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8_{6234057B-4F95-4DD4-A0C4-67F2A270BE75}" xr6:coauthVersionLast="47" xr6:coauthVersionMax="47" xr10:uidLastSave="{00000000-0000-0000-0000-000000000000}"/>
  <bookViews>
    <workbookView xWindow="0" yWindow="0" windowWidth="16380" windowHeight="8190" tabRatio="500" xr2:uid="{00000000-000D-0000-FFFF-FFFF00000000}"/>
  </bookViews>
  <sheets>
    <sheet name="УН сводная" sheetId="1" r:id="rId1"/>
    <sheet name="ООП" sheetId="2" r:id="rId2"/>
    <sheet name="Список кафедр" sheetId="3" r:id="rId3"/>
    <sheet name="Нормы УР" sheetId="4" r:id="rId4"/>
    <sheet name="Списки" sheetId="5" r:id="rId5"/>
  </sheets>
  <definedNames>
    <definedName name="_xlnm._FilterDatabase" localSheetId="3" hidden="1">'Нормы УР'!$A$4:$H$58</definedName>
    <definedName name="_xlnm._FilterDatabase" localSheetId="1" hidden="1">ООП!$A$2:$L$1290</definedName>
    <definedName name="_xlnm._FilterDatabase" localSheetId="2" hidden="1">'Список кафедр'!$A$1:$B$284</definedName>
    <definedName name="_xlnm._FilterDatabase" localSheetId="0" hidden="1">'УН сводная'!$A$5:$BL$1655</definedName>
    <definedName name="блок_ООП">Списки!$A$75:$A$79</definedName>
    <definedName name="Вид_ПА_ГИА">Списки!$A$35:$A$41</definedName>
    <definedName name="Вид_УР">Списки!$A$44:$A$73</definedName>
    <definedName name="ВПИБ">'Нормы УР'!$E$19</definedName>
    <definedName name="ВПКП">'Нормы УР'!$E$18</definedName>
    <definedName name="ВПКР">'Нормы УР'!$E$17</definedName>
    <definedName name="ВПр">'Нормы УР'!$E$31</definedName>
    <definedName name="Должность">Списки!$A$14:$A$19</definedName>
    <definedName name="КдЭк">'Нормы УР'!$E$54</definedName>
    <definedName name="Код_ООП">ООП!$A$3:$L$1290</definedName>
    <definedName name="Компонета">Списки!$A$81:$A$84</definedName>
    <definedName name="КРФРЯ">'Нормы УР'!$E$21</definedName>
    <definedName name="Л">'Нормы УР'!$E$5</definedName>
    <definedName name="ЛР">'Нормы УР'!$E$7</definedName>
    <definedName name="НИРА">'Нормы УР'!$E$36</definedName>
    <definedName name="НИРАИ">'Нормы УР'!$E$37</definedName>
    <definedName name="НИРМ">'Нормы УР'!$E$33</definedName>
    <definedName name="НИРМИн">'Нормы УР'!$E$34</definedName>
    <definedName name="НКД">'Нормы УР'!#REF!</definedName>
    <definedName name="ОфВед">'Нормы УР'!$E$27</definedName>
    <definedName name="ПАБРС">'Нормы УР'!$E$24</definedName>
    <definedName name="ПГ">'Нормы УР'!$E$49</definedName>
    <definedName name="ПЗ">'Нормы УР'!$E$6</definedName>
    <definedName name="ПрИн">'Нормы УР'!$E$8</definedName>
    <definedName name="ПрРЯ">'Нормы УР'!$E$9</definedName>
    <definedName name="ПЭФРЯ">'Нормы УР'!$E$22</definedName>
    <definedName name="РБ">'Нормы УР'!$E$38</definedName>
    <definedName name="РБИ">'Нормы УР'!$E$39</definedName>
    <definedName name="РДП">'Нормы УР'!$E$44</definedName>
    <definedName name="РефАсп">'Нормы УР'!$E$25</definedName>
    <definedName name="РефФил">'Нормы УР'!$E$26</definedName>
    <definedName name="РНКР">'Нормы УР'!$E$42</definedName>
    <definedName name="РНКРИн">'Нормы УР'!$E$43</definedName>
    <definedName name="РПА">'Нормы УР'!$E$35</definedName>
    <definedName name="РПП">'Нормы УР'!$E$30</definedName>
    <definedName name="РРА">'Нормы УР'!$E$47</definedName>
    <definedName name="РРБ">'Нормы УР'!$E$45</definedName>
    <definedName name="РРСМ">'Нормы УР'!$E$46</definedName>
    <definedName name="РСМ">'Нормы УР'!$E$40</definedName>
    <definedName name="РСМИ">'Нормы УР'!$E$41</definedName>
    <definedName name="РукИна">'Нормы УР'!$E$56</definedName>
    <definedName name="РукИСт">'Нормы УР'!#REF!</definedName>
    <definedName name="РукПЛ">'Нормы УР'!$E$57</definedName>
    <definedName name="РукРФа">'Нормы УР'!$E$55</definedName>
    <definedName name="РукСт">'Нормы УР'!#REF!</definedName>
    <definedName name="РУП">'Нормы УР'!$E$28</definedName>
    <definedName name="РУПЛеч">'Нормы УР'!$E$29</definedName>
    <definedName name="СГ">'Нормы УР'!$E$53</definedName>
    <definedName name="ТГИЭ">'Нормы УР'!$E$48</definedName>
    <definedName name="ТКиРА">'Нормы УР'!$E$20</definedName>
    <definedName name="ТКЛВ">'Нормы УР'!$E$15</definedName>
    <definedName name="ТКЛД">'Нормы УР'!$E$14</definedName>
    <definedName name="ТКЛЗ">'Нормы УР'!$E$16</definedName>
    <definedName name="ТУИС">'Нормы УР'!$E$10</definedName>
    <definedName name="Уровень_ОП">Списки!$A$7:$A$11</definedName>
    <definedName name="Условия_привлечения">Списки!$A$22:$A$26</definedName>
    <definedName name="УЭФРЯ">'Нормы УР'!$E$23</definedName>
    <definedName name="форма_обучения">Списки!$A$2:$A$4</definedName>
    <definedName name="ЦП">'Нормы УР'!$E$32</definedName>
    <definedName name="ЧГ">'Нормы УР'!$E$51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90" i="2" l="1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L978" i="2"/>
  <c r="K978" i="2"/>
  <c r="L977" i="2"/>
  <c r="K977" i="2"/>
  <c r="L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A1651" i="1" s="1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L121" i="2"/>
  <c r="K121" i="2"/>
  <c r="L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BL1655" i="1"/>
  <c r="BJ1655" i="1"/>
  <c r="BK1655" i="1" s="1"/>
  <c r="BI1655" i="1"/>
  <c r="BG1655" i="1"/>
  <c r="BH1655" i="1" s="1"/>
  <c r="BD1655" i="1"/>
  <c r="BC1655" i="1"/>
  <c r="BB1655" i="1"/>
  <c r="AZ1655" i="1"/>
  <c r="AW1655" i="1"/>
  <c r="AV1655" i="1"/>
  <c r="AU1655" i="1"/>
  <c r="AT1655" i="1"/>
  <c r="AS1655" i="1"/>
  <c r="AP1655" i="1"/>
  <c r="AQ1655" i="1" s="1"/>
  <c r="AO1655" i="1"/>
  <c r="AN1655" i="1"/>
  <c r="AM1655" i="1"/>
  <c r="AL1655" i="1"/>
  <c r="AD1655" i="1"/>
  <c r="AA1655" i="1"/>
  <c r="W1655" i="1"/>
  <c r="E1655" i="1"/>
  <c r="D1655" i="1"/>
  <c r="B1655" i="1"/>
  <c r="AY1655" i="1" s="1"/>
  <c r="A1655" i="1"/>
  <c r="BL1654" i="1"/>
  <c r="BJ1654" i="1"/>
  <c r="BK1654" i="1" s="1"/>
  <c r="BI1654" i="1"/>
  <c r="BG1654" i="1"/>
  <c r="BH1654" i="1" s="1"/>
  <c r="BD1654" i="1"/>
  <c r="BC1654" i="1"/>
  <c r="BB1654" i="1"/>
  <c r="AZ1654" i="1"/>
  <c r="AW1654" i="1"/>
  <c r="AV1654" i="1"/>
  <c r="AU1654" i="1"/>
  <c r="AT1654" i="1"/>
  <c r="AS1654" i="1"/>
  <c r="AP1654" i="1"/>
  <c r="AQ1654" i="1" s="1"/>
  <c r="AO1654" i="1"/>
  <c r="AN1654" i="1"/>
  <c r="AM1654" i="1"/>
  <c r="AL1654" i="1"/>
  <c r="AD1654" i="1"/>
  <c r="AA1654" i="1"/>
  <c r="W1654" i="1"/>
  <c r="E1654" i="1"/>
  <c r="D1654" i="1"/>
  <c r="B1654" i="1"/>
  <c r="A1654" i="1"/>
  <c r="BI1653" i="1"/>
  <c r="BG1653" i="1"/>
  <c r="BH1653" i="1" s="1"/>
  <c r="BD1653" i="1"/>
  <c r="BC1653" i="1"/>
  <c r="BB1653" i="1"/>
  <c r="AZ1653" i="1"/>
  <c r="AW1653" i="1"/>
  <c r="AU1653" i="1"/>
  <c r="AT1653" i="1"/>
  <c r="AS1653" i="1"/>
  <c r="AP1653" i="1"/>
  <c r="AQ1653" i="1" s="1"/>
  <c r="AO1653" i="1"/>
  <c r="AN1653" i="1"/>
  <c r="AM1653" i="1"/>
  <c r="AL1653" i="1"/>
  <c r="BJ1653" i="1" s="1"/>
  <c r="BK1653" i="1" s="1"/>
  <c r="AD1653" i="1"/>
  <c r="AA1653" i="1"/>
  <c r="AV1653" i="1" s="1"/>
  <c r="W1653" i="1"/>
  <c r="E1653" i="1"/>
  <c r="D1653" i="1"/>
  <c r="B1653" i="1"/>
  <c r="AX1653" i="1" s="1"/>
  <c r="A1653" i="1"/>
  <c r="BL1652" i="1"/>
  <c r="BJ1652" i="1"/>
  <c r="BK1652" i="1" s="1"/>
  <c r="BD1652" i="1"/>
  <c r="BC1652" i="1"/>
  <c r="BB1652" i="1"/>
  <c r="AZ1652" i="1"/>
  <c r="AW1652" i="1"/>
  <c r="AU1652" i="1"/>
  <c r="AT1652" i="1"/>
  <c r="AS1652" i="1"/>
  <c r="AP1652" i="1"/>
  <c r="AQ1652" i="1" s="1"/>
  <c r="AO1652" i="1"/>
  <c r="AN1652" i="1"/>
  <c r="AM1652" i="1"/>
  <c r="AL1652" i="1"/>
  <c r="AD1652" i="1"/>
  <c r="AA1652" i="1"/>
  <c r="W1652" i="1"/>
  <c r="E1652" i="1"/>
  <c r="D1652" i="1"/>
  <c r="B1652" i="1"/>
  <c r="BL1651" i="1"/>
  <c r="BJ1651" i="1"/>
  <c r="BK1651" i="1" s="1"/>
  <c r="BD1651" i="1"/>
  <c r="BC1651" i="1"/>
  <c r="BB1651" i="1"/>
  <c r="AZ1651" i="1"/>
  <c r="AW1651" i="1"/>
  <c r="AV1651" i="1"/>
  <c r="AU1651" i="1"/>
  <c r="AT1651" i="1"/>
  <c r="AS1651" i="1"/>
  <c r="AP1651" i="1"/>
  <c r="AQ1651" i="1" s="1"/>
  <c r="AO1651" i="1"/>
  <c r="AN1651" i="1"/>
  <c r="AM1651" i="1"/>
  <c r="AL1651" i="1"/>
  <c r="AD1651" i="1"/>
  <c r="AA1651" i="1"/>
  <c r="W1651" i="1"/>
  <c r="E1651" i="1"/>
  <c r="D1651" i="1"/>
  <c r="B1651" i="1"/>
  <c r="AX1651" i="1" s="1"/>
  <c r="BI1650" i="1"/>
  <c r="BG1650" i="1"/>
  <c r="BH1650" i="1" s="1"/>
  <c r="BD1650" i="1"/>
  <c r="BC1650" i="1"/>
  <c r="BB1650" i="1"/>
  <c r="AZ1650" i="1"/>
  <c r="AW1650" i="1"/>
  <c r="AU1650" i="1"/>
  <c r="AT1650" i="1"/>
  <c r="AS1650" i="1"/>
  <c r="AP1650" i="1"/>
  <c r="AQ1650" i="1" s="1"/>
  <c r="AO1650" i="1"/>
  <c r="AN1650" i="1"/>
  <c r="AM1650" i="1"/>
  <c r="AL1650" i="1"/>
  <c r="AD1650" i="1"/>
  <c r="AA1650" i="1"/>
  <c r="AV1650" i="1" s="1"/>
  <c r="W1650" i="1"/>
  <c r="E1650" i="1"/>
  <c r="D1650" i="1"/>
  <c r="B1650" i="1"/>
  <c r="BI1649" i="1"/>
  <c r="BG1649" i="1"/>
  <c r="BH1649" i="1" s="1"/>
  <c r="BD1649" i="1"/>
  <c r="BC1649" i="1"/>
  <c r="BB1649" i="1"/>
  <c r="AZ1649" i="1"/>
  <c r="AW1649" i="1"/>
  <c r="AU1649" i="1"/>
  <c r="AT1649" i="1"/>
  <c r="AS1649" i="1"/>
  <c r="AP1649" i="1"/>
  <c r="AQ1649" i="1" s="1"/>
  <c r="AO1649" i="1"/>
  <c r="AN1649" i="1"/>
  <c r="AM1649" i="1"/>
  <c r="AL1649" i="1"/>
  <c r="AD1649" i="1"/>
  <c r="AA1649" i="1"/>
  <c r="AV1649" i="1" s="1"/>
  <c r="W1649" i="1"/>
  <c r="E1649" i="1"/>
  <c r="D1649" i="1"/>
  <c r="B1649" i="1"/>
  <c r="AX1649" i="1" s="1"/>
  <c r="BI1648" i="1"/>
  <c r="BG1648" i="1"/>
  <c r="BH1648" i="1" s="1"/>
  <c r="BD1648" i="1"/>
  <c r="BC1648" i="1"/>
  <c r="BB1648" i="1"/>
  <c r="AZ1648" i="1"/>
  <c r="AW1648" i="1"/>
  <c r="AU1648" i="1"/>
  <c r="AT1648" i="1"/>
  <c r="AS1648" i="1"/>
  <c r="AP1648" i="1"/>
  <c r="AQ1648" i="1" s="1"/>
  <c r="AO1648" i="1"/>
  <c r="AN1648" i="1"/>
  <c r="AM1648" i="1"/>
  <c r="AL1648" i="1"/>
  <c r="AD1648" i="1"/>
  <c r="AA1648" i="1"/>
  <c r="AV1648" i="1" s="1"/>
  <c r="W1648" i="1"/>
  <c r="E1648" i="1"/>
  <c r="D1648" i="1"/>
  <c r="B1648" i="1"/>
  <c r="BI1647" i="1"/>
  <c r="BG1647" i="1"/>
  <c r="BH1647" i="1" s="1"/>
  <c r="BD1647" i="1"/>
  <c r="BC1647" i="1"/>
  <c r="BB1647" i="1"/>
  <c r="AZ1647" i="1"/>
  <c r="AW1647" i="1"/>
  <c r="AU1647" i="1"/>
  <c r="AT1647" i="1"/>
  <c r="AS1647" i="1"/>
  <c r="AP1647" i="1"/>
  <c r="AQ1647" i="1" s="1"/>
  <c r="AO1647" i="1"/>
  <c r="AN1647" i="1"/>
  <c r="AM1647" i="1"/>
  <c r="AL1647" i="1"/>
  <c r="AD1647" i="1"/>
  <c r="AA1647" i="1"/>
  <c r="AV1647" i="1" s="1"/>
  <c r="W1647" i="1"/>
  <c r="E1647" i="1"/>
  <c r="D1647" i="1"/>
  <c r="B1647" i="1"/>
  <c r="AX1647" i="1" s="1"/>
  <c r="BI1646" i="1"/>
  <c r="BG1646" i="1"/>
  <c r="BH1646" i="1" s="1"/>
  <c r="BD1646" i="1"/>
  <c r="BC1646" i="1"/>
  <c r="BB1646" i="1"/>
  <c r="AZ1646" i="1"/>
  <c r="AW1646" i="1"/>
  <c r="AU1646" i="1"/>
  <c r="AT1646" i="1"/>
  <c r="AS1646" i="1"/>
  <c r="AP1646" i="1"/>
  <c r="AQ1646" i="1" s="1"/>
  <c r="AO1646" i="1"/>
  <c r="AN1646" i="1"/>
  <c r="AM1646" i="1"/>
  <c r="AL1646" i="1"/>
  <c r="AD1646" i="1"/>
  <c r="AA1646" i="1"/>
  <c r="AV1646" i="1" s="1"/>
  <c r="W1646" i="1"/>
  <c r="E1646" i="1"/>
  <c r="D1646" i="1"/>
  <c r="B1646" i="1"/>
  <c r="BI1645" i="1"/>
  <c r="BG1645" i="1"/>
  <c r="BH1645" i="1" s="1"/>
  <c r="BD1645" i="1"/>
  <c r="BC1645" i="1"/>
  <c r="BB1645" i="1"/>
  <c r="AZ1645" i="1"/>
  <c r="AW1645" i="1"/>
  <c r="AU1645" i="1"/>
  <c r="AT1645" i="1"/>
  <c r="AS1645" i="1"/>
  <c r="AP1645" i="1"/>
  <c r="AQ1645" i="1" s="1"/>
  <c r="AO1645" i="1"/>
  <c r="AN1645" i="1"/>
  <c r="AM1645" i="1"/>
  <c r="AL1645" i="1"/>
  <c r="AD1645" i="1"/>
  <c r="AA1645" i="1"/>
  <c r="AV1645" i="1" s="1"/>
  <c r="W1645" i="1"/>
  <c r="E1645" i="1"/>
  <c r="D1645" i="1"/>
  <c r="B1645" i="1"/>
  <c r="AX1645" i="1" s="1"/>
  <c r="A1645" i="1"/>
  <c r="BI1644" i="1"/>
  <c r="BG1644" i="1"/>
  <c r="BH1644" i="1" s="1"/>
  <c r="BD1644" i="1"/>
  <c r="BC1644" i="1"/>
  <c r="BB1644" i="1"/>
  <c r="AZ1644" i="1"/>
  <c r="AW1644" i="1"/>
  <c r="AU1644" i="1"/>
  <c r="AT1644" i="1"/>
  <c r="AS1644" i="1"/>
  <c r="AP1644" i="1"/>
  <c r="AQ1644" i="1" s="1"/>
  <c r="AO1644" i="1"/>
  <c r="AN1644" i="1"/>
  <c r="AM1644" i="1"/>
  <c r="AL1644" i="1"/>
  <c r="AD1644" i="1"/>
  <c r="AA1644" i="1"/>
  <c r="AV1644" i="1" s="1"/>
  <c r="W1644" i="1"/>
  <c r="E1644" i="1"/>
  <c r="D1644" i="1"/>
  <c r="B1644" i="1"/>
  <c r="AX1644" i="1" s="1"/>
  <c r="A1644" i="1"/>
  <c r="BI1643" i="1"/>
  <c r="BG1643" i="1"/>
  <c r="BH1643" i="1" s="1"/>
  <c r="BD1643" i="1"/>
  <c r="BC1643" i="1"/>
  <c r="BB1643" i="1"/>
  <c r="AZ1643" i="1"/>
  <c r="AW1643" i="1"/>
  <c r="AU1643" i="1"/>
  <c r="AT1643" i="1"/>
  <c r="AS1643" i="1"/>
  <c r="AP1643" i="1"/>
  <c r="AQ1643" i="1" s="1"/>
  <c r="AO1643" i="1"/>
  <c r="AN1643" i="1"/>
  <c r="AM1643" i="1"/>
  <c r="AL1643" i="1"/>
  <c r="AD1643" i="1"/>
  <c r="AA1643" i="1"/>
  <c r="W1643" i="1"/>
  <c r="E1643" i="1"/>
  <c r="D1643" i="1"/>
  <c r="B1643" i="1"/>
  <c r="BA1643" i="1" s="1"/>
  <c r="BL1642" i="1"/>
  <c r="BJ1642" i="1"/>
  <c r="BK1642" i="1" s="1"/>
  <c r="BD1642" i="1"/>
  <c r="BC1642" i="1"/>
  <c r="BB1642" i="1"/>
  <c r="AZ1642" i="1"/>
  <c r="AW1642" i="1"/>
  <c r="AU1642" i="1"/>
  <c r="AT1642" i="1"/>
  <c r="AS1642" i="1"/>
  <c r="AP1642" i="1"/>
  <c r="AQ1642" i="1" s="1"/>
  <c r="AO1642" i="1"/>
  <c r="AN1642" i="1"/>
  <c r="AM1642" i="1"/>
  <c r="AL1642" i="1"/>
  <c r="AD1642" i="1"/>
  <c r="AA1642" i="1"/>
  <c r="AV1642" i="1" s="1"/>
  <c r="W1642" i="1"/>
  <c r="E1642" i="1"/>
  <c r="D1642" i="1"/>
  <c r="B1642" i="1"/>
  <c r="AX1642" i="1" s="1"/>
  <c r="A1642" i="1"/>
  <c r="BL1641" i="1"/>
  <c r="BJ1641" i="1"/>
  <c r="BK1641" i="1" s="1"/>
  <c r="BD1641" i="1"/>
  <c r="BC1641" i="1"/>
  <c r="BB1641" i="1"/>
  <c r="AZ1641" i="1"/>
  <c r="AW1641" i="1"/>
  <c r="AU1641" i="1"/>
  <c r="AT1641" i="1"/>
  <c r="AS1641" i="1"/>
  <c r="AP1641" i="1"/>
  <c r="AQ1641" i="1" s="1"/>
  <c r="AO1641" i="1"/>
  <c r="AN1641" i="1"/>
  <c r="AM1641" i="1"/>
  <c r="AL1641" i="1"/>
  <c r="AD1641" i="1"/>
  <c r="AA1641" i="1"/>
  <c r="AV1641" i="1" s="1"/>
  <c r="W1641" i="1"/>
  <c r="E1641" i="1"/>
  <c r="D1641" i="1"/>
  <c r="B1641" i="1"/>
  <c r="BA1641" i="1" s="1"/>
  <c r="A1641" i="1"/>
  <c r="BL1640" i="1"/>
  <c r="BJ1640" i="1"/>
  <c r="BK1640" i="1" s="1"/>
  <c r="BD1640" i="1"/>
  <c r="BC1640" i="1"/>
  <c r="BB1640" i="1"/>
  <c r="AZ1640" i="1"/>
  <c r="AW1640" i="1"/>
  <c r="AU1640" i="1"/>
  <c r="AT1640" i="1"/>
  <c r="AS1640" i="1"/>
  <c r="AP1640" i="1"/>
  <c r="AQ1640" i="1" s="1"/>
  <c r="AO1640" i="1"/>
  <c r="AN1640" i="1"/>
  <c r="AM1640" i="1"/>
  <c r="AL1640" i="1"/>
  <c r="AD1640" i="1"/>
  <c r="AA1640" i="1"/>
  <c r="AV1640" i="1" s="1"/>
  <c r="W1640" i="1"/>
  <c r="E1640" i="1"/>
  <c r="D1640" i="1"/>
  <c r="B1640" i="1"/>
  <c r="AX1640" i="1" s="1"/>
  <c r="A1640" i="1"/>
  <c r="BL1639" i="1"/>
  <c r="BJ1639" i="1"/>
  <c r="BK1639" i="1" s="1"/>
  <c r="BD1639" i="1"/>
  <c r="BC1639" i="1"/>
  <c r="BB1639" i="1"/>
  <c r="AZ1639" i="1"/>
  <c r="AW1639" i="1"/>
  <c r="AU1639" i="1"/>
  <c r="AT1639" i="1"/>
  <c r="AS1639" i="1"/>
  <c r="AP1639" i="1"/>
  <c r="AQ1639" i="1" s="1"/>
  <c r="AO1639" i="1"/>
  <c r="AN1639" i="1"/>
  <c r="AM1639" i="1"/>
  <c r="AL1639" i="1"/>
  <c r="AD1639" i="1"/>
  <c r="AA1639" i="1"/>
  <c r="AV1639" i="1" s="1"/>
  <c r="W1639" i="1"/>
  <c r="E1639" i="1"/>
  <c r="D1639" i="1"/>
  <c r="B1639" i="1"/>
  <c r="BA1639" i="1" s="1"/>
  <c r="A1639" i="1"/>
  <c r="BL1638" i="1"/>
  <c r="BJ1638" i="1"/>
  <c r="BK1638" i="1" s="1"/>
  <c r="BD1638" i="1"/>
  <c r="BC1638" i="1"/>
  <c r="BB1638" i="1"/>
  <c r="AZ1638" i="1"/>
  <c r="AW1638" i="1"/>
  <c r="AU1638" i="1"/>
  <c r="AT1638" i="1"/>
  <c r="AS1638" i="1"/>
  <c r="AP1638" i="1"/>
  <c r="AQ1638" i="1" s="1"/>
  <c r="AO1638" i="1"/>
  <c r="AN1638" i="1"/>
  <c r="AM1638" i="1"/>
  <c r="AL1638" i="1"/>
  <c r="AD1638" i="1"/>
  <c r="AA1638" i="1"/>
  <c r="AV1638" i="1" s="1"/>
  <c r="W1638" i="1"/>
  <c r="E1638" i="1"/>
  <c r="D1638" i="1"/>
  <c r="B1638" i="1"/>
  <c r="AX1638" i="1" s="1"/>
  <c r="A1638" i="1"/>
  <c r="BL1637" i="1"/>
  <c r="BJ1637" i="1"/>
  <c r="BK1637" i="1" s="1"/>
  <c r="BD1637" i="1"/>
  <c r="BC1637" i="1"/>
  <c r="BB1637" i="1"/>
  <c r="AZ1637" i="1"/>
  <c r="AW1637" i="1"/>
  <c r="AU1637" i="1"/>
  <c r="AT1637" i="1"/>
  <c r="AS1637" i="1"/>
  <c r="AP1637" i="1"/>
  <c r="AQ1637" i="1" s="1"/>
  <c r="AO1637" i="1"/>
  <c r="AN1637" i="1"/>
  <c r="AM1637" i="1"/>
  <c r="AL1637" i="1"/>
  <c r="AD1637" i="1"/>
  <c r="AA1637" i="1"/>
  <c r="W1637" i="1"/>
  <c r="E1637" i="1"/>
  <c r="D1637" i="1"/>
  <c r="B1637" i="1"/>
  <c r="BA1637" i="1" s="1"/>
  <c r="A1637" i="1"/>
  <c r="BL1636" i="1"/>
  <c r="BJ1636" i="1"/>
  <c r="BK1636" i="1" s="1"/>
  <c r="BD1636" i="1"/>
  <c r="BC1636" i="1"/>
  <c r="BB1636" i="1"/>
  <c r="AZ1636" i="1"/>
  <c r="AW1636" i="1"/>
  <c r="AU1636" i="1"/>
  <c r="AT1636" i="1"/>
  <c r="AS1636" i="1"/>
  <c r="AP1636" i="1"/>
  <c r="AQ1636" i="1" s="1"/>
  <c r="AO1636" i="1"/>
  <c r="AN1636" i="1"/>
  <c r="AM1636" i="1"/>
  <c r="AL1636" i="1"/>
  <c r="AD1636" i="1"/>
  <c r="AA1636" i="1"/>
  <c r="AV1636" i="1" s="1"/>
  <c r="W1636" i="1"/>
  <c r="E1636" i="1"/>
  <c r="D1636" i="1"/>
  <c r="B1636" i="1"/>
  <c r="AX1636" i="1" s="1"/>
  <c r="A1636" i="1"/>
  <c r="BL1635" i="1"/>
  <c r="BJ1635" i="1"/>
  <c r="BK1635" i="1" s="1"/>
  <c r="BD1635" i="1"/>
  <c r="BC1635" i="1"/>
  <c r="BB1635" i="1"/>
  <c r="AZ1635" i="1"/>
  <c r="AW1635" i="1"/>
  <c r="AU1635" i="1"/>
  <c r="AT1635" i="1"/>
  <c r="AS1635" i="1"/>
  <c r="AP1635" i="1"/>
  <c r="AQ1635" i="1" s="1"/>
  <c r="AO1635" i="1"/>
  <c r="AN1635" i="1"/>
  <c r="AM1635" i="1"/>
  <c r="AL1635" i="1"/>
  <c r="AD1635" i="1"/>
  <c r="AA1635" i="1"/>
  <c r="W1635" i="1"/>
  <c r="E1635" i="1"/>
  <c r="D1635" i="1"/>
  <c r="B1635" i="1"/>
  <c r="BA1635" i="1" s="1"/>
  <c r="A1635" i="1"/>
  <c r="BL1634" i="1"/>
  <c r="BJ1634" i="1"/>
  <c r="BK1634" i="1" s="1"/>
  <c r="BD1634" i="1"/>
  <c r="BC1634" i="1"/>
  <c r="BB1634" i="1"/>
  <c r="AZ1634" i="1"/>
  <c r="AW1634" i="1"/>
  <c r="AV1634" i="1"/>
  <c r="AU1634" i="1"/>
  <c r="AT1634" i="1"/>
  <c r="AS1634" i="1"/>
  <c r="AP1634" i="1"/>
  <c r="AQ1634" i="1" s="1"/>
  <c r="AO1634" i="1"/>
  <c r="AN1634" i="1"/>
  <c r="AM1634" i="1"/>
  <c r="AL1634" i="1"/>
  <c r="AD1634" i="1"/>
  <c r="AA1634" i="1"/>
  <c r="W1634" i="1"/>
  <c r="E1634" i="1"/>
  <c r="D1634" i="1"/>
  <c r="B1634" i="1"/>
  <c r="A1634" i="1"/>
  <c r="BL1633" i="1"/>
  <c r="BJ1633" i="1"/>
  <c r="BK1633" i="1" s="1"/>
  <c r="BD1633" i="1"/>
  <c r="BC1633" i="1"/>
  <c r="BB1633" i="1"/>
  <c r="AZ1633" i="1"/>
  <c r="AW1633" i="1"/>
  <c r="AV1633" i="1"/>
  <c r="AU1633" i="1"/>
  <c r="AT1633" i="1"/>
  <c r="AS1633" i="1"/>
  <c r="AP1633" i="1"/>
  <c r="AQ1633" i="1" s="1"/>
  <c r="AO1633" i="1"/>
  <c r="AN1633" i="1"/>
  <c r="AM1633" i="1"/>
  <c r="AL1633" i="1"/>
  <c r="AD1633" i="1"/>
  <c r="AA1633" i="1"/>
  <c r="W1633" i="1"/>
  <c r="E1633" i="1"/>
  <c r="D1633" i="1"/>
  <c r="B1633" i="1"/>
  <c r="AY1633" i="1" s="1"/>
  <c r="A1633" i="1"/>
  <c r="BL1632" i="1"/>
  <c r="BJ1632" i="1"/>
  <c r="BK1632" i="1" s="1"/>
  <c r="BD1632" i="1"/>
  <c r="BC1632" i="1"/>
  <c r="BB1632" i="1"/>
  <c r="AZ1632" i="1"/>
  <c r="AW1632" i="1"/>
  <c r="AV1632" i="1"/>
  <c r="AU1632" i="1"/>
  <c r="AT1632" i="1"/>
  <c r="AS1632" i="1"/>
  <c r="AP1632" i="1"/>
  <c r="AQ1632" i="1" s="1"/>
  <c r="AO1632" i="1"/>
  <c r="AN1632" i="1"/>
  <c r="AM1632" i="1"/>
  <c r="AL1632" i="1"/>
  <c r="AD1632" i="1"/>
  <c r="AA1632" i="1"/>
  <c r="W1632" i="1"/>
  <c r="E1632" i="1"/>
  <c r="D1632" i="1"/>
  <c r="B1632" i="1"/>
  <c r="AX1632" i="1" s="1"/>
  <c r="A1632" i="1"/>
  <c r="BL1631" i="1"/>
  <c r="BJ1631" i="1"/>
  <c r="BK1631" i="1" s="1"/>
  <c r="BD1631" i="1"/>
  <c r="BC1631" i="1"/>
  <c r="BB1631" i="1"/>
  <c r="AZ1631" i="1"/>
  <c r="AW1631" i="1"/>
  <c r="AV1631" i="1"/>
  <c r="AU1631" i="1"/>
  <c r="AT1631" i="1"/>
  <c r="AS1631" i="1"/>
  <c r="AP1631" i="1"/>
  <c r="AQ1631" i="1" s="1"/>
  <c r="AO1631" i="1"/>
  <c r="AN1631" i="1"/>
  <c r="AM1631" i="1"/>
  <c r="AL1631" i="1"/>
  <c r="AD1631" i="1"/>
  <c r="AA1631" i="1"/>
  <c r="W1631" i="1"/>
  <c r="E1631" i="1"/>
  <c r="D1631" i="1"/>
  <c r="B1631" i="1"/>
  <c r="A1631" i="1"/>
  <c r="BL1630" i="1"/>
  <c r="BJ1630" i="1"/>
  <c r="BK1630" i="1" s="1"/>
  <c r="BD1630" i="1"/>
  <c r="BC1630" i="1"/>
  <c r="BB1630" i="1"/>
  <c r="AZ1630" i="1"/>
  <c r="AW1630" i="1"/>
  <c r="AV1630" i="1"/>
  <c r="AU1630" i="1"/>
  <c r="AT1630" i="1"/>
  <c r="AS1630" i="1"/>
  <c r="AP1630" i="1"/>
  <c r="AQ1630" i="1" s="1"/>
  <c r="AO1630" i="1"/>
  <c r="AN1630" i="1"/>
  <c r="AM1630" i="1"/>
  <c r="AL1630" i="1"/>
  <c r="AD1630" i="1"/>
  <c r="AA1630" i="1"/>
  <c r="W1630" i="1"/>
  <c r="E1630" i="1"/>
  <c r="D1630" i="1"/>
  <c r="B1630" i="1"/>
  <c r="A1630" i="1"/>
  <c r="BL1629" i="1"/>
  <c r="BJ1629" i="1"/>
  <c r="BK1629" i="1" s="1"/>
  <c r="BD1629" i="1"/>
  <c r="BC1629" i="1"/>
  <c r="BB1629" i="1"/>
  <c r="AZ1629" i="1"/>
  <c r="AW1629" i="1"/>
  <c r="AV1629" i="1"/>
  <c r="AU1629" i="1"/>
  <c r="AT1629" i="1"/>
  <c r="AS1629" i="1"/>
  <c r="AP1629" i="1"/>
  <c r="AQ1629" i="1" s="1"/>
  <c r="AO1629" i="1"/>
  <c r="AN1629" i="1"/>
  <c r="AM1629" i="1"/>
  <c r="AL1629" i="1"/>
  <c r="AD1629" i="1"/>
  <c r="AA1629" i="1"/>
  <c r="W1629" i="1"/>
  <c r="E1629" i="1"/>
  <c r="D1629" i="1"/>
  <c r="B1629" i="1"/>
  <c r="A1629" i="1"/>
  <c r="BL1628" i="1"/>
  <c r="BJ1628" i="1"/>
  <c r="BK1628" i="1" s="1"/>
  <c r="BD1628" i="1"/>
  <c r="BC1628" i="1"/>
  <c r="BB1628" i="1"/>
  <c r="AZ1628" i="1"/>
  <c r="AW1628" i="1"/>
  <c r="AV1628" i="1"/>
  <c r="AU1628" i="1"/>
  <c r="AT1628" i="1"/>
  <c r="AS1628" i="1"/>
  <c r="AP1628" i="1"/>
  <c r="AQ1628" i="1" s="1"/>
  <c r="AO1628" i="1"/>
  <c r="AN1628" i="1"/>
  <c r="AM1628" i="1"/>
  <c r="AL1628" i="1"/>
  <c r="AD1628" i="1"/>
  <c r="AA1628" i="1"/>
  <c r="W1628" i="1"/>
  <c r="E1628" i="1"/>
  <c r="D1628" i="1"/>
  <c r="B1628" i="1"/>
  <c r="AY1628" i="1" s="1"/>
  <c r="A1628" i="1"/>
  <c r="BL1627" i="1"/>
  <c r="BJ1627" i="1"/>
  <c r="BK1627" i="1" s="1"/>
  <c r="BD1627" i="1"/>
  <c r="BC1627" i="1"/>
  <c r="BB1627" i="1"/>
  <c r="AZ1627" i="1"/>
  <c r="AW1627" i="1"/>
  <c r="AV1627" i="1"/>
  <c r="AU1627" i="1"/>
  <c r="AT1627" i="1"/>
  <c r="AS1627" i="1"/>
  <c r="AP1627" i="1"/>
  <c r="AQ1627" i="1" s="1"/>
  <c r="AO1627" i="1"/>
  <c r="AN1627" i="1"/>
  <c r="AM1627" i="1"/>
  <c r="AL1627" i="1"/>
  <c r="AD1627" i="1"/>
  <c r="AA1627" i="1"/>
  <c r="W1627" i="1"/>
  <c r="E1627" i="1"/>
  <c r="D1627" i="1"/>
  <c r="B1627" i="1"/>
  <c r="A1627" i="1"/>
  <c r="BI1626" i="1"/>
  <c r="BG1626" i="1"/>
  <c r="BH1626" i="1" s="1"/>
  <c r="BC1626" i="1"/>
  <c r="BB1626" i="1"/>
  <c r="AZ1626" i="1"/>
  <c r="AW1626" i="1"/>
  <c r="AV1626" i="1"/>
  <c r="AU1626" i="1"/>
  <c r="AT1626" i="1"/>
  <c r="AS1626" i="1"/>
  <c r="AP1626" i="1"/>
  <c r="AQ1626" i="1" s="1"/>
  <c r="AO1626" i="1"/>
  <c r="AN1626" i="1"/>
  <c r="AM1626" i="1"/>
  <c r="AL1626" i="1"/>
  <c r="AD1626" i="1"/>
  <c r="AA1626" i="1"/>
  <c r="BD1626" i="1" s="1"/>
  <c r="W1626" i="1"/>
  <c r="E1626" i="1"/>
  <c r="D1626" i="1"/>
  <c r="B1626" i="1"/>
  <c r="AY1626" i="1" s="1"/>
  <c r="A1626" i="1"/>
  <c r="BI1625" i="1"/>
  <c r="BG1625" i="1"/>
  <c r="BH1625" i="1" s="1"/>
  <c r="BC1625" i="1"/>
  <c r="BB1625" i="1"/>
  <c r="AZ1625" i="1"/>
  <c r="AW1625" i="1"/>
  <c r="AV1625" i="1"/>
  <c r="AU1625" i="1"/>
  <c r="AT1625" i="1"/>
  <c r="AS1625" i="1"/>
  <c r="AP1625" i="1"/>
  <c r="AQ1625" i="1" s="1"/>
  <c r="AO1625" i="1"/>
  <c r="AN1625" i="1"/>
  <c r="AM1625" i="1"/>
  <c r="AL1625" i="1"/>
  <c r="AD1625" i="1"/>
  <c r="AA1625" i="1"/>
  <c r="W1625" i="1"/>
  <c r="E1625" i="1"/>
  <c r="D1625" i="1"/>
  <c r="B1625" i="1"/>
  <c r="A1625" i="1"/>
  <c r="BI1624" i="1"/>
  <c r="BG1624" i="1"/>
  <c r="BH1624" i="1" s="1"/>
  <c r="BC1624" i="1"/>
  <c r="BB1624" i="1"/>
  <c r="AZ1624" i="1"/>
  <c r="AW1624" i="1"/>
  <c r="AV1624" i="1"/>
  <c r="AU1624" i="1"/>
  <c r="AT1624" i="1"/>
  <c r="AS1624" i="1"/>
  <c r="AP1624" i="1"/>
  <c r="AQ1624" i="1" s="1"/>
  <c r="AO1624" i="1"/>
  <c r="AN1624" i="1"/>
  <c r="AM1624" i="1"/>
  <c r="AL1624" i="1"/>
  <c r="AD1624" i="1"/>
  <c r="AA1624" i="1"/>
  <c r="BD1624" i="1" s="1"/>
  <c r="W1624" i="1"/>
  <c r="E1624" i="1"/>
  <c r="D1624" i="1"/>
  <c r="B1624" i="1"/>
  <c r="A1624" i="1"/>
  <c r="BI1623" i="1"/>
  <c r="BG1623" i="1"/>
  <c r="BH1623" i="1" s="1"/>
  <c r="BC1623" i="1"/>
  <c r="BB1623" i="1"/>
  <c r="AZ1623" i="1"/>
  <c r="AW1623" i="1"/>
  <c r="AV1623" i="1"/>
  <c r="AU1623" i="1"/>
  <c r="AT1623" i="1"/>
  <c r="AS1623" i="1"/>
  <c r="AP1623" i="1"/>
  <c r="AQ1623" i="1" s="1"/>
  <c r="AO1623" i="1"/>
  <c r="AN1623" i="1"/>
  <c r="AM1623" i="1"/>
  <c r="AL1623" i="1"/>
  <c r="AD1623" i="1"/>
  <c r="AA1623" i="1"/>
  <c r="BD1623" i="1" s="1"/>
  <c r="W1623" i="1"/>
  <c r="E1623" i="1"/>
  <c r="D1623" i="1"/>
  <c r="B1623" i="1"/>
  <c r="A1623" i="1"/>
  <c r="BI1622" i="1"/>
  <c r="BG1622" i="1"/>
  <c r="BH1622" i="1" s="1"/>
  <c r="BC1622" i="1"/>
  <c r="BB1622" i="1"/>
  <c r="AZ1622" i="1"/>
  <c r="AW1622" i="1"/>
  <c r="AV1622" i="1"/>
  <c r="AU1622" i="1"/>
  <c r="AT1622" i="1"/>
  <c r="AS1622" i="1"/>
  <c r="AP1622" i="1"/>
  <c r="AQ1622" i="1" s="1"/>
  <c r="AO1622" i="1"/>
  <c r="AN1622" i="1"/>
  <c r="AM1622" i="1"/>
  <c r="AL1622" i="1"/>
  <c r="AD1622" i="1"/>
  <c r="AA1622" i="1"/>
  <c r="BD1622" i="1" s="1"/>
  <c r="W1622" i="1"/>
  <c r="E1622" i="1"/>
  <c r="D1622" i="1"/>
  <c r="B1622" i="1"/>
  <c r="AY1622" i="1" s="1"/>
  <c r="A1622" i="1"/>
  <c r="BI1621" i="1"/>
  <c r="BG1621" i="1"/>
  <c r="BH1621" i="1" s="1"/>
  <c r="BC1621" i="1"/>
  <c r="BB1621" i="1"/>
  <c r="AZ1621" i="1"/>
  <c r="AW1621" i="1"/>
  <c r="AV1621" i="1"/>
  <c r="AU1621" i="1"/>
  <c r="AT1621" i="1"/>
  <c r="AS1621" i="1"/>
  <c r="AP1621" i="1"/>
  <c r="AQ1621" i="1" s="1"/>
  <c r="AO1621" i="1"/>
  <c r="AN1621" i="1"/>
  <c r="AM1621" i="1"/>
  <c r="AL1621" i="1"/>
  <c r="AD1621" i="1"/>
  <c r="AA1621" i="1"/>
  <c r="BD1621" i="1" s="1"/>
  <c r="W1621" i="1"/>
  <c r="E1621" i="1"/>
  <c r="D1621" i="1"/>
  <c r="B1621" i="1"/>
  <c r="A1621" i="1"/>
  <c r="BI1620" i="1"/>
  <c r="BG1620" i="1"/>
  <c r="BH1620" i="1" s="1"/>
  <c r="BC1620" i="1"/>
  <c r="BB1620" i="1"/>
  <c r="AZ1620" i="1"/>
  <c r="AW1620" i="1"/>
  <c r="AV1620" i="1"/>
  <c r="AU1620" i="1"/>
  <c r="AT1620" i="1"/>
  <c r="AS1620" i="1"/>
  <c r="AP1620" i="1"/>
  <c r="AQ1620" i="1" s="1"/>
  <c r="AO1620" i="1"/>
  <c r="AN1620" i="1"/>
  <c r="AM1620" i="1"/>
  <c r="AL1620" i="1"/>
  <c r="AD1620" i="1"/>
  <c r="AA1620" i="1"/>
  <c r="W1620" i="1"/>
  <c r="E1620" i="1"/>
  <c r="D1620" i="1"/>
  <c r="B1620" i="1"/>
  <c r="A1620" i="1"/>
  <c r="BI1619" i="1"/>
  <c r="BG1619" i="1"/>
  <c r="BH1619" i="1" s="1"/>
  <c r="BC1619" i="1"/>
  <c r="BB1619" i="1"/>
  <c r="AZ1619" i="1"/>
  <c r="AW1619" i="1"/>
  <c r="AV1619" i="1"/>
  <c r="AU1619" i="1"/>
  <c r="AT1619" i="1"/>
  <c r="AS1619" i="1"/>
  <c r="AP1619" i="1"/>
  <c r="AQ1619" i="1" s="1"/>
  <c r="AO1619" i="1"/>
  <c r="AN1619" i="1"/>
  <c r="AM1619" i="1"/>
  <c r="AL1619" i="1"/>
  <c r="AD1619" i="1"/>
  <c r="AA1619" i="1"/>
  <c r="BD1619" i="1" s="1"/>
  <c r="W1619" i="1"/>
  <c r="E1619" i="1"/>
  <c r="D1619" i="1"/>
  <c r="B1619" i="1"/>
  <c r="AY1619" i="1" s="1"/>
  <c r="A1619" i="1"/>
  <c r="BI1618" i="1"/>
  <c r="BG1618" i="1"/>
  <c r="BH1618" i="1" s="1"/>
  <c r="BD1618" i="1"/>
  <c r="BB1618" i="1"/>
  <c r="AZ1618" i="1"/>
  <c r="AW1618" i="1"/>
  <c r="AV1618" i="1"/>
  <c r="AU1618" i="1"/>
  <c r="AT1618" i="1"/>
  <c r="AS1618" i="1"/>
  <c r="AP1618" i="1"/>
  <c r="AQ1618" i="1" s="1"/>
  <c r="AO1618" i="1"/>
  <c r="AN1618" i="1"/>
  <c r="AM1618" i="1"/>
  <c r="AL1618" i="1"/>
  <c r="AD1618" i="1"/>
  <c r="AA1618" i="1"/>
  <c r="W1618" i="1"/>
  <c r="E1618" i="1"/>
  <c r="D1618" i="1"/>
  <c r="B1618" i="1"/>
  <c r="A1618" i="1"/>
  <c r="BI1617" i="1"/>
  <c r="BG1617" i="1"/>
  <c r="BH1617" i="1" s="1"/>
  <c r="BD1617" i="1"/>
  <c r="BB1617" i="1"/>
  <c r="AZ1617" i="1"/>
  <c r="AW1617" i="1"/>
  <c r="AV1617" i="1"/>
  <c r="AU1617" i="1"/>
  <c r="AT1617" i="1"/>
  <c r="AS1617" i="1"/>
  <c r="AP1617" i="1"/>
  <c r="AQ1617" i="1" s="1"/>
  <c r="AO1617" i="1"/>
  <c r="AN1617" i="1"/>
  <c r="AM1617" i="1"/>
  <c r="AL1617" i="1"/>
  <c r="AD1617" i="1"/>
  <c r="AA1617" i="1"/>
  <c r="W1617" i="1"/>
  <c r="E1617" i="1"/>
  <c r="D1617" i="1"/>
  <c r="B1617" i="1"/>
  <c r="AY1617" i="1" s="1"/>
  <c r="A1617" i="1"/>
  <c r="BI1616" i="1"/>
  <c r="BG1616" i="1"/>
  <c r="BH1616" i="1" s="1"/>
  <c r="BD1616" i="1"/>
  <c r="BB1616" i="1"/>
  <c r="AZ1616" i="1"/>
  <c r="AW1616" i="1"/>
  <c r="AV1616" i="1"/>
  <c r="AU1616" i="1"/>
  <c r="AT1616" i="1"/>
  <c r="AS1616" i="1"/>
  <c r="AP1616" i="1"/>
  <c r="AQ1616" i="1" s="1"/>
  <c r="AO1616" i="1"/>
  <c r="AN1616" i="1"/>
  <c r="AM1616" i="1"/>
  <c r="AL1616" i="1"/>
  <c r="AD1616" i="1"/>
  <c r="AA1616" i="1"/>
  <c r="W1616" i="1"/>
  <c r="E1616" i="1"/>
  <c r="D1616" i="1"/>
  <c r="B1616" i="1"/>
  <c r="A1616" i="1"/>
  <c r="BI1615" i="1"/>
  <c r="BG1615" i="1"/>
  <c r="BH1615" i="1" s="1"/>
  <c r="BD1615" i="1"/>
  <c r="BB1615" i="1"/>
  <c r="AZ1615" i="1"/>
  <c r="AW1615" i="1"/>
  <c r="AV1615" i="1"/>
  <c r="AU1615" i="1"/>
  <c r="AT1615" i="1"/>
  <c r="AS1615" i="1"/>
  <c r="AP1615" i="1"/>
  <c r="AQ1615" i="1" s="1"/>
  <c r="AO1615" i="1"/>
  <c r="AN1615" i="1"/>
  <c r="AM1615" i="1"/>
  <c r="AL1615" i="1"/>
  <c r="AD1615" i="1"/>
  <c r="AA1615" i="1"/>
  <c r="W1615" i="1"/>
  <c r="E1615" i="1"/>
  <c r="D1615" i="1"/>
  <c r="B1615" i="1"/>
  <c r="AY1615" i="1" s="1"/>
  <c r="A1615" i="1"/>
  <c r="BI1614" i="1"/>
  <c r="BG1614" i="1"/>
  <c r="BH1614" i="1" s="1"/>
  <c r="BD1614" i="1"/>
  <c r="BC1614" i="1"/>
  <c r="BB1614" i="1"/>
  <c r="AZ1614" i="1"/>
  <c r="AW1614" i="1"/>
  <c r="AV1614" i="1"/>
  <c r="AU1614" i="1"/>
  <c r="AT1614" i="1"/>
  <c r="AS1614" i="1"/>
  <c r="AP1614" i="1"/>
  <c r="AQ1614" i="1" s="1"/>
  <c r="AO1614" i="1"/>
  <c r="AN1614" i="1"/>
  <c r="AM1614" i="1"/>
  <c r="AL1614" i="1"/>
  <c r="AD1614" i="1"/>
  <c r="AA1614" i="1"/>
  <c r="W1614" i="1"/>
  <c r="E1614" i="1"/>
  <c r="D1614" i="1"/>
  <c r="B1614" i="1"/>
  <c r="A1614" i="1"/>
  <c r="BI1613" i="1"/>
  <c r="BG1613" i="1"/>
  <c r="BH1613" i="1" s="1"/>
  <c r="BD1613" i="1"/>
  <c r="BC1613" i="1"/>
  <c r="BB1613" i="1"/>
  <c r="AZ1613" i="1"/>
  <c r="AW1613" i="1"/>
  <c r="AV1613" i="1"/>
  <c r="AU1613" i="1"/>
  <c r="AT1613" i="1"/>
  <c r="AS1613" i="1"/>
  <c r="AP1613" i="1"/>
  <c r="AQ1613" i="1" s="1"/>
  <c r="AO1613" i="1"/>
  <c r="AN1613" i="1"/>
  <c r="AM1613" i="1"/>
  <c r="AL1613" i="1"/>
  <c r="AD1613" i="1"/>
  <c r="AA1613" i="1"/>
  <c r="W1613" i="1"/>
  <c r="E1613" i="1"/>
  <c r="D1613" i="1"/>
  <c r="B1613" i="1"/>
  <c r="A1613" i="1"/>
  <c r="BI1612" i="1"/>
  <c r="BG1612" i="1"/>
  <c r="BH1612" i="1" s="1"/>
  <c r="BD1612" i="1"/>
  <c r="BC1612" i="1"/>
  <c r="BB1612" i="1"/>
  <c r="AZ1612" i="1"/>
  <c r="AW1612" i="1"/>
  <c r="AV1612" i="1"/>
  <c r="AU1612" i="1"/>
  <c r="AT1612" i="1"/>
  <c r="AS1612" i="1"/>
  <c r="AP1612" i="1"/>
  <c r="AQ1612" i="1" s="1"/>
  <c r="AO1612" i="1"/>
  <c r="AN1612" i="1"/>
  <c r="AM1612" i="1"/>
  <c r="AL1612" i="1"/>
  <c r="AD1612" i="1"/>
  <c r="AA1612" i="1"/>
  <c r="W1612" i="1"/>
  <c r="E1612" i="1"/>
  <c r="D1612" i="1"/>
  <c r="B1612" i="1"/>
  <c r="A1612" i="1"/>
  <c r="BI1611" i="1"/>
  <c r="BG1611" i="1"/>
  <c r="BH1611" i="1" s="1"/>
  <c r="BD1611" i="1"/>
  <c r="BC1611" i="1"/>
  <c r="BB1611" i="1"/>
  <c r="AZ1611" i="1"/>
  <c r="AW1611" i="1"/>
  <c r="AV1611" i="1"/>
  <c r="AU1611" i="1"/>
  <c r="AT1611" i="1"/>
  <c r="AS1611" i="1"/>
  <c r="AP1611" i="1"/>
  <c r="AQ1611" i="1" s="1"/>
  <c r="AO1611" i="1"/>
  <c r="AN1611" i="1"/>
  <c r="AM1611" i="1"/>
  <c r="AL1611" i="1"/>
  <c r="AD1611" i="1"/>
  <c r="AA1611" i="1"/>
  <c r="W1611" i="1"/>
  <c r="E1611" i="1"/>
  <c r="D1611" i="1"/>
  <c r="B1611" i="1"/>
  <c r="AY1611" i="1" s="1"/>
  <c r="A1611" i="1"/>
  <c r="BI1610" i="1"/>
  <c r="BG1610" i="1"/>
  <c r="BH1610" i="1" s="1"/>
  <c r="BD1610" i="1"/>
  <c r="BC1610" i="1"/>
  <c r="AZ1610" i="1"/>
  <c r="AW1610" i="1"/>
  <c r="AV1610" i="1"/>
  <c r="AU1610" i="1"/>
  <c r="AT1610" i="1"/>
  <c r="AS1610" i="1"/>
  <c r="AP1610" i="1"/>
  <c r="AQ1610" i="1" s="1"/>
  <c r="AO1610" i="1"/>
  <c r="AN1610" i="1"/>
  <c r="AM1610" i="1"/>
  <c r="AL1610" i="1"/>
  <c r="AD1610" i="1"/>
  <c r="AA1610" i="1"/>
  <c r="W1610" i="1"/>
  <c r="E1610" i="1"/>
  <c r="D1610" i="1"/>
  <c r="B1610" i="1"/>
  <c r="A1610" i="1"/>
  <c r="BI1609" i="1"/>
  <c r="BG1609" i="1"/>
  <c r="BH1609" i="1" s="1"/>
  <c r="BD1609" i="1"/>
  <c r="BC1609" i="1"/>
  <c r="AZ1609" i="1"/>
  <c r="AW1609" i="1"/>
  <c r="AV1609" i="1"/>
  <c r="AU1609" i="1"/>
  <c r="AT1609" i="1"/>
  <c r="AS1609" i="1"/>
  <c r="AP1609" i="1"/>
  <c r="AQ1609" i="1" s="1"/>
  <c r="AO1609" i="1"/>
  <c r="AN1609" i="1"/>
  <c r="AM1609" i="1"/>
  <c r="AL1609" i="1"/>
  <c r="AD1609" i="1"/>
  <c r="AA1609" i="1"/>
  <c r="W1609" i="1"/>
  <c r="E1609" i="1"/>
  <c r="D1609" i="1"/>
  <c r="B1609" i="1"/>
  <c r="A1609" i="1"/>
  <c r="BI1608" i="1"/>
  <c r="BG1608" i="1"/>
  <c r="BH1608" i="1" s="1"/>
  <c r="BD1608" i="1"/>
  <c r="BC1608" i="1"/>
  <c r="AZ1608" i="1"/>
  <c r="AW1608" i="1"/>
  <c r="AV1608" i="1"/>
  <c r="AU1608" i="1"/>
  <c r="AT1608" i="1"/>
  <c r="AS1608" i="1"/>
  <c r="AP1608" i="1"/>
  <c r="AQ1608" i="1" s="1"/>
  <c r="AO1608" i="1"/>
  <c r="AN1608" i="1"/>
  <c r="AM1608" i="1"/>
  <c r="AL1608" i="1"/>
  <c r="AD1608" i="1"/>
  <c r="AA1608" i="1"/>
  <c r="W1608" i="1"/>
  <c r="E1608" i="1"/>
  <c r="D1608" i="1"/>
  <c r="B1608" i="1"/>
  <c r="A1608" i="1"/>
  <c r="BI1607" i="1"/>
  <c r="BG1607" i="1"/>
  <c r="BH1607" i="1" s="1"/>
  <c r="BD1607" i="1"/>
  <c r="BC1607" i="1"/>
  <c r="AZ1607" i="1"/>
  <c r="AW1607" i="1"/>
  <c r="AV1607" i="1"/>
  <c r="AU1607" i="1"/>
  <c r="AT1607" i="1"/>
  <c r="AS1607" i="1"/>
  <c r="AP1607" i="1"/>
  <c r="AQ1607" i="1" s="1"/>
  <c r="AO1607" i="1"/>
  <c r="AN1607" i="1"/>
  <c r="AM1607" i="1"/>
  <c r="AL1607" i="1"/>
  <c r="AD1607" i="1"/>
  <c r="AA1607" i="1"/>
  <c r="W1607" i="1"/>
  <c r="E1607" i="1"/>
  <c r="D1607" i="1"/>
  <c r="B1607" i="1"/>
  <c r="A1607" i="1"/>
  <c r="BL1606" i="1"/>
  <c r="BJ1606" i="1"/>
  <c r="BK1606" i="1" s="1"/>
  <c r="BD1606" i="1"/>
  <c r="BC1606" i="1"/>
  <c r="BB1606" i="1"/>
  <c r="AZ1606" i="1"/>
  <c r="AW1606" i="1"/>
  <c r="AV1606" i="1"/>
  <c r="AU1606" i="1"/>
  <c r="AT1606" i="1"/>
  <c r="AS1606" i="1"/>
  <c r="AP1606" i="1"/>
  <c r="AQ1606" i="1" s="1"/>
  <c r="AO1606" i="1"/>
  <c r="AN1606" i="1"/>
  <c r="AM1606" i="1"/>
  <c r="AL1606" i="1"/>
  <c r="AD1606" i="1"/>
  <c r="AA1606" i="1"/>
  <c r="W1606" i="1"/>
  <c r="E1606" i="1"/>
  <c r="D1606" i="1"/>
  <c r="B1606" i="1"/>
  <c r="A1606" i="1"/>
  <c r="BL1605" i="1"/>
  <c r="BJ1605" i="1"/>
  <c r="BK1605" i="1" s="1"/>
  <c r="BD1605" i="1"/>
  <c r="BC1605" i="1"/>
  <c r="BB1605" i="1"/>
  <c r="AZ1605" i="1"/>
  <c r="AW1605" i="1"/>
  <c r="AV1605" i="1"/>
  <c r="AU1605" i="1"/>
  <c r="AT1605" i="1"/>
  <c r="AS1605" i="1"/>
  <c r="AP1605" i="1"/>
  <c r="AQ1605" i="1" s="1"/>
  <c r="AO1605" i="1"/>
  <c r="AN1605" i="1"/>
  <c r="AM1605" i="1"/>
  <c r="AL1605" i="1"/>
  <c r="AD1605" i="1"/>
  <c r="AA1605" i="1"/>
  <c r="W1605" i="1"/>
  <c r="E1605" i="1"/>
  <c r="D1605" i="1"/>
  <c r="B1605" i="1"/>
  <c r="AY1605" i="1" s="1"/>
  <c r="A1605" i="1"/>
  <c r="BL1604" i="1"/>
  <c r="BJ1604" i="1"/>
  <c r="BK1604" i="1" s="1"/>
  <c r="BD1604" i="1"/>
  <c r="BC1604" i="1"/>
  <c r="BB1604" i="1"/>
  <c r="AZ1604" i="1"/>
  <c r="AW1604" i="1"/>
  <c r="AV1604" i="1"/>
  <c r="AU1604" i="1"/>
  <c r="AT1604" i="1"/>
  <c r="AS1604" i="1"/>
  <c r="AP1604" i="1"/>
  <c r="AQ1604" i="1" s="1"/>
  <c r="AO1604" i="1"/>
  <c r="AN1604" i="1"/>
  <c r="AM1604" i="1"/>
  <c r="AL1604" i="1"/>
  <c r="AD1604" i="1"/>
  <c r="AA1604" i="1"/>
  <c r="W1604" i="1"/>
  <c r="E1604" i="1"/>
  <c r="D1604" i="1"/>
  <c r="B1604" i="1"/>
  <c r="A1604" i="1"/>
  <c r="BL1603" i="1"/>
  <c r="BJ1603" i="1"/>
  <c r="BK1603" i="1" s="1"/>
  <c r="BD1603" i="1"/>
  <c r="BC1603" i="1"/>
  <c r="BB1603" i="1"/>
  <c r="AZ1603" i="1"/>
  <c r="AW1603" i="1"/>
  <c r="AV1603" i="1"/>
  <c r="AU1603" i="1"/>
  <c r="AT1603" i="1"/>
  <c r="AS1603" i="1"/>
  <c r="AP1603" i="1"/>
  <c r="AQ1603" i="1" s="1"/>
  <c r="AO1603" i="1"/>
  <c r="AN1603" i="1"/>
  <c r="AM1603" i="1"/>
  <c r="AL1603" i="1"/>
  <c r="AD1603" i="1"/>
  <c r="AA1603" i="1"/>
  <c r="W1603" i="1"/>
  <c r="E1603" i="1"/>
  <c r="D1603" i="1"/>
  <c r="B1603" i="1"/>
  <c r="A1603" i="1"/>
  <c r="BI1602" i="1"/>
  <c r="BG1602" i="1"/>
  <c r="BH1602" i="1" s="1"/>
  <c r="BD1602" i="1"/>
  <c r="BC1602" i="1"/>
  <c r="BB1602" i="1"/>
  <c r="AZ1602" i="1"/>
  <c r="AW1602" i="1"/>
  <c r="AV1602" i="1"/>
  <c r="AU1602" i="1"/>
  <c r="AT1602" i="1"/>
  <c r="AS1602" i="1"/>
  <c r="AP1602" i="1"/>
  <c r="AQ1602" i="1" s="1"/>
  <c r="AO1602" i="1"/>
  <c r="AN1602" i="1"/>
  <c r="AM1602" i="1"/>
  <c r="AL1602" i="1"/>
  <c r="AD1602" i="1"/>
  <c r="AA1602" i="1"/>
  <c r="W1602" i="1"/>
  <c r="E1602" i="1"/>
  <c r="D1602" i="1"/>
  <c r="B1602" i="1"/>
  <c r="A1602" i="1"/>
  <c r="BL1601" i="1"/>
  <c r="BJ1601" i="1"/>
  <c r="BK1601" i="1" s="1"/>
  <c r="BD1601" i="1"/>
  <c r="BC1601" i="1"/>
  <c r="BB1601" i="1"/>
  <c r="AZ1601" i="1"/>
  <c r="AW1601" i="1"/>
  <c r="AV1601" i="1"/>
  <c r="AU1601" i="1"/>
  <c r="AT1601" i="1"/>
  <c r="AS1601" i="1"/>
  <c r="AP1601" i="1"/>
  <c r="AQ1601" i="1" s="1"/>
  <c r="AO1601" i="1"/>
  <c r="AN1601" i="1"/>
  <c r="AM1601" i="1"/>
  <c r="AL1601" i="1"/>
  <c r="AD1601" i="1"/>
  <c r="AA1601" i="1"/>
  <c r="W1601" i="1"/>
  <c r="E1601" i="1"/>
  <c r="D1601" i="1"/>
  <c r="B1601" i="1"/>
  <c r="A1601" i="1"/>
  <c r="BI1600" i="1"/>
  <c r="BG1600" i="1"/>
  <c r="BH1600" i="1" s="1"/>
  <c r="BD1600" i="1"/>
  <c r="BC1600" i="1"/>
  <c r="BB1600" i="1"/>
  <c r="AZ1600" i="1"/>
  <c r="AW1600" i="1"/>
  <c r="AU1600" i="1"/>
  <c r="AT1600" i="1"/>
  <c r="AS1600" i="1"/>
  <c r="AP1600" i="1"/>
  <c r="AQ1600" i="1" s="1"/>
  <c r="AO1600" i="1"/>
  <c r="AN1600" i="1"/>
  <c r="AM1600" i="1"/>
  <c r="AL1600" i="1"/>
  <c r="AD1600" i="1"/>
  <c r="AA1600" i="1"/>
  <c r="W1600" i="1"/>
  <c r="E1600" i="1"/>
  <c r="D1600" i="1"/>
  <c r="B1600" i="1"/>
  <c r="A1600" i="1"/>
  <c r="BI1599" i="1"/>
  <c r="BG1599" i="1"/>
  <c r="BH1599" i="1" s="1"/>
  <c r="BD1599" i="1"/>
  <c r="BC1599" i="1"/>
  <c r="BB1599" i="1"/>
  <c r="AZ1599" i="1"/>
  <c r="AW1599" i="1"/>
  <c r="AU1599" i="1"/>
  <c r="AT1599" i="1"/>
  <c r="AS1599" i="1"/>
  <c r="AP1599" i="1"/>
  <c r="AQ1599" i="1" s="1"/>
  <c r="AO1599" i="1"/>
  <c r="AN1599" i="1"/>
  <c r="AM1599" i="1"/>
  <c r="AL1599" i="1"/>
  <c r="AD1599" i="1"/>
  <c r="AA1599" i="1"/>
  <c r="AV1599" i="1" s="1"/>
  <c r="W1599" i="1"/>
  <c r="E1599" i="1"/>
  <c r="D1599" i="1"/>
  <c r="B1599" i="1"/>
  <c r="A1599" i="1"/>
  <c r="BI1598" i="1"/>
  <c r="BG1598" i="1"/>
  <c r="BH1598" i="1" s="1"/>
  <c r="BD1598" i="1"/>
  <c r="BC1598" i="1"/>
  <c r="BB1598" i="1"/>
  <c r="AZ1598" i="1"/>
  <c r="AW1598" i="1"/>
  <c r="AU1598" i="1"/>
  <c r="AT1598" i="1"/>
  <c r="AS1598" i="1"/>
  <c r="AP1598" i="1"/>
  <c r="AQ1598" i="1" s="1"/>
  <c r="AO1598" i="1"/>
  <c r="AN1598" i="1"/>
  <c r="AM1598" i="1"/>
  <c r="AL1598" i="1"/>
  <c r="AD1598" i="1"/>
  <c r="AA1598" i="1"/>
  <c r="W1598" i="1"/>
  <c r="E1598" i="1"/>
  <c r="D1598" i="1"/>
  <c r="B1598" i="1"/>
  <c r="A1598" i="1"/>
  <c r="BI1597" i="1"/>
  <c r="BG1597" i="1"/>
  <c r="BH1597" i="1" s="1"/>
  <c r="BD1597" i="1"/>
  <c r="BC1597" i="1"/>
  <c r="BB1597" i="1"/>
  <c r="AZ1597" i="1"/>
  <c r="AW1597" i="1"/>
  <c r="AU1597" i="1"/>
  <c r="AT1597" i="1"/>
  <c r="AS1597" i="1"/>
  <c r="AP1597" i="1"/>
  <c r="AQ1597" i="1" s="1"/>
  <c r="AO1597" i="1"/>
  <c r="AN1597" i="1"/>
  <c r="AM1597" i="1"/>
  <c r="AL1597" i="1"/>
  <c r="AD1597" i="1"/>
  <c r="AA1597" i="1"/>
  <c r="AV1597" i="1" s="1"/>
  <c r="W1597" i="1"/>
  <c r="E1597" i="1"/>
  <c r="D1597" i="1"/>
  <c r="B1597" i="1"/>
  <c r="A1597" i="1"/>
  <c r="BL1596" i="1"/>
  <c r="BJ1596" i="1"/>
  <c r="BK1596" i="1" s="1"/>
  <c r="BD1596" i="1"/>
  <c r="BC1596" i="1"/>
  <c r="BB1596" i="1"/>
  <c r="AZ1596" i="1"/>
  <c r="AW1596" i="1"/>
  <c r="AU1596" i="1"/>
  <c r="AT1596" i="1"/>
  <c r="AS1596" i="1"/>
  <c r="AP1596" i="1"/>
  <c r="AQ1596" i="1" s="1"/>
  <c r="AO1596" i="1"/>
  <c r="AN1596" i="1"/>
  <c r="AM1596" i="1"/>
  <c r="AL1596" i="1"/>
  <c r="AD1596" i="1"/>
  <c r="AA1596" i="1"/>
  <c r="W1596" i="1"/>
  <c r="E1596" i="1"/>
  <c r="D1596" i="1"/>
  <c r="B1596" i="1"/>
  <c r="A1596" i="1"/>
  <c r="BL1595" i="1"/>
  <c r="BJ1595" i="1"/>
  <c r="BK1595" i="1" s="1"/>
  <c r="BD1595" i="1"/>
  <c r="BC1595" i="1"/>
  <c r="BB1595" i="1"/>
  <c r="AZ1595" i="1"/>
  <c r="AW1595" i="1"/>
  <c r="AU1595" i="1"/>
  <c r="AT1595" i="1"/>
  <c r="AS1595" i="1"/>
  <c r="AP1595" i="1"/>
  <c r="AQ1595" i="1" s="1"/>
  <c r="AO1595" i="1"/>
  <c r="AN1595" i="1"/>
  <c r="AM1595" i="1"/>
  <c r="AL1595" i="1"/>
  <c r="AD1595" i="1"/>
  <c r="AA1595" i="1"/>
  <c r="AV1595" i="1" s="1"/>
  <c r="W1595" i="1"/>
  <c r="E1595" i="1"/>
  <c r="D1595" i="1"/>
  <c r="B1595" i="1"/>
  <c r="A1595" i="1"/>
  <c r="BL1594" i="1"/>
  <c r="BJ1594" i="1"/>
  <c r="BK1594" i="1" s="1"/>
  <c r="BD1594" i="1"/>
  <c r="BC1594" i="1"/>
  <c r="BB1594" i="1"/>
  <c r="AZ1594" i="1"/>
  <c r="AW1594" i="1"/>
  <c r="AU1594" i="1"/>
  <c r="AT1594" i="1"/>
  <c r="AS1594" i="1"/>
  <c r="AP1594" i="1"/>
  <c r="AQ1594" i="1" s="1"/>
  <c r="AO1594" i="1"/>
  <c r="AN1594" i="1"/>
  <c r="AM1594" i="1"/>
  <c r="AL1594" i="1"/>
  <c r="AD1594" i="1"/>
  <c r="AA1594" i="1"/>
  <c r="W1594" i="1"/>
  <c r="E1594" i="1"/>
  <c r="D1594" i="1"/>
  <c r="B1594" i="1"/>
  <c r="A1594" i="1"/>
  <c r="BL1593" i="1"/>
  <c r="BJ1593" i="1"/>
  <c r="BK1593" i="1" s="1"/>
  <c r="BD1593" i="1"/>
  <c r="BC1593" i="1"/>
  <c r="BB1593" i="1"/>
  <c r="AZ1593" i="1"/>
  <c r="AW1593" i="1"/>
  <c r="AU1593" i="1"/>
  <c r="AT1593" i="1"/>
  <c r="AS1593" i="1"/>
  <c r="AP1593" i="1"/>
  <c r="AQ1593" i="1" s="1"/>
  <c r="AO1593" i="1"/>
  <c r="AN1593" i="1"/>
  <c r="AM1593" i="1"/>
  <c r="AL1593" i="1"/>
  <c r="AD1593" i="1"/>
  <c r="AA1593" i="1"/>
  <c r="AV1593" i="1" s="1"/>
  <c r="W1593" i="1"/>
  <c r="E1593" i="1"/>
  <c r="D1593" i="1"/>
  <c r="B1593" i="1"/>
  <c r="A1593" i="1"/>
  <c r="BI1592" i="1"/>
  <c r="BG1592" i="1"/>
  <c r="BH1592" i="1" s="1"/>
  <c r="BD1592" i="1"/>
  <c r="BC1592" i="1"/>
  <c r="BB1592" i="1"/>
  <c r="AZ1592" i="1"/>
  <c r="AW1592" i="1"/>
  <c r="AU1592" i="1"/>
  <c r="AT1592" i="1"/>
  <c r="AS1592" i="1"/>
  <c r="AP1592" i="1"/>
  <c r="AQ1592" i="1" s="1"/>
  <c r="AO1592" i="1"/>
  <c r="AN1592" i="1"/>
  <c r="AM1592" i="1"/>
  <c r="AL1592" i="1"/>
  <c r="AD1592" i="1"/>
  <c r="AA1592" i="1"/>
  <c r="W1592" i="1"/>
  <c r="E1592" i="1"/>
  <c r="D1592" i="1"/>
  <c r="B1592" i="1"/>
  <c r="A1592" i="1"/>
  <c r="BL1591" i="1"/>
  <c r="BJ1591" i="1"/>
  <c r="BK1591" i="1" s="1"/>
  <c r="BD1591" i="1"/>
  <c r="BC1591" i="1"/>
  <c r="BB1591" i="1"/>
  <c r="AZ1591" i="1"/>
  <c r="AW1591" i="1"/>
  <c r="AU1591" i="1"/>
  <c r="AT1591" i="1"/>
  <c r="AS1591" i="1"/>
  <c r="AP1591" i="1"/>
  <c r="AQ1591" i="1" s="1"/>
  <c r="AO1591" i="1"/>
  <c r="AN1591" i="1"/>
  <c r="AM1591" i="1"/>
  <c r="AL1591" i="1"/>
  <c r="AD1591" i="1"/>
  <c r="AA1591" i="1"/>
  <c r="AV1591" i="1" s="1"/>
  <c r="W1591" i="1"/>
  <c r="E1591" i="1"/>
  <c r="D1591" i="1"/>
  <c r="B1591" i="1"/>
  <c r="A1591" i="1"/>
  <c r="BI1590" i="1"/>
  <c r="BG1590" i="1"/>
  <c r="BH1590" i="1" s="1"/>
  <c r="BD1590" i="1"/>
  <c r="BC1590" i="1"/>
  <c r="BB1590" i="1"/>
  <c r="AZ1590" i="1"/>
  <c r="AW1590" i="1"/>
  <c r="AV1590" i="1"/>
  <c r="AU1590" i="1"/>
  <c r="AT1590" i="1"/>
  <c r="AS1590" i="1"/>
  <c r="AP1590" i="1"/>
  <c r="AQ1590" i="1" s="1"/>
  <c r="AO1590" i="1"/>
  <c r="AN1590" i="1"/>
  <c r="AM1590" i="1"/>
  <c r="AL1590" i="1"/>
  <c r="AD1590" i="1"/>
  <c r="AA1590" i="1"/>
  <c r="W1590" i="1"/>
  <c r="E1590" i="1"/>
  <c r="D1590" i="1"/>
  <c r="B1590" i="1"/>
  <c r="A1590" i="1"/>
  <c r="BL1589" i="1"/>
  <c r="BJ1589" i="1"/>
  <c r="BK1589" i="1" s="1"/>
  <c r="BD1589" i="1"/>
  <c r="BC1589" i="1"/>
  <c r="BB1589" i="1"/>
  <c r="AZ1589" i="1"/>
  <c r="AW1589" i="1"/>
  <c r="AV1589" i="1"/>
  <c r="AU1589" i="1"/>
  <c r="AT1589" i="1"/>
  <c r="AS1589" i="1"/>
  <c r="AP1589" i="1"/>
  <c r="AQ1589" i="1" s="1"/>
  <c r="AO1589" i="1"/>
  <c r="AN1589" i="1"/>
  <c r="AM1589" i="1"/>
  <c r="AL1589" i="1"/>
  <c r="AD1589" i="1"/>
  <c r="AA1589" i="1"/>
  <c r="W1589" i="1"/>
  <c r="E1589" i="1"/>
  <c r="D1589" i="1"/>
  <c r="B1589" i="1"/>
  <c r="A1589" i="1"/>
  <c r="BI1588" i="1"/>
  <c r="BG1588" i="1"/>
  <c r="BH1588" i="1" s="1"/>
  <c r="BD1588" i="1"/>
  <c r="BC1588" i="1"/>
  <c r="BB1588" i="1"/>
  <c r="AZ1588" i="1"/>
  <c r="AW1588" i="1"/>
  <c r="AU1588" i="1"/>
  <c r="AT1588" i="1"/>
  <c r="AS1588" i="1"/>
  <c r="AP1588" i="1"/>
  <c r="AQ1588" i="1" s="1"/>
  <c r="AO1588" i="1"/>
  <c r="AN1588" i="1"/>
  <c r="AM1588" i="1"/>
  <c r="AL1588" i="1"/>
  <c r="AD1588" i="1"/>
  <c r="AA1588" i="1"/>
  <c r="W1588" i="1"/>
  <c r="E1588" i="1"/>
  <c r="D1588" i="1"/>
  <c r="B1588" i="1"/>
  <c r="BA1588" i="1" s="1"/>
  <c r="A1588" i="1"/>
  <c r="BL1587" i="1"/>
  <c r="BJ1587" i="1"/>
  <c r="BK1587" i="1" s="1"/>
  <c r="BD1587" i="1"/>
  <c r="BC1587" i="1"/>
  <c r="BB1587" i="1"/>
  <c r="AZ1587" i="1"/>
  <c r="AW1587" i="1"/>
  <c r="AU1587" i="1"/>
  <c r="AT1587" i="1"/>
  <c r="AS1587" i="1"/>
  <c r="AP1587" i="1"/>
  <c r="AQ1587" i="1" s="1"/>
  <c r="AO1587" i="1"/>
  <c r="AN1587" i="1"/>
  <c r="AM1587" i="1"/>
  <c r="AL1587" i="1"/>
  <c r="AD1587" i="1"/>
  <c r="AA1587" i="1"/>
  <c r="AV1587" i="1" s="1"/>
  <c r="W1587" i="1"/>
  <c r="E1587" i="1"/>
  <c r="D1587" i="1"/>
  <c r="B1587" i="1"/>
  <c r="A1587" i="1"/>
  <c r="BI1586" i="1"/>
  <c r="BG1586" i="1"/>
  <c r="BH1586" i="1" s="1"/>
  <c r="BD1586" i="1"/>
  <c r="BC1586" i="1"/>
  <c r="BB1586" i="1"/>
  <c r="AZ1586" i="1"/>
  <c r="AW1586" i="1"/>
  <c r="AV1586" i="1"/>
  <c r="AU1586" i="1"/>
  <c r="AT1586" i="1"/>
  <c r="AS1586" i="1"/>
  <c r="AM1586" i="1"/>
  <c r="AL1586" i="1"/>
  <c r="AD1586" i="1"/>
  <c r="AA1586" i="1"/>
  <c r="AO1586" i="1" s="1"/>
  <c r="W1586" i="1"/>
  <c r="E1586" i="1"/>
  <c r="D1586" i="1"/>
  <c r="B1586" i="1"/>
  <c r="A1586" i="1"/>
  <c r="BI1585" i="1"/>
  <c r="BG1585" i="1"/>
  <c r="BH1585" i="1" s="1"/>
  <c r="BD1585" i="1"/>
  <c r="BC1585" i="1"/>
  <c r="BB1585" i="1"/>
  <c r="AZ1585" i="1"/>
  <c r="AW1585" i="1"/>
  <c r="AV1585" i="1"/>
  <c r="AU1585" i="1"/>
  <c r="AT1585" i="1"/>
  <c r="AS1585" i="1"/>
  <c r="AM1585" i="1"/>
  <c r="AL1585" i="1"/>
  <c r="AD1585" i="1"/>
  <c r="AA1585" i="1"/>
  <c r="AP1585" i="1" s="1"/>
  <c r="AQ1585" i="1" s="1"/>
  <c r="W1585" i="1"/>
  <c r="E1585" i="1"/>
  <c r="D1585" i="1"/>
  <c r="B1585" i="1"/>
  <c r="A1585" i="1"/>
  <c r="BI1584" i="1"/>
  <c r="BG1584" i="1"/>
  <c r="BH1584" i="1" s="1"/>
  <c r="BD1584" i="1"/>
  <c r="BC1584" i="1"/>
  <c r="BB1584" i="1"/>
  <c r="AZ1584" i="1"/>
  <c r="AW1584" i="1"/>
  <c r="AV1584" i="1"/>
  <c r="AU1584" i="1"/>
  <c r="AT1584" i="1"/>
  <c r="AS1584" i="1"/>
  <c r="AM1584" i="1"/>
  <c r="AL1584" i="1"/>
  <c r="AD1584" i="1"/>
  <c r="AA1584" i="1"/>
  <c r="AO1584" i="1" s="1"/>
  <c r="W1584" i="1"/>
  <c r="E1584" i="1"/>
  <c r="D1584" i="1"/>
  <c r="B1584" i="1"/>
  <c r="A1584" i="1"/>
  <c r="BI1583" i="1"/>
  <c r="BG1583" i="1"/>
  <c r="BH1583" i="1" s="1"/>
  <c r="BD1583" i="1"/>
  <c r="BC1583" i="1"/>
  <c r="BB1583" i="1"/>
  <c r="AZ1583" i="1"/>
  <c r="AW1583" i="1"/>
  <c r="AV1583" i="1"/>
  <c r="AU1583" i="1"/>
  <c r="AT1583" i="1"/>
  <c r="AS1583" i="1"/>
  <c r="AM1583" i="1"/>
  <c r="AL1583" i="1"/>
  <c r="AD1583" i="1"/>
  <c r="AA1583" i="1"/>
  <c r="AP1583" i="1" s="1"/>
  <c r="AQ1583" i="1" s="1"/>
  <c r="W1583" i="1"/>
  <c r="E1583" i="1"/>
  <c r="D1583" i="1"/>
  <c r="B1583" i="1"/>
  <c r="A1583" i="1"/>
  <c r="BI1582" i="1"/>
  <c r="BG1582" i="1"/>
  <c r="BH1582" i="1" s="1"/>
  <c r="BD1582" i="1"/>
  <c r="BC1582" i="1"/>
  <c r="BB1582" i="1"/>
  <c r="AZ1582" i="1"/>
  <c r="AW1582" i="1"/>
  <c r="AV1582" i="1"/>
  <c r="AU1582" i="1"/>
  <c r="AT1582" i="1"/>
  <c r="AS1582" i="1"/>
  <c r="AM1582" i="1"/>
  <c r="AL1582" i="1"/>
  <c r="AD1582" i="1"/>
  <c r="AA1582" i="1"/>
  <c r="AO1582" i="1" s="1"/>
  <c r="W1582" i="1"/>
  <c r="E1582" i="1"/>
  <c r="D1582" i="1"/>
  <c r="B1582" i="1"/>
  <c r="A1582" i="1"/>
  <c r="BI1581" i="1"/>
  <c r="BG1581" i="1"/>
  <c r="BH1581" i="1" s="1"/>
  <c r="BD1581" i="1"/>
  <c r="BC1581" i="1"/>
  <c r="BB1581" i="1"/>
  <c r="AZ1581" i="1"/>
  <c r="AW1581" i="1"/>
  <c r="AV1581" i="1"/>
  <c r="AU1581" i="1"/>
  <c r="AT1581" i="1"/>
  <c r="AS1581" i="1"/>
  <c r="AM1581" i="1"/>
  <c r="AL1581" i="1"/>
  <c r="AD1581" i="1"/>
  <c r="AA1581" i="1"/>
  <c r="AP1581" i="1" s="1"/>
  <c r="AQ1581" i="1" s="1"/>
  <c r="W1581" i="1"/>
  <c r="E1581" i="1"/>
  <c r="D1581" i="1"/>
  <c r="B1581" i="1"/>
  <c r="A1581" i="1"/>
  <c r="BI1580" i="1"/>
  <c r="BG1580" i="1"/>
  <c r="BH1580" i="1" s="1"/>
  <c r="BD1580" i="1"/>
  <c r="BC1580" i="1"/>
  <c r="BB1580" i="1"/>
  <c r="AZ1580" i="1"/>
  <c r="AW1580" i="1"/>
  <c r="AV1580" i="1"/>
  <c r="AU1580" i="1"/>
  <c r="AT1580" i="1"/>
  <c r="AS1580" i="1"/>
  <c r="AP1580" i="1"/>
  <c r="AQ1580" i="1" s="1"/>
  <c r="AO1580" i="1"/>
  <c r="AN1580" i="1"/>
  <c r="AM1580" i="1"/>
  <c r="AA1580" i="1"/>
  <c r="W1580" i="1"/>
  <c r="E1580" i="1"/>
  <c r="D1580" i="1"/>
  <c r="B1580" i="1"/>
  <c r="A1580" i="1"/>
  <c r="BL1579" i="1"/>
  <c r="BJ1579" i="1"/>
  <c r="BK1579" i="1" s="1"/>
  <c r="BD1579" i="1"/>
  <c r="BC1579" i="1"/>
  <c r="BB1579" i="1"/>
  <c r="AZ1579" i="1"/>
  <c r="AW1579" i="1"/>
  <c r="AV1579" i="1"/>
  <c r="AU1579" i="1"/>
  <c r="AT1579" i="1"/>
  <c r="AS1579" i="1"/>
  <c r="AM1579" i="1"/>
  <c r="AL1579" i="1"/>
  <c r="AD1579" i="1"/>
  <c r="AA1579" i="1"/>
  <c r="AP1579" i="1" s="1"/>
  <c r="AQ1579" i="1" s="1"/>
  <c r="W1579" i="1"/>
  <c r="E1579" i="1"/>
  <c r="D1579" i="1"/>
  <c r="B1579" i="1"/>
  <c r="A1579" i="1"/>
  <c r="BL1578" i="1"/>
  <c r="BJ1578" i="1"/>
  <c r="BK1578" i="1" s="1"/>
  <c r="BD1578" i="1"/>
  <c r="BC1578" i="1"/>
  <c r="BB1578" i="1"/>
  <c r="AZ1578" i="1"/>
  <c r="AW1578" i="1"/>
  <c r="AV1578" i="1"/>
  <c r="AU1578" i="1"/>
  <c r="AT1578" i="1"/>
  <c r="AS1578" i="1"/>
  <c r="AM1578" i="1"/>
  <c r="AL1578" i="1"/>
  <c r="AD1578" i="1"/>
  <c r="AA1578" i="1"/>
  <c r="AO1578" i="1" s="1"/>
  <c r="W1578" i="1"/>
  <c r="E1578" i="1"/>
  <c r="D1578" i="1"/>
  <c r="B1578" i="1"/>
  <c r="A1578" i="1"/>
  <c r="BL1577" i="1"/>
  <c r="BJ1577" i="1"/>
  <c r="BK1577" i="1" s="1"/>
  <c r="BD1577" i="1"/>
  <c r="BC1577" i="1"/>
  <c r="BB1577" i="1"/>
  <c r="AZ1577" i="1"/>
  <c r="AW1577" i="1"/>
  <c r="AV1577" i="1"/>
  <c r="AU1577" i="1"/>
  <c r="AT1577" i="1"/>
  <c r="AS1577" i="1"/>
  <c r="AM1577" i="1"/>
  <c r="AL1577" i="1"/>
  <c r="AD1577" i="1"/>
  <c r="AA1577" i="1"/>
  <c r="AP1577" i="1" s="1"/>
  <c r="AQ1577" i="1" s="1"/>
  <c r="W1577" i="1"/>
  <c r="E1577" i="1"/>
  <c r="D1577" i="1"/>
  <c r="B1577" i="1"/>
  <c r="A1577" i="1"/>
  <c r="BL1576" i="1"/>
  <c r="BJ1576" i="1"/>
  <c r="BK1576" i="1" s="1"/>
  <c r="BD1576" i="1"/>
  <c r="BC1576" i="1"/>
  <c r="BB1576" i="1"/>
  <c r="AZ1576" i="1"/>
  <c r="AW1576" i="1"/>
  <c r="AV1576" i="1"/>
  <c r="AU1576" i="1"/>
  <c r="AT1576" i="1"/>
  <c r="AS1576" i="1"/>
  <c r="AM1576" i="1"/>
  <c r="AL1576" i="1"/>
  <c r="AD1576" i="1"/>
  <c r="AA1576" i="1"/>
  <c r="AO1576" i="1" s="1"/>
  <c r="W1576" i="1"/>
  <c r="E1576" i="1"/>
  <c r="D1576" i="1"/>
  <c r="B1576" i="1"/>
  <c r="A1576" i="1"/>
  <c r="BL1575" i="1"/>
  <c r="BJ1575" i="1"/>
  <c r="BK1575" i="1" s="1"/>
  <c r="BD1575" i="1"/>
  <c r="BC1575" i="1"/>
  <c r="BB1575" i="1"/>
  <c r="AZ1575" i="1"/>
  <c r="AW1575" i="1"/>
  <c r="AV1575" i="1"/>
  <c r="AU1575" i="1"/>
  <c r="AT1575" i="1"/>
  <c r="AS1575" i="1"/>
  <c r="AM1575" i="1"/>
  <c r="AL1575" i="1"/>
  <c r="AD1575" i="1"/>
  <c r="AA1575" i="1"/>
  <c r="AP1575" i="1" s="1"/>
  <c r="AQ1575" i="1" s="1"/>
  <c r="W1575" i="1"/>
  <c r="E1575" i="1"/>
  <c r="D1575" i="1"/>
  <c r="B1575" i="1"/>
  <c r="A1575" i="1"/>
  <c r="BL1574" i="1"/>
  <c r="BJ1574" i="1"/>
  <c r="BK1574" i="1" s="1"/>
  <c r="BD1574" i="1"/>
  <c r="BC1574" i="1"/>
  <c r="BB1574" i="1"/>
  <c r="AZ1574" i="1"/>
  <c r="AW1574" i="1"/>
  <c r="AV1574" i="1"/>
  <c r="AU1574" i="1"/>
  <c r="AT1574" i="1"/>
  <c r="AS1574" i="1"/>
  <c r="AM1574" i="1"/>
  <c r="AL1574" i="1"/>
  <c r="AD1574" i="1"/>
  <c r="AA1574" i="1"/>
  <c r="AO1574" i="1" s="1"/>
  <c r="W1574" i="1"/>
  <c r="E1574" i="1"/>
  <c r="D1574" i="1"/>
  <c r="B1574" i="1"/>
  <c r="A1574" i="1"/>
  <c r="BL1573" i="1"/>
  <c r="BJ1573" i="1"/>
  <c r="BK1573" i="1" s="1"/>
  <c r="BD1573" i="1"/>
  <c r="BC1573" i="1"/>
  <c r="BB1573" i="1"/>
  <c r="AZ1573" i="1"/>
  <c r="AW1573" i="1"/>
  <c r="AV1573" i="1"/>
  <c r="AU1573" i="1"/>
  <c r="AT1573" i="1"/>
  <c r="AS1573" i="1"/>
  <c r="AP1573" i="1"/>
  <c r="AQ1573" i="1" s="1"/>
  <c r="AO1573" i="1"/>
  <c r="AN1573" i="1"/>
  <c r="AM1573" i="1"/>
  <c r="AA1573" i="1"/>
  <c r="AD1573" i="1" s="1"/>
  <c r="AF1573" i="1" s="1"/>
  <c r="AE1573" i="1" s="1"/>
  <c r="W1573" i="1"/>
  <c r="E1573" i="1"/>
  <c r="D1573" i="1"/>
  <c r="B1573" i="1"/>
  <c r="A1573" i="1"/>
  <c r="BI1572" i="1"/>
  <c r="BG1572" i="1"/>
  <c r="BH1572" i="1" s="1"/>
  <c r="BD1572" i="1"/>
  <c r="BC1572" i="1"/>
  <c r="BB1572" i="1"/>
  <c r="AZ1572" i="1"/>
  <c r="AW1572" i="1"/>
  <c r="AV1572" i="1"/>
  <c r="AU1572" i="1"/>
  <c r="AT1572" i="1"/>
  <c r="AS1572" i="1"/>
  <c r="AM1572" i="1"/>
  <c r="AL1572" i="1"/>
  <c r="AD1572" i="1"/>
  <c r="AA1572" i="1"/>
  <c r="AO1572" i="1" s="1"/>
  <c r="W1572" i="1"/>
  <c r="E1572" i="1"/>
  <c r="D1572" i="1"/>
  <c r="B1572" i="1"/>
  <c r="A1572" i="1"/>
  <c r="BI1571" i="1"/>
  <c r="BG1571" i="1"/>
  <c r="BH1571" i="1" s="1"/>
  <c r="BD1571" i="1"/>
  <c r="BC1571" i="1"/>
  <c r="BB1571" i="1"/>
  <c r="AZ1571" i="1"/>
  <c r="AW1571" i="1"/>
  <c r="AV1571" i="1"/>
  <c r="AU1571" i="1"/>
  <c r="AT1571" i="1"/>
  <c r="AS1571" i="1"/>
  <c r="AM1571" i="1"/>
  <c r="AL1571" i="1"/>
  <c r="AD1571" i="1"/>
  <c r="AA1571" i="1"/>
  <c r="AP1571" i="1" s="1"/>
  <c r="AQ1571" i="1" s="1"/>
  <c r="W1571" i="1"/>
  <c r="E1571" i="1"/>
  <c r="D1571" i="1"/>
  <c r="B1571" i="1"/>
  <c r="A1571" i="1"/>
  <c r="BI1570" i="1"/>
  <c r="BG1570" i="1"/>
  <c r="BH1570" i="1" s="1"/>
  <c r="BD1570" i="1"/>
  <c r="BC1570" i="1"/>
  <c r="BB1570" i="1"/>
  <c r="AZ1570" i="1"/>
  <c r="AW1570" i="1"/>
  <c r="AV1570" i="1"/>
  <c r="AU1570" i="1"/>
  <c r="AT1570" i="1"/>
  <c r="AS1570" i="1"/>
  <c r="AM1570" i="1"/>
  <c r="AL1570" i="1"/>
  <c r="AD1570" i="1"/>
  <c r="AA1570" i="1"/>
  <c r="W1570" i="1"/>
  <c r="E1570" i="1"/>
  <c r="D1570" i="1"/>
  <c r="B1570" i="1"/>
  <c r="BA1570" i="1" s="1"/>
  <c r="A1570" i="1"/>
  <c r="BI1569" i="1"/>
  <c r="BG1569" i="1"/>
  <c r="BH1569" i="1" s="1"/>
  <c r="BD1569" i="1"/>
  <c r="BC1569" i="1"/>
  <c r="BB1569" i="1"/>
  <c r="AZ1569" i="1"/>
  <c r="AW1569" i="1"/>
  <c r="AV1569" i="1"/>
  <c r="AU1569" i="1"/>
  <c r="AT1569" i="1"/>
  <c r="AS1569" i="1"/>
  <c r="AM1569" i="1"/>
  <c r="AL1569" i="1"/>
  <c r="AD1569" i="1"/>
  <c r="AA1569" i="1"/>
  <c r="AP1569" i="1" s="1"/>
  <c r="AQ1569" i="1" s="1"/>
  <c r="W1569" i="1"/>
  <c r="E1569" i="1"/>
  <c r="D1569" i="1"/>
  <c r="B1569" i="1"/>
  <c r="A1569" i="1"/>
  <c r="BI1568" i="1"/>
  <c r="BG1568" i="1"/>
  <c r="BH1568" i="1" s="1"/>
  <c r="BD1568" i="1"/>
  <c r="BC1568" i="1"/>
  <c r="BB1568" i="1"/>
  <c r="AZ1568" i="1"/>
  <c r="AW1568" i="1"/>
  <c r="AV1568" i="1"/>
  <c r="AT1568" i="1"/>
  <c r="AS1568" i="1"/>
  <c r="AP1568" i="1"/>
  <c r="AQ1568" i="1" s="1"/>
  <c r="AO1568" i="1"/>
  <c r="AN1568" i="1"/>
  <c r="AM1568" i="1"/>
  <c r="AL1568" i="1"/>
  <c r="AD1568" i="1"/>
  <c r="AA1568" i="1"/>
  <c r="W1568" i="1"/>
  <c r="E1568" i="1"/>
  <c r="D1568" i="1"/>
  <c r="B1568" i="1"/>
  <c r="A1568" i="1"/>
  <c r="BI1567" i="1"/>
  <c r="BG1567" i="1"/>
  <c r="BH1567" i="1" s="1"/>
  <c r="BD1567" i="1"/>
  <c r="BC1567" i="1"/>
  <c r="BB1567" i="1"/>
  <c r="AZ1567" i="1"/>
  <c r="AW1567" i="1"/>
  <c r="AV1567" i="1"/>
  <c r="AU1567" i="1"/>
  <c r="AT1567" i="1"/>
  <c r="AS1567" i="1"/>
  <c r="AP1567" i="1"/>
  <c r="AQ1567" i="1" s="1"/>
  <c r="AO1567" i="1"/>
  <c r="AN1567" i="1"/>
  <c r="AL1567" i="1"/>
  <c r="AA1567" i="1"/>
  <c r="W1567" i="1"/>
  <c r="E1567" i="1"/>
  <c r="D1567" i="1"/>
  <c r="B1567" i="1"/>
  <c r="AD1567" i="1" s="1"/>
  <c r="AF1567" i="1" s="1"/>
  <c r="AE1567" i="1" s="1"/>
  <c r="AM1567" i="1" s="1"/>
  <c r="A1567" i="1"/>
  <c r="BI1566" i="1"/>
  <c r="BG1566" i="1"/>
  <c r="BH1566" i="1" s="1"/>
  <c r="BD1566" i="1"/>
  <c r="BC1566" i="1"/>
  <c r="BB1566" i="1"/>
  <c r="AZ1566" i="1"/>
  <c r="AW1566" i="1"/>
  <c r="AV1566" i="1"/>
  <c r="AU1566" i="1"/>
  <c r="AT1566" i="1"/>
  <c r="AS1566" i="1"/>
  <c r="AN1566" i="1"/>
  <c r="AM1566" i="1"/>
  <c r="AA1566" i="1"/>
  <c r="AP1566" i="1" s="1"/>
  <c r="AQ1566" i="1" s="1"/>
  <c r="W1566" i="1"/>
  <c r="E1566" i="1"/>
  <c r="D1566" i="1"/>
  <c r="B1566" i="1"/>
  <c r="A1566" i="1"/>
  <c r="BI1565" i="1"/>
  <c r="BG1565" i="1"/>
  <c r="BH1565" i="1" s="1"/>
  <c r="BD1565" i="1"/>
  <c r="BC1565" i="1"/>
  <c r="BB1565" i="1"/>
  <c r="AZ1565" i="1"/>
  <c r="AW1565" i="1"/>
  <c r="AV1565" i="1"/>
  <c r="AU1565" i="1"/>
  <c r="AT1565" i="1"/>
  <c r="AS1565" i="1"/>
  <c r="AP1565" i="1"/>
  <c r="AQ1565" i="1" s="1"/>
  <c r="AO1565" i="1"/>
  <c r="AN1565" i="1"/>
  <c r="AL1565" i="1"/>
  <c r="AA1565" i="1"/>
  <c r="W1565" i="1"/>
  <c r="E1565" i="1"/>
  <c r="D1565" i="1"/>
  <c r="B1565" i="1"/>
  <c r="A1565" i="1"/>
  <c r="BI1564" i="1"/>
  <c r="BG1564" i="1"/>
  <c r="BH1564" i="1" s="1"/>
  <c r="BD1564" i="1"/>
  <c r="BC1564" i="1"/>
  <c r="BB1564" i="1"/>
  <c r="AZ1564" i="1"/>
  <c r="AW1564" i="1"/>
  <c r="AV1564" i="1"/>
  <c r="AU1564" i="1"/>
  <c r="AT1564" i="1"/>
  <c r="AS1564" i="1"/>
  <c r="AN1564" i="1"/>
  <c r="AM1564" i="1"/>
  <c r="AA1564" i="1"/>
  <c r="W1564" i="1"/>
  <c r="E1564" i="1"/>
  <c r="D1564" i="1"/>
  <c r="B1564" i="1"/>
  <c r="A1564" i="1"/>
  <c r="BL1563" i="1"/>
  <c r="BJ1563" i="1"/>
  <c r="BK1563" i="1" s="1"/>
  <c r="BD1563" i="1"/>
  <c r="BC1563" i="1"/>
  <c r="BB1563" i="1"/>
  <c r="AZ1563" i="1"/>
  <c r="AW1563" i="1"/>
  <c r="AV1563" i="1"/>
  <c r="AU1563" i="1"/>
  <c r="AT1563" i="1"/>
  <c r="AS1563" i="1"/>
  <c r="AP1563" i="1"/>
  <c r="AQ1563" i="1" s="1"/>
  <c r="AO1563" i="1"/>
  <c r="AN1563" i="1"/>
  <c r="AL1563" i="1"/>
  <c r="AA1563" i="1"/>
  <c r="W1563" i="1"/>
  <c r="E1563" i="1"/>
  <c r="D1563" i="1"/>
  <c r="B1563" i="1"/>
  <c r="A1563" i="1"/>
  <c r="BL1562" i="1"/>
  <c r="BJ1562" i="1"/>
  <c r="BK1562" i="1" s="1"/>
  <c r="BD1562" i="1"/>
  <c r="BC1562" i="1"/>
  <c r="BB1562" i="1"/>
  <c r="AZ1562" i="1"/>
  <c r="AW1562" i="1"/>
  <c r="AV1562" i="1"/>
  <c r="AU1562" i="1"/>
  <c r="AT1562" i="1"/>
  <c r="AS1562" i="1"/>
  <c r="AN1562" i="1"/>
  <c r="AM1562" i="1"/>
  <c r="AA1562" i="1"/>
  <c r="W1562" i="1"/>
  <c r="E1562" i="1"/>
  <c r="D1562" i="1"/>
  <c r="B1562" i="1"/>
  <c r="A1562" i="1"/>
  <c r="BL1561" i="1"/>
  <c r="BJ1561" i="1"/>
  <c r="BK1561" i="1" s="1"/>
  <c r="BD1561" i="1"/>
  <c r="BC1561" i="1"/>
  <c r="BB1561" i="1"/>
  <c r="AZ1561" i="1"/>
  <c r="AW1561" i="1"/>
  <c r="AV1561" i="1"/>
  <c r="AU1561" i="1"/>
  <c r="AT1561" i="1"/>
  <c r="AS1561" i="1"/>
  <c r="AP1561" i="1"/>
  <c r="AQ1561" i="1" s="1"/>
  <c r="AO1561" i="1"/>
  <c r="AN1561" i="1"/>
  <c r="AL1561" i="1"/>
  <c r="AA1561" i="1"/>
  <c r="W1561" i="1"/>
  <c r="E1561" i="1"/>
  <c r="D1561" i="1"/>
  <c r="B1561" i="1"/>
  <c r="A1561" i="1"/>
  <c r="BL1560" i="1"/>
  <c r="BJ1560" i="1"/>
  <c r="BK1560" i="1" s="1"/>
  <c r="BD1560" i="1"/>
  <c r="BC1560" i="1"/>
  <c r="BB1560" i="1"/>
  <c r="AZ1560" i="1"/>
  <c r="AW1560" i="1"/>
  <c r="AV1560" i="1"/>
  <c r="AU1560" i="1"/>
  <c r="AT1560" i="1"/>
  <c r="AS1560" i="1"/>
  <c r="AN1560" i="1"/>
  <c r="AM1560" i="1"/>
  <c r="AA1560" i="1"/>
  <c r="W1560" i="1"/>
  <c r="E1560" i="1"/>
  <c r="D1560" i="1"/>
  <c r="B1560" i="1"/>
  <c r="A1560" i="1"/>
  <c r="BI1559" i="1"/>
  <c r="BG1559" i="1"/>
  <c r="BH1559" i="1" s="1"/>
  <c r="BD1559" i="1"/>
  <c r="BC1559" i="1"/>
  <c r="BB1559" i="1"/>
  <c r="AZ1559" i="1"/>
  <c r="AW1559" i="1"/>
  <c r="AV1559" i="1"/>
  <c r="AU1559" i="1"/>
  <c r="AT1559" i="1"/>
  <c r="AS1559" i="1"/>
  <c r="AP1559" i="1"/>
  <c r="AQ1559" i="1" s="1"/>
  <c r="AO1559" i="1"/>
  <c r="AN1559" i="1"/>
  <c r="AL1559" i="1"/>
  <c r="AA1559" i="1"/>
  <c r="W1559" i="1"/>
  <c r="E1559" i="1"/>
  <c r="D1559" i="1"/>
  <c r="B1559" i="1"/>
  <c r="A1559" i="1"/>
  <c r="BI1558" i="1"/>
  <c r="BG1558" i="1"/>
  <c r="BH1558" i="1" s="1"/>
  <c r="BD1558" i="1"/>
  <c r="BC1558" i="1"/>
  <c r="BB1558" i="1"/>
  <c r="AZ1558" i="1"/>
  <c r="AW1558" i="1"/>
  <c r="AV1558" i="1"/>
  <c r="AU1558" i="1"/>
  <c r="AT1558" i="1"/>
  <c r="AS1558" i="1"/>
  <c r="AN1558" i="1"/>
  <c r="AM1558" i="1"/>
  <c r="AA1558" i="1"/>
  <c r="AP1558" i="1" s="1"/>
  <c r="AQ1558" i="1" s="1"/>
  <c r="W1558" i="1"/>
  <c r="E1558" i="1"/>
  <c r="D1558" i="1"/>
  <c r="B1558" i="1"/>
  <c r="A1558" i="1"/>
  <c r="BI1557" i="1"/>
  <c r="BG1557" i="1"/>
  <c r="BH1557" i="1" s="1"/>
  <c r="BD1557" i="1"/>
  <c r="BC1557" i="1"/>
  <c r="BB1557" i="1"/>
  <c r="AZ1557" i="1"/>
  <c r="AW1557" i="1"/>
  <c r="AV1557" i="1"/>
  <c r="AU1557" i="1"/>
  <c r="AT1557" i="1"/>
  <c r="AS1557" i="1"/>
  <c r="AP1557" i="1"/>
  <c r="AQ1557" i="1" s="1"/>
  <c r="AO1557" i="1"/>
  <c r="AN1557" i="1"/>
  <c r="AL1557" i="1"/>
  <c r="AA1557" i="1"/>
  <c r="W1557" i="1"/>
  <c r="E1557" i="1"/>
  <c r="D1557" i="1"/>
  <c r="B1557" i="1"/>
  <c r="A1557" i="1"/>
  <c r="BI1556" i="1"/>
  <c r="BG1556" i="1"/>
  <c r="BH1556" i="1" s="1"/>
  <c r="BD1556" i="1"/>
  <c r="BC1556" i="1"/>
  <c r="BB1556" i="1"/>
  <c r="AZ1556" i="1"/>
  <c r="AW1556" i="1"/>
  <c r="AV1556" i="1"/>
  <c r="AU1556" i="1"/>
  <c r="AT1556" i="1"/>
  <c r="AS1556" i="1"/>
  <c r="AN1556" i="1"/>
  <c r="AM1556" i="1"/>
  <c r="AA1556" i="1"/>
  <c r="W1556" i="1"/>
  <c r="E1556" i="1"/>
  <c r="D1556" i="1"/>
  <c r="B1556" i="1"/>
  <c r="A1556" i="1"/>
  <c r="BL1555" i="1"/>
  <c r="BJ1555" i="1"/>
  <c r="BK1555" i="1" s="1"/>
  <c r="BD1555" i="1"/>
  <c r="BC1555" i="1"/>
  <c r="BB1555" i="1"/>
  <c r="AZ1555" i="1"/>
  <c r="AW1555" i="1"/>
  <c r="AV1555" i="1"/>
  <c r="AU1555" i="1"/>
  <c r="AT1555" i="1"/>
  <c r="AS1555" i="1"/>
  <c r="AP1555" i="1"/>
  <c r="AQ1555" i="1" s="1"/>
  <c r="AO1555" i="1"/>
  <c r="AN1555" i="1"/>
  <c r="AL1555" i="1"/>
  <c r="AA1555" i="1"/>
  <c r="W1555" i="1"/>
  <c r="E1555" i="1"/>
  <c r="D1555" i="1"/>
  <c r="B1555" i="1"/>
  <c r="A1555" i="1"/>
  <c r="BL1554" i="1"/>
  <c r="BJ1554" i="1"/>
  <c r="BK1554" i="1" s="1"/>
  <c r="BD1554" i="1"/>
  <c r="BC1554" i="1"/>
  <c r="BB1554" i="1"/>
  <c r="AZ1554" i="1"/>
  <c r="AW1554" i="1"/>
  <c r="AV1554" i="1"/>
  <c r="AU1554" i="1"/>
  <c r="AT1554" i="1"/>
  <c r="AS1554" i="1"/>
  <c r="AN1554" i="1"/>
  <c r="AM1554" i="1"/>
  <c r="AA1554" i="1"/>
  <c r="W1554" i="1"/>
  <c r="E1554" i="1"/>
  <c r="D1554" i="1"/>
  <c r="B1554" i="1"/>
  <c r="A1554" i="1"/>
  <c r="BL1553" i="1"/>
  <c r="BJ1553" i="1"/>
  <c r="BK1553" i="1" s="1"/>
  <c r="BD1553" i="1"/>
  <c r="BC1553" i="1"/>
  <c r="BB1553" i="1"/>
  <c r="AZ1553" i="1"/>
  <c r="AW1553" i="1"/>
  <c r="AV1553" i="1"/>
  <c r="AU1553" i="1"/>
  <c r="AT1553" i="1"/>
  <c r="AS1553" i="1"/>
  <c r="AP1553" i="1"/>
  <c r="AQ1553" i="1" s="1"/>
  <c r="AO1553" i="1"/>
  <c r="AN1553" i="1"/>
  <c r="AL1553" i="1"/>
  <c r="AA1553" i="1"/>
  <c r="W1553" i="1"/>
  <c r="E1553" i="1"/>
  <c r="D1553" i="1"/>
  <c r="B1553" i="1"/>
  <c r="A1553" i="1"/>
  <c r="BL1552" i="1"/>
  <c r="BJ1552" i="1"/>
  <c r="BK1552" i="1" s="1"/>
  <c r="BD1552" i="1"/>
  <c r="BC1552" i="1"/>
  <c r="BB1552" i="1"/>
  <c r="AZ1552" i="1"/>
  <c r="AW1552" i="1"/>
  <c r="AV1552" i="1"/>
  <c r="AU1552" i="1"/>
  <c r="AT1552" i="1"/>
  <c r="AS1552" i="1"/>
  <c r="AN1552" i="1"/>
  <c r="AM1552" i="1"/>
  <c r="AA1552" i="1"/>
  <c r="AP1552" i="1" s="1"/>
  <c r="AQ1552" i="1" s="1"/>
  <c r="W1552" i="1"/>
  <c r="E1552" i="1"/>
  <c r="D1552" i="1"/>
  <c r="B1552" i="1"/>
  <c r="A1552" i="1"/>
  <c r="BI1551" i="1"/>
  <c r="BG1551" i="1"/>
  <c r="BH1551" i="1" s="1"/>
  <c r="BD1551" i="1"/>
  <c r="BC1551" i="1"/>
  <c r="BB1551" i="1"/>
  <c r="AZ1551" i="1"/>
  <c r="AW1551" i="1"/>
  <c r="AV1551" i="1"/>
  <c r="AU1551" i="1"/>
  <c r="AT1551" i="1"/>
  <c r="AS1551" i="1"/>
  <c r="AN1551" i="1"/>
  <c r="AL1551" i="1"/>
  <c r="AA1551" i="1"/>
  <c r="AO1551" i="1" s="1"/>
  <c r="W1551" i="1"/>
  <c r="E1551" i="1"/>
  <c r="D1551" i="1"/>
  <c r="B1551" i="1"/>
  <c r="A1551" i="1"/>
  <c r="BI1550" i="1"/>
  <c r="BG1550" i="1"/>
  <c r="BH1550" i="1" s="1"/>
  <c r="BD1550" i="1"/>
  <c r="BC1550" i="1"/>
  <c r="BB1550" i="1"/>
  <c r="AZ1550" i="1"/>
  <c r="AW1550" i="1"/>
  <c r="AV1550" i="1"/>
  <c r="AU1550" i="1"/>
  <c r="AT1550" i="1"/>
  <c r="AS1550" i="1"/>
  <c r="AP1550" i="1"/>
  <c r="AQ1550" i="1" s="1"/>
  <c r="AO1550" i="1"/>
  <c r="AN1550" i="1"/>
  <c r="AM1550" i="1"/>
  <c r="AA1550" i="1"/>
  <c r="AD1550" i="1" s="1"/>
  <c r="AF1550" i="1" s="1"/>
  <c r="AE1550" i="1" s="1"/>
  <c r="W1550" i="1"/>
  <c r="E1550" i="1"/>
  <c r="D1550" i="1"/>
  <c r="B1550" i="1"/>
  <c r="A1550" i="1"/>
  <c r="BL1549" i="1"/>
  <c r="BJ1549" i="1"/>
  <c r="BK1549" i="1" s="1"/>
  <c r="BD1549" i="1"/>
  <c r="BC1549" i="1"/>
  <c r="BB1549" i="1"/>
  <c r="AZ1549" i="1"/>
  <c r="AW1549" i="1"/>
  <c r="AV1549" i="1"/>
  <c r="AU1549" i="1"/>
  <c r="AT1549" i="1"/>
  <c r="AS1549" i="1"/>
  <c r="AP1549" i="1"/>
  <c r="AQ1549" i="1" s="1"/>
  <c r="AO1549" i="1"/>
  <c r="AM1549" i="1"/>
  <c r="AL1549" i="1"/>
  <c r="AD1549" i="1"/>
  <c r="AA1549" i="1"/>
  <c r="W1549" i="1"/>
  <c r="E1549" i="1"/>
  <c r="D1549" i="1"/>
  <c r="B1549" i="1"/>
  <c r="A1549" i="1"/>
  <c r="BL1548" i="1"/>
  <c r="BJ1548" i="1"/>
  <c r="BK1548" i="1" s="1"/>
  <c r="BD1548" i="1"/>
  <c r="BC1548" i="1"/>
  <c r="BB1548" i="1"/>
  <c r="AZ1548" i="1"/>
  <c r="AW1548" i="1"/>
  <c r="AV1548" i="1"/>
  <c r="AU1548" i="1"/>
  <c r="AT1548" i="1"/>
  <c r="AS1548" i="1"/>
  <c r="AP1548" i="1"/>
  <c r="AQ1548" i="1" s="1"/>
  <c r="AO1548" i="1"/>
  <c r="AM1548" i="1"/>
  <c r="AL1548" i="1"/>
  <c r="AD1548" i="1"/>
  <c r="AA1548" i="1"/>
  <c r="W1548" i="1"/>
  <c r="E1548" i="1"/>
  <c r="D1548" i="1"/>
  <c r="B1548" i="1"/>
  <c r="A1548" i="1"/>
  <c r="BL1547" i="1"/>
  <c r="BJ1547" i="1"/>
  <c r="BK1547" i="1" s="1"/>
  <c r="BD1547" i="1"/>
  <c r="BC1547" i="1"/>
  <c r="BB1547" i="1"/>
  <c r="AZ1547" i="1"/>
  <c r="AW1547" i="1"/>
  <c r="AV1547" i="1"/>
  <c r="AU1547" i="1"/>
  <c r="AT1547" i="1"/>
  <c r="AS1547" i="1"/>
  <c r="AN1547" i="1"/>
  <c r="AM1547" i="1"/>
  <c r="AA1547" i="1"/>
  <c r="AO1547" i="1" s="1"/>
  <c r="W1547" i="1"/>
  <c r="E1547" i="1"/>
  <c r="D1547" i="1"/>
  <c r="B1547" i="1"/>
  <c r="A1547" i="1"/>
  <c r="BI1546" i="1"/>
  <c r="BG1546" i="1"/>
  <c r="BH1546" i="1" s="1"/>
  <c r="BD1546" i="1"/>
  <c r="BB1546" i="1"/>
  <c r="AZ1546" i="1"/>
  <c r="AW1546" i="1"/>
  <c r="AV1546" i="1"/>
  <c r="AU1546" i="1"/>
  <c r="AT1546" i="1"/>
  <c r="AS1546" i="1"/>
  <c r="AP1546" i="1"/>
  <c r="AQ1546" i="1" s="1"/>
  <c r="AO1546" i="1"/>
  <c r="AN1546" i="1"/>
  <c r="AM1546" i="1"/>
  <c r="AL1546" i="1"/>
  <c r="AD1546" i="1"/>
  <c r="AA1546" i="1"/>
  <c r="W1546" i="1"/>
  <c r="E1546" i="1"/>
  <c r="D1546" i="1"/>
  <c r="B1546" i="1"/>
  <c r="A1546" i="1"/>
  <c r="BI1545" i="1"/>
  <c r="BG1545" i="1"/>
  <c r="BH1545" i="1" s="1"/>
  <c r="BD1545" i="1"/>
  <c r="BB1545" i="1"/>
  <c r="AZ1545" i="1"/>
  <c r="AW1545" i="1"/>
  <c r="AV1545" i="1"/>
  <c r="AU1545" i="1"/>
  <c r="AT1545" i="1"/>
  <c r="AS1545" i="1"/>
  <c r="AP1545" i="1"/>
  <c r="AQ1545" i="1" s="1"/>
  <c r="AO1545" i="1"/>
  <c r="AN1545" i="1"/>
  <c r="AM1545" i="1"/>
  <c r="AL1545" i="1"/>
  <c r="AD1545" i="1"/>
  <c r="AA1545" i="1"/>
  <c r="W1545" i="1"/>
  <c r="E1545" i="1"/>
  <c r="D1545" i="1"/>
  <c r="B1545" i="1"/>
  <c r="A1545" i="1"/>
  <c r="BI1544" i="1"/>
  <c r="BG1544" i="1"/>
  <c r="BH1544" i="1" s="1"/>
  <c r="BD1544" i="1"/>
  <c r="BB1544" i="1"/>
  <c r="AZ1544" i="1"/>
  <c r="AW1544" i="1"/>
  <c r="AV1544" i="1"/>
  <c r="AU1544" i="1"/>
  <c r="AT1544" i="1"/>
  <c r="AS1544" i="1"/>
  <c r="AP1544" i="1"/>
  <c r="AQ1544" i="1" s="1"/>
  <c r="AO1544" i="1"/>
  <c r="AN1544" i="1"/>
  <c r="AM1544" i="1"/>
  <c r="AL1544" i="1"/>
  <c r="AD1544" i="1"/>
  <c r="AA1544" i="1"/>
  <c r="W1544" i="1"/>
  <c r="E1544" i="1"/>
  <c r="D1544" i="1"/>
  <c r="B1544" i="1"/>
  <c r="A1544" i="1"/>
  <c r="BI1543" i="1"/>
  <c r="BG1543" i="1"/>
  <c r="BH1543" i="1" s="1"/>
  <c r="BD1543" i="1"/>
  <c r="BB1543" i="1"/>
  <c r="AZ1543" i="1"/>
  <c r="AW1543" i="1"/>
  <c r="AV1543" i="1"/>
  <c r="AU1543" i="1"/>
  <c r="AT1543" i="1"/>
  <c r="AS1543" i="1"/>
  <c r="AP1543" i="1"/>
  <c r="AQ1543" i="1" s="1"/>
  <c r="AO1543" i="1"/>
  <c r="AN1543" i="1"/>
  <c r="AM1543" i="1"/>
  <c r="AL1543" i="1"/>
  <c r="AD1543" i="1"/>
  <c r="AA1543" i="1"/>
  <c r="W1543" i="1"/>
  <c r="E1543" i="1"/>
  <c r="D1543" i="1"/>
  <c r="B1543" i="1"/>
  <c r="A1543" i="1"/>
  <c r="BI1542" i="1"/>
  <c r="BG1542" i="1"/>
  <c r="BH1542" i="1" s="1"/>
  <c r="BD1542" i="1"/>
  <c r="BB1542" i="1"/>
  <c r="AZ1542" i="1"/>
  <c r="AW1542" i="1"/>
  <c r="AV1542" i="1"/>
  <c r="AU1542" i="1"/>
  <c r="AT1542" i="1"/>
  <c r="AS1542" i="1"/>
  <c r="AP1542" i="1"/>
  <c r="AQ1542" i="1" s="1"/>
  <c r="AO1542" i="1"/>
  <c r="AN1542" i="1"/>
  <c r="AM1542" i="1"/>
  <c r="AL1542" i="1"/>
  <c r="AD1542" i="1"/>
  <c r="AA1542" i="1"/>
  <c r="W1542" i="1"/>
  <c r="E1542" i="1"/>
  <c r="D1542" i="1"/>
  <c r="B1542" i="1"/>
  <c r="A1542" i="1"/>
  <c r="BI1541" i="1"/>
  <c r="BG1541" i="1"/>
  <c r="BH1541" i="1" s="1"/>
  <c r="BD1541" i="1"/>
  <c r="BC1541" i="1"/>
  <c r="AZ1541" i="1"/>
  <c r="AW1541" i="1"/>
  <c r="AV1541" i="1"/>
  <c r="AU1541" i="1"/>
  <c r="AT1541" i="1"/>
  <c r="AS1541" i="1"/>
  <c r="AP1541" i="1"/>
  <c r="AQ1541" i="1" s="1"/>
  <c r="AO1541" i="1"/>
  <c r="AN1541" i="1"/>
  <c r="AM1541" i="1"/>
  <c r="AL1541" i="1"/>
  <c r="AD1541" i="1"/>
  <c r="AA1541" i="1"/>
  <c r="W1541" i="1"/>
  <c r="E1541" i="1"/>
  <c r="D1541" i="1"/>
  <c r="B1541" i="1"/>
  <c r="A1541" i="1"/>
  <c r="BI1540" i="1"/>
  <c r="BG1540" i="1"/>
  <c r="BH1540" i="1" s="1"/>
  <c r="BD1540" i="1"/>
  <c r="BC1540" i="1"/>
  <c r="AZ1540" i="1"/>
  <c r="AW1540" i="1"/>
  <c r="AV1540" i="1"/>
  <c r="AU1540" i="1"/>
  <c r="AT1540" i="1"/>
  <c r="AS1540" i="1"/>
  <c r="AP1540" i="1"/>
  <c r="AQ1540" i="1" s="1"/>
  <c r="AO1540" i="1"/>
  <c r="AN1540" i="1"/>
  <c r="AM1540" i="1"/>
  <c r="AL1540" i="1"/>
  <c r="AD1540" i="1"/>
  <c r="AA1540" i="1"/>
  <c r="W1540" i="1"/>
  <c r="E1540" i="1"/>
  <c r="D1540" i="1"/>
  <c r="B1540" i="1"/>
  <c r="AY1540" i="1" s="1"/>
  <c r="A1540" i="1"/>
  <c r="BI1539" i="1"/>
  <c r="BG1539" i="1"/>
  <c r="BH1539" i="1" s="1"/>
  <c r="BD1539" i="1"/>
  <c r="BC1539" i="1"/>
  <c r="AZ1539" i="1"/>
  <c r="AW1539" i="1"/>
  <c r="AV1539" i="1"/>
  <c r="AU1539" i="1"/>
  <c r="AT1539" i="1"/>
  <c r="AS1539" i="1"/>
  <c r="AP1539" i="1"/>
  <c r="AQ1539" i="1" s="1"/>
  <c r="AO1539" i="1"/>
  <c r="AN1539" i="1"/>
  <c r="AM1539" i="1"/>
  <c r="AL1539" i="1"/>
  <c r="AD1539" i="1"/>
  <c r="AA1539" i="1"/>
  <c r="W1539" i="1"/>
  <c r="E1539" i="1"/>
  <c r="D1539" i="1"/>
  <c r="B1539" i="1"/>
  <c r="A1539" i="1"/>
  <c r="BI1538" i="1"/>
  <c r="BG1538" i="1"/>
  <c r="BH1538" i="1" s="1"/>
  <c r="BD1538" i="1"/>
  <c r="BC1538" i="1"/>
  <c r="AZ1538" i="1"/>
  <c r="AW1538" i="1"/>
  <c r="AV1538" i="1"/>
  <c r="AU1538" i="1"/>
  <c r="AT1538" i="1"/>
  <c r="AS1538" i="1"/>
  <c r="AP1538" i="1"/>
  <c r="AQ1538" i="1" s="1"/>
  <c r="AO1538" i="1"/>
  <c r="AN1538" i="1"/>
  <c r="AM1538" i="1"/>
  <c r="AL1538" i="1"/>
  <c r="AD1538" i="1"/>
  <c r="AA1538" i="1"/>
  <c r="W1538" i="1"/>
  <c r="E1538" i="1"/>
  <c r="D1538" i="1"/>
  <c r="B1538" i="1"/>
  <c r="A1538" i="1"/>
  <c r="BI1537" i="1"/>
  <c r="BG1537" i="1"/>
  <c r="BH1537" i="1" s="1"/>
  <c r="BD1537" i="1"/>
  <c r="BC1537" i="1"/>
  <c r="AZ1537" i="1"/>
  <c r="AW1537" i="1"/>
  <c r="AV1537" i="1"/>
  <c r="AU1537" i="1"/>
  <c r="AT1537" i="1"/>
  <c r="AS1537" i="1"/>
  <c r="AP1537" i="1"/>
  <c r="AQ1537" i="1" s="1"/>
  <c r="AO1537" i="1"/>
  <c r="AN1537" i="1"/>
  <c r="AM1537" i="1"/>
  <c r="AL1537" i="1"/>
  <c r="AD1537" i="1"/>
  <c r="AA1537" i="1"/>
  <c r="W1537" i="1"/>
  <c r="E1537" i="1"/>
  <c r="D1537" i="1"/>
  <c r="B1537" i="1"/>
  <c r="A1537" i="1"/>
  <c r="BI1536" i="1"/>
  <c r="BG1536" i="1"/>
  <c r="BH1536" i="1" s="1"/>
  <c r="BC1536" i="1"/>
  <c r="BB1536" i="1"/>
  <c r="AZ1536" i="1"/>
  <c r="AW1536" i="1"/>
  <c r="AV1536" i="1"/>
  <c r="AU1536" i="1"/>
  <c r="AT1536" i="1"/>
  <c r="AS1536" i="1"/>
  <c r="AP1536" i="1"/>
  <c r="AQ1536" i="1" s="1"/>
  <c r="AO1536" i="1"/>
  <c r="AN1536" i="1"/>
  <c r="AM1536" i="1"/>
  <c r="AL1536" i="1"/>
  <c r="AD1536" i="1"/>
  <c r="AA1536" i="1"/>
  <c r="BD1536" i="1" s="1"/>
  <c r="W1536" i="1"/>
  <c r="E1536" i="1"/>
  <c r="D1536" i="1"/>
  <c r="B1536" i="1"/>
  <c r="AY1536" i="1" s="1"/>
  <c r="A1536" i="1"/>
  <c r="BI1535" i="1"/>
  <c r="BG1535" i="1"/>
  <c r="BH1535" i="1" s="1"/>
  <c r="BC1535" i="1"/>
  <c r="BB1535" i="1"/>
  <c r="AZ1535" i="1"/>
  <c r="AW1535" i="1"/>
  <c r="AV1535" i="1"/>
  <c r="AU1535" i="1"/>
  <c r="AT1535" i="1"/>
  <c r="AS1535" i="1"/>
  <c r="AP1535" i="1"/>
  <c r="AQ1535" i="1" s="1"/>
  <c r="AO1535" i="1"/>
  <c r="AN1535" i="1"/>
  <c r="AM1535" i="1"/>
  <c r="AL1535" i="1"/>
  <c r="AD1535" i="1"/>
  <c r="AA1535" i="1"/>
  <c r="W1535" i="1"/>
  <c r="E1535" i="1"/>
  <c r="D1535" i="1"/>
  <c r="B1535" i="1"/>
  <c r="A1535" i="1"/>
  <c r="BI1534" i="1"/>
  <c r="BG1534" i="1"/>
  <c r="BH1534" i="1" s="1"/>
  <c r="BC1534" i="1"/>
  <c r="BB1534" i="1"/>
  <c r="AZ1534" i="1"/>
  <c r="AW1534" i="1"/>
  <c r="AV1534" i="1"/>
  <c r="AU1534" i="1"/>
  <c r="AT1534" i="1"/>
  <c r="AS1534" i="1"/>
  <c r="AP1534" i="1"/>
  <c r="AQ1534" i="1" s="1"/>
  <c r="AO1534" i="1"/>
  <c r="AN1534" i="1"/>
  <c r="AM1534" i="1"/>
  <c r="AL1534" i="1"/>
  <c r="AD1534" i="1"/>
  <c r="AA1534" i="1"/>
  <c r="BD1534" i="1" s="1"/>
  <c r="W1534" i="1"/>
  <c r="E1534" i="1"/>
  <c r="D1534" i="1"/>
  <c r="B1534" i="1"/>
  <c r="A1534" i="1"/>
  <c r="BI1533" i="1"/>
  <c r="BG1533" i="1"/>
  <c r="BH1533" i="1" s="1"/>
  <c r="BC1533" i="1"/>
  <c r="BB1533" i="1"/>
  <c r="AZ1533" i="1"/>
  <c r="AW1533" i="1"/>
  <c r="AV1533" i="1"/>
  <c r="AU1533" i="1"/>
  <c r="AT1533" i="1"/>
  <c r="AS1533" i="1"/>
  <c r="AP1533" i="1"/>
  <c r="AQ1533" i="1" s="1"/>
  <c r="AO1533" i="1"/>
  <c r="AN1533" i="1"/>
  <c r="AM1533" i="1"/>
  <c r="AL1533" i="1"/>
  <c r="AD1533" i="1"/>
  <c r="AA1533" i="1"/>
  <c r="W1533" i="1"/>
  <c r="E1533" i="1"/>
  <c r="D1533" i="1"/>
  <c r="B1533" i="1"/>
  <c r="A1533" i="1"/>
  <c r="BI1532" i="1"/>
  <c r="BG1532" i="1"/>
  <c r="BH1532" i="1" s="1"/>
  <c r="BC1532" i="1"/>
  <c r="BB1532" i="1"/>
  <c r="AZ1532" i="1"/>
  <c r="AW1532" i="1"/>
  <c r="AV1532" i="1"/>
  <c r="AU1532" i="1"/>
  <c r="AT1532" i="1"/>
  <c r="AS1532" i="1"/>
  <c r="AP1532" i="1"/>
  <c r="AQ1532" i="1" s="1"/>
  <c r="AO1532" i="1"/>
  <c r="AN1532" i="1"/>
  <c r="AM1532" i="1"/>
  <c r="AL1532" i="1"/>
  <c r="AD1532" i="1"/>
  <c r="AA1532" i="1"/>
  <c r="BD1532" i="1" s="1"/>
  <c r="W1532" i="1"/>
  <c r="E1532" i="1"/>
  <c r="D1532" i="1"/>
  <c r="B1532" i="1"/>
  <c r="AY1532" i="1" s="1"/>
  <c r="A1532" i="1"/>
  <c r="BI1531" i="1"/>
  <c r="BG1531" i="1"/>
  <c r="BH1531" i="1" s="1"/>
  <c r="BC1531" i="1"/>
  <c r="BB1531" i="1"/>
  <c r="AZ1531" i="1"/>
  <c r="AW1531" i="1"/>
  <c r="AV1531" i="1"/>
  <c r="AU1531" i="1"/>
  <c r="AT1531" i="1"/>
  <c r="AS1531" i="1"/>
  <c r="AP1531" i="1"/>
  <c r="AQ1531" i="1" s="1"/>
  <c r="AO1531" i="1"/>
  <c r="AN1531" i="1"/>
  <c r="AM1531" i="1"/>
  <c r="AL1531" i="1"/>
  <c r="AD1531" i="1"/>
  <c r="AA1531" i="1"/>
  <c r="W1531" i="1"/>
  <c r="E1531" i="1"/>
  <c r="D1531" i="1"/>
  <c r="B1531" i="1"/>
  <c r="A1531" i="1"/>
  <c r="BI1530" i="1"/>
  <c r="BG1530" i="1"/>
  <c r="BH1530" i="1" s="1"/>
  <c r="BC1530" i="1"/>
  <c r="BB1530" i="1"/>
  <c r="AZ1530" i="1"/>
  <c r="AW1530" i="1"/>
  <c r="AV1530" i="1"/>
  <c r="AU1530" i="1"/>
  <c r="AT1530" i="1"/>
  <c r="AS1530" i="1"/>
  <c r="AP1530" i="1"/>
  <c r="AQ1530" i="1" s="1"/>
  <c r="AO1530" i="1"/>
  <c r="AN1530" i="1"/>
  <c r="AM1530" i="1"/>
  <c r="AL1530" i="1"/>
  <c r="AD1530" i="1"/>
  <c r="AA1530" i="1"/>
  <c r="BD1530" i="1" s="1"/>
  <c r="W1530" i="1"/>
  <c r="E1530" i="1"/>
  <c r="D1530" i="1"/>
  <c r="B1530" i="1"/>
  <c r="A1530" i="1"/>
  <c r="BI1529" i="1"/>
  <c r="BG1529" i="1"/>
  <c r="BH1529" i="1" s="1"/>
  <c r="BC1529" i="1"/>
  <c r="BB1529" i="1"/>
  <c r="AZ1529" i="1"/>
  <c r="AW1529" i="1"/>
  <c r="AV1529" i="1"/>
  <c r="AU1529" i="1"/>
  <c r="AT1529" i="1"/>
  <c r="AS1529" i="1"/>
  <c r="AP1529" i="1"/>
  <c r="AQ1529" i="1" s="1"/>
  <c r="AO1529" i="1"/>
  <c r="AN1529" i="1"/>
  <c r="AM1529" i="1"/>
  <c r="AL1529" i="1"/>
  <c r="AD1529" i="1"/>
  <c r="AA1529" i="1"/>
  <c r="W1529" i="1"/>
  <c r="E1529" i="1"/>
  <c r="D1529" i="1"/>
  <c r="B1529" i="1"/>
  <c r="A1529" i="1"/>
  <c r="BI1528" i="1"/>
  <c r="BG1528" i="1"/>
  <c r="BH1528" i="1" s="1"/>
  <c r="BC1528" i="1"/>
  <c r="BB1528" i="1"/>
  <c r="AZ1528" i="1"/>
  <c r="AW1528" i="1"/>
  <c r="AV1528" i="1"/>
  <c r="AU1528" i="1"/>
  <c r="AT1528" i="1"/>
  <c r="AS1528" i="1"/>
  <c r="AP1528" i="1"/>
  <c r="AQ1528" i="1" s="1"/>
  <c r="AO1528" i="1"/>
  <c r="AN1528" i="1"/>
  <c r="AM1528" i="1"/>
  <c r="AL1528" i="1"/>
  <c r="AD1528" i="1"/>
  <c r="AA1528" i="1"/>
  <c r="BD1528" i="1" s="1"/>
  <c r="W1528" i="1"/>
  <c r="E1528" i="1"/>
  <c r="D1528" i="1"/>
  <c r="B1528" i="1"/>
  <c r="AY1528" i="1" s="1"/>
  <c r="A1528" i="1"/>
  <c r="BI1527" i="1"/>
  <c r="BG1527" i="1"/>
  <c r="BH1527" i="1" s="1"/>
  <c r="BC1527" i="1"/>
  <c r="BB1527" i="1"/>
  <c r="AZ1527" i="1"/>
  <c r="AW1527" i="1"/>
  <c r="AV1527" i="1"/>
  <c r="AU1527" i="1"/>
  <c r="AT1527" i="1"/>
  <c r="AS1527" i="1"/>
  <c r="AP1527" i="1"/>
  <c r="AQ1527" i="1" s="1"/>
  <c r="AO1527" i="1"/>
  <c r="AN1527" i="1"/>
  <c r="AM1527" i="1"/>
  <c r="AL1527" i="1"/>
  <c r="AD1527" i="1"/>
  <c r="AA1527" i="1"/>
  <c r="W1527" i="1"/>
  <c r="E1527" i="1"/>
  <c r="D1527" i="1"/>
  <c r="B1527" i="1"/>
  <c r="A1527" i="1"/>
  <c r="BI1526" i="1"/>
  <c r="BG1526" i="1"/>
  <c r="BH1526" i="1" s="1"/>
  <c r="BC1526" i="1"/>
  <c r="BB1526" i="1"/>
  <c r="AZ1526" i="1"/>
  <c r="AW1526" i="1"/>
  <c r="AV1526" i="1"/>
  <c r="AU1526" i="1"/>
  <c r="AT1526" i="1"/>
  <c r="AS1526" i="1"/>
  <c r="AP1526" i="1"/>
  <c r="AQ1526" i="1" s="1"/>
  <c r="AO1526" i="1"/>
  <c r="AN1526" i="1"/>
  <c r="AM1526" i="1"/>
  <c r="AL1526" i="1"/>
  <c r="AA1526" i="1"/>
  <c r="W1526" i="1"/>
  <c r="E1526" i="1"/>
  <c r="D1526" i="1"/>
  <c r="B1526" i="1"/>
  <c r="AY1526" i="1" s="1"/>
  <c r="A1526" i="1"/>
  <c r="BI1525" i="1"/>
  <c r="BG1525" i="1"/>
  <c r="BH1525" i="1" s="1"/>
  <c r="BD1525" i="1"/>
  <c r="BC1525" i="1"/>
  <c r="BB1525" i="1"/>
  <c r="AZ1525" i="1"/>
  <c r="AW1525" i="1"/>
  <c r="AU1525" i="1"/>
  <c r="AT1525" i="1"/>
  <c r="AS1525" i="1"/>
  <c r="AP1525" i="1"/>
  <c r="AQ1525" i="1" s="1"/>
  <c r="AO1525" i="1"/>
  <c r="AN1525" i="1"/>
  <c r="AM1525" i="1"/>
  <c r="AL1525" i="1"/>
  <c r="AD1525" i="1"/>
  <c r="AA1525" i="1"/>
  <c r="W1525" i="1"/>
  <c r="E1525" i="1"/>
  <c r="D1525" i="1"/>
  <c r="B1525" i="1"/>
  <c r="A1525" i="1"/>
  <c r="BI1524" i="1"/>
  <c r="BG1524" i="1"/>
  <c r="BH1524" i="1" s="1"/>
  <c r="BD1524" i="1"/>
  <c r="BC1524" i="1"/>
  <c r="BB1524" i="1"/>
  <c r="AZ1524" i="1"/>
  <c r="AW1524" i="1"/>
  <c r="AU1524" i="1"/>
  <c r="AT1524" i="1"/>
  <c r="AS1524" i="1"/>
  <c r="AP1524" i="1"/>
  <c r="AQ1524" i="1" s="1"/>
  <c r="AO1524" i="1"/>
  <c r="AN1524" i="1"/>
  <c r="AM1524" i="1"/>
  <c r="AL1524" i="1"/>
  <c r="AD1524" i="1"/>
  <c r="AA1524" i="1"/>
  <c r="AV1524" i="1" s="1"/>
  <c r="W1524" i="1"/>
  <c r="E1524" i="1"/>
  <c r="D1524" i="1"/>
  <c r="B1524" i="1"/>
  <c r="A1524" i="1"/>
  <c r="BL1523" i="1"/>
  <c r="BJ1523" i="1"/>
  <c r="BK1523" i="1" s="1"/>
  <c r="BD1523" i="1"/>
  <c r="BC1523" i="1"/>
  <c r="BB1523" i="1"/>
  <c r="AZ1523" i="1"/>
  <c r="AW1523" i="1"/>
  <c r="AU1523" i="1"/>
  <c r="AT1523" i="1"/>
  <c r="AS1523" i="1"/>
  <c r="AP1523" i="1"/>
  <c r="AQ1523" i="1" s="1"/>
  <c r="AO1523" i="1"/>
  <c r="AN1523" i="1"/>
  <c r="AM1523" i="1"/>
  <c r="AL1523" i="1"/>
  <c r="AD1523" i="1"/>
  <c r="AA1523" i="1"/>
  <c r="W1523" i="1"/>
  <c r="E1523" i="1"/>
  <c r="D1523" i="1"/>
  <c r="B1523" i="1"/>
  <c r="A1523" i="1"/>
  <c r="BL1522" i="1"/>
  <c r="BJ1522" i="1"/>
  <c r="BK1522" i="1" s="1"/>
  <c r="BD1522" i="1"/>
  <c r="BC1522" i="1"/>
  <c r="BB1522" i="1"/>
  <c r="AZ1522" i="1"/>
  <c r="AW1522" i="1"/>
  <c r="AU1522" i="1"/>
  <c r="AT1522" i="1"/>
  <c r="AS1522" i="1"/>
  <c r="AP1522" i="1"/>
  <c r="AQ1522" i="1" s="1"/>
  <c r="AO1522" i="1"/>
  <c r="AN1522" i="1"/>
  <c r="AM1522" i="1"/>
  <c r="AL1522" i="1"/>
  <c r="AD1522" i="1"/>
  <c r="AA1522" i="1"/>
  <c r="AV1522" i="1" s="1"/>
  <c r="W1522" i="1"/>
  <c r="E1522" i="1"/>
  <c r="D1522" i="1"/>
  <c r="B1522" i="1"/>
  <c r="A1522" i="1"/>
  <c r="BL1521" i="1"/>
  <c r="BJ1521" i="1"/>
  <c r="BK1521" i="1" s="1"/>
  <c r="BD1521" i="1"/>
  <c r="BC1521" i="1"/>
  <c r="BB1521" i="1"/>
  <c r="AZ1521" i="1"/>
  <c r="AW1521" i="1"/>
  <c r="AU1521" i="1"/>
  <c r="AT1521" i="1"/>
  <c r="AS1521" i="1"/>
  <c r="AP1521" i="1"/>
  <c r="AQ1521" i="1" s="1"/>
  <c r="AO1521" i="1"/>
  <c r="AN1521" i="1"/>
  <c r="AM1521" i="1"/>
  <c r="AL1521" i="1"/>
  <c r="AD1521" i="1"/>
  <c r="AA1521" i="1"/>
  <c r="W1521" i="1"/>
  <c r="E1521" i="1"/>
  <c r="D1521" i="1"/>
  <c r="B1521" i="1"/>
  <c r="A1521" i="1"/>
  <c r="BL1520" i="1"/>
  <c r="BJ1520" i="1"/>
  <c r="BK1520" i="1" s="1"/>
  <c r="BD1520" i="1"/>
  <c r="BC1520" i="1"/>
  <c r="BB1520" i="1"/>
  <c r="AZ1520" i="1"/>
  <c r="AW1520" i="1"/>
  <c r="AU1520" i="1"/>
  <c r="AT1520" i="1"/>
  <c r="AS1520" i="1"/>
  <c r="AP1520" i="1"/>
  <c r="AQ1520" i="1" s="1"/>
  <c r="AO1520" i="1"/>
  <c r="AN1520" i="1"/>
  <c r="AM1520" i="1"/>
  <c r="AL1520" i="1"/>
  <c r="AD1520" i="1"/>
  <c r="AA1520" i="1"/>
  <c r="AV1520" i="1" s="1"/>
  <c r="W1520" i="1"/>
  <c r="E1520" i="1"/>
  <c r="D1520" i="1"/>
  <c r="B1520" i="1"/>
  <c r="AY1520" i="1" s="1"/>
  <c r="A1520" i="1"/>
  <c r="BL1519" i="1"/>
  <c r="BJ1519" i="1"/>
  <c r="BK1519" i="1" s="1"/>
  <c r="BD1519" i="1"/>
  <c r="BC1519" i="1"/>
  <c r="BB1519" i="1"/>
  <c r="AZ1519" i="1"/>
  <c r="AW1519" i="1"/>
  <c r="AU1519" i="1"/>
  <c r="AT1519" i="1"/>
  <c r="AS1519" i="1"/>
  <c r="AP1519" i="1"/>
  <c r="AQ1519" i="1" s="1"/>
  <c r="AO1519" i="1"/>
  <c r="AN1519" i="1"/>
  <c r="AM1519" i="1"/>
  <c r="AL1519" i="1"/>
  <c r="AD1519" i="1"/>
  <c r="AA1519" i="1"/>
  <c r="AV1519" i="1" s="1"/>
  <c r="W1519" i="1"/>
  <c r="E1519" i="1"/>
  <c r="D1519" i="1"/>
  <c r="B1519" i="1"/>
  <c r="A1519" i="1"/>
  <c r="BI1518" i="1"/>
  <c r="BG1518" i="1"/>
  <c r="BH1518" i="1" s="1"/>
  <c r="BD1518" i="1"/>
  <c r="BC1518" i="1"/>
  <c r="BB1518" i="1"/>
  <c r="AZ1518" i="1"/>
  <c r="AW1518" i="1"/>
  <c r="AV1518" i="1"/>
  <c r="AT1518" i="1"/>
  <c r="AS1518" i="1"/>
  <c r="AP1518" i="1"/>
  <c r="AQ1518" i="1" s="1"/>
  <c r="AO1518" i="1"/>
  <c r="AN1518" i="1"/>
  <c r="AM1518" i="1"/>
  <c r="AL1518" i="1"/>
  <c r="AD1518" i="1"/>
  <c r="AA1518" i="1"/>
  <c r="AU1518" i="1" s="1"/>
  <c r="W1518" i="1"/>
  <c r="E1518" i="1"/>
  <c r="D1518" i="1"/>
  <c r="B1518" i="1"/>
  <c r="A1518" i="1"/>
  <c r="BI1517" i="1"/>
  <c r="BG1517" i="1"/>
  <c r="BH1517" i="1" s="1"/>
  <c r="BD1517" i="1"/>
  <c r="BC1517" i="1"/>
  <c r="BB1517" i="1"/>
  <c r="AZ1517" i="1"/>
  <c r="AW1517" i="1"/>
  <c r="AV1517" i="1"/>
  <c r="AU1517" i="1"/>
  <c r="AT1517" i="1"/>
  <c r="AS1517" i="1"/>
  <c r="AP1517" i="1"/>
  <c r="AQ1517" i="1" s="1"/>
  <c r="AO1517" i="1"/>
  <c r="AN1517" i="1"/>
  <c r="AL1517" i="1"/>
  <c r="AA1517" i="1"/>
  <c r="W1517" i="1"/>
  <c r="E1517" i="1"/>
  <c r="D1517" i="1"/>
  <c r="B1517" i="1"/>
  <c r="A1517" i="1"/>
  <c r="AR1517" i="1" s="1"/>
  <c r="BI1516" i="1"/>
  <c r="BG1516" i="1"/>
  <c r="BH1516" i="1" s="1"/>
  <c r="BD1516" i="1"/>
  <c r="BC1516" i="1"/>
  <c r="BB1516" i="1"/>
  <c r="AZ1516" i="1"/>
  <c r="AW1516" i="1"/>
  <c r="AV1516" i="1"/>
  <c r="AU1516" i="1"/>
  <c r="AT1516" i="1"/>
  <c r="AS1516" i="1"/>
  <c r="AN1516" i="1"/>
  <c r="AM1516" i="1"/>
  <c r="AA1516" i="1"/>
  <c r="AP1516" i="1" s="1"/>
  <c r="AQ1516" i="1" s="1"/>
  <c r="W1516" i="1"/>
  <c r="E1516" i="1"/>
  <c r="D1516" i="1"/>
  <c r="B1516" i="1"/>
  <c r="A1516" i="1"/>
  <c r="BI1515" i="1"/>
  <c r="BG1515" i="1"/>
  <c r="BH1515" i="1" s="1"/>
  <c r="BD1515" i="1"/>
  <c r="BC1515" i="1"/>
  <c r="BB1515" i="1"/>
  <c r="AZ1515" i="1"/>
  <c r="AW1515" i="1"/>
  <c r="AV1515" i="1"/>
  <c r="AU1515" i="1"/>
  <c r="AT1515" i="1"/>
  <c r="AS1515" i="1"/>
  <c r="AP1515" i="1"/>
  <c r="AQ1515" i="1" s="1"/>
  <c r="AO1515" i="1"/>
  <c r="AN1515" i="1"/>
  <c r="AL1515" i="1"/>
  <c r="AA1515" i="1"/>
  <c r="W1515" i="1"/>
  <c r="E1515" i="1"/>
  <c r="D1515" i="1"/>
  <c r="B1515" i="1"/>
  <c r="A1515" i="1"/>
  <c r="AR1515" i="1" s="1"/>
  <c r="BI1514" i="1"/>
  <c r="BG1514" i="1"/>
  <c r="BH1514" i="1" s="1"/>
  <c r="BD1514" i="1"/>
  <c r="BC1514" i="1"/>
  <c r="BB1514" i="1"/>
  <c r="AZ1514" i="1"/>
  <c r="AW1514" i="1"/>
  <c r="AV1514" i="1"/>
  <c r="AU1514" i="1"/>
  <c r="AT1514" i="1"/>
  <c r="AS1514" i="1"/>
  <c r="AN1514" i="1"/>
  <c r="AM1514" i="1"/>
  <c r="AA1514" i="1"/>
  <c r="AP1514" i="1" s="1"/>
  <c r="AQ1514" i="1" s="1"/>
  <c r="W1514" i="1"/>
  <c r="E1514" i="1"/>
  <c r="D1514" i="1"/>
  <c r="B1514" i="1"/>
  <c r="A1514" i="1"/>
  <c r="BI1513" i="1"/>
  <c r="BG1513" i="1"/>
  <c r="BH1513" i="1" s="1"/>
  <c r="BD1513" i="1"/>
  <c r="BC1513" i="1"/>
  <c r="BB1513" i="1"/>
  <c r="AZ1513" i="1"/>
  <c r="AW1513" i="1"/>
  <c r="AV1513" i="1"/>
  <c r="AU1513" i="1"/>
  <c r="AT1513" i="1"/>
  <c r="AS1513" i="1"/>
  <c r="AN1513" i="1"/>
  <c r="AL1513" i="1"/>
  <c r="AA1513" i="1"/>
  <c r="AP1513" i="1" s="1"/>
  <c r="W1513" i="1"/>
  <c r="E1513" i="1"/>
  <c r="D1513" i="1"/>
  <c r="B1513" i="1"/>
  <c r="A1513" i="1"/>
  <c r="AR1513" i="1" s="1"/>
  <c r="BI1512" i="1"/>
  <c r="BG1512" i="1"/>
  <c r="BH1512" i="1" s="1"/>
  <c r="BD1512" i="1"/>
  <c r="BC1512" i="1"/>
  <c r="BB1512" i="1"/>
  <c r="AZ1512" i="1"/>
  <c r="AW1512" i="1"/>
  <c r="AV1512" i="1"/>
  <c r="AU1512" i="1"/>
  <c r="AT1512" i="1"/>
  <c r="AS1512" i="1"/>
  <c r="AN1512" i="1"/>
  <c r="AL1512" i="1"/>
  <c r="AA1512" i="1"/>
  <c r="AP1512" i="1" s="1"/>
  <c r="W1512" i="1"/>
  <c r="E1512" i="1"/>
  <c r="D1512" i="1"/>
  <c r="B1512" i="1"/>
  <c r="A1512" i="1"/>
  <c r="AR1512" i="1" s="1"/>
  <c r="BI1511" i="1"/>
  <c r="BG1511" i="1"/>
  <c r="BH1511" i="1" s="1"/>
  <c r="BD1511" i="1"/>
  <c r="BC1511" i="1"/>
  <c r="BB1511" i="1"/>
  <c r="AZ1511" i="1"/>
  <c r="AW1511" i="1"/>
  <c r="AV1511" i="1"/>
  <c r="AU1511" i="1"/>
  <c r="AT1511" i="1"/>
  <c r="AS1511" i="1"/>
  <c r="AP1511" i="1"/>
  <c r="AQ1511" i="1" s="1"/>
  <c r="AO1511" i="1"/>
  <c r="AN1511" i="1"/>
  <c r="AM1511" i="1"/>
  <c r="AA1511" i="1"/>
  <c r="AD1511" i="1" s="1"/>
  <c r="AF1511" i="1" s="1"/>
  <c r="AE1511" i="1" s="1"/>
  <c r="W1511" i="1"/>
  <c r="E1511" i="1"/>
  <c r="D1511" i="1"/>
  <c r="B1511" i="1"/>
  <c r="A1511" i="1"/>
  <c r="BI1510" i="1"/>
  <c r="BG1510" i="1"/>
  <c r="BH1510" i="1" s="1"/>
  <c r="BD1510" i="1"/>
  <c r="BC1510" i="1"/>
  <c r="BB1510" i="1"/>
  <c r="AZ1510" i="1"/>
  <c r="AW1510" i="1"/>
  <c r="AV1510" i="1"/>
  <c r="AU1510" i="1"/>
  <c r="AT1510" i="1"/>
  <c r="AS1510" i="1"/>
  <c r="AP1510" i="1"/>
  <c r="AQ1510" i="1" s="1"/>
  <c r="AO1510" i="1"/>
  <c r="AN1510" i="1"/>
  <c r="AL1510" i="1"/>
  <c r="AA1510" i="1"/>
  <c r="W1510" i="1"/>
  <c r="E1510" i="1"/>
  <c r="D1510" i="1"/>
  <c r="B1510" i="1"/>
  <c r="A1510" i="1"/>
  <c r="AR1510" i="1" s="1"/>
  <c r="BI1509" i="1"/>
  <c r="BG1509" i="1"/>
  <c r="BH1509" i="1" s="1"/>
  <c r="BD1509" i="1"/>
  <c r="BC1509" i="1"/>
  <c r="BB1509" i="1"/>
  <c r="AZ1509" i="1"/>
  <c r="AW1509" i="1"/>
  <c r="AV1509" i="1"/>
  <c r="AU1509" i="1"/>
  <c r="AT1509" i="1"/>
  <c r="AS1509" i="1"/>
  <c r="AP1509" i="1"/>
  <c r="AQ1509" i="1" s="1"/>
  <c r="AO1509" i="1"/>
  <c r="AN1509" i="1"/>
  <c r="AL1509" i="1"/>
  <c r="AA1509" i="1"/>
  <c r="W1509" i="1"/>
  <c r="E1509" i="1"/>
  <c r="D1509" i="1"/>
  <c r="B1509" i="1"/>
  <c r="A1509" i="1"/>
  <c r="AR1509" i="1" s="1"/>
  <c r="BI1508" i="1"/>
  <c r="BG1508" i="1"/>
  <c r="BH1508" i="1" s="1"/>
  <c r="BD1508" i="1"/>
  <c r="BC1508" i="1"/>
  <c r="BB1508" i="1"/>
  <c r="AZ1508" i="1"/>
  <c r="AW1508" i="1"/>
  <c r="AV1508" i="1"/>
  <c r="AU1508" i="1"/>
  <c r="AT1508" i="1"/>
  <c r="AS1508" i="1"/>
  <c r="AN1508" i="1"/>
  <c r="AM1508" i="1"/>
  <c r="AA1508" i="1"/>
  <c r="AP1508" i="1" s="1"/>
  <c r="AQ1508" i="1" s="1"/>
  <c r="W1508" i="1"/>
  <c r="E1508" i="1"/>
  <c r="D1508" i="1"/>
  <c r="B1508" i="1"/>
  <c r="A1508" i="1"/>
  <c r="BL1507" i="1"/>
  <c r="BJ1507" i="1"/>
  <c r="BK1507" i="1" s="1"/>
  <c r="BD1507" i="1"/>
  <c r="BC1507" i="1"/>
  <c r="BB1507" i="1"/>
  <c r="AZ1507" i="1"/>
  <c r="AW1507" i="1"/>
  <c r="AV1507" i="1"/>
  <c r="AU1507" i="1"/>
  <c r="AT1507" i="1"/>
  <c r="AS1507" i="1"/>
  <c r="AP1507" i="1"/>
  <c r="AQ1507" i="1" s="1"/>
  <c r="AO1507" i="1"/>
  <c r="AN1507" i="1"/>
  <c r="AL1507" i="1"/>
  <c r="AA1507" i="1"/>
  <c r="W1507" i="1"/>
  <c r="E1507" i="1"/>
  <c r="D1507" i="1"/>
  <c r="B1507" i="1"/>
  <c r="A1507" i="1"/>
  <c r="AR1507" i="1" s="1"/>
  <c r="BL1506" i="1"/>
  <c r="BJ1506" i="1"/>
  <c r="BK1506" i="1" s="1"/>
  <c r="BD1506" i="1"/>
  <c r="BC1506" i="1"/>
  <c r="BB1506" i="1"/>
  <c r="AZ1506" i="1"/>
  <c r="AW1506" i="1"/>
  <c r="AV1506" i="1"/>
  <c r="AU1506" i="1"/>
  <c r="AT1506" i="1"/>
  <c r="AS1506" i="1"/>
  <c r="AN1506" i="1"/>
  <c r="AM1506" i="1"/>
  <c r="AA1506" i="1"/>
  <c r="AP1506" i="1" s="1"/>
  <c r="AQ1506" i="1" s="1"/>
  <c r="W1506" i="1"/>
  <c r="E1506" i="1"/>
  <c r="D1506" i="1"/>
  <c r="B1506" i="1"/>
  <c r="A1506" i="1"/>
  <c r="BL1505" i="1"/>
  <c r="BJ1505" i="1"/>
  <c r="BK1505" i="1" s="1"/>
  <c r="BD1505" i="1"/>
  <c r="BC1505" i="1"/>
  <c r="BB1505" i="1"/>
  <c r="AZ1505" i="1"/>
  <c r="AW1505" i="1"/>
  <c r="AV1505" i="1"/>
  <c r="AU1505" i="1"/>
  <c r="AT1505" i="1"/>
  <c r="AS1505" i="1"/>
  <c r="AN1505" i="1"/>
  <c r="AL1505" i="1"/>
  <c r="AA1505" i="1"/>
  <c r="AO1505" i="1" s="1"/>
  <c r="W1505" i="1"/>
  <c r="E1505" i="1"/>
  <c r="D1505" i="1"/>
  <c r="B1505" i="1"/>
  <c r="A1505" i="1"/>
  <c r="AR1505" i="1" s="1"/>
  <c r="BL1504" i="1"/>
  <c r="BJ1504" i="1"/>
  <c r="BK1504" i="1" s="1"/>
  <c r="BD1504" i="1"/>
  <c r="BC1504" i="1"/>
  <c r="BB1504" i="1"/>
  <c r="AZ1504" i="1"/>
  <c r="AW1504" i="1"/>
  <c r="AV1504" i="1"/>
  <c r="AU1504" i="1"/>
  <c r="AT1504" i="1"/>
  <c r="AS1504" i="1"/>
  <c r="AN1504" i="1"/>
  <c r="AL1504" i="1"/>
  <c r="AA1504" i="1"/>
  <c r="AP1504" i="1" s="1"/>
  <c r="W1504" i="1"/>
  <c r="E1504" i="1"/>
  <c r="D1504" i="1"/>
  <c r="B1504" i="1"/>
  <c r="A1504" i="1"/>
  <c r="AR1504" i="1" s="1"/>
  <c r="BL1503" i="1"/>
  <c r="BJ1503" i="1"/>
  <c r="BK1503" i="1" s="1"/>
  <c r="BD1503" i="1"/>
  <c r="BC1503" i="1"/>
  <c r="BB1503" i="1"/>
  <c r="AZ1503" i="1"/>
  <c r="AW1503" i="1"/>
  <c r="AV1503" i="1"/>
  <c r="AU1503" i="1"/>
  <c r="AT1503" i="1"/>
  <c r="AS1503" i="1"/>
  <c r="AP1503" i="1"/>
  <c r="AQ1503" i="1" s="1"/>
  <c r="AO1503" i="1"/>
  <c r="AN1503" i="1"/>
  <c r="AM1503" i="1"/>
  <c r="AA1503" i="1"/>
  <c r="W1503" i="1"/>
  <c r="E1503" i="1"/>
  <c r="D1503" i="1"/>
  <c r="B1503" i="1"/>
  <c r="A1503" i="1"/>
  <c r="BL1502" i="1"/>
  <c r="BJ1502" i="1"/>
  <c r="BK1502" i="1" s="1"/>
  <c r="BD1502" i="1"/>
  <c r="BC1502" i="1"/>
  <c r="BB1502" i="1"/>
  <c r="AZ1502" i="1"/>
  <c r="AW1502" i="1"/>
  <c r="AV1502" i="1"/>
  <c r="AU1502" i="1"/>
  <c r="AT1502" i="1"/>
  <c r="AS1502" i="1"/>
  <c r="AP1502" i="1"/>
  <c r="AQ1502" i="1" s="1"/>
  <c r="AO1502" i="1"/>
  <c r="AN1502" i="1"/>
  <c r="AL1502" i="1"/>
  <c r="AA1502" i="1"/>
  <c r="W1502" i="1"/>
  <c r="E1502" i="1"/>
  <c r="D1502" i="1"/>
  <c r="B1502" i="1"/>
  <c r="A1502" i="1"/>
  <c r="AR1502" i="1" s="1"/>
  <c r="BL1501" i="1"/>
  <c r="BJ1501" i="1"/>
  <c r="BK1501" i="1" s="1"/>
  <c r="BD1501" i="1"/>
  <c r="BC1501" i="1"/>
  <c r="BB1501" i="1"/>
  <c r="AZ1501" i="1"/>
  <c r="AW1501" i="1"/>
  <c r="AV1501" i="1"/>
  <c r="AU1501" i="1"/>
  <c r="AT1501" i="1"/>
  <c r="AS1501" i="1"/>
  <c r="AP1501" i="1"/>
  <c r="AQ1501" i="1" s="1"/>
  <c r="AO1501" i="1"/>
  <c r="AN1501" i="1"/>
  <c r="AL1501" i="1"/>
  <c r="AA1501" i="1"/>
  <c r="W1501" i="1"/>
  <c r="E1501" i="1"/>
  <c r="D1501" i="1"/>
  <c r="B1501" i="1"/>
  <c r="A1501" i="1"/>
  <c r="AR1501" i="1" s="1"/>
  <c r="BL1500" i="1"/>
  <c r="BJ1500" i="1"/>
  <c r="BK1500" i="1" s="1"/>
  <c r="BD1500" i="1"/>
  <c r="BC1500" i="1"/>
  <c r="BB1500" i="1"/>
  <c r="AZ1500" i="1"/>
  <c r="AW1500" i="1"/>
  <c r="AV1500" i="1"/>
  <c r="AU1500" i="1"/>
  <c r="AT1500" i="1"/>
  <c r="AS1500" i="1"/>
  <c r="AN1500" i="1"/>
  <c r="AM1500" i="1"/>
  <c r="AA1500" i="1"/>
  <c r="AP1500" i="1" s="1"/>
  <c r="AQ1500" i="1" s="1"/>
  <c r="W1500" i="1"/>
  <c r="E1500" i="1"/>
  <c r="D1500" i="1"/>
  <c r="B1500" i="1"/>
  <c r="A1500" i="1"/>
  <c r="BL1499" i="1"/>
  <c r="BJ1499" i="1"/>
  <c r="BK1499" i="1" s="1"/>
  <c r="BD1499" i="1"/>
  <c r="BC1499" i="1"/>
  <c r="BB1499" i="1"/>
  <c r="AZ1499" i="1"/>
  <c r="AW1499" i="1"/>
  <c r="AV1499" i="1"/>
  <c r="AU1499" i="1"/>
  <c r="AT1499" i="1"/>
  <c r="AS1499" i="1"/>
  <c r="AN1499" i="1"/>
  <c r="AL1499" i="1"/>
  <c r="AA1499" i="1"/>
  <c r="AO1499" i="1" s="1"/>
  <c r="W1499" i="1"/>
  <c r="E1499" i="1"/>
  <c r="D1499" i="1"/>
  <c r="B1499" i="1"/>
  <c r="A1499" i="1"/>
  <c r="AR1499" i="1" s="1"/>
  <c r="BL1498" i="1"/>
  <c r="BJ1498" i="1"/>
  <c r="BK1498" i="1" s="1"/>
  <c r="BD1498" i="1"/>
  <c r="BC1498" i="1"/>
  <c r="BB1498" i="1"/>
  <c r="AZ1498" i="1"/>
  <c r="AW1498" i="1"/>
  <c r="AV1498" i="1"/>
  <c r="AU1498" i="1"/>
  <c r="AT1498" i="1"/>
  <c r="AS1498" i="1"/>
  <c r="AP1498" i="1"/>
  <c r="AQ1498" i="1" s="1"/>
  <c r="AN1498" i="1"/>
  <c r="AM1498" i="1"/>
  <c r="AA1498" i="1"/>
  <c r="AO1498" i="1" s="1"/>
  <c r="W1498" i="1"/>
  <c r="E1498" i="1"/>
  <c r="D1498" i="1"/>
  <c r="B1498" i="1"/>
  <c r="A1498" i="1"/>
  <c r="BL1497" i="1"/>
  <c r="BJ1497" i="1"/>
  <c r="BK1497" i="1" s="1"/>
  <c r="BD1497" i="1"/>
  <c r="BC1497" i="1"/>
  <c r="BB1497" i="1"/>
  <c r="AZ1497" i="1"/>
  <c r="AW1497" i="1"/>
  <c r="AV1497" i="1"/>
  <c r="AU1497" i="1"/>
  <c r="AT1497" i="1"/>
  <c r="AS1497" i="1"/>
  <c r="AN1497" i="1"/>
  <c r="AL1497" i="1"/>
  <c r="AA1497" i="1"/>
  <c r="AP1497" i="1" s="1"/>
  <c r="W1497" i="1"/>
  <c r="E1497" i="1"/>
  <c r="D1497" i="1"/>
  <c r="B1497" i="1"/>
  <c r="A1497" i="1"/>
  <c r="AR1497" i="1" s="1"/>
  <c r="BL1496" i="1"/>
  <c r="BJ1496" i="1"/>
  <c r="BK1496" i="1" s="1"/>
  <c r="BD1496" i="1"/>
  <c r="BC1496" i="1"/>
  <c r="BB1496" i="1"/>
  <c r="AZ1496" i="1"/>
  <c r="AW1496" i="1"/>
  <c r="AV1496" i="1"/>
  <c r="AU1496" i="1"/>
  <c r="AT1496" i="1"/>
  <c r="AS1496" i="1"/>
  <c r="AP1496" i="1"/>
  <c r="AO1496" i="1"/>
  <c r="AN1496" i="1"/>
  <c r="AM1496" i="1"/>
  <c r="AA1496" i="1"/>
  <c r="W1496" i="1"/>
  <c r="E1496" i="1"/>
  <c r="D1496" i="1"/>
  <c r="B1496" i="1"/>
  <c r="A1496" i="1"/>
  <c r="BL1495" i="1"/>
  <c r="BJ1495" i="1"/>
  <c r="BK1495" i="1" s="1"/>
  <c r="BD1495" i="1"/>
  <c r="BC1495" i="1"/>
  <c r="BB1495" i="1"/>
  <c r="AZ1495" i="1"/>
  <c r="AW1495" i="1"/>
  <c r="AV1495" i="1"/>
  <c r="AU1495" i="1"/>
  <c r="AT1495" i="1"/>
  <c r="AS1495" i="1"/>
  <c r="AN1495" i="1"/>
  <c r="AL1495" i="1"/>
  <c r="AA1495" i="1"/>
  <c r="AP1495" i="1" s="1"/>
  <c r="W1495" i="1"/>
  <c r="E1495" i="1"/>
  <c r="D1495" i="1"/>
  <c r="B1495" i="1"/>
  <c r="A1495" i="1"/>
  <c r="AR1495" i="1" s="1"/>
  <c r="BL1494" i="1"/>
  <c r="BJ1494" i="1"/>
  <c r="BK1494" i="1" s="1"/>
  <c r="BD1494" i="1"/>
  <c r="BC1494" i="1"/>
  <c r="BB1494" i="1"/>
  <c r="AZ1494" i="1"/>
  <c r="AW1494" i="1"/>
  <c r="AV1494" i="1"/>
  <c r="AU1494" i="1"/>
  <c r="AT1494" i="1"/>
  <c r="AS1494" i="1"/>
  <c r="AN1494" i="1"/>
  <c r="AL1494" i="1"/>
  <c r="AA1494" i="1"/>
  <c r="AP1494" i="1" s="1"/>
  <c r="W1494" i="1"/>
  <c r="E1494" i="1"/>
  <c r="D1494" i="1"/>
  <c r="B1494" i="1"/>
  <c r="A1494" i="1"/>
  <c r="AR1494" i="1" s="1"/>
  <c r="BL1493" i="1"/>
  <c r="BJ1493" i="1"/>
  <c r="BK1493" i="1" s="1"/>
  <c r="BD1493" i="1"/>
  <c r="BC1493" i="1"/>
  <c r="BB1493" i="1"/>
  <c r="AZ1493" i="1"/>
  <c r="AW1493" i="1"/>
  <c r="AV1493" i="1"/>
  <c r="AU1493" i="1"/>
  <c r="AT1493" i="1"/>
  <c r="AS1493" i="1"/>
  <c r="AP1493" i="1"/>
  <c r="AQ1493" i="1" s="1"/>
  <c r="AO1493" i="1"/>
  <c r="AN1493" i="1"/>
  <c r="AM1493" i="1"/>
  <c r="AA1493" i="1"/>
  <c r="AD1493" i="1" s="1"/>
  <c r="AF1493" i="1" s="1"/>
  <c r="AE1493" i="1" s="1"/>
  <c r="W1493" i="1"/>
  <c r="E1493" i="1"/>
  <c r="D1493" i="1"/>
  <c r="B1493" i="1"/>
  <c r="A1493" i="1"/>
  <c r="BL1492" i="1"/>
  <c r="BJ1492" i="1"/>
  <c r="BK1492" i="1" s="1"/>
  <c r="BD1492" i="1"/>
  <c r="BC1492" i="1"/>
  <c r="BB1492" i="1"/>
  <c r="AZ1492" i="1"/>
  <c r="AW1492" i="1"/>
  <c r="AV1492" i="1"/>
  <c r="AU1492" i="1"/>
  <c r="AT1492" i="1"/>
  <c r="AS1492" i="1"/>
  <c r="AP1492" i="1"/>
  <c r="AO1492" i="1"/>
  <c r="AN1492" i="1"/>
  <c r="AL1492" i="1"/>
  <c r="AA1492" i="1"/>
  <c r="W1492" i="1"/>
  <c r="E1492" i="1"/>
  <c r="D1492" i="1"/>
  <c r="B1492" i="1"/>
  <c r="A1492" i="1"/>
  <c r="AR1492" i="1" s="1"/>
  <c r="BL1491" i="1"/>
  <c r="BJ1491" i="1"/>
  <c r="BK1491" i="1" s="1"/>
  <c r="BD1491" i="1"/>
  <c r="BC1491" i="1"/>
  <c r="BB1491" i="1"/>
  <c r="AZ1491" i="1"/>
  <c r="AW1491" i="1"/>
  <c r="AV1491" i="1"/>
  <c r="AU1491" i="1"/>
  <c r="AT1491" i="1"/>
  <c r="AS1491" i="1"/>
  <c r="AP1491" i="1"/>
  <c r="AQ1491" i="1" s="1"/>
  <c r="AO1491" i="1"/>
  <c r="AN1491" i="1"/>
  <c r="AL1491" i="1"/>
  <c r="AA1491" i="1"/>
  <c r="W1491" i="1"/>
  <c r="E1491" i="1"/>
  <c r="D1491" i="1"/>
  <c r="B1491" i="1"/>
  <c r="A1491" i="1"/>
  <c r="BL1490" i="1"/>
  <c r="BJ1490" i="1"/>
  <c r="BK1490" i="1" s="1"/>
  <c r="BD1490" i="1"/>
  <c r="BC1490" i="1"/>
  <c r="BB1490" i="1"/>
  <c r="AZ1490" i="1"/>
  <c r="AW1490" i="1"/>
  <c r="AV1490" i="1"/>
  <c r="AU1490" i="1"/>
  <c r="AT1490" i="1"/>
  <c r="AS1490" i="1"/>
  <c r="AO1490" i="1"/>
  <c r="AN1490" i="1"/>
  <c r="AM1490" i="1"/>
  <c r="AA1490" i="1"/>
  <c r="AP1490" i="1" s="1"/>
  <c r="AQ1490" i="1" s="1"/>
  <c r="W1490" i="1"/>
  <c r="E1490" i="1"/>
  <c r="D1490" i="1"/>
  <c r="B1490" i="1"/>
  <c r="A1490" i="1"/>
  <c r="BI1489" i="1"/>
  <c r="BG1489" i="1"/>
  <c r="BH1489" i="1" s="1"/>
  <c r="BD1489" i="1"/>
  <c r="BB1489" i="1"/>
  <c r="AZ1489" i="1"/>
  <c r="AW1489" i="1"/>
  <c r="AV1489" i="1"/>
  <c r="AU1489" i="1"/>
  <c r="AT1489" i="1"/>
  <c r="AS1489" i="1"/>
  <c r="AP1489" i="1"/>
  <c r="AQ1489" i="1" s="1"/>
  <c r="AO1489" i="1"/>
  <c r="AN1489" i="1"/>
  <c r="AM1489" i="1"/>
  <c r="AL1489" i="1"/>
  <c r="AD1489" i="1"/>
  <c r="AA1489" i="1"/>
  <c r="W1489" i="1"/>
  <c r="E1489" i="1"/>
  <c r="D1489" i="1"/>
  <c r="B1489" i="1"/>
  <c r="A1489" i="1"/>
  <c r="BI1488" i="1"/>
  <c r="BG1488" i="1"/>
  <c r="BH1488" i="1" s="1"/>
  <c r="BD1488" i="1"/>
  <c r="BB1488" i="1"/>
  <c r="AZ1488" i="1"/>
  <c r="AW1488" i="1"/>
  <c r="AV1488" i="1"/>
  <c r="AU1488" i="1"/>
  <c r="AT1488" i="1"/>
  <c r="AS1488" i="1"/>
  <c r="AP1488" i="1"/>
  <c r="AQ1488" i="1" s="1"/>
  <c r="AO1488" i="1"/>
  <c r="AN1488" i="1"/>
  <c r="AM1488" i="1"/>
  <c r="AL1488" i="1"/>
  <c r="AD1488" i="1"/>
  <c r="AA1488" i="1"/>
  <c r="W1488" i="1"/>
  <c r="E1488" i="1"/>
  <c r="D1488" i="1"/>
  <c r="B1488" i="1"/>
  <c r="AY1488" i="1" s="1"/>
  <c r="A1488" i="1"/>
  <c r="BI1487" i="1"/>
  <c r="BG1487" i="1"/>
  <c r="BH1487" i="1" s="1"/>
  <c r="BD1487" i="1"/>
  <c r="BB1487" i="1"/>
  <c r="AZ1487" i="1"/>
  <c r="AW1487" i="1"/>
  <c r="AV1487" i="1"/>
  <c r="AU1487" i="1"/>
  <c r="AT1487" i="1"/>
  <c r="AS1487" i="1"/>
  <c r="AP1487" i="1"/>
  <c r="AQ1487" i="1" s="1"/>
  <c r="AO1487" i="1"/>
  <c r="AN1487" i="1"/>
  <c r="AM1487" i="1"/>
  <c r="AL1487" i="1"/>
  <c r="AD1487" i="1"/>
  <c r="AA1487" i="1"/>
  <c r="W1487" i="1"/>
  <c r="E1487" i="1"/>
  <c r="D1487" i="1"/>
  <c r="B1487" i="1"/>
  <c r="A1487" i="1"/>
  <c r="BI1486" i="1"/>
  <c r="BG1486" i="1"/>
  <c r="BH1486" i="1" s="1"/>
  <c r="BD1486" i="1"/>
  <c r="BB1486" i="1"/>
  <c r="AZ1486" i="1"/>
  <c r="AW1486" i="1"/>
  <c r="AV1486" i="1"/>
  <c r="AU1486" i="1"/>
  <c r="AT1486" i="1"/>
  <c r="AS1486" i="1"/>
  <c r="AP1486" i="1"/>
  <c r="AQ1486" i="1" s="1"/>
  <c r="AO1486" i="1"/>
  <c r="AN1486" i="1"/>
  <c r="AM1486" i="1"/>
  <c r="AL1486" i="1"/>
  <c r="AD1486" i="1"/>
  <c r="AA1486" i="1"/>
  <c r="W1486" i="1"/>
  <c r="E1486" i="1"/>
  <c r="D1486" i="1"/>
  <c r="B1486" i="1"/>
  <c r="AY1486" i="1" s="1"/>
  <c r="A1486" i="1"/>
  <c r="BI1485" i="1"/>
  <c r="BG1485" i="1"/>
  <c r="BH1485" i="1" s="1"/>
  <c r="BD1485" i="1"/>
  <c r="BB1485" i="1"/>
  <c r="AZ1485" i="1"/>
  <c r="AW1485" i="1"/>
  <c r="AV1485" i="1"/>
  <c r="AU1485" i="1"/>
  <c r="AT1485" i="1"/>
  <c r="AS1485" i="1"/>
  <c r="AP1485" i="1"/>
  <c r="AQ1485" i="1" s="1"/>
  <c r="AO1485" i="1"/>
  <c r="AN1485" i="1"/>
  <c r="AM1485" i="1"/>
  <c r="AL1485" i="1"/>
  <c r="AD1485" i="1"/>
  <c r="AA1485" i="1"/>
  <c r="W1485" i="1"/>
  <c r="E1485" i="1"/>
  <c r="D1485" i="1"/>
  <c r="B1485" i="1"/>
  <c r="A1485" i="1"/>
  <c r="BI1484" i="1"/>
  <c r="BG1484" i="1"/>
  <c r="BH1484" i="1" s="1"/>
  <c r="BD1484" i="1"/>
  <c r="BB1484" i="1"/>
  <c r="AZ1484" i="1"/>
  <c r="AW1484" i="1"/>
  <c r="AV1484" i="1"/>
  <c r="AU1484" i="1"/>
  <c r="AT1484" i="1"/>
  <c r="AS1484" i="1"/>
  <c r="AP1484" i="1"/>
  <c r="AQ1484" i="1" s="1"/>
  <c r="AO1484" i="1"/>
  <c r="AN1484" i="1"/>
  <c r="AM1484" i="1"/>
  <c r="AL1484" i="1"/>
  <c r="AD1484" i="1"/>
  <c r="AA1484" i="1"/>
  <c r="W1484" i="1"/>
  <c r="E1484" i="1"/>
  <c r="D1484" i="1"/>
  <c r="B1484" i="1"/>
  <c r="AY1484" i="1" s="1"/>
  <c r="A1484" i="1"/>
  <c r="BI1483" i="1"/>
  <c r="BG1483" i="1"/>
  <c r="BH1483" i="1" s="1"/>
  <c r="BD1483" i="1"/>
  <c r="BB1483" i="1"/>
  <c r="AZ1483" i="1"/>
  <c r="AW1483" i="1"/>
  <c r="AV1483" i="1"/>
  <c r="AU1483" i="1"/>
  <c r="AT1483" i="1"/>
  <c r="AS1483" i="1"/>
  <c r="AP1483" i="1"/>
  <c r="AQ1483" i="1" s="1"/>
  <c r="AO1483" i="1"/>
  <c r="AN1483" i="1"/>
  <c r="AM1483" i="1"/>
  <c r="AL1483" i="1"/>
  <c r="AD1483" i="1"/>
  <c r="AA1483" i="1"/>
  <c r="W1483" i="1"/>
  <c r="E1483" i="1"/>
  <c r="D1483" i="1"/>
  <c r="B1483" i="1"/>
  <c r="A1483" i="1"/>
  <c r="BI1482" i="1"/>
  <c r="BG1482" i="1"/>
  <c r="BH1482" i="1" s="1"/>
  <c r="BD1482" i="1"/>
  <c r="BC1482" i="1"/>
  <c r="AZ1482" i="1"/>
  <c r="AW1482" i="1"/>
  <c r="AV1482" i="1"/>
  <c r="AU1482" i="1"/>
  <c r="AT1482" i="1"/>
  <c r="AS1482" i="1"/>
  <c r="AP1482" i="1"/>
  <c r="AQ1482" i="1" s="1"/>
  <c r="AO1482" i="1"/>
  <c r="AN1482" i="1"/>
  <c r="AM1482" i="1"/>
  <c r="AL1482" i="1"/>
  <c r="AD1482" i="1"/>
  <c r="AA1482" i="1"/>
  <c r="W1482" i="1"/>
  <c r="E1482" i="1"/>
  <c r="D1482" i="1"/>
  <c r="B1482" i="1"/>
  <c r="AY1482" i="1" s="1"/>
  <c r="A1482" i="1"/>
  <c r="BI1481" i="1"/>
  <c r="BG1481" i="1"/>
  <c r="BH1481" i="1" s="1"/>
  <c r="BD1481" i="1"/>
  <c r="BC1481" i="1"/>
  <c r="AZ1481" i="1"/>
  <c r="AW1481" i="1"/>
  <c r="AV1481" i="1"/>
  <c r="AU1481" i="1"/>
  <c r="AT1481" i="1"/>
  <c r="AS1481" i="1"/>
  <c r="AP1481" i="1"/>
  <c r="AQ1481" i="1" s="1"/>
  <c r="AO1481" i="1"/>
  <c r="AN1481" i="1"/>
  <c r="AM1481" i="1"/>
  <c r="AL1481" i="1"/>
  <c r="AD1481" i="1"/>
  <c r="AA1481" i="1"/>
  <c r="W1481" i="1"/>
  <c r="E1481" i="1"/>
  <c r="D1481" i="1"/>
  <c r="B1481" i="1"/>
  <c r="A1481" i="1"/>
  <c r="BI1480" i="1"/>
  <c r="BG1480" i="1"/>
  <c r="BH1480" i="1" s="1"/>
  <c r="BD1480" i="1"/>
  <c r="BC1480" i="1"/>
  <c r="AZ1480" i="1"/>
  <c r="AW1480" i="1"/>
  <c r="AV1480" i="1"/>
  <c r="AU1480" i="1"/>
  <c r="AT1480" i="1"/>
  <c r="AS1480" i="1"/>
  <c r="AP1480" i="1"/>
  <c r="AQ1480" i="1" s="1"/>
  <c r="AO1480" i="1"/>
  <c r="AN1480" i="1"/>
  <c r="AM1480" i="1"/>
  <c r="AL1480" i="1"/>
  <c r="AD1480" i="1"/>
  <c r="AA1480" i="1"/>
  <c r="W1480" i="1"/>
  <c r="E1480" i="1"/>
  <c r="D1480" i="1"/>
  <c r="B1480" i="1"/>
  <c r="AY1480" i="1" s="1"/>
  <c r="A1480" i="1"/>
  <c r="BI1479" i="1"/>
  <c r="BG1479" i="1"/>
  <c r="BH1479" i="1" s="1"/>
  <c r="BD1479" i="1"/>
  <c r="BC1479" i="1"/>
  <c r="AZ1479" i="1"/>
  <c r="AW1479" i="1"/>
  <c r="AV1479" i="1"/>
  <c r="AU1479" i="1"/>
  <c r="AT1479" i="1"/>
  <c r="AS1479" i="1"/>
  <c r="AP1479" i="1"/>
  <c r="AQ1479" i="1" s="1"/>
  <c r="AO1479" i="1"/>
  <c r="AN1479" i="1"/>
  <c r="AM1479" i="1"/>
  <c r="AL1479" i="1"/>
  <c r="AD1479" i="1"/>
  <c r="AA1479" i="1"/>
  <c r="W1479" i="1"/>
  <c r="E1479" i="1"/>
  <c r="D1479" i="1"/>
  <c r="B1479" i="1"/>
  <c r="A1479" i="1"/>
  <c r="BI1478" i="1"/>
  <c r="BG1478" i="1"/>
  <c r="BH1478" i="1" s="1"/>
  <c r="BD1478" i="1"/>
  <c r="BC1478" i="1"/>
  <c r="AZ1478" i="1"/>
  <c r="AW1478" i="1"/>
  <c r="AV1478" i="1"/>
  <c r="AU1478" i="1"/>
  <c r="AT1478" i="1"/>
  <c r="AS1478" i="1"/>
  <c r="AP1478" i="1"/>
  <c r="AQ1478" i="1" s="1"/>
  <c r="AO1478" i="1"/>
  <c r="AN1478" i="1"/>
  <c r="AM1478" i="1"/>
  <c r="AL1478" i="1"/>
  <c r="AD1478" i="1"/>
  <c r="AA1478" i="1"/>
  <c r="W1478" i="1"/>
  <c r="E1478" i="1"/>
  <c r="D1478" i="1"/>
  <c r="B1478" i="1"/>
  <c r="AY1478" i="1" s="1"/>
  <c r="A1478" i="1"/>
  <c r="BI1477" i="1"/>
  <c r="BG1477" i="1"/>
  <c r="BH1477" i="1" s="1"/>
  <c r="BD1477" i="1"/>
  <c r="BC1477" i="1"/>
  <c r="AZ1477" i="1"/>
  <c r="AW1477" i="1"/>
  <c r="AV1477" i="1"/>
  <c r="AU1477" i="1"/>
  <c r="AT1477" i="1"/>
  <c r="AS1477" i="1"/>
  <c r="AP1477" i="1"/>
  <c r="AQ1477" i="1" s="1"/>
  <c r="AO1477" i="1"/>
  <c r="AN1477" i="1"/>
  <c r="AM1477" i="1"/>
  <c r="AL1477" i="1"/>
  <c r="AD1477" i="1"/>
  <c r="AA1477" i="1"/>
  <c r="W1477" i="1"/>
  <c r="E1477" i="1"/>
  <c r="D1477" i="1"/>
  <c r="B1477" i="1"/>
  <c r="A1477" i="1"/>
  <c r="BI1476" i="1"/>
  <c r="BG1476" i="1"/>
  <c r="BH1476" i="1" s="1"/>
  <c r="BD1476" i="1"/>
  <c r="BC1476" i="1"/>
  <c r="AZ1476" i="1"/>
  <c r="AW1476" i="1"/>
  <c r="AV1476" i="1"/>
  <c r="AU1476" i="1"/>
  <c r="AT1476" i="1"/>
  <c r="AS1476" i="1"/>
  <c r="AP1476" i="1"/>
  <c r="AQ1476" i="1" s="1"/>
  <c r="AO1476" i="1"/>
  <c r="AN1476" i="1"/>
  <c r="AM1476" i="1"/>
  <c r="AL1476" i="1"/>
  <c r="AD1476" i="1"/>
  <c r="AA1476" i="1"/>
  <c r="W1476" i="1"/>
  <c r="E1476" i="1"/>
  <c r="D1476" i="1"/>
  <c r="B1476" i="1"/>
  <c r="AY1476" i="1" s="1"/>
  <c r="A1476" i="1"/>
  <c r="BI1475" i="1"/>
  <c r="BG1475" i="1"/>
  <c r="BH1475" i="1" s="1"/>
  <c r="BC1475" i="1"/>
  <c r="BB1475" i="1"/>
  <c r="AZ1475" i="1"/>
  <c r="AW1475" i="1"/>
  <c r="AV1475" i="1"/>
  <c r="AU1475" i="1"/>
  <c r="AT1475" i="1"/>
  <c r="AS1475" i="1"/>
  <c r="AP1475" i="1"/>
  <c r="AQ1475" i="1" s="1"/>
  <c r="AO1475" i="1"/>
  <c r="AN1475" i="1"/>
  <c r="AM1475" i="1"/>
  <c r="AL1475" i="1"/>
  <c r="AD1475" i="1"/>
  <c r="AA1475" i="1"/>
  <c r="W1475" i="1"/>
  <c r="E1475" i="1"/>
  <c r="D1475" i="1"/>
  <c r="B1475" i="1"/>
  <c r="A1475" i="1"/>
  <c r="BI1474" i="1"/>
  <c r="BG1474" i="1"/>
  <c r="BH1474" i="1" s="1"/>
  <c r="BC1474" i="1"/>
  <c r="BB1474" i="1"/>
  <c r="AZ1474" i="1"/>
  <c r="AW1474" i="1"/>
  <c r="AV1474" i="1"/>
  <c r="AU1474" i="1"/>
  <c r="AT1474" i="1"/>
  <c r="AS1474" i="1"/>
  <c r="AP1474" i="1"/>
  <c r="AQ1474" i="1" s="1"/>
  <c r="AO1474" i="1"/>
  <c r="AN1474" i="1"/>
  <c r="AM1474" i="1"/>
  <c r="AL1474" i="1"/>
  <c r="AD1474" i="1"/>
  <c r="AA1474" i="1"/>
  <c r="BD1474" i="1" s="1"/>
  <c r="W1474" i="1"/>
  <c r="E1474" i="1"/>
  <c r="D1474" i="1"/>
  <c r="B1474" i="1"/>
  <c r="AY1474" i="1" s="1"/>
  <c r="A1474" i="1"/>
  <c r="BI1473" i="1"/>
  <c r="BG1473" i="1"/>
  <c r="BH1473" i="1" s="1"/>
  <c r="BC1473" i="1"/>
  <c r="BB1473" i="1"/>
  <c r="AZ1473" i="1"/>
  <c r="AW1473" i="1"/>
  <c r="AV1473" i="1"/>
  <c r="AU1473" i="1"/>
  <c r="AT1473" i="1"/>
  <c r="AS1473" i="1"/>
  <c r="AP1473" i="1"/>
  <c r="AQ1473" i="1" s="1"/>
  <c r="AO1473" i="1"/>
  <c r="AN1473" i="1"/>
  <c r="AM1473" i="1"/>
  <c r="AL1473" i="1"/>
  <c r="AD1473" i="1"/>
  <c r="AA1473" i="1"/>
  <c r="W1473" i="1"/>
  <c r="E1473" i="1"/>
  <c r="D1473" i="1"/>
  <c r="B1473" i="1"/>
  <c r="A1473" i="1"/>
  <c r="BI1472" i="1"/>
  <c r="BG1472" i="1"/>
  <c r="BH1472" i="1" s="1"/>
  <c r="BC1472" i="1"/>
  <c r="BB1472" i="1"/>
  <c r="AZ1472" i="1"/>
  <c r="AW1472" i="1"/>
  <c r="AV1472" i="1"/>
  <c r="AU1472" i="1"/>
  <c r="AT1472" i="1"/>
  <c r="AS1472" i="1"/>
  <c r="AP1472" i="1"/>
  <c r="AQ1472" i="1" s="1"/>
  <c r="AO1472" i="1"/>
  <c r="AN1472" i="1"/>
  <c r="AM1472" i="1"/>
  <c r="AL1472" i="1"/>
  <c r="AD1472" i="1"/>
  <c r="AA1472" i="1"/>
  <c r="BD1472" i="1" s="1"/>
  <c r="W1472" i="1"/>
  <c r="E1472" i="1"/>
  <c r="D1472" i="1"/>
  <c r="B1472" i="1"/>
  <c r="AY1472" i="1" s="1"/>
  <c r="A1472" i="1"/>
  <c r="BI1471" i="1"/>
  <c r="BG1471" i="1"/>
  <c r="BH1471" i="1" s="1"/>
  <c r="BC1471" i="1"/>
  <c r="BB1471" i="1"/>
  <c r="AZ1471" i="1"/>
  <c r="AW1471" i="1"/>
  <c r="AV1471" i="1"/>
  <c r="AU1471" i="1"/>
  <c r="AT1471" i="1"/>
  <c r="AS1471" i="1"/>
  <c r="AP1471" i="1"/>
  <c r="AQ1471" i="1" s="1"/>
  <c r="AO1471" i="1"/>
  <c r="AN1471" i="1"/>
  <c r="AM1471" i="1"/>
  <c r="AL1471" i="1"/>
  <c r="AD1471" i="1"/>
  <c r="AA1471" i="1"/>
  <c r="W1471" i="1"/>
  <c r="E1471" i="1"/>
  <c r="D1471" i="1"/>
  <c r="B1471" i="1"/>
  <c r="A1471" i="1"/>
  <c r="BI1470" i="1"/>
  <c r="BG1470" i="1"/>
  <c r="BH1470" i="1" s="1"/>
  <c r="BC1470" i="1"/>
  <c r="BB1470" i="1"/>
  <c r="AZ1470" i="1"/>
  <c r="AW1470" i="1"/>
  <c r="AV1470" i="1"/>
  <c r="AU1470" i="1"/>
  <c r="AT1470" i="1"/>
  <c r="AS1470" i="1"/>
  <c r="AP1470" i="1"/>
  <c r="AQ1470" i="1" s="1"/>
  <c r="AO1470" i="1"/>
  <c r="AN1470" i="1"/>
  <c r="AM1470" i="1"/>
  <c r="AL1470" i="1"/>
  <c r="AD1470" i="1"/>
  <c r="AA1470" i="1"/>
  <c r="BD1470" i="1" s="1"/>
  <c r="W1470" i="1"/>
  <c r="E1470" i="1"/>
  <c r="D1470" i="1"/>
  <c r="B1470" i="1"/>
  <c r="AY1470" i="1" s="1"/>
  <c r="A1470" i="1"/>
  <c r="BI1469" i="1"/>
  <c r="BG1469" i="1"/>
  <c r="BH1469" i="1" s="1"/>
  <c r="BC1469" i="1"/>
  <c r="BB1469" i="1"/>
  <c r="AZ1469" i="1"/>
  <c r="AW1469" i="1"/>
  <c r="AV1469" i="1"/>
  <c r="AU1469" i="1"/>
  <c r="AT1469" i="1"/>
  <c r="AS1469" i="1"/>
  <c r="AP1469" i="1"/>
  <c r="AQ1469" i="1" s="1"/>
  <c r="AO1469" i="1"/>
  <c r="AN1469" i="1"/>
  <c r="AM1469" i="1"/>
  <c r="AL1469" i="1"/>
  <c r="AD1469" i="1"/>
  <c r="AA1469" i="1"/>
  <c r="W1469" i="1"/>
  <c r="E1469" i="1"/>
  <c r="D1469" i="1"/>
  <c r="B1469" i="1"/>
  <c r="A1469" i="1"/>
  <c r="BI1468" i="1"/>
  <c r="BG1468" i="1"/>
  <c r="BH1468" i="1" s="1"/>
  <c r="BC1468" i="1"/>
  <c r="BB1468" i="1"/>
  <c r="AZ1468" i="1"/>
  <c r="AW1468" i="1"/>
  <c r="AV1468" i="1"/>
  <c r="AU1468" i="1"/>
  <c r="AT1468" i="1"/>
  <c r="AS1468" i="1"/>
  <c r="AP1468" i="1"/>
  <c r="AQ1468" i="1" s="1"/>
  <c r="AO1468" i="1"/>
  <c r="AN1468" i="1"/>
  <c r="AM1468" i="1"/>
  <c r="AL1468" i="1"/>
  <c r="AD1468" i="1"/>
  <c r="AA1468" i="1"/>
  <c r="BD1468" i="1" s="1"/>
  <c r="W1468" i="1"/>
  <c r="E1468" i="1"/>
  <c r="D1468" i="1"/>
  <c r="B1468" i="1"/>
  <c r="AY1468" i="1" s="1"/>
  <c r="A1468" i="1"/>
  <c r="BI1467" i="1"/>
  <c r="BG1467" i="1"/>
  <c r="BH1467" i="1" s="1"/>
  <c r="BC1467" i="1"/>
  <c r="BB1467" i="1"/>
  <c r="AZ1467" i="1"/>
  <c r="AW1467" i="1"/>
  <c r="AV1467" i="1"/>
  <c r="AU1467" i="1"/>
  <c r="AT1467" i="1"/>
  <c r="AS1467" i="1"/>
  <c r="AP1467" i="1"/>
  <c r="AQ1467" i="1" s="1"/>
  <c r="AO1467" i="1"/>
  <c r="AN1467" i="1"/>
  <c r="AM1467" i="1"/>
  <c r="AL1467" i="1"/>
  <c r="AD1467" i="1"/>
  <c r="AA1467" i="1"/>
  <c r="W1467" i="1"/>
  <c r="E1467" i="1"/>
  <c r="D1467" i="1"/>
  <c r="B1467" i="1"/>
  <c r="A1467" i="1"/>
  <c r="BI1466" i="1"/>
  <c r="BG1466" i="1"/>
  <c r="BH1466" i="1" s="1"/>
  <c r="BC1466" i="1"/>
  <c r="BB1466" i="1"/>
  <c r="AZ1466" i="1"/>
  <c r="AW1466" i="1"/>
  <c r="AV1466" i="1"/>
  <c r="AU1466" i="1"/>
  <c r="AT1466" i="1"/>
  <c r="AS1466" i="1"/>
  <c r="AP1466" i="1"/>
  <c r="AQ1466" i="1" s="1"/>
  <c r="AO1466" i="1"/>
  <c r="AN1466" i="1"/>
  <c r="AM1466" i="1"/>
  <c r="AL1466" i="1"/>
  <c r="AD1466" i="1"/>
  <c r="AA1466" i="1"/>
  <c r="BD1466" i="1" s="1"/>
  <c r="W1466" i="1"/>
  <c r="E1466" i="1"/>
  <c r="D1466" i="1"/>
  <c r="B1466" i="1"/>
  <c r="AY1466" i="1" s="1"/>
  <c r="A1466" i="1"/>
  <c r="BI1465" i="1"/>
  <c r="BG1465" i="1"/>
  <c r="BH1465" i="1" s="1"/>
  <c r="BC1465" i="1"/>
  <c r="BB1465" i="1"/>
  <c r="AZ1465" i="1"/>
  <c r="AW1465" i="1"/>
  <c r="AV1465" i="1"/>
  <c r="AU1465" i="1"/>
  <c r="AT1465" i="1"/>
  <c r="AS1465" i="1"/>
  <c r="AP1465" i="1"/>
  <c r="AQ1465" i="1" s="1"/>
  <c r="AO1465" i="1"/>
  <c r="AN1465" i="1"/>
  <c r="AM1465" i="1"/>
  <c r="AL1465" i="1"/>
  <c r="AA1465" i="1"/>
  <c r="W1465" i="1"/>
  <c r="E1465" i="1"/>
  <c r="D1465" i="1"/>
  <c r="B1465" i="1"/>
  <c r="A1465" i="1"/>
  <c r="BL1464" i="1"/>
  <c r="BJ1464" i="1"/>
  <c r="BK1464" i="1" s="1"/>
  <c r="BI1464" i="1"/>
  <c r="BG1464" i="1"/>
  <c r="BH1464" i="1" s="1"/>
  <c r="BD1464" i="1"/>
  <c r="BC1464" i="1"/>
  <c r="BB1464" i="1"/>
  <c r="AZ1464" i="1"/>
  <c r="AW1464" i="1"/>
  <c r="AU1464" i="1"/>
  <c r="AT1464" i="1"/>
  <c r="AS1464" i="1"/>
  <c r="AP1464" i="1"/>
  <c r="AQ1464" i="1" s="1"/>
  <c r="AO1464" i="1"/>
  <c r="AN1464" i="1"/>
  <c r="AM1464" i="1"/>
  <c r="AL1464" i="1"/>
  <c r="AD1464" i="1"/>
  <c r="AA1464" i="1"/>
  <c r="AV1464" i="1" s="1"/>
  <c r="W1464" i="1"/>
  <c r="E1464" i="1"/>
  <c r="D1464" i="1"/>
  <c r="B1464" i="1"/>
  <c r="A1464" i="1"/>
  <c r="BL1463" i="1"/>
  <c r="BJ1463" i="1"/>
  <c r="BK1463" i="1" s="1"/>
  <c r="BI1463" i="1"/>
  <c r="BG1463" i="1"/>
  <c r="BH1463" i="1" s="1"/>
  <c r="BD1463" i="1"/>
  <c r="BC1463" i="1"/>
  <c r="BB1463" i="1"/>
  <c r="AZ1463" i="1"/>
  <c r="AW1463" i="1"/>
  <c r="AV1463" i="1"/>
  <c r="AU1463" i="1"/>
  <c r="AT1463" i="1"/>
  <c r="AS1463" i="1"/>
  <c r="AP1463" i="1"/>
  <c r="AQ1463" i="1" s="1"/>
  <c r="AO1463" i="1"/>
  <c r="AN1463" i="1"/>
  <c r="AM1463" i="1"/>
  <c r="AL1463" i="1"/>
  <c r="AD1463" i="1"/>
  <c r="AA1463" i="1"/>
  <c r="W1463" i="1"/>
  <c r="E1463" i="1"/>
  <c r="D1463" i="1"/>
  <c r="B1463" i="1"/>
  <c r="BA1463" i="1" s="1"/>
  <c r="A1463" i="1"/>
  <c r="BI1462" i="1"/>
  <c r="BG1462" i="1"/>
  <c r="BH1462" i="1" s="1"/>
  <c r="BD1462" i="1"/>
  <c r="BC1462" i="1"/>
  <c r="BB1462" i="1"/>
  <c r="AZ1462" i="1"/>
  <c r="AW1462" i="1"/>
  <c r="AV1462" i="1"/>
  <c r="AT1462" i="1"/>
  <c r="AS1462" i="1"/>
  <c r="AP1462" i="1"/>
  <c r="AQ1462" i="1" s="1"/>
  <c r="AO1462" i="1"/>
  <c r="AN1462" i="1"/>
  <c r="AM1462" i="1"/>
  <c r="AL1462" i="1"/>
  <c r="AD1462" i="1"/>
  <c r="AA1462" i="1"/>
  <c r="W1462" i="1"/>
  <c r="E1462" i="1"/>
  <c r="D1462" i="1"/>
  <c r="B1462" i="1"/>
  <c r="AX1462" i="1" s="1"/>
  <c r="A1462" i="1"/>
  <c r="BL1461" i="1"/>
  <c r="BJ1461" i="1"/>
  <c r="BK1461" i="1" s="1"/>
  <c r="BD1461" i="1"/>
  <c r="BC1461" i="1"/>
  <c r="BB1461" i="1"/>
  <c r="AZ1461" i="1"/>
  <c r="AW1461" i="1"/>
  <c r="AV1461" i="1"/>
  <c r="AU1461" i="1"/>
  <c r="AT1461" i="1"/>
  <c r="AS1461" i="1"/>
  <c r="AP1461" i="1"/>
  <c r="AQ1461" i="1" s="1"/>
  <c r="AO1461" i="1"/>
  <c r="AM1461" i="1"/>
  <c r="AL1461" i="1"/>
  <c r="AD1461" i="1"/>
  <c r="AA1461" i="1"/>
  <c r="W1461" i="1"/>
  <c r="E1461" i="1"/>
  <c r="D1461" i="1"/>
  <c r="B1461" i="1"/>
  <c r="A1461" i="1"/>
  <c r="BL1460" i="1"/>
  <c r="BJ1460" i="1"/>
  <c r="BK1460" i="1" s="1"/>
  <c r="BD1460" i="1"/>
  <c r="BC1460" i="1"/>
  <c r="BB1460" i="1"/>
  <c r="AZ1460" i="1"/>
  <c r="AW1460" i="1"/>
  <c r="AV1460" i="1"/>
  <c r="AU1460" i="1"/>
  <c r="AT1460" i="1"/>
  <c r="AS1460" i="1"/>
  <c r="AO1460" i="1"/>
  <c r="AN1460" i="1"/>
  <c r="AM1460" i="1"/>
  <c r="AA1460" i="1"/>
  <c r="AP1460" i="1" s="1"/>
  <c r="AQ1460" i="1" s="1"/>
  <c r="W1460" i="1"/>
  <c r="E1460" i="1"/>
  <c r="D1460" i="1"/>
  <c r="B1460" i="1"/>
  <c r="A1460" i="1"/>
  <c r="BL1459" i="1"/>
  <c r="BJ1459" i="1"/>
  <c r="BK1459" i="1" s="1"/>
  <c r="BD1459" i="1"/>
  <c r="BC1459" i="1"/>
  <c r="BB1459" i="1"/>
  <c r="AZ1459" i="1"/>
  <c r="AW1459" i="1"/>
  <c r="AV1459" i="1"/>
  <c r="AU1459" i="1"/>
  <c r="AT1459" i="1"/>
  <c r="AS1459" i="1"/>
  <c r="AO1459" i="1"/>
  <c r="AM1459" i="1"/>
  <c r="AL1459" i="1"/>
  <c r="AD1459" i="1"/>
  <c r="AA1459" i="1"/>
  <c r="AP1459" i="1" s="1"/>
  <c r="W1459" i="1"/>
  <c r="E1459" i="1"/>
  <c r="D1459" i="1"/>
  <c r="B1459" i="1"/>
  <c r="AX1459" i="1" s="1"/>
  <c r="A1459" i="1"/>
  <c r="BL1458" i="1"/>
  <c r="BJ1458" i="1"/>
  <c r="BK1458" i="1" s="1"/>
  <c r="BD1458" i="1"/>
  <c r="BC1458" i="1"/>
  <c r="BB1458" i="1"/>
  <c r="AZ1458" i="1"/>
  <c r="AW1458" i="1"/>
  <c r="AV1458" i="1"/>
  <c r="AU1458" i="1"/>
  <c r="AT1458" i="1"/>
  <c r="AS1458" i="1"/>
  <c r="AP1458" i="1"/>
  <c r="AQ1458" i="1" s="1"/>
  <c r="AO1458" i="1"/>
  <c r="AM1458" i="1"/>
  <c r="AL1458" i="1"/>
  <c r="AD1458" i="1"/>
  <c r="AA1458" i="1"/>
  <c r="W1458" i="1"/>
  <c r="E1458" i="1"/>
  <c r="D1458" i="1"/>
  <c r="B1458" i="1"/>
  <c r="AX1458" i="1" s="1"/>
  <c r="A1458" i="1"/>
  <c r="BL1457" i="1"/>
  <c r="BJ1457" i="1"/>
  <c r="BK1457" i="1" s="1"/>
  <c r="BD1457" i="1"/>
  <c r="BC1457" i="1"/>
  <c r="BB1457" i="1"/>
  <c r="AZ1457" i="1"/>
  <c r="AW1457" i="1"/>
  <c r="AV1457" i="1"/>
  <c r="AU1457" i="1"/>
  <c r="AT1457" i="1"/>
  <c r="AS1457" i="1"/>
  <c r="AO1457" i="1"/>
  <c r="AN1457" i="1"/>
  <c r="AM1457" i="1"/>
  <c r="AA1457" i="1"/>
  <c r="AP1457" i="1" s="1"/>
  <c r="W1457" i="1"/>
  <c r="E1457" i="1"/>
  <c r="D1457" i="1"/>
  <c r="B1457" i="1"/>
  <c r="AX1457" i="1" s="1"/>
  <c r="A1457" i="1"/>
  <c r="BI1456" i="1"/>
  <c r="BG1456" i="1"/>
  <c r="BH1456" i="1" s="1"/>
  <c r="BD1456" i="1"/>
  <c r="BC1456" i="1"/>
  <c r="BB1456" i="1"/>
  <c r="AZ1456" i="1"/>
  <c r="AW1456" i="1"/>
  <c r="AV1456" i="1"/>
  <c r="AU1456" i="1"/>
  <c r="AT1456" i="1"/>
  <c r="AS1456" i="1"/>
  <c r="AO1456" i="1"/>
  <c r="AM1456" i="1"/>
  <c r="AL1456" i="1"/>
  <c r="AD1456" i="1"/>
  <c r="AA1456" i="1"/>
  <c r="AP1456" i="1" s="1"/>
  <c r="AQ1456" i="1" s="1"/>
  <c r="W1456" i="1"/>
  <c r="E1456" i="1"/>
  <c r="D1456" i="1"/>
  <c r="B1456" i="1"/>
  <c r="AX1456" i="1" s="1"/>
  <c r="A1456" i="1"/>
  <c r="BI1455" i="1"/>
  <c r="BG1455" i="1"/>
  <c r="BH1455" i="1" s="1"/>
  <c r="BD1455" i="1"/>
  <c r="BC1455" i="1"/>
  <c r="BB1455" i="1"/>
  <c r="AZ1455" i="1"/>
  <c r="AW1455" i="1"/>
  <c r="AV1455" i="1"/>
  <c r="AU1455" i="1"/>
  <c r="AT1455" i="1"/>
  <c r="AS1455" i="1"/>
  <c r="AO1455" i="1"/>
  <c r="AM1455" i="1"/>
  <c r="AL1455" i="1"/>
  <c r="AD1455" i="1"/>
  <c r="AA1455" i="1"/>
  <c r="AP1455" i="1" s="1"/>
  <c r="AQ1455" i="1" s="1"/>
  <c r="W1455" i="1"/>
  <c r="E1455" i="1"/>
  <c r="D1455" i="1"/>
  <c r="B1455" i="1"/>
  <c r="AX1455" i="1" s="1"/>
  <c r="A1455" i="1"/>
  <c r="BI1454" i="1"/>
  <c r="BG1454" i="1"/>
  <c r="BH1454" i="1" s="1"/>
  <c r="BD1454" i="1"/>
  <c r="BC1454" i="1"/>
  <c r="BB1454" i="1"/>
  <c r="AZ1454" i="1"/>
  <c r="AW1454" i="1"/>
  <c r="AV1454" i="1"/>
  <c r="AU1454" i="1"/>
  <c r="AT1454" i="1"/>
  <c r="AS1454" i="1"/>
  <c r="AP1454" i="1"/>
  <c r="AQ1454" i="1" s="1"/>
  <c r="AO1454" i="1"/>
  <c r="AN1454" i="1"/>
  <c r="AM1454" i="1"/>
  <c r="AA1454" i="1"/>
  <c r="AD1454" i="1" s="1"/>
  <c r="AF1454" i="1" s="1"/>
  <c r="AE1454" i="1" s="1"/>
  <c r="W1454" i="1"/>
  <c r="E1454" i="1"/>
  <c r="D1454" i="1"/>
  <c r="B1454" i="1"/>
  <c r="AX1454" i="1" s="1"/>
  <c r="A1454" i="1"/>
  <c r="BI1453" i="1"/>
  <c r="BG1453" i="1"/>
  <c r="BH1453" i="1" s="1"/>
  <c r="BD1453" i="1"/>
  <c r="BC1453" i="1"/>
  <c r="BB1453" i="1"/>
  <c r="AZ1453" i="1"/>
  <c r="AW1453" i="1"/>
  <c r="AV1453" i="1"/>
  <c r="AU1453" i="1"/>
  <c r="AT1453" i="1"/>
  <c r="AS1453" i="1"/>
  <c r="AO1453" i="1"/>
  <c r="AN1453" i="1"/>
  <c r="AL1453" i="1"/>
  <c r="AA1453" i="1"/>
  <c r="AP1453" i="1" s="1"/>
  <c r="W1453" i="1"/>
  <c r="E1453" i="1"/>
  <c r="D1453" i="1"/>
  <c r="B1453" i="1"/>
  <c r="AX1453" i="1" s="1"/>
  <c r="A1453" i="1"/>
  <c r="BI1452" i="1"/>
  <c r="BG1452" i="1"/>
  <c r="BH1452" i="1" s="1"/>
  <c r="BD1452" i="1"/>
  <c r="BC1452" i="1"/>
  <c r="BB1452" i="1"/>
  <c r="AZ1452" i="1"/>
  <c r="AW1452" i="1"/>
  <c r="AV1452" i="1"/>
  <c r="AU1452" i="1"/>
  <c r="AT1452" i="1"/>
  <c r="AS1452" i="1"/>
  <c r="AP1452" i="1"/>
  <c r="AQ1452" i="1" s="1"/>
  <c r="AO1452" i="1"/>
  <c r="AN1452" i="1"/>
  <c r="AM1452" i="1"/>
  <c r="AA1452" i="1"/>
  <c r="AD1452" i="1" s="1"/>
  <c r="AF1452" i="1" s="1"/>
  <c r="AE1452" i="1" s="1"/>
  <c r="W1452" i="1"/>
  <c r="E1452" i="1"/>
  <c r="D1452" i="1"/>
  <c r="B1452" i="1"/>
  <c r="AX1452" i="1" s="1"/>
  <c r="A1452" i="1"/>
  <c r="BL1451" i="1"/>
  <c r="BJ1451" i="1"/>
  <c r="BK1451" i="1" s="1"/>
  <c r="BD1451" i="1"/>
  <c r="BC1451" i="1"/>
  <c r="BB1451" i="1"/>
  <c r="AZ1451" i="1"/>
  <c r="AW1451" i="1"/>
  <c r="AV1451" i="1"/>
  <c r="AU1451" i="1"/>
  <c r="AT1451" i="1"/>
  <c r="AS1451" i="1"/>
  <c r="AO1451" i="1"/>
  <c r="AN1451" i="1"/>
  <c r="AL1451" i="1"/>
  <c r="AA1451" i="1"/>
  <c r="AP1451" i="1" s="1"/>
  <c r="W1451" i="1"/>
  <c r="E1451" i="1"/>
  <c r="D1451" i="1"/>
  <c r="B1451" i="1"/>
  <c r="AX1451" i="1" s="1"/>
  <c r="A1451" i="1"/>
  <c r="BL1450" i="1"/>
  <c r="BJ1450" i="1"/>
  <c r="BK1450" i="1" s="1"/>
  <c r="BD1450" i="1"/>
  <c r="BC1450" i="1"/>
  <c r="BB1450" i="1"/>
  <c r="AZ1450" i="1"/>
  <c r="AW1450" i="1"/>
  <c r="AV1450" i="1"/>
  <c r="AU1450" i="1"/>
  <c r="AT1450" i="1"/>
  <c r="AS1450" i="1"/>
  <c r="AP1450" i="1"/>
  <c r="AQ1450" i="1" s="1"/>
  <c r="AO1450" i="1"/>
  <c r="AN1450" i="1"/>
  <c r="AM1450" i="1"/>
  <c r="AA1450" i="1"/>
  <c r="AD1450" i="1" s="1"/>
  <c r="AF1450" i="1" s="1"/>
  <c r="AE1450" i="1" s="1"/>
  <c r="W1450" i="1"/>
  <c r="E1450" i="1"/>
  <c r="D1450" i="1"/>
  <c r="B1450" i="1"/>
  <c r="AX1450" i="1" s="1"/>
  <c r="A1450" i="1"/>
  <c r="BL1449" i="1"/>
  <c r="BJ1449" i="1"/>
  <c r="BK1449" i="1" s="1"/>
  <c r="BD1449" i="1"/>
  <c r="BC1449" i="1"/>
  <c r="BB1449" i="1"/>
  <c r="AZ1449" i="1"/>
  <c r="AW1449" i="1"/>
  <c r="AV1449" i="1"/>
  <c r="AU1449" i="1"/>
  <c r="AT1449" i="1"/>
  <c r="AS1449" i="1"/>
  <c r="AO1449" i="1"/>
  <c r="AM1449" i="1"/>
  <c r="AL1449" i="1"/>
  <c r="AD1449" i="1"/>
  <c r="AA1449" i="1"/>
  <c r="AP1449" i="1" s="1"/>
  <c r="W1449" i="1"/>
  <c r="E1449" i="1"/>
  <c r="D1449" i="1"/>
  <c r="B1449" i="1"/>
  <c r="AX1449" i="1" s="1"/>
  <c r="A1449" i="1"/>
  <c r="BL1448" i="1"/>
  <c r="BJ1448" i="1"/>
  <c r="BK1448" i="1" s="1"/>
  <c r="BD1448" i="1"/>
  <c r="BC1448" i="1"/>
  <c r="BB1448" i="1"/>
  <c r="AZ1448" i="1"/>
  <c r="AW1448" i="1"/>
  <c r="AV1448" i="1"/>
  <c r="AU1448" i="1"/>
  <c r="AT1448" i="1"/>
  <c r="AS1448" i="1"/>
  <c r="AO1448" i="1"/>
  <c r="AM1448" i="1"/>
  <c r="AL1448" i="1"/>
  <c r="AD1448" i="1"/>
  <c r="AA1448" i="1"/>
  <c r="AP1448" i="1" s="1"/>
  <c r="AQ1448" i="1" s="1"/>
  <c r="W1448" i="1"/>
  <c r="E1448" i="1"/>
  <c r="D1448" i="1"/>
  <c r="B1448" i="1"/>
  <c r="AX1448" i="1" s="1"/>
  <c r="A1448" i="1"/>
  <c r="BL1447" i="1"/>
  <c r="BJ1447" i="1"/>
  <c r="BK1447" i="1" s="1"/>
  <c r="BD1447" i="1"/>
  <c r="BC1447" i="1"/>
  <c r="BB1447" i="1"/>
  <c r="AZ1447" i="1"/>
  <c r="AW1447" i="1"/>
  <c r="AV1447" i="1"/>
  <c r="AU1447" i="1"/>
  <c r="AT1447" i="1"/>
  <c r="AS1447" i="1"/>
  <c r="AP1447" i="1"/>
  <c r="AO1447" i="1"/>
  <c r="AN1447" i="1"/>
  <c r="AM1447" i="1"/>
  <c r="AA1447" i="1"/>
  <c r="W1447" i="1"/>
  <c r="E1447" i="1"/>
  <c r="D1447" i="1"/>
  <c r="B1447" i="1"/>
  <c r="AX1447" i="1" s="1"/>
  <c r="A1447" i="1"/>
  <c r="BI1446" i="1"/>
  <c r="BG1446" i="1"/>
  <c r="BH1446" i="1" s="1"/>
  <c r="BD1446" i="1"/>
  <c r="BC1446" i="1"/>
  <c r="BB1446" i="1"/>
  <c r="AZ1446" i="1"/>
  <c r="AW1446" i="1"/>
  <c r="AV1446" i="1"/>
  <c r="AU1446" i="1"/>
  <c r="AT1446" i="1"/>
  <c r="AS1446" i="1"/>
  <c r="AM1446" i="1"/>
  <c r="AL1446" i="1"/>
  <c r="AD1446" i="1"/>
  <c r="AA1446" i="1"/>
  <c r="AP1446" i="1" s="1"/>
  <c r="AQ1446" i="1" s="1"/>
  <c r="W1446" i="1"/>
  <c r="E1446" i="1"/>
  <c r="D1446" i="1"/>
  <c r="B1446" i="1"/>
  <c r="AX1446" i="1" s="1"/>
  <c r="A1446" i="1"/>
  <c r="BI1445" i="1"/>
  <c r="BG1445" i="1"/>
  <c r="BH1445" i="1" s="1"/>
  <c r="BD1445" i="1"/>
  <c r="BC1445" i="1"/>
  <c r="BB1445" i="1"/>
  <c r="AZ1445" i="1"/>
  <c r="AW1445" i="1"/>
  <c r="AV1445" i="1"/>
  <c r="AU1445" i="1"/>
  <c r="AT1445" i="1"/>
  <c r="AS1445" i="1"/>
  <c r="AM1445" i="1"/>
  <c r="AL1445" i="1"/>
  <c r="AD1445" i="1"/>
  <c r="AA1445" i="1"/>
  <c r="AP1445" i="1" s="1"/>
  <c r="AQ1445" i="1" s="1"/>
  <c r="W1445" i="1"/>
  <c r="E1445" i="1"/>
  <c r="D1445" i="1"/>
  <c r="B1445" i="1"/>
  <c r="AX1445" i="1" s="1"/>
  <c r="A1445" i="1"/>
  <c r="BL1444" i="1"/>
  <c r="BJ1444" i="1"/>
  <c r="BK1444" i="1" s="1"/>
  <c r="BD1444" i="1"/>
  <c r="BC1444" i="1"/>
  <c r="BB1444" i="1"/>
  <c r="AZ1444" i="1"/>
  <c r="AW1444" i="1"/>
  <c r="AV1444" i="1"/>
  <c r="AU1444" i="1"/>
  <c r="AT1444" i="1"/>
  <c r="AS1444" i="1"/>
  <c r="AP1444" i="1"/>
  <c r="AQ1444" i="1" s="1"/>
  <c r="AO1444" i="1"/>
  <c r="AM1444" i="1"/>
  <c r="AL1444" i="1"/>
  <c r="AD1444" i="1"/>
  <c r="AA1444" i="1"/>
  <c r="W1444" i="1"/>
  <c r="E1444" i="1"/>
  <c r="D1444" i="1"/>
  <c r="B1444" i="1"/>
  <c r="AX1444" i="1" s="1"/>
  <c r="A1444" i="1"/>
  <c r="BL1443" i="1"/>
  <c r="BJ1443" i="1"/>
  <c r="BK1443" i="1" s="1"/>
  <c r="BD1443" i="1"/>
  <c r="BC1443" i="1"/>
  <c r="BB1443" i="1"/>
  <c r="AZ1443" i="1"/>
  <c r="AW1443" i="1"/>
  <c r="AV1443" i="1"/>
  <c r="AU1443" i="1"/>
  <c r="AT1443" i="1"/>
  <c r="AS1443" i="1"/>
  <c r="AP1443" i="1"/>
  <c r="AO1443" i="1"/>
  <c r="AM1443" i="1"/>
  <c r="AL1443" i="1"/>
  <c r="AD1443" i="1"/>
  <c r="AA1443" i="1"/>
  <c r="W1443" i="1"/>
  <c r="E1443" i="1"/>
  <c r="D1443" i="1"/>
  <c r="B1443" i="1"/>
  <c r="AX1443" i="1" s="1"/>
  <c r="A1443" i="1"/>
  <c r="BL1442" i="1"/>
  <c r="BJ1442" i="1"/>
  <c r="BK1442" i="1" s="1"/>
  <c r="BD1442" i="1"/>
  <c r="BC1442" i="1"/>
  <c r="BB1442" i="1"/>
  <c r="AZ1442" i="1"/>
  <c r="AW1442" i="1"/>
  <c r="AV1442" i="1"/>
  <c r="AU1442" i="1"/>
  <c r="AT1442" i="1"/>
  <c r="AS1442" i="1"/>
  <c r="AO1442" i="1"/>
  <c r="AN1442" i="1"/>
  <c r="AM1442" i="1"/>
  <c r="AA1442" i="1"/>
  <c r="AP1442" i="1" s="1"/>
  <c r="AQ1442" i="1" s="1"/>
  <c r="W1442" i="1"/>
  <c r="E1442" i="1"/>
  <c r="D1442" i="1"/>
  <c r="B1442" i="1"/>
  <c r="AX1442" i="1" s="1"/>
  <c r="A1442" i="1"/>
  <c r="BL1441" i="1"/>
  <c r="BJ1441" i="1"/>
  <c r="BK1441" i="1" s="1"/>
  <c r="BD1441" i="1"/>
  <c r="BC1441" i="1"/>
  <c r="BB1441" i="1"/>
  <c r="AZ1441" i="1"/>
  <c r="AW1441" i="1"/>
  <c r="AV1441" i="1"/>
  <c r="AU1441" i="1"/>
  <c r="AT1441" i="1"/>
  <c r="AS1441" i="1"/>
  <c r="AO1441" i="1"/>
  <c r="AM1441" i="1"/>
  <c r="AL1441" i="1"/>
  <c r="AD1441" i="1"/>
  <c r="AA1441" i="1"/>
  <c r="AP1441" i="1" s="1"/>
  <c r="W1441" i="1"/>
  <c r="E1441" i="1"/>
  <c r="D1441" i="1"/>
  <c r="B1441" i="1"/>
  <c r="AX1441" i="1" s="1"/>
  <c r="A1441" i="1"/>
  <c r="BL1440" i="1"/>
  <c r="BJ1440" i="1"/>
  <c r="BK1440" i="1" s="1"/>
  <c r="BD1440" i="1"/>
  <c r="BC1440" i="1"/>
  <c r="BB1440" i="1"/>
  <c r="AZ1440" i="1"/>
  <c r="AW1440" i="1"/>
  <c r="AV1440" i="1"/>
  <c r="AU1440" i="1"/>
  <c r="AT1440" i="1"/>
  <c r="AS1440" i="1"/>
  <c r="AO1440" i="1"/>
  <c r="AM1440" i="1"/>
  <c r="AL1440" i="1"/>
  <c r="AD1440" i="1"/>
  <c r="AA1440" i="1"/>
  <c r="AP1440" i="1" s="1"/>
  <c r="AQ1440" i="1" s="1"/>
  <c r="W1440" i="1"/>
  <c r="E1440" i="1"/>
  <c r="D1440" i="1"/>
  <c r="B1440" i="1"/>
  <c r="AX1440" i="1" s="1"/>
  <c r="A1440" i="1"/>
  <c r="BL1439" i="1"/>
  <c r="BJ1439" i="1"/>
  <c r="BK1439" i="1" s="1"/>
  <c r="BD1439" i="1"/>
  <c r="BC1439" i="1"/>
  <c r="BB1439" i="1"/>
  <c r="AZ1439" i="1"/>
  <c r="AW1439" i="1"/>
  <c r="AV1439" i="1"/>
  <c r="AU1439" i="1"/>
  <c r="AT1439" i="1"/>
  <c r="AS1439" i="1"/>
  <c r="AP1439" i="1"/>
  <c r="AO1439" i="1"/>
  <c r="AN1439" i="1"/>
  <c r="AM1439" i="1"/>
  <c r="AA1439" i="1"/>
  <c r="W1439" i="1"/>
  <c r="E1439" i="1"/>
  <c r="D1439" i="1"/>
  <c r="B1439" i="1"/>
  <c r="AX1439" i="1" s="1"/>
  <c r="A1439" i="1"/>
  <c r="BI1438" i="1"/>
  <c r="BG1438" i="1"/>
  <c r="BH1438" i="1" s="1"/>
  <c r="BD1438" i="1"/>
  <c r="BC1438" i="1"/>
  <c r="BB1438" i="1"/>
  <c r="AZ1438" i="1"/>
  <c r="AW1438" i="1"/>
  <c r="AV1438" i="1"/>
  <c r="AU1438" i="1"/>
  <c r="AT1438" i="1"/>
  <c r="AS1438" i="1"/>
  <c r="AP1438" i="1"/>
  <c r="AQ1438" i="1" s="1"/>
  <c r="AO1438" i="1"/>
  <c r="AM1438" i="1"/>
  <c r="AL1438" i="1"/>
  <c r="AD1438" i="1"/>
  <c r="AA1438" i="1"/>
  <c r="W1438" i="1"/>
  <c r="E1438" i="1"/>
  <c r="D1438" i="1"/>
  <c r="B1438" i="1"/>
  <c r="AX1438" i="1" s="1"/>
  <c r="A1438" i="1"/>
  <c r="BI1437" i="1"/>
  <c r="BG1437" i="1"/>
  <c r="BH1437" i="1" s="1"/>
  <c r="BD1437" i="1"/>
  <c r="BC1437" i="1"/>
  <c r="BB1437" i="1"/>
  <c r="AZ1437" i="1"/>
  <c r="AW1437" i="1"/>
  <c r="AV1437" i="1"/>
  <c r="AU1437" i="1"/>
  <c r="AT1437" i="1"/>
  <c r="AS1437" i="1"/>
  <c r="AP1437" i="1"/>
  <c r="AQ1437" i="1" s="1"/>
  <c r="AO1437" i="1"/>
  <c r="AM1437" i="1"/>
  <c r="AL1437" i="1"/>
  <c r="AD1437" i="1"/>
  <c r="AA1437" i="1"/>
  <c r="W1437" i="1"/>
  <c r="E1437" i="1"/>
  <c r="D1437" i="1"/>
  <c r="B1437" i="1"/>
  <c r="AX1437" i="1" s="1"/>
  <c r="A1437" i="1"/>
  <c r="BI1436" i="1"/>
  <c r="BG1436" i="1"/>
  <c r="BH1436" i="1" s="1"/>
  <c r="BD1436" i="1"/>
  <c r="BC1436" i="1"/>
  <c r="BB1436" i="1"/>
  <c r="AZ1436" i="1"/>
  <c r="AW1436" i="1"/>
  <c r="AV1436" i="1"/>
  <c r="AU1436" i="1"/>
  <c r="AT1436" i="1"/>
  <c r="AS1436" i="1"/>
  <c r="AP1436" i="1"/>
  <c r="AQ1436" i="1" s="1"/>
  <c r="AO1436" i="1"/>
  <c r="AM1436" i="1"/>
  <c r="AL1436" i="1"/>
  <c r="AD1436" i="1"/>
  <c r="AA1436" i="1"/>
  <c r="W1436" i="1"/>
  <c r="E1436" i="1"/>
  <c r="D1436" i="1"/>
  <c r="B1436" i="1"/>
  <c r="AX1436" i="1" s="1"/>
  <c r="A1436" i="1"/>
  <c r="BI1435" i="1"/>
  <c r="BG1435" i="1"/>
  <c r="BH1435" i="1" s="1"/>
  <c r="BD1435" i="1"/>
  <c r="BC1435" i="1"/>
  <c r="BB1435" i="1"/>
  <c r="AZ1435" i="1"/>
  <c r="AW1435" i="1"/>
  <c r="AV1435" i="1"/>
  <c r="AU1435" i="1"/>
  <c r="AT1435" i="1"/>
  <c r="AS1435" i="1"/>
  <c r="AP1435" i="1"/>
  <c r="AQ1435" i="1" s="1"/>
  <c r="AO1435" i="1"/>
  <c r="AM1435" i="1"/>
  <c r="AL1435" i="1"/>
  <c r="AD1435" i="1"/>
  <c r="AA1435" i="1"/>
  <c r="W1435" i="1"/>
  <c r="E1435" i="1"/>
  <c r="D1435" i="1"/>
  <c r="B1435" i="1"/>
  <c r="AX1435" i="1" s="1"/>
  <c r="A1435" i="1"/>
  <c r="BI1434" i="1"/>
  <c r="BG1434" i="1"/>
  <c r="BH1434" i="1" s="1"/>
  <c r="BD1434" i="1"/>
  <c r="BC1434" i="1"/>
  <c r="BB1434" i="1"/>
  <c r="AZ1434" i="1"/>
  <c r="AW1434" i="1"/>
  <c r="AV1434" i="1"/>
  <c r="AU1434" i="1"/>
  <c r="AT1434" i="1"/>
  <c r="AS1434" i="1"/>
  <c r="AO1434" i="1"/>
  <c r="AN1434" i="1"/>
  <c r="AM1434" i="1"/>
  <c r="AA1434" i="1"/>
  <c r="AP1434" i="1" s="1"/>
  <c r="AQ1434" i="1" s="1"/>
  <c r="W1434" i="1"/>
  <c r="E1434" i="1"/>
  <c r="D1434" i="1"/>
  <c r="B1434" i="1"/>
  <c r="AX1434" i="1" s="1"/>
  <c r="A1434" i="1"/>
  <c r="BI1433" i="1"/>
  <c r="BG1433" i="1"/>
  <c r="BH1433" i="1" s="1"/>
  <c r="BD1433" i="1"/>
  <c r="BC1433" i="1"/>
  <c r="BB1433" i="1"/>
  <c r="AZ1433" i="1"/>
  <c r="AW1433" i="1"/>
  <c r="AV1433" i="1"/>
  <c r="AU1433" i="1"/>
  <c r="AT1433" i="1"/>
  <c r="AS1433" i="1"/>
  <c r="AP1433" i="1"/>
  <c r="AQ1433" i="1" s="1"/>
  <c r="AO1433" i="1"/>
  <c r="AM1433" i="1"/>
  <c r="AL1433" i="1"/>
  <c r="AD1433" i="1"/>
  <c r="AA1433" i="1"/>
  <c r="W1433" i="1"/>
  <c r="E1433" i="1"/>
  <c r="D1433" i="1"/>
  <c r="B1433" i="1"/>
  <c r="AX1433" i="1" s="1"/>
  <c r="A1433" i="1"/>
  <c r="BI1432" i="1"/>
  <c r="BG1432" i="1"/>
  <c r="BH1432" i="1" s="1"/>
  <c r="BD1432" i="1"/>
  <c r="BC1432" i="1"/>
  <c r="BB1432" i="1"/>
  <c r="AZ1432" i="1"/>
  <c r="AW1432" i="1"/>
  <c r="AV1432" i="1"/>
  <c r="AU1432" i="1"/>
  <c r="AT1432" i="1"/>
  <c r="AS1432" i="1"/>
  <c r="AP1432" i="1"/>
  <c r="AQ1432" i="1" s="1"/>
  <c r="AO1432" i="1"/>
  <c r="AM1432" i="1"/>
  <c r="AL1432" i="1"/>
  <c r="AD1432" i="1"/>
  <c r="AA1432" i="1"/>
  <c r="W1432" i="1"/>
  <c r="E1432" i="1"/>
  <c r="D1432" i="1"/>
  <c r="B1432" i="1"/>
  <c r="AX1432" i="1" s="1"/>
  <c r="A1432" i="1"/>
  <c r="BI1431" i="1"/>
  <c r="BG1431" i="1"/>
  <c r="BH1431" i="1" s="1"/>
  <c r="BD1431" i="1"/>
  <c r="BC1431" i="1"/>
  <c r="BB1431" i="1"/>
  <c r="AZ1431" i="1"/>
  <c r="AW1431" i="1"/>
  <c r="AV1431" i="1"/>
  <c r="AU1431" i="1"/>
  <c r="AT1431" i="1"/>
  <c r="AS1431" i="1"/>
  <c r="AP1431" i="1"/>
  <c r="AQ1431" i="1" s="1"/>
  <c r="AO1431" i="1"/>
  <c r="AM1431" i="1"/>
  <c r="AL1431" i="1"/>
  <c r="AD1431" i="1"/>
  <c r="AA1431" i="1"/>
  <c r="W1431" i="1"/>
  <c r="E1431" i="1"/>
  <c r="D1431" i="1"/>
  <c r="B1431" i="1"/>
  <c r="AX1431" i="1" s="1"/>
  <c r="A1431" i="1"/>
  <c r="BI1430" i="1"/>
  <c r="BG1430" i="1"/>
  <c r="BH1430" i="1" s="1"/>
  <c r="BD1430" i="1"/>
  <c r="BC1430" i="1"/>
  <c r="BB1430" i="1"/>
  <c r="AZ1430" i="1"/>
  <c r="AW1430" i="1"/>
  <c r="AV1430" i="1"/>
  <c r="AU1430" i="1"/>
  <c r="AT1430" i="1"/>
  <c r="AS1430" i="1"/>
  <c r="AP1430" i="1"/>
  <c r="AQ1430" i="1" s="1"/>
  <c r="AO1430" i="1"/>
  <c r="AM1430" i="1"/>
  <c r="AL1430" i="1"/>
  <c r="AD1430" i="1"/>
  <c r="AA1430" i="1"/>
  <c r="W1430" i="1"/>
  <c r="E1430" i="1"/>
  <c r="D1430" i="1"/>
  <c r="B1430" i="1"/>
  <c r="AX1430" i="1" s="1"/>
  <c r="A1430" i="1"/>
  <c r="BI1429" i="1"/>
  <c r="BG1429" i="1"/>
  <c r="BH1429" i="1" s="1"/>
  <c r="BD1429" i="1"/>
  <c r="BC1429" i="1"/>
  <c r="BB1429" i="1"/>
  <c r="AZ1429" i="1"/>
  <c r="AW1429" i="1"/>
  <c r="AV1429" i="1"/>
  <c r="AU1429" i="1"/>
  <c r="AT1429" i="1"/>
  <c r="AS1429" i="1"/>
  <c r="AO1429" i="1"/>
  <c r="AN1429" i="1"/>
  <c r="AM1429" i="1"/>
  <c r="AA1429" i="1"/>
  <c r="AP1429" i="1" s="1"/>
  <c r="AQ1429" i="1" s="1"/>
  <c r="W1429" i="1"/>
  <c r="E1429" i="1"/>
  <c r="D1429" i="1"/>
  <c r="B1429" i="1"/>
  <c r="AX1429" i="1" s="1"/>
  <c r="A1429" i="1"/>
  <c r="BI1428" i="1"/>
  <c r="BG1428" i="1"/>
  <c r="BH1428" i="1" s="1"/>
  <c r="BD1428" i="1"/>
  <c r="BC1428" i="1"/>
  <c r="BB1428" i="1"/>
  <c r="AZ1428" i="1"/>
  <c r="AW1428" i="1"/>
  <c r="AV1428" i="1"/>
  <c r="AU1428" i="1"/>
  <c r="AT1428" i="1"/>
  <c r="AS1428" i="1"/>
  <c r="AP1428" i="1"/>
  <c r="AQ1428" i="1" s="1"/>
  <c r="AO1428" i="1"/>
  <c r="AM1428" i="1"/>
  <c r="AL1428" i="1"/>
  <c r="AD1428" i="1"/>
  <c r="AA1428" i="1"/>
  <c r="W1428" i="1"/>
  <c r="E1428" i="1"/>
  <c r="D1428" i="1"/>
  <c r="B1428" i="1"/>
  <c r="AX1428" i="1" s="1"/>
  <c r="A1428" i="1"/>
  <c r="BI1427" i="1"/>
  <c r="BG1427" i="1"/>
  <c r="BH1427" i="1" s="1"/>
  <c r="BD1427" i="1"/>
  <c r="BC1427" i="1"/>
  <c r="BB1427" i="1"/>
  <c r="AZ1427" i="1"/>
  <c r="AW1427" i="1"/>
  <c r="AV1427" i="1"/>
  <c r="AU1427" i="1"/>
  <c r="AT1427" i="1"/>
  <c r="AS1427" i="1"/>
  <c r="AP1427" i="1"/>
  <c r="AQ1427" i="1" s="1"/>
  <c r="AO1427" i="1"/>
  <c r="AM1427" i="1"/>
  <c r="AL1427" i="1"/>
  <c r="AD1427" i="1"/>
  <c r="AA1427" i="1"/>
  <c r="W1427" i="1"/>
  <c r="E1427" i="1"/>
  <c r="D1427" i="1"/>
  <c r="B1427" i="1"/>
  <c r="AX1427" i="1" s="1"/>
  <c r="A1427" i="1"/>
  <c r="BI1426" i="1"/>
  <c r="BG1426" i="1"/>
  <c r="BH1426" i="1" s="1"/>
  <c r="BD1426" i="1"/>
  <c r="BC1426" i="1"/>
  <c r="BB1426" i="1"/>
  <c r="AZ1426" i="1"/>
  <c r="AW1426" i="1"/>
  <c r="AV1426" i="1"/>
  <c r="AU1426" i="1"/>
  <c r="AT1426" i="1"/>
  <c r="AS1426" i="1"/>
  <c r="AP1426" i="1"/>
  <c r="AQ1426" i="1" s="1"/>
  <c r="AO1426" i="1"/>
  <c r="AM1426" i="1"/>
  <c r="AL1426" i="1"/>
  <c r="AD1426" i="1"/>
  <c r="AA1426" i="1"/>
  <c r="W1426" i="1"/>
  <c r="E1426" i="1"/>
  <c r="D1426" i="1"/>
  <c r="B1426" i="1"/>
  <c r="AX1426" i="1" s="1"/>
  <c r="A1426" i="1"/>
  <c r="BI1425" i="1"/>
  <c r="BG1425" i="1"/>
  <c r="BH1425" i="1" s="1"/>
  <c r="BD1425" i="1"/>
  <c r="BC1425" i="1"/>
  <c r="BB1425" i="1"/>
  <c r="AZ1425" i="1"/>
  <c r="AW1425" i="1"/>
  <c r="AV1425" i="1"/>
  <c r="AU1425" i="1"/>
  <c r="AT1425" i="1"/>
  <c r="AS1425" i="1"/>
  <c r="AP1425" i="1"/>
  <c r="AQ1425" i="1" s="1"/>
  <c r="AO1425" i="1"/>
  <c r="AM1425" i="1"/>
  <c r="AL1425" i="1"/>
  <c r="AD1425" i="1"/>
  <c r="AA1425" i="1"/>
  <c r="W1425" i="1"/>
  <c r="E1425" i="1"/>
  <c r="D1425" i="1"/>
  <c r="B1425" i="1"/>
  <c r="AX1425" i="1" s="1"/>
  <c r="A1425" i="1"/>
  <c r="BI1424" i="1"/>
  <c r="BG1424" i="1"/>
  <c r="BH1424" i="1" s="1"/>
  <c r="BD1424" i="1"/>
  <c r="BC1424" i="1"/>
  <c r="BB1424" i="1"/>
  <c r="AZ1424" i="1"/>
  <c r="AW1424" i="1"/>
  <c r="AV1424" i="1"/>
  <c r="AU1424" i="1"/>
  <c r="AT1424" i="1"/>
  <c r="AS1424" i="1"/>
  <c r="AN1424" i="1"/>
  <c r="AM1424" i="1"/>
  <c r="AA1424" i="1"/>
  <c r="AP1424" i="1" s="1"/>
  <c r="AQ1424" i="1" s="1"/>
  <c r="W1424" i="1"/>
  <c r="E1424" i="1"/>
  <c r="D1424" i="1"/>
  <c r="B1424" i="1"/>
  <c r="AX1424" i="1" s="1"/>
  <c r="A1424" i="1"/>
  <c r="BI1423" i="1"/>
  <c r="BG1423" i="1"/>
  <c r="BH1423" i="1" s="1"/>
  <c r="BD1423" i="1"/>
  <c r="BC1423" i="1"/>
  <c r="BB1423" i="1"/>
  <c r="AZ1423" i="1"/>
  <c r="AW1423" i="1"/>
  <c r="AV1423" i="1"/>
  <c r="AU1423" i="1"/>
  <c r="AT1423" i="1"/>
  <c r="AS1423" i="1"/>
  <c r="AP1423" i="1"/>
  <c r="AQ1423" i="1" s="1"/>
  <c r="AO1423" i="1"/>
  <c r="AM1423" i="1"/>
  <c r="AL1423" i="1"/>
  <c r="AD1423" i="1"/>
  <c r="AA1423" i="1"/>
  <c r="W1423" i="1"/>
  <c r="E1423" i="1"/>
  <c r="D1423" i="1"/>
  <c r="B1423" i="1"/>
  <c r="AX1423" i="1" s="1"/>
  <c r="A1423" i="1"/>
  <c r="BI1422" i="1"/>
  <c r="BG1422" i="1"/>
  <c r="BH1422" i="1" s="1"/>
  <c r="BD1422" i="1"/>
  <c r="BC1422" i="1"/>
  <c r="BB1422" i="1"/>
  <c r="AZ1422" i="1"/>
  <c r="AW1422" i="1"/>
  <c r="AV1422" i="1"/>
  <c r="AU1422" i="1"/>
  <c r="AT1422" i="1"/>
  <c r="AS1422" i="1"/>
  <c r="AP1422" i="1"/>
  <c r="AQ1422" i="1" s="1"/>
  <c r="AO1422" i="1"/>
  <c r="AM1422" i="1"/>
  <c r="AL1422" i="1"/>
  <c r="AD1422" i="1"/>
  <c r="AA1422" i="1"/>
  <c r="W1422" i="1"/>
  <c r="E1422" i="1"/>
  <c r="D1422" i="1"/>
  <c r="B1422" i="1"/>
  <c r="AX1422" i="1" s="1"/>
  <c r="A1422" i="1"/>
  <c r="BI1421" i="1"/>
  <c r="BG1421" i="1"/>
  <c r="BH1421" i="1" s="1"/>
  <c r="BD1421" i="1"/>
  <c r="BC1421" i="1"/>
  <c r="BB1421" i="1"/>
  <c r="AZ1421" i="1"/>
  <c r="AW1421" i="1"/>
  <c r="AV1421" i="1"/>
  <c r="AU1421" i="1"/>
  <c r="AT1421" i="1"/>
  <c r="AS1421" i="1"/>
  <c r="AP1421" i="1"/>
  <c r="AQ1421" i="1" s="1"/>
  <c r="AO1421" i="1"/>
  <c r="AM1421" i="1"/>
  <c r="AL1421" i="1"/>
  <c r="AD1421" i="1"/>
  <c r="AA1421" i="1"/>
  <c r="W1421" i="1"/>
  <c r="E1421" i="1"/>
  <c r="D1421" i="1"/>
  <c r="B1421" i="1"/>
  <c r="AX1421" i="1" s="1"/>
  <c r="A1421" i="1"/>
  <c r="BI1420" i="1"/>
  <c r="BG1420" i="1"/>
  <c r="BH1420" i="1" s="1"/>
  <c r="BD1420" i="1"/>
  <c r="BC1420" i="1"/>
  <c r="BB1420" i="1"/>
  <c r="AZ1420" i="1"/>
  <c r="AW1420" i="1"/>
  <c r="AV1420" i="1"/>
  <c r="AU1420" i="1"/>
  <c r="AT1420" i="1"/>
  <c r="AS1420" i="1"/>
  <c r="AP1420" i="1"/>
  <c r="AQ1420" i="1" s="1"/>
  <c r="AO1420" i="1"/>
  <c r="AM1420" i="1"/>
  <c r="AL1420" i="1"/>
  <c r="AD1420" i="1"/>
  <c r="AA1420" i="1"/>
  <c r="W1420" i="1"/>
  <c r="E1420" i="1"/>
  <c r="D1420" i="1"/>
  <c r="B1420" i="1"/>
  <c r="AX1420" i="1" s="1"/>
  <c r="A1420" i="1"/>
  <c r="BI1419" i="1"/>
  <c r="BG1419" i="1"/>
  <c r="BH1419" i="1" s="1"/>
  <c r="BD1419" i="1"/>
  <c r="BC1419" i="1"/>
  <c r="BB1419" i="1"/>
  <c r="AZ1419" i="1"/>
  <c r="AW1419" i="1"/>
  <c r="AV1419" i="1"/>
  <c r="AU1419" i="1"/>
  <c r="AT1419" i="1"/>
  <c r="AS1419" i="1"/>
  <c r="AN1419" i="1"/>
  <c r="AM1419" i="1"/>
  <c r="AA1419" i="1"/>
  <c r="AP1419" i="1" s="1"/>
  <c r="AQ1419" i="1" s="1"/>
  <c r="W1419" i="1"/>
  <c r="E1419" i="1"/>
  <c r="D1419" i="1"/>
  <c r="B1419" i="1"/>
  <c r="AX1419" i="1" s="1"/>
  <c r="A1419" i="1"/>
  <c r="BI1418" i="1"/>
  <c r="BG1418" i="1"/>
  <c r="BH1418" i="1" s="1"/>
  <c r="BD1418" i="1"/>
  <c r="BC1418" i="1"/>
  <c r="BB1418" i="1"/>
  <c r="AZ1418" i="1"/>
  <c r="AW1418" i="1"/>
  <c r="AV1418" i="1"/>
  <c r="AU1418" i="1"/>
  <c r="AT1418" i="1"/>
  <c r="AS1418" i="1"/>
  <c r="AM1418" i="1"/>
  <c r="AL1418" i="1"/>
  <c r="AD1418" i="1"/>
  <c r="AA1418" i="1"/>
  <c r="W1418" i="1"/>
  <c r="E1418" i="1"/>
  <c r="D1418" i="1"/>
  <c r="B1418" i="1"/>
  <c r="A1418" i="1"/>
  <c r="BI1417" i="1"/>
  <c r="BG1417" i="1"/>
  <c r="BH1417" i="1" s="1"/>
  <c r="BD1417" i="1"/>
  <c r="BC1417" i="1"/>
  <c r="BB1417" i="1"/>
  <c r="AZ1417" i="1"/>
  <c r="AW1417" i="1"/>
  <c r="AV1417" i="1"/>
  <c r="AU1417" i="1"/>
  <c r="AT1417" i="1"/>
  <c r="AS1417" i="1"/>
  <c r="AM1417" i="1"/>
  <c r="AL1417" i="1"/>
  <c r="AD1417" i="1"/>
  <c r="AA1417" i="1"/>
  <c r="AP1417" i="1" s="1"/>
  <c r="AQ1417" i="1" s="1"/>
  <c r="W1417" i="1"/>
  <c r="E1417" i="1"/>
  <c r="D1417" i="1"/>
  <c r="B1417" i="1"/>
  <c r="AX1417" i="1" s="1"/>
  <c r="A1417" i="1"/>
  <c r="BI1416" i="1"/>
  <c r="BG1416" i="1"/>
  <c r="BH1416" i="1" s="1"/>
  <c r="BD1416" i="1"/>
  <c r="BC1416" i="1"/>
  <c r="BB1416" i="1"/>
  <c r="AZ1416" i="1"/>
  <c r="AW1416" i="1"/>
  <c r="AV1416" i="1"/>
  <c r="AU1416" i="1"/>
  <c r="AT1416" i="1"/>
  <c r="AS1416" i="1"/>
  <c r="AM1416" i="1"/>
  <c r="AL1416" i="1"/>
  <c r="AD1416" i="1"/>
  <c r="AA1416" i="1"/>
  <c r="AP1416" i="1" s="1"/>
  <c r="AQ1416" i="1" s="1"/>
  <c r="W1416" i="1"/>
  <c r="E1416" i="1"/>
  <c r="D1416" i="1"/>
  <c r="B1416" i="1"/>
  <c r="AX1416" i="1" s="1"/>
  <c r="A1416" i="1"/>
  <c r="BI1415" i="1"/>
  <c r="BG1415" i="1"/>
  <c r="BH1415" i="1" s="1"/>
  <c r="BD1415" i="1"/>
  <c r="BC1415" i="1"/>
  <c r="BB1415" i="1"/>
  <c r="AZ1415" i="1"/>
  <c r="AW1415" i="1"/>
  <c r="AV1415" i="1"/>
  <c r="AU1415" i="1"/>
  <c r="AT1415" i="1"/>
  <c r="AS1415" i="1"/>
  <c r="AM1415" i="1"/>
  <c r="AL1415" i="1"/>
  <c r="AD1415" i="1"/>
  <c r="AA1415" i="1"/>
  <c r="AP1415" i="1" s="1"/>
  <c r="AQ1415" i="1" s="1"/>
  <c r="W1415" i="1"/>
  <c r="E1415" i="1"/>
  <c r="D1415" i="1"/>
  <c r="B1415" i="1"/>
  <c r="AX1415" i="1" s="1"/>
  <c r="A1415" i="1"/>
  <c r="BI1414" i="1"/>
  <c r="BG1414" i="1"/>
  <c r="BH1414" i="1" s="1"/>
  <c r="BD1414" i="1"/>
  <c r="BC1414" i="1"/>
  <c r="BB1414" i="1"/>
  <c r="AZ1414" i="1"/>
  <c r="AW1414" i="1"/>
  <c r="AV1414" i="1"/>
  <c r="AU1414" i="1"/>
  <c r="AT1414" i="1"/>
  <c r="AS1414" i="1"/>
  <c r="AP1414" i="1"/>
  <c r="AQ1414" i="1" s="1"/>
  <c r="AO1414" i="1"/>
  <c r="AN1414" i="1"/>
  <c r="AM1414" i="1"/>
  <c r="AA1414" i="1"/>
  <c r="AD1414" i="1" s="1"/>
  <c r="AF1414" i="1" s="1"/>
  <c r="AE1414" i="1" s="1"/>
  <c r="W1414" i="1"/>
  <c r="E1414" i="1"/>
  <c r="D1414" i="1"/>
  <c r="B1414" i="1"/>
  <c r="AX1414" i="1" s="1"/>
  <c r="A1414" i="1"/>
  <c r="BL1413" i="1"/>
  <c r="BJ1413" i="1"/>
  <c r="BK1413" i="1" s="1"/>
  <c r="BD1413" i="1"/>
  <c r="BC1413" i="1"/>
  <c r="BB1413" i="1"/>
  <c r="AZ1413" i="1"/>
  <c r="AW1413" i="1"/>
  <c r="AV1413" i="1"/>
  <c r="AU1413" i="1"/>
  <c r="AT1413" i="1"/>
  <c r="AS1413" i="1"/>
  <c r="AP1413" i="1"/>
  <c r="AO1413" i="1"/>
  <c r="AM1413" i="1"/>
  <c r="AL1413" i="1"/>
  <c r="AD1413" i="1"/>
  <c r="AA1413" i="1"/>
  <c r="W1413" i="1"/>
  <c r="E1413" i="1"/>
  <c r="D1413" i="1"/>
  <c r="B1413" i="1"/>
  <c r="AX1413" i="1" s="1"/>
  <c r="A1413" i="1"/>
  <c r="BL1412" i="1"/>
  <c r="BJ1412" i="1"/>
  <c r="BK1412" i="1" s="1"/>
  <c r="BD1412" i="1"/>
  <c r="BC1412" i="1"/>
  <c r="BB1412" i="1"/>
  <c r="AZ1412" i="1"/>
  <c r="AW1412" i="1"/>
  <c r="AV1412" i="1"/>
  <c r="AU1412" i="1"/>
  <c r="AT1412" i="1"/>
  <c r="AS1412" i="1"/>
  <c r="AP1412" i="1"/>
  <c r="AQ1412" i="1" s="1"/>
  <c r="AO1412" i="1"/>
  <c r="AM1412" i="1"/>
  <c r="AL1412" i="1"/>
  <c r="AD1412" i="1"/>
  <c r="AA1412" i="1"/>
  <c r="W1412" i="1"/>
  <c r="E1412" i="1"/>
  <c r="D1412" i="1"/>
  <c r="B1412" i="1"/>
  <c r="AX1412" i="1" s="1"/>
  <c r="A1412" i="1"/>
  <c r="BL1411" i="1"/>
  <c r="BJ1411" i="1"/>
  <c r="BK1411" i="1" s="1"/>
  <c r="BD1411" i="1"/>
  <c r="BC1411" i="1"/>
  <c r="BB1411" i="1"/>
  <c r="AZ1411" i="1"/>
  <c r="AW1411" i="1"/>
  <c r="AV1411" i="1"/>
  <c r="AU1411" i="1"/>
  <c r="AT1411" i="1"/>
  <c r="AS1411" i="1"/>
  <c r="AP1411" i="1"/>
  <c r="AO1411" i="1"/>
  <c r="AM1411" i="1"/>
  <c r="AL1411" i="1"/>
  <c r="AD1411" i="1"/>
  <c r="AA1411" i="1"/>
  <c r="W1411" i="1"/>
  <c r="E1411" i="1"/>
  <c r="D1411" i="1"/>
  <c r="B1411" i="1"/>
  <c r="AX1411" i="1" s="1"/>
  <c r="A1411" i="1"/>
  <c r="BL1410" i="1"/>
  <c r="BJ1410" i="1"/>
  <c r="BK1410" i="1" s="1"/>
  <c r="BD1410" i="1"/>
  <c r="BC1410" i="1"/>
  <c r="BB1410" i="1"/>
  <c r="AZ1410" i="1"/>
  <c r="AW1410" i="1"/>
  <c r="AV1410" i="1"/>
  <c r="AU1410" i="1"/>
  <c r="AT1410" i="1"/>
  <c r="AS1410" i="1"/>
  <c r="AP1410" i="1"/>
  <c r="AQ1410" i="1" s="1"/>
  <c r="AO1410" i="1"/>
  <c r="AM1410" i="1"/>
  <c r="AL1410" i="1"/>
  <c r="AD1410" i="1"/>
  <c r="AA1410" i="1"/>
  <c r="W1410" i="1"/>
  <c r="E1410" i="1"/>
  <c r="D1410" i="1"/>
  <c r="B1410" i="1"/>
  <c r="AX1410" i="1" s="1"/>
  <c r="A1410" i="1"/>
  <c r="BL1409" i="1"/>
  <c r="BJ1409" i="1"/>
  <c r="BK1409" i="1" s="1"/>
  <c r="BD1409" i="1"/>
  <c r="BC1409" i="1"/>
  <c r="BB1409" i="1"/>
  <c r="AZ1409" i="1"/>
  <c r="AW1409" i="1"/>
  <c r="AV1409" i="1"/>
  <c r="AU1409" i="1"/>
  <c r="AT1409" i="1"/>
  <c r="AS1409" i="1"/>
  <c r="AO1409" i="1"/>
  <c r="AN1409" i="1"/>
  <c r="AM1409" i="1"/>
  <c r="AA1409" i="1"/>
  <c r="AP1409" i="1" s="1"/>
  <c r="W1409" i="1"/>
  <c r="E1409" i="1"/>
  <c r="D1409" i="1"/>
  <c r="B1409" i="1"/>
  <c r="AX1409" i="1" s="1"/>
  <c r="A1409" i="1"/>
  <c r="BL1408" i="1"/>
  <c r="BJ1408" i="1"/>
  <c r="BK1408" i="1" s="1"/>
  <c r="BD1408" i="1"/>
  <c r="BC1408" i="1"/>
  <c r="BB1408" i="1"/>
  <c r="AZ1408" i="1"/>
  <c r="AW1408" i="1"/>
  <c r="AV1408" i="1"/>
  <c r="AU1408" i="1"/>
  <c r="AT1408" i="1"/>
  <c r="AS1408" i="1"/>
  <c r="AP1408" i="1"/>
  <c r="AQ1408" i="1" s="1"/>
  <c r="AO1408" i="1"/>
  <c r="AM1408" i="1"/>
  <c r="AL1408" i="1"/>
  <c r="AD1408" i="1"/>
  <c r="AA1408" i="1"/>
  <c r="W1408" i="1"/>
  <c r="E1408" i="1"/>
  <c r="D1408" i="1"/>
  <c r="B1408" i="1"/>
  <c r="AX1408" i="1" s="1"/>
  <c r="A1408" i="1"/>
  <c r="BL1407" i="1"/>
  <c r="BJ1407" i="1"/>
  <c r="BK1407" i="1" s="1"/>
  <c r="BD1407" i="1"/>
  <c r="BC1407" i="1"/>
  <c r="BB1407" i="1"/>
  <c r="AZ1407" i="1"/>
  <c r="AW1407" i="1"/>
  <c r="AV1407" i="1"/>
  <c r="AU1407" i="1"/>
  <c r="AT1407" i="1"/>
  <c r="AS1407" i="1"/>
  <c r="AP1407" i="1"/>
  <c r="AO1407" i="1"/>
  <c r="AM1407" i="1"/>
  <c r="AL1407" i="1"/>
  <c r="AD1407" i="1"/>
  <c r="AA1407" i="1"/>
  <c r="W1407" i="1"/>
  <c r="E1407" i="1"/>
  <c r="D1407" i="1"/>
  <c r="B1407" i="1"/>
  <c r="AX1407" i="1" s="1"/>
  <c r="A1407" i="1"/>
  <c r="BL1406" i="1"/>
  <c r="BJ1406" i="1"/>
  <c r="BK1406" i="1" s="1"/>
  <c r="BD1406" i="1"/>
  <c r="BC1406" i="1"/>
  <c r="BB1406" i="1"/>
  <c r="AZ1406" i="1"/>
  <c r="AW1406" i="1"/>
  <c r="AV1406" i="1"/>
  <c r="AU1406" i="1"/>
  <c r="AT1406" i="1"/>
  <c r="AS1406" i="1"/>
  <c r="AP1406" i="1"/>
  <c r="AQ1406" i="1" s="1"/>
  <c r="AO1406" i="1"/>
  <c r="AM1406" i="1"/>
  <c r="AL1406" i="1"/>
  <c r="AD1406" i="1"/>
  <c r="AA1406" i="1"/>
  <c r="W1406" i="1"/>
  <c r="E1406" i="1"/>
  <c r="D1406" i="1"/>
  <c r="B1406" i="1"/>
  <c r="AX1406" i="1" s="1"/>
  <c r="A1406" i="1"/>
  <c r="BL1405" i="1"/>
  <c r="BJ1405" i="1"/>
  <c r="BK1405" i="1" s="1"/>
  <c r="BD1405" i="1"/>
  <c r="BC1405" i="1"/>
  <c r="BB1405" i="1"/>
  <c r="AZ1405" i="1"/>
  <c r="AW1405" i="1"/>
  <c r="AV1405" i="1"/>
  <c r="AU1405" i="1"/>
  <c r="AT1405" i="1"/>
  <c r="AS1405" i="1"/>
  <c r="AP1405" i="1"/>
  <c r="AO1405" i="1"/>
  <c r="AM1405" i="1"/>
  <c r="AL1405" i="1"/>
  <c r="AD1405" i="1"/>
  <c r="AA1405" i="1"/>
  <c r="W1405" i="1"/>
  <c r="E1405" i="1"/>
  <c r="D1405" i="1"/>
  <c r="B1405" i="1"/>
  <c r="AX1405" i="1" s="1"/>
  <c r="A1405" i="1"/>
  <c r="BL1404" i="1"/>
  <c r="BJ1404" i="1"/>
  <c r="BK1404" i="1" s="1"/>
  <c r="BD1404" i="1"/>
  <c r="BC1404" i="1"/>
  <c r="BB1404" i="1"/>
  <c r="AZ1404" i="1"/>
  <c r="AW1404" i="1"/>
  <c r="AV1404" i="1"/>
  <c r="AU1404" i="1"/>
  <c r="AT1404" i="1"/>
  <c r="AS1404" i="1"/>
  <c r="AO1404" i="1"/>
  <c r="AN1404" i="1"/>
  <c r="AM1404" i="1"/>
  <c r="AA1404" i="1"/>
  <c r="AP1404" i="1" s="1"/>
  <c r="AQ1404" i="1" s="1"/>
  <c r="W1404" i="1"/>
  <c r="E1404" i="1"/>
  <c r="D1404" i="1"/>
  <c r="B1404" i="1"/>
  <c r="AX1404" i="1" s="1"/>
  <c r="A1404" i="1"/>
  <c r="BL1403" i="1"/>
  <c r="BJ1403" i="1"/>
  <c r="BK1403" i="1" s="1"/>
  <c r="BD1403" i="1"/>
  <c r="BC1403" i="1"/>
  <c r="BB1403" i="1"/>
  <c r="AZ1403" i="1"/>
  <c r="AW1403" i="1"/>
  <c r="AV1403" i="1"/>
  <c r="AU1403" i="1"/>
  <c r="AT1403" i="1"/>
  <c r="AS1403" i="1"/>
  <c r="AP1403" i="1"/>
  <c r="AO1403" i="1"/>
  <c r="AM1403" i="1"/>
  <c r="AL1403" i="1"/>
  <c r="AD1403" i="1"/>
  <c r="AA1403" i="1"/>
  <c r="W1403" i="1"/>
  <c r="E1403" i="1"/>
  <c r="D1403" i="1"/>
  <c r="B1403" i="1"/>
  <c r="AX1403" i="1" s="1"/>
  <c r="A1403" i="1"/>
  <c r="BL1402" i="1"/>
  <c r="BJ1402" i="1"/>
  <c r="BK1402" i="1" s="1"/>
  <c r="BD1402" i="1"/>
  <c r="BC1402" i="1"/>
  <c r="BB1402" i="1"/>
  <c r="AZ1402" i="1"/>
  <c r="AW1402" i="1"/>
  <c r="AV1402" i="1"/>
  <c r="AU1402" i="1"/>
  <c r="AT1402" i="1"/>
  <c r="AS1402" i="1"/>
  <c r="AP1402" i="1"/>
  <c r="AQ1402" i="1" s="1"/>
  <c r="AO1402" i="1"/>
  <c r="AM1402" i="1"/>
  <c r="AL1402" i="1"/>
  <c r="AD1402" i="1"/>
  <c r="AA1402" i="1"/>
  <c r="W1402" i="1"/>
  <c r="E1402" i="1"/>
  <c r="D1402" i="1"/>
  <c r="B1402" i="1"/>
  <c r="AX1402" i="1" s="1"/>
  <c r="A1402" i="1"/>
  <c r="BL1401" i="1"/>
  <c r="BJ1401" i="1"/>
  <c r="BK1401" i="1" s="1"/>
  <c r="BD1401" i="1"/>
  <c r="BC1401" i="1"/>
  <c r="BB1401" i="1"/>
  <c r="AZ1401" i="1"/>
  <c r="AW1401" i="1"/>
  <c r="AV1401" i="1"/>
  <c r="AU1401" i="1"/>
  <c r="AT1401" i="1"/>
  <c r="AS1401" i="1"/>
  <c r="AP1401" i="1"/>
  <c r="AO1401" i="1"/>
  <c r="AM1401" i="1"/>
  <c r="AL1401" i="1"/>
  <c r="AD1401" i="1"/>
  <c r="AA1401" i="1"/>
  <c r="W1401" i="1"/>
  <c r="E1401" i="1"/>
  <c r="D1401" i="1"/>
  <c r="B1401" i="1"/>
  <c r="AX1401" i="1" s="1"/>
  <c r="A1401" i="1"/>
  <c r="BL1400" i="1"/>
  <c r="BJ1400" i="1"/>
  <c r="BK1400" i="1" s="1"/>
  <c r="BD1400" i="1"/>
  <c r="BC1400" i="1"/>
  <c r="BB1400" i="1"/>
  <c r="AZ1400" i="1"/>
  <c r="AW1400" i="1"/>
  <c r="AV1400" i="1"/>
  <c r="AU1400" i="1"/>
  <c r="AT1400" i="1"/>
  <c r="AS1400" i="1"/>
  <c r="AP1400" i="1"/>
  <c r="AQ1400" i="1" s="1"/>
  <c r="AO1400" i="1"/>
  <c r="AM1400" i="1"/>
  <c r="AL1400" i="1"/>
  <c r="AD1400" i="1"/>
  <c r="AA1400" i="1"/>
  <c r="W1400" i="1"/>
  <c r="E1400" i="1"/>
  <c r="D1400" i="1"/>
  <c r="B1400" i="1"/>
  <c r="AX1400" i="1" s="1"/>
  <c r="A1400" i="1"/>
  <c r="BL1399" i="1"/>
  <c r="BJ1399" i="1"/>
  <c r="BK1399" i="1" s="1"/>
  <c r="BD1399" i="1"/>
  <c r="BC1399" i="1"/>
  <c r="BB1399" i="1"/>
  <c r="AZ1399" i="1"/>
  <c r="AW1399" i="1"/>
  <c r="AV1399" i="1"/>
  <c r="AU1399" i="1"/>
  <c r="AT1399" i="1"/>
  <c r="AS1399" i="1"/>
  <c r="AO1399" i="1"/>
  <c r="AN1399" i="1"/>
  <c r="AM1399" i="1"/>
  <c r="AA1399" i="1"/>
  <c r="AP1399" i="1" s="1"/>
  <c r="W1399" i="1"/>
  <c r="E1399" i="1"/>
  <c r="D1399" i="1"/>
  <c r="B1399" i="1"/>
  <c r="A1399" i="1"/>
  <c r="BL1398" i="1"/>
  <c r="BJ1398" i="1"/>
  <c r="BK1398" i="1" s="1"/>
  <c r="BD1398" i="1"/>
  <c r="BC1398" i="1"/>
  <c r="BB1398" i="1"/>
  <c r="AZ1398" i="1"/>
  <c r="AW1398" i="1"/>
  <c r="AV1398" i="1"/>
  <c r="AU1398" i="1"/>
  <c r="AT1398" i="1"/>
  <c r="AS1398" i="1"/>
  <c r="AP1398" i="1"/>
  <c r="AQ1398" i="1" s="1"/>
  <c r="AO1398" i="1"/>
  <c r="AM1398" i="1"/>
  <c r="AL1398" i="1"/>
  <c r="AD1398" i="1"/>
  <c r="AA1398" i="1"/>
  <c r="W1398" i="1"/>
  <c r="E1398" i="1"/>
  <c r="D1398" i="1"/>
  <c r="B1398" i="1"/>
  <c r="A1398" i="1"/>
  <c r="BL1397" i="1"/>
  <c r="BJ1397" i="1"/>
  <c r="BK1397" i="1" s="1"/>
  <c r="BD1397" i="1"/>
  <c r="BC1397" i="1"/>
  <c r="BB1397" i="1"/>
  <c r="AZ1397" i="1"/>
  <c r="AW1397" i="1"/>
  <c r="AV1397" i="1"/>
  <c r="AU1397" i="1"/>
  <c r="AT1397" i="1"/>
  <c r="AS1397" i="1"/>
  <c r="AP1397" i="1"/>
  <c r="AO1397" i="1"/>
  <c r="AM1397" i="1"/>
  <c r="AL1397" i="1"/>
  <c r="AD1397" i="1"/>
  <c r="AA1397" i="1"/>
  <c r="W1397" i="1"/>
  <c r="E1397" i="1"/>
  <c r="D1397" i="1"/>
  <c r="B1397" i="1"/>
  <c r="A1397" i="1"/>
  <c r="BL1396" i="1"/>
  <c r="BJ1396" i="1"/>
  <c r="BK1396" i="1" s="1"/>
  <c r="BD1396" i="1"/>
  <c r="BC1396" i="1"/>
  <c r="BB1396" i="1"/>
  <c r="AZ1396" i="1"/>
  <c r="AW1396" i="1"/>
  <c r="AV1396" i="1"/>
  <c r="AU1396" i="1"/>
  <c r="AT1396" i="1"/>
  <c r="AS1396" i="1"/>
  <c r="AP1396" i="1"/>
  <c r="AQ1396" i="1" s="1"/>
  <c r="AO1396" i="1"/>
  <c r="AM1396" i="1"/>
  <c r="AL1396" i="1"/>
  <c r="AD1396" i="1"/>
  <c r="AA1396" i="1"/>
  <c r="W1396" i="1"/>
  <c r="E1396" i="1"/>
  <c r="D1396" i="1"/>
  <c r="B1396" i="1"/>
  <c r="A1396" i="1"/>
  <c r="BL1395" i="1"/>
  <c r="BJ1395" i="1"/>
  <c r="BK1395" i="1" s="1"/>
  <c r="BD1395" i="1"/>
  <c r="BC1395" i="1"/>
  <c r="BB1395" i="1"/>
  <c r="AZ1395" i="1"/>
  <c r="AW1395" i="1"/>
  <c r="AV1395" i="1"/>
  <c r="AU1395" i="1"/>
  <c r="AT1395" i="1"/>
  <c r="AS1395" i="1"/>
  <c r="AP1395" i="1"/>
  <c r="AO1395" i="1"/>
  <c r="AM1395" i="1"/>
  <c r="AL1395" i="1"/>
  <c r="AD1395" i="1"/>
  <c r="AA1395" i="1"/>
  <c r="W1395" i="1"/>
  <c r="E1395" i="1"/>
  <c r="D1395" i="1"/>
  <c r="B1395" i="1"/>
  <c r="A1395" i="1"/>
  <c r="BL1394" i="1"/>
  <c r="BJ1394" i="1"/>
  <c r="BK1394" i="1" s="1"/>
  <c r="BD1394" i="1"/>
  <c r="BC1394" i="1"/>
  <c r="BB1394" i="1"/>
  <c r="AZ1394" i="1"/>
  <c r="AW1394" i="1"/>
  <c r="AV1394" i="1"/>
  <c r="AU1394" i="1"/>
  <c r="AT1394" i="1"/>
  <c r="AS1394" i="1"/>
  <c r="AO1394" i="1"/>
  <c r="AN1394" i="1"/>
  <c r="AM1394" i="1"/>
  <c r="AA1394" i="1"/>
  <c r="AP1394" i="1" s="1"/>
  <c r="AQ1394" i="1" s="1"/>
  <c r="W1394" i="1"/>
  <c r="E1394" i="1"/>
  <c r="D1394" i="1"/>
  <c r="B1394" i="1"/>
  <c r="A1394" i="1"/>
  <c r="BL1393" i="1"/>
  <c r="BJ1393" i="1"/>
  <c r="BK1393" i="1" s="1"/>
  <c r="BD1393" i="1"/>
  <c r="BC1393" i="1"/>
  <c r="BB1393" i="1"/>
  <c r="AZ1393" i="1"/>
  <c r="AW1393" i="1"/>
  <c r="AV1393" i="1"/>
  <c r="AU1393" i="1"/>
  <c r="AT1393" i="1"/>
  <c r="AS1393" i="1"/>
  <c r="AM1393" i="1"/>
  <c r="AL1393" i="1"/>
  <c r="AD1393" i="1"/>
  <c r="AA1393" i="1"/>
  <c r="AP1393" i="1" s="1"/>
  <c r="AQ1393" i="1" s="1"/>
  <c r="W1393" i="1"/>
  <c r="E1393" i="1"/>
  <c r="D1393" i="1"/>
  <c r="B1393" i="1"/>
  <c r="A1393" i="1"/>
  <c r="BL1392" i="1"/>
  <c r="BJ1392" i="1"/>
  <c r="BK1392" i="1" s="1"/>
  <c r="BD1392" i="1"/>
  <c r="BC1392" i="1"/>
  <c r="BB1392" i="1"/>
  <c r="AZ1392" i="1"/>
  <c r="AW1392" i="1"/>
  <c r="AV1392" i="1"/>
  <c r="AU1392" i="1"/>
  <c r="AT1392" i="1"/>
  <c r="AS1392" i="1"/>
  <c r="AM1392" i="1"/>
  <c r="AL1392" i="1"/>
  <c r="AD1392" i="1"/>
  <c r="AA1392" i="1"/>
  <c r="AP1392" i="1" s="1"/>
  <c r="AQ1392" i="1" s="1"/>
  <c r="W1392" i="1"/>
  <c r="E1392" i="1"/>
  <c r="D1392" i="1"/>
  <c r="B1392" i="1"/>
  <c r="A1392" i="1"/>
  <c r="BL1391" i="1"/>
  <c r="BJ1391" i="1"/>
  <c r="BK1391" i="1" s="1"/>
  <c r="BD1391" i="1"/>
  <c r="BC1391" i="1"/>
  <c r="BB1391" i="1"/>
  <c r="AZ1391" i="1"/>
  <c r="AW1391" i="1"/>
  <c r="AV1391" i="1"/>
  <c r="AU1391" i="1"/>
  <c r="AT1391" i="1"/>
  <c r="AS1391" i="1"/>
  <c r="AM1391" i="1"/>
  <c r="AL1391" i="1"/>
  <c r="AD1391" i="1"/>
  <c r="AA1391" i="1"/>
  <c r="AP1391" i="1" s="1"/>
  <c r="AQ1391" i="1" s="1"/>
  <c r="W1391" i="1"/>
  <c r="E1391" i="1"/>
  <c r="D1391" i="1"/>
  <c r="B1391" i="1"/>
  <c r="A1391" i="1"/>
  <c r="BL1390" i="1"/>
  <c r="BJ1390" i="1"/>
  <c r="BK1390" i="1" s="1"/>
  <c r="BD1390" i="1"/>
  <c r="BC1390" i="1"/>
  <c r="BB1390" i="1"/>
  <c r="AZ1390" i="1"/>
  <c r="AW1390" i="1"/>
  <c r="AV1390" i="1"/>
  <c r="AU1390" i="1"/>
  <c r="AT1390" i="1"/>
  <c r="AS1390" i="1"/>
  <c r="AM1390" i="1"/>
  <c r="AL1390" i="1"/>
  <c r="AD1390" i="1"/>
  <c r="AA1390" i="1"/>
  <c r="AP1390" i="1" s="1"/>
  <c r="AQ1390" i="1" s="1"/>
  <c r="W1390" i="1"/>
  <c r="E1390" i="1"/>
  <c r="D1390" i="1"/>
  <c r="B1390" i="1"/>
  <c r="A1390" i="1"/>
  <c r="BL1389" i="1"/>
  <c r="BJ1389" i="1"/>
  <c r="BK1389" i="1" s="1"/>
  <c r="BD1389" i="1"/>
  <c r="BC1389" i="1"/>
  <c r="BB1389" i="1"/>
  <c r="AZ1389" i="1"/>
  <c r="AW1389" i="1"/>
  <c r="AV1389" i="1"/>
  <c r="AU1389" i="1"/>
  <c r="AT1389" i="1"/>
  <c r="AS1389" i="1"/>
  <c r="AP1389" i="1"/>
  <c r="AO1389" i="1"/>
  <c r="AN1389" i="1"/>
  <c r="AM1389" i="1"/>
  <c r="AA1389" i="1"/>
  <c r="W1389" i="1"/>
  <c r="E1389" i="1"/>
  <c r="D1389" i="1"/>
  <c r="B1389" i="1"/>
  <c r="A1389" i="1"/>
  <c r="BL1388" i="1"/>
  <c r="BJ1388" i="1"/>
  <c r="BK1388" i="1" s="1"/>
  <c r="BD1388" i="1"/>
  <c r="BC1388" i="1"/>
  <c r="BB1388" i="1"/>
  <c r="AZ1388" i="1"/>
  <c r="AW1388" i="1"/>
  <c r="AV1388" i="1"/>
  <c r="AU1388" i="1"/>
  <c r="AT1388" i="1"/>
  <c r="AS1388" i="1"/>
  <c r="AP1388" i="1"/>
  <c r="AQ1388" i="1" s="1"/>
  <c r="AO1388" i="1"/>
  <c r="AM1388" i="1"/>
  <c r="AL1388" i="1"/>
  <c r="AD1388" i="1"/>
  <c r="AA1388" i="1"/>
  <c r="W1388" i="1"/>
  <c r="E1388" i="1"/>
  <c r="D1388" i="1"/>
  <c r="B1388" i="1"/>
  <c r="A1388" i="1"/>
  <c r="BL1387" i="1"/>
  <c r="BJ1387" i="1"/>
  <c r="BK1387" i="1" s="1"/>
  <c r="BD1387" i="1"/>
  <c r="BC1387" i="1"/>
  <c r="BB1387" i="1"/>
  <c r="AZ1387" i="1"/>
  <c r="AW1387" i="1"/>
  <c r="AV1387" i="1"/>
  <c r="AU1387" i="1"/>
  <c r="AT1387" i="1"/>
  <c r="AS1387" i="1"/>
  <c r="AP1387" i="1"/>
  <c r="AO1387" i="1"/>
  <c r="AM1387" i="1"/>
  <c r="AL1387" i="1"/>
  <c r="AD1387" i="1"/>
  <c r="AA1387" i="1"/>
  <c r="W1387" i="1"/>
  <c r="E1387" i="1"/>
  <c r="D1387" i="1"/>
  <c r="B1387" i="1"/>
  <c r="A1387" i="1"/>
  <c r="BL1386" i="1"/>
  <c r="BJ1386" i="1"/>
  <c r="BK1386" i="1" s="1"/>
  <c r="BD1386" i="1"/>
  <c r="BC1386" i="1"/>
  <c r="BB1386" i="1"/>
  <c r="AZ1386" i="1"/>
  <c r="AW1386" i="1"/>
  <c r="AV1386" i="1"/>
  <c r="AU1386" i="1"/>
  <c r="AT1386" i="1"/>
  <c r="AS1386" i="1"/>
  <c r="AP1386" i="1"/>
  <c r="AQ1386" i="1" s="1"/>
  <c r="AO1386" i="1"/>
  <c r="AM1386" i="1"/>
  <c r="AL1386" i="1"/>
  <c r="AD1386" i="1"/>
  <c r="AA1386" i="1"/>
  <c r="W1386" i="1"/>
  <c r="E1386" i="1"/>
  <c r="D1386" i="1"/>
  <c r="B1386" i="1"/>
  <c r="A1386" i="1"/>
  <c r="BL1385" i="1"/>
  <c r="BJ1385" i="1"/>
  <c r="BK1385" i="1" s="1"/>
  <c r="BD1385" i="1"/>
  <c r="BC1385" i="1"/>
  <c r="BB1385" i="1"/>
  <c r="AZ1385" i="1"/>
  <c r="AW1385" i="1"/>
  <c r="AV1385" i="1"/>
  <c r="AU1385" i="1"/>
  <c r="AT1385" i="1"/>
  <c r="AS1385" i="1"/>
  <c r="AP1385" i="1"/>
  <c r="AO1385" i="1"/>
  <c r="AM1385" i="1"/>
  <c r="AL1385" i="1"/>
  <c r="AD1385" i="1"/>
  <c r="AA1385" i="1"/>
  <c r="W1385" i="1"/>
  <c r="E1385" i="1"/>
  <c r="D1385" i="1"/>
  <c r="B1385" i="1"/>
  <c r="A1385" i="1"/>
  <c r="BL1384" i="1"/>
  <c r="BJ1384" i="1"/>
  <c r="BK1384" i="1" s="1"/>
  <c r="BD1384" i="1"/>
  <c r="BC1384" i="1"/>
  <c r="BB1384" i="1"/>
  <c r="AZ1384" i="1"/>
  <c r="AW1384" i="1"/>
  <c r="AV1384" i="1"/>
  <c r="AU1384" i="1"/>
  <c r="AT1384" i="1"/>
  <c r="AS1384" i="1"/>
  <c r="AN1384" i="1"/>
  <c r="AM1384" i="1"/>
  <c r="AA1384" i="1"/>
  <c r="AP1384" i="1" s="1"/>
  <c r="AQ1384" i="1" s="1"/>
  <c r="W1384" i="1"/>
  <c r="E1384" i="1"/>
  <c r="D1384" i="1"/>
  <c r="B1384" i="1"/>
  <c r="A1384" i="1"/>
  <c r="BL1383" i="1"/>
  <c r="BJ1383" i="1"/>
  <c r="BK1383" i="1" s="1"/>
  <c r="BD1383" i="1"/>
  <c r="BC1383" i="1"/>
  <c r="BB1383" i="1"/>
  <c r="AZ1383" i="1"/>
  <c r="AW1383" i="1"/>
  <c r="AV1383" i="1"/>
  <c r="AU1383" i="1"/>
  <c r="AT1383" i="1"/>
  <c r="AS1383" i="1"/>
  <c r="AN1383" i="1"/>
  <c r="AL1383" i="1"/>
  <c r="AA1383" i="1"/>
  <c r="AP1383" i="1" s="1"/>
  <c r="W1383" i="1"/>
  <c r="E1383" i="1"/>
  <c r="D1383" i="1"/>
  <c r="B1383" i="1"/>
  <c r="A1383" i="1"/>
  <c r="BL1382" i="1"/>
  <c r="BJ1382" i="1"/>
  <c r="BK1382" i="1" s="1"/>
  <c r="BD1382" i="1"/>
  <c r="BC1382" i="1"/>
  <c r="BB1382" i="1"/>
  <c r="AZ1382" i="1"/>
  <c r="AW1382" i="1"/>
  <c r="AV1382" i="1"/>
  <c r="AU1382" i="1"/>
  <c r="AT1382" i="1"/>
  <c r="AS1382" i="1"/>
  <c r="AN1382" i="1"/>
  <c r="AL1382" i="1"/>
  <c r="AA1382" i="1"/>
  <c r="AP1382" i="1" s="1"/>
  <c r="W1382" i="1"/>
  <c r="E1382" i="1"/>
  <c r="D1382" i="1"/>
  <c r="B1382" i="1"/>
  <c r="AD1382" i="1" s="1"/>
  <c r="AF1382" i="1" s="1"/>
  <c r="AE1382" i="1" s="1"/>
  <c r="AM1382" i="1" s="1"/>
  <c r="A1382" i="1"/>
  <c r="AR1382" i="1" s="1"/>
  <c r="BL1381" i="1"/>
  <c r="BJ1381" i="1"/>
  <c r="BK1381" i="1" s="1"/>
  <c r="BD1381" i="1"/>
  <c r="BC1381" i="1"/>
  <c r="BB1381" i="1"/>
  <c r="AZ1381" i="1"/>
  <c r="AW1381" i="1"/>
  <c r="AV1381" i="1"/>
  <c r="AU1381" i="1"/>
  <c r="AT1381" i="1"/>
  <c r="AS1381" i="1"/>
  <c r="AP1381" i="1"/>
  <c r="AO1381" i="1"/>
  <c r="AN1381" i="1"/>
  <c r="AM1381" i="1"/>
  <c r="AA1381" i="1"/>
  <c r="W1381" i="1"/>
  <c r="E1381" i="1"/>
  <c r="D1381" i="1"/>
  <c r="B1381" i="1"/>
  <c r="A1381" i="1"/>
  <c r="BL1380" i="1"/>
  <c r="BJ1380" i="1"/>
  <c r="BK1380" i="1" s="1"/>
  <c r="BD1380" i="1"/>
  <c r="BC1380" i="1"/>
  <c r="BB1380" i="1"/>
  <c r="AZ1380" i="1"/>
  <c r="AW1380" i="1"/>
  <c r="AV1380" i="1"/>
  <c r="AU1380" i="1"/>
  <c r="AT1380" i="1"/>
  <c r="AS1380" i="1"/>
  <c r="AP1380" i="1"/>
  <c r="AQ1380" i="1" s="1"/>
  <c r="AO1380" i="1"/>
  <c r="AM1380" i="1"/>
  <c r="AL1380" i="1"/>
  <c r="AD1380" i="1"/>
  <c r="AA1380" i="1"/>
  <c r="W1380" i="1"/>
  <c r="E1380" i="1"/>
  <c r="D1380" i="1"/>
  <c r="B1380" i="1"/>
  <c r="A1380" i="1"/>
  <c r="BL1379" i="1"/>
  <c r="BJ1379" i="1"/>
  <c r="BK1379" i="1" s="1"/>
  <c r="BD1379" i="1"/>
  <c r="BC1379" i="1"/>
  <c r="BB1379" i="1"/>
  <c r="AZ1379" i="1"/>
  <c r="AW1379" i="1"/>
  <c r="AV1379" i="1"/>
  <c r="AU1379" i="1"/>
  <c r="AT1379" i="1"/>
  <c r="AS1379" i="1"/>
  <c r="AP1379" i="1"/>
  <c r="AO1379" i="1"/>
  <c r="AM1379" i="1"/>
  <c r="AL1379" i="1"/>
  <c r="AD1379" i="1"/>
  <c r="AA1379" i="1"/>
  <c r="W1379" i="1"/>
  <c r="E1379" i="1"/>
  <c r="D1379" i="1"/>
  <c r="B1379" i="1"/>
  <c r="A1379" i="1"/>
  <c r="BL1378" i="1"/>
  <c r="BJ1378" i="1"/>
  <c r="BK1378" i="1" s="1"/>
  <c r="BD1378" i="1"/>
  <c r="BC1378" i="1"/>
  <c r="BB1378" i="1"/>
  <c r="AZ1378" i="1"/>
  <c r="AW1378" i="1"/>
  <c r="AV1378" i="1"/>
  <c r="AU1378" i="1"/>
  <c r="AT1378" i="1"/>
  <c r="AS1378" i="1"/>
  <c r="AP1378" i="1"/>
  <c r="AQ1378" i="1" s="1"/>
  <c r="AO1378" i="1"/>
  <c r="AM1378" i="1"/>
  <c r="AL1378" i="1"/>
  <c r="AD1378" i="1"/>
  <c r="AA1378" i="1"/>
  <c r="W1378" i="1"/>
  <c r="E1378" i="1"/>
  <c r="D1378" i="1"/>
  <c r="B1378" i="1"/>
  <c r="A1378" i="1"/>
  <c r="BL1377" i="1"/>
  <c r="BJ1377" i="1"/>
  <c r="BK1377" i="1" s="1"/>
  <c r="BD1377" i="1"/>
  <c r="BC1377" i="1"/>
  <c r="BB1377" i="1"/>
  <c r="AZ1377" i="1"/>
  <c r="AW1377" i="1"/>
  <c r="AV1377" i="1"/>
  <c r="AU1377" i="1"/>
  <c r="AT1377" i="1"/>
  <c r="AS1377" i="1"/>
  <c r="AP1377" i="1"/>
  <c r="AO1377" i="1"/>
  <c r="AM1377" i="1"/>
  <c r="AL1377" i="1"/>
  <c r="AD1377" i="1"/>
  <c r="AA1377" i="1"/>
  <c r="W1377" i="1"/>
  <c r="E1377" i="1"/>
  <c r="D1377" i="1"/>
  <c r="B1377" i="1"/>
  <c r="A1377" i="1"/>
  <c r="BL1376" i="1"/>
  <c r="BJ1376" i="1"/>
  <c r="BK1376" i="1" s="1"/>
  <c r="BD1376" i="1"/>
  <c r="BC1376" i="1"/>
  <c r="BB1376" i="1"/>
  <c r="AZ1376" i="1"/>
  <c r="AW1376" i="1"/>
  <c r="AV1376" i="1"/>
  <c r="AU1376" i="1"/>
  <c r="AT1376" i="1"/>
  <c r="AS1376" i="1"/>
  <c r="AN1376" i="1"/>
  <c r="AM1376" i="1"/>
  <c r="AA1376" i="1"/>
  <c r="AP1376" i="1" s="1"/>
  <c r="AQ1376" i="1" s="1"/>
  <c r="W1376" i="1"/>
  <c r="E1376" i="1"/>
  <c r="D1376" i="1"/>
  <c r="B1376" i="1"/>
  <c r="A1376" i="1"/>
  <c r="BL1375" i="1"/>
  <c r="BJ1375" i="1"/>
  <c r="BK1375" i="1" s="1"/>
  <c r="BD1375" i="1"/>
  <c r="BC1375" i="1"/>
  <c r="BB1375" i="1"/>
  <c r="AZ1375" i="1"/>
  <c r="AW1375" i="1"/>
  <c r="AV1375" i="1"/>
  <c r="AU1375" i="1"/>
  <c r="AT1375" i="1"/>
  <c r="AS1375" i="1"/>
  <c r="AN1375" i="1"/>
  <c r="AL1375" i="1"/>
  <c r="AA1375" i="1"/>
  <c r="AP1375" i="1" s="1"/>
  <c r="W1375" i="1"/>
  <c r="E1375" i="1"/>
  <c r="D1375" i="1"/>
  <c r="B1375" i="1"/>
  <c r="A1375" i="1"/>
  <c r="BL1374" i="1"/>
  <c r="BJ1374" i="1"/>
  <c r="BK1374" i="1" s="1"/>
  <c r="BD1374" i="1"/>
  <c r="BC1374" i="1"/>
  <c r="BB1374" i="1"/>
  <c r="AZ1374" i="1"/>
  <c r="AW1374" i="1"/>
  <c r="AV1374" i="1"/>
  <c r="AU1374" i="1"/>
  <c r="AT1374" i="1"/>
  <c r="AS1374" i="1"/>
  <c r="AN1374" i="1"/>
  <c r="AL1374" i="1"/>
  <c r="AA1374" i="1"/>
  <c r="AP1374" i="1" s="1"/>
  <c r="W1374" i="1"/>
  <c r="E1374" i="1"/>
  <c r="D1374" i="1"/>
  <c r="B1374" i="1"/>
  <c r="AD1374" i="1" s="1"/>
  <c r="AF1374" i="1" s="1"/>
  <c r="AE1374" i="1" s="1"/>
  <c r="AM1374" i="1" s="1"/>
  <c r="A1374" i="1"/>
  <c r="AR1374" i="1" s="1"/>
  <c r="BL1373" i="1"/>
  <c r="BJ1373" i="1"/>
  <c r="BK1373" i="1" s="1"/>
  <c r="BD1373" i="1"/>
  <c r="BC1373" i="1"/>
  <c r="BB1373" i="1"/>
  <c r="AZ1373" i="1"/>
  <c r="AW1373" i="1"/>
  <c r="AV1373" i="1"/>
  <c r="AU1373" i="1"/>
  <c r="AT1373" i="1"/>
  <c r="AS1373" i="1"/>
  <c r="AP1373" i="1"/>
  <c r="AO1373" i="1"/>
  <c r="AN1373" i="1"/>
  <c r="AM1373" i="1"/>
  <c r="AA1373" i="1"/>
  <c r="W1373" i="1"/>
  <c r="E1373" i="1"/>
  <c r="D1373" i="1"/>
  <c r="B1373" i="1"/>
  <c r="A1373" i="1"/>
  <c r="BL1372" i="1"/>
  <c r="BJ1372" i="1"/>
  <c r="BK1372" i="1" s="1"/>
  <c r="BD1372" i="1"/>
  <c r="BC1372" i="1"/>
  <c r="BB1372" i="1"/>
  <c r="AZ1372" i="1"/>
  <c r="AW1372" i="1"/>
  <c r="AV1372" i="1"/>
  <c r="AU1372" i="1"/>
  <c r="AT1372" i="1"/>
  <c r="AS1372" i="1"/>
  <c r="AM1372" i="1"/>
  <c r="AL1372" i="1"/>
  <c r="AD1372" i="1"/>
  <c r="AA1372" i="1"/>
  <c r="AP1372" i="1" s="1"/>
  <c r="AQ1372" i="1" s="1"/>
  <c r="W1372" i="1"/>
  <c r="E1372" i="1"/>
  <c r="D1372" i="1"/>
  <c r="B1372" i="1"/>
  <c r="A1372" i="1"/>
  <c r="BL1371" i="1"/>
  <c r="BJ1371" i="1"/>
  <c r="BK1371" i="1" s="1"/>
  <c r="BD1371" i="1"/>
  <c r="BC1371" i="1"/>
  <c r="BB1371" i="1"/>
  <c r="AZ1371" i="1"/>
  <c r="AW1371" i="1"/>
  <c r="AV1371" i="1"/>
  <c r="AU1371" i="1"/>
  <c r="AT1371" i="1"/>
  <c r="AS1371" i="1"/>
  <c r="AM1371" i="1"/>
  <c r="AL1371" i="1"/>
  <c r="AD1371" i="1"/>
  <c r="AA1371" i="1"/>
  <c r="AP1371" i="1" s="1"/>
  <c r="AQ1371" i="1" s="1"/>
  <c r="W1371" i="1"/>
  <c r="E1371" i="1"/>
  <c r="D1371" i="1"/>
  <c r="B1371" i="1"/>
  <c r="A1371" i="1"/>
  <c r="BL1370" i="1"/>
  <c r="BJ1370" i="1"/>
  <c r="BK1370" i="1" s="1"/>
  <c r="BD1370" i="1"/>
  <c r="BC1370" i="1"/>
  <c r="BB1370" i="1"/>
  <c r="AZ1370" i="1"/>
  <c r="AW1370" i="1"/>
  <c r="AV1370" i="1"/>
  <c r="AU1370" i="1"/>
  <c r="AT1370" i="1"/>
  <c r="AS1370" i="1"/>
  <c r="AM1370" i="1"/>
  <c r="AL1370" i="1"/>
  <c r="AD1370" i="1"/>
  <c r="AA1370" i="1"/>
  <c r="AP1370" i="1" s="1"/>
  <c r="AQ1370" i="1" s="1"/>
  <c r="W1370" i="1"/>
  <c r="E1370" i="1"/>
  <c r="D1370" i="1"/>
  <c r="B1370" i="1"/>
  <c r="A1370" i="1"/>
  <c r="BL1369" i="1"/>
  <c r="BJ1369" i="1"/>
  <c r="BK1369" i="1" s="1"/>
  <c r="BD1369" i="1"/>
  <c r="BC1369" i="1"/>
  <c r="BB1369" i="1"/>
  <c r="AZ1369" i="1"/>
  <c r="AW1369" i="1"/>
  <c r="AV1369" i="1"/>
  <c r="AU1369" i="1"/>
  <c r="AT1369" i="1"/>
  <c r="AS1369" i="1"/>
  <c r="AM1369" i="1"/>
  <c r="AL1369" i="1"/>
  <c r="AD1369" i="1"/>
  <c r="AA1369" i="1"/>
  <c r="W1369" i="1"/>
  <c r="E1369" i="1"/>
  <c r="D1369" i="1"/>
  <c r="B1369" i="1"/>
  <c r="A1369" i="1"/>
  <c r="BL1368" i="1"/>
  <c r="BJ1368" i="1"/>
  <c r="BK1368" i="1" s="1"/>
  <c r="BD1368" i="1"/>
  <c r="BC1368" i="1"/>
  <c r="BB1368" i="1"/>
  <c r="AZ1368" i="1"/>
  <c r="AW1368" i="1"/>
  <c r="AV1368" i="1"/>
  <c r="AU1368" i="1"/>
  <c r="AT1368" i="1"/>
  <c r="AS1368" i="1"/>
  <c r="AP1368" i="1"/>
  <c r="AQ1368" i="1" s="1"/>
  <c r="AO1368" i="1"/>
  <c r="AN1368" i="1"/>
  <c r="AM1368" i="1"/>
  <c r="AA1368" i="1"/>
  <c r="AD1368" i="1" s="1"/>
  <c r="W1368" i="1"/>
  <c r="E1368" i="1"/>
  <c r="D1368" i="1"/>
  <c r="B1368" i="1"/>
  <c r="A1368" i="1"/>
  <c r="BI1367" i="1"/>
  <c r="BG1367" i="1"/>
  <c r="BH1367" i="1" s="1"/>
  <c r="BD1367" i="1"/>
  <c r="BB1367" i="1"/>
  <c r="AZ1367" i="1"/>
  <c r="AW1367" i="1"/>
  <c r="AV1367" i="1"/>
  <c r="AU1367" i="1"/>
  <c r="AT1367" i="1"/>
  <c r="AS1367" i="1"/>
  <c r="AP1367" i="1"/>
  <c r="AQ1367" i="1" s="1"/>
  <c r="AO1367" i="1"/>
  <c r="AN1367" i="1"/>
  <c r="AM1367" i="1"/>
  <c r="AL1367" i="1"/>
  <c r="AD1367" i="1"/>
  <c r="AA1367" i="1"/>
  <c r="W1367" i="1"/>
  <c r="E1367" i="1"/>
  <c r="D1367" i="1"/>
  <c r="B1367" i="1"/>
  <c r="A1367" i="1"/>
  <c r="BI1366" i="1"/>
  <c r="BG1366" i="1"/>
  <c r="BH1366" i="1" s="1"/>
  <c r="BD1366" i="1"/>
  <c r="BB1366" i="1"/>
  <c r="AZ1366" i="1"/>
  <c r="AW1366" i="1"/>
  <c r="AV1366" i="1"/>
  <c r="AU1366" i="1"/>
  <c r="AT1366" i="1"/>
  <c r="AS1366" i="1"/>
  <c r="AP1366" i="1"/>
  <c r="AQ1366" i="1" s="1"/>
  <c r="AO1366" i="1"/>
  <c r="AN1366" i="1"/>
  <c r="AM1366" i="1"/>
  <c r="AL1366" i="1"/>
  <c r="AD1366" i="1"/>
  <c r="AA1366" i="1"/>
  <c r="W1366" i="1"/>
  <c r="E1366" i="1"/>
  <c r="D1366" i="1"/>
  <c r="B1366" i="1"/>
  <c r="A1366" i="1"/>
  <c r="BI1365" i="1"/>
  <c r="BG1365" i="1"/>
  <c r="BH1365" i="1" s="1"/>
  <c r="BD1365" i="1"/>
  <c r="BB1365" i="1"/>
  <c r="AZ1365" i="1"/>
  <c r="AW1365" i="1"/>
  <c r="AV1365" i="1"/>
  <c r="AU1365" i="1"/>
  <c r="AT1365" i="1"/>
  <c r="AS1365" i="1"/>
  <c r="AP1365" i="1"/>
  <c r="AQ1365" i="1" s="1"/>
  <c r="AO1365" i="1"/>
  <c r="AN1365" i="1"/>
  <c r="AM1365" i="1"/>
  <c r="AL1365" i="1"/>
  <c r="AD1365" i="1"/>
  <c r="AA1365" i="1"/>
  <c r="W1365" i="1"/>
  <c r="E1365" i="1"/>
  <c r="D1365" i="1"/>
  <c r="B1365" i="1"/>
  <c r="A1365" i="1"/>
  <c r="BI1364" i="1"/>
  <c r="BG1364" i="1"/>
  <c r="BH1364" i="1" s="1"/>
  <c r="BD1364" i="1"/>
  <c r="BC1364" i="1"/>
  <c r="AZ1364" i="1"/>
  <c r="AW1364" i="1"/>
  <c r="AV1364" i="1"/>
  <c r="AU1364" i="1"/>
  <c r="AT1364" i="1"/>
  <c r="AS1364" i="1"/>
  <c r="AP1364" i="1"/>
  <c r="AQ1364" i="1" s="1"/>
  <c r="AO1364" i="1"/>
  <c r="AN1364" i="1"/>
  <c r="AM1364" i="1"/>
  <c r="AL1364" i="1"/>
  <c r="AD1364" i="1"/>
  <c r="AA1364" i="1"/>
  <c r="W1364" i="1"/>
  <c r="E1364" i="1"/>
  <c r="D1364" i="1"/>
  <c r="B1364" i="1"/>
  <c r="A1364" i="1"/>
  <c r="BI1363" i="1"/>
  <c r="BG1363" i="1"/>
  <c r="BH1363" i="1" s="1"/>
  <c r="BD1363" i="1"/>
  <c r="BC1363" i="1"/>
  <c r="AZ1363" i="1"/>
  <c r="AW1363" i="1"/>
  <c r="AV1363" i="1"/>
  <c r="AU1363" i="1"/>
  <c r="AT1363" i="1"/>
  <c r="AS1363" i="1"/>
  <c r="AP1363" i="1"/>
  <c r="AQ1363" i="1" s="1"/>
  <c r="AO1363" i="1"/>
  <c r="AN1363" i="1"/>
  <c r="AM1363" i="1"/>
  <c r="AL1363" i="1"/>
  <c r="AD1363" i="1"/>
  <c r="AA1363" i="1"/>
  <c r="W1363" i="1"/>
  <c r="E1363" i="1"/>
  <c r="D1363" i="1"/>
  <c r="B1363" i="1"/>
  <c r="A1363" i="1"/>
  <c r="BI1362" i="1"/>
  <c r="BG1362" i="1"/>
  <c r="BH1362" i="1" s="1"/>
  <c r="BD1362" i="1"/>
  <c r="BC1362" i="1"/>
  <c r="AZ1362" i="1"/>
  <c r="AW1362" i="1"/>
  <c r="AV1362" i="1"/>
  <c r="AU1362" i="1"/>
  <c r="AT1362" i="1"/>
  <c r="AS1362" i="1"/>
  <c r="AP1362" i="1"/>
  <c r="AQ1362" i="1" s="1"/>
  <c r="AO1362" i="1"/>
  <c r="AN1362" i="1"/>
  <c r="AM1362" i="1"/>
  <c r="AL1362" i="1"/>
  <c r="AD1362" i="1"/>
  <c r="AA1362" i="1"/>
  <c r="W1362" i="1"/>
  <c r="E1362" i="1"/>
  <c r="D1362" i="1"/>
  <c r="B1362" i="1"/>
  <c r="A1362" i="1"/>
  <c r="BI1361" i="1"/>
  <c r="BG1361" i="1"/>
  <c r="BH1361" i="1" s="1"/>
  <c r="BC1361" i="1"/>
  <c r="BB1361" i="1"/>
  <c r="AZ1361" i="1"/>
  <c r="AW1361" i="1"/>
  <c r="AV1361" i="1"/>
  <c r="AU1361" i="1"/>
  <c r="AT1361" i="1"/>
  <c r="AS1361" i="1"/>
  <c r="AP1361" i="1"/>
  <c r="AQ1361" i="1" s="1"/>
  <c r="AO1361" i="1"/>
  <c r="AN1361" i="1"/>
  <c r="AM1361" i="1"/>
  <c r="AL1361" i="1"/>
  <c r="AD1361" i="1"/>
  <c r="AA1361" i="1"/>
  <c r="BD1361" i="1" s="1"/>
  <c r="W1361" i="1"/>
  <c r="E1361" i="1"/>
  <c r="D1361" i="1"/>
  <c r="B1361" i="1"/>
  <c r="A1361" i="1"/>
  <c r="BI1360" i="1"/>
  <c r="BG1360" i="1"/>
  <c r="BH1360" i="1" s="1"/>
  <c r="BC1360" i="1"/>
  <c r="BB1360" i="1"/>
  <c r="AZ1360" i="1"/>
  <c r="AW1360" i="1"/>
  <c r="AV1360" i="1"/>
  <c r="AU1360" i="1"/>
  <c r="AT1360" i="1"/>
  <c r="AS1360" i="1"/>
  <c r="AP1360" i="1"/>
  <c r="AQ1360" i="1" s="1"/>
  <c r="AO1360" i="1"/>
  <c r="AN1360" i="1"/>
  <c r="AM1360" i="1"/>
  <c r="AL1360" i="1"/>
  <c r="AD1360" i="1"/>
  <c r="AA1360" i="1"/>
  <c r="W1360" i="1"/>
  <c r="E1360" i="1"/>
  <c r="D1360" i="1"/>
  <c r="B1360" i="1"/>
  <c r="A1360" i="1"/>
  <c r="BI1359" i="1"/>
  <c r="BG1359" i="1"/>
  <c r="BH1359" i="1" s="1"/>
  <c r="BC1359" i="1"/>
  <c r="BB1359" i="1"/>
  <c r="AZ1359" i="1"/>
  <c r="AW1359" i="1"/>
  <c r="AV1359" i="1"/>
  <c r="AU1359" i="1"/>
  <c r="AT1359" i="1"/>
  <c r="AS1359" i="1"/>
  <c r="AP1359" i="1"/>
  <c r="AQ1359" i="1" s="1"/>
  <c r="AO1359" i="1"/>
  <c r="AN1359" i="1"/>
  <c r="AM1359" i="1"/>
  <c r="AL1359" i="1"/>
  <c r="AD1359" i="1"/>
  <c r="AA1359" i="1"/>
  <c r="BD1359" i="1" s="1"/>
  <c r="W1359" i="1"/>
  <c r="E1359" i="1"/>
  <c r="D1359" i="1"/>
  <c r="B1359" i="1"/>
  <c r="A1359" i="1"/>
  <c r="BI1358" i="1"/>
  <c r="BG1358" i="1"/>
  <c r="BH1358" i="1" s="1"/>
  <c r="BC1358" i="1"/>
  <c r="BB1358" i="1"/>
  <c r="AZ1358" i="1"/>
  <c r="AW1358" i="1"/>
  <c r="AV1358" i="1"/>
  <c r="AU1358" i="1"/>
  <c r="AT1358" i="1"/>
  <c r="AS1358" i="1"/>
  <c r="AP1358" i="1"/>
  <c r="AQ1358" i="1" s="1"/>
  <c r="AO1358" i="1"/>
  <c r="AN1358" i="1"/>
  <c r="AM1358" i="1"/>
  <c r="AL1358" i="1"/>
  <c r="AD1358" i="1"/>
  <c r="AA1358" i="1"/>
  <c r="W1358" i="1"/>
  <c r="E1358" i="1"/>
  <c r="D1358" i="1"/>
  <c r="B1358" i="1"/>
  <c r="A1358" i="1"/>
  <c r="BI1357" i="1"/>
  <c r="BG1357" i="1"/>
  <c r="BH1357" i="1" s="1"/>
  <c r="BC1357" i="1"/>
  <c r="BB1357" i="1"/>
  <c r="AZ1357" i="1"/>
  <c r="AW1357" i="1"/>
  <c r="AV1357" i="1"/>
  <c r="AU1357" i="1"/>
  <c r="AT1357" i="1"/>
  <c r="AS1357" i="1"/>
  <c r="AP1357" i="1"/>
  <c r="AQ1357" i="1" s="1"/>
  <c r="AO1357" i="1"/>
  <c r="AN1357" i="1"/>
  <c r="AM1357" i="1"/>
  <c r="AL1357" i="1"/>
  <c r="AD1357" i="1"/>
  <c r="AA1357" i="1"/>
  <c r="BD1357" i="1" s="1"/>
  <c r="W1357" i="1"/>
  <c r="E1357" i="1"/>
  <c r="D1357" i="1"/>
  <c r="B1357" i="1"/>
  <c r="A1357" i="1"/>
  <c r="BI1356" i="1"/>
  <c r="BG1356" i="1"/>
  <c r="BH1356" i="1" s="1"/>
  <c r="BC1356" i="1"/>
  <c r="BB1356" i="1"/>
  <c r="AZ1356" i="1"/>
  <c r="AW1356" i="1"/>
  <c r="AV1356" i="1"/>
  <c r="AU1356" i="1"/>
  <c r="AT1356" i="1"/>
  <c r="AS1356" i="1"/>
  <c r="AP1356" i="1"/>
  <c r="AQ1356" i="1" s="1"/>
  <c r="AO1356" i="1"/>
  <c r="AN1356" i="1"/>
  <c r="AM1356" i="1"/>
  <c r="AL1356" i="1"/>
  <c r="AD1356" i="1"/>
  <c r="AA1356" i="1"/>
  <c r="W1356" i="1"/>
  <c r="E1356" i="1"/>
  <c r="D1356" i="1"/>
  <c r="B1356" i="1"/>
  <c r="A1356" i="1"/>
  <c r="BI1355" i="1"/>
  <c r="BG1355" i="1"/>
  <c r="BH1355" i="1" s="1"/>
  <c r="BC1355" i="1"/>
  <c r="BB1355" i="1"/>
  <c r="AZ1355" i="1"/>
  <c r="AW1355" i="1"/>
  <c r="AV1355" i="1"/>
  <c r="AU1355" i="1"/>
  <c r="AT1355" i="1"/>
  <c r="AS1355" i="1"/>
  <c r="AP1355" i="1"/>
  <c r="AQ1355" i="1" s="1"/>
  <c r="AO1355" i="1"/>
  <c r="AN1355" i="1"/>
  <c r="AM1355" i="1"/>
  <c r="AL1355" i="1"/>
  <c r="AD1355" i="1"/>
  <c r="AA1355" i="1"/>
  <c r="BD1355" i="1" s="1"/>
  <c r="W1355" i="1"/>
  <c r="E1355" i="1"/>
  <c r="D1355" i="1"/>
  <c r="B1355" i="1"/>
  <c r="A1355" i="1"/>
  <c r="BI1354" i="1"/>
  <c r="BG1354" i="1"/>
  <c r="BH1354" i="1" s="1"/>
  <c r="BC1354" i="1"/>
  <c r="BB1354" i="1"/>
  <c r="AZ1354" i="1"/>
  <c r="AW1354" i="1"/>
  <c r="AV1354" i="1"/>
  <c r="AU1354" i="1"/>
  <c r="AT1354" i="1"/>
  <c r="AS1354" i="1"/>
  <c r="AP1354" i="1"/>
  <c r="AQ1354" i="1" s="1"/>
  <c r="AO1354" i="1"/>
  <c r="AN1354" i="1"/>
  <c r="AM1354" i="1"/>
  <c r="AL1354" i="1"/>
  <c r="AD1354" i="1"/>
  <c r="AA1354" i="1"/>
  <c r="W1354" i="1"/>
  <c r="E1354" i="1"/>
  <c r="D1354" i="1"/>
  <c r="B1354" i="1"/>
  <c r="A1354" i="1"/>
  <c r="BI1353" i="1"/>
  <c r="BG1353" i="1"/>
  <c r="BH1353" i="1" s="1"/>
  <c r="BC1353" i="1"/>
  <c r="BB1353" i="1"/>
  <c r="AZ1353" i="1"/>
  <c r="AW1353" i="1"/>
  <c r="AV1353" i="1"/>
  <c r="AU1353" i="1"/>
  <c r="AT1353" i="1"/>
  <c r="AS1353" i="1"/>
  <c r="AP1353" i="1"/>
  <c r="AQ1353" i="1" s="1"/>
  <c r="AO1353" i="1"/>
  <c r="AN1353" i="1"/>
  <c r="AM1353" i="1"/>
  <c r="AL1353" i="1"/>
  <c r="AD1353" i="1"/>
  <c r="AA1353" i="1"/>
  <c r="BD1353" i="1" s="1"/>
  <c r="W1353" i="1"/>
  <c r="E1353" i="1"/>
  <c r="D1353" i="1"/>
  <c r="B1353" i="1"/>
  <c r="A1353" i="1"/>
  <c r="BI1352" i="1"/>
  <c r="BG1352" i="1"/>
  <c r="BH1352" i="1" s="1"/>
  <c r="BC1352" i="1"/>
  <c r="BB1352" i="1"/>
  <c r="AZ1352" i="1"/>
  <c r="AW1352" i="1"/>
  <c r="AV1352" i="1"/>
  <c r="AU1352" i="1"/>
  <c r="AT1352" i="1"/>
  <c r="AS1352" i="1"/>
  <c r="AP1352" i="1"/>
  <c r="AQ1352" i="1" s="1"/>
  <c r="AO1352" i="1"/>
  <c r="AN1352" i="1"/>
  <c r="AM1352" i="1"/>
  <c r="AL1352" i="1"/>
  <c r="AD1352" i="1"/>
  <c r="AA1352" i="1"/>
  <c r="W1352" i="1"/>
  <c r="E1352" i="1"/>
  <c r="D1352" i="1"/>
  <c r="B1352" i="1"/>
  <c r="A1352" i="1"/>
  <c r="BI1351" i="1"/>
  <c r="BG1351" i="1"/>
  <c r="BH1351" i="1" s="1"/>
  <c r="BC1351" i="1"/>
  <c r="BB1351" i="1"/>
  <c r="AZ1351" i="1"/>
  <c r="AW1351" i="1"/>
  <c r="AV1351" i="1"/>
  <c r="AU1351" i="1"/>
  <c r="AT1351" i="1"/>
  <c r="AS1351" i="1"/>
  <c r="AP1351" i="1"/>
  <c r="AQ1351" i="1" s="1"/>
  <c r="AO1351" i="1"/>
  <c r="AN1351" i="1"/>
  <c r="AM1351" i="1"/>
  <c r="AL1351" i="1"/>
  <c r="AA1351" i="1"/>
  <c r="W1351" i="1"/>
  <c r="E1351" i="1"/>
  <c r="D1351" i="1"/>
  <c r="B1351" i="1"/>
  <c r="A1351" i="1"/>
  <c r="AR1351" i="1" s="1"/>
  <c r="BI1350" i="1"/>
  <c r="BG1350" i="1"/>
  <c r="BH1350" i="1" s="1"/>
  <c r="BD1350" i="1"/>
  <c r="BC1350" i="1"/>
  <c r="BB1350" i="1"/>
  <c r="AZ1350" i="1"/>
  <c r="AW1350" i="1"/>
  <c r="AU1350" i="1"/>
  <c r="AT1350" i="1"/>
  <c r="AS1350" i="1"/>
  <c r="AP1350" i="1"/>
  <c r="AQ1350" i="1" s="1"/>
  <c r="AO1350" i="1"/>
  <c r="AN1350" i="1"/>
  <c r="AM1350" i="1"/>
  <c r="AL1350" i="1"/>
  <c r="AD1350" i="1"/>
  <c r="AA1350" i="1"/>
  <c r="W1350" i="1"/>
  <c r="E1350" i="1"/>
  <c r="D1350" i="1"/>
  <c r="B1350" i="1"/>
  <c r="A1350" i="1"/>
  <c r="BI1349" i="1"/>
  <c r="BG1349" i="1"/>
  <c r="BH1349" i="1" s="1"/>
  <c r="BD1349" i="1"/>
  <c r="BC1349" i="1"/>
  <c r="BB1349" i="1"/>
  <c r="AZ1349" i="1"/>
  <c r="AW1349" i="1"/>
  <c r="AV1349" i="1"/>
  <c r="AU1349" i="1"/>
  <c r="AT1349" i="1"/>
  <c r="AS1349" i="1"/>
  <c r="AP1349" i="1"/>
  <c r="AQ1349" i="1" s="1"/>
  <c r="AO1349" i="1"/>
  <c r="AN1349" i="1"/>
  <c r="AM1349" i="1"/>
  <c r="AL1349" i="1"/>
  <c r="AD1349" i="1"/>
  <c r="AA1349" i="1"/>
  <c r="W1349" i="1"/>
  <c r="E1349" i="1"/>
  <c r="D1349" i="1"/>
  <c r="B1349" i="1"/>
  <c r="A1349" i="1"/>
  <c r="BI1348" i="1"/>
  <c r="BG1348" i="1"/>
  <c r="BH1348" i="1" s="1"/>
  <c r="BD1348" i="1"/>
  <c r="BC1348" i="1"/>
  <c r="BB1348" i="1"/>
  <c r="AZ1348" i="1"/>
  <c r="AW1348" i="1"/>
  <c r="AV1348" i="1"/>
  <c r="AT1348" i="1"/>
  <c r="AS1348" i="1"/>
  <c r="AP1348" i="1"/>
  <c r="AQ1348" i="1" s="1"/>
  <c r="AO1348" i="1"/>
  <c r="AN1348" i="1"/>
  <c r="AM1348" i="1"/>
  <c r="AL1348" i="1"/>
  <c r="AD1348" i="1"/>
  <c r="AA1348" i="1"/>
  <c r="AU1348" i="1" s="1"/>
  <c r="W1348" i="1"/>
  <c r="E1348" i="1"/>
  <c r="D1348" i="1"/>
  <c r="B1348" i="1"/>
  <c r="A1348" i="1"/>
  <c r="BL1347" i="1"/>
  <c r="BJ1347" i="1"/>
  <c r="BK1347" i="1" s="1"/>
  <c r="BD1347" i="1"/>
  <c r="BC1347" i="1"/>
  <c r="BB1347" i="1"/>
  <c r="AZ1347" i="1"/>
  <c r="AW1347" i="1"/>
  <c r="AV1347" i="1"/>
  <c r="AU1347" i="1"/>
  <c r="AT1347" i="1"/>
  <c r="AS1347" i="1"/>
  <c r="AO1347" i="1"/>
  <c r="AM1347" i="1"/>
  <c r="AL1347" i="1"/>
  <c r="AD1347" i="1"/>
  <c r="AA1347" i="1"/>
  <c r="AP1347" i="1" s="1"/>
  <c r="AQ1347" i="1" s="1"/>
  <c r="W1347" i="1"/>
  <c r="E1347" i="1"/>
  <c r="D1347" i="1"/>
  <c r="B1347" i="1"/>
  <c r="A1347" i="1"/>
  <c r="BL1346" i="1"/>
  <c r="BJ1346" i="1"/>
  <c r="BK1346" i="1" s="1"/>
  <c r="BD1346" i="1"/>
  <c r="BC1346" i="1"/>
  <c r="BB1346" i="1"/>
  <c r="AZ1346" i="1"/>
  <c r="AW1346" i="1"/>
  <c r="AV1346" i="1"/>
  <c r="AU1346" i="1"/>
  <c r="AT1346" i="1"/>
  <c r="AS1346" i="1"/>
  <c r="AP1346" i="1"/>
  <c r="AQ1346" i="1" s="1"/>
  <c r="AO1346" i="1"/>
  <c r="AM1346" i="1"/>
  <c r="AL1346" i="1"/>
  <c r="AD1346" i="1"/>
  <c r="AA1346" i="1"/>
  <c r="W1346" i="1"/>
  <c r="E1346" i="1"/>
  <c r="D1346" i="1"/>
  <c r="B1346" i="1"/>
  <c r="A1346" i="1"/>
  <c r="BL1345" i="1"/>
  <c r="BJ1345" i="1"/>
  <c r="BK1345" i="1" s="1"/>
  <c r="BD1345" i="1"/>
  <c r="BC1345" i="1"/>
  <c r="BB1345" i="1"/>
  <c r="AZ1345" i="1"/>
  <c r="AW1345" i="1"/>
  <c r="AV1345" i="1"/>
  <c r="AU1345" i="1"/>
  <c r="AT1345" i="1"/>
  <c r="AS1345" i="1"/>
  <c r="AO1345" i="1"/>
  <c r="AN1345" i="1"/>
  <c r="AM1345" i="1"/>
  <c r="AA1345" i="1"/>
  <c r="AP1345" i="1" s="1"/>
  <c r="AQ1345" i="1" s="1"/>
  <c r="W1345" i="1"/>
  <c r="E1345" i="1"/>
  <c r="D1345" i="1"/>
  <c r="B1345" i="1"/>
  <c r="A1345" i="1"/>
  <c r="BI1344" i="1"/>
  <c r="BG1344" i="1"/>
  <c r="BH1344" i="1" s="1"/>
  <c r="BD1344" i="1"/>
  <c r="BC1344" i="1"/>
  <c r="BB1344" i="1"/>
  <c r="AZ1344" i="1"/>
  <c r="AW1344" i="1"/>
  <c r="AV1344" i="1"/>
  <c r="AU1344" i="1"/>
  <c r="AT1344" i="1"/>
  <c r="AS1344" i="1"/>
  <c r="AO1344" i="1"/>
  <c r="AN1344" i="1"/>
  <c r="AL1344" i="1"/>
  <c r="AA1344" i="1"/>
  <c r="W1344" i="1"/>
  <c r="E1344" i="1"/>
  <c r="D1344" i="1"/>
  <c r="B1344" i="1"/>
  <c r="A1344" i="1"/>
  <c r="BI1343" i="1"/>
  <c r="BG1343" i="1"/>
  <c r="BH1343" i="1" s="1"/>
  <c r="BD1343" i="1"/>
  <c r="BC1343" i="1"/>
  <c r="BB1343" i="1"/>
  <c r="AZ1343" i="1"/>
  <c r="AW1343" i="1"/>
  <c r="AV1343" i="1"/>
  <c r="AU1343" i="1"/>
  <c r="AT1343" i="1"/>
  <c r="AS1343" i="1"/>
  <c r="AP1343" i="1"/>
  <c r="AQ1343" i="1" s="1"/>
  <c r="AO1343" i="1"/>
  <c r="AN1343" i="1"/>
  <c r="AM1343" i="1"/>
  <c r="AA1343" i="1"/>
  <c r="AD1343" i="1" s="1"/>
  <c r="AF1343" i="1" s="1"/>
  <c r="AE1343" i="1" s="1"/>
  <c r="W1343" i="1"/>
  <c r="E1343" i="1"/>
  <c r="D1343" i="1"/>
  <c r="B1343" i="1"/>
  <c r="A1343" i="1"/>
  <c r="BL1342" i="1"/>
  <c r="BJ1342" i="1"/>
  <c r="BK1342" i="1" s="1"/>
  <c r="BD1342" i="1"/>
  <c r="BC1342" i="1"/>
  <c r="BB1342" i="1"/>
  <c r="AZ1342" i="1"/>
  <c r="AW1342" i="1"/>
  <c r="AV1342" i="1"/>
  <c r="AU1342" i="1"/>
  <c r="AT1342" i="1"/>
  <c r="AS1342" i="1"/>
  <c r="AO1342" i="1"/>
  <c r="AN1342" i="1"/>
  <c r="AL1342" i="1"/>
  <c r="AA1342" i="1"/>
  <c r="W1342" i="1"/>
  <c r="E1342" i="1"/>
  <c r="D1342" i="1"/>
  <c r="B1342" i="1"/>
  <c r="A1342" i="1"/>
  <c r="BL1341" i="1"/>
  <c r="BJ1341" i="1"/>
  <c r="BK1341" i="1" s="1"/>
  <c r="BD1341" i="1"/>
  <c r="BC1341" i="1"/>
  <c r="BB1341" i="1"/>
  <c r="AZ1341" i="1"/>
  <c r="AW1341" i="1"/>
  <c r="AV1341" i="1"/>
  <c r="AU1341" i="1"/>
  <c r="AT1341" i="1"/>
  <c r="AS1341" i="1"/>
  <c r="AP1341" i="1"/>
  <c r="AQ1341" i="1" s="1"/>
  <c r="AO1341" i="1"/>
  <c r="AN1341" i="1"/>
  <c r="AM1341" i="1"/>
  <c r="AA1341" i="1"/>
  <c r="AD1341" i="1" s="1"/>
  <c r="AF1341" i="1" s="1"/>
  <c r="AE1341" i="1" s="1"/>
  <c r="W1341" i="1"/>
  <c r="E1341" i="1"/>
  <c r="D1341" i="1"/>
  <c r="B1341" i="1"/>
  <c r="A1341" i="1"/>
  <c r="BL1340" i="1"/>
  <c r="BJ1340" i="1"/>
  <c r="BK1340" i="1" s="1"/>
  <c r="BD1340" i="1"/>
  <c r="BC1340" i="1"/>
  <c r="BB1340" i="1"/>
  <c r="AZ1340" i="1"/>
  <c r="AW1340" i="1"/>
  <c r="AV1340" i="1"/>
  <c r="AU1340" i="1"/>
  <c r="AT1340" i="1"/>
  <c r="AS1340" i="1"/>
  <c r="AO1340" i="1"/>
  <c r="AN1340" i="1"/>
  <c r="AL1340" i="1"/>
  <c r="AA1340" i="1"/>
  <c r="W1340" i="1"/>
  <c r="E1340" i="1"/>
  <c r="D1340" i="1"/>
  <c r="B1340" i="1"/>
  <c r="A1340" i="1"/>
  <c r="BL1339" i="1"/>
  <c r="BJ1339" i="1"/>
  <c r="BK1339" i="1" s="1"/>
  <c r="BD1339" i="1"/>
  <c r="BC1339" i="1"/>
  <c r="BB1339" i="1"/>
  <c r="AZ1339" i="1"/>
  <c r="AW1339" i="1"/>
  <c r="AV1339" i="1"/>
  <c r="AU1339" i="1"/>
  <c r="AT1339" i="1"/>
  <c r="AS1339" i="1"/>
  <c r="AP1339" i="1"/>
  <c r="AQ1339" i="1" s="1"/>
  <c r="AO1339" i="1"/>
  <c r="AN1339" i="1"/>
  <c r="AM1339" i="1"/>
  <c r="AA1339" i="1"/>
  <c r="AD1339" i="1" s="1"/>
  <c r="AF1339" i="1" s="1"/>
  <c r="AE1339" i="1" s="1"/>
  <c r="W1339" i="1"/>
  <c r="E1339" i="1"/>
  <c r="D1339" i="1"/>
  <c r="B1339" i="1"/>
  <c r="A1339" i="1"/>
  <c r="BI1338" i="1"/>
  <c r="BG1338" i="1"/>
  <c r="BH1338" i="1" s="1"/>
  <c r="BD1338" i="1"/>
  <c r="BC1338" i="1"/>
  <c r="BB1338" i="1"/>
  <c r="AZ1338" i="1"/>
  <c r="AW1338" i="1"/>
  <c r="AV1338" i="1"/>
  <c r="AU1338" i="1"/>
  <c r="AT1338" i="1"/>
  <c r="AS1338" i="1"/>
  <c r="AO1338" i="1"/>
  <c r="AM1338" i="1"/>
  <c r="AL1338" i="1"/>
  <c r="AD1338" i="1"/>
  <c r="AA1338" i="1"/>
  <c r="W1338" i="1"/>
  <c r="E1338" i="1"/>
  <c r="D1338" i="1"/>
  <c r="B1338" i="1"/>
  <c r="A1338" i="1"/>
  <c r="BI1337" i="1"/>
  <c r="BG1337" i="1"/>
  <c r="BH1337" i="1" s="1"/>
  <c r="BD1337" i="1"/>
  <c r="BC1337" i="1"/>
  <c r="BB1337" i="1"/>
  <c r="AZ1337" i="1"/>
  <c r="AW1337" i="1"/>
  <c r="AV1337" i="1"/>
  <c r="AU1337" i="1"/>
  <c r="AT1337" i="1"/>
  <c r="AS1337" i="1"/>
  <c r="AP1337" i="1"/>
  <c r="AQ1337" i="1" s="1"/>
  <c r="AO1337" i="1"/>
  <c r="AN1337" i="1"/>
  <c r="AM1337" i="1"/>
  <c r="AA1337" i="1"/>
  <c r="AD1337" i="1" s="1"/>
  <c r="AF1337" i="1" s="1"/>
  <c r="AE1337" i="1" s="1"/>
  <c r="W1337" i="1"/>
  <c r="E1337" i="1"/>
  <c r="D1337" i="1"/>
  <c r="B1337" i="1"/>
  <c r="A1337" i="1"/>
  <c r="BI1336" i="1"/>
  <c r="BG1336" i="1"/>
  <c r="BH1336" i="1" s="1"/>
  <c r="BD1336" i="1"/>
  <c r="BC1336" i="1"/>
  <c r="BB1336" i="1"/>
  <c r="AZ1336" i="1"/>
  <c r="AW1336" i="1"/>
  <c r="AV1336" i="1"/>
  <c r="AU1336" i="1"/>
  <c r="AT1336" i="1"/>
  <c r="AS1336" i="1"/>
  <c r="AO1336" i="1"/>
  <c r="AN1336" i="1"/>
  <c r="AL1336" i="1"/>
  <c r="AA1336" i="1"/>
  <c r="W1336" i="1"/>
  <c r="E1336" i="1"/>
  <c r="D1336" i="1"/>
  <c r="B1336" i="1"/>
  <c r="A1336" i="1"/>
  <c r="BI1335" i="1"/>
  <c r="BG1335" i="1"/>
  <c r="BH1335" i="1" s="1"/>
  <c r="BD1335" i="1"/>
  <c r="BC1335" i="1"/>
  <c r="BB1335" i="1"/>
  <c r="AZ1335" i="1"/>
  <c r="AW1335" i="1"/>
  <c r="AV1335" i="1"/>
  <c r="AU1335" i="1"/>
  <c r="AT1335" i="1"/>
  <c r="AS1335" i="1"/>
  <c r="AP1335" i="1"/>
  <c r="AQ1335" i="1" s="1"/>
  <c r="AO1335" i="1"/>
  <c r="AN1335" i="1"/>
  <c r="AM1335" i="1"/>
  <c r="AA1335" i="1"/>
  <c r="AD1335" i="1" s="1"/>
  <c r="AF1335" i="1" s="1"/>
  <c r="AE1335" i="1" s="1"/>
  <c r="W1335" i="1"/>
  <c r="E1335" i="1"/>
  <c r="D1335" i="1"/>
  <c r="B1335" i="1"/>
  <c r="A1335" i="1"/>
  <c r="BL1334" i="1"/>
  <c r="BJ1334" i="1"/>
  <c r="BK1334" i="1" s="1"/>
  <c r="BD1334" i="1"/>
  <c r="BC1334" i="1"/>
  <c r="BB1334" i="1"/>
  <c r="AZ1334" i="1"/>
  <c r="AW1334" i="1"/>
  <c r="AV1334" i="1"/>
  <c r="AU1334" i="1"/>
  <c r="AT1334" i="1"/>
  <c r="AS1334" i="1"/>
  <c r="AO1334" i="1"/>
  <c r="AN1334" i="1"/>
  <c r="AL1334" i="1"/>
  <c r="AA1334" i="1"/>
  <c r="W1334" i="1"/>
  <c r="E1334" i="1"/>
  <c r="D1334" i="1"/>
  <c r="B1334" i="1"/>
  <c r="A1334" i="1"/>
  <c r="BL1333" i="1"/>
  <c r="BJ1333" i="1"/>
  <c r="BK1333" i="1" s="1"/>
  <c r="BD1333" i="1"/>
  <c r="BC1333" i="1"/>
  <c r="BB1333" i="1"/>
  <c r="AZ1333" i="1"/>
  <c r="AW1333" i="1"/>
  <c r="AV1333" i="1"/>
  <c r="AU1333" i="1"/>
  <c r="AT1333" i="1"/>
  <c r="AS1333" i="1"/>
  <c r="AP1333" i="1"/>
  <c r="AQ1333" i="1" s="1"/>
  <c r="AO1333" i="1"/>
  <c r="AN1333" i="1"/>
  <c r="AM1333" i="1"/>
  <c r="AA1333" i="1"/>
  <c r="AD1333" i="1" s="1"/>
  <c r="AF1333" i="1" s="1"/>
  <c r="AE1333" i="1" s="1"/>
  <c r="W1333" i="1"/>
  <c r="E1333" i="1"/>
  <c r="D1333" i="1"/>
  <c r="B1333" i="1"/>
  <c r="A1333" i="1"/>
  <c r="BL1332" i="1"/>
  <c r="BJ1332" i="1"/>
  <c r="BK1332" i="1" s="1"/>
  <c r="BD1332" i="1"/>
  <c r="BC1332" i="1"/>
  <c r="BB1332" i="1"/>
  <c r="AZ1332" i="1"/>
  <c r="AW1332" i="1"/>
  <c r="AV1332" i="1"/>
  <c r="AU1332" i="1"/>
  <c r="AT1332" i="1"/>
  <c r="AS1332" i="1"/>
  <c r="AO1332" i="1"/>
  <c r="AN1332" i="1"/>
  <c r="AL1332" i="1"/>
  <c r="AA1332" i="1"/>
  <c r="W1332" i="1"/>
  <c r="E1332" i="1"/>
  <c r="D1332" i="1"/>
  <c r="B1332" i="1"/>
  <c r="A1332" i="1"/>
  <c r="BL1331" i="1"/>
  <c r="BJ1331" i="1"/>
  <c r="BK1331" i="1" s="1"/>
  <c r="BD1331" i="1"/>
  <c r="BC1331" i="1"/>
  <c r="BB1331" i="1"/>
  <c r="AZ1331" i="1"/>
  <c r="AW1331" i="1"/>
  <c r="AV1331" i="1"/>
  <c r="AU1331" i="1"/>
  <c r="AT1331" i="1"/>
  <c r="AS1331" i="1"/>
  <c r="AP1331" i="1"/>
  <c r="AQ1331" i="1" s="1"/>
  <c r="AO1331" i="1"/>
  <c r="AN1331" i="1"/>
  <c r="AM1331" i="1"/>
  <c r="AA1331" i="1"/>
  <c r="AD1331" i="1" s="1"/>
  <c r="AF1331" i="1" s="1"/>
  <c r="AE1331" i="1" s="1"/>
  <c r="W1331" i="1"/>
  <c r="E1331" i="1"/>
  <c r="D1331" i="1"/>
  <c r="B1331" i="1"/>
  <c r="A1331" i="1"/>
  <c r="BL1330" i="1"/>
  <c r="BJ1330" i="1"/>
  <c r="BK1330" i="1" s="1"/>
  <c r="BD1330" i="1"/>
  <c r="BC1330" i="1"/>
  <c r="BB1330" i="1"/>
  <c r="AZ1330" i="1"/>
  <c r="AW1330" i="1"/>
  <c r="AV1330" i="1"/>
  <c r="AU1330" i="1"/>
  <c r="AT1330" i="1"/>
  <c r="AS1330" i="1"/>
  <c r="AO1330" i="1"/>
  <c r="AM1330" i="1"/>
  <c r="AL1330" i="1"/>
  <c r="AD1330" i="1"/>
  <c r="AA1330" i="1"/>
  <c r="W1330" i="1"/>
  <c r="E1330" i="1"/>
  <c r="D1330" i="1"/>
  <c r="B1330" i="1"/>
  <c r="A1330" i="1"/>
  <c r="BL1329" i="1"/>
  <c r="BJ1329" i="1"/>
  <c r="BK1329" i="1" s="1"/>
  <c r="BD1329" i="1"/>
  <c r="BC1329" i="1"/>
  <c r="BB1329" i="1"/>
  <c r="AZ1329" i="1"/>
  <c r="AW1329" i="1"/>
  <c r="AV1329" i="1"/>
  <c r="AU1329" i="1"/>
  <c r="AT1329" i="1"/>
  <c r="AS1329" i="1"/>
  <c r="AP1329" i="1"/>
  <c r="AQ1329" i="1" s="1"/>
  <c r="AO1329" i="1"/>
  <c r="AN1329" i="1"/>
  <c r="AM1329" i="1"/>
  <c r="AA1329" i="1"/>
  <c r="AD1329" i="1" s="1"/>
  <c r="AF1329" i="1" s="1"/>
  <c r="AE1329" i="1" s="1"/>
  <c r="W1329" i="1"/>
  <c r="E1329" i="1"/>
  <c r="D1329" i="1"/>
  <c r="B1329" i="1"/>
  <c r="A1329" i="1"/>
  <c r="BL1328" i="1"/>
  <c r="BJ1328" i="1"/>
  <c r="BK1328" i="1" s="1"/>
  <c r="BD1328" i="1"/>
  <c r="BC1328" i="1"/>
  <c r="BB1328" i="1"/>
  <c r="AZ1328" i="1"/>
  <c r="AW1328" i="1"/>
  <c r="AV1328" i="1"/>
  <c r="AU1328" i="1"/>
  <c r="AT1328" i="1"/>
  <c r="AS1328" i="1"/>
  <c r="AP1328" i="1"/>
  <c r="AQ1328" i="1" s="1"/>
  <c r="AO1328" i="1"/>
  <c r="AM1328" i="1"/>
  <c r="AL1328" i="1"/>
  <c r="AD1328" i="1"/>
  <c r="AA1328" i="1"/>
  <c r="W1328" i="1"/>
  <c r="E1328" i="1"/>
  <c r="D1328" i="1"/>
  <c r="B1328" i="1"/>
  <c r="A1328" i="1"/>
  <c r="BL1327" i="1"/>
  <c r="BJ1327" i="1"/>
  <c r="BK1327" i="1" s="1"/>
  <c r="BD1327" i="1"/>
  <c r="BC1327" i="1"/>
  <c r="BB1327" i="1"/>
  <c r="AZ1327" i="1"/>
  <c r="AW1327" i="1"/>
  <c r="AV1327" i="1"/>
  <c r="AU1327" i="1"/>
  <c r="AT1327" i="1"/>
  <c r="AS1327" i="1"/>
  <c r="AP1327" i="1"/>
  <c r="AQ1327" i="1" s="1"/>
  <c r="AO1327" i="1"/>
  <c r="AM1327" i="1"/>
  <c r="AL1327" i="1"/>
  <c r="AD1327" i="1"/>
  <c r="AA1327" i="1"/>
  <c r="W1327" i="1"/>
  <c r="E1327" i="1"/>
  <c r="D1327" i="1"/>
  <c r="B1327" i="1"/>
  <c r="A1327" i="1"/>
  <c r="BL1326" i="1"/>
  <c r="BJ1326" i="1"/>
  <c r="BK1326" i="1" s="1"/>
  <c r="BD1326" i="1"/>
  <c r="BC1326" i="1"/>
  <c r="BB1326" i="1"/>
  <c r="AZ1326" i="1"/>
  <c r="AW1326" i="1"/>
  <c r="AV1326" i="1"/>
  <c r="AU1326" i="1"/>
  <c r="AT1326" i="1"/>
  <c r="AS1326" i="1"/>
  <c r="AO1326" i="1"/>
  <c r="AN1326" i="1"/>
  <c r="AM1326" i="1"/>
  <c r="AA1326" i="1"/>
  <c r="W1326" i="1"/>
  <c r="E1326" i="1"/>
  <c r="D1326" i="1"/>
  <c r="B1326" i="1"/>
  <c r="A1326" i="1"/>
  <c r="BL1325" i="1"/>
  <c r="BJ1325" i="1"/>
  <c r="BK1325" i="1" s="1"/>
  <c r="BD1325" i="1"/>
  <c r="BC1325" i="1"/>
  <c r="BB1325" i="1"/>
  <c r="AZ1325" i="1"/>
  <c r="AW1325" i="1"/>
  <c r="AV1325" i="1"/>
  <c r="AU1325" i="1"/>
  <c r="AT1325" i="1"/>
  <c r="AS1325" i="1"/>
  <c r="AP1325" i="1"/>
  <c r="AQ1325" i="1" s="1"/>
  <c r="AO1325" i="1"/>
  <c r="AM1325" i="1"/>
  <c r="AL1325" i="1"/>
  <c r="AD1325" i="1"/>
  <c r="AA1325" i="1"/>
  <c r="W1325" i="1"/>
  <c r="E1325" i="1"/>
  <c r="D1325" i="1"/>
  <c r="B1325" i="1"/>
  <c r="A1325" i="1"/>
  <c r="BL1324" i="1"/>
  <c r="BJ1324" i="1"/>
  <c r="BK1324" i="1" s="1"/>
  <c r="BD1324" i="1"/>
  <c r="BC1324" i="1"/>
  <c r="BB1324" i="1"/>
  <c r="AZ1324" i="1"/>
  <c r="AW1324" i="1"/>
  <c r="AV1324" i="1"/>
  <c r="AU1324" i="1"/>
  <c r="AT1324" i="1"/>
  <c r="AS1324" i="1"/>
  <c r="AP1324" i="1"/>
  <c r="AQ1324" i="1" s="1"/>
  <c r="AO1324" i="1"/>
  <c r="AM1324" i="1"/>
  <c r="AL1324" i="1"/>
  <c r="AD1324" i="1"/>
  <c r="AA1324" i="1"/>
  <c r="W1324" i="1"/>
  <c r="E1324" i="1"/>
  <c r="D1324" i="1"/>
  <c r="B1324" i="1"/>
  <c r="A1324" i="1"/>
  <c r="BL1323" i="1"/>
  <c r="BJ1323" i="1"/>
  <c r="BK1323" i="1" s="1"/>
  <c r="BD1323" i="1"/>
  <c r="BC1323" i="1"/>
  <c r="BB1323" i="1"/>
  <c r="AZ1323" i="1"/>
  <c r="AW1323" i="1"/>
  <c r="AV1323" i="1"/>
  <c r="AU1323" i="1"/>
  <c r="AT1323" i="1"/>
  <c r="AS1323" i="1"/>
  <c r="AO1323" i="1"/>
  <c r="AN1323" i="1"/>
  <c r="AM1323" i="1"/>
  <c r="AA1323" i="1"/>
  <c r="AP1323" i="1" s="1"/>
  <c r="AQ1323" i="1" s="1"/>
  <c r="W1323" i="1"/>
  <c r="E1323" i="1"/>
  <c r="D1323" i="1"/>
  <c r="B1323" i="1"/>
  <c r="A1323" i="1"/>
  <c r="BI1322" i="1"/>
  <c r="BG1322" i="1"/>
  <c r="BH1322" i="1" s="1"/>
  <c r="BD1322" i="1"/>
  <c r="BB1322" i="1"/>
  <c r="AZ1322" i="1"/>
  <c r="AW1322" i="1"/>
  <c r="AV1322" i="1"/>
  <c r="AU1322" i="1"/>
  <c r="AT1322" i="1"/>
  <c r="AS1322" i="1"/>
  <c r="AP1322" i="1"/>
  <c r="AQ1322" i="1" s="1"/>
  <c r="AO1322" i="1"/>
  <c r="AN1322" i="1"/>
  <c r="AM1322" i="1"/>
  <c r="AL1322" i="1"/>
  <c r="AA1322" i="1"/>
  <c r="W1322" i="1"/>
  <c r="E1322" i="1"/>
  <c r="D1322" i="1"/>
  <c r="B1322" i="1"/>
  <c r="AX1322" i="1" s="1"/>
  <c r="A1322" i="1"/>
  <c r="AR1322" i="1" s="1"/>
  <c r="BI1321" i="1"/>
  <c r="BG1321" i="1"/>
  <c r="BH1321" i="1" s="1"/>
  <c r="BD1321" i="1"/>
  <c r="BB1321" i="1"/>
  <c r="AZ1321" i="1"/>
  <c r="AW1321" i="1"/>
  <c r="AV1321" i="1"/>
  <c r="AU1321" i="1"/>
  <c r="AT1321" i="1"/>
  <c r="AS1321" i="1"/>
  <c r="AP1321" i="1"/>
  <c r="AQ1321" i="1" s="1"/>
  <c r="AO1321" i="1"/>
  <c r="AN1321" i="1"/>
  <c r="AM1321" i="1"/>
  <c r="AL1321" i="1"/>
  <c r="AA1321" i="1"/>
  <c r="W1321" i="1"/>
  <c r="E1321" i="1"/>
  <c r="D1321" i="1"/>
  <c r="B1321" i="1"/>
  <c r="AX1321" i="1" s="1"/>
  <c r="A1321" i="1"/>
  <c r="AR1321" i="1" s="1"/>
  <c r="BI1320" i="1"/>
  <c r="BG1320" i="1"/>
  <c r="BH1320" i="1" s="1"/>
  <c r="BD1320" i="1"/>
  <c r="BB1320" i="1"/>
  <c r="AZ1320" i="1"/>
  <c r="AW1320" i="1"/>
  <c r="AV1320" i="1"/>
  <c r="AU1320" i="1"/>
  <c r="AT1320" i="1"/>
  <c r="AS1320" i="1"/>
  <c r="AP1320" i="1"/>
  <c r="AQ1320" i="1" s="1"/>
  <c r="AO1320" i="1"/>
  <c r="AN1320" i="1"/>
  <c r="AM1320" i="1"/>
  <c r="AL1320" i="1"/>
  <c r="AA1320" i="1"/>
  <c r="W1320" i="1"/>
  <c r="E1320" i="1"/>
  <c r="D1320" i="1"/>
  <c r="B1320" i="1"/>
  <c r="AX1320" i="1" s="1"/>
  <c r="A1320" i="1"/>
  <c r="AR1320" i="1" s="1"/>
  <c r="BI1319" i="1"/>
  <c r="BG1319" i="1"/>
  <c r="BH1319" i="1" s="1"/>
  <c r="BD1319" i="1"/>
  <c r="BB1319" i="1"/>
  <c r="AZ1319" i="1"/>
  <c r="AW1319" i="1"/>
  <c r="AV1319" i="1"/>
  <c r="AU1319" i="1"/>
  <c r="AT1319" i="1"/>
  <c r="AS1319" i="1"/>
  <c r="AP1319" i="1"/>
  <c r="AQ1319" i="1" s="1"/>
  <c r="AO1319" i="1"/>
  <c r="AN1319" i="1"/>
  <c r="AM1319" i="1"/>
  <c r="AL1319" i="1"/>
  <c r="AA1319" i="1"/>
  <c r="W1319" i="1"/>
  <c r="E1319" i="1"/>
  <c r="D1319" i="1"/>
  <c r="B1319" i="1"/>
  <c r="AX1319" i="1" s="1"/>
  <c r="A1319" i="1"/>
  <c r="AR1319" i="1" s="1"/>
  <c r="BI1318" i="1"/>
  <c r="BG1318" i="1"/>
  <c r="BH1318" i="1" s="1"/>
  <c r="BD1318" i="1"/>
  <c r="BB1318" i="1"/>
  <c r="AZ1318" i="1"/>
  <c r="AW1318" i="1"/>
  <c r="AV1318" i="1"/>
  <c r="AU1318" i="1"/>
  <c r="AT1318" i="1"/>
  <c r="AS1318" i="1"/>
  <c r="AP1318" i="1"/>
  <c r="AQ1318" i="1" s="1"/>
  <c r="AO1318" i="1"/>
  <c r="AN1318" i="1"/>
  <c r="AM1318" i="1"/>
  <c r="AL1318" i="1"/>
  <c r="AA1318" i="1"/>
  <c r="W1318" i="1"/>
  <c r="E1318" i="1"/>
  <c r="D1318" i="1"/>
  <c r="B1318" i="1"/>
  <c r="AX1318" i="1" s="1"/>
  <c r="A1318" i="1"/>
  <c r="AR1318" i="1" s="1"/>
  <c r="BI1317" i="1"/>
  <c r="BG1317" i="1"/>
  <c r="BH1317" i="1" s="1"/>
  <c r="BD1317" i="1"/>
  <c r="BB1317" i="1"/>
  <c r="AZ1317" i="1"/>
  <c r="AW1317" i="1"/>
  <c r="AV1317" i="1"/>
  <c r="AU1317" i="1"/>
  <c r="AT1317" i="1"/>
  <c r="AS1317" i="1"/>
  <c r="AP1317" i="1"/>
  <c r="AQ1317" i="1" s="1"/>
  <c r="AO1317" i="1"/>
  <c r="AN1317" i="1"/>
  <c r="AM1317" i="1"/>
  <c r="AL1317" i="1"/>
  <c r="AD1317" i="1"/>
  <c r="AA1317" i="1"/>
  <c r="W1317" i="1"/>
  <c r="E1317" i="1"/>
  <c r="D1317" i="1"/>
  <c r="B1317" i="1"/>
  <c r="A1317" i="1"/>
  <c r="BI1316" i="1"/>
  <c r="BG1316" i="1"/>
  <c r="BH1316" i="1" s="1"/>
  <c r="BD1316" i="1"/>
  <c r="BC1316" i="1"/>
  <c r="AZ1316" i="1"/>
  <c r="AW1316" i="1"/>
  <c r="AV1316" i="1"/>
  <c r="AU1316" i="1"/>
  <c r="AT1316" i="1"/>
  <c r="AS1316" i="1"/>
  <c r="AP1316" i="1"/>
  <c r="AQ1316" i="1" s="1"/>
  <c r="AO1316" i="1"/>
  <c r="AN1316" i="1"/>
  <c r="AM1316" i="1"/>
  <c r="AL1316" i="1"/>
  <c r="AD1316" i="1"/>
  <c r="AA1316" i="1"/>
  <c r="W1316" i="1"/>
  <c r="E1316" i="1"/>
  <c r="D1316" i="1"/>
  <c r="B1316" i="1"/>
  <c r="AY1316" i="1" s="1"/>
  <c r="A1316" i="1"/>
  <c r="BI1315" i="1"/>
  <c r="BG1315" i="1"/>
  <c r="BH1315" i="1" s="1"/>
  <c r="BD1315" i="1"/>
  <c r="BC1315" i="1"/>
  <c r="AZ1315" i="1"/>
  <c r="AW1315" i="1"/>
  <c r="AV1315" i="1"/>
  <c r="AU1315" i="1"/>
  <c r="AT1315" i="1"/>
  <c r="AS1315" i="1"/>
  <c r="AP1315" i="1"/>
  <c r="AQ1315" i="1" s="1"/>
  <c r="AO1315" i="1"/>
  <c r="AN1315" i="1"/>
  <c r="AM1315" i="1"/>
  <c r="AL1315" i="1"/>
  <c r="AD1315" i="1"/>
  <c r="AA1315" i="1"/>
  <c r="W1315" i="1"/>
  <c r="E1315" i="1"/>
  <c r="D1315" i="1"/>
  <c r="B1315" i="1"/>
  <c r="A1315" i="1"/>
  <c r="BI1314" i="1"/>
  <c r="BG1314" i="1"/>
  <c r="BH1314" i="1" s="1"/>
  <c r="BD1314" i="1"/>
  <c r="BC1314" i="1"/>
  <c r="AZ1314" i="1"/>
  <c r="AW1314" i="1"/>
  <c r="AV1314" i="1"/>
  <c r="AU1314" i="1"/>
  <c r="AT1314" i="1"/>
  <c r="AS1314" i="1"/>
  <c r="AP1314" i="1"/>
  <c r="AQ1314" i="1" s="1"/>
  <c r="AO1314" i="1"/>
  <c r="AN1314" i="1"/>
  <c r="AM1314" i="1"/>
  <c r="AL1314" i="1"/>
  <c r="AD1314" i="1"/>
  <c r="AA1314" i="1"/>
  <c r="W1314" i="1"/>
  <c r="E1314" i="1"/>
  <c r="D1314" i="1"/>
  <c r="B1314" i="1"/>
  <c r="AY1314" i="1" s="1"/>
  <c r="A1314" i="1"/>
  <c r="BI1313" i="1"/>
  <c r="BG1313" i="1"/>
  <c r="BH1313" i="1" s="1"/>
  <c r="BD1313" i="1"/>
  <c r="BC1313" i="1"/>
  <c r="AZ1313" i="1"/>
  <c r="AW1313" i="1"/>
  <c r="AV1313" i="1"/>
  <c r="AU1313" i="1"/>
  <c r="AT1313" i="1"/>
  <c r="AS1313" i="1"/>
  <c r="AP1313" i="1"/>
  <c r="AQ1313" i="1" s="1"/>
  <c r="AO1313" i="1"/>
  <c r="AN1313" i="1"/>
  <c r="AM1313" i="1"/>
  <c r="AL1313" i="1"/>
  <c r="AD1313" i="1"/>
  <c r="AA1313" i="1"/>
  <c r="W1313" i="1"/>
  <c r="E1313" i="1"/>
  <c r="D1313" i="1"/>
  <c r="B1313" i="1"/>
  <c r="A1313" i="1"/>
  <c r="BI1312" i="1"/>
  <c r="BG1312" i="1"/>
  <c r="BH1312" i="1" s="1"/>
  <c r="BD1312" i="1"/>
  <c r="BC1312" i="1"/>
  <c r="AZ1312" i="1"/>
  <c r="AW1312" i="1"/>
  <c r="AV1312" i="1"/>
  <c r="AU1312" i="1"/>
  <c r="AT1312" i="1"/>
  <c r="AS1312" i="1"/>
  <c r="AP1312" i="1"/>
  <c r="AQ1312" i="1" s="1"/>
  <c r="AO1312" i="1"/>
  <c r="AN1312" i="1"/>
  <c r="AM1312" i="1"/>
  <c r="AL1312" i="1"/>
  <c r="AD1312" i="1"/>
  <c r="AA1312" i="1"/>
  <c r="W1312" i="1"/>
  <c r="E1312" i="1"/>
  <c r="D1312" i="1"/>
  <c r="B1312" i="1"/>
  <c r="AY1312" i="1" s="1"/>
  <c r="A1312" i="1"/>
  <c r="BI1311" i="1"/>
  <c r="BG1311" i="1"/>
  <c r="BH1311" i="1" s="1"/>
  <c r="BD1311" i="1"/>
  <c r="BC1311" i="1"/>
  <c r="AZ1311" i="1"/>
  <c r="AW1311" i="1"/>
  <c r="AV1311" i="1"/>
  <c r="AU1311" i="1"/>
  <c r="AT1311" i="1"/>
  <c r="AS1311" i="1"/>
  <c r="AP1311" i="1"/>
  <c r="AQ1311" i="1" s="1"/>
  <c r="AO1311" i="1"/>
  <c r="AN1311" i="1"/>
  <c r="AM1311" i="1"/>
  <c r="AL1311" i="1"/>
  <c r="AD1311" i="1"/>
  <c r="AA1311" i="1"/>
  <c r="W1311" i="1"/>
  <c r="E1311" i="1"/>
  <c r="D1311" i="1"/>
  <c r="B1311" i="1"/>
  <c r="A1311" i="1"/>
  <c r="BI1310" i="1"/>
  <c r="BG1310" i="1"/>
  <c r="BH1310" i="1" s="1"/>
  <c r="BC1310" i="1"/>
  <c r="BB1310" i="1"/>
  <c r="AZ1310" i="1"/>
  <c r="AW1310" i="1"/>
  <c r="AV1310" i="1"/>
  <c r="AU1310" i="1"/>
  <c r="AT1310" i="1"/>
  <c r="AS1310" i="1"/>
  <c r="AP1310" i="1"/>
  <c r="AQ1310" i="1" s="1"/>
  <c r="AO1310" i="1"/>
  <c r="AN1310" i="1"/>
  <c r="AM1310" i="1"/>
  <c r="AL1310" i="1"/>
  <c r="AD1310" i="1"/>
  <c r="AA1310" i="1"/>
  <c r="BD1310" i="1" s="1"/>
  <c r="W1310" i="1"/>
  <c r="E1310" i="1"/>
  <c r="D1310" i="1"/>
  <c r="B1310" i="1"/>
  <c r="AY1310" i="1" s="1"/>
  <c r="A1310" i="1"/>
  <c r="BI1309" i="1"/>
  <c r="BG1309" i="1"/>
  <c r="BH1309" i="1" s="1"/>
  <c r="BC1309" i="1"/>
  <c r="BB1309" i="1"/>
  <c r="AZ1309" i="1"/>
  <c r="AW1309" i="1"/>
  <c r="AV1309" i="1"/>
  <c r="AU1309" i="1"/>
  <c r="AT1309" i="1"/>
  <c r="AS1309" i="1"/>
  <c r="AP1309" i="1"/>
  <c r="AQ1309" i="1" s="1"/>
  <c r="AO1309" i="1"/>
  <c r="AN1309" i="1"/>
  <c r="AM1309" i="1"/>
  <c r="AL1309" i="1"/>
  <c r="AD1309" i="1"/>
  <c r="AA1309" i="1"/>
  <c r="W1309" i="1"/>
  <c r="E1309" i="1"/>
  <c r="D1309" i="1"/>
  <c r="B1309" i="1"/>
  <c r="A1309" i="1"/>
  <c r="BI1308" i="1"/>
  <c r="BG1308" i="1"/>
  <c r="BH1308" i="1" s="1"/>
  <c r="BC1308" i="1"/>
  <c r="BB1308" i="1"/>
  <c r="AZ1308" i="1"/>
  <c r="AW1308" i="1"/>
  <c r="AV1308" i="1"/>
  <c r="AU1308" i="1"/>
  <c r="AT1308" i="1"/>
  <c r="AS1308" i="1"/>
  <c r="AP1308" i="1"/>
  <c r="AQ1308" i="1" s="1"/>
  <c r="AO1308" i="1"/>
  <c r="AN1308" i="1"/>
  <c r="AM1308" i="1"/>
  <c r="AL1308" i="1"/>
  <c r="AD1308" i="1"/>
  <c r="AA1308" i="1"/>
  <c r="BD1308" i="1" s="1"/>
  <c r="W1308" i="1"/>
  <c r="E1308" i="1"/>
  <c r="D1308" i="1"/>
  <c r="B1308" i="1"/>
  <c r="AY1308" i="1" s="1"/>
  <c r="A1308" i="1"/>
  <c r="BI1307" i="1"/>
  <c r="BG1307" i="1"/>
  <c r="BH1307" i="1" s="1"/>
  <c r="BC1307" i="1"/>
  <c r="BB1307" i="1"/>
  <c r="AZ1307" i="1"/>
  <c r="AW1307" i="1"/>
  <c r="AV1307" i="1"/>
  <c r="AU1307" i="1"/>
  <c r="AT1307" i="1"/>
  <c r="AS1307" i="1"/>
  <c r="AP1307" i="1"/>
  <c r="AQ1307" i="1" s="1"/>
  <c r="AO1307" i="1"/>
  <c r="AN1307" i="1"/>
  <c r="AM1307" i="1"/>
  <c r="AL1307" i="1"/>
  <c r="AD1307" i="1"/>
  <c r="AA1307" i="1"/>
  <c r="W1307" i="1"/>
  <c r="E1307" i="1"/>
  <c r="D1307" i="1"/>
  <c r="B1307" i="1"/>
  <c r="A1307" i="1"/>
  <c r="BI1306" i="1"/>
  <c r="BG1306" i="1"/>
  <c r="BH1306" i="1" s="1"/>
  <c r="BC1306" i="1"/>
  <c r="BB1306" i="1"/>
  <c r="AZ1306" i="1"/>
  <c r="AW1306" i="1"/>
  <c r="AV1306" i="1"/>
  <c r="AU1306" i="1"/>
  <c r="AT1306" i="1"/>
  <c r="AS1306" i="1"/>
  <c r="AP1306" i="1"/>
  <c r="AQ1306" i="1" s="1"/>
  <c r="AO1306" i="1"/>
  <c r="AN1306" i="1"/>
  <c r="AM1306" i="1"/>
  <c r="AL1306" i="1"/>
  <c r="AD1306" i="1"/>
  <c r="AA1306" i="1"/>
  <c r="BD1306" i="1" s="1"/>
  <c r="W1306" i="1"/>
  <c r="E1306" i="1"/>
  <c r="D1306" i="1"/>
  <c r="B1306" i="1"/>
  <c r="AY1306" i="1" s="1"/>
  <c r="A1306" i="1"/>
  <c r="BI1305" i="1"/>
  <c r="BG1305" i="1"/>
  <c r="BH1305" i="1" s="1"/>
  <c r="BC1305" i="1"/>
  <c r="BB1305" i="1"/>
  <c r="AZ1305" i="1"/>
  <c r="AW1305" i="1"/>
  <c r="AV1305" i="1"/>
  <c r="AU1305" i="1"/>
  <c r="AT1305" i="1"/>
  <c r="AS1305" i="1"/>
  <c r="AP1305" i="1"/>
  <c r="AQ1305" i="1" s="1"/>
  <c r="AO1305" i="1"/>
  <c r="AN1305" i="1"/>
  <c r="AM1305" i="1"/>
  <c r="AL1305" i="1"/>
  <c r="AD1305" i="1"/>
  <c r="AA1305" i="1"/>
  <c r="W1305" i="1"/>
  <c r="E1305" i="1"/>
  <c r="D1305" i="1"/>
  <c r="B1305" i="1"/>
  <c r="A1305" i="1"/>
  <c r="BI1304" i="1"/>
  <c r="BG1304" i="1"/>
  <c r="BH1304" i="1" s="1"/>
  <c r="BC1304" i="1"/>
  <c r="BB1304" i="1"/>
  <c r="AZ1304" i="1"/>
  <c r="AW1304" i="1"/>
  <c r="AV1304" i="1"/>
  <c r="AU1304" i="1"/>
  <c r="AT1304" i="1"/>
  <c r="AS1304" i="1"/>
  <c r="AP1304" i="1"/>
  <c r="AQ1304" i="1" s="1"/>
  <c r="AO1304" i="1"/>
  <c r="AN1304" i="1"/>
  <c r="AM1304" i="1"/>
  <c r="AL1304" i="1"/>
  <c r="AD1304" i="1"/>
  <c r="AA1304" i="1"/>
  <c r="BD1304" i="1" s="1"/>
  <c r="W1304" i="1"/>
  <c r="E1304" i="1"/>
  <c r="D1304" i="1"/>
  <c r="B1304" i="1"/>
  <c r="AY1304" i="1" s="1"/>
  <c r="A1304" i="1"/>
  <c r="BI1303" i="1"/>
  <c r="BG1303" i="1"/>
  <c r="BH1303" i="1" s="1"/>
  <c r="BC1303" i="1"/>
  <c r="BB1303" i="1"/>
  <c r="AZ1303" i="1"/>
  <c r="AW1303" i="1"/>
  <c r="AV1303" i="1"/>
  <c r="AU1303" i="1"/>
  <c r="AT1303" i="1"/>
  <c r="AS1303" i="1"/>
  <c r="AP1303" i="1"/>
  <c r="AQ1303" i="1" s="1"/>
  <c r="AO1303" i="1"/>
  <c r="AN1303" i="1"/>
  <c r="AM1303" i="1"/>
  <c r="AL1303" i="1"/>
  <c r="AD1303" i="1"/>
  <c r="AA1303" i="1"/>
  <c r="W1303" i="1"/>
  <c r="E1303" i="1"/>
  <c r="D1303" i="1"/>
  <c r="B1303" i="1"/>
  <c r="A1303" i="1"/>
  <c r="BI1302" i="1"/>
  <c r="BG1302" i="1"/>
  <c r="BH1302" i="1" s="1"/>
  <c r="BC1302" i="1"/>
  <c r="BB1302" i="1"/>
  <c r="AZ1302" i="1"/>
  <c r="AW1302" i="1"/>
  <c r="AV1302" i="1"/>
  <c r="AU1302" i="1"/>
  <c r="AT1302" i="1"/>
  <c r="AS1302" i="1"/>
  <c r="AP1302" i="1"/>
  <c r="AQ1302" i="1" s="1"/>
  <c r="AO1302" i="1"/>
  <c r="AN1302" i="1"/>
  <c r="AM1302" i="1"/>
  <c r="AL1302" i="1"/>
  <c r="AD1302" i="1"/>
  <c r="AA1302" i="1"/>
  <c r="BD1302" i="1" s="1"/>
  <c r="W1302" i="1"/>
  <c r="E1302" i="1"/>
  <c r="D1302" i="1"/>
  <c r="B1302" i="1"/>
  <c r="AY1302" i="1" s="1"/>
  <c r="A1302" i="1"/>
  <c r="BI1301" i="1"/>
  <c r="BG1301" i="1"/>
  <c r="BH1301" i="1" s="1"/>
  <c r="BC1301" i="1"/>
  <c r="BB1301" i="1"/>
  <c r="AZ1301" i="1"/>
  <c r="AW1301" i="1"/>
  <c r="AV1301" i="1"/>
  <c r="AU1301" i="1"/>
  <c r="AT1301" i="1"/>
  <c r="AS1301" i="1"/>
  <c r="AP1301" i="1"/>
  <c r="AQ1301" i="1" s="1"/>
  <c r="AO1301" i="1"/>
  <c r="AN1301" i="1"/>
  <c r="AM1301" i="1"/>
  <c r="AL1301" i="1"/>
  <c r="AD1301" i="1"/>
  <c r="AA1301" i="1"/>
  <c r="W1301" i="1"/>
  <c r="E1301" i="1"/>
  <c r="D1301" i="1"/>
  <c r="B1301" i="1"/>
  <c r="A1301" i="1"/>
  <c r="BI1300" i="1"/>
  <c r="BG1300" i="1"/>
  <c r="BH1300" i="1" s="1"/>
  <c r="BC1300" i="1"/>
  <c r="BB1300" i="1"/>
  <c r="AZ1300" i="1"/>
  <c r="AW1300" i="1"/>
  <c r="AV1300" i="1"/>
  <c r="AU1300" i="1"/>
  <c r="AT1300" i="1"/>
  <c r="AS1300" i="1"/>
  <c r="AP1300" i="1"/>
  <c r="AQ1300" i="1" s="1"/>
  <c r="AO1300" i="1"/>
  <c r="AN1300" i="1"/>
  <c r="AM1300" i="1"/>
  <c r="AL1300" i="1"/>
  <c r="AA1300" i="1"/>
  <c r="W1300" i="1"/>
  <c r="E1300" i="1"/>
  <c r="D1300" i="1"/>
  <c r="B1300" i="1"/>
  <c r="AY1300" i="1" s="1"/>
  <c r="A1300" i="1"/>
  <c r="BI1299" i="1"/>
  <c r="BG1299" i="1"/>
  <c r="BH1299" i="1" s="1"/>
  <c r="BD1299" i="1"/>
  <c r="BC1299" i="1"/>
  <c r="BB1299" i="1"/>
  <c r="AZ1299" i="1"/>
  <c r="AW1299" i="1"/>
  <c r="AU1299" i="1"/>
  <c r="AT1299" i="1"/>
  <c r="AS1299" i="1"/>
  <c r="AP1299" i="1"/>
  <c r="AQ1299" i="1" s="1"/>
  <c r="AO1299" i="1"/>
  <c r="AN1299" i="1"/>
  <c r="AM1299" i="1"/>
  <c r="AL1299" i="1"/>
  <c r="AD1299" i="1"/>
  <c r="AA1299" i="1"/>
  <c r="W1299" i="1"/>
  <c r="E1299" i="1"/>
  <c r="D1299" i="1"/>
  <c r="B1299" i="1"/>
  <c r="A1299" i="1"/>
  <c r="BI1298" i="1"/>
  <c r="BG1298" i="1"/>
  <c r="BH1298" i="1" s="1"/>
  <c r="BD1298" i="1"/>
  <c r="BC1298" i="1"/>
  <c r="BB1298" i="1"/>
  <c r="AZ1298" i="1"/>
  <c r="AW1298" i="1"/>
  <c r="AV1298" i="1"/>
  <c r="AU1298" i="1"/>
  <c r="AT1298" i="1"/>
  <c r="AS1298" i="1"/>
  <c r="AP1298" i="1"/>
  <c r="AQ1298" i="1" s="1"/>
  <c r="AO1298" i="1"/>
  <c r="AN1298" i="1"/>
  <c r="AM1298" i="1"/>
  <c r="AL1298" i="1"/>
  <c r="AD1298" i="1"/>
  <c r="AA1298" i="1"/>
  <c r="W1298" i="1"/>
  <c r="E1298" i="1"/>
  <c r="D1298" i="1"/>
  <c r="B1298" i="1"/>
  <c r="AY1298" i="1" s="1"/>
  <c r="A1298" i="1"/>
  <c r="BI1297" i="1"/>
  <c r="BG1297" i="1"/>
  <c r="BH1297" i="1" s="1"/>
  <c r="BD1297" i="1"/>
  <c r="BC1297" i="1"/>
  <c r="BB1297" i="1"/>
  <c r="AZ1297" i="1"/>
  <c r="AW1297" i="1"/>
  <c r="AV1297" i="1"/>
  <c r="AT1297" i="1"/>
  <c r="AS1297" i="1"/>
  <c r="AP1297" i="1"/>
  <c r="AQ1297" i="1" s="1"/>
  <c r="AO1297" i="1"/>
  <c r="AN1297" i="1"/>
  <c r="AM1297" i="1"/>
  <c r="AL1297" i="1"/>
  <c r="AD1297" i="1"/>
  <c r="AA1297" i="1"/>
  <c r="AU1297" i="1" s="1"/>
  <c r="W1297" i="1"/>
  <c r="E1297" i="1"/>
  <c r="D1297" i="1"/>
  <c r="B1297" i="1"/>
  <c r="A1297" i="1"/>
  <c r="BI1296" i="1"/>
  <c r="BG1296" i="1"/>
  <c r="BH1296" i="1" s="1"/>
  <c r="BD1296" i="1"/>
  <c r="BC1296" i="1"/>
  <c r="BB1296" i="1"/>
  <c r="AZ1296" i="1"/>
  <c r="AW1296" i="1"/>
  <c r="AV1296" i="1"/>
  <c r="AU1296" i="1"/>
  <c r="AT1296" i="1"/>
  <c r="AS1296" i="1"/>
  <c r="AO1296" i="1"/>
  <c r="AN1296" i="1"/>
  <c r="AL1296" i="1"/>
  <c r="AA1296" i="1"/>
  <c r="AP1296" i="1" s="1"/>
  <c r="W1296" i="1"/>
  <c r="E1296" i="1"/>
  <c r="D1296" i="1"/>
  <c r="B1296" i="1"/>
  <c r="AD1296" i="1" s="1"/>
  <c r="AF1296" i="1" s="1"/>
  <c r="AE1296" i="1" s="1"/>
  <c r="AM1296" i="1" s="1"/>
  <c r="A1296" i="1"/>
  <c r="BI1295" i="1"/>
  <c r="BG1295" i="1"/>
  <c r="BH1295" i="1" s="1"/>
  <c r="BD1295" i="1"/>
  <c r="BC1295" i="1"/>
  <c r="BB1295" i="1"/>
  <c r="AZ1295" i="1"/>
  <c r="AW1295" i="1"/>
  <c r="AV1295" i="1"/>
  <c r="AU1295" i="1"/>
  <c r="AT1295" i="1"/>
  <c r="AS1295" i="1"/>
  <c r="AP1295" i="1"/>
  <c r="AQ1295" i="1" s="1"/>
  <c r="AO1295" i="1"/>
  <c r="AN1295" i="1"/>
  <c r="AM1295" i="1"/>
  <c r="AA1295" i="1"/>
  <c r="W1295" i="1"/>
  <c r="E1295" i="1"/>
  <c r="D1295" i="1"/>
  <c r="B1295" i="1"/>
  <c r="A1295" i="1"/>
  <c r="BL1294" i="1"/>
  <c r="BJ1294" i="1"/>
  <c r="BK1294" i="1" s="1"/>
  <c r="BD1294" i="1"/>
  <c r="BC1294" i="1"/>
  <c r="BB1294" i="1"/>
  <c r="AZ1294" i="1"/>
  <c r="AW1294" i="1"/>
  <c r="AV1294" i="1"/>
  <c r="AU1294" i="1"/>
  <c r="AT1294" i="1"/>
  <c r="AS1294" i="1"/>
  <c r="AO1294" i="1"/>
  <c r="AM1294" i="1"/>
  <c r="AL1294" i="1"/>
  <c r="AD1294" i="1"/>
  <c r="AA1294" i="1"/>
  <c r="AP1294" i="1" s="1"/>
  <c r="AQ1294" i="1" s="1"/>
  <c r="W1294" i="1"/>
  <c r="E1294" i="1"/>
  <c r="D1294" i="1"/>
  <c r="B1294" i="1"/>
  <c r="A1294" i="1"/>
  <c r="BL1293" i="1"/>
  <c r="BJ1293" i="1"/>
  <c r="BK1293" i="1" s="1"/>
  <c r="BD1293" i="1"/>
  <c r="BC1293" i="1"/>
  <c r="BB1293" i="1"/>
  <c r="AZ1293" i="1"/>
  <c r="AW1293" i="1"/>
  <c r="AV1293" i="1"/>
  <c r="AU1293" i="1"/>
  <c r="AT1293" i="1"/>
  <c r="AS1293" i="1"/>
  <c r="AO1293" i="1"/>
  <c r="AM1293" i="1"/>
  <c r="AL1293" i="1"/>
  <c r="AD1293" i="1"/>
  <c r="AA1293" i="1"/>
  <c r="W1293" i="1"/>
  <c r="E1293" i="1"/>
  <c r="D1293" i="1"/>
  <c r="B1293" i="1"/>
  <c r="A1293" i="1"/>
  <c r="BL1292" i="1"/>
  <c r="BJ1292" i="1"/>
  <c r="BK1292" i="1" s="1"/>
  <c r="BD1292" i="1"/>
  <c r="BC1292" i="1"/>
  <c r="BB1292" i="1"/>
  <c r="AZ1292" i="1"/>
  <c r="AW1292" i="1"/>
  <c r="AV1292" i="1"/>
  <c r="AU1292" i="1"/>
  <c r="AT1292" i="1"/>
  <c r="AS1292" i="1"/>
  <c r="AP1292" i="1"/>
  <c r="AQ1292" i="1" s="1"/>
  <c r="AO1292" i="1"/>
  <c r="AM1292" i="1"/>
  <c r="AL1292" i="1"/>
  <c r="AD1292" i="1"/>
  <c r="AA1292" i="1"/>
  <c r="W1292" i="1"/>
  <c r="E1292" i="1"/>
  <c r="D1292" i="1"/>
  <c r="B1292" i="1"/>
  <c r="A1292" i="1"/>
  <c r="BL1291" i="1"/>
  <c r="BJ1291" i="1"/>
  <c r="BK1291" i="1" s="1"/>
  <c r="BD1291" i="1"/>
  <c r="BC1291" i="1"/>
  <c r="BB1291" i="1"/>
  <c r="AZ1291" i="1"/>
  <c r="AW1291" i="1"/>
  <c r="AV1291" i="1"/>
  <c r="AU1291" i="1"/>
  <c r="AT1291" i="1"/>
  <c r="AS1291" i="1"/>
  <c r="AP1291" i="1"/>
  <c r="AQ1291" i="1" s="1"/>
  <c r="AO1291" i="1"/>
  <c r="AM1291" i="1"/>
  <c r="AL1291" i="1"/>
  <c r="AD1291" i="1"/>
  <c r="AA1291" i="1"/>
  <c r="W1291" i="1"/>
  <c r="E1291" i="1"/>
  <c r="D1291" i="1"/>
  <c r="B1291" i="1"/>
  <c r="A1291" i="1"/>
  <c r="BL1290" i="1"/>
  <c r="BJ1290" i="1"/>
  <c r="BK1290" i="1" s="1"/>
  <c r="BD1290" i="1"/>
  <c r="BC1290" i="1"/>
  <c r="BB1290" i="1"/>
  <c r="AZ1290" i="1"/>
  <c r="AW1290" i="1"/>
  <c r="AV1290" i="1"/>
  <c r="AU1290" i="1"/>
  <c r="AT1290" i="1"/>
  <c r="AS1290" i="1"/>
  <c r="AO1290" i="1"/>
  <c r="AN1290" i="1"/>
  <c r="AM1290" i="1"/>
  <c r="AA1290" i="1"/>
  <c r="AP1290" i="1" s="1"/>
  <c r="AQ1290" i="1" s="1"/>
  <c r="W1290" i="1"/>
  <c r="E1290" i="1"/>
  <c r="D1290" i="1"/>
  <c r="B1290" i="1"/>
  <c r="A1290" i="1"/>
  <c r="BL1289" i="1"/>
  <c r="BJ1289" i="1"/>
  <c r="BK1289" i="1" s="1"/>
  <c r="BD1289" i="1"/>
  <c r="BC1289" i="1"/>
  <c r="BB1289" i="1"/>
  <c r="AZ1289" i="1"/>
  <c r="AW1289" i="1"/>
  <c r="AV1289" i="1"/>
  <c r="AU1289" i="1"/>
  <c r="AT1289" i="1"/>
  <c r="AS1289" i="1"/>
  <c r="AP1289" i="1"/>
  <c r="AQ1289" i="1" s="1"/>
  <c r="AO1289" i="1"/>
  <c r="AN1289" i="1"/>
  <c r="AL1289" i="1"/>
  <c r="AA1289" i="1"/>
  <c r="W1289" i="1"/>
  <c r="E1289" i="1"/>
  <c r="D1289" i="1"/>
  <c r="B1289" i="1"/>
  <c r="A1289" i="1"/>
  <c r="BL1288" i="1"/>
  <c r="BJ1288" i="1"/>
  <c r="BK1288" i="1" s="1"/>
  <c r="BD1288" i="1"/>
  <c r="BC1288" i="1"/>
  <c r="BB1288" i="1"/>
  <c r="AZ1288" i="1"/>
  <c r="AW1288" i="1"/>
  <c r="AV1288" i="1"/>
  <c r="AU1288" i="1"/>
  <c r="AT1288" i="1"/>
  <c r="AS1288" i="1"/>
  <c r="AO1288" i="1"/>
  <c r="AN1288" i="1"/>
  <c r="AM1288" i="1"/>
  <c r="AA1288" i="1"/>
  <c r="AP1288" i="1" s="1"/>
  <c r="AQ1288" i="1" s="1"/>
  <c r="W1288" i="1"/>
  <c r="E1288" i="1"/>
  <c r="D1288" i="1"/>
  <c r="B1288" i="1"/>
  <c r="A1288" i="1"/>
  <c r="BI1287" i="1"/>
  <c r="BG1287" i="1"/>
  <c r="BH1287" i="1" s="1"/>
  <c r="BD1287" i="1"/>
  <c r="BC1287" i="1"/>
  <c r="BB1287" i="1"/>
  <c r="AZ1287" i="1"/>
  <c r="AW1287" i="1"/>
  <c r="AV1287" i="1"/>
  <c r="AU1287" i="1"/>
  <c r="AT1287" i="1"/>
  <c r="AS1287" i="1"/>
  <c r="AP1287" i="1"/>
  <c r="AQ1287" i="1" s="1"/>
  <c r="AO1287" i="1"/>
  <c r="AM1287" i="1"/>
  <c r="AL1287" i="1"/>
  <c r="AD1287" i="1"/>
  <c r="AA1287" i="1"/>
  <c r="W1287" i="1"/>
  <c r="E1287" i="1"/>
  <c r="D1287" i="1"/>
  <c r="B1287" i="1"/>
  <c r="A1287" i="1"/>
  <c r="BI1286" i="1"/>
  <c r="BG1286" i="1"/>
  <c r="BH1286" i="1" s="1"/>
  <c r="BD1286" i="1"/>
  <c r="BC1286" i="1"/>
  <c r="BB1286" i="1"/>
  <c r="AZ1286" i="1"/>
  <c r="AW1286" i="1"/>
  <c r="AV1286" i="1"/>
  <c r="AU1286" i="1"/>
  <c r="AT1286" i="1"/>
  <c r="AS1286" i="1"/>
  <c r="AP1286" i="1"/>
  <c r="AQ1286" i="1" s="1"/>
  <c r="AO1286" i="1"/>
  <c r="AM1286" i="1"/>
  <c r="AL1286" i="1"/>
  <c r="AD1286" i="1"/>
  <c r="AA1286" i="1"/>
  <c r="W1286" i="1"/>
  <c r="E1286" i="1"/>
  <c r="D1286" i="1"/>
  <c r="B1286" i="1"/>
  <c r="A1286" i="1"/>
  <c r="BI1285" i="1"/>
  <c r="BG1285" i="1"/>
  <c r="BH1285" i="1" s="1"/>
  <c r="BD1285" i="1"/>
  <c r="BC1285" i="1"/>
  <c r="BB1285" i="1"/>
  <c r="AZ1285" i="1"/>
  <c r="AW1285" i="1"/>
  <c r="AV1285" i="1"/>
  <c r="AU1285" i="1"/>
  <c r="AT1285" i="1"/>
  <c r="AS1285" i="1"/>
  <c r="AO1285" i="1"/>
  <c r="AN1285" i="1"/>
  <c r="AM1285" i="1"/>
  <c r="AA1285" i="1"/>
  <c r="W1285" i="1"/>
  <c r="E1285" i="1"/>
  <c r="D1285" i="1"/>
  <c r="B1285" i="1"/>
  <c r="A1285" i="1"/>
  <c r="BI1284" i="1"/>
  <c r="BG1284" i="1"/>
  <c r="BH1284" i="1" s="1"/>
  <c r="BD1284" i="1"/>
  <c r="BC1284" i="1"/>
  <c r="BB1284" i="1"/>
  <c r="AZ1284" i="1"/>
  <c r="AW1284" i="1"/>
  <c r="AV1284" i="1"/>
  <c r="AU1284" i="1"/>
  <c r="AT1284" i="1"/>
  <c r="AS1284" i="1"/>
  <c r="AO1284" i="1"/>
  <c r="AN1284" i="1"/>
  <c r="AL1284" i="1"/>
  <c r="AA1284" i="1"/>
  <c r="AP1284" i="1" s="1"/>
  <c r="W1284" i="1"/>
  <c r="E1284" i="1"/>
  <c r="D1284" i="1"/>
  <c r="B1284" i="1"/>
  <c r="A1284" i="1"/>
  <c r="AR1284" i="1" s="1"/>
  <c r="BI1283" i="1"/>
  <c r="BG1283" i="1"/>
  <c r="BH1283" i="1" s="1"/>
  <c r="BD1283" i="1"/>
  <c r="BC1283" i="1"/>
  <c r="BB1283" i="1"/>
  <c r="AZ1283" i="1"/>
  <c r="AW1283" i="1"/>
  <c r="AV1283" i="1"/>
  <c r="AU1283" i="1"/>
  <c r="AT1283" i="1"/>
  <c r="AS1283" i="1"/>
  <c r="AP1283" i="1"/>
  <c r="AQ1283" i="1" s="1"/>
  <c r="AO1283" i="1"/>
  <c r="AN1283" i="1"/>
  <c r="AM1283" i="1"/>
  <c r="AA1283" i="1"/>
  <c r="W1283" i="1"/>
  <c r="E1283" i="1"/>
  <c r="D1283" i="1"/>
  <c r="B1283" i="1"/>
  <c r="A1283" i="1"/>
  <c r="BL1282" i="1"/>
  <c r="BJ1282" i="1"/>
  <c r="BK1282" i="1" s="1"/>
  <c r="BD1282" i="1"/>
  <c r="BC1282" i="1"/>
  <c r="BB1282" i="1"/>
  <c r="AZ1282" i="1"/>
  <c r="AW1282" i="1"/>
  <c r="AV1282" i="1"/>
  <c r="AU1282" i="1"/>
  <c r="AT1282" i="1"/>
  <c r="AS1282" i="1"/>
  <c r="AP1282" i="1"/>
  <c r="AQ1282" i="1" s="1"/>
  <c r="AO1282" i="1"/>
  <c r="AN1282" i="1"/>
  <c r="AL1282" i="1"/>
  <c r="AA1282" i="1"/>
  <c r="W1282" i="1"/>
  <c r="E1282" i="1"/>
  <c r="D1282" i="1"/>
  <c r="B1282" i="1"/>
  <c r="AD1282" i="1" s="1"/>
  <c r="AF1282" i="1" s="1"/>
  <c r="AE1282" i="1" s="1"/>
  <c r="AM1282" i="1" s="1"/>
  <c r="A1282" i="1"/>
  <c r="AR1282" i="1" s="1"/>
  <c r="BL1281" i="1"/>
  <c r="BJ1281" i="1"/>
  <c r="BK1281" i="1" s="1"/>
  <c r="BD1281" i="1"/>
  <c r="BC1281" i="1"/>
  <c r="BB1281" i="1"/>
  <c r="AZ1281" i="1"/>
  <c r="AW1281" i="1"/>
  <c r="AV1281" i="1"/>
  <c r="AU1281" i="1"/>
  <c r="AT1281" i="1"/>
  <c r="AS1281" i="1"/>
  <c r="AO1281" i="1"/>
  <c r="AN1281" i="1"/>
  <c r="AM1281" i="1"/>
  <c r="AA1281" i="1"/>
  <c r="W1281" i="1"/>
  <c r="E1281" i="1"/>
  <c r="D1281" i="1"/>
  <c r="B1281" i="1"/>
  <c r="A1281" i="1"/>
  <c r="BL1280" i="1"/>
  <c r="BJ1280" i="1"/>
  <c r="BK1280" i="1" s="1"/>
  <c r="BD1280" i="1"/>
  <c r="BC1280" i="1"/>
  <c r="BB1280" i="1"/>
  <c r="AZ1280" i="1"/>
  <c r="AW1280" i="1"/>
  <c r="AV1280" i="1"/>
  <c r="AU1280" i="1"/>
  <c r="AT1280" i="1"/>
  <c r="AS1280" i="1"/>
  <c r="AO1280" i="1"/>
  <c r="AN1280" i="1"/>
  <c r="AL1280" i="1"/>
  <c r="AA1280" i="1"/>
  <c r="AP1280" i="1" s="1"/>
  <c r="W1280" i="1"/>
  <c r="E1280" i="1"/>
  <c r="D1280" i="1"/>
  <c r="B1280" i="1"/>
  <c r="AY1280" i="1" s="1"/>
  <c r="A1280" i="1"/>
  <c r="AR1280" i="1" s="1"/>
  <c r="BL1279" i="1"/>
  <c r="BJ1279" i="1"/>
  <c r="BK1279" i="1" s="1"/>
  <c r="BD1279" i="1"/>
  <c r="BC1279" i="1"/>
  <c r="BB1279" i="1"/>
  <c r="AZ1279" i="1"/>
  <c r="AW1279" i="1"/>
  <c r="AV1279" i="1"/>
  <c r="AU1279" i="1"/>
  <c r="AT1279" i="1"/>
  <c r="AS1279" i="1"/>
  <c r="AP1279" i="1"/>
  <c r="AQ1279" i="1" s="1"/>
  <c r="AO1279" i="1"/>
  <c r="AN1279" i="1"/>
  <c r="AM1279" i="1"/>
  <c r="AA1279" i="1"/>
  <c r="W1279" i="1"/>
  <c r="E1279" i="1"/>
  <c r="D1279" i="1"/>
  <c r="B1279" i="1"/>
  <c r="BA1279" i="1" s="1"/>
  <c r="A1279" i="1"/>
  <c r="BL1278" i="1"/>
  <c r="BJ1278" i="1"/>
  <c r="BK1278" i="1" s="1"/>
  <c r="BD1278" i="1"/>
  <c r="BC1278" i="1"/>
  <c r="BB1278" i="1"/>
  <c r="AZ1278" i="1"/>
  <c r="AW1278" i="1"/>
  <c r="AV1278" i="1"/>
  <c r="AU1278" i="1"/>
  <c r="AT1278" i="1"/>
  <c r="AS1278" i="1"/>
  <c r="AO1278" i="1"/>
  <c r="AM1278" i="1"/>
  <c r="AL1278" i="1"/>
  <c r="AD1278" i="1"/>
  <c r="AA1278" i="1"/>
  <c r="AP1278" i="1" s="1"/>
  <c r="AQ1278" i="1" s="1"/>
  <c r="W1278" i="1"/>
  <c r="E1278" i="1"/>
  <c r="D1278" i="1"/>
  <c r="B1278" i="1"/>
  <c r="AX1278" i="1" s="1"/>
  <c r="A1278" i="1"/>
  <c r="BL1277" i="1"/>
  <c r="BJ1277" i="1"/>
  <c r="BK1277" i="1" s="1"/>
  <c r="BD1277" i="1"/>
  <c r="BC1277" i="1"/>
  <c r="BB1277" i="1"/>
  <c r="AZ1277" i="1"/>
  <c r="AW1277" i="1"/>
  <c r="AV1277" i="1"/>
  <c r="AU1277" i="1"/>
  <c r="AT1277" i="1"/>
  <c r="AS1277" i="1"/>
  <c r="AO1277" i="1"/>
  <c r="AM1277" i="1"/>
  <c r="AL1277" i="1"/>
  <c r="AD1277" i="1"/>
  <c r="AA1277" i="1"/>
  <c r="W1277" i="1"/>
  <c r="E1277" i="1"/>
  <c r="D1277" i="1"/>
  <c r="B1277" i="1"/>
  <c r="A1277" i="1"/>
  <c r="BL1276" i="1"/>
  <c r="BJ1276" i="1"/>
  <c r="BK1276" i="1" s="1"/>
  <c r="BD1276" i="1"/>
  <c r="BC1276" i="1"/>
  <c r="BB1276" i="1"/>
  <c r="AZ1276" i="1"/>
  <c r="AW1276" i="1"/>
  <c r="AV1276" i="1"/>
  <c r="AU1276" i="1"/>
  <c r="AT1276" i="1"/>
  <c r="AS1276" i="1"/>
  <c r="AP1276" i="1"/>
  <c r="AQ1276" i="1" s="1"/>
  <c r="AO1276" i="1"/>
  <c r="AN1276" i="1"/>
  <c r="AM1276" i="1"/>
  <c r="AA1276" i="1"/>
  <c r="W1276" i="1"/>
  <c r="E1276" i="1"/>
  <c r="D1276" i="1"/>
  <c r="B1276" i="1"/>
  <c r="AX1276" i="1" s="1"/>
  <c r="A1276" i="1"/>
  <c r="BL1275" i="1"/>
  <c r="BJ1275" i="1"/>
  <c r="BK1275" i="1" s="1"/>
  <c r="BD1275" i="1"/>
  <c r="BC1275" i="1"/>
  <c r="BB1275" i="1"/>
  <c r="AZ1275" i="1"/>
  <c r="AW1275" i="1"/>
  <c r="AV1275" i="1"/>
  <c r="AU1275" i="1"/>
  <c r="AT1275" i="1"/>
  <c r="AS1275" i="1"/>
  <c r="AO1275" i="1"/>
  <c r="AN1275" i="1"/>
  <c r="AL1275" i="1"/>
  <c r="AA1275" i="1"/>
  <c r="AP1275" i="1" s="1"/>
  <c r="W1275" i="1"/>
  <c r="E1275" i="1"/>
  <c r="D1275" i="1"/>
  <c r="B1275" i="1"/>
  <c r="A1275" i="1"/>
  <c r="BL1274" i="1"/>
  <c r="BJ1274" i="1"/>
  <c r="BK1274" i="1" s="1"/>
  <c r="BD1274" i="1"/>
  <c r="BC1274" i="1"/>
  <c r="BB1274" i="1"/>
  <c r="AZ1274" i="1"/>
  <c r="AW1274" i="1"/>
  <c r="AV1274" i="1"/>
  <c r="AU1274" i="1"/>
  <c r="AT1274" i="1"/>
  <c r="AS1274" i="1"/>
  <c r="AP1274" i="1"/>
  <c r="AQ1274" i="1" s="1"/>
  <c r="AO1274" i="1"/>
  <c r="AN1274" i="1"/>
  <c r="AM1274" i="1"/>
  <c r="AA1274" i="1"/>
  <c r="AD1274" i="1" s="1"/>
  <c r="W1274" i="1"/>
  <c r="E1274" i="1"/>
  <c r="D1274" i="1"/>
  <c r="B1274" i="1"/>
  <c r="BA1274" i="1" s="1"/>
  <c r="A1274" i="1"/>
  <c r="BL1273" i="1"/>
  <c r="BJ1273" i="1"/>
  <c r="BK1273" i="1" s="1"/>
  <c r="BD1273" i="1"/>
  <c r="BC1273" i="1"/>
  <c r="BB1273" i="1"/>
  <c r="AZ1273" i="1"/>
  <c r="AW1273" i="1"/>
  <c r="AV1273" i="1"/>
  <c r="AU1273" i="1"/>
  <c r="AT1273" i="1"/>
  <c r="AS1273" i="1"/>
  <c r="AP1273" i="1"/>
  <c r="AQ1273" i="1" s="1"/>
  <c r="AO1273" i="1"/>
  <c r="AN1273" i="1"/>
  <c r="AL1273" i="1"/>
  <c r="AA1273" i="1"/>
  <c r="W1273" i="1"/>
  <c r="E1273" i="1"/>
  <c r="D1273" i="1"/>
  <c r="B1273" i="1"/>
  <c r="BA1273" i="1" s="1"/>
  <c r="A1273" i="1"/>
  <c r="BL1272" i="1"/>
  <c r="BJ1272" i="1"/>
  <c r="BK1272" i="1" s="1"/>
  <c r="BD1272" i="1"/>
  <c r="BC1272" i="1"/>
  <c r="BB1272" i="1"/>
  <c r="AZ1272" i="1"/>
  <c r="AW1272" i="1"/>
  <c r="AV1272" i="1"/>
  <c r="AU1272" i="1"/>
  <c r="AT1272" i="1"/>
  <c r="AS1272" i="1"/>
  <c r="AP1272" i="1"/>
  <c r="AQ1272" i="1" s="1"/>
  <c r="AO1272" i="1"/>
  <c r="AN1272" i="1"/>
  <c r="AL1272" i="1"/>
  <c r="AA1272" i="1"/>
  <c r="W1272" i="1"/>
  <c r="E1272" i="1"/>
  <c r="D1272" i="1"/>
  <c r="B1272" i="1"/>
  <c r="AX1272" i="1" s="1"/>
  <c r="A1272" i="1"/>
  <c r="AR1272" i="1" s="1"/>
  <c r="BL1271" i="1"/>
  <c r="BJ1271" i="1"/>
  <c r="BK1271" i="1" s="1"/>
  <c r="BD1271" i="1"/>
  <c r="BC1271" i="1"/>
  <c r="BB1271" i="1"/>
  <c r="AZ1271" i="1"/>
  <c r="AW1271" i="1"/>
  <c r="AV1271" i="1"/>
  <c r="AU1271" i="1"/>
  <c r="AT1271" i="1"/>
  <c r="AS1271" i="1"/>
  <c r="AO1271" i="1"/>
  <c r="AN1271" i="1"/>
  <c r="AM1271" i="1"/>
  <c r="AA1271" i="1"/>
  <c r="W1271" i="1"/>
  <c r="E1271" i="1"/>
  <c r="D1271" i="1"/>
  <c r="B1271" i="1"/>
  <c r="BA1271" i="1" s="1"/>
  <c r="A1271" i="1"/>
  <c r="BL1270" i="1"/>
  <c r="BJ1270" i="1"/>
  <c r="BK1270" i="1" s="1"/>
  <c r="BD1270" i="1"/>
  <c r="BC1270" i="1"/>
  <c r="BB1270" i="1"/>
  <c r="AZ1270" i="1"/>
  <c r="AW1270" i="1"/>
  <c r="AV1270" i="1"/>
  <c r="AU1270" i="1"/>
  <c r="AT1270" i="1"/>
  <c r="AS1270" i="1"/>
  <c r="AO1270" i="1"/>
  <c r="AM1270" i="1"/>
  <c r="AL1270" i="1"/>
  <c r="AD1270" i="1"/>
  <c r="AA1270" i="1"/>
  <c r="AP1270" i="1" s="1"/>
  <c r="AQ1270" i="1" s="1"/>
  <c r="W1270" i="1"/>
  <c r="E1270" i="1"/>
  <c r="D1270" i="1"/>
  <c r="B1270" i="1"/>
  <c r="AX1270" i="1" s="1"/>
  <c r="A1270" i="1"/>
  <c r="BL1269" i="1"/>
  <c r="BJ1269" i="1"/>
  <c r="BK1269" i="1" s="1"/>
  <c r="BD1269" i="1"/>
  <c r="BC1269" i="1"/>
  <c r="BB1269" i="1"/>
  <c r="AZ1269" i="1"/>
  <c r="AW1269" i="1"/>
  <c r="AV1269" i="1"/>
  <c r="AU1269" i="1"/>
  <c r="AT1269" i="1"/>
  <c r="AS1269" i="1"/>
  <c r="AO1269" i="1"/>
  <c r="AM1269" i="1"/>
  <c r="AL1269" i="1"/>
  <c r="AD1269" i="1"/>
  <c r="AA1269" i="1"/>
  <c r="W1269" i="1"/>
  <c r="E1269" i="1"/>
  <c r="D1269" i="1"/>
  <c r="B1269" i="1"/>
  <c r="BA1269" i="1" s="1"/>
  <c r="A1269" i="1"/>
  <c r="BL1268" i="1"/>
  <c r="BJ1268" i="1"/>
  <c r="BK1268" i="1" s="1"/>
  <c r="BD1268" i="1"/>
  <c r="BC1268" i="1"/>
  <c r="BB1268" i="1"/>
  <c r="AZ1268" i="1"/>
  <c r="AW1268" i="1"/>
  <c r="AV1268" i="1"/>
  <c r="AU1268" i="1"/>
  <c r="AT1268" i="1"/>
  <c r="AS1268" i="1"/>
  <c r="AO1268" i="1"/>
  <c r="AM1268" i="1"/>
  <c r="AL1268" i="1"/>
  <c r="AD1268" i="1"/>
  <c r="AA1268" i="1"/>
  <c r="AP1268" i="1" s="1"/>
  <c r="AQ1268" i="1" s="1"/>
  <c r="W1268" i="1"/>
  <c r="E1268" i="1"/>
  <c r="D1268" i="1"/>
  <c r="B1268" i="1"/>
  <c r="AX1268" i="1" s="1"/>
  <c r="A1268" i="1"/>
  <c r="BL1267" i="1"/>
  <c r="BJ1267" i="1"/>
  <c r="BK1267" i="1" s="1"/>
  <c r="BD1267" i="1"/>
  <c r="BC1267" i="1"/>
  <c r="BB1267" i="1"/>
  <c r="AZ1267" i="1"/>
  <c r="AW1267" i="1"/>
  <c r="AV1267" i="1"/>
  <c r="AU1267" i="1"/>
  <c r="AT1267" i="1"/>
  <c r="AS1267" i="1"/>
  <c r="AO1267" i="1"/>
  <c r="AM1267" i="1"/>
  <c r="AL1267" i="1"/>
  <c r="AD1267" i="1"/>
  <c r="AA1267" i="1"/>
  <c r="W1267" i="1"/>
  <c r="E1267" i="1"/>
  <c r="D1267" i="1"/>
  <c r="B1267" i="1"/>
  <c r="BA1267" i="1" s="1"/>
  <c r="A1267" i="1"/>
  <c r="BL1266" i="1"/>
  <c r="BJ1266" i="1"/>
  <c r="BK1266" i="1" s="1"/>
  <c r="BD1266" i="1"/>
  <c r="BC1266" i="1"/>
  <c r="BB1266" i="1"/>
  <c r="AZ1266" i="1"/>
  <c r="AW1266" i="1"/>
  <c r="AV1266" i="1"/>
  <c r="AU1266" i="1"/>
  <c r="AT1266" i="1"/>
  <c r="AS1266" i="1"/>
  <c r="AP1266" i="1"/>
  <c r="AQ1266" i="1" s="1"/>
  <c r="AO1266" i="1"/>
  <c r="AN1266" i="1"/>
  <c r="AM1266" i="1"/>
  <c r="AA1266" i="1"/>
  <c r="AD1266" i="1" s="1"/>
  <c r="AF1266" i="1" s="1"/>
  <c r="AE1266" i="1" s="1"/>
  <c r="W1266" i="1"/>
  <c r="E1266" i="1"/>
  <c r="D1266" i="1"/>
  <c r="B1266" i="1"/>
  <c r="AX1266" i="1" s="1"/>
  <c r="A1266" i="1"/>
  <c r="BI1265" i="1"/>
  <c r="BG1265" i="1"/>
  <c r="BH1265" i="1" s="1"/>
  <c r="BD1265" i="1"/>
  <c r="BC1265" i="1"/>
  <c r="BB1265" i="1"/>
  <c r="AZ1265" i="1"/>
  <c r="AW1265" i="1"/>
  <c r="AV1265" i="1"/>
  <c r="AU1265" i="1"/>
  <c r="AT1265" i="1"/>
  <c r="AS1265" i="1"/>
  <c r="AP1265" i="1"/>
  <c r="AQ1265" i="1" s="1"/>
  <c r="AO1265" i="1"/>
  <c r="AM1265" i="1"/>
  <c r="AL1265" i="1"/>
  <c r="AD1265" i="1"/>
  <c r="AA1265" i="1"/>
  <c r="W1265" i="1"/>
  <c r="E1265" i="1"/>
  <c r="D1265" i="1"/>
  <c r="B1265" i="1"/>
  <c r="BA1265" i="1" s="1"/>
  <c r="A1265" i="1"/>
  <c r="BI1264" i="1"/>
  <c r="BG1264" i="1"/>
  <c r="BH1264" i="1" s="1"/>
  <c r="BD1264" i="1"/>
  <c r="BC1264" i="1"/>
  <c r="BB1264" i="1"/>
  <c r="AZ1264" i="1"/>
  <c r="AW1264" i="1"/>
  <c r="AV1264" i="1"/>
  <c r="AU1264" i="1"/>
  <c r="AT1264" i="1"/>
  <c r="AS1264" i="1"/>
  <c r="AP1264" i="1"/>
  <c r="AQ1264" i="1" s="1"/>
  <c r="AO1264" i="1"/>
  <c r="AM1264" i="1"/>
  <c r="AL1264" i="1"/>
  <c r="AD1264" i="1"/>
  <c r="AA1264" i="1"/>
  <c r="W1264" i="1"/>
  <c r="E1264" i="1"/>
  <c r="D1264" i="1"/>
  <c r="B1264" i="1"/>
  <c r="AX1264" i="1" s="1"/>
  <c r="A1264" i="1"/>
  <c r="BI1263" i="1"/>
  <c r="BG1263" i="1"/>
  <c r="BH1263" i="1" s="1"/>
  <c r="BD1263" i="1"/>
  <c r="BC1263" i="1"/>
  <c r="BB1263" i="1"/>
  <c r="AZ1263" i="1"/>
  <c r="AW1263" i="1"/>
  <c r="AV1263" i="1"/>
  <c r="AU1263" i="1"/>
  <c r="AT1263" i="1"/>
  <c r="AS1263" i="1"/>
  <c r="AP1263" i="1"/>
  <c r="AQ1263" i="1" s="1"/>
  <c r="AO1263" i="1"/>
  <c r="AM1263" i="1"/>
  <c r="AL1263" i="1"/>
  <c r="AD1263" i="1"/>
  <c r="AA1263" i="1"/>
  <c r="W1263" i="1"/>
  <c r="E1263" i="1"/>
  <c r="D1263" i="1"/>
  <c r="B1263" i="1"/>
  <c r="BA1263" i="1" s="1"/>
  <c r="A1263" i="1"/>
  <c r="BI1262" i="1"/>
  <c r="BG1262" i="1"/>
  <c r="BH1262" i="1" s="1"/>
  <c r="BD1262" i="1"/>
  <c r="BC1262" i="1"/>
  <c r="BB1262" i="1"/>
  <c r="AZ1262" i="1"/>
  <c r="AW1262" i="1"/>
  <c r="AV1262" i="1"/>
  <c r="AU1262" i="1"/>
  <c r="AT1262" i="1"/>
  <c r="AS1262" i="1"/>
  <c r="AP1262" i="1"/>
  <c r="AQ1262" i="1" s="1"/>
  <c r="AO1262" i="1"/>
  <c r="AM1262" i="1"/>
  <c r="AL1262" i="1"/>
  <c r="AD1262" i="1"/>
  <c r="AA1262" i="1"/>
  <c r="W1262" i="1"/>
  <c r="E1262" i="1"/>
  <c r="D1262" i="1"/>
  <c r="B1262" i="1"/>
  <c r="AX1262" i="1" s="1"/>
  <c r="A1262" i="1"/>
  <c r="BI1261" i="1"/>
  <c r="BG1261" i="1"/>
  <c r="BH1261" i="1" s="1"/>
  <c r="BD1261" i="1"/>
  <c r="BC1261" i="1"/>
  <c r="BB1261" i="1"/>
  <c r="AZ1261" i="1"/>
  <c r="AW1261" i="1"/>
  <c r="AV1261" i="1"/>
  <c r="AU1261" i="1"/>
  <c r="AT1261" i="1"/>
  <c r="AS1261" i="1"/>
  <c r="AO1261" i="1"/>
  <c r="AN1261" i="1"/>
  <c r="AM1261" i="1"/>
  <c r="AA1261" i="1"/>
  <c r="W1261" i="1"/>
  <c r="E1261" i="1"/>
  <c r="D1261" i="1"/>
  <c r="B1261" i="1"/>
  <c r="BA1261" i="1" s="1"/>
  <c r="A1261" i="1"/>
  <c r="BL1260" i="1"/>
  <c r="BJ1260" i="1"/>
  <c r="BK1260" i="1" s="1"/>
  <c r="BD1260" i="1"/>
  <c r="BC1260" i="1"/>
  <c r="BB1260" i="1"/>
  <c r="AZ1260" i="1"/>
  <c r="AW1260" i="1"/>
  <c r="AV1260" i="1"/>
  <c r="AU1260" i="1"/>
  <c r="AT1260" i="1"/>
  <c r="AS1260" i="1"/>
  <c r="AO1260" i="1"/>
  <c r="AM1260" i="1"/>
  <c r="AL1260" i="1"/>
  <c r="AD1260" i="1"/>
  <c r="AA1260" i="1"/>
  <c r="AP1260" i="1" s="1"/>
  <c r="AQ1260" i="1" s="1"/>
  <c r="W1260" i="1"/>
  <c r="E1260" i="1"/>
  <c r="D1260" i="1"/>
  <c r="B1260" i="1"/>
  <c r="AX1260" i="1" s="1"/>
  <c r="A1260" i="1"/>
  <c r="BL1259" i="1"/>
  <c r="BJ1259" i="1"/>
  <c r="BK1259" i="1" s="1"/>
  <c r="BD1259" i="1"/>
  <c r="BC1259" i="1"/>
  <c r="BB1259" i="1"/>
  <c r="AZ1259" i="1"/>
  <c r="AW1259" i="1"/>
  <c r="AV1259" i="1"/>
  <c r="AU1259" i="1"/>
  <c r="AT1259" i="1"/>
  <c r="AS1259" i="1"/>
  <c r="AO1259" i="1"/>
  <c r="AM1259" i="1"/>
  <c r="AL1259" i="1"/>
  <c r="AD1259" i="1"/>
  <c r="AA1259" i="1"/>
  <c r="W1259" i="1"/>
  <c r="E1259" i="1"/>
  <c r="D1259" i="1"/>
  <c r="B1259" i="1"/>
  <c r="BA1259" i="1" s="1"/>
  <c r="A1259" i="1"/>
  <c r="BL1258" i="1"/>
  <c r="BJ1258" i="1"/>
  <c r="BK1258" i="1" s="1"/>
  <c r="BD1258" i="1"/>
  <c r="BC1258" i="1"/>
  <c r="BB1258" i="1"/>
  <c r="AZ1258" i="1"/>
  <c r="AW1258" i="1"/>
  <c r="AV1258" i="1"/>
  <c r="AU1258" i="1"/>
  <c r="AT1258" i="1"/>
  <c r="AS1258" i="1"/>
  <c r="AO1258" i="1"/>
  <c r="AM1258" i="1"/>
  <c r="AL1258" i="1"/>
  <c r="AD1258" i="1"/>
  <c r="AA1258" i="1"/>
  <c r="AP1258" i="1" s="1"/>
  <c r="AQ1258" i="1" s="1"/>
  <c r="W1258" i="1"/>
  <c r="E1258" i="1"/>
  <c r="D1258" i="1"/>
  <c r="B1258" i="1"/>
  <c r="AX1258" i="1" s="1"/>
  <c r="A1258" i="1"/>
  <c r="BL1257" i="1"/>
  <c r="BJ1257" i="1"/>
  <c r="BK1257" i="1" s="1"/>
  <c r="BD1257" i="1"/>
  <c r="BC1257" i="1"/>
  <c r="BB1257" i="1"/>
  <c r="AZ1257" i="1"/>
  <c r="AW1257" i="1"/>
  <c r="AV1257" i="1"/>
  <c r="AU1257" i="1"/>
  <c r="AT1257" i="1"/>
  <c r="AS1257" i="1"/>
  <c r="AO1257" i="1"/>
  <c r="AM1257" i="1"/>
  <c r="AL1257" i="1"/>
  <c r="AD1257" i="1"/>
  <c r="AA1257" i="1"/>
  <c r="AP1257" i="1" s="1"/>
  <c r="AQ1257" i="1" s="1"/>
  <c r="W1257" i="1"/>
  <c r="E1257" i="1"/>
  <c r="D1257" i="1"/>
  <c r="B1257" i="1"/>
  <c r="AX1257" i="1" s="1"/>
  <c r="A1257" i="1"/>
  <c r="BL1256" i="1"/>
  <c r="BJ1256" i="1"/>
  <c r="BK1256" i="1" s="1"/>
  <c r="BD1256" i="1"/>
  <c r="BC1256" i="1"/>
  <c r="BB1256" i="1"/>
  <c r="AZ1256" i="1"/>
  <c r="AW1256" i="1"/>
  <c r="AV1256" i="1"/>
  <c r="AU1256" i="1"/>
  <c r="AT1256" i="1"/>
  <c r="AS1256" i="1"/>
  <c r="AP1256" i="1"/>
  <c r="AO1256" i="1"/>
  <c r="AN1256" i="1"/>
  <c r="AM1256" i="1"/>
  <c r="AA1256" i="1"/>
  <c r="W1256" i="1"/>
  <c r="E1256" i="1"/>
  <c r="D1256" i="1"/>
  <c r="B1256" i="1"/>
  <c r="AX1256" i="1" s="1"/>
  <c r="A1256" i="1"/>
  <c r="BL1255" i="1"/>
  <c r="BJ1255" i="1"/>
  <c r="BK1255" i="1" s="1"/>
  <c r="BD1255" i="1"/>
  <c r="BC1255" i="1"/>
  <c r="BB1255" i="1"/>
  <c r="AZ1255" i="1"/>
  <c r="AW1255" i="1"/>
  <c r="AV1255" i="1"/>
  <c r="AU1255" i="1"/>
  <c r="AT1255" i="1"/>
  <c r="AS1255" i="1"/>
  <c r="AP1255" i="1"/>
  <c r="AQ1255" i="1" s="1"/>
  <c r="AO1255" i="1"/>
  <c r="AM1255" i="1"/>
  <c r="AL1255" i="1"/>
  <c r="AD1255" i="1"/>
  <c r="AA1255" i="1"/>
  <c r="W1255" i="1"/>
  <c r="E1255" i="1"/>
  <c r="D1255" i="1"/>
  <c r="B1255" i="1"/>
  <c r="AX1255" i="1" s="1"/>
  <c r="A1255" i="1"/>
  <c r="BL1254" i="1"/>
  <c r="BJ1254" i="1"/>
  <c r="BK1254" i="1" s="1"/>
  <c r="BD1254" i="1"/>
  <c r="BC1254" i="1"/>
  <c r="BB1254" i="1"/>
  <c r="AZ1254" i="1"/>
  <c r="AW1254" i="1"/>
  <c r="AV1254" i="1"/>
  <c r="AU1254" i="1"/>
  <c r="AT1254" i="1"/>
  <c r="AS1254" i="1"/>
  <c r="AP1254" i="1"/>
  <c r="AO1254" i="1"/>
  <c r="AM1254" i="1"/>
  <c r="AL1254" i="1"/>
  <c r="AD1254" i="1"/>
  <c r="AA1254" i="1"/>
  <c r="W1254" i="1"/>
  <c r="E1254" i="1"/>
  <c r="D1254" i="1"/>
  <c r="B1254" i="1"/>
  <c r="AX1254" i="1" s="1"/>
  <c r="A1254" i="1"/>
  <c r="BL1253" i="1"/>
  <c r="BJ1253" i="1"/>
  <c r="BK1253" i="1" s="1"/>
  <c r="BD1253" i="1"/>
  <c r="BC1253" i="1"/>
  <c r="BB1253" i="1"/>
  <c r="AZ1253" i="1"/>
  <c r="AW1253" i="1"/>
  <c r="AV1253" i="1"/>
  <c r="AU1253" i="1"/>
  <c r="AT1253" i="1"/>
  <c r="AS1253" i="1"/>
  <c r="AP1253" i="1"/>
  <c r="AQ1253" i="1" s="1"/>
  <c r="AO1253" i="1"/>
  <c r="AM1253" i="1"/>
  <c r="AL1253" i="1"/>
  <c r="AD1253" i="1"/>
  <c r="AA1253" i="1"/>
  <c r="W1253" i="1"/>
  <c r="E1253" i="1"/>
  <c r="D1253" i="1"/>
  <c r="B1253" i="1"/>
  <c r="AX1253" i="1" s="1"/>
  <c r="A1253" i="1"/>
  <c r="BL1252" i="1"/>
  <c r="BJ1252" i="1"/>
  <c r="BK1252" i="1" s="1"/>
  <c r="BD1252" i="1"/>
  <c r="BC1252" i="1"/>
  <c r="BB1252" i="1"/>
  <c r="AZ1252" i="1"/>
  <c r="AW1252" i="1"/>
  <c r="AV1252" i="1"/>
  <c r="AU1252" i="1"/>
  <c r="AT1252" i="1"/>
  <c r="AS1252" i="1"/>
  <c r="AP1252" i="1"/>
  <c r="AO1252" i="1"/>
  <c r="AM1252" i="1"/>
  <c r="AL1252" i="1"/>
  <c r="AD1252" i="1"/>
  <c r="AA1252" i="1"/>
  <c r="W1252" i="1"/>
  <c r="E1252" i="1"/>
  <c r="D1252" i="1"/>
  <c r="B1252" i="1"/>
  <c r="AX1252" i="1" s="1"/>
  <c r="A1252" i="1"/>
  <c r="BL1251" i="1"/>
  <c r="BJ1251" i="1"/>
  <c r="BK1251" i="1" s="1"/>
  <c r="BD1251" i="1"/>
  <c r="BC1251" i="1"/>
  <c r="BB1251" i="1"/>
  <c r="AZ1251" i="1"/>
  <c r="AW1251" i="1"/>
  <c r="AV1251" i="1"/>
  <c r="AU1251" i="1"/>
  <c r="AT1251" i="1"/>
  <c r="AS1251" i="1"/>
  <c r="AO1251" i="1"/>
  <c r="AN1251" i="1"/>
  <c r="AM1251" i="1"/>
  <c r="AA1251" i="1"/>
  <c r="AP1251" i="1" s="1"/>
  <c r="AQ1251" i="1" s="1"/>
  <c r="W1251" i="1"/>
  <c r="E1251" i="1"/>
  <c r="D1251" i="1"/>
  <c r="B1251" i="1"/>
  <c r="AX1251" i="1" s="1"/>
  <c r="A1251" i="1"/>
  <c r="BL1250" i="1"/>
  <c r="BJ1250" i="1"/>
  <c r="BK1250" i="1" s="1"/>
  <c r="BD1250" i="1"/>
  <c r="BC1250" i="1"/>
  <c r="BB1250" i="1"/>
  <c r="AZ1250" i="1"/>
  <c r="AW1250" i="1"/>
  <c r="AV1250" i="1"/>
  <c r="AU1250" i="1"/>
  <c r="AT1250" i="1"/>
  <c r="AS1250" i="1"/>
  <c r="AP1250" i="1"/>
  <c r="AO1250" i="1"/>
  <c r="AM1250" i="1"/>
  <c r="AL1250" i="1"/>
  <c r="AD1250" i="1"/>
  <c r="AA1250" i="1"/>
  <c r="W1250" i="1"/>
  <c r="E1250" i="1"/>
  <c r="D1250" i="1"/>
  <c r="B1250" i="1"/>
  <c r="AX1250" i="1" s="1"/>
  <c r="A1250" i="1"/>
  <c r="BL1249" i="1"/>
  <c r="BJ1249" i="1"/>
  <c r="BK1249" i="1" s="1"/>
  <c r="BD1249" i="1"/>
  <c r="BC1249" i="1"/>
  <c r="BB1249" i="1"/>
  <c r="AZ1249" i="1"/>
  <c r="AW1249" i="1"/>
  <c r="AV1249" i="1"/>
  <c r="AU1249" i="1"/>
  <c r="AT1249" i="1"/>
  <c r="AS1249" i="1"/>
  <c r="AP1249" i="1"/>
  <c r="AQ1249" i="1" s="1"/>
  <c r="AO1249" i="1"/>
  <c r="AM1249" i="1"/>
  <c r="AL1249" i="1"/>
  <c r="AD1249" i="1"/>
  <c r="AA1249" i="1"/>
  <c r="W1249" i="1"/>
  <c r="E1249" i="1"/>
  <c r="D1249" i="1"/>
  <c r="B1249" i="1"/>
  <c r="AX1249" i="1" s="1"/>
  <c r="A1249" i="1"/>
  <c r="BL1248" i="1"/>
  <c r="BJ1248" i="1"/>
  <c r="BK1248" i="1" s="1"/>
  <c r="BD1248" i="1"/>
  <c r="BC1248" i="1"/>
  <c r="BB1248" i="1"/>
  <c r="AZ1248" i="1"/>
  <c r="AW1248" i="1"/>
  <c r="AV1248" i="1"/>
  <c r="AU1248" i="1"/>
  <c r="AT1248" i="1"/>
  <c r="AS1248" i="1"/>
  <c r="AP1248" i="1"/>
  <c r="AO1248" i="1"/>
  <c r="AM1248" i="1"/>
  <c r="AL1248" i="1"/>
  <c r="AD1248" i="1"/>
  <c r="AA1248" i="1"/>
  <c r="W1248" i="1"/>
  <c r="E1248" i="1"/>
  <c r="D1248" i="1"/>
  <c r="B1248" i="1"/>
  <c r="AX1248" i="1" s="1"/>
  <c r="A1248" i="1"/>
  <c r="BL1247" i="1"/>
  <c r="BJ1247" i="1"/>
  <c r="BK1247" i="1" s="1"/>
  <c r="BD1247" i="1"/>
  <c r="BC1247" i="1"/>
  <c r="BB1247" i="1"/>
  <c r="AZ1247" i="1"/>
  <c r="AW1247" i="1"/>
  <c r="AV1247" i="1"/>
  <c r="AU1247" i="1"/>
  <c r="AT1247" i="1"/>
  <c r="AS1247" i="1"/>
  <c r="AP1247" i="1"/>
  <c r="AQ1247" i="1" s="1"/>
  <c r="AO1247" i="1"/>
  <c r="AM1247" i="1"/>
  <c r="AL1247" i="1"/>
  <c r="AD1247" i="1"/>
  <c r="AA1247" i="1"/>
  <c r="W1247" i="1"/>
  <c r="E1247" i="1"/>
  <c r="D1247" i="1"/>
  <c r="B1247" i="1"/>
  <c r="AX1247" i="1" s="1"/>
  <c r="A1247" i="1"/>
  <c r="BL1246" i="1"/>
  <c r="BJ1246" i="1"/>
  <c r="BK1246" i="1" s="1"/>
  <c r="BD1246" i="1"/>
  <c r="BC1246" i="1"/>
  <c r="BB1246" i="1"/>
  <c r="AZ1246" i="1"/>
  <c r="AW1246" i="1"/>
  <c r="AV1246" i="1"/>
  <c r="AU1246" i="1"/>
  <c r="AT1246" i="1"/>
  <c r="AS1246" i="1"/>
  <c r="AO1246" i="1"/>
  <c r="AN1246" i="1"/>
  <c r="AM1246" i="1"/>
  <c r="AA1246" i="1"/>
  <c r="AP1246" i="1" s="1"/>
  <c r="W1246" i="1"/>
  <c r="E1246" i="1"/>
  <c r="D1246" i="1"/>
  <c r="B1246" i="1"/>
  <c r="AX1246" i="1" s="1"/>
  <c r="A1246" i="1"/>
  <c r="BL1245" i="1"/>
  <c r="BJ1245" i="1"/>
  <c r="BK1245" i="1" s="1"/>
  <c r="BD1245" i="1"/>
  <c r="BC1245" i="1"/>
  <c r="BB1245" i="1"/>
  <c r="AZ1245" i="1"/>
  <c r="AW1245" i="1"/>
  <c r="AV1245" i="1"/>
  <c r="AU1245" i="1"/>
  <c r="AT1245" i="1"/>
  <c r="AS1245" i="1"/>
  <c r="AO1245" i="1"/>
  <c r="AM1245" i="1"/>
  <c r="AL1245" i="1"/>
  <c r="AD1245" i="1"/>
  <c r="AA1245" i="1"/>
  <c r="AP1245" i="1" s="1"/>
  <c r="AQ1245" i="1" s="1"/>
  <c r="W1245" i="1"/>
  <c r="E1245" i="1"/>
  <c r="D1245" i="1"/>
  <c r="B1245" i="1"/>
  <c r="AX1245" i="1" s="1"/>
  <c r="A1245" i="1"/>
  <c r="BL1244" i="1"/>
  <c r="BJ1244" i="1"/>
  <c r="BK1244" i="1" s="1"/>
  <c r="BD1244" i="1"/>
  <c r="BC1244" i="1"/>
  <c r="BB1244" i="1"/>
  <c r="AZ1244" i="1"/>
  <c r="AW1244" i="1"/>
  <c r="AV1244" i="1"/>
  <c r="AU1244" i="1"/>
  <c r="AT1244" i="1"/>
  <c r="AS1244" i="1"/>
  <c r="AO1244" i="1"/>
  <c r="AM1244" i="1"/>
  <c r="AL1244" i="1"/>
  <c r="AD1244" i="1"/>
  <c r="AA1244" i="1"/>
  <c r="AP1244" i="1" s="1"/>
  <c r="W1244" i="1"/>
  <c r="E1244" i="1"/>
  <c r="D1244" i="1"/>
  <c r="B1244" i="1"/>
  <c r="AX1244" i="1" s="1"/>
  <c r="A1244" i="1"/>
  <c r="BL1243" i="1"/>
  <c r="BJ1243" i="1"/>
  <c r="BK1243" i="1" s="1"/>
  <c r="BD1243" i="1"/>
  <c r="BC1243" i="1"/>
  <c r="BB1243" i="1"/>
  <c r="AZ1243" i="1"/>
  <c r="AW1243" i="1"/>
  <c r="AV1243" i="1"/>
  <c r="AU1243" i="1"/>
  <c r="AT1243" i="1"/>
  <c r="AS1243" i="1"/>
  <c r="AO1243" i="1"/>
  <c r="AM1243" i="1"/>
  <c r="AL1243" i="1"/>
  <c r="AD1243" i="1"/>
  <c r="AA1243" i="1"/>
  <c r="AP1243" i="1" s="1"/>
  <c r="AQ1243" i="1" s="1"/>
  <c r="W1243" i="1"/>
  <c r="E1243" i="1"/>
  <c r="D1243" i="1"/>
  <c r="B1243" i="1"/>
  <c r="AX1243" i="1" s="1"/>
  <c r="A1243" i="1"/>
  <c r="BL1242" i="1"/>
  <c r="BJ1242" i="1"/>
  <c r="BK1242" i="1" s="1"/>
  <c r="BD1242" i="1"/>
  <c r="BC1242" i="1"/>
  <c r="BB1242" i="1"/>
  <c r="AZ1242" i="1"/>
  <c r="AW1242" i="1"/>
  <c r="AV1242" i="1"/>
  <c r="AU1242" i="1"/>
  <c r="AT1242" i="1"/>
  <c r="AS1242" i="1"/>
  <c r="AO1242" i="1"/>
  <c r="AM1242" i="1"/>
  <c r="AL1242" i="1"/>
  <c r="AD1242" i="1"/>
  <c r="AA1242" i="1"/>
  <c r="AP1242" i="1" s="1"/>
  <c r="W1242" i="1"/>
  <c r="E1242" i="1"/>
  <c r="D1242" i="1"/>
  <c r="B1242" i="1"/>
  <c r="AX1242" i="1" s="1"/>
  <c r="A1242" i="1"/>
  <c r="BL1241" i="1"/>
  <c r="BJ1241" i="1"/>
  <c r="BK1241" i="1" s="1"/>
  <c r="BD1241" i="1"/>
  <c r="BC1241" i="1"/>
  <c r="BB1241" i="1"/>
  <c r="AZ1241" i="1"/>
  <c r="AW1241" i="1"/>
  <c r="AV1241" i="1"/>
  <c r="AU1241" i="1"/>
  <c r="AT1241" i="1"/>
  <c r="AS1241" i="1"/>
  <c r="AP1241" i="1"/>
  <c r="AQ1241" i="1" s="1"/>
  <c r="AO1241" i="1"/>
  <c r="AN1241" i="1"/>
  <c r="AM1241" i="1"/>
  <c r="AA1241" i="1"/>
  <c r="AD1241" i="1" s="1"/>
  <c r="AF1241" i="1" s="1"/>
  <c r="AE1241" i="1" s="1"/>
  <c r="W1241" i="1"/>
  <c r="E1241" i="1"/>
  <c r="D1241" i="1"/>
  <c r="B1241" i="1"/>
  <c r="AX1241" i="1" s="1"/>
  <c r="A1241" i="1"/>
  <c r="BI1240" i="1"/>
  <c r="BG1240" i="1"/>
  <c r="BH1240" i="1" s="1"/>
  <c r="BD1240" i="1"/>
  <c r="BC1240" i="1"/>
  <c r="BB1240" i="1"/>
  <c r="AZ1240" i="1"/>
  <c r="AW1240" i="1"/>
  <c r="AV1240" i="1"/>
  <c r="AU1240" i="1"/>
  <c r="AT1240" i="1"/>
  <c r="AS1240" i="1"/>
  <c r="AM1240" i="1"/>
  <c r="AL1240" i="1"/>
  <c r="AD1240" i="1"/>
  <c r="AA1240" i="1"/>
  <c r="AP1240" i="1" s="1"/>
  <c r="AQ1240" i="1" s="1"/>
  <c r="W1240" i="1"/>
  <c r="E1240" i="1"/>
  <c r="D1240" i="1"/>
  <c r="B1240" i="1"/>
  <c r="AX1240" i="1" s="1"/>
  <c r="A1240" i="1"/>
  <c r="BI1239" i="1"/>
  <c r="BG1239" i="1"/>
  <c r="BH1239" i="1" s="1"/>
  <c r="BD1239" i="1"/>
  <c r="BC1239" i="1"/>
  <c r="BB1239" i="1"/>
  <c r="AZ1239" i="1"/>
  <c r="AW1239" i="1"/>
  <c r="AV1239" i="1"/>
  <c r="AU1239" i="1"/>
  <c r="AT1239" i="1"/>
  <c r="AS1239" i="1"/>
  <c r="AM1239" i="1"/>
  <c r="AL1239" i="1"/>
  <c r="AD1239" i="1"/>
  <c r="AA1239" i="1"/>
  <c r="AP1239" i="1" s="1"/>
  <c r="AQ1239" i="1" s="1"/>
  <c r="W1239" i="1"/>
  <c r="E1239" i="1"/>
  <c r="D1239" i="1"/>
  <c r="B1239" i="1"/>
  <c r="AX1239" i="1" s="1"/>
  <c r="A1239" i="1"/>
  <c r="BI1238" i="1"/>
  <c r="BG1238" i="1"/>
  <c r="BH1238" i="1" s="1"/>
  <c r="BD1238" i="1"/>
  <c r="BC1238" i="1"/>
  <c r="BB1238" i="1"/>
  <c r="AZ1238" i="1"/>
  <c r="AW1238" i="1"/>
  <c r="AV1238" i="1"/>
  <c r="AU1238" i="1"/>
  <c r="AT1238" i="1"/>
  <c r="AS1238" i="1"/>
  <c r="AM1238" i="1"/>
  <c r="AL1238" i="1"/>
  <c r="AD1238" i="1"/>
  <c r="AA1238" i="1"/>
  <c r="AP1238" i="1" s="1"/>
  <c r="AQ1238" i="1" s="1"/>
  <c r="W1238" i="1"/>
  <c r="E1238" i="1"/>
  <c r="D1238" i="1"/>
  <c r="B1238" i="1"/>
  <c r="AX1238" i="1" s="1"/>
  <c r="A1238" i="1"/>
  <c r="BI1237" i="1"/>
  <c r="BG1237" i="1"/>
  <c r="BH1237" i="1" s="1"/>
  <c r="BD1237" i="1"/>
  <c r="BC1237" i="1"/>
  <c r="BB1237" i="1"/>
  <c r="AZ1237" i="1"/>
  <c r="AW1237" i="1"/>
  <c r="AV1237" i="1"/>
  <c r="AU1237" i="1"/>
  <c r="AT1237" i="1"/>
  <c r="AS1237" i="1"/>
  <c r="AM1237" i="1"/>
  <c r="AL1237" i="1"/>
  <c r="AD1237" i="1"/>
  <c r="AA1237" i="1"/>
  <c r="AP1237" i="1" s="1"/>
  <c r="AQ1237" i="1" s="1"/>
  <c r="W1237" i="1"/>
  <c r="E1237" i="1"/>
  <c r="D1237" i="1"/>
  <c r="B1237" i="1"/>
  <c r="AX1237" i="1" s="1"/>
  <c r="A1237" i="1"/>
  <c r="BI1236" i="1"/>
  <c r="BG1236" i="1"/>
  <c r="BH1236" i="1" s="1"/>
  <c r="BD1236" i="1"/>
  <c r="BC1236" i="1"/>
  <c r="BB1236" i="1"/>
  <c r="AZ1236" i="1"/>
  <c r="AW1236" i="1"/>
  <c r="AV1236" i="1"/>
  <c r="AU1236" i="1"/>
  <c r="AT1236" i="1"/>
  <c r="AS1236" i="1"/>
  <c r="AM1236" i="1"/>
  <c r="AL1236" i="1"/>
  <c r="AD1236" i="1"/>
  <c r="AA1236" i="1"/>
  <c r="AP1236" i="1" s="1"/>
  <c r="AQ1236" i="1" s="1"/>
  <c r="W1236" i="1"/>
  <c r="E1236" i="1"/>
  <c r="D1236" i="1"/>
  <c r="B1236" i="1"/>
  <c r="AX1236" i="1" s="1"/>
  <c r="A1236" i="1"/>
  <c r="BI1235" i="1"/>
  <c r="BG1235" i="1"/>
  <c r="BH1235" i="1" s="1"/>
  <c r="BD1235" i="1"/>
  <c r="BC1235" i="1"/>
  <c r="BB1235" i="1"/>
  <c r="AZ1235" i="1"/>
  <c r="AW1235" i="1"/>
  <c r="AV1235" i="1"/>
  <c r="AU1235" i="1"/>
  <c r="AT1235" i="1"/>
  <c r="AS1235" i="1"/>
  <c r="AP1235" i="1"/>
  <c r="AQ1235" i="1" s="1"/>
  <c r="AO1235" i="1"/>
  <c r="AN1235" i="1"/>
  <c r="AL1235" i="1"/>
  <c r="AA1235" i="1"/>
  <c r="W1235" i="1"/>
  <c r="E1235" i="1"/>
  <c r="D1235" i="1"/>
  <c r="B1235" i="1"/>
  <c r="AX1235" i="1" s="1"/>
  <c r="A1235" i="1"/>
  <c r="BI1234" i="1"/>
  <c r="BG1234" i="1"/>
  <c r="BH1234" i="1" s="1"/>
  <c r="BD1234" i="1"/>
  <c r="BC1234" i="1"/>
  <c r="BB1234" i="1"/>
  <c r="AZ1234" i="1"/>
  <c r="AW1234" i="1"/>
  <c r="AV1234" i="1"/>
  <c r="AU1234" i="1"/>
  <c r="AT1234" i="1"/>
  <c r="AS1234" i="1"/>
  <c r="AP1234" i="1"/>
  <c r="AQ1234" i="1" s="1"/>
  <c r="AO1234" i="1"/>
  <c r="AN1234" i="1"/>
  <c r="AL1234" i="1"/>
  <c r="AA1234" i="1"/>
  <c r="W1234" i="1"/>
  <c r="E1234" i="1"/>
  <c r="D1234" i="1"/>
  <c r="B1234" i="1"/>
  <c r="AX1234" i="1" s="1"/>
  <c r="A1234" i="1"/>
  <c r="BI1233" i="1"/>
  <c r="BG1233" i="1"/>
  <c r="BH1233" i="1" s="1"/>
  <c r="BD1233" i="1"/>
  <c r="BC1233" i="1"/>
  <c r="BB1233" i="1"/>
  <c r="AZ1233" i="1"/>
  <c r="AW1233" i="1"/>
  <c r="AV1233" i="1"/>
  <c r="AU1233" i="1"/>
  <c r="AT1233" i="1"/>
  <c r="AS1233" i="1"/>
  <c r="AP1233" i="1"/>
  <c r="AQ1233" i="1" s="1"/>
  <c r="AO1233" i="1"/>
  <c r="AN1233" i="1"/>
  <c r="AL1233" i="1"/>
  <c r="AA1233" i="1"/>
  <c r="W1233" i="1"/>
  <c r="E1233" i="1"/>
  <c r="D1233" i="1"/>
  <c r="B1233" i="1"/>
  <c r="BA1233" i="1" s="1"/>
  <c r="A1233" i="1"/>
  <c r="AR1233" i="1" s="1"/>
  <c r="BI1232" i="1"/>
  <c r="BG1232" i="1"/>
  <c r="BH1232" i="1" s="1"/>
  <c r="BD1232" i="1"/>
  <c r="BC1232" i="1"/>
  <c r="BB1232" i="1"/>
  <c r="AZ1232" i="1"/>
  <c r="AW1232" i="1"/>
  <c r="AV1232" i="1"/>
  <c r="AU1232" i="1"/>
  <c r="AT1232" i="1"/>
  <c r="AS1232" i="1"/>
  <c r="AP1232" i="1"/>
  <c r="AQ1232" i="1" s="1"/>
  <c r="AO1232" i="1"/>
  <c r="AN1232" i="1"/>
  <c r="AL1232" i="1"/>
  <c r="AA1232" i="1"/>
  <c r="W1232" i="1"/>
  <c r="E1232" i="1"/>
  <c r="D1232" i="1"/>
  <c r="B1232" i="1"/>
  <c r="AX1232" i="1" s="1"/>
  <c r="A1232" i="1"/>
  <c r="BI1231" i="1"/>
  <c r="BG1231" i="1"/>
  <c r="BH1231" i="1" s="1"/>
  <c r="BD1231" i="1"/>
  <c r="BC1231" i="1"/>
  <c r="BB1231" i="1"/>
  <c r="AZ1231" i="1"/>
  <c r="AW1231" i="1"/>
  <c r="AV1231" i="1"/>
  <c r="AU1231" i="1"/>
  <c r="AT1231" i="1"/>
  <c r="AS1231" i="1"/>
  <c r="AP1231" i="1"/>
  <c r="AQ1231" i="1" s="1"/>
  <c r="AO1231" i="1"/>
  <c r="AN1231" i="1"/>
  <c r="AL1231" i="1"/>
  <c r="AA1231" i="1"/>
  <c r="W1231" i="1"/>
  <c r="E1231" i="1"/>
  <c r="D1231" i="1"/>
  <c r="B1231" i="1"/>
  <c r="BA1231" i="1" s="1"/>
  <c r="A1231" i="1"/>
  <c r="BI1230" i="1"/>
  <c r="BG1230" i="1"/>
  <c r="BH1230" i="1" s="1"/>
  <c r="BD1230" i="1"/>
  <c r="BC1230" i="1"/>
  <c r="BB1230" i="1"/>
  <c r="AZ1230" i="1"/>
  <c r="AW1230" i="1"/>
  <c r="AV1230" i="1"/>
  <c r="AU1230" i="1"/>
  <c r="AT1230" i="1"/>
  <c r="AS1230" i="1"/>
  <c r="AN1230" i="1"/>
  <c r="AM1230" i="1"/>
  <c r="AA1230" i="1"/>
  <c r="AP1230" i="1" s="1"/>
  <c r="AQ1230" i="1" s="1"/>
  <c r="W1230" i="1"/>
  <c r="E1230" i="1"/>
  <c r="D1230" i="1"/>
  <c r="B1230" i="1"/>
  <c r="AX1230" i="1" s="1"/>
  <c r="A1230" i="1"/>
  <c r="BI1229" i="1"/>
  <c r="BG1229" i="1"/>
  <c r="BH1229" i="1" s="1"/>
  <c r="BD1229" i="1"/>
  <c r="BC1229" i="1"/>
  <c r="BB1229" i="1"/>
  <c r="AZ1229" i="1"/>
  <c r="AW1229" i="1"/>
  <c r="AV1229" i="1"/>
  <c r="AU1229" i="1"/>
  <c r="AT1229" i="1"/>
  <c r="AS1229" i="1"/>
  <c r="AP1229" i="1"/>
  <c r="AQ1229" i="1" s="1"/>
  <c r="AO1229" i="1"/>
  <c r="AM1229" i="1"/>
  <c r="AL1229" i="1"/>
  <c r="AD1229" i="1"/>
  <c r="AA1229" i="1"/>
  <c r="W1229" i="1"/>
  <c r="E1229" i="1"/>
  <c r="D1229" i="1"/>
  <c r="B1229" i="1"/>
  <c r="BA1229" i="1" s="1"/>
  <c r="A1229" i="1"/>
  <c r="BI1228" i="1"/>
  <c r="BG1228" i="1"/>
  <c r="BH1228" i="1" s="1"/>
  <c r="BD1228" i="1"/>
  <c r="BC1228" i="1"/>
  <c r="BB1228" i="1"/>
  <c r="AZ1228" i="1"/>
  <c r="AW1228" i="1"/>
  <c r="AV1228" i="1"/>
  <c r="AU1228" i="1"/>
  <c r="AT1228" i="1"/>
  <c r="AS1228" i="1"/>
  <c r="AP1228" i="1"/>
  <c r="AQ1228" i="1" s="1"/>
  <c r="AO1228" i="1"/>
  <c r="AM1228" i="1"/>
  <c r="AL1228" i="1"/>
  <c r="AD1228" i="1"/>
  <c r="AA1228" i="1"/>
  <c r="W1228" i="1"/>
  <c r="E1228" i="1"/>
  <c r="D1228" i="1"/>
  <c r="B1228" i="1"/>
  <c r="AX1228" i="1" s="1"/>
  <c r="A1228" i="1"/>
  <c r="BI1227" i="1"/>
  <c r="BG1227" i="1"/>
  <c r="BH1227" i="1" s="1"/>
  <c r="BD1227" i="1"/>
  <c r="BC1227" i="1"/>
  <c r="BB1227" i="1"/>
  <c r="AZ1227" i="1"/>
  <c r="AW1227" i="1"/>
  <c r="AV1227" i="1"/>
  <c r="AU1227" i="1"/>
  <c r="AT1227" i="1"/>
  <c r="AS1227" i="1"/>
  <c r="AP1227" i="1"/>
  <c r="AQ1227" i="1" s="1"/>
  <c r="AO1227" i="1"/>
  <c r="AM1227" i="1"/>
  <c r="AL1227" i="1"/>
  <c r="AD1227" i="1"/>
  <c r="AA1227" i="1"/>
  <c r="W1227" i="1"/>
  <c r="E1227" i="1"/>
  <c r="D1227" i="1"/>
  <c r="B1227" i="1"/>
  <c r="BA1227" i="1" s="1"/>
  <c r="A1227" i="1"/>
  <c r="BI1226" i="1"/>
  <c r="BG1226" i="1"/>
  <c r="BH1226" i="1" s="1"/>
  <c r="BD1226" i="1"/>
  <c r="BC1226" i="1"/>
  <c r="BB1226" i="1"/>
  <c r="AZ1226" i="1"/>
  <c r="AW1226" i="1"/>
  <c r="AV1226" i="1"/>
  <c r="AU1226" i="1"/>
  <c r="AT1226" i="1"/>
  <c r="AS1226" i="1"/>
  <c r="AP1226" i="1"/>
  <c r="AQ1226" i="1" s="1"/>
  <c r="AO1226" i="1"/>
  <c r="AM1226" i="1"/>
  <c r="AL1226" i="1"/>
  <c r="AD1226" i="1"/>
  <c r="AA1226" i="1"/>
  <c r="W1226" i="1"/>
  <c r="E1226" i="1"/>
  <c r="D1226" i="1"/>
  <c r="B1226" i="1"/>
  <c r="AX1226" i="1" s="1"/>
  <c r="A1226" i="1"/>
  <c r="BI1225" i="1"/>
  <c r="BG1225" i="1"/>
  <c r="BH1225" i="1" s="1"/>
  <c r="BD1225" i="1"/>
  <c r="BC1225" i="1"/>
  <c r="BB1225" i="1"/>
  <c r="AZ1225" i="1"/>
  <c r="AW1225" i="1"/>
  <c r="AV1225" i="1"/>
  <c r="AU1225" i="1"/>
  <c r="AT1225" i="1"/>
  <c r="AS1225" i="1"/>
  <c r="AP1225" i="1"/>
  <c r="AQ1225" i="1" s="1"/>
  <c r="AO1225" i="1"/>
  <c r="AM1225" i="1"/>
  <c r="AL1225" i="1"/>
  <c r="AD1225" i="1"/>
  <c r="AA1225" i="1"/>
  <c r="W1225" i="1"/>
  <c r="E1225" i="1"/>
  <c r="D1225" i="1"/>
  <c r="B1225" i="1"/>
  <c r="BA1225" i="1" s="1"/>
  <c r="A1225" i="1"/>
  <c r="BI1224" i="1"/>
  <c r="BG1224" i="1"/>
  <c r="BH1224" i="1" s="1"/>
  <c r="BD1224" i="1"/>
  <c r="BC1224" i="1"/>
  <c r="BB1224" i="1"/>
  <c r="AZ1224" i="1"/>
  <c r="AW1224" i="1"/>
  <c r="AV1224" i="1"/>
  <c r="AU1224" i="1"/>
  <c r="AT1224" i="1"/>
  <c r="AS1224" i="1"/>
  <c r="AP1224" i="1"/>
  <c r="AQ1224" i="1" s="1"/>
  <c r="AO1224" i="1"/>
  <c r="AM1224" i="1"/>
  <c r="AL1224" i="1"/>
  <c r="AD1224" i="1"/>
  <c r="AA1224" i="1"/>
  <c r="W1224" i="1"/>
  <c r="E1224" i="1"/>
  <c r="D1224" i="1"/>
  <c r="B1224" i="1"/>
  <c r="AX1224" i="1" s="1"/>
  <c r="A1224" i="1"/>
  <c r="BI1223" i="1"/>
  <c r="BG1223" i="1"/>
  <c r="BH1223" i="1" s="1"/>
  <c r="BD1223" i="1"/>
  <c r="BC1223" i="1"/>
  <c r="BB1223" i="1"/>
  <c r="AZ1223" i="1"/>
  <c r="AW1223" i="1"/>
  <c r="AV1223" i="1"/>
  <c r="AU1223" i="1"/>
  <c r="AT1223" i="1"/>
  <c r="AS1223" i="1"/>
  <c r="AP1223" i="1"/>
  <c r="AQ1223" i="1" s="1"/>
  <c r="AO1223" i="1"/>
  <c r="AM1223" i="1"/>
  <c r="AL1223" i="1"/>
  <c r="AD1223" i="1"/>
  <c r="AA1223" i="1"/>
  <c r="W1223" i="1"/>
  <c r="E1223" i="1"/>
  <c r="D1223" i="1"/>
  <c r="B1223" i="1"/>
  <c r="BA1223" i="1" s="1"/>
  <c r="A1223" i="1"/>
  <c r="BI1222" i="1"/>
  <c r="BG1222" i="1"/>
  <c r="BH1222" i="1" s="1"/>
  <c r="BD1222" i="1"/>
  <c r="BC1222" i="1"/>
  <c r="BB1222" i="1"/>
  <c r="AZ1222" i="1"/>
  <c r="AW1222" i="1"/>
  <c r="AV1222" i="1"/>
  <c r="AU1222" i="1"/>
  <c r="AT1222" i="1"/>
  <c r="AS1222" i="1"/>
  <c r="AP1222" i="1"/>
  <c r="AQ1222" i="1" s="1"/>
  <c r="AO1222" i="1"/>
  <c r="AM1222" i="1"/>
  <c r="AL1222" i="1"/>
  <c r="AD1222" i="1"/>
  <c r="AA1222" i="1"/>
  <c r="W1222" i="1"/>
  <c r="E1222" i="1"/>
  <c r="D1222" i="1"/>
  <c r="B1222" i="1"/>
  <c r="AX1222" i="1" s="1"/>
  <c r="A1222" i="1"/>
  <c r="BI1221" i="1"/>
  <c r="BG1221" i="1"/>
  <c r="BH1221" i="1" s="1"/>
  <c r="BD1221" i="1"/>
  <c r="BC1221" i="1"/>
  <c r="BB1221" i="1"/>
  <c r="AZ1221" i="1"/>
  <c r="AW1221" i="1"/>
  <c r="AV1221" i="1"/>
  <c r="AU1221" i="1"/>
  <c r="AT1221" i="1"/>
  <c r="AS1221" i="1"/>
  <c r="AP1221" i="1"/>
  <c r="AQ1221" i="1" s="1"/>
  <c r="AO1221" i="1"/>
  <c r="AM1221" i="1"/>
  <c r="AL1221" i="1"/>
  <c r="AD1221" i="1"/>
  <c r="AA1221" i="1"/>
  <c r="W1221" i="1"/>
  <c r="E1221" i="1"/>
  <c r="D1221" i="1"/>
  <c r="B1221" i="1"/>
  <c r="BA1221" i="1" s="1"/>
  <c r="A1221" i="1"/>
  <c r="BI1220" i="1"/>
  <c r="BG1220" i="1"/>
  <c r="BH1220" i="1" s="1"/>
  <c r="BD1220" i="1"/>
  <c r="BC1220" i="1"/>
  <c r="BB1220" i="1"/>
  <c r="AZ1220" i="1"/>
  <c r="AW1220" i="1"/>
  <c r="AV1220" i="1"/>
  <c r="AU1220" i="1"/>
  <c r="AT1220" i="1"/>
  <c r="AS1220" i="1"/>
  <c r="AP1220" i="1"/>
  <c r="AQ1220" i="1" s="1"/>
  <c r="AO1220" i="1"/>
  <c r="AM1220" i="1"/>
  <c r="AL1220" i="1"/>
  <c r="AD1220" i="1"/>
  <c r="AA1220" i="1"/>
  <c r="W1220" i="1"/>
  <c r="E1220" i="1"/>
  <c r="D1220" i="1"/>
  <c r="B1220" i="1"/>
  <c r="AX1220" i="1" s="1"/>
  <c r="A1220" i="1"/>
  <c r="BI1219" i="1"/>
  <c r="BG1219" i="1"/>
  <c r="BH1219" i="1" s="1"/>
  <c r="BD1219" i="1"/>
  <c r="BC1219" i="1"/>
  <c r="BB1219" i="1"/>
  <c r="AZ1219" i="1"/>
  <c r="AW1219" i="1"/>
  <c r="AV1219" i="1"/>
  <c r="AU1219" i="1"/>
  <c r="AT1219" i="1"/>
  <c r="AS1219" i="1"/>
  <c r="AP1219" i="1"/>
  <c r="AQ1219" i="1" s="1"/>
  <c r="AO1219" i="1"/>
  <c r="AM1219" i="1"/>
  <c r="AL1219" i="1"/>
  <c r="AD1219" i="1"/>
  <c r="AA1219" i="1"/>
  <c r="W1219" i="1"/>
  <c r="E1219" i="1"/>
  <c r="D1219" i="1"/>
  <c r="B1219" i="1"/>
  <c r="BA1219" i="1" s="1"/>
  <c r="A1219" i="1"/>
  <c r="BI1218" i="1"/>
  <c r="BG1218" i="1"/>
  <c r="BH1218" i="1" s="1"/>
  <c r="BD1218" i="1"/>
  <c r="BC1218" i="1"/>
  <c r="BB1218" i="1"/>
  <c r="AZ1218" i="1"/>
  <c r="AW1218" i="1"/>
  <c r="AV1218" i="1"/>
  <c r="AU1218" i="1"/>
  <c r="AT1218" i="1"/>
  <c r="AS1218" i="1"/>
  <c r="AP1218" i="1"/>
  <c r="AQ1218" i="1" s="1"/>
  <c r="AO1218" i="1"/>
  <c r="AM1218" i="1"/>
  <c r="AL1218" i="1"/>
  <c r="AD1218" i="1"/>
  <c r="AA1218" i="1"/>
  <c r="W1218" i="1"/>
  <c r="E1218" i="1"/>
  <c r="D1218" i="1"/>
  <c r="B1218" i="1"/>
  <c r="AX1218" i="1" s="1"/>
  <c r="A1218" i="1"/>
  <c r="BI1217" i="1"/>
  <c r="BG1217" i="1"/>
  <c r="BH1217" i="1" s="1"/>
  <c r="BD1217" i="1"/>
  <c r="BC1217" i="1"/>
  <c r="BB1217" i="1"/>
  <c r="AZ1217" i="1"/>
  <c r="AW1217" i="1"/>
  <c r="AV1217" i="1"/>
  <c r="AU1217" i="1"/>
  <c r="AT1217" i="1"/>
  <c r="AS1217" i="1"/>
  <c r="AN1217" i="1"/>
  <c r="AM1217" i="1"/>
  <c r="AA1217" i="1"/>
  <c r="AO1217" i="1" s="1"/>
  <c r="W1217" i="1"/>
  <c r="E1217" i="1"/>
  <c r="D1217" i="1"/>
  <c r="B1217" i="1"/>
  <c r="BA1217" i="1" s="1"/>
  <c r="A1217" i="1"/>
  <c r="BL1216" i="1"/>
  <c r="BJ1216" i="1"/>
  <c r="BK1216" i="1" s="1"/>
  <c r="BD1216" i="1"/>
  <c r="BC1216" i="1"/>
  <c r="BB1216" i="1"/>
  <c r="AZ1216" i="1"/>
  <c r="AW1216" i="1"/>
  <c r="AV1216" i="1"/>
  <c r="AU1216" i="1"/>
  <c r="AT1216" i="1"/>
  <c r="AS1216" i="1"/>
  <c r="AM1216" i="1"/>
  <c r="AL1216" i="1"/>
  <c r="AD1216" i="1"/>
  <c r="AA1216" i="1"/>
  <c r="AP1216" i="1" s="1"/>
  <c r="AQ1216" i="1" s="1"/>
  <c r="W1216" i="1"/>
  <c r="E1216" i="1"/>
  <c r="D1216" i="1"/>
  <c r="B1216" i="1"/>
  <c r="A1216" i="1"/>
  <c r="BL1215" i="1"/>
  <c r="BJ1215" i="1"/>
  <c r="BK1215" i="1" s="1"/>
  <c r="BD1215" i="1"/>
  <c r="BC1215" i="1"/>
  <c r="BB1215" i="1"/>
  <c r="AZ1215" i="1"/>
  <c r="AW1215" i="1"/>
  <c r="AV1215" i="1"/>
  <c r="AU1215" i="1"/>
  <c r="AT1215" i="1"/>
  <c r="AS1215" i="1"/>
  <c r="AM1215" i="1"/>
  <c r="AL1215" i="1"/>
  <c r="AD1215" i="1"/>
  <c r="AA1215" i="1"/>
  <c r="AO1215" i="1" s="1"/>
  <c r="W1215" i="1"/>
  <c r="E1215" i="1"/>
  <c r="D1215" i="1"/>
  <c r="B1215" i="1"/>
  <c r="A1215" i="1"/>
  <c r="BL1214" i="1"/>
  <c r="BJ1214" i="1"/>
  <c r="BK1214" i="1" s="1"/>
  <c r="BD1214" i="1"/>
  <c r="BC1214" i="1"/>
  <c r="BB1214" i="1"/>
  <c r="AZ1214" i="1"/>
  <c r="AW1214" i="1"/>
  <c r="AV1214" i="1"/>
  <c r="AU1214" i="1"/>
  <c r="AT1214" i="1"/>
  <c r="AS1214" i="1"/>
  <c r="AM1214" i="1"/>
  <c r="AL1214" i="1"/>
  <c r="AD1214" i="1"/>
  <c r="AA1214" i="1"/>
  <c r="AP1214" i="1" s="1"/>
  <c r="AQ1214" i="1" s="1"/>
  <c r="W1214" i="1"/>
  <c r="E1214" i="1"/>
  <c r="D1214" i="1"/>
  <c r="B1214" i="1"/>
  <c r="A1214" i="1"/>
  <c r="BL1213" i="1"/>
  <c r="BJ1213" i="1"/>
  <c r="BK1213" i="1" s="1"/>
  <c r="BD1213" i="1"/>
  <c r="BC1213" i="1"/>
  <c r="BB1213" i="1"/>
  <c r="AZ1213" i="1"/>
  <c r="AW1213" i="1"/>
  <c r="AV1213" i="1"/>
  <c r="AU1213" i="1"/>
  <c r="AT1213" i="1"/>
  <c r="AS1213" i="1"/>
  <c r="AM1213" i="1"/>
  <c r="AL1213" i="1"/>
  <c r="AD1213" i="1"/>
  <c r="AA1213" i="1"/>
  <c r="AO1213" i="1" s="1"/>
  <c r="W1213" i="1"/>
  <c r="E1213" i="1"/>
  <c r="D1213" i="1"/>
  <c r="B1213" i="1"/>
  <c r="A1213" i="1"/>
  <c r="BL1212" i="1"/>
  <c r="BJ1212" i="1"/>
  <c r="BK1212" i="1" s="1"/>
  <c r="BD1212" i="1"/>
  <c r="BC1212" i="1"/>
  <c r="BB1212" i="1"/>
  <c r="AZ1212" i="1"/>
  <c r="AW1212" i="1"/>
  <c r="AV1212" i="1"/>
  <c r="AU1212" i="1"/>
  <c r="AT1212" i="1"/>
  <c r="AS1212" i="1"/>
  <c r="AM1212" i="1"/>
  <c r="AL1212" i="1"/>
  <c r="AD1212" i="1"/>
  <c r="AA1212" i="1"/>
  <c r="AP1212" i="1" s="1"/>
  <c r="AQ1212" i="1" s="1"/>
  <c r="W1212" i="1"/>
  <c r="E1212" i="1"/>
  <c r="D1212" i="1"/>
  <c r="B1212" i="1"/>
  <c r="A1212" i="1"/>
  <c r="BL1211" i="1"/>
  <c r="BJ1211" i="1"/>
  <c r="BK1211" i="1" s="1"/>
  <c r="BD1211" i="1"/>
  <c r="BC1211" i="1"/>
  <c r="BB1211" i="1"/>
  <c r="AZ1211" i="1"/>
  <c r="AW1211" i="1"/>
  <c r="AV1211" i="1"/>
  <c r="AU1211" i="1"/>
  <c r="AT1211" i="1"/>
  <c r="AS1211" i="1"/>
  <c r="AM1211" i="1"/>
  <c r="AL1211" i="1"/>
  <c r="AD1211" i="1"/>
  <c r="AA1211" i="1"/>
  <c r="AO1211" i="1" s="1"/>
  <c r="W1211" i="1"/>
  <c r="E1211" i="1"/>
  <c r="D1211" i="1"/>
  <c r="B1211" i="1"/>
  <c r="A1211" i="1"/>
  <c r="BL1210" i="1"/>
  <c r="BJ1210" i="1"/>
  <c r="BK1210" i="1" s="1"/>
  <c r="BD1210" i="1"/>
  <c r="BC1210" i="1"/>
  <c r="BB1210" i="1"/>
  <c r="AZ1210" i="1"/>
  <c r="AW1210" i="1"/>
  <c r="AV1210" i="1"/>
  <c r="AU1210" i="1"/>
  <c r="AT1210" i="1"/>
  <c r="AS1210" i="1"/>
  <c r="AM1210" i="1"/>
  <c r="AL1210" i="1"/>
  <c r="AD1210" i="1"/>
  <c r="AA1210" i="1"/>
  <c r="AP1210" i="1" s="1"/>
  <c r="AQ1210" i="1" s="1"/>
  <c r="W1210" i="1"/>
  <c r="E1210" i="1"/>
  <c r="D1210" i="1"/>
  <c r="B1210" i="1"/>
  <c r="A1210" i="1"/>
  <c r="BL1209" i="1"/>
  <c r="BJ1209" i="1"/>
  <c r="BK1209" i="1" s="1"/>
  <c r="BD1209" i="1"/>
  <c r="BC1209" i="1"/>
  <c r="BB1209" i="1"/>
  <c r="AZ1209" i="1"/>
  <c r="AW1209" i="1"/>
  <c r="AV1209" i="1"/>
  <c r="AU1209" i="1"/>
  <c r="AT1209" i="1"/>
  <c r="AS1209" i="1"/>
  <c r="AM1209" i="1"/>
  <c r="AL1209" i="1"/>
  <c r="AD1209" i="1"/>
  <c r="AA1209" i="1"/>
  <c r="AO1209" i="1" s="1"/>
  <c r="W1209" i="1"/>
  <c r="E1209" i="1"/>
  <c r="D1209" i="1"/>
  <c r="B1209" i="1"/>
  <c r="A1209" i="1"/>
  <c r="BL1208" i="1"/>
  <c r="BJ1208" i="1"/>
  <c r="BK1208" i="1" s="1"/>
  <c r="BD1208" i="1"/>
  <c r="BC1208" i="1"/>
  <c r="BB1208" i="1"/>
  <c r="AZ1208" i="1"/>
  <c r="AW1208" i="1"/>
  <c r="AV1208" i="1"/>
  <c r="AU1208" i="1"/>
  <c r="AT1208" i="1"/>
  <c r="AS1208" i="1"/>
  <c r="AM1208" i="1"/>
  <c r="AL1208" i="1"/>
  <c r="AD1208" i="1"/>
  <c r="AA1208" i="1"/>
  <c r="AP1208" i="1" s="1"/>
  <c r="AQ1208" i="1" s="1"/>
  <c r="W1208" i="1"/>
  <c r="E1208" i="1"/>
  <c r="D1208" i="1"/>
  <c r="B1208" i="1"/>
  <c r="A1208" i="1"/>
  <c r="BL1207" i="1"/>
  <c r="BJ1207" i="1"/>
  <c r="BK1207" i="1" s="1"/>
  <c r="BD1207" i="1"/>
  <c r="BC1207" i="1"/>
  <c r="BB1207" i="1"/>
  <c r="AZ1207" i="1"/>
  <c r="AW1207" i="1"/>
  <c r="AV1207" i="1"/>
  <c r="AU1207" i="1"/>
  <c r="AT1207" i="1"/>
  <c r="AS1207" i="1"/>
  <c r="AM1207" i="1"/>
  <c r="AL1207" i="1"/>
  <c r="AD1207" i="1"/>
  <c r="AA1207" i="1"/>
  <c r="AO1207" i="1" s="1"/>
  <c r="W1207" i="1"/>
  <c r="E1207" i="1"/>
  <c r="D1207" i="1"/>
  <c r="B1207" i="1"/>
  <c r="A1207" i="1"/>
  <c r="BL1206" i="1"/>
  <c r="BJ1206" i="1"/>
  <c r="BK1206" i="1" s="1"/>
  <c r="BD1206" i="1"/>
  <c r="BC1206" i="1"/>
  <c r="BB1206" i="1"/>
  <c r="AZ1206" i="1"/>
  <c r="AW1206" i="1"/>
  <c r="AV1206" i="1"/>
  <c r="AU1206" i="1"/>
  <c r="AT1206" i="1"/>
  <c r="AS1206" i="1"/>
  <c r="AM1206" i="1"/>
  <c r="AL1206" i="1"/>
  <c r="AD1206" i="1"/>
  <c r="AA1206" i="1"/>
  <c r="AP1206" i="1" s="1"/>
  <c r="AQ1206" i="1" s="1"/>
  <c r="W1206" i="1"/>
  <c r="E1206" i="1"/>
  <c r="D1206" i="1"/>
  <c r="B1206" i="1"/>
  <c r="A1206" i="1"/>
  <c r="BL1205" i="1"/>
  <c r="BJ1205" i="1"/>
  <c r="BK1205" i="1" s="1"/>
  <c r="BD1205" i="1"/>
  <c r="BC1205" i="1"/>
  <c r="BB1205" i="1"/>
  <c r="AZ1205" i="1"/>
  <c r="AW1205" i="1"/>
  <c r="AV1205" i="1"/>
  <c r="AU1205" i="1"/>
  <c r="AT1205" i="1"/>
  <c r="AS1205" i="1"/>
  <c r="AM1205" i="1"/>
  <c r="AL1205" i="1"/>
  <c r="AD1205" i="1"/>
  <c r="AA1205" i="1"/>
  <c r="AO1205" i="1" s="1"/>
  <c r="W1205" i="1"/>
  <c r="E1205" i="1"/>
  <c r="D1205" i="1"/>
  <c r="B1205" i="1"/>
  <c r="A1205" i="1"/>
  <c r="BL1204" i="1"/>
  <c r="BJ1204" i="1"/>
  <c r="BK1204" i="1" s="1"/>
  <c r="BD1204" i="1"/>
  <c r="BC1204" i="1"/>
  <c r="BB1204" i="1"/>
  <c r="AZ1204" i="1"/>
  <c r="AW1204" i="1"/>
  <c r="AV1204" i="1"/>
  <c r="AU1204" i="1"/>
  <c r="AT1204" i="1"/>
  <c r="AS1204" i="1"/>
  <c r="AP1204" i="1"/>
  <c r="AQ1204" i="1" s="1"/>
  <c r="AO1204" i="1"/>
  <c r="AN1204" i="1"/>
  <c r="AM1204" i="1"/>
  <c r="AA1204" i="1"/>
  <c r="AD1204" i="1" s="1"/>
  <c r="AF1204" i="1" s="1"/>
  <c r="AE1204" i="1" s="1"/>
  <c r="W1204" i="1"/>
  <c r="E1204" i="1"/>
  <c r="D1204" i="1"/>
  <c r="B1204" i="1"/>
  <c r="A1204" i="1"/>
  <c r="BL1203" i="1"/>
  <c r="BJ1203" i="1"/>
  <c r="BK1203" i="1" s="1"/>
  <c r="BD1203" i="1"/>
  <c r="BC1203" i="1"/>
  <c r="BB1203" i="1"/>
  <c r="AZ1203" i="1"/>
  <c r="AW1203" i="1"/>
  <c r="AV1203" i="1"/>
  <c r="AU1203" i="1"/>
  <c r="AT1203" i="1"/>
  <c r="AS1203" i="1"/>
  <c r="AN1203" i="1"/>
  <c r="AL1203" i="1"/>
  <c r="AA1203" i="1"/>
  <c r="AO1203" i="1" s="1"/>
  <c r="W1203" i="1"/>
  <c r="E1203" i="1"/>
  <c r="D1203" i="1"/>
  <c r="B1203" i="1"/>
  <c r="BA1203" i="1" s="1"/>
  <c r="A1203" i="1"/>
  <c r="BI1202" i="1"/>
  <c r="BG1202" i="1"/>
  <c r="BH1202" i="1" s="1"/>
  <c r="BD1202" i="1"/>
  <c r="BC1202" i="1"/>
  <c r="BB1202" i="1"/>
  <c r="AZ1202" i="1"/>
  <c r="AW1202" i="1"/>
  <c r="AV1202" i="1"/>
  <c r="AU1202" i="1"/>
  <c r="AT1202" i="1"/>
  <c r="AS1202" i="1"/>
  <c r="AP1202" i="1"/>
  <c r="AQ1202" i="1" s="1"/>
  <c r="AO1202" i="1"/>
  <c r="AN1202" i="1"/>
  <c r="AM1202" i="1"/>
  <c r="AA1202" i="1"/>
  <c r="AD1202" i="1" s="1"/>
  <c r="AF1202" i="1" s="1"/>
  <c r="AE1202" i="1" s="1"/>
  <c r="W1202" i="1"/>
  <c r="E1202" i="1"/>
  <c r="D1202" i="1"/>
  <c r="B1202" i="1"/>
  <c r="A1202" i="1"/>
  <c r="BI1201" i="1"/>
  <c r="BG1201" i="1"/>
  <c r="BH1201" i="1" s="1"/>
  <c r="BD1201" i="1"/>
  <c r="BC1201" i="1"/>
  <c r="BB1201" i="1"/>
  <c r="AZ1201" i="1"/>
  <c r="AW1201" i="1"/>
  <c r="AV1201" i="1"/>
  <c r="AU1201" i="1"/>
  <c r="AT1201" i="1"/>
  <c r="AS1201" i="1"/>
  <c r="AN1201" i="1"/>
  <c r="AL1201" i="1"/>
  <c r="AA1201" i="1"/>
  <c r="AO1201" i="1" s="1"/>
  <c r="W1201" i="1"/>
  <c r="E1201" i="1"/>
  <c r="D1201" i="1"/>
  <c r="B1201" i="1"/>
  <c r="A1201" i="1"/>
  <c r="BL1200" i="1"/>
  <c r="BJ1200" i="1"/>
  <c r="BK1200" i="1" s="1"/>
  <c r="BD1200" i="1"/>
  <c r="BC1200" i="1"/>
  <c r="BB1200" i="1"/>
  <c r="AZ1200" i="1"/>
  <c r="AW1200" i="1"/>
  <c r="AV1200" i="1"/>
  <c r="AU1200" i="1"/>
  <c r="AT1200" i="1"/>
  <c r="AS1200" i="1"/>
  <c r="AP1200" i="1"/>
  <c r="AQ1200" i="1" s="1"/>
  <c r="AO1200" i="1"/>
  <c r="AN1200" i="1"/>
  <c r="AM1200" i="1"/>
  <c r="AA1200" i="1"/>
  <c r="AD1200" i="1" s="1"/>
  <c r="AF1200" i="1" s="1"/>
  <c r="AE1200" i="1" s="1"/>
  <c r="W1200" i="1"/>
  <c r="E1200" i="1"/>
  <c r="D1200" i="1"/>
  <c r="B1200" i="1"/>
  <c r="A1200" i="1"/>
  <c r="BL1199" i="1"/>
  <c r="BJ1199" i="1"/>
  <c r="BK1199" i="1" s="1"/>
  <c r="BD1199" i="1"/>
  <c r="BC1199" i="1"/>
  <c r="BB1199" i="1"/>
  <c r="AZ1199" i="1"/>
  <c r="AW1199" i="1"/>
  <c r="AV1199" i="1"/>
  <c r="AU1199" i="1"/>
  <c r="AT1199" i="1"/>
  <c r="AS1199" i="1"/>
  <c r="AN1199" i="1"/>
  <c r="AL1199" i="1"/>
  <c r="AA1199" i="1"/>
  <c r="AO1199" i="1" s="1"/>
  <c r="W1199" i="1"/>
  <c r="E1199" i="1"/>
  <c r="D1199" i="1"/>
  <c r="B1199" i="1"/>
  <c r="A1199" i="1"/>
  <c r="BL1198" i="1"/>
  <c r="BJ1198" i="1"/>
  <c r="BK1198" i="1" s="1"/>
  <c r="BD1198" i="1"/>
  <c r="BC1198" i="1"/>
  <c r="BB1198" i="1"/>
  <c r="AZ1198" i="1"/>
  <c r="AW1198" i="1"/>
  <c r="AV1198" i="1"/>
  <c r="AU1198" i="1"/>
  <c r="AT1198" i="1"/>
  <c r="AS1198" i="1"/>
  <c r="AP1198" i="1"/>
  <c r="AQ1198" i="1" s="1"/>
  <c r="AO1198" i="1"/>
  <c r="AN1198" i="1"/>
  <c r="AM1198" i="1"/>
  <c r="AA1198" i="1"/>
  <c r="AD1198" i="1" s="1"/>
  <c r="AF1198" i="1" s="1"/>
  <c r="AE1198" i="1" s="1"/>
  <c r="W1198" i="1"/>
  <c r="E1198" i="1"/>
  <c r="D1198" i="1"/>
  <c r="B1198" i="1"/>
  <c r="A1198" i="1"/>
  <c r="BI1197" i="1"/>
  <c r="BG1197" i="1"/>
  <c r="BH1197" i="1" s="1"/>
  <c r="BD1197" i="1"/>
  <c r="BC1197" i="1"/>
  <c r="BB1197" i="1"/>
  <c r="AZ1197" i="1"/>
  <c r="AW1197" i="1"/>
  <c r="AV1197" i="1"/>
  <c r="AU1197" i="1"/>
  <c r="AT1197" i="1"/>
  <c r="AS1197" i="1"/>
  <c r="AP1197" i="1"/>
  <c r="AQ1197" i="1" s="1"/>
  <c r="AO1197" i="1"/>
  <c r="AM1197" i="1"/>
  <c r="AL1197" i="1"/>
  <c r="AD1197" i="1"/>
  <c r="AA1197" i="1"/>
  <c r="W1197" i="1"/>
  <c r="E1197" i="1"/>
  <c r="D1197" i="1"/>
  <c r="B1197" i="1"/>
  <c r="A1197" i="1"/>
  <c r="BI1196" i="1"/>
  <c r="BG1196" i="1"/>
  <c r="BH1196" i="1" s="1"/>
  <c r="BD1196" i="1"/>
  <c r="BC1196" i="1"/>
  <c r="BB1196" i="1"/>
  <c r="AZ1196" i="1"/>
  <c r="AW1196" i="1"/>
  <c r="AV1196" i="1"/>
  <c r="AU1196" i="1"/>
  <c r="AT1196" i="1"/>
  <c r="AS1196" i="1"/>
  <c r="AP1196" i="1"/>
  <c r="AQ1196" i="1" s="1"/>
  <c r="AO1196" i="1"/>
  <c r="AM1196" i="1"/>
  <c r="AL1196" i="1"/>
  <c r="AD1196" i="1"/>
  <c r="AA1196" i="1"/>
  <c r="W1196" i="1"/>
  <c r="E1196" i="1"/>
  <c r="D1196" i="1"/>
  <c r="B1196" i="1"/>
  <c r="A1196" i="1"/>
  <c r="BI1195" i="1"/>
  <c r="BG1195" i="1"/>
  <c r="BH1195" i="1" s="1"/>
  <c r="BD1195" i="1"/>
  <c r="BC1195" i="1"/>
  <c r="BB1195" i="1"/>
  <c r="AZ1195" i="1"/>
  <c r="AW1195" i="1"/>
  <c r="AV1195" i="1"/>
  <c r="AU1195" i="1"/>
  <c r="AT1195" i="1"/>
  <c r="AS1195" i="1"/>
  <c r="AN1195" i="1"/>
  <c r="AM1195" i="1"/>
  <c r="AA1195" i="1"/>
  <c r="AO1195" i="1" s="1"/>
  <c r="W1195" i="1"/>
  <c r="E1195" i="1"/>
  <c r="D1195" i="1"/>
  <c r="B1195" i="1"/>
  <c r="A1195" i="1"/>
  <c r="BL1194" i="1"/>
  <c r="BJ1194" i="1"/>
  <c r="BK1194" i="1" s="1"/>
  <c r="BD1194" i="1"/>
  <c r="BC1194" i="1"/>
  <c r="BB1194" i="1"/>
  <c r="AZ1194" i="1"/>
  <c r="AW1194" i="1"/>
  <c r="AV1194" i="1"/>
  <c r="AU1194" i="1"/>
  <c r="AT1194" i="1"/>
  <c r="AS1194" i="1"/>
  <c r="AM1194" i="1"/>
  <c r="AL1194" i="1"/>
  <c r="AD1194" i="1"/>
  <c r="AA1194" i="1"/>
  <c r="AP1194" i="1" s="1"/>
  <c r="AQ1194" i="1" s="1"/>
  <c r="W1194" i="1"/>
  <c r="E1194" i="1"/>
  <c r="D1194" i="1"/>
  <c r="B1194" i="1"/>
  <c r="A1194" i="1"/>
  <c r="BL1193" i="1"/>
  <c r="BJ1193" i="1"/>
  <c r="BK1193" i="1" s="1"/>
  <c r="BD1193" i="1"/>
  <c r="BC1193" i="1"/>
  <c r="BB1193" i="1"/>
  <c r="AZ1193" i="1"/>
  <c r="AW1193" i="1"/>
  <c r="AV1193" i="1"/>
  <c r="AU1193" i="1"/>
  <c r="AT1193" i="1"/>
  <c r="AS1193" i="1"/>
  <c r="AM1193" i="1"/>
  <c r="AL1193" i="1"/>
  <c r="AD1193" i="1"/>
  <c r="AA1193" i="1"/>
  <c r="AO1193" i="1" s="1"/>
  <c r="W1193" i="1"/>
  <c r="E1193" i="1"/>
  <c r="D1193" i="1"/>
  <c r="B1193" i="1"/>
  <c r="A1193" i="1"/>
  <c r="BL1192" i="1"/>
  <c r="BJ1192" i="1"/>
  <c r="BK1192" i="1" s="1"/>
  <c r="BD1192" i="1"/>
  <c r="BC1192" i="1"/>
  <c r="BB1192" i="1"/>
  <c r="AZ1192" i="1"/>
  <c r="AW1192" i="1"/>
  <c r="AV1192" i="1"/>
  <c r="AU1192" i="1"/>
  <c r="AT1192" i="1"/>
  <c r="AS1192" i="1"/>
  <c r="AP1192" i="1"/>
  <c r="AQ1192" i="1" s="1"/>
  <c r="AO1192" i="1"/>
  <c r="AN1192" i="1"/>
  <c r="AM1192" i="1"/>
  <c r="AA1192" i="1"/>
  <c r="AD1192" i="1" s="1"/>
  <c r="AF1192" i="1" s="1"/>
  <c r="AE1192" i="1" s="1"/>
  <c r="W1192" i="1"/>
  <c r="E1192" i="1"/>
  <c r="D1192" i="1"/>
  <c r="B1192" i="1"/>
  <c r="A1192" i="1"/>
  <c r="BI1191" i="1"/>
  <c r="BG1191" i="1"/>
  <c r="BH1191" i="1" s="1"/>
  <c r="BD1191" i="1"/>
  <c r="BB1191" i="1"/>
  <c r="AZ1191" i="1"/>
  <c r="AW1191" i="1"/>
  <c r="AV1191" i="1"/>
  <c r="AU1191" i="1"/>
  <c r="AT1191" i="1"/>
  <c r="AS1191" i="1"/>
  <c r="AP1191" i="1"/>
  <c r="AQ1191" i="1" s="1"/>
  <c r="AO1191" i="1"/>
  <c r="AN1191" i="1"/>
  <c r="AM1191" i="1"/>
  <c r="AL1191" i="1"/>
  <c r="AD1191" i="1"/>
  <c r="AA1191" i="1"/>
  <c r="W1191" i="1"/>
  <c r="E1191" i="1"/>
  <c r="D1191" i="1"/>
  <c r="B1191" i="1"/>
  <c r="A1191" i="1"/>
  <c r="BI1190" i="1"/>
  <c r="BG1190" i="1"/>
  <c r="BH1190" i="1" s="1"/>
  <c r="BD1190" i="1"/>
  <c r="BB1190" i="1"/>
  <c r="AZ1190" i="1"/>
  <c r="AW1190" i="1"/>
  <c r="AV1190" i="1"/>
  <c r="AU1190" i="1"/>
  <c r="AT1190" i="1"/>
  <c r="AS1190" i="1"/>
  <c r="AP1190" i="1"/>
  <c r="AQ1190" i="1" s="1"/>
  <c r="AO1190" i="1"/>
  <c r="AN1190" i="1"/>
  <c r="AM1190" i="1"/>
  <c r="AL1190" i="1"/>
  <c r="AD1190" i="1"/>
  <c r="AA1190" i="1"/>
  <c r="W1190" i="1"/>
  <c r="E1190" i="1"/>
  <c r="D1190" i="1"/>
  <c r="B1190" i="1"/>
  <c r="A1190" i="1"/>
  <c r="BI1189" i="1"/>
  <c r="BG1189" i="1"/>
  <c r="BH1189" i="1" s="1"/>
  <c r="BD1189" i="1"/>
  <c r="BB1189" i="1"/>
  <c r="AZ1189" i="1"/>
  <c r="AW1189" i="1"/>
  <c r="AV1189" i="1"/>
  <c r="AU1189" i="1"/>
  <c r="AT1189" i="1"/>
  <c r="AS1189" i="1"/>
  <c r="AP1189" i="1"/>
  <c r="AQ1189" i="1" s="1"/>
  <c r="AO1189" i="1"/>
  <c r="AN1189" i="1"/>
  <c r="AM1189" i="1"/>
  <c r="AL1189" i="1"/>
  <c r="AD1189" i="1"/>
  <c r="AA1189" i="1"/>
  <c r="W1189" i="1"/>
  <c r="E1189" i="1"/>
  <c r="D1189" i="1"/>
  <c r="B1189" i="1"/>
  <c r="A1189" i="1"/>
  <c r="BI1188" i="1"/>
  <c r="BG1188" i="1"/>
  <c r="BH1188" i="1" s="1"/>
  <c r="BD1188" i="1"/>
  <c r="BC1188" i="1"/>
  <c r="AZ1188" i="1"/>
  <c r="AW1188" i="1"/>
  <c r="AV1188" i="1"/>
  <c r="AU1188" i="1"/>
  <c r="AT1188" i="1"/>
  <c r="AS1188" i="1"/>
  <c r="AP1188" i="1"/>
  <c r="AQ1188" i="1" s="1"/>
  <c r="AO1188" i="1"/>
  <c r="AN1188" i="1"/>
  <c r="AM1188" i="1"/>
  <c r="AL1188" i="1"/>
  <c r="AD1188" i="1"/>
  <c r="AA1188" i="1"/>
  <c r="W1188" i="1"/>
  <c r="E1188" i="1"/>
  <c r="D1188" i="1"/>
  <c r="B1188" i="1"/>
  <c r="AY1188" i="1" s="1"/>
  <c r="A1188" i="1"/>
  <c r="BI1187" i="1"/>
  <c r="BG1187" i="1"/>
  <c r="BH1187" i="1" s="1"/>
  <c r="BD1187" i="1"/>
  <c r="BC1187" i="1"/>
  <c r="AZ1187" i="1"/>
  <c r="AW1187" i="1"/>
  <c r="AV1187" i="1"/>
  <c r="AU1187" i="1"/>
  <c r="AT1187" i="1"/>
  <c r="AS1187" i="1"/>
  <c r="AP1187" i="1"/>
  <c r="AQ1187" i="1" s="1"/>
  <c r="AO1187" i="1"/>
  <c r="AN1187" i="1"/>
  <c r="AM1187" i="1"/>
  <c r="AL1187" i="1"/>
  <c r="AD1187" i="1"/>
  <c r="AA1187" i="1"/>
  <c r="W1187" i="1"/>
  <c r="E1187" i="1"/>
  <c r="D1187" i="1"/>
  <c r="B1187" i="1"/>
  <c r="A1187" i="1"/>
  <c r="BI1186" i="1"/>
  <c r="BG1186" i="1"/>
  <c r="BH1186" i="1" s="1"/>
  <c r="BD1186" i="1"/>
  <c r="BC1186" i="1"/>
  <c r="AZ1186" i="1"/>
  <c r="AW1186" i="1"/>
  <c r="AV1186" i="1"/>
  <c r="AU1186" i="1"/>
  <c r="AT1186" i="1"/>
  <c r="AS1186" i="1"/>
  <c r="AP1186" i="1"/>
  <c r="AQ1186" i="1" s="1"/>
  <c r="AO1186" i="1"/>
  <c r="AN1186" i="1"/>
  <c r="AM1186" i="1"/>
  <c r="AL1186" i="1"/>
  <c r="AD1186" i="1"/>
  <c r="AA1186" i="1"/>
  <c r="W1186" i="1"/>
  <c r="E1186" i="1"/>
  <c r="D1186" i="1"/>
  <c r="B1186" i="1"/>
  <c r="A1186" i="1"/>
  <c r="BI1185" i="1"/>
  <c r="BG1185" i="1"/>
  <c r="BH1185" i="1" s="1"/>
  <c r="BC1185" i="1"/>
  <c r="BB1185" i="1"/>
  <c r="AZ1185" i="1"/>
  <c r="AW1185" i="1"/>
  <c r="AV1185" i="1"/>
  <c r="AU1185" i="1"/>
  <c r="AT1185" i="1"/>
  <c r="AS1185" i="1"/>
  <c r="AP1185" i="1"/>
  <c r="AQ1185" i="1" s="1"/>
  <c r="AO1185" i="1"/>
  <c r="AN1185" i="1"/>
  <c r="AM1185" i="1"/>
  <c r="AL1185" i="1"/>
  <c r="AD1185" i="1"/>
  <c r="AA1185" i="1"/>
  <c r="W1185" i="1"/>
  <c r="E1185" i="1"/>
  <c r="D1185" i="1"/>
  <c r="B1185" i="1"/>
  <c r="A1185" i="1"/>
  <c r="BI1184" i="1"/>
  <c r="BG1184" i="1"/>
  <c r="BH1184" i="1" s="1"/>
  <c r="BC1184" i="1"/>
  <c r="BB1184" i="1"/>
  <c r="AZ1184" i="1"/>
  <c r="AW1184" i="1"/>
  <c r="AV1184" i="1"/>
  <c r="AU1184" i="1"/>
  <c r="AT1184" i="1"/>
  <c r="AS1184" i="1"/>
  <c r="AP1184" i="1"/>
  <c r="AQ1184" i="1" s="1"/>
  <c r="AO1184" i="1"/>
  <c r="AN1184" i="1"/>
  <c r="AM1184" i="1"/>
  <c r="AL1184" i="1"/>
  <c r="AD1184" i="1"/>
  <c r="AA1184" i="1"/>
  <c r="BD1184" i="1" s="1"/>
  <c r="W1184" i="1"/>
  <c r="E1184" i="1"/>
  <c r="D1184" i="1"/>
  <c r="B1184" i="1"/>
  <c r="AY1184" i="1" s="1"/>
  <c r="A1184" i="1"/>
  <c r="BI1183" i="1"/>
  <c r="BG1183" i="1"/>
  <c r="BH1183" i="1" s="1"/>
  <c r="BC1183" i="1"/>
  <c r="BB1183" i="1"/>
  <c r="AZ1183" i="1"/>
  <c r="AW1183" i="1"/>
  <c r="AV1183" i="1"/>
  <c r="AU1183" i="1"/>
  <c r="AT1183" i="1"/>
  <c r="AS1183" i="1"/>
  <c r="AP1183" i="1"/>
  <c r="AQ1183" i="1" s="1"/>
  <c r="AO1183" i="1"/>
  <c r="AN1183" i="1"/>
  <c r="AM1183" i="1"/>
  <c r="AL1183" i="1"/>
  <c r="AD1183" i="1"/>
  <c r="AA1183" i="1"/>
  <c r="W1183" i="1"/>
  <c r="E1183" i="1"/>
  <c r="D1183" i="1"/>
  <c r="B1183" i="1"/>
  <c r="A1183" i="1"/>
  <c r="BI1182" i="1"/>
  <c r="BG1182" i="1"/>
  <c r="BH1182" i="1" s="1"/>
  <c r="BC1182" i="1"/>
  <c r="BB1182" i="1"/>
  <c r="AZ1182" i="1"/>
  <c r="AW1182" i="1"/>
  <c r="AV1182" i="1"/>
  <c r="AU1182" i="1"/>
  <c r="AT1182" i="1"/>
  <c r="AS1182" i="1"/>
  <c r="AP1182" i="1"/>
  <c r="AQ1182" i="1" s="1"/>
  <c r="AO1182" i="1"/>
  <c r="AN1182" i="1"/>
  <c r="AM1182" i="1"/>
  <c r="AL1182" i="1"/>
  <c r="AD1182" i="1"/>
  <c r="AA1182" i="1"/>
  <c r="BD1182" i="1" s="1"/>
  <c r="W1182" i="1"/>
  <c r="E1182" i="1"/>
  <c r="D1182" i="1"/>
  <c r="B1182" i="1"/>
  <c r="A1182" i="1"/>
  <c r="BI1181" i="1"/>
  <c r="BG1181" i="1"/>
  <c r="BH1181" i="1" s="1"/>
  <c r="BC1181" i="1"/>
  <c r="BB1181" i="1"/>
  <c r="AZ1181" i="1"/>
  <c r="AW1181" i="1"/>
  <c r="AV1181" i="1"/>
  <c r="AU1181" i="1"/>
  <c r="AT1181" i="1"/>
  <c r="AS1181" i="1"/>
  <c r="AP1181" i="1"/>
  <c r="AQ1181" i="1" s="1"/>
  <c r="AO1181" i="1"/>
  <c r="AN1181" i="1"/>
  <c r="AM1181" i="1"/>
  <c r="AL1181" i="1"/>
  <c r="AD1181" i="1"/>
  <c r="AA1181" i="1"/>
  <c r="W1181" i="1"/>
  <c r="E1181" i="1"/>
  <c r="D1181" i="1"/>
  <c r="B1181" i="1"/>
  <c r="A1181" i="1"/>
  <c r="BI1180" i="1"/>
  <c r="BG1180" i="1"/>
  <c r="BH1180" i="1" s="1"/>
  <c r="BC1180" i="1"/>
  <c r="BB1180" i="1"/>
  <c r="AZ1180" i="1"/>
  <c r="AW1180" i="1"/>
  <c r="AV1180" i="1"/>
  <c r="AU1180" i="1"/>
  <c r="AT1180" i="1"/>
  <c r="AS1180" i="1"/>
  <c r="AP1180" i="1"/>
  <c r="AQ1180" i="1" s="1"/>
  <c r="AO1180" i="1"/>
  <c r="AN1180" i="1"/>
  <c r="AM1180" i="1"/>
  <c r="AL1180" i="1"/>
  <c r="AD1180" i="1"/>
  <c r="AA1180" i="1"/>
  <c r="BD1180" i="1" s="1"/>
  <c r="W1180" i="1"/>
  <c r="E1180" i="1"/>
  <c r="D1180" i="1"/>
  <c r="B1180" i="1"/>
  <c r="AY1180" i="1" s="1"/>
  <c r="A1180" i="1"/>
  <c r="BI1179" i="1"/>
  <c r="BG1179" i="1"/>
  <c r="BH1179" i="1" s="1"/>
  <c r="BC1179" i="1"/>
  <c r="BB1179" i="1"/>
  <c r="AZ1179" i="1"/>
  <c r="AW1179" i="1"/>
  <c r="AV1179" i="1"/>
  <c r="AU1179" i="1"/>
  <c r="AT1179" i="1"/>
  <c r="AS1179" i="1"/>
  <c r="AP1179" i="1"/>
  <c r="AQ1179" i="1" s="1"/>
  <c r="AO1179" i="1"/>
  <c r="AN1179" i="1"/>
  <c r="AM1179" i="1"/>
  <c r="AL1179" i="1"/>
  <c r="AD1179" i="1"/>
  <c r="AA1179" i="1"/>
  <c r="W1179" i="1"/>
  <c r="E1179" i="1"/>
  <c r="D1179" i="1"/>
  <c r="B1179" i="1"/>
  <c r="A1179" i="1"/>
  <c r="BI1178" i="1"/>
  <c r="BG1178" i="1"/>
  <c r="BH1178" i="1" s="1"/>
  <c r="BC1178" i="1"/>
  <c r="BB1178" i="1"/>
  <c r="AZ1178" i="1"/>
  <c r="AW1178" i="1"/>
  <c r="AV1178" i="1"/>
  <c r="AU1178" i="1"/>
  <c r="AT1178" i="1"/>
  <c r="AS1178" i="1"/>
  <c r="AP1178" i="1"/>
  <c r="AQ1178" i="1" s="1"/>
  <c r="AO1178" i="1"/>
  <c r="AN1178" i="1"/>
  <c r="AM1178" i="1"/>
  <c r="AL1178" i="1"/>
  <c r="AD1178" i="1"/>
  <c r="AA1178" i="1"/>
  <c r="BD1178" i="1" s="1"/>
  <c r="W1178" i="1"/>
  <c r="E1178" i="1"/>
  <c r="D1178" i="1"/>
  <c r="B1178" i="1"/>
  <c r="A1178" i="1"/>
  <c r="BI1177" i="1"/>
  <c r="BG1177" i="1"/>
  <c r="BH1177" i="1" s="1"/>
  <c r="BC1177" i="1"/>
  <c r="BB1177" i="1"/>
  <c r="AZ1177" i="1"/>
  <c r="AW1177" i="1"/>
  <c r="AV1177" i="1"/>
  <c r="AU1177" i="1"/>
  <c r="AT1177" i="1"/>
  <c r="AS1177" i="1"/>
  <c r="AP1177" i="1"/>
  <c r="AQ1177" i="1" s="1"/>
  <c r="AO1177" i="1"/>
  <c r="AN1177" i="1"/>
  <c r="AM1177" i="1"/>
  <c r="AL1177" i="1"/>
  <c r="AD1177" i="1"/>
  <c r="AA1177" i="1"/>
  <c r="W1177" i="1"/>
  <c r="E1177" i="1"/>
  <c r="D1177" i="1"/>
  <c r="B1177" i="1"/>
  <c r="A1177" i="1"/>
  <c r="BI1176" i="1"/>
  <c r="BG1176" i="1"/>
  <c r="BH1176" i="1" s="1"/>
  <c r="BC1176" i="1"/>
  <c r="BB1176" i="1"/>
  <c r="AZ1176" i="1"/>
  <c r="AW1176" i="1"/>
  <c r="AV1176" i="1"/>
  <c r="AU1176" i="1"/>
  <c r="AT1176" i="1"/>
  <c r="AS1176" i="1"/>
  <c r="AP1176" i="1"/>
  <c r="AQ1176" i="1" s="1"/>
  <c r="AO1176" i="1"/>
  <c r="AN1176" i="1"/>
  <c r="AM1176" i="1"/>
  <c r="AL1176" i="1"/>
  <c r="AD1176" i="1"/>
  <c r="AA1176" i="1"/>
  <c r="BD1176" i="1" s="1"/>
  <c r="W1176" i="1"/>
  <c r="E1176" i="1"/>
  <c r="D1176" i="1"/>
  <c r="B1176" i="1"/>
  <c r="AY1176" i="1" s="1"/>
  <c r="A1176" i="1"/>
  <c r="BI1175" i="1"/>
  <c r="BG1175" i="1"/>
  <c r="BH1175" i="1" s="1"/>
  <c r="BC1175" i="1"/>
  <c r="BB1175" i="1"/>
  <c r="AZ1175" i="1"/>
  <c r="AW1175" i="1"/>
  <c r="AV1175" i="1"/>
  <c r="AU1175" i="1"/>
  <c r="AT1175" i="1"/>
  <c r="AS1175" i="1"/>
  <c r="AP1175" i="1"/>
  <c r="AQ1175" i="1" s="1"/>
  <c r="AO1175" i="1"/>
  <c r="AN1175" i="1"/>
  <c r="AM1175" i="1"/>
  <c r="AL1175" i="1"/>
  <c r="AA1175" i="1"/>
  <c r="W1175" i="1"/>
  <c r="E1175" i="1"/>
  <c r="D1175" i="1"/>
  <c r="B1175" i="1"/>
  <c r="A1175" i="1"/>
  <c r="BI1174" i="1"/>
  <c r="BG1174" i="1"/>
  <c r="BH1174" i="1" s="1"/>
  <c r="BD1174" i="1"/>
  <c r="BC1174" i="1"/>
  <c r="BB1174" i="1"/>
  <c r="AZ1174" i="1"/>
  <c r="AW1174" i="1"/>
  <c r="AU1174" i="1"/>
  <c r="AT1174" i="1"/>
  <c r="AS1174" i="1"/>
  <c r="AP1174" i="1"/>
  <c r="AQ1174" i="1" s="1"/>
  <c r="AO1174" i="1"/>
  <c r="AN1174" i="1"/>
  <c r="AM1174" i="1"/>
  <c r="AL1174" i="1"/>
  <c r="AD1174" i="1"/>
  <c r="AA1174" i="1"/>
  <c r="AV1174" i="1" s="1"/>
  <c r="W1174" i="1"/>
  <c r="E1174" i="1"/>
  <c r="D1174" i="1"/>
  <c r="B1174" i="1"/>
  <c r="A1174" i="1"/>
  <c r="BI1173" i="1"/>
  <c r="BG1173" i="1"/>
  <c r="BH1173" i="1" s="1"/>
  <c r="BD1173" i="1"/>
  <c r="BC1173" i="1"/>
  <c r="BB1173" i="1"/>
  <c r="AZ1173" i="1"/>
  <c r="AW1173" i="1"/>
  <c r="AV1173" i="1"/>
  <c r="AU1173" i="1"/>
  <c r="AT1173" i="1"/>
  <c r="AS1173" i="1"/>
  <c r="AP1173" i="1"/>
  <c r="AQ1173" i="1" s="1"/>
  <c r="AO1173" i="1"/>
  <c r="AN1173" i="1"/>
  <c r="AM1173" i="1"/>
  <c r="AL1173" i="1"/>
  <c r="AA1173" i="1"/>
  <c r="AF1173" i="1" s="1"/>
  <c r="AE1173" i="1" s="1"/>
  <c r="W1173" i="1"/>
  <c r="E1173" i="1"/>
  <c r="D1173" i="1"/>
  <c r="B1173" i="1"/>
  <c r="A1173" i="1"/>
  <c r="AR1173" i="1" s="1"/>
  <c r="BI1172" i="1"/>
  <c r="BG1172" i="1"/>
  <c r="BH1172" i="1" s="1"/>
  <c r="BD1172" i="1"/>
  <c r="BC1172" i="1"/>
  <c r="BB1172" i="1"/>
  <c r="AZ1172" i="1"/>
  <c r="AW1172" i="1"/>
  <c r="AV1172" i="1"/>
  <c r="AT1172" i="1"/>
  <c r="AS1172" i="1"/>
  <c r="AP1172" i="1"/>
  <c r="AQ1172" i="1" s="1"/>
  <c r="AO1172" i="1"/>
  <c r="AN1172" i="1"/>
  <c r="AM1172" i="1"/>
  <c r="AL1172" i="1"/>
  <c r="AD1172" i="1"/>
  <c r="AA1172" i="1"/>
  <c r="AU1172" i="1" s="1"/>
  <c r="W1172" i="1"/>
  <c r="E1172" i="1"/>
  <c r="D1172" i="1"/>
  <c r="B1172" i="1"/>
  <c r="A1172" i="1"/>
  <c r="BI1171" i="1"/>
  <c r="BG1171" i="1"/>
  <c r="BH1171" i="1" s="1"/>
  <c r="BD1171" i="1"/>
  <c r="BC1171" i="1"/>
  <c r="BB1171" i="1"/>
  <c r="AZ1171" i="1"/>
  <c r="AW1171" i="1"/>
  <c r="AV1171" i="1"/>
  <c r="AU1171" i="1"/>
  <c r="AT1171" i="1"/>
  <c r="AS1171" i="1"/>
  <c r="AO1171" i="1"/>
  <c r="AM1171" i="1"/>
  <c r="AL1171" i="1"/>
  <c r="AD1171" i="1"/>
  <c r="AA1171" i="1"/>
  <c r="AP1171" i="1" s="1"/>
  <c r="AQ1171" i="1" s="1"/>
  <c r="W1171" i="1"/>
  <c r="E1171" i="1"/>
  <c r="D1171" i="1"/>
  <c r="B1171" i="1"/>
  <c r="A1171" i="1"/>
  <c r="BI1170" i="1"/>
  <c r="BG1170" i="1"/>
  <c r="BH1170" i="1" s="1"/>
  <c r="BD1170" i="1"/>
  <c r="BC1170" i="1"/>
  <c r="BB1170" i="1"/>
  <c r="AZ1170" i="1"/>
  <c r="AW1170" i="1"/>
  <c r="AV1170" i="1"/>
  <c r="AU1170" i="1"/>
  <c r="AT1170" i="1"/>
  <c r="AS1170" i="1"/>
  <c r="AO1170" i="1"/>
  <c r="AM1170" i="1"/>
  <c r="AL1170" i="1"/>
  <c r="AD1170" i="1"/>
  <c r="AA1170" i="1"/>
  <c r="W1170" i="1"/>
  <c r="E1170" i="1"/>
  <c r="D1170" i="1"/>
  <c r="B1170" i="1"/>
  <c r="A1170" i="1"/>
  <c r="BI1169" i="1"/>
  <c r="BG1169" i="1"/>
  <c r="BH1169" i="1" s="1"/>
  <c r="BD1169" i="1"/>
  <c r="BC1169" i="1"/>
  <c r="BB1169" i="1"/>
  <c r="AZ1169" i="1"/>
  <c r="AW1169" i="1"/>
  <c r="AV1169" i="1"/>
  <c r="AU1169" i="1"/>
  <c r="AT1169" i="1"/>
  <c r="AS1169" i="1"/>
  <c r="AP1169" i="1"/>
  <c r="AQ1169" i="1" s="1"/>
  <c r="AO1169" i="1"/>
  <c r="AN1169" i="1"/>
  <c r="AM1169" i="1"/>
  <c r="AA1169" i="1"/>
  <c r="AD1169" i="1" s="1"/>
  <c r="AF1169" i="1" s="1"/>
  <c r="AE1169" i="1" s="1"/>
  <c r="W1169" i="1"/>
  <c r="E1169" i="1"/>
  <c r="D1169" i="1"/>
  <c r="B1169" i="1"/>
  <c r="A1169" i="1"/>
  <c r="BI1168" i="1"/>
  <c r="BG1168" i="1"/>
  <c r="BH1168" i="1" s="1"/>
  <c r="BD1168" i="1"/>
  <c r="BC1168" i="1"/>
  <c r="BB1168" i="1"/>
  <c r="AZ1168" i="1"/>
  <c r="AW1168" i="1"/>
  <c r="AV1168" i="1"/>
  <c r="AU1168" i="1"/>
  <c r="AT1168" i="1"/>
  <c r="AS1168" i="1"/>
  <c r="AO1168" i="1"/>
  <c r="AM1168" i="1"/>
  <c r="AL1168" i="1"/>
  <c r="AD1168" i="1"/>
  <c r="AA1168" i="1"/>
  <c r="W1168" i="1"/>
  <c r="E1168" i="1"/>
  <c r="D1168" i="1"/>
  <c r="B1168" i="1"/>
  <c r="A1168" i="1"/>
  <c r="BI1167" i="1"/>
  <c r="BG1167" i="1"/>
  <c r="BH1167" i="1" s="1"/>
  <c r="BD1167" i="1"/>
  <c r="BC1167" i="1"/>
  <c r="BB1167" i="1"/>
  <c r="AZ1167" i="1"/>
  <c r="AW1167" i="1"/>
  <c r="AV1167" i="1"/>
  <c r="AU1167" i="1"/>
  <c r="AT1167" i="1"/>
  <c r="AS1167" i="1"/>
  <c r="AO1167" i="1"/>
  <c r="AM1167" i="1"/>
  <c r="AL1167" i="1"/>
  <c r="AD1167" i="1"/>
  <c r="AA1167" i="1"/>
  <c r="AP1167" i="1" s="1"/>
  <c r="AQ1167" i="1" s="1"/>
  <c r="W1167" i="1"/>
  <c r="E1167" i="1"/>
  <c r="D1167" i="1"/>
  <c r="B1167" i="1"/>
  <c r="A1167" i="1"/>
  <c r="BI1166" i="1"/>
  <c r="BG1166" i="1"/>
  <c r="BH1166" i="1" s="1"/>
  <c r="BD1166" i="1"/>
  <c r="BC1166" i="1"/>
  <c r="BB1166" i="1"/>
  <c r="AZ1166" i="1"/>
  <c r="AW1166" i="1"/>
  <c r="AV1166" i="1"/>
  <c r="AU1166" i="1"/>
  <c r="AT1166" i="1"/>
  <c r="AS1166" i="1"/>
  <c r="AP1166" i="1"/>
  <c r="AQ1166" i="1" s="1"/>
  <c r="AO1166" i="1"/>
  <c r="AN1166" i="1"/>
  <c r="AM1166" i="1"/>
  <c r="AA1166" i="1"/>
  <c r="W1166" i="1"/>
  <c r="E1166" i="1"/>
  <c r="D1166" i="1"/>
  <c r="B1166" i="1"/>
  <c r="A1166" i="1"/>
  <c r="BI1165" i="1"/>
  <c r="BG1165" i="1"/>
  <c r="BH1165" i="1" s="1"/>
  <c r="BD1165" i="1"/>
  <c r="BC1165" i="1"/>
  <c r="BB1165" i="1"/>
  <c r="AZ1165" i="1"/>
  <c r="AW1165" i="1"/>
  <c r="AV1165" i="1"/>
  <c r="AU1165" i="1"/>
  <c r="AT1165" i="1"/>
  <c r="AS1165" i="1"/>
  <c r="AP1165" i="1"/>
  <c r="AQ1165" i="1" s="1"/>
  <c r="AO1165" i="1"/>
  <c r="AM1165" i="1"/>
  <c r="AL1165" i="1"/>
  <c r="AD1165" i="1"/>
  <c r="AA1165" i="1"/>
  <c r="W1165" i="1"/>
  <c r="E1165" i="1"/>
  <c r="D1165" i="1"/>
  <c r="B1165" i="1"/>
  <c r="A1165" i="1"/>
  <c r="BI1164" i="1"/>
  <c r="BG1164" i="1"/>
  <c r="BH1164" i="1" s="1"/>
  <c r="BD1164" i="1"/>
  <c r="BC1164" i="1"/>
  <c r="BB1164" i="1"/>
  <c r="AZ1164" i="1"/>
  <c r="AW1164" i="1"/>
  <c r="AV1164" i="1"/>
  <c r="AU1164" i="1"/>
  <c r="AT1164" i="1"/>
  <c r="AS1164" i="1"/>
  <c r="AP1164" i="1"/>
  <c r="AQ1164" i="1" s="1"/>
  <c r="AO1164" i="1"/>
  <c r="AM1164" i="1"/>
  <c r="AL1164" i="1"/>
  <c r="AD1164" i="1"/>
  <c r="AA1164" i="1"/>
  <c r="W1164" i="1"/>
  <c r="E1164" i="1"/>
  <c r="D1164" i="1"/>
  <c r="B1164" i="1"/>
  <c r="A1164" i="1"/>
  <c r="BI1163" i="1"/>
  <c r="BG1163" i="1"/>
  <c r="BH1163" i="1" s="1"/>
  <c r="BD1163" i="1"/>
  <c r="BC1163" i="1"/>
  <c r="BB1163" i="1"/>
  <c r="AZ1163" i="1"/>
  <c r="AW1163" i="1"/>
  <c r="AV1163" i="1"/>
  <c r="AU1163" i="1"/>
  <c r="AT1163" i="1"/>
  <c r="AS1163" i="1"/>
  <c r="AP1163" i="1"/>
  <c r="AQ1163" i="1" s="1"/>
  <c r="AO1163" i="1"/>
  <c r="AM1163" i="1"/>
  <c r="AL1163" i="1"/>
  <c r="AD1163" i="1"/>
  <c r="AA1163" i="1"/>
  <c r="W1163" i="1"/>
  <c r="E1163" i="1"/>
  <c r="D1163" i="1"/>
  <c r="B1163" i="1"/>
  <c r="A1163" i="1"/>
  <c r="BI1162" i="1"/>
  <c r="BG1162" i="1"/>
  <c r="BH1162" i="1" s="1"/>
  <c r="BD1162" i="1"/>
  <c r="BC1162" i="1"/>
  <c r="BB1162" i="1"/>
  <c r="AZ1162" i="1"/>
  <c r="AW1162" i="1"/>
  <c r="AV1162" i="1"/>
  <c r="AU1162" i="1"/>
  <c r="AT1162" i="1"/>
  <c r="AS1162" i="1"/>
  <c r="AP1162" i="1"/>
  <c r="AQ1162" i="1" s="1"/>
  <c r="AO1162" i="1"/>
  <c r="AM1162" i="1"/>
  <c r="AL1162" i="1"/>
  <c r="AD1162" i="1"/>
  <c r="AA1162" i="1"/>
  <c r="W1162" i="1"/>
  <c r="E1162" i="1"/>
  <c r="D1162" i="1"/>
  <c r="B1162" i="1"/>
  <c r="A1162" i="1"/>
  <c r="BI1161" i="1"/>
  <c r="BG1161" i="1"/>
  <c r="BH1161" i="1" s="1"/>
  <c r="BD1161" i="1"/>
  <c r="BC1161" i="1"/>
  <c r="BB1161" i="1"/>
  <c r="AZ1161" i="1"/>
  <c r="AW1161" i="1"/>
  <c r="AV1161" i="1"/>
  <c r="AU1161" i="1"/>
  <c r="AT1161" i="1"/>
  <c r="AS1161" i="1"/>
  <c r="AO1161" i="1"/>
  <c r="AN1161" i="1"/>
  <c r="AM1161" i="1"/>
  <c r="AA1161" i="1"/>
  <c r="AP1161" i="1" s="1"/>
  <c r="AQ1161" i="1" s="1"/>
  <c r="W1161" i="1"/>
  <c r="E1161" i="1"/>
  <c r="D1161" i="1"/>
  <c r="B1161" i="1"/>
  <c r="A1161" i="1"/>
  <c r="BI1160" i="1"/>
  <c r="BG1160" i="1"/>
  <c r="BH1160" i="1" s="1"/>
  <c r="BD1160" i="1"/>
  <c r="BC1160" i="1"/>
  <c r="BB1160" i="1"/>
  <c r="AZ1160" i="1"/>
  <c r="AW1160" i="1"/>
  <c r="AV1160" i="1"/>
  <c r="AU1160" i="1"/>
  <c r="AT1160" i="1"/>
  <c r="AS1160" i="1"/>
  <c r="AP1160" i="1"/>
  <c r="AQ1160" i="1" s="1"/>
  <c r="AO1160" i="1"/>
  <c r="AN1160" i="1"/>
  <c r="AL1160" i="1"/>
  <c r="AA1160" i="1"/>
  <c r="W1160" i="1"/>
  <c r="E1160" i="1"/>
  <c r="D1160" i="1"/>
  <c r="B1160" i="1"/>
  <c r="A1160" i="1"/>
  <c r="BI1159" i="1"/>
  <c r="BG1159" i="1"/>
  <c r="BH1159" i="1" s="1"/>
  <c r="BD1159" i="1"/>
  <c r="BC1159" i="1"/>
  <c r="BB1159" i="1"/>
  <c r="AZ1159" i="1"/>
  <c r="AW1159" i="1"/>
  <c r="AV1159" i="1"/>
  <c r="AU1159" i="1"/>
  <c r="AT1159" i="1"/>
  <c r="AS1159" i="1"/>
  <c r="AP1159" i="1"/>
  <c r="AQ1159" i="1" s="1"/>
  <c r="AO1159" i="1"/>
  <c r="AN1159" i="1"/>
  <c r="AL1159" i="1"/>
  <c r="AA1159" i="1"/>
  <c r="W1159" i="1"/>
  <c r="E1159" i="1"/>
  <c r="D1159" i="1"/>
  <c r="B1159" i="1"/>
  <c r="AD1159" i="1" s="1"/>
  <c r="AF1159" i="1" s="1"/>
  <c r="AE1159" i="1" s="1"/>
  <c r="AM1159" i="1" s="1"/>
  <c r="A1159" i="1"/>
  <c r="BI1158" i="1"/>
  <c r="BG1158" i="1"/>
  <c r="BH1158" i="1" s="1"/>
  <c r="BD1158" i="1"/>
  <c r="BC1158" i="1"/>
  <c r="BB1158" i="1"/>
  <c r="AZ1158" i="1"/>
  <c r="AW1158" i="1"/>
  <c r="AV1158" i="1"/>
  <c r="AU1158" i="1"/>
  <c r="AT1158" i="1"/>
  <c r="AS1158" i="1"/>
  <c r="AO1158" i="1"/>
  <c r="AN1158" i="1"/>
  <c r="AM1158" i="1"/>
  <c r="AA1158" i="1"/>
  <c r="W1158" i="1"/>
  <c r="E1158" i="1"/>
  <c r="D1158" i="1"/>
  <c r="B1158" i="1"/>
  <c r="A1158" i="1"/>
  <c r="BI1157" i="1"/>
  <c r="BG1157" i="1"/>
  <c r="BH1157" i="1" s="1"/>
  <c r="BD1157" i="1"/>
  <c r="BC1157" i="1"/>
  <c r="BB1157" i="1"/>
  <c r="AZ1157" i="1"/>
  <c r="AW1157" i="1"/>
  <c r="AV1157" i="1"/>
  <c r="AU1157" i="1"/>
  <c r="AT1157" i="1"/>
  <c r="AS1157" i="1"/>
  <c r="AN1157" i="1"/>
  <c r="AL1157" i="1"/>
  <c r="AA1157" i="1"/>
  <c r="AP1157" i="1" s="1"/>
  <c r="W1157" i="1"/>
  <c r="E1157" i="1"/>
  <c r="D1157" i="1"/>
  <c r="B1157" i="1"/>
  <c r="AX1157" i="1" s="1"/>
  <c r="A1157" i="1"/>
  <c r="BI1156" i="1"/>
  <c r="BG1156" i="1"/>
  <c r="BH1156" i="1" s="1"/>
  <c r="BD1156" i="1"/>
  <c r="BC1156" i="1"/>
  <c r="BB1156" i="1"/>
  <c r="AZ1156" i="1"/>
  <c r="AW1156" i="1"/>
  <c r="AV1156" i="1"/>
  <c r="AU1156" i="1"/>
  <c r="AT1156" i="1"/>
  <c r="AS1156" i="1"/>
  <c r="AN1156" i="1"/>
  <c r="AL1156" i="1"/>
  <c r="AA1156" i="1"/>
  <c r="AO1156" i="1" s="1"/>
  <c r="W1156" i="1"/>
  <c r="E1156" i="1"/>
  <c r="D1156" i="1"/>
  <c r="B1156" i="1"/>
  <c r="BA1156" i="1" s="1"/>
  <c r="A1156" i="1"/>
  <c r="BI1155" i="1"/>
  <c r="BG1155" i="1"/>
  <c r="BH1155" i="1" s="1"/>
  <c r="BD1155" i="1"/>
  <c r="BC1155" i="1"/>
  <c r="BB1155" i="1"/>
  <c r="AZ1155" i="1"/>
  <c r="AW1155" i="1"/>
  <c r="AV1155" i="1"/>
  <c r="AU1155" i="1"/>
  <c r="AT1155" i="1"/>
  <c r="AS1155" i="1"/>
  <c r="AN1155" i="1"/>
  <c r="AL1155" i="1"/>
  <c r="AA1155" i="1"/>
  <c r="AP1155" i="1" s="1"/>
  <c r="W1155" i="1"/>
  <c r="E1155" i="1"/>
  <c r="D1155" i="1"/>
  <c r="B1155" i="1"/>
  <c r="A1155" i="1"/>
  <c r="BI1154" i="1"/>
  <c r="BG1154" i="1"/>
  <c r="BH1154" i="1" s="1"/>
  <c r="BD1154" i="1"/>
  <c r="BC1154" i="1"/>
  <c r="BB1154" i="1"/>
  <c r="AZ1154" i="1"/>
  <c r="AW1154" i="1"/>
  <c r="AV1154" i="1"/>
  <c r="AU1154" i="1"/>
  <c r="AT1154" i="1"/>
  <c r="AS1154" i="1"/>
  <c r="AP1154" i="1"/>
  <c r="AQ1154" i="1" s="1"/>
  <c r="AO1154" i="1"/>
  <c r="AN1154" i="1"/>
  <c r="AM1154" i="1"/>
  <c r="AA1154" i="1"/>
  <c r="W1154" i="1"/>
  <c r="E1154" i="1"/>
  <c r="D1154" i="1"/>
  <c r="B1154" i="1"/>
  <c r="BA1154" i="1" s="1"/>
  <c r="A1154" i="1"/>
  <c r="BI1153" i="1"/>
  <c r="BG1153" i="1"/>
  <c r="BH1153" i="1" s="1"/>
  <c r="BD1153" i="1"/>
  <c r="BC1153" i="1"/>
  <c r="BB1153" i="1"/>
  <c r="AZ1153" i="1"/>
  <c r="AW1153" i="1"/>
  <c r="AV1153" i="1"/>
  <c r="AU1153" i="1"/>
  <c r="AT1153" i="1"/>
  <c r="AS1153" i="1"/>
  <c r="AP1153" i="1"/>
  <c r="AQ1153" i="1" s="1"/>
  <c r="AO1153" i="1"/>
  <c r="AM1153" i="1"/>
  <c r="AL1153" i="1"/>
  <c r="AD1153" i="1"/>
  <c r="AA1153" i="1"/>
  <c r="W1153" i="1"/>
  <c r="E1153" i="1"/>
  <c r="D1153" i="1"/>
  <c r="B1153" i="1"/>
  <c r="AX1153" i="1" s="1"/>
  <c r="A1153" i="1"/>
  <c r="BI1152" i="1"/>
  <c r="BG1152" i="1"/>
  <c r="BH1152" i="1" s="1"/>
  <c r="BD1152" i="1"/>
  <c r="BC1152" i="1"/>
  <c r="BB1152" i="1"/>
  <c r="AZ1152" i="1"/>
  <c r="AW1152" i="1"/>
  <c r="AV1152" i="1"/>
  <c r="AU1152" i="1"/>
  <c r="AT1152" i="1"/>
  <c r="AS1152" i="1"/>
  <c r="AP1152" i="1"/>
  <c r="AQ1152" i="1" s="1"/>
  <c r="AO1152" i="1"/>
  <c r="AM1152" i="1"/>
  <c r="AL1152" i="1"/>
  <c r="AD1152" i="1"/>
  <c r="AA1152" i="1"/>
  <c r="W1152" i="1"/>
  <c r="E1152" i="1"/>
  <c r="D1152" i="1"/>
  <c r="B1152" i="1"/>
  <c r="BA1152" i="1" s="1"/>
  <c r="A1152" i="1"/>
  <c r="BI1151" i="1"/>
  <c r="BG1151" i="1"/>
  <c r="BH1151" i="1" s="1"/>
  <c r="BD1151" i="1"/>
  <c r="BC1151" i="1"/>
  <c r="BB1151" i="1"/>
  <c r="AZ1151" i="1"/>
  <c r="AW1151" i="1"/>
  <c r="AV1151" i="1"/>
  <c r="AU1151" i="1"/>
  <c r="AT1151" i="1"/>
  <c r="AS1151" i="1"/>
  <c r="AP1151" i="1"/>
  <c r="AQ1151" i="1" s="1"/>
  <c r="AO1151" i="1"/>
  <c r="AM1151" i="1"/>
  <c r="AL1151" i="1"/>
  <c r="AD1151" i="1"/>
  <c r="AA1151" i="1"/>
  <c r="W1151" i="1"/>
  <c r="E1151" i="1"/>
  <c r="D1151" i="1"/>
  <c r="B1151" i="1"/>
  <c r="AX1151" i="1" s="1"/>
  <c r="A1151" i="1"/>
  <c r="BI1150" i="1"/>
  <c r="BG1150" i="1"/>
  <c r="BH1150" i="1" s="1"/>
  <c r="BD1150" i="1"/>
  <c r="BC1150" i="1"/>
  <c r="BB1150" i="1"/>
  <c r="AZ1150" i="1"/>
  <c r="AW1150" i="1"/>
  <c r="AV1150" i="1"/>
  <c r="AU1150" i="1"/>
  <c r="AT1150" i="1"/>
  <c r="AS1150" i="1"/>
  <c r="AP1150" i="1"/>
  <c r="AQ1150" i="1" s="1"/>
  <c r="AO1150" i="1"/>
  <c r="AM1150" i="1"/>
  <c r="AL1150" i="1"/>
  <c r="AD1150" i="1"/>
  <c r="AA1150" i="1"/>
  <c r="W1150" i="1"/>
  <c r="E1150" i="1"/>
  <c r="D1150" i="1"/>
  <c r="B1150" i="1"/>
  <c r="BA1150" i="1" s="1"/>
  <c r="A1150" i="1"/>
  <c r="BI1149" i="1"/>
  <c r="BG1149" i="1"/>
  <c r="BH1149" i="1" s="1"/>
  <c r="BD1149" i="1"/>
  <c r="BC1149" i="1"/>
  <c r="BB1149" i="1"/>
  <c r="AZ1149" i="1"/>
  <c r="AW1149" i="1"/>
  <c r="AV1149" i="1"/>
  <c r="AU1149" i="1"/>
  <c r="AT1149" i="1"/>
  <c r="AS1149" i="1"/>
  <c r="AP1149" i="1"/>
  <c r="AQ1149" i="1" s="1"/>
  <c r="AO1149" i="1"/>
  <c r="AM1149" i="1"/>
  <c r="AL1149" i="1"/>
  <c r="AD1149" i="1"/>
  <c r="AA1149" i="1"/>
  <c r="W1149" i="1"/>
  <c r="E1149" i="1"/>
  <c r="D1149" i="1"/>
  <c r="B1149" i="1"/>
  <c r="AX1149" i="1" s="1"/>
  <c r="A1149" i="1"/>
  <c r="BI1148" i="1"/>
  <c r="BG1148" i="1"/>
  <c r="BH1148" i="1" s="1"/>
  <c r="BD1148" i="1"/>
  <c r="BC1148" i="1"/>
  <c r="BB1148" i="1"/>
  <c r="AZ1148" i="1"/>
  <c r="AW1148" i="1"/>
  <c r="AV1148" i="1"/>
  <c r="AU1148" i="1"/>
  <c r="AT1148" i="1"/>
  <c r="AS1148" i="1"/>
  <c r="AP1148" i="1"/>
  <c r="AQ1148" i="1" s="1"/>
  <c r="AO1148" i="1"/>
  <c r="AM1148" i="1"/>
  <c r="AL1148" i="1"/>
  <c r="AD1148" i="1"/>
  <c r="AA1148" i="1"/>
  <c r="W1148" i="1"/>
  <c r="E1148" i="1"/>
  <c r="D1148" i="1"/>
  <c r="B1148" i="1"/>
  <c r="BA1148" i="1" s="1"/>
  <c r="A1148" i="1"/>
  <c r="BI1147" i="1"/>
  <c r="BG1147" i="1"/>
  <c r="BH1147" i="1" s="1"/>
  <c r="BD1147" i="1"/>
  <c r="BC1147" i="1"/>
  <c r="BB1147" i="1"/>
  <c r="AZ1147" i="1"/>
  <c r="AW1147" i="1"/>
  <c r="AV1147" i="1"/>
  <c r="AU1147" i="1"/>
  <c r="AT1147" i="1"/>
  <c r="AS1147" i="1"/>
  <c r="AN1147" i="1"/>
  <c r="AM1147" i="1"/>
  <c r="AA1147" i="1"/>
  <c r="AP1147" i="1" s="1"/>
  <c r="AQ1147" i="1" s="1"/>
  <c r="W1147" i="1"/>
  <c r="E1147" i="1"/>
  <c r="D1147" i="1"/>
  <c r="B1147" i="1"/>
  <c r="AX1147" i="1" s="1"/>
  <c r="A1147" i="1"/>
  <c r="BI1146" i="1"/>
  <c r="BG1146" i="1"/>
  <c r="BH1146" i="1" s="1"/>
  <c r="BD1146" i="1"/>
  <c r="BC1146" i="1"/>
  <c r="BB1146" i="1"/>
  <c r="AZ1146" i="1"/>
  <c r="AW1146" i="1"/>
  <c r="AV1146" i="1"/>
  <c r="AU1146" i="1"/>
  <c r="AT1146" i="1"/>
  <c r="AS1146" i="1"/>
  <c r="AP1146" i="1"/>
  <c r="AQ1146" i="1" s="1"/>
  <c r="AO1146" i="1"/>
  <c r="AN1146" i="1"/>
  <c r="AL1146" i="1"/>
  <c r="AA1146" i="1"/>
  <c r="W1146" i="1"/>
  <c r="E1146" i="1"/>
  <c r="D1146" i="1"/>
  <c r="B1146" i="1"/>
  <c r="BA1146" i="1" s="1"/>
  <c r="A1146" i="1"/>
  <c r="BI1145" i="1"/>
  <c r="BG1145" i="1"/>
  <c r="BH1145" i="1" s="1"/>
  <c r="BD1145" i="1"/>
  <c r="BC1145" i="1"/>
  <c r="BB1145" i="1"/>
  <c r="AZ1145" i="1"/>
  <c r="AW1145" i="1"/>
  <c r="AV1145" i="1"/>
  <c r="AU1145" i="1"/>
  <c r="AT1145" i="1"/>
  <c r="AS1145" i="1"/>
  <c r="AP1145" i="1"/>
  <c r="AQ1145" i="1" s="1"/>
  <c r="AO1145" i="1"/>
  <c r="AN1145" i="1"/>
  <c r="AL1145" i="1"/>
  <c r="AA1145" i="1"/>
  <c r="W1145" i="1"/>
  <c r="E1145" i="1"/>
  <c r="D1145" i="1"/>
  <c r="B1145" i="1"/>
  <c r="A1145" i="1"/>
  <c r="BI1144" i="1"/>
  <c r="BG1144" i="1"/>
  <c r="BH1144" i="1" s="1"/>
  <c r="BD1144" i="1"/>
  <c r="BC1144" i="1"/>
  <c r="BB1144" i="1"/>
  <c r="AZ1144" i="1"/>
  <c r="AW1144" i="1"/>
  <c r="AV1144" i="1"/>
  <c r="AU1144" i="1"/>
  <c r="AT1144" i="1"/>
  <c r="AS1144" i="1"/>
  <c r="AP1144" i="1"/>
  <c r="AQ1144" i="1" s="1"/>
  <c r="AO1144" i="1"/>
  <c r="AN1144" i="1"/>
  <c r="AL1144" i="1"/>
  <c r="AA1144" i="1"/>
  <c r="W1144" i="1"/>
  <c r="E1144" i="1"/>
  <c r="D1144" i="1"/>
  <c r="B1144" i="1"/>
  <c r="BA1144" i="1" s="1"/>
  <c r="A1144" i="1"/>
  <c r="BI1143" i="1"/>
  <c r="BG1143" i="1"/>
  <c r="BH1143" i="1" s="1"/>
  <c r="BD1143" i="1"/>
  <c r="BC1143" i="1"/>
  <c r="BB1143" i="1"/>
  <c r="AZ1143" i="1"/>
  <c r="AW1143" i="1"/>
  <c r="AV1143" i="1"/>
  <c r="AU1143" i="1"/>
  <c r="AT1143" i="1"/>
  <c r="AS1143" i="1"/>
  <c r="AN1143" i="1"/>
  <c r="AM1143" i="1"/>
  <c r="AA1143" i="1"/>
  <c r="AP1143" i="1" s="1"/>
  <c r="AQ1143" i="1" s="1"/>
  <c r="W1143" i="1"/>
  <c r="E1143" i="1"/>
  <c r="D1143" i="1"/>
  <c r="B1143" i="1"/>
  <c r="AX1143" i="1" s="1"/>
  <c r="A1143" i="1"/>
  <c r="BI1142" i="1"/>
  <c r="BG1142" i="1"/>
  <c r="BH1142" i="1" s="1"/>
  <c r="BD1142" i="1"/>
  <c r="BC1142" i="1"/>
  <c r="BB1142" i="1"/>
  <c r="AZ1142" i="1"/>
  <c r="AW1142" i="1"/>
  <c r="AV1142" i="1"/>
  <c r="AU1142" i="1"/>
  <c r="AT1142" i="1"/>
  <c r="AS1142" i="1"/>
  <c r="AM1142" i="1"/>
  <c r="AL1142" i="1"/>
  <c r="AD1142" i="1"/>
  <c r="AA1142" i="1"/>
  <c r="AO1142" i="1" s="1"/>
  <c r="W1142" i="1"/>
  <c r="E1142" i="1"/>
  <c r="D1142" i="1"/>
  <c r="B1142" i="1"/>
  <c r="BA1142" i="1" s="1"/>
  <c r="A1142" i="1"/>
  <c r="BI1141" i="1"/>
  <c r="BG1141" i="1"/>
  <c r="BH1141" i="1" s="1"/>
  <c r="BD1141" i="1"/>
  <c r="BC1141" i="1"/>
  <c r="BB1141" i="1"/>
  <c r="AZ1141" i="1"/>
  <c r="AW1141" i="1"/>
  <c r="AV1141" i="1"/>
  <c r="AU1141" i="1"/>
  <c r="AT1141" i="1"/>
  <c r="AS1141" i="1"/>
  <c r="AM1141" i="1"/>
  <c r="AL1141" i="1"/>
  <c r="AD1141" i="1"/>
  <c r="AA1141" i="1"/>
  <c r="AP1141" i="1" s="1"/>
  <c r="AQ1141" i="1" s="1"/>
  <c r="W1141" i="1"/>
  <c r="E1141" i="1"/>
  <c r="D1141" i="1"/>
  <c r="B1141" i="1"/>
  <c r="AX1141" i="1" s="1"/>
  <c r="A1141" i="1"/>
  <c r="BI1140" i="1"/>
  <c r="BG1140" i="1"/>
  <c r="BH1140" i="1" s="1"/>
  <c r="BD1140" i="1"/>
  <c r="BC1140" i="1"/>
  <c r="BB1140" i="1"/>
  <c r="AZ1140" i="1"/>
  <c r="AW1140" i="1"/>
  <c r="AV1140" i="1"/>
  <c r="AU1140" i="1"/>
  <c r="AT1140" i="1"/>
  <c r="AS1140" i="1"/>
  <c r="AM1140" i="1"/>
  <c r="AL1140" i="1"/>
  <c r="AD1140" i="1"/>
  <c r="AA1140" i="1"/>
  <c r="AO1140" i="1" s="1"/>
  <c r="W1140" i="1"/>
  <c r="E1140" i="1"/>
  <c r="D1140" i="1"/>
  <c r="B1140" i="1"/>
  <c r="BA1140" i="1" s="1"/>
  <c r="A1140" i="1"/>
  <c r="BI1139" i="1"/>
  <c r="BG1139" i="1"/>
  <c r="BH1139" i="1" s="1"/>
  <c r="BD1139" i="1"/>
  <c r="BC1139" i="1"/>
  <c r="BB1139" i="1"/>
  <c r="AZ1139" i="1"/>
  <c r="AW1139" i="1"/>
  <c r="AV1139" i="1"/>
  <c r="AU1139" i="1"/>
  <c r="AT1139" i="1"/>
  <c r="AS1139" i="1"/>
  <c r="AP1139" i="1"/>
  <c r="AQ1139" i="1" s="1"/>
  <c r="AO1139" i="1"/>
  <c r="AM1139" i="1"/>
  <c r="AL1139" i="1"/>
  <c r="AD1139" i="1"/>
  <c r="AA1139" i="1"/>
  <c r="W1139" i="1"/>
  <c r="E1139" i="1"/>
  <c r="D1139" i="1"/>
  <c r="B1139" i="1"/>
  <c r="AX1139" i="1" s="1"/>
  <c r="A1139" i="1"/>
  <c r="BI1138" i="1"/>
  <c r="BG1138" i="1"/>
  <c r="BH1138" i="1" s="1"/>
  <c r="BD1138" i="1"/>
  <c r="BC1138" i="1"/>
  <c r="BB1138" i="1"/>
  <c r="AZ1138" i="1"/>
  <c r="AW1138" i="1"/>
  <c r="AV1138" i="1"/>
  <c r="AU1138" i="1"/>
  <c r="AT1138" i="1"/>
  <c r="AS1138" i="1"/>
  <c r="AP1138" i="1"/>
  <c r="AQ1138" i="1" s="1"/>
  <c r="AO1138" i="1"/>
  <c r="AM1138" i="1"/>
  <c r="AL1138" i="1"/>
  <c r="AD1138" i="1"/>
  <c r="AA1138" i="1"/>
  <c r="W1138" i="1"/>
  <c r="E1138" i="1"/>
  <c r="D1138" i="1"/>
  <c r="B1138" i="1"/>
  <c r="BA1138" i="1" s="1"/>
  <c r="A1138" i="1"/>
  <c r="BI1137" i="1"/>
  <c r="BG1137" i="1"/>
  <c r="BH1137" i="1" s="1"/>
  <c r="BD1137" i="1"/>
  <c r="BC1137" i="1"/>
  <c r="BB1137" i="1"/>
  <c r="AZ1137" i="1"/>
  <c r="AW1137" i="1"/>
  <c r="AV1137" i="1"/>
  <c r="AU1137" i="1"/>
  <c r="AT1137" i="1"/>
  <c r="AS1137" i="1"/>
  <c r="AP1137" i="1"/>
  <c r="AQ1137" i="1" s="1"/>
  <c r="AO1137" i="1"/>
  <c r="AM1137" i="1"/>
  <c r="AL1137" i="1"/>
  <c r="AD1137" i="1"/>
  <c r="AA1137" i="1"/>
  <c r="W1137" i="1"/>
  <c r="E1137" i="1"/>
  <c r="D1137" i="1"/>
  <c r="B1137" i="1"/>
  <c r="AX1137" i="1" s="1"/>
  <c r="A1137" i="1"/>
  <c r="BI1136" i="1"/>
  <c r="BG1136" i="1"/>
  <c r="BH1136" i="1" s="1"/>
  <c r="BD1136" i="1"/>
  <c r="BC1136" i="1"/>
  <c r="BB1136" i="1"/>
  <c r="AZ1136" i="1"/>
  <c r="AW1136" i="1"/>
  <c r="AV1136" i="1"/>
  <c r="AU1136" i="1"/>
  <c r="AT1136" i="1"/>
  <c r="AS1136" i="1"/>
  <c r="AP1136" i="1"/>
  <c r="AQ1136" i="1" s="1"/>
  <c r="AO1136" i="1"/>
  <c r="AM1136" i="1"/>
  <c r="AL1136" i="1"/>
  <c r="AD1136" i="1"/>
  <c r="AA1136" i="1"/>
  <c r="W1136" i="1"/>
  <c r="E1136" i="1"/>
  <c r="D1136" i="1"/>
  <c r="B1136" i="1"/>
  <c r="BA1136" i="1" s="1"/>
  <c r="A1136" i="1"/>
  <c r="BI1135" i="1"/>
  <c r="BG1135" i="1"/>
  <c r="BH1135" i="1" s="1"/>
  <c r="BD1135" i="1"/>
  <c r="BC1135" i="1"/>
  <c r="BB1135" i="1"/>
  <c r="AZ1135" i="1"/>
  <c r="AW1135" i="1"/>
  <c r="AV1135" i="1"/>
  <c r="AU1135" i="1"/>
  <c r="AT1135" i="1"/>
  <c r="AS1135" i="1"/>
  <c r="AP1135" i="1"/>
  <c r="AQ1135" i="1" s="1"/>
  <c r="AO1135" i="1"/>
  <c r="AM1135" i="1"/>
  <c r="AL1135" i="1"/>
  <c r="AD1135" i="1"/>
  <c r="AA1135" i="1"/>
  <c r="W1135" i="1"/>
  <c r="E1135" i="1"/>
  <c r="D1135" i="1"/>
  <c r="B1135" i="1"/>
  <c r="AX1135" i="1" s="1"/>
  <c r="A1135" i="1"/>
  <c r="BI1134" i="1"/>
  <c r="BG1134" i="1"/>
  <c r="BH1134" i="1" s="1"/>
  <c r="BD1134" i="1"/>
  <c r="BC1134" i="1"/>
  <c r="BB1134" i="1"/>
  <c r="AZ1134" i="1"/>
  <c r="AW1134" i="1"/>
  <c r="AV1134" i="1"/>
  <c r="AU1134" i="1"/>
  <c r="AT1134" i="1"/>
  <c r="AS1134" i="1"/>
  <c r="AP1134" i="1"/>
  <c r="AQ1134" i="1" s="1"/>
  <c r="AO1134" i="1"/>
  <c r="AM1134" i="1"/>
  <c r="AL1134" i="1"/>
  <c r="AD1134" i="1"/>
  <c r="AA1134" i="1"/>
  <c r="W1134" i="1"/>
  <c r="E1134" i="1"/>
  <c r="D1134" i="1"/>
  <c r="B1134" i="1"/>
  <c r="BA1134" i="1" s="1"/>
  <c r="A1134" i="1"/>
  <c r="BI1133" i="1"/>
  <c r="BG1133" i="1"/>
  <c r="BH1133" i="1" s="1"/>
  <c r="BD1133" i="1"/>
  <c r="BC1133" i="1"/>
  <c r="BB1133" i="1"/>
  <c r="AZ1133" i="1"/>
  <c r="AW1133" i="1"/>
  <c r="AV1133" i="1"/>
  <c r="AU1133" i="1"/>
  <c r="AT1133" i="1"/>
  <c r="AS1133" i="1"/>
  <c r="AN1133" i="1"/>
  <c r="AM1133" i="1"/>
  <c r="AA1133" i="1"/>
  <c r="W1133" i="1"/>
  <c r="E1133" i="1"/>
  <c r="D1133" i="1"/>
  <c r="B1133" i="1"/>
  <c r="AX1133" i="1" s="1"/>
  <c r="A1133" i="1"/>
  <c r="BL1132" i="1"/>
  <c r="BJ1132" i="1"/>
  <c r="BK1132" i="1" s="1"/>
  <c r="BD1132" i="1"/>
  <c r="BC1132" i="1"/>
  <c r="BB1132" i="1"/>
  <c r="AZ1132" i="1"/>
  <c r="AW1132" i="1"/>
  <c r="AV1132" i="1"/>
  <c r="AU1132" i="1"/>
  <c r="AT1132" i="1"/>
  <c r="AS1132" i="1"/>
  <c r="AO1132" i="1"/>
  <c r="AN1132" i="1"/>
  <c r="AL1132" i="1"/>
  <c r="AA1132" i="1"/>
  <c r="W1132" i="1"/>
  <c r="E1132" i="1"/>
  <c r="D1132" i="1"/>
  <c r="B1132" i="1"/>
  <c r="BA1132" i="1" s="1"/>
  <c r="A1132" i="1"/>
  <c r="BL1131" i="1"/>
  <c r="BJ1131" i="1"/>
  <c r="BK1131" i="1" s="1"/>
  <c r="BD1131" i="1"/>
  <c r="BC1131" i="1"/>
  <c r="BB1131" i="1"/>
  <c r="AZ1131" i="1"/>
  <c r="AW1131" i="1"/>
  <c r="AV1131" i="1"/>
  <c r="AU1131" i="1"/>
  <c r="AT1131" i="1"/>
  <c r="AS1131" i="1"/>
  <c r="AP1131" i="1"/>
  <c r="AQ1131" i="1" s="1"/>
  <c r="AO1131" i="1"/>
  <c r="AN1131" i="1"/>
  <c r="AM1131" i="1"/>
  <c r="AA1131" i="1"/>
  <c r="AD1131" i="1" s="1"/>
  <c r="AF1131" i="1" s="1"/>
  <c r="AE1131" i="1" s="1"/>
  <c r="W1131" i="1"/>
  <c r="E1131" i="1"/>
  <c r="D1131" i="1"/>
  <c r="B1131" i="1"/>
  <c r="AX1131" i="1" s="1"/>
  <c r="A1131" i="1"/>
  <c r="BL1130" i="1"/>
  <c r="BJ1130" i="1"/>
  <c r="BK1130" i="1" s="1"/>
  <c r="BD1130" i="1"/>
  <c r="BC1130" i="1"/>
  <c r="BB1130" i="1"/>
  <c r="AZ1130" i="1"/>
  <c r="AW1130" i="1"/>
  <c r="AV1130" i="1"/>
  <c r="AU1130" i="1"/>
  <c r="AT1130" i="1"/>
  <c r="AS1130" i="1"/>
  <c r="AP1130" i="1"/>
  <c r="AQ1130" i="1" s="1"/>
  <c r="AO1130" i="1"/>
  <c r="AM1130" i="1"/>
  <c r="AL1130" i="1"/>
  <c r="AD1130" i="1"/>
  <c r="AA1130" i="1"/>
  <c r="W1130" i="1"/>
  <c r="E1130" i="1"/>
  <c r="D1130" i="1"/>
  <c r="B1130" i="1"/>
  <c r="BA1130" i="1" s="1"/>
  <c r="A1130" i="1"/>
  <c r="BL1129" i="1"/>
  <c r="BJ1129" i="1"/>
  <c r="BK1129" i="1" s="1"/>
  <c r="BD1129" i="1"/>
  <c r="BC1129" i="1"/>
  <c r="BB1129" i="1"/>
  <c r="AZ1129" i="1"/>
  <c r="AW1129" i="1"/>
  <c r="AV1129" i="1"/>
  <c r="AU1129" i="1"/>
  <c r="AT1129" i="1"/>
  <c r="AS1129" i="1"/>
  <c r="AO1129" i="1"/>
  <c r="AN1129" i="1"/>
  <c r="AM1129" i="1"/>
  <c r="AA1129" i="1"/>
  <c r="AP1129" i="1" s="1"/>
  <c r="AQ1129" i="1" s="1"/>
  <c r="W1129" i="1"/>
  <c r="E1129" i="1"/>
  <c r="D1129" i="1"/>
  <c r="B1129" i="1"/>
  <c r="AX1129" i="1" s="1"/>
  <c r="A1129" i="1"/>
  <c r="BL1128" i="1"/>
  <c r="BJ1128" i="1"/>
  <c r="BK1128" i="1" s="1"/>
  <c r="BD1128" i="1"/>
  <c r="BC1128" i="1"/>
  <c r="BB1128" i="1"/>
  <c r="AZ1128" i="1"/>
  <c r="AW1128" i="1"/>
  <c r="AV1128" i="1"/>
  <c r="AU1128" i="1"/>
  <c r="AT1128" i="1"/>
  <c r="AS1128" i="1"/>
  <c r="AP1128" i="1"/>
  <c r="AQ1128" i="1" s="1"/>
  <c r="AO1128" i="1"/>
  <c r="AN1128" i="1"/>
  <c r="AL1128" i="1"/>
  <c r="AA1128" i="1"/>
  <c r="W1128" i="1"/>
  <c r="E1128" i="1"/>
  <c r="D1128" i="1"/>
  <c r="B1128" i="1"/>
  <c r="BA1128" i="1" s="1"/>
  <c r="A1128" i="1"/>
  <c r="BL1127" i="1"/>
  <c r="BJ1127" i="1"/>
  <c r="BK1127" i="1" s="1"/>
  <c r="BD1127" i="1"/>
  <c r="BC1127" i="1"/>
  <c r="BB1127" i="1"/>
  <c r="AZ1127" i="1"/>
  <c r="AW1127" i="1"/>
  <c r="AV1127" i="1"/>
  <c r="AU1127" i="1"/>
  <c r="AT1127" i="1"/>
  <c r="AS1127" i="1"/>
  <c r="AO1127" i="1"/>
  <c r="AN1127" i="1"/>
  <c r="AM1127" i="1"/>
  <c r="AA1127" i="1"/>
  <c r="AP1127" i="1" s="1"/>
  <c r="AQ1127" i="1" s="1"/>
  <c r="W1127" i="1"/>
  <c r="E1127" i="1"/>
  <c r="D1127" i="1"/>
  <c r="B1127" i="1"/>
  <c r="AX1127" i="1" s="1"/>
  <c r="A1127" i="1"/>
  <c r="BL1126" i="1"/>
  <c r="BJ1126" i="1"/>
  <c r="BK1126" i="1" s="1"/>
  <c r="BD1126" i="1"/>
  <c r="BC1126" i="1"/>
  <c r="BB1126" i="1"/>
  <c r="AZ1126" i="1"/>
  <c r="AW1126" i="1"/>
  <c r="AV1126" i="1"/>
  <c r="AU1126" i="1"/>
  <c r="AT1126" i="1"/>
  <c r="AS1126" i="1"/>
  <c r="AO1126" i="1"/>
  <c r="AM1126" i="1"/>
  <c r="AL1126" i="1"/>
  <c r="AD1126" i="1"/>
  <c r="AA1126" i="1"/>
  <c r="W1126" i="1"/>
  <c r="E1126" i="1"/>
  <c r="D1126" i="1"/>
  <c r="B1126" i="1"/>
  <c r="BA1126" i="1" s="1"/>
  <c r="A1126" i="1"/>
  <c r="BL1125" i="1"/>
  <c r="BJ1125" i="1"/>
  <c r="BK1125" i="1" s="1"/>
  <c r="BD1125" i="1"/>
  <c r="BC1125" i="1"/>
  <c r="BB1125" i="1"/>
  <c r="AZ1125" i="1"/>
  <c r="AW1125" i="1"/>
  <c r="AV1125" i="1"/>
  <c r="AU1125" i="1"/>
  <c r="AT1125" i="1"/>
  <c r="AS1125" i="1"/>
  <c r="AO1125" i="1"/>
  <c r="AM1125" i="1"/>
  <c r="AL1125" i="1"/>
  <c r="AD1125" i="1"/>
  <c r="AA1125" i="1"/>
  <c r="AP1125" i="1" s="1"/>
  <c r="AQ1125" i="1" s="1"/>
  <c r="W1125" i="1"/>
  <c r="E1125" i="1"/>
  <c r="D1125" i="1"/>
  <c r="B1125" i="1"/>
  <c r="AX1125" i="1" s="1"/>
  <c r="A1125" i="1"/>
  <c r="BL1124" i="1"/>
  <c r="BJ1124" i="1"/>
  <c r="BK1124" i="1" s="1"/>
  <c r="BD1124" i="1"/>
  <c r="BC1124" i="1"/>
  <c r="BB1124" i="1"/>
  <c r="AZ1124" i="1"/>
  <c r="AW1124" i="1"/>
  <c r="AV1124" i="1"/>
  <c r="AU1124" i="1"/>
  <c r="AT1124" i="1"/>
  <c r="AS1124" i="1"/>
  <c r="AP1124" i="1"/>
  <c r="AQ1124" i="1" s="1"/>
  <c r="AO1124" i="1"/>
  <c r="AN1124" i="1"/>
  <c r="AM1124" i="1"/>
  <c r="AA1124" i="1"/>
  <c r="W1124" i="1"/>
  <c r="E1124" i="1"/>
  <c r="D1124" i="1"/>
  <c r="B1124" i="1"/>
  <c r="BA1124" i="1" s="1"/>
  <c r="A1124" i="1"/>
  <c r="BL1123" i="1"/>
  <c r="BJ1123" i="1"/>
  <c r="BK1123" i="1" s="1"/>
  <c r="BD1123" i="1"/>
  <c r="BC1123" i="1"/>
  <c r="BB1123" i="1"/>
  <c r="AZ1123" i="1"/>
  <c r="AW1123" i="1"/>
  <c r="AV1123" i="1"/>
  <c r="AU1123" i="1"/>
  <c r="AT1123" i="1"/>
  <c r="AS1123" i="1"/>
  <c r="AP1123" i="1"/>
  <c r="AQ1123" i="1" s="1"/>
  <c r="AO1123" i="1"/>
  <c r="AM1123" i="1"/>
  <c r="AL1123" i="1"/>
  <c r="AD1123" i="1"/>
  <c r="AA1123" i="1"/>
  <c r="W1123" i="1"/>
  <c r="E1123" i="1"/>
  <c r="D1123" i="1"/>
  <c r="B1123" i="1"/>
  <c r="AX1123" i="1" s="1"/>
  <c r="A1123" i="1"/>
  <c r="BL1122" i="1"/>
  <c r="BJ1122" i="1"/>
  <c r="BK1122" i="1" s="1"/>
  <c r="BD1122" i="1"/>
  <c r="BC1122" i="1"/>
  <c r="BB1122" i="1"/>
  <c r="AZ1122" i="1"/>
  <c r="AW1122" i="1"/>
  <c r="AV1122" i="1"/>
  <c r="AU1122" i="1"/>
  <c r="AT1122" i="1"/>
  <c r="AS1122" i="1"/>
  <c r="AP1122" i="1"/>
  <c r="AQ1122" i="1" s="1"/>
  <c r="AO1122" i="1"/>
  <c r="AM1122" i="1"/>
  <c r="AL1122" i="1"/>
  <c r="AD1122" i="1"/>
  <c r="AA1122" i="1"/>
  <c r="W1122" i="1"/>
  <c r="E1122" i="1"/>
  <c r="D1122" i="1"/>
  <c r="B1122" i="1"/>
  <c r="BA1122" i="1" s="1"/>
  <c r="A1122" i="1"/>
  <c r="BL1121" i="1"/>
  <c r="BJ1121" i="1"/>
  <c r="BK1121" i="1" s="1"/>
  <c r="BD1121" i="1"/>
  <c r="BC1121" i="1"/>
  <c r="BB1121" i="1"/>
  <c r="AZ1121" i="1"/>
  <c r="AW1121" i="1"/>
  <c r="AV1121" i="1"/>
  <c r="AU1121" i="1"/>
  <c r="AT1121" i="1"/>
  <c r="AS1121" i="1"/>
  <c r="AO1121" i="1"/>
  <c r="AN1121" i="1"/>
  <c r="AM1121" i="1"/>
  <c r="AA1121" i="1"/>
  <c r="AP1121" i="1" s="1"/>
  <c r="AQ1121" i="1" s="1"/>
  <c r="W1121" i="1"/>
  <c r="E1121" i="1"/>
  <c r="D1121" i="1"/>
  <c r="B1121" i="1"/>
  <c r="AX1121" i="1" s="1"/>
  <c r="A1121" i="1"/>
  <c r="BL1120" i="1"/>
  <c r="BJ1120" i="1"/>
  <c r="BK1120" i="1" s="1"/>
  <c r="BD1120" i="1"/>
  <c r="BC1120" i="1"/>
  <c r="BB1120" i="1"/>
  <c r="AZ1120" i="1"/>
  <c r="AW1120" i="1"/>
  <c r="AV1120" i="1"/>
  <c r="AU1120" i="1"/>
  <c r="AT1120" i="1"/>
  <c r="AS1120" i="1"/>
  <c r="AO1120" i="1"/>
  <c r="AN1120" i="1"/>
  <c r="AL1120" i="1"/>
  <c r="AA1120" i="1"/>
  <c r="W1120" i="1"/>
  <c r="E1120" i="1"/>
  <c r="D1120" i="1"/>
  <c r="B1120" i="1"/>
  <c r="BA1120" i="1" s="1"/>
  <c r="A1120" i="1"/>
  <c r="BL1119" i="1"/>
  <c r="BJ1119" i="1"/>
  <c r="BK1119" i="1" s="1"/>
  <c r="BD1119" i="1"/>
  <c r="BC1119" i="1"/>
  <c r="BB1119" i="1"/>
  <c r="AZ1119" i="1"/>
  <c r="AW1119" i="1"/>
  <c r="AV1119" i="1"/>
  <c r="AU1119" i="1"/>
  <c r="AT1119" i="1"/>
  <c r="AS1119" i="1"/>
  <c r="AP1119" i="1"/>
  <c r="AQ1119" i="1" s="1"/>
  <c r="AO1119" i="1"/>
  <c r="AN1119" i="1"/>
  <c r="AM1119" i="1"/>
  <c r="AA1119" i="1"/>
  <c r="AD1119" i="1" s="1"/>
  <c r="AF1119" i="1" s="1"/>
  <c r="AE1119" i="1" s="1"/>
  <c r="W1119" i="1"/>
  <c r="E1119" i="1"/>
  <c r="D1119" i="1"/>
  <c r="B1119" i="1"/>
  <c r="AX1119" i="1" s="1"/>
  <c r="A1119" i="1"/>
  <c r="BL1118" i="1"/>
  <c r="BJ1118" i="1"/>
  <c r="BK1118" i="1" s="1"/>
  <c r="BD1118" i="1"/>
  <c r="BC1118" i="1"/>
  <c r="BB1118" i="1"/>
  <c r="AZ1118" i="1"/>
  <c r="AW1118" i="1"/>
  <c r="AV1118" i="1"/>
  <c r="AU1118" i="1"/>
  <c r="AT1118" i="1"/>
  <c r="AS1118" i="1"/>
  <c r="AO1118" i="1"/>
  <c r="AM1118" i="1"/>
  <c r="AL1118" i="1"/>
  <c r="AD1118" i="1"/>
  <c r="AA1118" i="1"/>
  <c r="W1118" i="1"/>
  <c r="E1118" i="1"/>
  <c r="D1118" i="1"/>
  <c r="B1118" i="1"/>
  <c r="BA1118" i="1" s="1"/>
  <c r="A1118" i="1"/>
  <c r="BL1117" i="1"/>
  <c r="BJ1117" i="1"/>
  <c r="BK1117" i="1" s="1"/>
  <c r="BD1117" i="1"/>
  <c r="BC1117" i="1"/>
  <c r="BB1117" i="1"/>
  <c r="AZ1117" i="1"/>
  <c r="AW1117" i="1"/>
  <c r="AV1117" i="1"/>
  <c r="AU1117" i="1"/>
  <c r="AT1117" i="1"/>
  <c r="AS1117" i="1"/>
  <c r="AO1117" i="1"/>
  <c r="AM1117" i="1"/>
  <c r="AL1117" i="1"/>
  <c r="AD1117" i="1"/>
  <c r="AA1117" i="1"/>
  <c r="AP1117" i="1" s="1"/>
  <c r="AQ1117" i="1" s="1"/>
  <c r="W1117" i="1"/>
  <c r="E1117" i="1"/>
  <c r="D1117" i="1"/>
  <c r="B1117" i="1"/>
  <c r="AX1117" i="1" s="1"/>
  <c r="A1117" i="1"/>
  <c r="BL1116" i="1"/>
  <c r="BJ1116" i="1"/>
  <c r="BK1116" i="1" s="1"/>
  <c r="BD1116" i="1"/>
  <c r="BC1116" i="1"/>
  <c r="BB1116" i="1"/>
  <c r="AZ1116" i="1"/>
  <c r="AW1116" i="1"/>
  <c r="AV1116" i="1"/>
  <c r="AU1116" i="1"/>
  <c r="AT1116" i="1"/>
  <c r="AS1116" i="1"/>
  <c r="AP1116" i="1"/>
  <c r="AQ1116" i="1" s="1"/>
  <c r="AO1116" i="1"/>
  <c r="AN1116" i="1"/>
  <c r="AM1116" i="1"/>
  <c r="AA1116" i="1"/>
  <c r="W1116" i="1"/>
  <c r="E1116" i="1"/>
  <c r="D1116" i="1"/>
  <c r="B1116" i="1"/>
  <c r="BA1116" i="1" s="1"/>
  <c r="A1116" i="1"/>
  <c r="BL1115" i="1"/>
  <c r="BJ1115" i="1"/>
  <c r="BK1115" i="1" s="1"/>
  <c r="BD1115" i="1"/>
  <c r="BC1115" i="1"/>
  <c r="BB1115" i="1"/>
  <c r="AZ1115" i="1"/>
  <c r="AW1115" i="1"/>
  <c r="AV1115" i="1"/>
  <c r="AU1115" i="1"/>
  <c r="AT1115" i="1"/>
  <c r="AS1115" i="1"/>
  <c r="AO1115" i="1"/>
  <c r="AM1115" i="1"/>
  <c r="AL1115" i="1"/>
  <c r="AD1115" i="1"/>
  <c r="AA1115" i="1"/>
  <c r="AP1115" i="1" s="1"/>
  <c r="AQ1115" i="1" s="1"/>
  <c r="W1115" i="1"/>
  <c r="E1115" i="1"/>
  <c r="D1115" i="1"/>
  <c r="B1115" i="1"/>
  <c r="AX1115" i="1" s="1"/>
  <c r="A1115" i="1"/>
  <c r="BL1114" i="1"/>
  <c r="BJ1114" i="1"/>
  <c r="BK1114" i="1" s="1"/>
  <c r="BD1114" i="1"/>
  <c r="BC1114" i="1"/>
  <c r="BB1114" i="1"/>
  <c r="AZ1114" i="1"/>
  <c r="AW1114" i="1"/>
  <c r="AV1114" i="1"/>
  <c r="AU1114" i="1"/>
  <c r="AT1114" i="1"/>
  <c r="AS1114" i="1"/>
  <c r="AO1114" i="1"/>
  <c r="AM1114" i="1"/>
  <c r="AL1114" i="1"/>
  <c r="AD1114" i="1"/>
  <c r="AA1114" i="1"/>
  <c r="W1114" i="1"/>
  <c r="E1114" i="1"/>
  <c r="D1114" i="1"/>
  <c r="B1114" i="1"/>
  <c r="BA1114" i="1" s="1"/>
  <c r="A1114" i="1"/>
  <c r="BL1113" i="1"/>
  <c r="BJ1113" i="1"/>
  <c r="BK1113" i="1" s="1"/>
  <c r="BD1113" i="1"/>
  <c r="BC1113" i="1"/>
  <c r="BB1113" i="1"/>
  <c r="AZ1113" i="1"/>
  <c r="AW1113" i="1"/>
  <c r="AV1113" i="1"/>
  <c r="AU1113" i="1"/>
  <c r="AT1113" i="1"/>
  <c r="AS1113" i="1"/>
  <c r="AO1113" i="1"/>
  <c r="AM1113" i="1"/>
  <c r="AL1113" i="1"/>
  <c r="AD1113" i="1"/>
  <c r="AA1113" i="1"/>
  <c r="AP1113" i="1" s="1"/>
  <c r="AQ1113" i="1" s="1"/>
  <c r="W1113" i="1"/>
  <c r="E1113" i="1"/>
  <c r="D1113" i="1"/>
  <c r="B1113" i="1"/>
  <c r="AX1113" i="1" s="1"/>
  <c r="A1113" i="1"/>
  <c r="BL1112" i="1"/>
  <c r="BJ1112" i="1"/>
  <c r="BK1112" i="1" s="1"/>
  <c r="BD1112" i="1"/>
  <c r="BC1112" i="1"/>
  <c r="BB1112" i="1"/>
  <c r="AZ1112" i="1"/>
  <c r="AW1112" i="1"/>
  <c r="AV1112" i="1"/>
  <c r="AU1112" i="1"/>
  <c r="AT1112" i="1"/>
  <c r="AS1112" i="1"/>
  <c r="AO1112" i="1"/>
  <c r="AM1112" i="1"/>
  <c r="AL1112" i="1"/>
  <c r="AD1112" i="1"/>
  <c r="AA1112" i="1"/>
  <c r="W1112" i="1"/>
  <c r="E1112" i="1"/>
  <c r="D1112" i="1"/>
  <c r="B1112" i="1"/>
  <c r="BA1112" i="1" s="1"/>
  <c r="A1112" i="1"/>
  <c r="BL1111" i="1"/>
  <c r="BJ1111" i="1"/>
  <c r="BK1111" i="1" s="1"/>
  <c r="BD1111" i="1"/>
  <c r="BC1111" i="1"/>
  <c r="BB1111" i="1"/>
  <c r="AZ1111" i="1"/>
  <c r="AW1111" i="1"/>
  <c r="AV1111" i="1"/>
  <c r="AU1111" i="1"/>
  <c r="AT1111" i="1"/>
  <c r="AS1111" i="1"/>
  <c r="AP1111" i="1"/>
  <c r="AQ1111" i="1" s="1"/>
  <c r="AO1111" i="1"/>
  <c r="AN1111" i="1"/>
  <c r="AM1111" i="1"/>
  <c r="AA1111" i="1"/>
  <c r="AD1111" i="1" s="1"/>
  <c r="AF1111" i="1" s="1"/>
  <c r="AE1111" i="1" s="1"/>
  <c r="W1111" i="1"/>
  <c r="E1111" i="1"/>
  <c r="D1111" i="1"/>
  <c r="B1111" i="1"/>
  <c r="AX1111" i="1" s="1"/>
  <c r="A1111" i="1"/>
  <c r="BL1110" i="1"/>
  <c r="BJ1110" i="1"/>
  <c r="BK1110" i="1" s="1"/>
  <c r="BD1110" i="1"/>
  <c r="BC1110" i="1"/>
  <c r="BB1110" i="1"/>
  <c r="AZ1110" i="1"/>
  <c r="AW1110" i="1"/>
  <c r="AV1110" i="1"/>
  <c r="AU1110" i="1"/>
  <c r="AT1110" i="1"/>
  <c r="AS1110" i="1"/>
  <c r="AP1110" i="1"/>
  <c r="AQ1110" i="1" s="1"/>
  <c r="AO1110" i="1"/>
  <c r="AM1110" i="1"/>
  <c r="AL1110" i="1"/>
  <c r="AD1110" i="1"/>
  <c r="AA1110" i="1"/>
  <c r="W1110" i="1"/>
  <c r="E1110" i="1"/>
  <c r="D1110" i="1"/>
  <c r="B1110" i="1"/>
  <c r="BA1110" i="1" s="1"/>
  <c r="A1110" i="1"/>
  <c r="BL1109" i="1"/>
  <c r="BJ1109" i="1"/>
  <c r="BK1109" i="1" s="1"/>
  <c r="BD1109" i="1"/>
  <c r="BC1109" i="1"/>
  <c r="BB1109" i="1"/>
  <c r="AZ1109" i="1"/>
  <c r="AW1109" i="1"/>
  <c r="AV1109" i="1"/>
  <c r="AU1109" i="1"/>
  <c r="AT1109" i="1"/>
  <c r="AS1109" i="1"/>
  <c r="AP1109" i="1"/>
  <c r="AQ1109" i="1" s="1"/>
  <c r="AO1109" i="1"/>
  <c r="AM1109" i="1"/>
  <c r="AL1109" i="1"/>
  <c r="AD1109" i="1"/>
  <c r="AA1109" i="1"/>
  <c r="W1109" i="1"/>
  <c r="E1109" i="1"/>
  <c r="D1109" i="1"/>
  <c r="B1109" i="1"/>
  <c r="AX1109" i="1" s="1"/>
  <c r="A1109" i="1"/>
  <c r="BL1108" i="1"/>
  <c r="BJ1108" i="1"/>
  <c r="BK1108" i="1" s="1"/>
  <c r="BD1108" i="1"/>
  <c r="BC1108" i="1"/>
  <c r="BB1108" i="1"/>
  <c r="AZ1108" i="1"/>
  <c r="AW1108" i="1"/>
  <c r="AV1108" i="1"/>
  <c r="AU1108" i="1"/>
  <c r="AT1108" i="1"/>
  <c r="AS1108" i="1"/>
  <c r="AP1108" i="1"/>
  <c r="AQ1108" i="1" s="1"/>
  <c r="AO1108" i="1"/>
  <c r="AM1108" i="1"/>
  <c r="AL1108" i="1"/>
  <c r="AD1108" i="1"/>
  <c r="AA1108" i="1"/>
  <c r="W1108" i="1"/>
  <c r="E1108" i="1"/>
  <c r="D1108" i="1"/>
  <c r="B1108" i="1"/>
  <c r="BA1108" i="1" s="1"/>
  <c r="A1108" i="1"/>
  <c r="BL1107" i="1"/>
  <c r="BJ1107" i="1"/>
  <c r="BK1107" i="1" s="1"/>
  <c r="BD1107" i="1"/>
  <c r="BC1107" i="1"/>
  <c r="BB1107" i="1"/>
  <c r="AZ1107" i="1"/>
  <c r="AW1107" i="1"/>
  <c r="AV1107" i="1"/>
  <c r="AU1107" i="1"/>
  <c r="AT1107" i="1"/>
  <c r="AS1107" i="1"/>
  <c r="AP1107" i="1"/>
  <c r="AQ1107" i="1" s="1"/>
  <c r="AO1107" i="1"/>
  <c r="AM1107" i="1"/>
  <c r="AL1107" i="1"/>
  <c r="AD1107" i="1"/>
  <c r="AA1107" i="1"/>
  <c r="W1107" i="1"/>
  <c r="E1107" i="1"/>
  <c r="D1107" i="1"/>
  <c r="B1107" i="1"/>
  <c r="AX1107" i="1" s="1"/>
  <c r="A1107" i="1"/>
  <c r="BL1106" i="1"/>
  <c r="BJ1106" i="1"/>
  <c r="BK1106" i="1" s="1"/>
  <c r="BD1106" i="1"/>
  <c r="BC1106" i="1"/>
  <c r="BB1106" i="1"/>
  <c r="AZ1106" i="1"/>
  <c r="AW1106" i="1"/>
  <c r="AV1106" i="1"/>
  <c r="AU1106" i="1"/>
  <c r="AT1106" i="1"/>
  <c r="AS1106" i="1"/>
  <c r="AO1106" i="1"/>
  <c r="AN1106" i="1"/>
  <c r="AM1106" i="1"/>
  <c r="AA1106" i="1"/>
  <c r="W1106" i="1"/>
  <c r="E1106" i="1"/>
  <c r="D1106" i="1"/>
  <c r="B1106" i="1"/>
  <c r="A1106" i="1"/>
  <c r="BL1105" i="1"/>
  <c r="BJ1105" i="1"/>
  <c r="BK1105" i="1" s="1"/>
  <c r="BD1105" i="1"/>
  <c r="BC1105" i="1"/>
  <c r="BB1105" i="1"/>
  <c r="AZ1105" i="1"/>
  <c r="AW1105" i="1"/>
  <c r="AV1105" i="1"/>
  <c r="AU1105" i="1"/>
  <c r="AT1105" i="1"/>
  <c r="AS1105" i="1"/>
  <c r="AN1105" i="1"/>
  <c r="AL1105" i="1"/>
  <c r="AA1105" i="1"/>
  <c r="AP1105" i="1" s="1"/>
  <c r="W1105" i="1"/>
  <c r="E1105" i="1"/>
  <c r="D1105" i="1"/>
  <c r="B1105" i="1"/>
  <c r="A1105" i="1"/>
  <c r="BL1104" i="1"/>
  <c r="BJ1104" i="1"/>
  <c r="BK1104" i="1" s="1"/>
  <c r="BD1104" i="1"/>
  <c r="BC1104" i="1"/>
  <c r="BB1104" i="1"/>
  <c r="AZ1104" i="1"/>
  <c r="AW1104" i="1"/>
  <c r="AV1104" i="1"/>
  <c r="AU1104" i="1"/>
  <c r="AT1104" i="1"/>
  <c r="AS1104" i="1"/>
  <c r="AN1104" i="1"/>
  <c r="AL1104" i="1"/>
  <c r="AA1104" i="1"/>
  <c r="W1104" i="1"/>
  <c r="E1104" i="1"/>
  <c r="D1104" i="1"/>
  <c r="B1104" i="1"/>
  <c r="A1104" i="1"/>
  <c r="AR1104" i="1" s="1"/>
  <c r="BL1103" i="1"/>
  <c r="BJ1103" i="1"/>
  <c r="BK1103" i="1" s="1"/>
  <c r="BD1103" i="1"/>
  <c r="BC1103" i="1"/>
  <c r="BB1103" i="1"/>
  <c r="AZ1103" i="1"/>
  <c r="AW1103" i="1"/>
  <c r="AV1103" i="1"/>
  <c r="AU1103" i="1"/>
  <c r="AT1103" i="1"/>
  <c r="AS1103" i="1"/>
  <c r="AN1103" i="1"/>
  <c r="AL1103" i="1"/>
  <c r="AA1103" i="1"/>
  <c r="AP1103" i="1" s="1"/>
  <c r="W1103" i="1"/>
  <c r="E1103" i="1"/>
  <c r="D1103" i="1"/>
  <c r="B1103" i="1"/>
  <c r="AX1103" i="1" s="1"/>
  <c r="A1103" i="1"/>
  <c r="AR1103" i="1" s="1"/>
  <c r="BL1102" i="1"/>
  <c r="BJ1102" i="1"/>
  <c r="BK1102" i="1" s="1"/>
  <c r="BD1102" i="1"/>
  <c r="BC1102" i="1"/>
  <c r="BB1102" i="1"/>
  <c r="AZ1102" i="1"/>
  <c r="AW1102" i="1"/>
  <c r="AV1102" i="1"/>
  <c r="AU1102" i="1"/>
  <c r="AT1102" i="1"/>
  <c r="AS1102" i="1"/>
  <c r="AP1102" i="1"/>
  <c r="AQ1102" i="1" s="1"/>
  <c r="AO1102" i="1"/>
  <c r="AN1102" i="1"/>
  <c r="AM1102" i="1"/>
  <c r="AA1102" i="1"/>
  <c r="W1102" i="1"/>
  <c r="E1102" i="1"/>
  <c r="D1102" i="1"/>
  <c r="B1102" i="1"/>
  <c r="A1102" i="1"/>
  <c r="BL1101" i="1"/>
  <c r="BJ1101" i="1"/>
  <c r="BK1101" i="1" s="1"/>
  <c r="BD1101" i="1"/>
  <c r="BC1101" i="1"/>
  <c r="BB1101" i="1"/>
  <c r="AZ1101" i="1"/>
  <c r="AW1101" i="1"/>
  <c r="AV1101" i="1"/>
  <c r="AU1101" i="1"/>
  <c r="AT1101" i="1"/>
  <c r="AS1101" i="1"/>
  <c r="AM1101" i="1"/>
  <c r="AL1101" i="1"/>
  <c r="AD1101" i="1"/>
  <c r="AA1101" i="1"/>
  <c r="AP1101" i="1" s="1"/>
  <c r="AQ1101" i="1" s="1"/>
  <c r="W1101" i="1"/>
  <c r="E1101" i="1"/>
  <c r="D1101" i="1"/>
  <c r="B1101" i="1"/>
  <c r="AX1101" i="1" s="1"/>
  <c r="A1101" i="1"/>
  <c r="BL1100" i="1"/>
  <c r="BJ1100" i="1"/>
  <c r="BK1100" i="1" s="1"/>
  <c r="BD1100" i="1"/>
  <c r="BC1100" i="1"/>
  <c r="BB1100" i="1"/>
  <c r="AZ1100" i="1"/>
  <c r="AW1100" i="1"/>
  <c r="AV1100" i="1"/>
  <c r="AU1100" i="1"/>
  <c r="AT1100" i="1"/>
  <c r="AS1100" i="1"/>
  <c r="AM1100" i="1"/>
  <c r="AL1100" i="1"/>
  <c r="AD1100" i="1"/>
  <c r="AA1100" i="1"/>
  <c r="W1100" i="1"/>
  <c r="E1100" i="1"/>
  <c r="D1100" i="1"/>
  <c r="B1100" i="1"/>
  <c r="AX1100" i="1" s="1"/>
  <c r="A1100" i="1"/>
  <c r="BL1099" i="1"/>
  <c r="BJ1099" i="1"/>
  <c r="BK1099" i="1" s="1"/>
  <c r="BD1099" i="1"/>
  <c r="BC1099" i="1"/>
  <c r="BB1099" i="1"/>
  <c r="AZ1099" i="1"/>
  <c r="AW1099" i="1"/>
  <c r="AV1099" i="1"/>
  <c r="AU1099" i="1"/>
  <c r="AT1099" i="1"/>
  <c r="AS1099" i="1"/>
  <c r="AM1099" i="1"/>
  <c r="AL1099" i="1"/>
  <c r="AD1099" i="1"/>
  <c r="AA1099" i="1"/>
  <c r="AP1099" i="1" s="1"/>
  <c r="AQ1099" i="1" s="1"/>
  <c r="W1099" i="1"/>
  <c r="E1099" i="1"/>
  <c r="D1099" i="1"/>
  <c r="B1099" i="1"/>
  <c r="AX1099" i="1" s="1"/>
  <c r="A1099" i="1"/>
  <c r="BL1098" i="1"/>
  <c r="BJ1098" i="1"/>
  <c r="BK1098" i="1" s="1"/>
  <c r="BD1098" i="1"/>
  <c r="BC1098" i="1"/>
  <c r="BB1098" i="1"/>
  <c r="AZ1098" i="1"/>
  <c r="AW1098" i="1"/>
  <c r="AV1098" i="1"/>
  <c r="AU1098" i="1"/>
  <c r="AT1098" i="1"/>
  <c r="AS1098" i="1"/>
  <c r="AM1098" i="1"/>
  <c r="AL1098" i="1"/>
  <c r="AD1098" i="1"/>
  <c r="AA1098" i="1"/>
  <c r="W1098" i="1"/>
  <c r="E1098" i="1"/>
  <c r="D1098" i="1"/>
  <c r="B1098" i="1"/>
  <c r="A1098" i="1"/>
  <c r="BL1097" i="1"/>
  <c r="BJ1097" i="1"/>
  <c r="BK1097" i="1" s="1"/>
  <c r="BD1097" i="1"/>
  <c r="BC1097" i="1"/>
  <c r="BB1097" i="1"/>
  <c r="AZ1097" i="1"/>
  <c r="AW1097" i="1"/>
  <c r="AV1097" i="1"/>
  <c r="AU1097" i="1"/>
  <c r="AT1097" i="1"/>
  <c r="AS1097" i="1"/>
  <c r="AM1097" i="1"/>
  <c r="AL1097" i="1"/>
  <c r="AD1097" i="1"/>
  <c r="AA1097" i="1"/>
  <c r="AP1097" i="1" s="1"/>
  <c r="AQ1097" i="1" s="1"/>
  <c r="W1097" i="1"/>
  <c r="E1097" i="1"/>
  <c r="D1097" i="1"/>
  <c r="B1097" i="1"/>
  <c r="AX1097" i="1" s="1"/>
  <c r="A1097" i="1"/>
  <c r="BL1096" i="1"/>
  <c r="BJ1096" i="1"/>
  <c r="BK1096" i="1" s="1"/>
  <c r="BD1096" i="1"/>
  <c r="BC1096" i="1"/>
  <c r="BB1096" i="1"/>
  <c r="AZ1096" i="1"/>
  <c r="AW1096" i="1"/>
  <c r="AV1096" i="1"/>
  <c r="AU1096" i="1"/>
  <c r="AT1096" i="1"/>
  <c r="AS1096" i="1"/>
  <c r="AM1096" i="1"/>
  <c r="AL1096" i="1"/>
  <c r="AD1096" i="1"/>
  <c r="AA1096" i="1"/>
  <c r="W1096" i="1"/>
  <c r="E1096" i="1"/>
  <c r="D1096" i="1"/>
  <c r="B1096" i="1"/>
  <c r="AX1096" i="1" s="1"/>
  <c r="A1096" i="1"/>
  <c r="BL1095" i="1"/>
  <c r="BJ1095" i="1"/>
  <c r="BK1095" i="1" s="1"/>
  <c r="BD1095" i="1"/>
  <c r="BC1095" i="1"/>
  <c r="BB1095" i="1"/>
  <c r="AZ1095" i="1"/>
  <c r="AW1095" i="1"/>
  <c r="AV1095" i="1"/>
  <c r="AU1095" i="1"/>
  <c r="AT1095" i="1"/>
  <c r="AS1095" i="1"/>
  <c r="AP1095" i="1"/>
  <c r="AQ1095" i="1" s="1"/>
  <c r="AO1095" i="1"/>
  <c r="AN1095" i="1"/>
  <c r="AM1095" i="1"/>
  <c r="AA1095" i="1"/>
  <c r="AD1095" i="1" s="1"/>
  <c r="AF1095" i="1" s="1"/>
  <c r="AE1095" i="1" s="1"/>
  <c r="W1095" i="1"/>
  <c r="E1095" i="1"/>
  <c r="D1095" i="1"/>
  <c r="B1095" i="1"/>
  <c r="AX1095" i="1" s="1"/>
  <c r="A1095" i="1"/>
  <c r="BL1094" i="1"/>
  <c r="BJ1094" i="1"/>
  <c r="BK1094" i="1" s="1"/>
  <c r="BD1094" i="1"/>
  <c r="BC1094" i="1"/>
  <c r="BB1094" i="1"/>
  <c r="AZ1094" i="1"/>
  <c r="AW1094" i="1"/>
  <c r="AV1094" i="1"/>
  <c r="AU1094" i="1"/>
  <c r="AT1094" i="1"/>
  <c r="AS1094" i="1"/>
  <c r="AP1094" i="1"/>
  <c r="AQ1094" i="1" s="1"/>
  <c r="AO1094" i="1"/>
  <c r="AN1094" i="1"/>
  <c r="AL1094" i="1"/>
  <c r="AA1094" i="1"/>
  <c r="W1094" i="1"/>
  <c r="E1094" i="1"/>
  <c r="D1094" i="1"/>
  <c r="B1094" i="1"/>
  <c r="A1094" i="1"/>
  <c r="BL1093" i="1"/>
  <c r="BJ1093" i="1"/>
  <c r="BK1093" i="1" s="1"/>
  <c r="BD1093" i="1"/>
  <c r="BC1093" i="1"/>
  <c r="BB1093" i="1"/>
  <c r="AZ1093" i="1"/>
  <c r="AW1093" i="1"/>
  <c r="AV1093" i="1"/>
  <c r="AU1093" i="1"/>
  <c r="AT1093" i="1"/>
  <c r="AS1093" i="1"/>
  <c r="AP1093" i="1"/>
  <c r="AQ1093" i="1" s="1"/>
  <c r="AO1093" i="1"/>
  <c r="AN1093" i="1"/>
  <c r="AL1093" i="1"/>
  <c r="AA1093" i="1"/>
  <c r="W1093" i="1"/>
  <c r="E1093" i="1"/>
  <c r="D1093" i="1"/>
  <c r="B1093" i="1"/>
  <c r="AX1093" i="1" s="1"/>
  <c r="A1093" i="1"/>
  <c r="BL1092" i="1"/>
  <c r="BJ1092" i="1"/>
  <c r="BK1092" i="1" s="1"/>
  <c r="BD1092" i="1"/>
  <c r="BC1092" i="1"/>
  <c r="BB1092" i="1"/>
  <c r="AZ1092" i="1"/>
  <c r="AW1092" i="1"/>
  <c r="AV1092" i="1"/>
  <c r="AU1092" i="1"/>
  <c r="AT1092" i="1"/>
  <c r="AS1092" i="1"/>
  <c r="AP1092" i="1"/>
  <c r="AQ1092" i="1" s="1"/>
  <c r="AO1092" i="1"/>
  <c r="AN1092" i="1"/>
  <c r="AL1092" i="1"/>
  <c r="AA1092" i="1"/>
  <c r="W1092" i="1"/>
  <c r="E1092" i="1"/>
  <c r="D1092" i="1"/>
  <c r="B1092" i="1"/>
  <c r="A1092" i="1"/>
  <c r="BL1091" i="1"/>
  <c r="BJ1091" i="1"/>
  <c r="BK1091" i="1" s="1"/>
  <c r="BD1091" i="1"/>
  <c r="BC1091" i="1"/>
  <c r="BB1091" i="1"/>
  <c r="AZ1091" i="1"/>
  <c r="AW1091" i="1"/>
  <c r="AV1091" i="1"/>
  <c r="AU1091" i="1"/>
  <c r="AT1091" i="1"/>
  <c r="AS1091" i="1"/>
  <c r="AN1091" i="1"/>
  <c r="AM1091" i="1"/>
  <c r="AA1091" i="1"/>
  <c r="AP1091" i="1" s="1"/>
  <c r="AQ1091" i="1" s="1"/>
  <c r="W1091" i="1"/>
  <c r="E1091" i="1"/>
  <c r="D1091" i="1"/>
  <c r="B1091" i="1"/>
  <c r="AX1091" i="1" s="1"/>
  <c r="A1091" i="1"/>
  <c r="BL1090" i="1"/>
  <c r="BJ1090" i="1"/>
  <c r="BK1090" i="1" s="1"/>
  <c r="BD1090" i="1"/>
  <c r="BC1090" i="1"/>
  <c r="BB1090" i="1"/>
  <c r="AZ1090" i="1"/>
  <c r="AW1090" i="1"/>
  <c r="AV1090" i="1"/>
  <c r="AU1090" i="1"/>
  <c r="AT1090" i="1"/>
  <c r="AS1090" i="1"/>
  <c r="AM1090" i="1"/>
  <c r="AL1090" i="1"/>
  <c r="AD1090" i="1"/>
  <c r="AA1090" i="1"/>
  <c r="W1090" i="1"/>
  <c r="E1090" i="1"/>
  <c r="D1090" i="1"/>
  <c r="B1090" i="1"/>
  <c r="AX1090" i="1" s="1"/>
  <c r="A1090" i="1"/>
  <c r="BL1089" i="1"/>
  <c r="BJ1089" i="1"/>
  <c r="BK1089" i="1" s="1"/>
  <c r="BD1089" i="1"/>
  <c r="BC1089" i="1"/>
  <c r="BB1089" i="1"/>
  <c r="AZ1089" i="1"/>
  <c r="AW1089" i="1"/>
  <c r="AV1089" i="1"/>
  <c r="AU1089" i="1"/>
  <c r="AT1089" i="1"/>
  <c r="AS1089" i="1"/>
  <c r="AM1089" i="1"/>
  <c r="AL1089" i="1"/>
  <c r="AD1089" i="1"/>
  <c r="AA1089" i="1"/>
  <c r="AP1089" i="1" s="1"/>
  <c r="AQ1089" i="1" s="1"/>
  <c r="W1089" i="1"/>
  <c r="E1089" i="1"/>
  <c r="D1089" i="1"/>
  <c r="B1089" i="1"/>
  <c r="AX1089" i="1" s="1"/>
  <c r="A1089" i="1"/>
  <c r="BL1088" i="1"/>
  <c r="BJ1088" i="1"/>
  <c r="BK1088" i="1" s="1"/>
  <c r="BD1088" i="1"/>
  <c r="BC1088" i="1"/>
  <c r="BB1088" i="1"/>
  <c r="AZ1088" i="1"/>
  <c r="AW1088" i="1"/>
  <c r="AV1088" i="1"/>
  <c r="AU1088" i="1"/>
  <c r="AT1088" i="1"/>
  <c r="AS1088" i="1"/>
  <c r="AM1088" i="1"/>
  <c r="AL1088" i="1"/>
  <c r="AD1088" i="1"/>
  <c r="AA1088" i="1"/>
  <c r="W1088" i="1"/>
  <c r="E1088" i="1"/>
  <c r="D1088" i="1"/>
  <c r="B1088" i="1"/>
  <c r="A1088" i="1"/>
  <c r="BL1087" i="1"/>
  <c r="BJ1087" i="1"/>
  <c r="BK1087" i="1" s="1"/>
  <c r="BD1087" i="1"/>
  <c r="BC1087" i="1"/>
  <c r="BB1087" i="1"/>
  <c r="AZ1087" i="1"/>
  <c r="AW1087" i="1"/>
  <c r="AV1087" i="1"/>
  <c r="AU1087" i="1"/>
  <c r="AT1087" i="1"/>
  <c r="AS1087" i="1"/>
  <c r="AM1087" i="1"/>
  <c r="AL1087" i="1"/>
  <c r="AD1087" i="1"/>
  <c r="AA1087" i="1"/>
  <c r="AP1087" i="1" s="1"/>
  <c r="AQ1087" i="1" s="1"/>
  <c r="W1087" i="1"/>
  <c r="E1087" i="1"/>
  <c r="D1087" i="1"/>
  <c r="B1087" i="1"/>
  <c r="AX1087" i="1" s="1"/>
  <c r="A1087" i="1"/>
  <c r="BL1086" i="1"/>
  <c r="BJ1086" i="1"/>
  <c r="BK1086" i="1" s="1"/>
  <c r="BD1086" i="1"/>
  <c r="BC1086" i="1"/>
  <c r="BB1086" i="1"/>
  <c r="AZ1086" i="1"/>
  <c r="AW1086" i="1"/>
  <c r="AV1086" i="1"/>
  <c r="AU1086" i="1"/>
  <c r="AT1086" i="1"/>
  <c r="AS1086" i="1"/>
  <c r="AM1086" i="1"/>
  <c r="AL1086" i="1"/>
  <c r="AD1086" i="1"/>
  <c r="AA1086" i="1"/>
  <c r="W1086" i="1"/>
  <c r="E1086" i="1"/>
  <c r="D1086" i="1"/>
  <c r="B1086" i="1"/>
  <c r="AX1086" i="1" s="1"/>
  <c r="A1086" i="1"/>
  <c r="BL1085" i="1"/>
  <c r="BJ1085" i="1"/>
  <c r="BK1085" i="1" s="1"/>
  <c r="BD1085" i="1"/>
  <c r="BC1085" i="1"/>
  <c r="BB1085" i="1"/>
  <c r="AZ1085" i="1"/>
  <c r="AW1085" i="1"/>
  <c r="AV1085" i="1"/>
  <c r="AU1085" i="1"/>
  <c r="AT1085" i="1"/>
  <c r="AS1085" i="1"/>
  <c r="AM1085" i="1"/>
  <c r="AL1085" i="1"/>
  <c r="AD1085" i="1"/>
  <c r="AA1085" i="1"/>
  <c r="AP1085" i="1" s="1"/>
  <c r="AQ1085" i="1" s="1"/>
  <c r="W1085" i="1"/>
  <c r="E1085" i="1"/>
  <c r="D1085" i="1"/>
  <c r="B1085" i="1"/>
  <c r="AX1085" i="1" s="1"/>
  <c r="A1085" i="1"/>
  <c r="BL1084" i="1"/>
  <c r="BJ1084" i="1"/>
  <c r="BK1084" i="1" s="1"/>
  <c r="BD1084" i="1"/>
  <c r="BC1084" i="1"/>
  <c r="BB1084" i="1"/>
  <c r="AZ1084" i="1"/>
  <c r="AW1084" i="1"/>
  <c r="AV1084" i="1"/>
  <c r="AU1084" i="1"/>
  <c r="AT1084" i="1"/>
  <c r="AS1084" i="1"/>
  <c r="AP1084" i="1"/>
  <c r="AQ1084" i="1" s="1"/>
  <c r="AO1084" i="1"/>
  <c r="AN1084" i="1"/>
  <c r="AM1084" i="1"/>
  <c r="AA1084" i="1"/>
  <c r="W1084" i="1"/>
  <c r="E1084" i="1"/>
  <c r="D1084" i="1"/>
  <c r="B1084" i="1"/>
  <c r="A1084" i="1"/>
  <c r="BL1083" i="1"/>
  <c r="BJ1083" i="1"/>
  <c r="BK1083" i="1" s="1"/>
  <c r="BI1083" i="1"/>
  <c r="BG1083" i="1"/>
  <c r="BH1083" i="1" s="1"/>
  <c r="BD1083" i="1"/>
  <c r="BC1083" i="1"/>
  <c r="BB1083" i="1"/>
  <c r="AZ1083" i="1"/>
  <c r="AW1083" i="1"/>
  <c r="AV1083" i="1"/>
  <c r="AU1083" i="1"/>
  <c r="AT1083" i="1"/>
  <c r="AS1083" i="1"/>
  <c r="AP1083" i="1"/>
  <c r="AQ1083" i="1" s="1"/>
  <c r="AO1083" i="1"/>
  <c r="AN1083" i="1"/>
  <c r="AM1083" i="1"/>
  <c r="AL1083" i="1"/>
  <c r="AD1083" i="1"/>
  <c r="AA1083" i="1"/>
  <c r="W1083" i="1"/>
  <c r="E1083" i="1"/>
  <c r="D1083" i="1"/>
  <c r="B1083" i="1"/>
  <c r="BA1083" i="1" s="1"/>
  <c r="A1083" i="1"/>
  <c r="BL1082" i="1"/>
  <c r="BJ1082" i="1"/>
  <c r="BK1082" i="1" s="1"/>
  <c r="BD1082" i="1"/>
  <c r="BC1082" i="1"/>
  <c r="BB1082" i="1"/>
  <c r="AZ1082" i="1"/>
  <c r="AW1082" i="1"/>
  <c r="AV1082" i="1"/>
  <c r="AU1082" i="1"/>
  <c r="AT1082" i="1"/>
  <c r="AS1082" i="1"/>
  <c r="AP1082" i="1"/>
  <c r="AQ1082" i="1" s="1"/>
  <c r="AO1082" i="1"/>
  <c r="AN1082" i="1"/>
  <c r="AM1082" i="1"/>
  <c r="AL1082" i="1"/>
  <c r="AD1082" i="1"/>
  <c r="AA1082" i="1"/>
  <c r="W1082" i="1"/>
  <c r="E1082" i="1"/>
  <c r="D1082" i="1"/>
  <c r="B1082" i="1"/>
  <c r="AX1082" i="1" s="1"/>
  <c r="A1082" i="1"/>
  <c r="BI1081" i="1"/>
  <c r="BG1081" i="1"/>
  <c r="BH1081" i="1" s="1"/>
  <c r="BD1081" i="1"/>
  <c r="BC1081" i="1"/>
  <c r="BB1081" i="1"/>
  <c r="AZ1081" i="1"/>
  <c r="AW1081" i="1"/>
  <c r="AV1081" i="1"/>
  <c r="AU1081" i="1"/>
  <c r="AT1081" i="1"/>
  <c r="AS1081" i="1"/>
  <c r="AN1081" i="1"/>
  <c r="AL1081" i="1"/>
  <c r="AA1081" i="1"/>
  <c r="AO1081" i="1" s="1"/>
  <c r="W1081" i="1"/>
  <c r="E1081" i="1"/>
  <c r="D1081" i="1"/>
  <c r="B1081" i="1"/>
  <c r="BA1081" i="1" s="1"/>
  <c r="A1081" i="1"/>
  <c r="BI1080" i="1"/>
  <c r="BG1080" i="1"/>
  <c r="BH1080" i="1" s="1"/>
  <c r="BD1080" i="1"/>
  <c r="BC1080" i="1"/>
  <c r="BB1080" i="1"/>
  <c r="AZ1080" i="1"/>
  <c r="AW1080" i="1"/>
  <c r="AV1080" i="1"/>
  <c r="AU1080" i="1"/>
  <c r="AT1080" i="1"/>
  <c r="AS1080" i="1"/>
  <c r="AP1080" i="1"/>
  <c r="AQ1080" i="1" s="1"/>
  <c r="AO1080" i="1"/>
  <c r="AN1080" i="1"/>
  <c r="AM1080" i="1"/>
  <c r="AA1080" i="1"/>
  <c r="AD1080" i="1" s="1"/>
  <c r="AF1080" i="1" s="1"/>
  <c r="AE1080" i="1" s="1"/>
  <c r="W1080" i="1"/>
  <c r="E1080" i="1"/>
  <c r="D1080" i="1"/>
  <c r="B1080" i="1"/>
  <c r="AX1080" i="1" s="1"/>
  <c r="A1080" i="1"/>
  <c r="BL1079" i="1"/>
  <c r="BJ1079" i="1"/>
  <c r="BK1079" i="1" s="1"/>
  <c r="BD1079" i="1"/>
  <c r="BC1079" i="1"/>
  <c r="BB1079" i="1"/>
  <c r="AZ1079" i="1"/>
  <c r="AW1079" i="1"/>
  <c r="AV1079" i="1"/>
  <c r="AU1079" i="1"/>
  <c r="AT1079" i="1"/>
  <c r="AS1079" i="1"/>
  <c r="AP1079" i="1"/>
  <c r="AQ1079" i="1" s="1"/>
  <c r="AO1079" i="1"/>
  <c r="AN1079" i="1"/>
  <c r="AM1079" i="1"/>
  <c r="AL1079" i="1"/>
  <c r="AD1079" i="1"/>
  <c r="AA1079" i="1"/>
  <c r="W1079" i="1"/>
  <c r="E1079" i="1"/>
  <c r="D1079" i="1"/>
  <c r="B1079" i="1"/>
  <c r="BA1079" i="1" s="1"/>
  <c r="A1079" i="1"/>
  <c r="BL1078" i="1"/>
  <c r="BJ1078" i="1"/>
  <c r="BK1078" i="1" s="1"/>
  <c r="BD1078" i="1"/>
  <c r="BC1078" i="1"/>
  <c r="BB1078" i="1"/>
  <c r="AZ1078" i="1"/>
  <c r="AW1078" i="1"/>
  <c r="AV1078" i="1"/>
  <c r="AU1078" i="1"/>
  <c r="AT1078" i="1"/>
  <c r="AS1078" i="1"/>
  <c r="AP1078" i="1"/>
  <c r="AQ1078" i="1" s="1"/>
  <c r="AO1078" i="1"/>
  <c r="AN1078" i="1"/>
  <c r="AM1078" i="1"/>
  <c r="AL1078" i="1"/>
  <c r="AD1078" i="1"/>
  <c r="AA1078" i="1"/>
  <c r="W1078" i="1"/>
  <c r="E1078" i="1"/>
  <c r="D1078" i="1"/>
  <c r="B1078" i="1"/>
  <c r="AX1078" i="1" s="1"/>
  <c r="A1078" i="1"/>
  <c r="BL1077" i="1"/>
  <c r="BJ1077" i="1"/>
  <c r="BK1077" i="1" s="1"/>
  <c r="BD1077" i="1"/>
  <c r="BC1077" i="1"/>
  <c r="BB1077" i="1"/>
  <c r="AZ1077" i="1"/>
  <c r="AW1077" i="1"/>
  <c r="AV1077" i="1"/>
  <c r="AU1077" i="1"/>
  <c r="AT1077" i="1"/>
  <c r="AS1077" i="1"/>
  <c r="AP1077" i="1"/>
  <c r="AQ1077" i="1" s="1"/>
  <c r="AO1077" i="1"/>
  <c r="AN1077" i="1"/>
  <c r="AM1077" i="1"/>
  <c r="AL1077" i="1"/>
  <c r="AD1077" i="1"/>
  <c r="AA1077" i="1"/>
  <c r="W1077" i="1"/>
  <c r="E1077" i="1"/>
  <c r="D1077" i="1"/>
  <c r="B1077" i="1"/>
  <c r="BA1077" i="1" s="1"/>
  <c r="A1077" i="1"/>
  <c r="BL1076" i="1"/>
  <c r="BJ1076" i="1"/>
  <c r="BK1076" i="1" s="1"/>
  <c r="BD1076" i="1"/>
  <c r="BC1076" i="1"/>
  <c r="BB1076" i="1"/>
  <c r="AZ1076" i="1"/>
  <c r="AW1076" i="1"/>
  <c r="AV1076" i="1"/>
  <c r="AU1076" i="1"/>
  <c r="AT1076" i="1"/>
  <c r="AS1076" i="1"/>
  <c r="AP1076" i="1"/>
  <c r="AQ1076" i="1" s="1"/>
  <c r="AO1076" i="1"/>
  <c r="AN1076" i="1"/>
  <c r="AM1076" i="1"/>
  <c r="AL1076" i="1"/>
  <c r="AD1076" i="1"/>
  <c r="AA1076" i="1"/>
  <c r="W1076" i="1"/>
  <c r="E1076" i="1"/>
  <c r="D1076" i="1"/>
  <c r="B1076" i="1"/>
  <c r="AX1076" i="1" s="1"/>
  <c r="A1076" i="1"/>
  <c r="BL1075" i="1"/>
  <c r="BJ1075" i="1"/>
  <c r="BK1075" i="1" s="1"/>
  <c r="BD1075" i="1"/>
  <c r="BC1075" i="1"/>
  <c r="BB1075" i="1"/>
  <c r="AZ1075" i="1"/>
  <c r="AW1075" i="1"/>
  <c r="AV1075" i="1"/>
  <c r="AU1075" i="1"/>
  <c r="AT1075" i="1"/>
  <c r="AS1075" i="1"/>
  <c r="AP1075" i="1"/>
  <c r="AQ1075" i="1" s="1"/>
  <c r="AO1075" i="1"/>
  <c r="AN1075" i="1"/>
  <c r="AM1075" i="1"/>
  <c r="AL1075" i="1"/>
  <c r="AD1075" i="1"/>
  <c r="AA1075" i="1"/>
  <c r="W1075" i="1"/>
  <c r="E1075" i="1"/>
  <c r="D1075" i="1"/>
  <c r="B1075" i="1"/>
  <c r="BA1075" i="1" s="1"/>
  <c r="A1075" i="1"/>
  <c r="BL1074" i="1"/>
  <c r="BJ1074" i="1"/>
  <c r="BK1074" i="1" s="1"/>
  <c r="BD1074" i="1"/>
  <c r="BC1074" i="1"/>
  <c r="BB1074" i="1"/>
  <c r="AZ1074" i="1"/>
  <c r="AW1074" i="1"/>
  <c r="AV1074" i="1"/>
  <c r="AU1074" i="1"/>
  <c r="AT1074" i="1"/>
  <c r="AS1074" i="1"/>
  <c r="AP1074" i="1"/>
  <c r="AQ1074" i="1" s="1"/>
  <c r="AO1074" i="1"/>
  <c r="AN1074" i="1"/>
  <c r="AM1074" i="1"/>
  <c r="AL1074" i="1"/>
  <c r="AD1074" i="1"/>
  <c r="AA1074" i="1"/>
  <c r="W1074" i="1"/>
  <c r="E1074" i="1"/>
  <c r="D1074" i="1"/>
  <c r="B1074" i="1"/>
  <c r="AX1074" i="1" s="1"/>
  <c r="A1074" i="1"/>
  <c r="BL1073" i="1"/>
  <c r="BJ1073" i="1"/>
  <c r="BK1073" i="1" s="1"/>
  <c r="BD1073" i="1"/>
  <c r="BC1073" i="1"/>
  <c r="BB1073" i="1"/>
  <c r="AZ1073" i="1"/>
  <c r="AW1073" i="1"/>
  <c r="AV1073" i="1"/>
  <c r="AU1073" i="1"/>
  <c r="AT1073" i="1"/>
  <c r="AS1073" i="1"/>
  <c r="AP1073" i="1"/>
  <c r="AQ1073" i="1" s="1"/>
  <c r="AO1073" i="1"/>
  <c r="AN1073" i="1"/>
  <c r="AM1073" i="1"/>
  <c r="AL1073" i="1"/>
  <c r="AD1073" i="1"/>
  <c r="AA1073" i="1"/>
  <c r="W1073" i="1"/>
  <c r="E1073" i="1"/>
  <c r="D1073" i="1"/>
  <c r="B1073" i="1"/>
  <c r="BA1073" i="1" s="1"/>
  <c r="A1073" i="1"/>
  <c r="BI1072" i="1"/>
  <c r="BG1072" i="1"/>
  <c r="BH1072" i="1" s="1"/>
  <c r="BD1072" i="1"/>
  <c r="BC1072" i="1"/>
  <c r="BB1072" i="1"/>
  <c r="AZ1072" i="1"/>
  <c r="AW1072" i="1"/>
  <c r="AU1072" i="1"/>
  <c r="AT1072" i="1"/>
  <c r="AS1072" i="1"/>
  <c r="AP1072" i="1"/>
  <c r="AQ1072" i="1" s="1"/>
  <c r="AO1072" i="1"/>
  <c r="AN1072" i="1"/>
  <c r="AM1072" i="1"/>
  <c r="AL1072" i="1"/>
  <c r="AD1072" i="1"/>
  <c r="AA1072" i="1"/>
  <c r="AV1072" i="1" s="1"/>
  <c r="W1072" i="1"/>
  <c r="E1072" i="1"/>
  <c r="D1072" i="1"/>
  <c r="B1072" i="1"/>
  <c r="AX1072" i="1" s="1"/>
  <c r="A1072" i="1"/>
  <c r="BI1071" i="1"/>
  <c r="BG1071" i="1"/>
  <c r="BH1071" i="1" s="1"/>
  <c r="BD1071" i="1"/>
  <c r="BC1071" i="1"/>
  <c r="BB1071" i="1"/>
  <c r="AZ1071" i="1"/>
  <c r="AW1071" i="1"/>
  <c r="AU1071" i="1"/>
  <c r="AT1071" i="1"/>
  <c r="AS1071" i="1"/>
  <c r="AP1071" i="1"/>
  <c r="AQ1071" i="1" s="1"/>
  <c r="AO1071" i="1"/>
  <c r="AN1071" i="1"/>
  <c r="AM1071" i="1"/>
  <c r="AL1071" i="1"/>
  <c r="AD1071" i="1"/>
  <c r="AA1071" i="1"/>
  <c r="W1071" i="1"/>
  <c r="E1071" i="1"/>
  <c r="D1071" i="1"/>
  <c r="B1071" i="1"/>
  <c r="BA1071" i="1" s="1"/>
  <c r="A1071" i="1"/>
  <c r="BI1070" i="1"/>
  <c r="BG1070" i="1"/>
  <c r="BH1070" i="1" s="1"/>
  <c r="BD1070" i="1"/>
  <c r="BC1070" i="1"/>
  <c r="BB1070" i="1"/>
  <c r="AZ1070" i="1"/>
  <c r="AW1070" i="1"/>
  <c r="AU1070" i="1"/>
  <c r="AT1070" i="1"/>
  <c r="AS1070" i="1"/>
  <c r="AP1070" i="1"/>
  <c r="AQ1070" i="1" s="1"/>
  <c r="AO1070" i="1"/>
  <c r="AN1070" i="1"/>
  <c r="AM1070" i="1"/>
  <c r="AL1070" i="1"/>
  <c r="AD1070" i="1"/>
  <c r="AA1070" i="1"/>
  <c r="AV1070" i="1" s="1"/>
  <c r="W1070" i="1"/>
  <c r="E1070" i="1"/>
  <c r="D1070" i="1"/>
  <c r="B1070" i="1"/>
  <c r="AX1070" i="1" s="1"/>
  <c r="A1070" i="1"/>
  <c r="BI1069" i="1"/>
  <c r="BG1069" i="1"/>
  <c r="BH1069" i="1" s="1"/>
  <c r="BD1069" i="1"/>
  <c r="BC1069" i="1"/>
  <c r="BB1069" i="1"/>
  <c r="AZ1069" i="1"/>
  <c r="AW1069" i="1"/>
  <c r="AU1069" i="1"/>
  <c r="AT1069" i="1"/>
  <c r="AS1069" i="1"/>
  <c r="AP1069" i="1"/>
  <c r="AQ1069" i="1" s="1"/>
  <c r="AO1069" i="1"/>
  <c r="AN1069" i="1"/>
  <c r="AM1069" i="1"/>
  <c r="AL1069" i="1"/>
  <c r="AD1069" i="1"/>
  <c r="AA1069" i="1"/>
  <c r="W1069" i="1"/>
  <c r="E1069" i="1"/>
  <c r="D1069" i="1"/>
  <c r="B1069" i="1"/>
  <c r="BA1069" i="1" s="1"/>
  <c r="A1069" i="1"/>
  <c r="BI1068" i="1"/>
  <c r="BG1068" i="1"/>
  <c r="BH1068" i="1" s="1"/>
  <c r="BD1068" i="1"/>
  <c r="BC1068" i="1"/>
  <c r="BB1068" i="1"/>
  <c r="AZ1068" i="1"/>
  <c r="AW1068" i="1"/>
  <c r="AU1068" i="1"/>
  <c r="AT1068" i="1"/>
  <c r="AS1068" i="1"/>
  <c r="AP1068" i="1"/>
  <c r="AQ1068" i="1" s="1"/>
  <c r="AO1068" i="1"/>
  <c r="AN1068" i="1"/>
  <c r="AM1068" i="1"/>
  <c r="AL1068" i="1"/>
  <c r="AD1068" i="1"/>
  <c r="AA1068" i="1"/>
  <c r="AV1068" i="1" s="1"/>
  <c r="W1068" i="1"/>
  <c r="E1068" i="1"/>
  <c r="D1068" i="1"/>
  <c r="B1068" i="1"/>
  <c r="AX1068" i="1" s="1"/>
  <c r="A1068" i="1"/>
  <c r="BI1067" i="1"/>
  <c r="BG1067" i="1"/>
  <c r="BH1067" i="1" s="1"/>
  <c r="BD1067" i="1"/>
  <c r="BC1067" i="1"/>
  <c r="BB1067" i="1"/>
  <c r="AZ1067" i="1"/>
  <c r="AW1067" i="1"/>
  <c r="AU1067" i="1"/>
  <c r="AT1067" i="1"/>
  <c r="AS1067" i="1"/>
  <c r="AP1067" i="1"/>
  <c r="AQ1067" i="1" s="1"/>
  <c r="AO1067" i="1"/>
  <c r="AN1067" i="1"/>
  <c r="AM1067" i="1"/>
  <c r="AL1067" i="1"/>
  <c r="AD1067" i="1"/>
  <c r="AA1067" i="1"/>
  <c r="W1067" i="1"/>
  <c r="E1067" i="1"/>
  <c r="D1067" i="1"/>
  <c r="B1067" i="1"/>
  <c r="BA1067" i="1" s="1"/>
  <c r="A1067" i="1"/>
  <c r="BI1066" i="1"/>
  <c r="BG1066" i="1"/>
  <c r="BH1066" i="1" s="1"/>
  <c r="BD1066" i="1"/>
  <c r="BC1066" i="1"/>
  <c r="BB1066" i="1"/>
  <c r="AZ1066" i="1"/>
  <c r="AW1066" i="1"/>
  <c r="AU1066" i="1"/>
  <c r="AT1066" i="1"/>
  <c r="AS1066" i="1"/>
  <c r="AP1066" i="1"/>
  <c r="AQ1066" i="1" s="1"/>
  <c r="AO1066" i="1"/>
  <c r="AN1066" i="1"/>
  <c r="AM1066" i="1"/>
  <c r="AL1066" i="1"/>
  <c r="AD1066" i="1"/>
  <c r="AA1066" i="1"/>
  <c r="AV1066" i="1" s="1"/>
  <c r="W1066" i="1"/>
  <c r="E1066" i="1"/>
  <c r="D1066" i="1"/>
  <c r="B1066" i="1"/>
  <c r="AX1066" i="1" s="1"/>
  <c r="A1066" i="1"/>
  <c r="BL1065" i="1"/>
  <c r="BJ1065" i="1"/>
  <c r="BK1065" i="1" s="1"/>
  <c r="BD1065" i="1"/>
  <c r="BC1065" i="1"/>
  <c r="BB1065" i="1"/>
  <c r="AZ1065" i="1"/>
  <c r="AW1065" i="1"/>
  <c r="AU1065" i="1"/>
  <c r="AT1065" i="1"/>
  <c r="AS1065" i="1"/>
  <c r="AP1065" i="1"/>
  <c r="AQ1065" i="1" s="1"/>
  <c r="AO1065" i="1"/>
  <c r="AN1065" i="1"/>
  <c r="AM1065" i="1"/>
  <c r="AL1065" i="1"/>
  <c r="AD1065" i="1"/>
  <c r="AA1065" i="1"/>
  <c r="W1065" i="1"/>
  <c r="E1065" i="1"/>
  <c r="D1065" i="1"/>
  <c r="B1065" i="1"/>
  <c r="BA1065" i="1" s="1"/>
  <c r="A1065" i="1"/>
  <c r="BL1064" i="1"/>
  <c r="BJ1064" i="1"/>
  <c r="BK1064" i="1" s="1"/>
  <c r="BD1064" i="1"/>
  <c r="BC1064" i="1"/>
  <c r="BB1064" i="1"/>
  <c r="AZ1064" i="1"/>
  <c r="AW1064" i="1"/>
  <c r="AU1064" i="1"/>
  <c r="AT1064" i="1"/>
  <c r="AS1064" i="1"/>
  <c r="AP1064" i="1"/>
  <c r="AQ1064" i="1" s="1"/>
  <c r="AO1064" i="1"/>
  <c r="AN1064" i="1"/>
  <c r="AM1064" i="1"/>
  <c r="AL1064" i="1"/>
  <c r="AD1064" i="1"/>
  <c r="AA1064" i="1"/>
  <c r="AV1064" i="1" s="1"/>
  <c r="W1064" i="1"/>
  <c r="E1064" i="1"/>
  <c r="D1064" i="1"/>
  <c r="B1064" i="1"/>
  <c r="AX1064" i="1" s="1"/>
  <c r="A1064" i="1"/>
  <c r="BL1063" i="1"/>
  <c r="BJ1063" i="1"/>
  <c r="BK1063" i="1" s="1"/>
  <c r="BD1063" i="1"/>
  <c r="BC1063" i="1"/>
  <c r="BB1063" i="1"/>
  <c r="AZ1063" i="1"/>
  <c r="AW1063" i="1"/>
  <c r="AU1063" i="1"/>
  <c r="AT1063" i="1"/>
  <c r="AS1063" i="1"/>
  <c r="AP1063" i="1"/>
  <c r="AQ1063" i="1" s="1"/>
  <c r="AO1063" i="1"/>
  <c r="AN1063" i="1"/>
  <c r="AM1063" i="1"/>
  <c r="AL1063" i="1"/>
  <c r="AD1063" i="1"/>
  <c r="AA1063" i="1"/>
  <c r="W1063" i="1"/>
  <c r="E1063" i="1"/>
  <c r="D1063" i="1"/>
  <c r="B1063" i="1"/>
  <c r="BA1063" i="1" s="1"/>
  <c r="A1063" i="1"/>
  <c r="BL1062" i="1"/>
  <c r="BJ1062" i="1"/>
  <c r="BK1062" i="1" s="1"/>
  <c r="BD1062" i="1"/>
  <c r="BC1062" i="1"/>
  <c r="BB1062" i="1"/>
  <c r="AZ1062" i="1"/>
  <c r="AW1062" i="1"/>
  <c r="AU1062" i="1"/>
  <c r="AT1062" i="1"/>
  <c r="AS1062" i="1"/>
  <c r="AP1062" i="1"/>
  <c r="AQ1062" i="1" s="1"/>
  <c r="AO1062" i="1"/>
  <c r="AN1062" i="1"/>
  <c r="AM1062" i="1"/>
  <c r="AL1062" i="1"/>
  <c r="AD1062" i="1"/>
  <c r="AA1062" i="1"/>
  <c r="AV1062" i="1" s="1"/>
  <c r="W1062" i="1"/>
  <c r="E1062" i="1"/>
  <c r="D1062" i="1"/>
  <c r="B1062" i="1"/>
  <c r="AX1062" i="1" s="1"/>
  <c r="A1062" i="1"/>
  <c r="BL1061" i="1"/>
  <c r="BJ1061" i="1"/>
  <c r="BK1061" i="1" s="1"/>
  <c r="BD1061" i="1"/>
  <c r="BC1061" i="1"/>
  <c r="BB1061" i="1"/>
  <c r="AZ1061" i="1"/>
  <c r="AW1061" i="1"/>
  <c r="AU1061" i="1"/>
  <c r="AT1061" i="1"/>
  <c r="AS1061" i="1"/>
  <c r="AP1061" i="1"/>
  <c r="AQ1061" i="1" s="1"/>
  <c r="AO1061" i="1"/>
  <c r="AN1061" i="1"/>
  <c r="AM1061" i="1"/>
  <c r="AL1061" i="1"/>
  <c r="AD1061" i="1"/>
  <c r="AA1061" i="1"/>
  <c r="W1061" i="1"/>
  <c r="E1061" i="1"/>
  <c r="D1061" i="1"/>
  <c r="B1061" i="1"/>
  <c r="BA1061" i="1" s="1"/>
  <c r="A1061" i="1"/>
  <c r="BL1060" i="1"/>
  <c r="BJ1060" i="1"/>
  <c r="BK1060" i="1" s="1"/>
  <c r="BD1060" i="1"/>
  <c r="BC1060" i="1"/>
  <c r="BB1060" i="1"/>
  <c r="AZ1060" i="1"/>
  <c r="AW1060" i="1"/>
  <c r="AU1060" i="1"/>
  <c r="AT1060" i="1"/>
  <c r="AS1060" i="1"/>
  <c r="AP1060" i="1"/>
  <c r="AQ1060" i="1" s="1"/>
  <c r="AO1060" i="1"/>
  <c r="AN1060" i="1"/>
  <c r="AM1060" i="1"/>
  <c r="AL1060" i="1"/>
  <c r="AD1060" i="1"/>
  <c r="AA1060" i="1"/>
  <c r="AV1060" i="1" s="1"/>
  <c r="W1060" i="1"/>
  <c r="E1060" i="1"/>
  <c r="D1060" i="1"/>
  <c r="B1060" i="1"/>
  <c r="AX1060" i="1" s="1"/>
  <c r="A1060" i="1"/>
  <c r="BL1059" i="1"/>
  <c r="BJ1059" i="1"/>
  <c r="BK1059" i="1" s="1"/>
  <c r="BD1059" i="1"/>
  <c r="BC1059" i="1"/>
  <c r="BB1059" i="1"/>
  <c r="AZ1059" i="1"/>
  <c r="AW1059" i="1"/>
  <c r="AU1059" i="1"/>
  <c r="AT1059" i="1"/>
  <c r="AS1059" i="1"/>
  <c r="AP1059" i="1"/>
  <c r="AQ1059" i="1" s="1"/>
  <c r="AO1059" i="1"/>
  <c r="AN1059" i="1"/>
  <c r="AM1059" i="1"/>
  <c r="AL1059" i="1"/>
  <c r="AD1059" i="1"/>
  <c r="AA1059" i="1"/>
  <c r="W1059" i="1"/>
  <c r="E1059" i="1"/>
  <c r="D1059" i="1"/>
  <c r="B1059" i="1"/>
  <c r="BA1059" i="1" s="1"/>
  <c r="A1059" i="1"/>
  <c r="BL1058" i="1"/>
  <c r="BJ1058" i="1"/>
  <c r="BK1058" i="1" s="1"/>
  <c r="BD1058" i="1"/>
  <c r="BC1058" i="1"/>
  <c r="BB1058" i="1"/>
  <c r="AZ1058" i="1"/>
  <c r="AW1058" i="1"/>
  <c r="AV1058" i="1"/>
  <c r="AU1058" i="1"/>
  <c r="AT1058" i="1"/>
  <c r="AS1058" i="1"/>
  <c r="AP1058" i="1"/>
  <c r="AQ1058" i="1" s="1"/>
  <c r="AO1058" i="1"/>
  <c r="AN1058" i="1"/>
  <c r="AL1058" i="1"/>
  <c r="AA1058" i="1"/>
  <c r="W1058" i="1"/>
  <c r="E1058" i="1"/>
  <c r="D1058" i="1"/>
  <c r="B1058" i="1"/>
  <c r="AX1058" i="1" s="1"/>
  <c r="A1058" i="1"/>
  <c r="BL1057" i="1"/>
  <c r="BJ1057" i="1"/>
  <c r="BK1057" i="1" s="1"/>
  <c r="BD1057" i="1"/>
  <c r="BC1057" i="1"/>
  <c r="BB1057" i="1"/>
  <c r="AZ1057" i="1"/>
  <c r="AW1057" i="1"/>
  <c r="AV1057" i="1"/>
  <c r="AU1057" i="1"/>
  <c r="AT1057" i="1"/>
  <c r="AS1057" i="1"/>
  <c r="AN1057" i="1"/>
  <c r="AM1057" i="1"/>
  <c r="AA1057" i="1"/>
  <c r="AO1057" i="1" s="1"/>
  <c r="W1057" i="1"/>
  <c r="E1057" i="1"/>
  <c r="D1057" i="1"/>
  <c r="B1057" i="1"/>
  <c r="BA1057" i="1" s="1"/>
  <c r="A1057" i="1"/>
  <c r="BL1056" i="1"/>
  <c r="BJ1056" i="1"/>
  <c r="BK1056" i="1" s="1"/>
  <c r="BD1056" i="1"/>
  <c r="BC1056" i="1"/>
  <c r="BB1056" i="1"/>
  <c r="AZ1056" i="1"/>
  <c r="AW1056" i="1"/>
  <c r="AV1056" i="1"/>
  <c r="AU1056" i="1"/>
  <c r="AT1056" i="1"/>
  <c r="AS1056" i="1"/>
  <c r="AP1056" i="1"/>
  <c r="AQ1056" i="1" s="1"/>
  <c r="AO1056" i="1"/>
  <c r="AN1056" i="1"/>
  <c r="AM1056" i="1"/>
  <c r="AL1056" i="1"/>
  <c r="AD1056" i="1"/>
  <c r="AA1056" i="1"/>
  <c r="W1056" i="1"/>
  <c r="E1056" i="1"/>
  <c r="D1056" i="1"/>
  <c r="B1056" i="1"/>
  <c r="AX1056" i="1" s="1"/>
  <c r="A1056" i="1"/>
  <c r="BI1055" i="1"/>
  <c r="BG1055" i="1"/>
  <c r="BH1055" i="1" s="1"/>
  <c r="BD1055" i="1"/>
  <c r="BC1055" i="1"/>
  <c r="BB1055" i="1"/>
  <c r="AZ1055" i="1"/>
  <c r="AW1055" i="1"/>
  <c r="AV1055" i="1"/>
  <c r="AU1055" i="1"/>
  <c r="AT1055" i="1"/>
  <c r="AS1055" i="1"/>
  <c r="AN1055" i="1"/>
  <c r="AL1055" i="1"/>
  <c r="AA1055" i="1"/>
  <c r="AO1055" i="1" s="1"/>
  <c r="W1055" i="1"/>
  <c r="E1055" i="1"/>
  <c r="D1055" i="1"/>
  <c r="B1055" i="1"/>
  <c r="BA1055" i="1" s="1"/>
  <c r="A1055" i="1"/>
  <c r="BI1054" i="1"/>
  <c r="BG1054" i="1"/>
  <c r="BH1054" i="1" s="1"/>
  <c r="BD1054" i="1"/>
  <c r="BC1054" i="1"/>
  <c r="BB1054" i="1"/>
  <c r="AZ1054" i="1"/>
  <c r="AW1054" i="1"/>
  <c r="AV1054" i="1"/>
  <c r="AU1054" i="1"/>
  <c r="AT1054" i="1"/>
  <c r="AS1054" i="1"/>
  <c r="AP1054" i="1"/>
  <c r="AQ1054" i="1" s="1"/>
  <c r="AO1054" i="1"/>
  <c r="AN1054" i="1"/>
  <c r="AM1054" i="1"/>
  <c r="AA1054" i="1"/>
  <c r="AD1054" i="1" s="1"/>
  <c r="AF1054" i="1" s="1"/>
  <c r="AE1054" i="1" s="1"/>
  <c r="W1054" i="1"/>
  <c r="E1054" i="1"/>
  <c r="D1054" i="1"/>
  <c r="B1054" i="1"/>
  <c r="AX1054" i="1" s="1"/>
  <c r="A1054" i="1"/>
  <c r="BL1053" i="1"/>
  <c r="BJ1053" i="1"/>
  <c r="BK1053" i="1" s="1"/>
  <c r="BD1053" i="1"/>
  <c r="BC1053" i="1"/>
  <c r="BB1053" i="1"/>
  <c r="AZ1053" i="1"/>
  <c r="AW1053" i="1"/>
  <c r="AV1053" i="1"/>
  <c r="AU1053" i="1"/>
  <c r="AT1053" i="1"/>
  <c r="AS1053" i="1"/>
  <c r="AP1053" i="1"/>
  <c r="AQ1053" i="1" s="1"/>
  <c r="AO1053" i="1"/>
  <c r="AN1053" i="1"/>
  <c r="AM1053" i="1"/>
  <c r="AL1053" i="1"/>
  <c r="AD1053" i="1"/>
  <c r="AA1053" i="1"/>
  <c r="W1053" i="1"/>
  <c r="E1053" i="1"/>
  <c r="D1053" i="1"/>
  <c r="B1053" i="1"/>
  <c r="BA1053" i="1" s="1"/>
  <c r="A1053" i="1"/>
  <c r="BL1052" i="1"/>
  <c r="BJ1052" i="1"/>
  <c r="BK1052" i="1" s="1"/>
  <c r="BD1052" i="1"/>
  <c r="BC1052" i="1"/>
  <c r="BB1052" i="1"/>
  <c r="AZ1052" i="1"/>
  <c r="AW1052" i="1"/>
  <c r="AV1052" i="1"/>
  <c r="AU1052" i="1"/>
  <c r="AT1052" i="1"/>
  <c r="AS1052" i="1"/>
  <c r="AP1052" i="1"/>
  <c r="AQ1052" i="1" s="1"/>
  <c r="AO1052" i="1"/>
  <c r="AN1052" i="1"/>
  <c r="AM1052" i="1"/>
  <c r="AL1052" i="1"/>
  <c r="AD1052" i="1"/>
  <c r="AA1052" i="1"/>
  <c r="W1052" i="1"/>
  <c r="E1052" i="1"/>
  <c r="D1052" i="1"/>
  <c r="B1052" i="1"/>
  <c r="A1052" i="1"/>
  <c r="BL1051" i="1"/>
  <c r="BJ1051" i="1"/>
  <c r="BK1051" i="1" s="1"/>
  <c r="BD1051" i="1"/>
  <c r="BC1051" i="1"/>
  <c r="BB1051" i="1"/>
  <c r="AZ1051" i="1"/>
  <c r="AW1051" i="1"/>
  <c r="AV1051" i="1"/>
  <c r="AU1051" i="1"/>
  <c r="AT1051" i="1"/>
  <c r="AS1051" i="1"/>
  <c r="AP1051" i="1"/>
  <c r="AQ1051" i="1" s="1"/>
  <c r="AO1051" i="1"/>
  <c r="AN1051" i="1"/>
  <c r="AM1051" i="1"/>
  <c r="AL1051" i="1"/>
  <c r="AD1051" i="1"/>
  <c r="AA1051" i="1"/>
  <c r="W1051" i="1"/>
  <c r="E1051" i="1"/>
  <c r="D1051" i="1"/>
  <c r="B1051" i="1"/>
  <c r="BA1051" i="1" s="1"/>
  <c r="A1051" i="1"/>
  <c r="BL1050" i="1"/>
  <c r="BJ1050" i="1"/>
  <c r="BK1050" i="1" s="1"/>
  <c r="BD1050" i="1"/>
  <c r="BC1050" i="1"/>
  <c r="BB1050" i="1"/>
  <c r="AZ1050" i="1"/>
  <c r="AW1050" i="1"/>
  <c r="AV1050" i="1"/>
  <c r="AU1050" i="1"/>
  <c r="AT1050" i="1"/>
  <c r="AS1050" i="1"/>
  <c r="AP1050" i="1"/>
  <c r="AQ1050" i="1" s="1"/>
  <c r="AO1050" i="1"/>
  <c r="AN1050" i="1"/>
  <c r="AM1050" i="1"/>
  <c r="AL1050" i="1"/>
  <c r="AD1050" i="1"/>
  <c r="AA1050" i="1"/>
  <c r="W1050" i="1"/>
  <c r="E1050" i="1"/>
  <c r="D1050" i="1"/>
  <c r="B1050" i="1"/>
  <c r="A1050" i="1"/>
  <c r="BL1049" i="1"/>
  <c r="BJ1049" i="1"/>
  <c r="BK1049" i="1" s="1"/>
  <c r="BD1049" i="1"/>
  <c r="BC1049" i="1"/>
  <c r="BB1049" i="1"/>
  <c r="AZ1049" i="1"/>
  <c r="AW1049" i="1"/>
  <c r="AV1049" i="1"/>
  <c r="AU1049" i="1"/>
  <c r="AT1049" i="1"/>
  <c r="AS1049" i="1"/>
  <c r="AP1049" i="1"/>
  <c r="AQ1049" i="1" s="1"/>
  <c r="AO1049" i="1"/>
  <c r="AN1049" i="1"/>
  <c r="AM1049" i="1"/>
  <c r="AL1049" i="1"/>
  <c r="AD1049" i="1"/>
  <c r="AA1049" i="1"/>
  <c r="W1049" i="1"/>
  <c r="E1049" i="1"/>
  <c r="D1049" i="1"/>
  <c r="B1049" i="1"/>
  <c r="BA1049" i="1" s="1"/>
  <c r="A1049" i="1"/>
  <c r="BL1048" i="1"/>
  <c r="BJ1048" i="1"/>
  <c r="BK1048" i="1" s="1"/>
  <c r="BD1048" i="1"/>
  <c r="BC1048" i="1"/>
  <c r="BB1048" i="1"/>
  <c r="AZ1048" i="1"/>
  <c r="AW1048" i="1"/>
  <c r="AV1048" i="1"/>
  <c r="AU1048" i="1"/>
  <c r="AT1048" i="1"/>
  <c r="AS1048" i="1"/>
  <c r="AP1048" i="1"/>
  <c r="AQ1048" i="1" s="1"/>
  <c r="AO1048" i="1"/>
  <c r="AN1048" i="1"/>
  <c r="AM1048" i="1"/>
  <c r="AL1048" i="1"/>
  <c r="AD1048" i="1"/>
  <c r="AA1048" i="1"/>
  <c r="W1048" i="1"/>
  <c r="E1048" i="1"/>
  <c r="D1048" i="1"/>
  <c r="B1048" i="1"/>
  <c r="AX1048" i="1" s="1"/>
  <c r="A1048" i="1"/>
  <c r="BL1047" i="1"/>
  <c r="BJ1047" i="1"/>
  <c r="BK1047" i="1" s="1"/>
  <c r="BD1047" i="1"/>
  <c r="BC1047" i="1"/>
  <c r="BB1047" i="1"/>
  <c r="AZ1047" i="1"/>
  <c r="AW1047" i="1"/>
  <c r="AV1047" i="1"/>
  <c r="AU1047" i="1"/>
  <c r="AT1047" i="1"/>
  <c r="AS1047" i="1"/>
  <c r="AP1047" i="1"/>
  <c r="AQ1047" i="1" s="1"/>
  <c r="AO1047" i="1"/>
  <c r="AN1047" i="1"/>
  <c r="AM1047" i="1"/>
  <c r="AL1047" i="1"/>
  <c r="AD1047" i="1"/>
  <c r="AA1047" i="1"/>
  <c r="W1047" i="1"/>
  <c r="E1047" i="1"/>
  <c r="D1047" i="1"/>
  <c r="B1047" i="1"/>
  <c r="BA1047" i="1" s="1"/>
  <c r="A1047" i="1"/>
  <c r="BL1046" i="1"/>
  <c r="BJ1046" i="1"/>
  <c r="BK1046" i="1" s="1"/>
  <c r="BD1046" i="1"/>
  <c r="BC1046" i="1"/>
  <c r="BB1046" i="1"/>
  <c r="AZ1046" i="1"/>
  <c r="AW1046" i="1"/>
  <c r="AV1046" i="1"/>
  <c r="AU1046" i="1"/>
  <c r="AT1046" i="1"/>
  <c r="AS1046" i="1"/>
  <c r="AP1046" i="1"/>
  <c r="AQ1046" i="1" s="1"/>
  <c r="AO1046" i="1"/>
  <c r="AN1046" i="1"/>
  <c r="AM1046" i="1"/>
  <c r="AL1046" i="1"/>
  <c r="AD1046" i="1"/>
  <c r="AA1046" i="1"/>
  <c r="W1046" i="1"/>
  <c r="E1046" i="1"/>
  <c r="D1046" i="1"/>
  <c r="B1046" i="1"/>
  <c r="AX1046" i="1" s="1"/>
  <c r="A1046" i="1"/>
  <c r="BL1045" i="1"/>
  <c r="BJ1045" i="1"/>
  <c r="BK1045" i="1" s="1"/>
  <c r="BD1045" i="1"/>
  <c r="BC1045" i="1"/>
  <c r="BB1045" i="1"/>
  <c r="AZ1045" i="1"/>
  <c r="AW1045" i="1"/>
  <c r="AV1045" i="1"/>
  <c r="AU1045" i="1"/>
  <c r="AT1045" i="1"/>
  <c r="AS1045" i="1"/>
  <c r="AP1045" i="1"/>
  <c r="AQ1045" i="1" s="1"/>
  <c r="AO1045" i="1"/>
  <c r="AN1045" i="1"/>
  <c r="AM1045" i="1"/>
  <c r="AL1045" i="1"/>
  <c r="AD1045" i="1"/>
  <c r="AA1045" i="1"/>
  <c r="W1045" i="1"/>
  <c r="E1045" i="1"/>
  <c r="D1045" i="1"/>
  <c r="B1045" i="1"/>
  <c r="BA1045" i="1" s="1"/>
  <c r="A1045" i="1"/>
  <c r="BI1044" i="1"/>
  <c r="BG1044" i="1"/>
  <c r="BH1044" i="1" s="1"/>
  <c r="BD1044" i="1"/>
  <c r="BC1044" i="1"/>
  <c r="BB1044" i="1"/>
  <c r="AZ1044" i="1"/>
  <c r="AW1044" i="1"/>
  <c r="AU1044" i="1"/>
  <c r="AT1044" i="1"/>
  <c r="AS1044" i="1"/>
  <c r="AP1044" i="1"/>
  <c r="AQ1044" i="1" s="1"/>
  <c r="AO1044" i="1"/>
  <c r="AN1044" i="1"/>
  <c r="AM1044" i="1"/>
  <c r="AL1044" i="1"/>
  <c r="AD1044" i="1"/>
  <c r="AA1044" i="1"/>
  <c r="AV1044" i="1" s="1"/>
  <c r="W1044" i="1"/>
  <c r="E1044" i="1"/>
  <c r="D1044" i="1"/>
  <c r="B1044" i="1"/>
  <c r="AX1044" i="1" s="1"/>
  <c r="A1044" i="1"/>
  <c r="BI1043" i="1"/>
  <c r="BG1043" i="1"/>
  <c r="BH1043" i="1" s="1"/>
  <c r="BD1043" i="1"/>
  <c r="BC1043" i="1"/>
  <c r="BB1043" i="1"/>
  <c r="AZ1043" i="1"/>
  <c r="AW1043" i="1"/>
  <c r="AU1043" i="1"/>
  <c r="AT1043" i="1"/>
  <c r="AS1043" i="1"/>
  <c r="AP1043" i="1"/>
  <c r="AQ1043" i="1" s="1"/>
  <c r="AO1043" i="1"/>
  <c r="AN1043" i="1"/>
  <c r="AM1043" i="1"/>
  <c r="AL1043" i="1"/>
  <c r="AD1043" i="1"/>
  <c r="AA1043" i="1"/>
  <c r="W1043" i="1"/>
  <c r="E1043" i="1"/>
  <c r="D1043" i="1"/>
  <c r="B1043" i="1"/>
  <c r="BA1043" i="1" s="1"/>
  <c r="A1043" i="1"/>
  <c r="BI1042" i="1"/>
  <c r="BG1042" i="1"/>
  <c r="BH1042" i="1" s="1"/>
  <c r="BD1042" i="1"/>
  <c r="BC1042" i="1"/>
  <c r="BB1042" i="1"/>
  <c r="AZ1042" i="1"/>
  <c r="AW1042" i="1"/>
  <c r="AU1042" i="1"/>
  <c r="AT1042" i="1"/>
  <c r="AS1042" i="1"/>
  <c r="AP1042" i="1"/>
  <c r="AQ1042" i="1" s="1"/>
  <c r="AO1042" i="1"/>
  <c r="AN1042" i="1"/>
  <c r="AM1042" i="1"/>
  <c r="AL1042" i="1"/>
  <c r="AD1042" i="1"/>
  <c r="AA1042" i="1"/>
  <c r="AV1042" i="1" s="1"/>
  <c r="W1042" i="1"/>
  <c r="E1042" i="1"/>
  <c r="D1042" i="1"/>
  <c r="B1042" i="1"/>
  <c r="AX1042" i="1" s="1"/>
  <c r="A1042" i="1"/>
  <c r="BI1041" i="1"/>
  <c r="BG1041" i="1"/>
  <c r="BH1041" i="1" s="1"/>
  <c r="BD1041" i="1"/>
  <c r="BC1041" i="1"/>
  <c r="BB1041" i="1"/>
  <c r="AZ1041" i="1"/>
  <c r="AW1041" i="1"/>
  <c r="AU1041" i="1"/>
  <c r="AT1041" i="1"/>
  <c r="AS1041" i="1"/>
  <c r="AP1041" i="1"/>
  <c r="AQ1041" i="1" s="1"/>
  <c r="AO1041" i="1"/>
  <c r="AN1041" i="1"/>
  <c r="AM1041" i="1"/>
  <c r="AL1041" i="1"/>
  <c r="AD1041" i="1"/>
  <c r="AA1041" i="1"/>
  <c r="W1041" i="1"/>
  <c r="E1041" i="1"/>
  <c r="D1041" i="1"/>
  <c r="B1041" i="1"/>
  <c r="BA1041" i="1" s="1"/>
  <c r="A1041" i="1"/>
  <c r="BI1040" i="1"/>
  <c r="BG1040" i="1"/>
  <c r="BH1040" i="1" s="1"/>
  <c r="BD1040" i="1"/>
  <c r="BC1040" i="1"/>
  <c r="BB1040" i="1"/>
  <c r="AZ1040" i="1"/>
  <c r="AW1040" i="1"/>
  <c r="AU1040" i="1"/>
  <c r="AT1040" i="1"/>
  <c r="AS1040" i="1"/>
  <c r="AP1040" i="1"/>
  <c r="AQ1040" i="1" s="1"/>
  <c r="AO1040" i="1"/>
  <c r="AN1040" i="1"/>
  <c r="AM1040" i="1"/>
  <c r="AL1040" i="1"/>
  <c r="AD1040" i="1"/>
  <c r="AA1040" i="1"/>
  <c r="AV1040" i="1" s="1"/>
  <c r="W1040" i="1"/>
  <c r="E1040" i="1"/>
  <c r="D1040" i="1"/>
  <c r="B1040" i="1"/>
  <c r="AX1040" i="1" s="1"/>
  <c r="A1040" i="1"/>
  <c r="BI1039" i="1"/>
  <c r="BG1039" i="1"/>
  <c r="BH1039" i="1" s="1"/>
  <c r="BD1039" i="1"/>
  <c r="BC1039" i="1"/>
  <c r="BB1039" i="1"/>
  <c r="AZ1039" i="1"/>
  <c r="AW1039" i="1"/>
  <c r="AU1039" i="1"/>
  <c r="AT1039" i="1"/>
  <c r="AS1039" i="1"/>
  <c r="AP1039" i="1"/>
  <c r="AQ1039" i="1" s="1"/>
  <c r="AO1039" i="1"/>
  <c r="AN1039" i="1"/>
  <c r="AM1039" i="1"/>
  <c r="AL1039" i="1"/>
  <c r="AD1039" i="1"/>
  <c r="AA1039" i="1"/>
  <c r="W1039" i="1"/>
  <c r="E1039" i="1"/>
  <c r="D1039" i="1"/>
  <c r="B1039" i="1"/>
  <c r="BA1039" i="1" s="1"/>
  <c r="A1039" i="1"/>
  <c r="BI1038" i="1"/>
  <c r="BG1038" i="1"/>
  <c r="BH1038" i="1" s="1"/>
  <c r="BD1038" i="1"/>
  <c r="BC1038" i="1"/>
  <c r="BB1038" i="1"/>
  <c r="AZ1038" i="1"/>
  <c r="AW1038" i="1"/>
  <c r="AU1038" i="1"/>
  <c r="AT1038" i="1"/>
  <c r="AS1038" i="1"/>
  <c r="AP1038" i="1"/>
  <c r="AQ1038" i="1" s="1"/>
  <c r="AO1038" i="1"/>
  <c r="AN1038" i="1"/>
  <c r="AM1038" i="1"/>
  <c r="AL1038" i="1"/>
  <c r="AD1038" i="1"/>
  <c r="AA1038" i="1"/>
  <c r="AV1038" i="1" s="1"/>
  <c r="W1038" i="1"/>
  <c r="E1038" i="1"/>
  <c r="D1038" i="1"/>
  <c r="B1038" i="1"/>
  <c r="AX1038" i="1" s="1"/>
  <c r="A1038" i="1"/>
  <c r="BI1037" i="1"/>
  <c r="BG1037" i="1"/>
  <c r="BH1037" i="1" s="1"/>
  <c r="BD1037" i="1"/>
  <c r="BC1037" i="1"/>
  <c r="BB1037" i="1"/>
  <c r="AZ1037" i="1"/>
  <c r="AW1037" i="1"/>
  <c r="AU1037" i="1"/>
  <c r="AT1037" i="1"/>
  <c r="AS1037" i="1"/>
  <c r="AP1037" i="1"/>
  <c r="AQ1037" i="1" s="1"/>
  <c r="AO1037" i="1"/>
  <c r="AN1037" i="1"/>
  <c r="AM1037" i="1"/>
  <c r="AL1037" i="1"/>
  <c r="AD1037" i="1"/>
  <c r="AA1037" i="1"/>
  <c r="W1037" i="1"/>
  <c r="E1037" i="1"/>
  <c r="D1037" i="1"/>
  <c r="B1037" i="1"/>
  <c r="BA1037" i="1" s="1"/>
  <c r="A1037" i="1"/>
  <c r="BI1036" i="1"/>
  <c r="BG1036" i="1"/>
  <c r="BH1036" i="1" s="1"/>
  <c r="BD1036" i="1"/>
  <c r="BC1036" i="1"/>
  <c r="BB1036" i="1"/>
  <c r="AZ1036" i="1"/>
  <c r="AW1036" i="1"/>
  <c r="AU1036" i="1"/>
  <c r="AT1036" i="1"/>
  <c r="AS1036" i="1"/>
  <c r="AP1036" i="1"/>
  <c r="AQ1036" i="1" s="1"/>
  <c r="AO1036" i="1"/>
  <c r="AN1036" i="1"/>
  <c r="AM1036" i="1"/>
  <c r="AL1036" i="1"/>
  <c r="AD1036" i="1"/>
  <c r="AA1036" i="1"/>
  <c r="AV1036" i="1" s="1"/>
  <c r="W1036" i="1"/>
  <c r="E1036" i="1"/>
  <c r="D1036" i="1"/>
  <c r="B1036" i="1"/>
  <c r="AX1036" i="1" s="1"/>
  <c r="A1036" i="1"/>
  <c r="BL1035" i="1"/>
  <c r="BJ1035" i="1"/>
  <c r="BK1035" i="1" s="1"/>
  <c r="BD1035" i="1"/>
  <c r="BC1035" i="1"/>
  <c r="BB1035" i="1"/>
  <c r="AZ1035" i="1"/>
  <c r="AW1035" i="1"/>
  <c r="AU1035" i="1"/>
  <c r="AT1035" i="1"/>
  <c r="AS1035" i="1"/>
  <c r="AP1035" i="1"/>
  <c r="AQ1035" i="1" s="1"/>
  <c r="AO1035" i="1"/>
  <c r="AN1035" i="1"/>
  <c r="AM1035" i="1"/>
  <c r="AL1035" i="1"/>
  <c r="AD1035" i="1"/>
  <c r="AA1035" i="1"/>
  <c r="W1035" i="1"/>
  <c r="E1035" i="1"/>
  <c r="D1035" i="1"/>
  <c r="B1035" i="1"/>
  <c r="BA1035" i="1" s="1"/>
  <c r="A1035" i="1"/>
  <c r="BL1034" i="1"/>
  <c r="BJ1034" i="1"/>
  <c r="BK1034" i="1" s="1"/>
  <c r="BD1034" i="1"/>
  <c r="BC1034" i="1"/>
  <c r="BB1034" i="1"/>
  <c r="AZ1034" i="1"/>
  <c r="AW1034" i="1"/>
  <c r="AU1034" i="1"/>
  <c r="AT1034" i="1"/>
  <c r="AS1034" i="1"/>
  <c r="AP1034" i="1"/>
  <c r="AQ1034" i="1" s="1"/>
  <c r="AO1034" i="1"/>
  <c r="AN1034" i="1"/>
  <c r="AM1034" i="1"/>
  <c r="AL1034" i="1"/>
  <c r="AD1034" i="1"/>
  <c r="AA1034" i="1"/>
  <c r="AV1034" i="1" s="1"/>
  <c r="W1034" i="1"/>
  <c r="E1034" i="1"/>
  <c r="D1034" i="1"/>
  <c r="B1034" i="1"/>
  <c r="AX1034" i="1" s="1"/>
  <c r="A1034" i="1"/>
  <c r="BL1033" i="1"/>
  <c r="BJ1033" i="1"/>
  <c r="BK1033" i="1" s="1"/>
  <c r="BD1033" i="1"/>
  <c r="BC1033" i="1"/>
  <c r="BB1033" i="1"/>
  <c r="AZ1033" i="1"/>
  <c r="AW1033" i="1"/>
  <c r="AU1033" i="1"/>
  <c r="AT1033" i="1"/>
  <c r="AS1033" i="1"/>
  <c r="AP1033" i="1"/>
  <c r="AQ1033" i="1" s="1"/>
  <c r="AO1033" i="1"/>
  <c r="AN1033" i="1"/>
  <c r="AM1033" i="1"/>
  <c r="AL1033" i="1"/>
  <c r="AD1033" i="1"/>
  <c r="AA1033" i="1"/>
  <c r="W1033" i="1"/>
  <c r="E1033" i="1"/>
  <c r="D1033" i="1"/>
  <c r="B1033" i="1"/>
  <c r="BA1033" i="1" s="1"/>
  <c r="A1033" i="1"/>
  <c r="BL1032" i="1"/>
  <c r="BJ1032" i="1"/>
  <c r="BK1032" i="1" s="1"/>
  <c r="BD1032" i="1"/>
  <c r="BC1032" i="1"/>
  <c r="BB1032" i="1"/>
  <c r="AZ1032" i="1"/>
  <c r="AW1032" i="1"/>
  <c r="AU1032" i="1"/>
  <c r="AT1032" i="1"/>
  <c r="AS1032" i="1"/>
  <c r="AP1032" i="1"/>
  <c r="AQ1032" i="1" s="1"/>
  <c r="AO1032" i="1"/>
  <c r="AN1032" i="1"/>
  <c r="AM1032" i="1"/>
  <c r="AL1032" i="1"/>
  <c r="AD1032" i="1"/>
  <c r="AA1032" i="1"/>
  <c r="AV1032" i="1" s="1"/>
  <c r="W1032" i="1"/>
  <c r="E1032" i="1"/>
  <c r="D1032" i="1"/>
  <c r="B1032" i="1"/>
  <c r="AX1032" i="1" s="1"/>
  <c r="A1032" i="1"/>
  <c r="BL1031" i="1"/>
  <c r="BJ1031" i="1"/>
  <c r="BK1031" i="1" s="1"/>
  <c r="BD1031" i="1"/>
  <c r="BC1031" i="1"/>
  <c r="BB1031" i="1"/>
  <c r="AZ1031" i="1"/>
  <c r="AW1031" i="1"/>
  <c r="AU1031" i="1"/>
  <c r="AT1031" i="1"/>
  <c r="AS1031" i="1"/>
  <c r="AP1031" i="1"/>
  <c r="AQ1031" i="1" s="1"/>
  <c r="AO1031" i="1"/>
  <c r="AN1031" i="1"/>
  <c r="AM1031" i="1"/>
  <c r="AL1031" i="1"/>
  <c r="AD1031" i="1"/>
  <c r="AA1031" i="1"/>
  <c r="W1031" i="1"/>
  <c r="E1031" i="1"/>
  <c r="D1031" i="1"/>
  <c r="B1031" i="1"/>
  <c r="BA1031" i="1" s="1"/>
  <c r="A1031" i="1"/>
  <c r="BL1030" i="1"/>
  <c r="BJ1030" i="1"/>
  <c r="BK1030" i="1" s="1"/>
  <c r="BD1030" i="1"/>
  <c r="BC1030" i="1"/>
  <c r="BB1030" i="1"/>
  <c r="AZ1030" i="1"/>
  <c r="AW1030" i="1"/>
  <c r="AU1030" i="1"/>
  <c r="AT1030" i="1"/>
  <c r="AS1030" i="1"/>
  <c r="AP1030" i="1"/>
  <c r="AQ1030" i="1" s="1"/>
  <c r="AO1030" i="1"/>
  <c r="AN1030" i="1"/>
  <c r="AM1030" i="1"/>
  <c r="AL1030" i="1"/>
  <c r="AD1030" i="1"/>
  <c r="AA1030" i="1"/>
  <c r="AV1030" i="1" s="1"/>
  <c r="W1030" i="1"/>
  <c r="E1030" i="1"/>
  <c r="D1030" i="1"/>
  <c r="B1030" i="1"/>
  <c r="AX1030" i="1" s="1"/>
  <c r="A1030" i="1"/>
  <c r="BL1029" i="1"/>
  <c r="BJ1029" i="1"/>
  <c r="BK1029" i="1" s="1"/>
  <c r="BD1029" i="1"/>
  <c r="BC1029" i="1"/>
  <c r="BB1029" i="1"/>
  <c r="AZ1029" i="1"/>
  <c r="AW1029" i="1"/>
  <c r="AU1029" i="1"/>
  <c r="AT1029" i="1"/>
  <c r="AS1029" i="1"/>
  <c r="AP1029" i="1"/>
  <c r="AQ1029" i="1" s="1"/>
  <c r="AO1029" i="1"/>
  <c r="AN1029" i="1"/>
  <c r="AM1029" i="1"/>
  <c r="AL1029" i="1"/>
  <c r="AD1029" i="1"/>
  <c r="AA1029" i="1"/>
  <c r="W1029" i="1"/>
  <c r="E1029" i="1"/>
  <c r="D1029" i="1"/>
  <c r="B1029" i="1"/>
  <c r="BA1029" i="1" s="1"/>
  <c r="A1029" i="1"/>
  <c r="BL1028" i="1"/>
  <c r="BJ1028" i="1"/>
  <c r="BK1028" i="1" s="1"/>
  <c r="BD1028" i="1"/>
  <c r="BC1028" i="1"/>
  <c r="BB1028" i="1"/>
  <c r="AZ1028" i="1"/>
  <c r="AW1028" i="1"/>
  <c r="AU1028" i="1"/>
  <c r="AT1028" i="1"/>
  <c r="AS1028" i="1"/>
  <c r="AP1028" i="1"/>
  <c r="AQ1028" i="1" s="1"/>
  <c r="AO1028" i="1"/>
  <c r="AN1028" i="1"/>
  <c r="AM1028" i="1"/>
  <c r="AL1028" i="1"/>
  <c r="AD1028" i="1"/>
  <c r="AA1028" i="1"/>
  <c r="AV1028" i="1" s="1"/>
  <c r="W1028" i="1"/>
  <c r="E1028" i="1"/>
  <c r="D1028" i="1"/>
  <c r="B1028" i="1"/>
  <c r="AX1028" i="1" s="1"/>
  <c r="A1028" i="1"/>
  <c r="BL1027" i="1"/>
  <c r="BJ1027" i="1"/>
  <c r="BK1027" i="1" s="1"/>
  <c r="BD1027" i="1"/>
  <c r="BC1027" i="1"/>
  <c r="BB1027" i="1"/>
  <c r="AZ1027" i="1"/>
  <c r="AW1027" i="1"/>
  <c r="AU1027" i="1"/>
  <c r="AT1027" i="1"/>
  <c r="AS1027" i="1"/>
  <c r="AP1027" i="1"/>
  <c r="AQ1027" i="1" s="1"/>
  <c r="AO1027" i="1"/>
  <c r="AN1027" i="1"/>
  <c r="AM1027" i="1"/>
  <c r="AL1027" i="1"/>
  <c r="AD1027" i="1"/>
  <c r="AA1027" i="1"/>
  <c r="W1027" i="1"/>
  <c r="E1027" i="1"/>
  <c r="D1027" i="1"/>
  <c r="B1027" i="1"/>
  <c r="BA1027" i="1" s="1"/>
  <c r="A1027" i="1"/>
  <c r="BL1026" i="1"/>
  <c r="BJ1026" i="1"/>
  <c r="BK1026" i="1" s="1"/>
  <c r="BD1026" i="1"/>
  <c r="BC1026" i="1"/>
  <c r="BB1026" i="1"/>
  <c r="AZ1026" i="1"/>
  <c r="AW1026" i="1"/>
  <c r="AV1026" i="1"/>
  <c r="AU1026" i="1"/>
  <c r="AT1026" i="1"/>
  <c r="AS1026" i="1"/>
  <c r="AP1026" i="1"/>
  <c r="AQ1026" i="1" s="1"/>
  <c r="AO1026" i="1"/>
  <c r="AN1026" i="1"/>
  <c r="AL1026" i="1"/>
  <c r="AA1026" i="1"/>
  <c r="W1026" i="1"/>
  <c r="E1026" i="1"/>
  <c r="D1026" i="1"/>
  <c r="B1026" i="1"/>
  <c r="AX1026" i="1" s="1"/>
  <c r="A1026" i="1"/>
  <c r="BL1025" i="1"/>
  <c r="BJ1025" i="1"/>
  <c r="BK1025" i="1" s="1"/>
  <c r="BD1025" i="1"/>
  <c r="BC1025" i="1"/>
  <c r="BB1025" i="1"/>
  <c r="AZ1025" i="1"/>
  <c r="AW1025" i="1"/>
  <c r="AV1025" i="1"/>
  <c r="AU1025" i="1"/>
  <c r="AT1025" i="1"/>
  <c r="AS1025" i="1"/>
  <c r="AN1025" i="1"/>
  <c r="AM1025" i="1"/>
  <c r="AA1025" i="1"/>
  <c r="AO1025" i="1" s="1"/>
  <c r="W1025" i="1"/>
  <c r="E1025" i="1"/>
  <c r="D1025" i="1"/>
  <c r="B1025" i="1"/>
  <c r="BA1025" i="1" s="1"/>
  <c r="A1025" i="1"/>
  <c r="BL1024" i="1"/>
  <c r="BJ1024" i="1"/>
  <c r="BK1024" i="1" s="1"/>
  <c r="BD1024" i="1"/>
  <c r="BC1024" i="1"/>
  <c r="BB1024" i="1"/>
  <c r="AZ1024" i="1"/>
  <c r="AW1024" i="1"/>
  <c r="AV1024" i="1"/>
  <c r="AU1024" i="1"/>
  <c r="AT1024" i="1"/>
  <c r="AS1024" i="1"/>
  <c r="AP1024" i="1"/>
  <c r="AQ1024" i="1" s="1"/>
  <c r="AO1024" i="1"/>
  <c r="AN1024" i="1"/>
  <c r="AM1024" i="1"/>
  <c r="AL1024" i="1"/>
  <c r="AD1024" i="1"/>
  <c r="AA1024" i="1"/>
  <c r="W1024" i="1"/>
  <c r="E1024" i="1"/>
  <c r="D1024" i="1"/>
  <c r="B1024" i="1"/>
  <c r="AX1024" i="1" s="1"/>
  <c r="A1024" i="1"/>
  <c r="BI1023" i="1"/>
  <c r="BG1023" i="1"/>
  <c r="BH1023" i="1" s="1"/>
  <c r="BD1023" i="1"/>
  <c r="BC1023" i="1"/>
  <c r="BB1023" i="1"/>
  <c r="AZ1023" i="1"/>
  <c r="AW1023" i="1"/>
  <c r="AV1023" i="1"/>
  <c r="AU1023" i="1"/>
  <c r="AT1023" i="1"/>
  <c r="AS1023" i="1"/>
  <c r="AN1023" i="1"/>
  <c r="AL1023" i="1"/>
  <c r="AA1023" i="1"/>
  <c r="AO1023" i="1" s="1"/>
  <c r="W1023" i="1"/>
  <c r="E1023" i="1"/>
  <c r="D1023" i="1"/>
  <c r="B1023" i="1"/>
  <c r="BA1023" i="1" s="1"/>
  <c r="A1023" i="1"/>
  <c r="BI1022" i="1"/>
  <c r="BG1022" i="1"/>
  <c r="BH1022" i="1" s="1"/>
  <c r="BD1022" i="1"/>
  <c r="BC1022" i="1"/>
  <c r="BB1022" i="1"/>
  <c r="AZ1022" i="1"/>
  <c r="AW1022" i="1"/>
  <c r="AV1022" i="1"/>
  <c r="AU1022" i="1"/>
  <c r="AT1022" i="1"/>
  <c r="AS1022" i="1"/>
  <c r="AP1022" i="1"/>
  <c r="AQ1022" i="1" s="1"/>
  <c r="AO1022" i="1"/>
  <c r="AN1022" i="1"/>
  <c r="AM1022" i="1"/>
  <c r="AA1022" i="1"/>
  <c r="AD1022" i="1" s="1"/>
  <c r="AF1022" i="1" s="1"/>
  <c r="AE1022" i="1" s="1"/>
  <c r="W1022" i="1"/>
  <c r="E1022" i="1"/>
  <c r="D1022" i="1"/>
  <c r="B1022" i="1"/>
  <c r="AX1022" i="1" s="1"/>
  <c r="A1022" i="1"/>
  <c r="BI1021" i="1"/>
  <c r="BG1021" i="1"/>
  <c r="BH1021" i="1" s="1"/>
  <c r="BC1021" i="1"/>
  <c r="BB1021" i="1"/>
  <c r="AZ1021" i="1"/>
  <c r="AW1021" i="1"/>
  <c r="AV1021" i="1"/>
  <c r="AU1021" i="1"/>
  <c r="AT1021" i="1"/>
  <c r="AS1021" i="1"/>
  <c r="AP1021" i="1"/>
  <c r="AQ1021" i="1" s="1"/>
  <c r="AO1021" i="1"/>
  <c r="AN1021" i="1"/>
  <c r="AM1021" i="1"/>
  <c r="AL1021" i="1"/>
  <c r="AD1021" i="1"/>
  <c r="AA1021" i="1"/>
  <c r="W1021" i="1"/>
  <c r="E1021" i="1"/>
  <c r="D1021" i="1"/>
  <c r="B1021" i="1"/>
  <c r="BA1021" i="1" s="1"/>
  <c r="A1021" i="1"/>
  <c r="BI1020" i="1"/>
  <c r="BG1020" i="1"/>
  <c r="BH1020" i="1" s="1"/>
  <c r="BC1020" i="1"/>
  <c r="BB1020" i="1"/>
  <c r="AZ1020" i="1"/>
  <c r="AW1020" i="1"/>
  <c r="AV1020" i="1"/>
  <c r="AU1020" i="1"/>
  <c r="AT1020" i="1"/>
  <c r="AS1020" i="1"/>
  <c r="AP1020" i="1"/>
  <c r="AQ1020" i="1" s="1"/>
  <c r="AO1020" i="1"/>
  <c r="AN1020" i="1"/>
  <c r="AM1020" i="1"/>
  <c r="AL1020" i="1"/>
  <c r="AD1020" i="1"/>
  <c r="AA1020" i="1"/>
  <c r="BD1020" i="1" s="1"/>
  <c r="W1020" i="1"/>
  <c r="E1020" i="1"/>
  <c r="D1020" i="1"/>
  <c r="B1020" i="1"/>
  <c r="AX1020" i="1" s="1"/>
  <c r="A1020" i="1"/>
  <c r="BI1019" i="1"/>
  <c r="BG1019" i="1"/>
  <c r="BH1019" i="1" s="1"/>
  <c r="BC1019" i="1"/>
  <c r="BB1019" i="1"/>
  <c r="AZ1019" i="1"/>
  <c r="AW1019" i="1"/>
  <c r="AV1019" i="1"/>
  <c r="AU1019" i="1"/>
  <c r="AT1019" i="1"/>
  <c r="AS1019" i="1"/>
  <c r="AP1019" i="1"/>
  <c r="AQ1019" i="1" s="1"/>
  <c r="AO1019" i="1"/>
  <c r="AN1019" i="1"/>
  <c r="AM1019" i="1"/>
  <c r="AL1019" i="1"/>
  <c r="AD1019" i="1"/>
  <c r="AA1019" i="1"/>
  <c r="W1019" i="1"/>
  <c r="E1019" i="1"/>
  <c r="D1019" i="1"/>
  <c r="B1019" i="1"/>
  <c r="BA1019" i="1" s="1"/>
  <c r="A1019" i="1"/>
  <c r="BI1018" i="1"/>
  <c r="BG1018" i="1"/>
  <c r="BH1018" i="1" s="1"/>
  <c r="BC1018" i="1"/>
  <c r="BB1018" i="1"/>
  <c r="AZ1018" i="1"/>
  <c r="AW1018" i="1"/>
  <c r="AV1018" i="1"/>
  <c r="AU1018" i="1"/>
  <c r="AT1018" i="1"/>
  <c r="AS1018" i="1"/>
  <c r="AP1018" i="1"/>
  <c r="AQ1018" i="1" s="1"/>
  <c r="AO1018" i="1"/>
  <c r="AN1018" i="1"/>
  <c r="AM1018" i="1"/>
  <c r="AL1018" i="1"/>
  <c r="AD1018" i="1"/>
  <c r="AA1018" i="1"/>
  <c r="BD1018" i="1" s="1"/>
  <c r="W1018" i="1"/>
  <c r="E1018" i="1"/>
  <c r="D1018" i="1"/>
  <c r="B1018" i="1"/>
  <c r="AX1018" i="1" s="1"/>
  <c r="A1018" i="1"/>
  <c r="BI1017" i="1"/>
  <c r="BG1017" i="1"/>
  <c r="BH1017" i="1" s="1"/>
  <c r="BC1017" i="1"/>
  <c r="BB1017" i="1"/>
  <c r="AZ1017" i="1"/>
  <c r="AW1017" i="1"/>
  <c r="AV1017" i="1"/>
  <c r="AU1017" i="1"/>
  <c r="AT1017" i="1"/>
  <c r="AS1017" i="1"/>
  <c r="AP1017" i="1"/>
  <c r="AQ1017" i="1" s="1"/>
  <c r="AO1017" i="1"/>
  <c r="AN1017" i="1"/>
  <c r="AM1017" i="1"/>
  <c r="AL1017" i="1"/>
  <c r="AD1017" i="1"/>
  <c r="AA1017" i="1"/>
  <c r="W1017" i="1"/>
  <c r="E1017" i="1"/>
  <c r="D1017" i="1"/>
  <c r="B1017" i="1"/>
  <c r="BA1017" i="1" s="1"/>
  <c r="A1017" i="1"/>
  <c r="BI1016" i="1"/>
  <c r="BG1016" i="1"/>
  <c r="BH1016" i="1" s="1"/>
  <c r="BC1016" i="1"/>
  <c r="BB1016" i="1"/>
  <c r="AZ1016" i="1"/>
  <c r="AW1016" i="1"/>
  <c r="AV1016" i="1"/>
  <c r="AU1016" i="1"/>
  <c r="AT1016" i="1"/>
  <c r="AS1016" i="1"/>
  <c r="AP1016" i="1"/>
  <c r="AQ1016" i="1" s="1"/>
  <c r="AO1016" i="1"/>
  <c r="AN1016" i="1"/>
  <c r="AM1016" i="1"/>
  <c r="AL1016" i="1"/>
  <c r="AD1016" i="1"/>
  <c r="AA1016" i="1"/>
  <c r="BD1016" i="1" s="1"/>
  <c r="W1016" i="1"/>
  <c r="E1016" i="1"/>
  <c r="D1016" i="1"/>
  <c r="B1016" i="1"/>
  <c r="AX1016" i="1" s="1"/>
  <c r="A1016" i="1"/>
  <c r="BI1015" i="1"/>
  <c r="BG1015" i="1"/>
  <c r="BH1015" i="1" s="1"/>
  <c r="BC1015" i="1"/>
  <c r="BB1015" i="1"/>
  <c r="AZ1015" i="1"/>
  <c r="AW1015" i="1"/>
  <c r="AV1015" i="1"/>
  <c r="AU1015" i="1"/>
  <c r="AT1015" i="1"/>
  <c r="AS1015" i="1"/>
  <c r="AP1015" i="1"/>
  <c r="AQ1015" i="1" s="1"/>
  <c r="AO1015" i="1"/>
  <c r="AN1015" i="1"/>
  <c r="AM1015" i="1"/>
  <c r="AL1015" i="1"/>
  <c r="AD1015" i="1"/>
  <c r="AA1015" i="1"/>
  <c r="W1015" i="1"/>
  <c r="E1015" i="1"/>
  <c r="D1015" i="1"/>
  <c r="B1015" i="1"/>
  <c r="BA1015" i="1" s="1"/>
  <c r="A1015" i="1"/>
  <c r="BI1014" i="1"/>
  <c r="BG1014" i="1"/>
  <c r="BH1014" i="1" s="1"/>
  <c r="BC1014" i="1"/>
  <c r="BB1014" i="1"/>
  <c r="AZ1014" i="1"/>
  <c r="AW1014" i="1"/>
  <c r="AV1014" i="1"/>
  <c r="AU1014" i="1"/>
  <c r="AT1014" i="1"/>
  <c r="AS1014" i="1"/>
  <c r="AP1014" i="1"/>
  <c r="AQ1014" i="1" s="1"/>
  <c r="AO1014" i="1"/>
  <c r="AN1014" i="1"/>
  <c r="AM1014" i="1"/>
  <c r="AL1014" i="1"/>
  <c r="AD1014" i="1"/>
  <c r="AA1014" i="1"/>
  <c r="BD1014" i="1" s="1"/>
  <c r="W1014" i="1"/>
  <c r="E1014" i="1"/>
  <c r="D1014" i="1"/>
  <c r="B1014" i="1"/>
  <c r="AX1014" i="1" s="1"/>
  <c r="A1014" i="1"/>
  <c r="BI1013" i="1"/>
  <c r="BG1013" i="1"/>
  <c r="BH1013" i="1" s="1"/>
  <c r="BC1013" i="1"/>
  <c r="BB1013" i="1"/>
  <c r="AZ1013" i="1"/>
  <c r="AW1013" i="1"/>
  <c r="AV1013" i="1"/>
  <c r="AU1013" i="1"/>
  <c r="AT1013" i="1"/>
  <c r="AS1013" i="1"/>
  <c r="AP1013" i="1"/>
  <c r="AQ1013" i="1" s="1"/>
  <c r="AO1013" i="1"/>
  <c r="AN1013" i="1"/>
  <c r="AM1013" i="1"/>
  <c r="AL1013" i="1"/>
  <c r="AD1013" i="1"/>
  <c r="AA1013" i="1"/>
  <c r="W1013" i="1"/>
  <c r="E1013" i="1"/>
  <c r="D1013" i="1"/>
  <c r="B1013" i="1"/>
  <c r="BA1013" i="1" s="1"/>
  <c r="A1013" i="1"/>
  <c r="BI1012" i="1"/>
  <c r="BG1012" i="1"/>
  <c r="BH1012" i="1" s="1"/>
  <c r="BD1012" i="1"/>
  <c r="BB1012" i="1"/>
  <c r="AZ1012" i="1"/>
  <c r="AW1012" i="1"/>
  <c r="AV1012" i="1"/>
  <c r="AU1012" i="1"/>
  <c r="AT1012" i="1"/>
  <c r="AS1012" i="1"/>
  <c r="AP1012" i="1"/>
  <c r="AQ1012" i="1" s="1"/>
  <c r="AO1012" i="1"/>
  <c r="AN1012" i="1"/>
  <c r="AM1012" i="1"/>
  <c r="AL1012" i="1"/>
  <c r="AD1012" i="1"/>
  <c r="AA1012" i="1"/>
  <c r="W1012" i="1"/>
  <c r="E1012" i="1"/>
  <c r="D1012" i="1"/>
  <c r="B1012" i="1"/>
  <c r="AX1012" i="1" s="1"/>
  <c r="A1012" i="1"/>
  <c r="BI1011" i="1"/>
  <c r="BG1011" i="1"/>
  <c r="BH1011" i="1" s="1"/>
  <c r="BD1011" i="1"/>
  <c r="BB1011" i="1"/>
  <c r="AZ1011" i="1"/>
  <c r="AW1011" i="1"/>
  <c r="AV1011" i="1"/>
  <c r="AU1011" i="1"/>
  <c r="AT1011" i="1"/>
  <c r="AS1011" i="1"/>
  <c r="AP1011" i="1"/>
  <c r="AQ1011" i="1" s="1"/>
  <c r="AO1011" i="1"/>
  <c r="AN1011" i="1"/>
  <c r="AM1011" i="1"/>
  <c r="AL1011" i="1"/>
  <c r="AD1011" i="1"/>
  <c r="AA1011" i="1"/>
  <c r="W1011" i="1"/>
  <c r="E1011" i="1"/>
  <c r="D1011" i="1"/>
  <c r="B1011" i="1"/>
  <c r="BC1011" i="1" s="1"/>
  <c r="A1011" i="1"/>
  <c r="BI1010" i="1"/>
  <c r="BG1010" i="1"/>
  <c r="BH1010" i="1" s="1"/>
  <c r="BD1010" i="1"/>
  <c r="BB1010" i="1"/>
  <c r="AZ1010" i="1"/>
  <c r="AW1010" i="1"/>
  <c r="AV1010" i="1"/>
  <c r="AU1010" i="1"/>
  <c r="AT1010" i="1"/>
  <c r="AS1010" i="1"/>
  <c r="AP1010" i="1"/>
  <c r="AQ1010" i="1" s="1"/>
  <c r="AO1010" i="1"/>
  <c r="AN1010" i="1"/>
  <c r="AM1010" i="1"/>
  <c r="AL1010" i="1"/>
  <c r="AD1010" i="1"/>
  <c r="AA1010" i="1"/>
  <c r="W1010" i="1"/>
  <c r="E1010" i="1"/>
  <c r="D1010" i="1"/>
  <c r="B1010" i="1"/>
  <c r="AX1010" i="1" s="1"/>
  <c r="A1010" i="1"/>
  <c r="BI1009" i="1"/>
  <c r="BG1009" i="1"/>
  <c r="BH1009" i="1" s="1"/>
  <c r="BD1009" i="1"/>
  <c r="BC1009" i="1"/>
  <c r="AZ1009" i="1"/>
  <c r="AW1009" i="1"/>
  <c r="AV1009" i="1"/>
  <c r="AU1009" i="1"/>
  <c r="AT1009" i="1"/>
  <c r="AS1009" i="1"/>
  <c r="AP1009" i="1"/>
  <c r="AQ1009" i="1" s="1"/>
  <c r="AO1009" i="1"/>
  <c r="AN1009" i="1"/>
  <c r="AM1009" i="1"/>
  <c r="AL1009" i="1"/>
  <c r="AD1009" i="1"/>
  <c r="AA1009" i="1"/>
  <c r="W1009" i="1"/>
  <c r="E1009" i="1"/>
  <c r="D1009" i="1"/>
  <c r="B1009" i="1"/>
  <c r="BA1009" i="1" s="1"/>
  <c r="A1009" i="1"/>
  <c r="BI1008" i="1"/>
  <c r="BG1008" i="1"/>
  <c r="BH1008" i="1" s="1"/>
  <c r="BD1008" i="1"/>
  <c r="BC1008" i="1"/>
  <c r="AZ1008" i="1"/>
  <c r="AW1008" i="1"/>
  <c r="AV1008" i="1"/>
  <c r="AU1008" i="1"/>
  <c r="AT1008" i="1"/>
  <c r="AS1008" i="1"/>
  <c r="AP1008" i="1"/>
  <c r="AQ1008" i="1" s="1"/>
  <c r="AO1008" i="1"/>
  <c r="AN1008" i="1"/>
  <c r="AM1008" i="1"/>
  <c r="AL1008" i="1"/>
  <c r="AD1008" i="1"/>
  <c r="AA1008" i="1"/>
  <c r="W1008" i="1"/>
  <c r="E1008" i="1"/>
  <c r="D1008" i="1"/>
  <c r="B1008" i="1"/>
  <c r="BB1008" i="1" s="1"/>
  <c r="A1008" i="1"/>
  <c r="BI1007" i="1"/>
  <c r="BG1007" i="1"/>
  <c r="BH1007" i="1" s="1"/>
  <c r="BD1007" i="1"/>
  <c r="BC1007" i="1"/>
  <c r="AZ1007" i="1"/>
  <c r="AW1007" i="1"/>
  <c r="AV1007" i="1"/>
  <c r="AU1007" i="1"/>
  <c r="AT1007" i="1"/>
  <c r="AS1007" i="1"/>
  <c r="AP1007" i="1"/>
  <c r="AQ1007" i="1" s="1"/>
  <c r="AO1007" i="1"/>
  <c r="AN1007" i="1"/>
  <c r="AM1007" i="1"/>
  <c r="AL1007" i="1"/>
  <c r="AD1007" i="1"/>
  <c r="AA1007" i="1"/>
  <c r="W1007" i="1"/>
  <c r="E1007" i="1"/>
  <c r="D1007" i="1"/>
  <c r="B1007" i="1"/>
  <c r="BA1007" i="1" s="1"/>
  <c r="A1007" i="1"/>
  <c r="BI1006" i="1"/>
  <c r="BG1006" i="1"/>
  <c r="BH1006" i="1" s="1"/>
  <c r="BD1006" i="1"/>
  <c r="BC1006" i="1"/>
  <c r="BB1006" i="1"/>
  <c r="AZ1006" i="1"/>
  <c r="AW1006" i="1"/>
  <c r="AU1006" i="1"/>
  <c r="AT1006" i="1"/>
  <c r="AS1006" i="1"/>
  <c r="AP1006" i="1"/>
  <c r="AQ1006" i="1" s="1"/>
  <c r="AO1006" i="1"/>
  <c r="AN1006" i="1"/>
  <c r="AM1006" i="1"/>
  <c r="AL1006" i="1"/>
  <c r="AD1006" i="1"/>
  <c r="AA1006" i="1"/>
  <c r="AV1006" i="1" s="1"/>
  <c r="W1006" i="1"/>
  <c r="E1006" i="1"/>
  <c r="D1006" i="1"/>
  <c r="B1006" i="1"/>
  <c r="AX1006" i="1" s="1"/>
  <c r="A1006" i="1"/>
  <c r="BI1005" i="1"/>
  <c r="BG1005" i="1"/>
  <c r="BH1005" i="1" s="1"/>
  <c r="BD1005" i="1"/>
  <c r="BC1005" i="1"/>
  <c r="BB1005" i="1"/>
  <c r="AZ1005" i="1"/>
  <c r="AW1005" i="1"/>
  <c r="AU1005" i="1"/>
  <c r="AT1005" i="1"/>
  <c r="AS1005" i="1"/>
  <c r="AP1005" i="1"/>
  <c r="AQ1005" i="1" s="1"/>
  <c r="AO1005" i="1"/>
  <c r="AN1005" i="1"/>
  <c r="AM1005" i="1"/>
  <c r="AL1005" i="1"/>
  <c r="AD1005" i="1"/>
  <c r="AA1005" i="1"/>
  <c r="W1005" i="1"/>
  <c r="E1005" i="1"/>
  <c r="D1005" i="1"/>
  <c r="B1005" i="1"/>
  <c r="BA1005" i="1" s="1"/>
  <c r="A1005" i="1"/>
  <c r="BI1004" i="1"/>
  <c r="BG1004" i="1"/>
  <c r="BH1004" i="1" s="1"/>
  <c r="BD1004" i="1"/>
  <c r="BC1004" i="1"/>
  <c r="BB1004" i="1"/>
  <c r="AZ1004" i="1"/>
  <c r="AW1004" i="1"/>
  <c r="AU1004" i="1"/>
  <c r="AT1004" i="1"/>
  <c r="AS1004" i="1"/>
  <c r="AP1004" i="1"/>
  <c r="AQ1004" i="1" s="1"/>
  <c r="AO1004" i="1"/>
  <c r="AN1004" i="1"/>
  <c r="AM1004" i="1"/>
  <c r="AL1004" i="1"/>
  <c r="AD1004" i="1"/>
  <c r="AA1004" i="1"/>
  <c r="AV1004" i="1" s="1"/>
  <c r="W1004" i="1"/>
  <c r="E1004" i="1"/>
  <c r="D1004" i="1"/>
  <c r="B1004" i="1"/>
  <c r="AX1004" i="1" s="1"/>
  <c r="A1004" i="1"/>
  <c r="BL1003" i="1"/>
  <c r="BJ1003" i="1"/>
  <c r="BK1003" i="1" s="1"/>
  <c r="BD1003" i="1"/>
  <c r="BC1003" i="1"/>
  <c r="BB1003" i="1"/>
  <c r="AZ1003" i="1"/>
  <c r="AW1003" i="1"/>
  <c r="AV1003" i="1"/>
  <c r="AU1003" i="1"/>
  <c r="AT1003" i="1"/>
  <c r="AS1003" i="1"/>
  <c r="AP1003" i="1"/>
  <c r="AQ1003" i="1" s="1"/>
  <c r="AO1003" i="1"/>
  <c r="AN1003" i="1"/>
  <c r="AM1003" i="1"/>
  <c r="AL1003" i="1"/>
  <c r="AD1003" i="1"/>
  <c r="AA1003" i="1"/>
  <c r="W1003" i="1"/>
  <c r="E1003" i="1"/>
  <c r="D1003" i="1"/>
  <c r="B1003" i="1"/>
  <c r="BA1003" i="1" s="1"/>
  <c r="A1003" i="1"/>
  <c r="BL1002" i="1"/>
  <c r="BJ1002" i="1"/>
  <c r="BK1002" i="1" s="1"/>
  <c r="BD1002" i="1"/>
  <c r="BC1002" i="1"/>
  <c r="BB1002" i="1"/>
  <c r="AZ1002" i="1"/>
  <c r="AW1002" i="1"/>
  <c r="AV1002" i="1"/>
  <c r="AU1002" i="1"/>
  <c r="AT1002" i="1"/>
  <c r="AS1002" i="1"/>
  <c r="AP1002" i="1"/>
  <c r="AQ1002" i="1" s="1"/>
  <c r="AO1002" i="1"/>
  <c r="AN1002" i="1"/>
  <c r="AM1002" i="1"/>
  <c r="AL1002" i="1"/>
  <c r="AD1002" i="1"/>
  <c r="AA1002" i="1"/>
  <c r="W1002" i="1"/>
  <c r="E1002" i="1"/>
  <c r="D1002" i="1"/>
  <c r="B1002" i="1"/>
  <c r="AX1002" i="1" s="1"/>
  <c r="A1002" i="1"/>
  <c r="BL1001" i="1"/>
  <c r="BJ1001" i="1"/>
  <c r="BK1001" i="1" s="1"/>
  <c r="BD1001" i="1"/>
  <c r="BC1001" i="1"/>
  <c r="BB1001" i="1"/>
  <c r="AZ1001" i="1"/>
  <c r="AW1001" i="1"/>
  <c r="AV1001" i="1"/>
  <c r="AU1001" i="1"/>
  <c r="AT1001" i="1"/>
  <c r="AS1001" i="1"/>
  <c r="AP1001" i="1"/>
  <c r="AQ1001" i="1" s="1"/>
  <c r="AO1001" i="1"/>
  <c r="AN1001" i="1"/>
  <c r="AM1001" i="1"/>
  <c r="AL1001" i="1"/>
  <c r="AD1001" i="1"/>
  <c r="AA1001" i="1"/>
  <c r="W1001" i="1"/>
  <c r="E1001" i="1"/>
  <c r="D1001" i="1"/>
  <c r="B1001" i="1"/>
  <c r="BA1001" i="1" s="1"/>
  <c r="A1001" i="1"/>
  <c r="BL1000" i="1"/>
  <c r="BJ1000" i="1"/>
  <c r="BK1000" i="1" s="1"/>
  <c r="BD1000" i="1"/>
  <c r="BC1000" i="1"/>
  <c r="BB1000" i="1"/>
  <c r="AZ1000" i="1"/>
  <c r="AW1000" i="1"/>
  <c r="AU1000" i="1"/>
  <c r="AT1000" i="1"/>
  <c r="AS1000" i="1"/>
  <c r="AP1000" i="1"/>
  <c r="AQ1000" i="1" s="1"/>
  <c r="AO1000" i="1"/>
  <c r="AN1000" i="1"/>
  <c r="AM1000" i="1"/>
  <c r="AL1000" i="1"/>
  <c r="AD1000" i="1"/>
  <c r="AA1000" i="1"/>
  <c r="AV1000" i="1" s="1"/>
  <c r="W1000" i="1"/>
  <c r="E1000" i="1"/>
  <c r="D1000" i="1"/>
  <c r="B1000" i="1"/>
  <c r="AX1000" i="1" s="1"/>
  <c r="A1000" i="1"/>
  <c r="BL999" i="1"/>
  <c r="BJ999" i="1"/>
  <c r="BK999" i="1" s="1"/>
  <c r="BD999" i="1"/>
  <c r="BC999" i="1"/>
  <c r="BB999" i="1"/>
  <c r="AZ999" i="1"/>
  <c r="AW999" i="1"/>
  <c r="AU999" i="1"/>
  <c r="AT999" i="1"/>
  <c r="AS999" i="1"/>
  <c r="AP999" i="1"/>
  <c r="AQ999" i="1" s="1"/>
  <c r="AO999" i="1"/>
  <c r="AN999" i="1"/>
  <c r="AM999" i="1"/>
  <c r="AL999" i="1"/>
  <c r="AD999" i="1"/>
  <c r="AA999" i="1"/>
  <c r="W999" i="1"/>
  <c r="E999" i="1"/>
  <c r="D999" i="1"/>
  <c r="B999" i="1"/>
  <c r="BA999" i="1" s="1"/>
  <c r="A999" i="1"/>
  <c r="BL998" i="1"/>
  <c r="BJ998" i="1"/>
  <c r="BK998" i="1" s="1"/>
  <c r="BD998" i="1"/>
  <c r="BC998" i="1"/>
  <c r="BB998" i="1"/>
  <c r="AZ998" i="1"/>
  <c r="AW998" i="1"/>
  <c r="AU998" i="1"/>
  <c r="AT998" i="1"/>
  <c r="AS998" i="1"/>
  <c r="AP998" i="1"/>
  <c r="AQ998" i="1" s="1"/>
  <c r="AO998" i="1"/>
  <c r="AN998" i="1"/>
  <c r="AM998" i="1"/>
  <c r="AL998" i="1"/>
  <c r="AD998" i="1"/>
  <c r="AA998" i="1"/>
  <c r="AV998" i="1" s="1"/>
  <c r="W998" i="1"/>
  <c r="E998" i="1"/>
  <c r="D998" i="1"/>
  <c r="B998" i="1"/>
  <c r="AX998" i="1" s="1"/>
  <c r="A998" i="1"/>
  <c r="BI997" i="1"/>
  <c r="BG997" i="1"/>
  <c r="BH997" i="1" s="1"/>
  <c r="BD997" i="1"/>
  <c r="BC997" i="1"/>
  <c r="BB997" i="1"/>
  <c r="AZ997" i="1"/>
  <c r="AW997" i="1"/>
  <c r="AV997" i="1"/>
  <c r="AU997" i="1"/>
  <c r="AT997" i="1"/>
  <c r="AS997" i="1"/>
  <c r="AP997" i="1"/>
  <c r="AQ997" i="1" s="1"/>
  <c r="AO997" i="1"/>
  <c r="AN997" i="1"/>
  <c r="AM997" i="1"/>
  <c r="AL997" i="1"/>
  <c r="AD997" i="1"/>
  <c r="AA997" i="1"/>
  <c r="W997" i="1"/>
  <c r="E997" i="1"/>
  <c r="D997" i="1"/>
  <c r="B997" i="1"/>
  <c r="BA997" i="1" s="1"/>
  <c r="A997" i="1"/>
  <c r="BI996" i="1"/>
  <c r="BG996" i="1"/>
  <c r="BH996" i="1" s="1"/>
  <c r="BD996" i="1"/>
  <c r="BC996" i="1"/>
  <c r="BB996" i="1"/>
  <c r="AZ996" i="1"/>
  <c r="AW996" i="1"/>
  <c r="AV996" i="1"/>
  <c r="AU996" i="1"/>
  <c r="AT996" i="1"/>
  <c r="AS996" i="1"/>
  <c r="AP996" i="1"/>
  <c r="AQ996" i="1" s="1"/>
  <c r="AO996" i="1"/>
  <c r="AN996" i="1"/>
  <c r="AM996" i="1"/>
  <c r="AL996" i="1"/>
  <c r="AD996" i="1"/>
  <c r="AA996" i="1"/>
  <c r="W996" i="1"/>
  <c r="E996" i="1"/>
  <c r="D996" i="1"/>
  <c r="B996" i="1"/>
  <c r="AX996" i="1" s="1"/>
  <c r="A996" i="1"/>
  <c r="BI995" i="1"/>
  <c r="BG995" i="1"/>
  <c r="BH995" i="1" s="1"/>
  <c r="BD995" i="1"/>
  <c r="BC995" i="1"/>
  <c r="BB995" i="1"/>
  <c r="AZ995" i="1"/>
  <c r="AW995" i="1"/>
  <c r="AV995" i="1"/>
  <c r="AU995" i="1"/>
  <c r="AT995" i="1"/>
  <c r="AS995" i="1"/>
  <c r="AP995" i="1"/>
  <c r="AQ995" i="1" s="1"/>
  <c r="AO995" i="1"/>
  <c r="AN995" i="1"/>
  <c r="AM995" i="1"/>
  <c r="AL995" i="1"/>
  <c r="AD995" i="1"/>
  <c r="AA995" i="1"/>
  <c r="W995" i="1"/>
  <c r="E995" i="1"/>
  <c r="D995" i="1"/>
  <c r="B995" i="1"/>
  <c r="BA995" i="1" s="1"/>
  <c r="A995" i="1"/>
  <c r="BL994" i="1"/>
  <c r="BJ994" i="1"/>
  <c r="BK994" i="1" s="1"/>
  <c r="BD994" i="1"/>
  <c r="BC994" i="1"/>
  <c r="BB994" i="1"/>
  <c r="AZ994" i="1"/>
  <c r="AW994" i="1"/>
  <c r="AV994" i="1"/>
  <c r="AU994" i="1"/>
  <c r="AT994" i="1"/>
  <c r="AS994" i="1"/>
  <c r="AP994" i="1"/>
  <c r="AQ994" i="1" s="1"/>
  <c r="AO994" i="1"/>
  <c r="AN994" i="1"/>
  <c r="AM994" i="1"/>
  <c r="AL994" i="1"/>
  <c r="AD994" i="1"/>
  <c r="AA994" i="1"/>
  <c r="W994" i="1"/>
  <c r="E994" i="1"/>
  <c r="D994" i="1"/>
  <c r="B994" i="1"/>
  <c r="AX994" i="1" s="1"/>
  <c r="A994" i="1"/>
  <c r="BL993" i="1"/>
  <c r="BJ993" i="1"/>
  <c r="BK993" i="1" s="1"/>
  <c r="BD993" i="1"/>
  <c r="BC993" i="1"/>
  <c r="BB993" i="1"/>
  <c r="AZ993" i="1"/>
  <c r="AW993" i="1"/>
  <c r="AV993" i="1"/>
  <c r="AU993" i="1"/>
  <c r="AT993" i="1"/>
  <c r="AS993" i="1"/>
  <c r="AP993" i="1"/>
  <c r="AQ993" i="1" s="1"/>
  <c r="AO993" i="1"/>
  <c r="AN993" i="1"/>
  <c r="AM993" i="1"/>
  <c r="AL993" i="1"/>
  <c r="AD993" i="1"/>
  <c r="AA993" i="1"/>
  <c r="W993" i="1"/>
  <c r="E993" i="1"/>
  <c r="D993" i="1"/>
  <c r="B993" i="1"/>
  <c r="BA993" i="1" s="1"/>
  <c r="A993" i="1"/>
  <c r="BL992" i="1"/>
  <c r="BJ992" i="1"/>
  <c r="BK992" i="1" s="1"/>
  <c r="BD992" i="1"/>
  <c r="BC992" i="1"/>
  <c r="BB992" i="1"/>
  <c r="AZ992" i="1"/>
  <c r="AW992" i="1"/>
  <c r="AV992" i="1"/>
  <c r="AU992" i="1"/>
  <c r="AT992" i="1"/>
  <c r="AS992" i="1"/>
  <c r="AP992" i="1"/>
  <c r="AQ992" i="1" s="1"/>
  <c r="AO992" i="1"/>
  <c r="AN992" i="1"/>
  <c r="AM992" i="1"/>
  <c r="AL992" i="1"/>
  <c r="AD992" i="1"/>
  <c r="AA992" i="1"/>
  <c r="W992" i="1"/>
  <c r="E992" i="1"/>
  <c r="D992" i="1"/>
  <c r="B992" i="1"/>
  <c r="AX992" i="1" s="1"/>
  <c r="A992" i="1"/>
  <c r="BI991" i="1"/>
  <c r="BG991" i="1"/>
  <c r="BH991" i="1" s="1"/>
  <c r="BD991" i="1"/>
  <c r="BC991" i="1"/>
  <c r="BB991" i="1"/>
  <c r="AZ991" i="1"/>
  <c r="AW991" i="1"/>
  <c r="AU991" i="1"/>
  <c r="AT991" i="1"/>
  <c r="AS991" i="1"/>
  <c r="AP991" i="1"/>
  <c r="AQ991" i="1" s="1"/>
  <c r="AO991" i="1"/>
  <c r="AN991" i="1"/>
  <c r="AM991" i="1"/>
  <c r="AL991" i="1"/>
  <c r="AD991" i="1"/>
  <c r="AA991" i="1"/>
  <c r="W991" i="1"/>
  <c r="E991" i="1"/>
  <c r="D991" i="1"/>
  <c r="B991" i="1"/>
  <c r="BA991" i="1" s="1"/>
  <c r="A991" i="1"/>
  <c r="BI990" i="1"/>
  <c r="BG990" i="1"/>
  <c r="BH990" i="1" s="1"/>
  <c r="BD990" i="1"/>
  <c r="BC990" i="1"/>
  <c r="BB990" i="1"/>
  <c r="AZ990" i="1"/>
  <c r="AW990" i="1"/>
  <c r="AU990" i="1"/>
  <c r="AT990" i="1"/>
  <c r="AS990" i="1"/>
  <c r="AP990" i="1"/>
  <c r="AQ990" i="1" s="1"/>
  <c r="AO990" i="1"/>
  <c r="AN990" i="1"/>
  <c r="AM990" i="1"/>
  <c r="AL990" i="1"/>
  <c r="AD990" i="1"/>
  <c r="AA990" i="1"/>
  <c r="AV990" i="1" s="1"/>
  <c r="W990" i="1"/>
  <c r="E990" i="1"/>
  <c r="D990" i="1"/>
  <c r="B990" i="1"/>
  <c r="AX990" i="1" s="1"/>
  <c r="A990" i="1"/>
  <c r="BI989" i="1"/>
  <c r="BG989" i="1"/>
  <c r="BH989" i="1" s="1"/>
  <c r="BD989" i="1"/>
  <c r="BC989" i="1"/>
  <c r="BB989" i="1"/>
  <c r="AZ989" i="1"/>
  <c r="AW989" i="1"/>
  <c r="AU989" i="1"/>
  <c r="AT989" i="1"/>
  <c r="AS989" i="1"/>
  <c r="AP989" i="1"/>
  <c r="AQ989" i="1" s="1"/>
  <c r="AO989" i="1"/>
  <c r="AN989" i="1"/>
  <c r="AM989" i="1"/>
  <c r="AL989" i="1"/>
  <c r="AD989" i="1"/>
  <c r="AA989" i="1"/>
  <c r="W989" i="1"/>
  <c r="E989" i="1"/>
  <c r="D989" i="1"/>
  <c r="B989" i="1"/>
  <c r="BA989" i="1" s="1"/>
  <c r="A989" i="1"/>
  <c r="BL988" i="1"/>
  <c r="BJ988" i="1"/>
  <c r="BK988" i="1" s="1"/>
  <c r="BD988" i="1"/>
  <c r="BC988" i="1"/>
  <c r="BB988" i="1"/>
  <c r="AZ988" i="1"/>
  <c r="AW988" i="1"/>
  <c r="AU988" i="1"/>
  <c r="AT988" i="1"/>
  <c r="AS988" i="1"/>
  <c r="AP988" i="1"/>
  <c r="AQ988" i="1" s="1"/>
  <c r="AO988" i="1"/>
  <c r="AN988" i="1"/>
  <c r="AM988" i="1"/>
  <c r="AL988" i="1"/>
  <c r="AD988" i="1"/>
  <c r="AA988" i="1"/>
  <c r="AV988" i="1" s="1"/>
  <c r="W988" i="1"/>
  <c r="E988" i="1"/>
  <c r="D988" i="1"/>
  <c r="B988" i="1"/>
  <c r="AX988" i="1" s="1"/>
  <c r="A988" i="1"/>
  <c r="BL987" i="1"/>
  <c r="BJ987" i="1"/>
  <c r="BK987" i="1" s="1"/>
  <c r="BD987" i="1"/>
  <c r="BC987" i="1"/>
  <c r="BB987" i="1"/>
  <c r="AZ987" i="1"/>
  <c r="AW987" i="1"/>
  <c r="AU987" i="1"/>
  <c r="AT987" i="1"/>
  <c r="AS987" i="1"/>
  <c r="AP987" i="1"/>
  <c r="AQ987" i="1" s="1"/>
  <c r="AO987" i="1"/>
  <c r="AN987" i="1"/>
  <c r="AM987" i="1"/>
  <c r="AL987" i="1"/>
  <c r="AD987" i="1"/>
  <c r="AA987" i="1"/>
  <c r="W987" i="1"/>
  <c r="E987" i="1"/>
  <c r="D987" i="1"/>
  <c r="B987" i="1"/>
  <c r="BA987" i="1" s="1"/>
  <c r="A987" i="1"/>
  <c r="BL986" i="1"/>
  <c r="BJ986" i="1"/>
  <c r="BK986" i="1" s="1"/>
  <c r="BD986" i="1"/>
  <c r="BC986" i="1"/>
  <c r="BB986" i="1"/>
  <c r="AZ986" i="1"/>
  <c r="AW986" i="1"/>
  <c r="AU986" i="1"/>
  <c r="AT986" i="1"/>
  <c r="AS986" i="1"/>
  <c r="AP986" i="1"/>
  <c r="AQ986" i="1" s="1"/>
  <c r="AO986" i="1"/>
  <c r="AN986" i="1"/>
  <c r="AM986" i="1"/>
  <c r="AL986" i="1"/>
  <c r="AD986" i="1"/>
  <c r="AA986" i="1"/>
  <c r="AV986" i="1" s="1"/>
  <c r="W986" i="1"/>
  <c r="E986" i="1"/>
  <c r="D986" i="1"/>
  <c r="B986" i="1"/>
  <c r="AX986" i="1" s="1"/>
  <c r="A986" i="1"/>
  <c r="BI985" i="1"/>
  <c r="BG985" i="1"/>
  <c r="BH985" i="1" s="1"/>
  <c r="BD985" i="1"/>
  <c r="BC985" i="1"/>
  <c r="BB985" i="1"/>
  <c r="AZ985" i="1"/>
  <c r="AW985" i="1"/>
  <c r="AV985" i="1"/>
  <c r="AU985" i="1"/>
  <c r="AT985" i="1"/>
  <c r="AS985" i="1"/>
  <c r="AP985" i="1"/>
  <c r="AQ985" i="1" s="1"/>
  <c r="AO985" i="1"/>
  <c r="AN985" i="1"/>
  <c r="AM985" i="1"/>
  <c r="AL985" i="1"/>
  <c r="AD985" i="1"/>
  <c r="AA985" i="1"/>
  <c r="W985" i="1"/>
  <c r="E985" i="1"/>
  <c r="D985" i="1"/>
  <c r="B985" i="1"/>
  <c r="BA985" i="1" s="1"/>
  <c r="A985" i="1"/>
  <c r="BI984" i="1"/>
  <c r="BG984" i="1"/>
  <c r="BH984" i="1" s="1"/>
  <c r="BD984" i="1"/>
  <c r="BC984" i="1"/>
  <c r="BB984" i="1"/>
  <c r="AZ984" i="1"/>
  <c r="AW984" i="1"/>
  <c r="AV984" i="1"/>
  <c r="AU984" i="1"/>
  <c r="AT984" i="1"/>
  <c r="AS984" i="1"/>
  <c r="AP984" i="1"/>
  <c r="AQ984" i="1" s="1"/>
  <c r="AO984" i="1"/>
  <c r="AN984" i="1"/>
  <c r="AM984" i="1"/>
  <c r="AL984" i="1"/>
  <c r="AD984" i="1"/>
  <c r="AA984" i="1"/>
  <c r="W984" i="1"/>
  <c r="E984" i="1"/>
  <c r="D984" i="1"/>
  <c r="B984" i="1"/>
  <c r="AX984" i="1" s="1"/>
  <c r="A984" i="1"/>
  <c r="BL983" i="1"/>
  <c r="BJ983" i="1"/>
  <c r="BK983" i="1" s="1"/>
  <c r="BD983" i="1"/>
  <c r="BC983" i="1"/>
  <c r="BB983" i="1"/>
  <c r="AZ983" i="1"/>
  <c r="AW983" i="1"/>
  <c r="AV983" i="1"/>
  <c r="AU983" i="1"/>
  <c r="AT983" i="1"/>
  <c r="AS983" i="1"/>
  <c r="AP983" i="1"/>
  <c r="AQ983" i="1" s="1"/>
  <c r="AO983" i="1"/>
  <c r="AN983" i="1"/>
  <c r="AM983" i="1"/>
  <c r="AL983" i="1"/>
  <c r="AD983" i="1"/>
  <c r="AA983" i="1"/>
  <c r="W983" i="1"/>
  <c r="E983" i="1"/>
  <c r="D983" i="1"/>
  <c r="B983" i="1"/>
  <c r="BA983" i="1" s="1"/>
  <c r="A983" i="1"/>
  <c r="BL982" i="1"/>
  <c r="BJ982" i="1"/>
  <c r="BK982" i="1" s="1"/>
  <c r="BD982" i="1"/>
  <c r="BC982" i="1"/>
  <c r="BB982" i="1"/>
  <c r="AZ982" i="1"/>
  <c r="AW982" i="1"/>
  <c r="AV982" i="1"/>
  <c r="AU982" i="1"/>
  <c r="AT982" i="1"/>
  <c r="AS982" i="1"/>
  <c r="AP982" i="1"/>
  <c r="AQ982" i="1" s="1"/>
  <c r="AO982" i="1"/>
  <c r="AN982" i="1"/>
  <c r="AM982" i="1"/>
  <c r="AL982" i="1"/>
  <c r="AD982" i="1"/>
  <c r="AA982" i="1"/>
  <c r="W982" i="1"/>
  <c r="E982" i="1"/>
  <c r="D982" i="1"/>
  <c r="B982" i="1"/>
  <c r="AX982" i="1" s="1"/>
  <c r="A982" i="1"/>
  <c r="BI981" i="1"/>
  <c r="BG981" i="1"/>
  <c r="BH981" i="1" s="1"/>
  <c r="BD981" i="1"/>
  <c r="BC981" i="1"/>
  <c r="BB981" i="1"/>
  <c r="AZ981" i="1"/>
  <c r="AW981" i="1"/>
  <c r="AU981" i="1"/>
  <c r="AT981" i="1"/>
  <c r="AS981" i="1"/>
  <c r="AP981" i="1"/>
  <c r="AQ981" i="1" s="1"/>
  <c r="AO981" i="1"/>
  <c r="AN981" i="1"/>
  <c r="AM981" i="1"/>
  <c r="AL981" i="1"/>
  <c r="AD981" i="1"/>
  <c r="AA981" i="1"/>
  <c r="W981" i="1"/>
  <c r="E981" i="1"/>
  <c r="D981" i="1"/>
  <c r="B981" i="1"/>
  <c r="BA981" i="1" s="1"/>
  <c r="A981" i="1"/>
  <c r="BI980" i="1"/>
  <c r="BG980" i="1"/>
  <c r="BH980" i="1" s="1"/>
  <c r="BD980" i="1"/>
  <c r="BC980" i="1"/>
  <c r="BB980" i="1"/>
  <c r="AZ980" i="1"/>
  <c r="AW980" i="1"/>
  <c r="AU980" i="1"/>
  <c r="AT980" i="1"/>
  <c r="AS980" i="1"/>
  <c r="AP980" i="1"/>
  <c r="AQ980" i="1" s="1"/>
  <c r="AO980" i="1"/>
  <c r="AN980" i="1"/>
  <c r="AM980" i="1"/>
  <c r="AL980" i="1"/>
  <c r="AD980" i="1"/>
  <c r="AA980" i="1"/>
  <c r="AV980" i="1" s="1"/>
  <c r="W980" i="1"/>
  <c r="E980" i="1"/>
  <c r="D980" i="1"/>
  <c r="B980" i="1"/>
  <c r="AX980" i="1" s="1"/>
  <c r="A980" i="1"/>
  <c r="BL979" i="1"/>
  <c r="BJ979" i="1"/>
  <c r="BK979" i="1" s="1"/>
  <c r="BD979" i="1"/>
  <c r="BC979" i="1"/>
  <c r="BB979" i="1"/>
  <c r="AZ979" i="1"/>
  <c r="AW979" i="1"/>
  <c r="AU979" i="1"/>
  <c r="AT979" i="1"/>
  <c r="AS979" i="1"/>
  <c r="AP979" i="1"/>
  <c r="AQ979" i="1" s="1"/>
  <c r="AO979" i="1"/>
  <c r="AN979" i="1"/>
  <c r="AM979" i="1"/>
  <c r="AL979" i="1"/>
  <c r="AD979" i="1"/>
  <c r="AA979" i="1"/>
  <c r="W979" i="1"/>
  <c r="E979" i="1"/>
  <c r="D979" i="1"/>
  <c r="B979" i="1"/>
  <c r="BA979" i="1" s="1"/>
  <c r="A979" i="1"/>
  <c r="BL978" i="1"/>
  <c r="BJ978" i="1"/>
  <c r="BK978" i="1" s="1"/>
  <c r="BD978" i="1"/>
  <c r="BC978" i="1"/>
  <c r="BB978" i="1"/>
  <c r="AZ978" i="1"/>
  <c r="AW978" i="1"/>
  <c r="AU978" i="1"/>
  <c r="AT978" i="1"/>
  <c r="AS978" i="1"/>
  <c r="AP978" i="1"/>
  <c r="AQ978" i="1" s="1"/>
  <c r="AO978" i="1"/>
  <c r="AN978" i="1"/>
  <c r="AM978" i="1"/>
  <c r="AL978" i="1"/>
  <c r="AD978" i="1"/>
  <c r="AA978" i="1"/>
  <c r="AV978" i="1" s="1"/>
  <c r="W978" i="1"/>
  <c r="E978" i="1"/>
  <c r="D978" i="1"/>
  <c r="B978" i="1"/>
  <c r="AX978" i="1" s="1"/>
  <c r="A978" i="1"/>
  <c r="BI977" i="1"/>
  <c r="BG977" i="1"/>
  <c r="BH977" i="1" s="1"/>
  <c r="BC977" i="1"/>
  <c r="BB977" i="1"/>
  <c r="AZ977" i="1"/>
  <c r="AW977" i="1"/>
  <c r="AV977" i="1"/>
  <c r="AU977" i="1"/>
  <c r="AT977" i="1"/>
  <c r="AS977" i="1"/>
  <c r="AP977" i="1"/>
  <c r="AQ977" i="1" s="1"/>
  <c r="AO977" i="1"/>
  <c r="AN977" i="1"/>
  <c r="AM977" i="1"/>
  <c r="AL977" i="1"/>
  <c r="AD977" i="1"/>
  <c r="AA977" i="1"/>
  <c r="W977" i="1"/>
  <c r="E977" i="1"/>
  <c r="D977" i="1"/>
  <c r="B977" i="1"/>
  <c r="BA977" i="1" s="1"/>
  <c r="A977" i="1"/>
  <c r="BI976" i="1"/>
  <c r="BG976" i="1"/>
  <c r="BH976" i="1" s="1"/>
  <c r="BC976" i="1"/>
  <c r="BB976" i="1"/>
  <c r="AZ976" i="1"/>
  <c r="AW976" i="1"/>
  <c r="AV976" i="1"/>
  <c r="AU976" i="1"/>
  <c r="AT976" i="1"/>
  <c r="AS976" i="1"/>
  <c r="AP976" i="1"/>
  <c r="AQ976" i="1" s="1"/>
  <c r="AO976" i="1"/>
  <c r="AN976" i="1"/>
  <c r="AM976" i="1"/>
  <c r="AL976" i="1"/>
  <c r="AD976" i="1"/>
  <c r="AA976" i="1"/>
  <c r="BD976" i="1" s="1"/>
  <c r="W976" i="1"/>
  <c r="E976" i="1"/>
  <c r="D976" i="1"/>
  <c r="B976" i="1"/>
  <c r="AX976" i="1" s="1"/>
  <c r="A976" i="1"/>
  <c r="BI975" i="1"/>
  <c r="BG975" i="1"/>
  <c r="BH975" i="1" s="1"/>
  <c r="BC975" i="1"/>
  <c r="BB975" i="1"/>
  <c r="AZ975" i="1"/>
  <c r="AW975" i="1"/>
  <c r="AV975" i="1"/>
  <c r="AU975" i="1"/>
  <c r="AT975" i="1"/>
  <c r="AS975" i="1"/>
  <c r="AP975" i="1"/>
  <c r="AQ975" i="1" s="1"/>
  <c r="AO975" i="1"/>
  <c r="AN975" i="1"/>
  <c r="AM975" i="1"/>
  <c r="AL975" i="1"/>
  <c r="AD975" i="1"/>
  <c r="AA975" i="1"/>
  <c r="W975" i="1"/>
  <c r="E975" i="1"/>
  <c r="D975" i="1"/>
  <c r="B975" i="1"/>
  <c r="BA975" i="1" s="1"/>
  <c r="A975" i="1"/>
  <c r="BI974" i="1"/>
  <c r="BG974" i="1"/>
  <c r="BH974" i="1" s="1"/>
  <c r="BC974" i="1"/>
  <c r="BB974" i="1"/>
  <c r="AZ974" i="1"/>
  <c r="AW974" i="1"/>
  <c r="AV974" i="1"/>
  <c r="AU974" i="1"/>
  <c r="AT974" i="1"/>
  <c r="AS974" i="1"/>
  <c r="AP974" i="1"/>
  <c r="AQ974" i="1" s="1"/>
  <c r="AO974" i="1"/>
  <c r="AN974" i="1"/>
  <c r="AM974" i="1"/>
  <c r="AL974" i="1"/>
  <c r="AD974" i="1"/>
  <c r="AA974" i="1"/>
  <c r="BD974" i="1" s="1"/>
  <c r="W974" i="1"/>
  <c r="E974" i="1"/>
  <c r="D974" i="1"/>
  <c r="B974" i="1"/>
  <c r="AX974" i="1" s="1"/>
  <c r="A974" i="1"/>
  <c r="BI973" i="1"/>
  <c r="BG973" i="1"/>
  <c r="BH973" i="1" s="1"/>
  <c r="BC973" i="1"/>
  <c r="BB973" i="1"/>
  <c r="AZ973" i="1"/>
  <c r="AW973" i="1"/>
  <c r="AV973" i="1"/>
  <c r="AU973" i="1"/>
  <c r="AT973" i="1"/>
  <c r="AS973" i="1"/>
  <c r="AP973" i="1"/>
  <c r="AQ973" i="1" s="1"/>
  <c r="AO973" i="1"/>
  <c r="AN973" i="1"/>
  <c r="AM973" i="1"/>
  <c r="AL973" i="1"/>
  <c r="AD973" i="1"/>
  <c r="AA973" i="1"/>
  <c r="W973" i="1"/>
  <c r="E973" i="1"/>
  <c r="D973" i="1"/>
  <c r="B973" i="1"/>
  <c r="BA973" i="1" s="1"/>
  <c r="A973" i="1"/>
  <c r="BI972" i="1"/>
  <c r="BG972" i="1"/>
  <c r="BH972" i="1" s="1"/>
  <c r="BC972" i="1"/>
  <c r="BB972" i="1"/>
  <c r="AZ972" i="1"/>
  <c r="AW972" i="1"/>
  <c r="AV972" i="1"/>
  <c r="AU972" i="1"/>
  <c r="AT972" i="1"/>
  <c r="AS972" i="1"/>
  <c r="AP972" i="1"/>
  <c r="AQ972" i="1" s="1"/>
  <c r="AO972" i="1"/>
  <c r="AN972" i="1"/>
  <c r="AM972" i="1"/>
  <c r="AL972" i="1"/>
  <c r="AD972" i="1"/>
  <c r="AA972" i="1"/>
  <c r="BD972" i="1" s="1"/>
  <c r="W972" i="1"/>
  <c r="E972" i="1"/>
  <c r="D972" i="1"/>
  <c r="B972" i="1"/>
  <c r="AX972" i="1" s="1"/>
  <c r="A972" i="1"/>
  <c r="BI971" i="1"/>
  <c r="BG971" i="1"/>
  <c r="BH971" i="1" s="1"/>
  <c r="BC971" i="1"/>
  <c r="BB971" i="1"/>
  <c r="AZ971" i="1"/>
  <c r="AW971" i="1"/>
  <c r="AV971" i="1"/>
  <c r="AU971" i="1"/>
  <c r="AT971" i="1"/>
  <c r="AS971" i="1"/>
  <c r="AP971" i="1"/>
  <c r="AQ971" i="1" s="1"/>
  <c r="AO971" i="1"/>
  <c r="AN971" i="1"/>
  <c r="AM971" i="1"/>
  <c r="AL971" i="1"/>
  <c r="AD971" i="1"/>
  <c r="AA971" i="1"/>
  <c r="W971" i="1"/>
  <c r="E971" i="1"/>
  <c r="D971" i="1"/>
  <c r="B971" i="1"/>
  <c r="BA971" i="1" s="1"/>
  <c r="A971" i="1"/>
  <c r="BI970" i="1"/>
  <c r="BG970" i="1"/>
  <c r="BH970" i="1" s="1"/>
  <c r="BC970" i="1"/>
  <c r="BB970" i="1"/>
  <c r="AZ970" i="1"/>
  <c r="AW970" i="1"/>
  <c r="AV970" i="1"/>
  <c r="AU970" i="1"/>
  <c r="AT970" i="1"/>
  <c r="AS970" i="1"/>
  <c r="AP970" i="1"/>
  <c r="AQ970" i="1" s="1"/>
  <c r="AO970" i="1"/>
  <c r="AN970" i="1"/>
  <c r="AM970" i="1"/>
  <c r="AL970" i="1"/>
  <c r="AD970" i="1"/>
  <c r="AA970" i="1"/>
  <c r="BD970" i="1" s="1"/>
  <c r="W970" i="1"/>
  <c r="E970" i="1"/>
  <c r="D970" i="1"/>
  <c r="B970" i="1"/>
  <c r="AX970" i="1" s="1"/>
  <c r="A970" i="1"/>
  <c r="BI969" i="1"/>
  <c r="BG969" i="1"/>
  <c r="BH969" i="1" s="1"/>
  <c r="BC969" i="1"/>
  <c r="BB969" i="1"/>
  <c r="AZ969" i="1"/>
  <c r="AW969" i="1"/>
  <c r="AV969" i="1"/>
  <c r="AU969" i="1"/>
  <c r="AT969" i="1"/>
  <c r="AS969" i="1"/>
  <c r="AP969" i="1"/>
  <c r="AQ969" i="1" s="1"/>
  <c r="AO969" i="1"/>
  <c r="AN969" i="1"/>
  <c r="AM969" i="1"/>
  <c r="AL969" i="1"/>
  <c r="AD969" i="1"/>
  <c r="AA969" i="1"/>
  <c r="W969" i="1"/>
  <c r="E969" i="1"/>
  <c r="D969" i="1"/>
  <c r="B969" i="1"/>
  <c r="BA969" i="1" s="1"/>
  <c r="A969" i="1"/>
  <c r="BI968" i="1"/>
  <c r="BG968" i="1"/>
  <c r="BH968" i="1" s="1"/>
  <c r="BD968" i="1"/>
  <c r="BB968" i="1"/>
  <c r="AZ968" i="1"/>
  <c r="AW968" i="1"/>
  <c r="AV968" i="1"/>
  <c r="AU968" i="1"/>
  <c r="AT968" i="1"/>
  <c r="AS968" i="1"/>
  <c r="AP968" i="1"/>
  <c r="AQ968" i="1" s="1"/>
  <c r="AO968" i="1"/>
  <c r="AN968" i="1"/>
  <c r="AM968" i="1"/>
  <c r="AL968" i="1"/>
  <c r="AD968" i="1"/>
  <c r="AA968" i="1"/>
  <c r="W968" i="1"/>
  <c r="E968" i="1"/>
  <c r="D968" i="1"/>
  <c r="B968" i="1"/>
  <c r="AX968" i="1" s="1"/>
  <c r="A968" i="1"/>
  <c r="BI967" i="1"/>
  <c r="BG967" i="1"/>
  <c r="BH967" i="1" s="1"/>
  <c r="BD967" i="1"/>
  <c r="BC967" i="1"/>
  <c r="AZ967" i="1"/>
  <c r="AW967" i="1"/>
  <c r="AV967" i="1"/>
  <c r="AU967" i="1"/>
  <c r="AT967" i="1"/>
  <c r="AS967" i="1"/>
  <c r="AP967" i="1"/>
  <c r="AQ967" i="1" s="1"/>
  <c r="AO967" i="1"/>
  <c r="AN967" i="1"/>
  <c r="AM967" i="1"/>
  <c r="AL967" i="1"/>
  <c r="AD967" i="1"/>
  <c r="AA967" i="1"/>
  <c r="W967" i="1"/>
  <c r="E967" i="1"/>
  <c r="D967" i="1"/>
  <c r="B967" i="1"/>
  <c r="BA967" i="1" s="1"/>
  <c r="A967" i="1"/>
  <c r="BI966" i="1"/>
  <c r="BG966" i="1"/>
  <c r="BH966" i="1" s="1"/>
  <c r="BD966" i="1"/>
  <c r="BC966" i="1"/>
  <c r="BB966" i="1"/>
  <c r="AZ966" i="1"/>
  <c r="AW966" i="1"/>
  <c r="AU966" i="1"/>
  <c r="AT966" i="1"/>
  <c r="AS966" i="1"/>
  <c r="AP966" i="1"/>
  <c r="AQ966" i="1" s="1"/>
  <c r="AO966" i="1"/>
  <c r="AN966" i="1"/>
  <c r="AM966" i="1"/>
  <c r="AL966" i="1"/>
  <c r="AD966" i="1"/>
  <c r="AA966" i="1"/>
  <c r="AV966" i="1" s="1"/>
  <c r="W966" i="1"/>
  <c r="E966" i="1"/>
  <c r="D966" i="1"/>
  <c r="B966" i="1"/>
  <c r="AX966" i="1" s="1"/>
  <c r="A966" i="1"/>
  <c r="BL965" i="1"/>
  <c r="BJ965" i="1"/>
  <c r="BK965" i="1" s="1"/>
  <c r="BD965" i="1"/>
  <c r="BC965" i="1"/>
  <c r="BB965" i="1"/>
  <c r="AZ965" i="1"/>
  <c r="AW965" i="1"/>
  <c r="AV965" i="1"/>
  <c r="AU965" i="1"/>
  <c r="AT965" i="1"/>
  <c r="AS965" i="1"/>
  <c r="AP965" i="1"/>
  <c r="AQ965" i="1" s="1"/>
  <c r="AO965" i="1"/>
  <c r="AN965" i="1"/>
  <c r="AM965" i="1"/>
  <c r="AL965" i="1"/>
  <c r="AD965" i="1"/>
  <c r="AA965" i="1"/>
  <c r="W965" i="1"/>
  <c r="E965" i="1"/>
  <c r="D965" i="1"/>
  <c r="B965" i="1"/>
  <c r="BA965" i="1" s="1"/>
  <c r="A965" i="1"/>
  <c r="BL964" i="1"/>
  <c r="BJ964" i="1"/>
  <c r="BK964" i="1" s="1"/>
  <c r="BD964" i="1"/>
  <c r="BC964" i="1"/>
  <c r="BB964" i="1"/>
  <c r="AZ964" i="1"/>
  <c r="AW964" i="1"/>
  <c r="AU964" i="1"/>
  <c r="AT964" i="1"/>
  <c r="AS964" i="1"/>
  <c r="AP964" i="1"/>
  <c r="AQ964" i="1" s="1"/>
  <c r="AO964" i="1"/>
  <c r="AN964" i="1"/>
  <c r="AM964" i="1"/>
  <c r="AL964" i="1"/>
  <c r="AD964" i="1"/>
  <c r="AA964" i="1"/>
  <c r="AV964" i="1" s="1"/>
  <c r="W964" i="1"/>
  <c r="E964" i="1"/>
  <c r="D964" i="1"/>
  <c r="B964" i="1"/>
  <c r="AX964" i="1" s="1"/>
  <c r="A964" i="1"/>
  <c r="BI963" i="1"/>
  <c r="BG963" i="1"/>
  <c r="BH963" i="1" s="1"/>
  <c r="BD963" i="1"/>
  <c r="BC963" i="1"/>
  <c r="BB963" i="1"/>
  <c r="AZ963" i="1"/>
  <c r="AW963" i="1"/>
  <c r="AV963" i="1"/>
  <c r="AU963" i="1"/>
  <c r="AT963" i="1"/>
  <c r="AS963" i="1"/>
  <c r="AN963" i="1"/>
  <c r="AL963" i="1"/>
  <c r="AA963" i="1"/>
  <c r="AO963" i="1" s="1"/>
  <c r="W963" i="1"/>
  <c r="E963" i="1"/>
  <c r="D963" i="1"/>
  <c r="B963" i="1"/>
  <c r="BA963" i="1" s="1"/>
  <c r="A963" i="1"/>
  <c r="BI962" i="1"/>
  <c r="BG962" i="1"/>
  <c r="BH962" i="1" s="1"/>
  <c r="BD962" i="1"/>
  <c r="BC962" i="1"/>
  <c r="BB962" i="1"/>
  <c r="AZ962" i="1"/>
  <c r="AW962" i="1"/>
  <c r="AV962" i="1"/>
  <c r="AU962" i="1"/>
  <c r="AT962" i="1"/>
  <c r="AS962" i="1"/>
  <c r="AP962" i="1"/>
  <c r="AQ962" i="1" s="1"/>
  <c r="AO962" i="1"/>
  <c r="AN962" i="1"/>
  <c r="AM962" i="1"/>
  <c r="AA962" i="1"/>
  <c r="AD962" i="1" s="1"/>
  <c r="AF962" i="1" s="1"/>
  <c r="AE962" i="1" s="1"/>
  <c r="W962" i="1"/>
  <c r="E962" i="1"/>
  <c r="D962" i="1"/>
  <c r="B962" i="1"/>
  <c r="AX962" i="1" s="1"/>
  <c r="A962" i="1"/>
  <c r="BI961" i="1"/>
  <c r="BG961" i="1"/>
  <c r="BH961" i="1" s="1"/>
  <c r="BD961" i="1"/>
  <c r="BC961" i="1"/>
  <c r="BB961" i="1"/>
  <c r="AZ961" i="1"/>
  <c r="AW961" i="1"/>
  <c r="AV961" i="1"/>
  <c r="AU961" i="1"/>
  <c r="AT961" i="1"/>
  <c r="AS961" i="1"/>
  <c r="AN961" i="1"/>
  <c r="AL961" i="1"/>
  <c r="AA961" i="1"/>
  <c r="AO961" i="1" s="1"/>
  <c r="W961" i="1"/>
  <c r="E961" i="1"/>
  <c r="D961" i="1"/>
  <c r="B961" i="1"/>
  <c r="BA961" i="1" s="1"/>
  <c r="A961" i="1"/>
  <c r="BI960" i="1"/>
  <c r="BG960" i="1"/>
  <c r="BH960" i="1" s="1"/>
  <c r="BD960" i="1"/>
  <c r="BC960" i="1"/>
  <c r="BB960" i="1"/>
  <c r="AZ960" i="1"/>
  <c r="AW960" i="1"/>
  <c r="AV960" i="1"/>
  <c r="AU960" i="1"/>
  <c r="AT960" i="1"/>
  <c r="AS960" i="1"/>
  <c r="AP960" i="1"/>
  <c r="AQ960" i="1" s="1"/>
  <c r="AO960" i="1"/>
  <c r="AN960" i="1"/>
  <c r="AM960" i="1"/>
  <c r="AA960" i="1"/>
  <c r="AD960" i="1" s="1"/>
  <c r="AF960" i="1" s="1"/>
  <c r="AE960" i="1" s="1"/>
  <c r="W960" i="1"/>
  <c r="E960" i="1"/>
  <c r="D960" i="1"/>
  <c r="B960" i="1"/>
  <c r="AX960" i="1" s="1"/>
  <c r="A960" i="1"/>
  <c r="BL959" i="1"/>
  <c r="BJ959" i="1"/>
  <c r="BK959" i="1" s="1"/>
  <c r="BD959" i="1"/>
  <c r="BC959" i="1"/>
  <c r="BB959" i="1"/>
  <c r="AZ959" i="1"/>
  <c r="AW959" i="1"/>
  <c r="AV959" i="1"/>
  <c r="AU959" i="1"/>
  <c r="AT959" i="1"/>
  <c r="AS959" i="1"/>
  <c r="AN959" i="1"/>
  <c r="AL959" i="1"/>
  <c r="AA959" i="1"/>
  <c r="AO959" i="1" s="1"/>
  <c r="W959" i="1"/>
  <c r="E959" i="1"/>
  <c r="D959" i="1"/>
  <c r="B959" i="1"/>
  <c r="BA959" i="1" s="1"/>
  <c r="A959" i="1"/>
  <c r="BL958" i="1"/>
  <c r="BJ958" i="1"/>
  <c r="BK958" i="1" s="1"/>
  <c r="BD958" i="1"/>
  <c r="BC958" i="1"/>
  <c r="BB958" i="1"/>
  <c r="AZ958" i="1"/>
  <c r="AW958" i="1"/>
  <c r="AV958" i="1"/>
  <c r="AU958" i="1"/>
  <c r="AT958" i="1"/>
  <c r="AS958" i="1"/>
  <c r="AP958" i="1"/>
  <c r="AQ958" i="1" s="1"/>
  <c r="AO958" i="1"/>
  <c r="AN958" i="1"/>
  <c r="AM958" i="1"/>
  <c r="AA958" i="1"/>
  <c r="AD958" i="1" s="1"/>
  <c r="AF958" i="1" s="1"/>
  <c r="AE958" i="1" s="1"/>
  <c r="W958" i="1"/>
  <c r="E958" i="1"/>
  <c r="D958" i="1"/>
  <c r="B958" i="1"/>
  <c r="AX958" i="1" s="1"/>
  <c r="A958" i="1"/>
  <c r="BL957" i="1"/>
  <c r="BJ957" i="1"/>
  <c r="BK957" i="1" s="1"/>
  <c r="BD957" i="1"/>
  <c r="BC957" i="1"/>
  <c r="BB957" i="1"/>
  <c r="AZ957" i="1"/>
  <c r="AW957" i="1"/>
  <c r="AV957" i="1"/>
  <c r="AU957" i="1"/>
  <c r="AT957" i="1"/>
  <c r="AS957" i="1"/>
  <c r="AN957" i="1"/>
  <c r="AL957" i="1"/>
  <c r="AA957" i="1"/>
  <c r="AO957" i="1" s="1"/>
  <c r="W957" i="1"/>
  <c r="E957" i="1"/>
  <c r="D957" i="1"/>
  <c r="B957" i="1"/>
  <c r="BA957" i="1" s="1"/>
  <c r="A957" i="1"/>
  <c r="BL956" i="1"/>
  <c r="BJ956" i="1"/>
  <c r="BK956" i="1" s="1"/>
  <c r="BD956" i="1"/>
  <c r="BC956" i="1"/>
  <c r="BB956" i="1"/>
  <c r="AZ956" i="1"/>
  <c r="AW956" i="1"/>
  <c r="AV956" i="1"/>
  <c r="AU956" i="1"/>
  <c r="AT956" i="1"/>
  <c r="AS956" i="1"/>
  <c r="AP956" i="1"/>
  <c r="AQ956" i="1" s="1"/>
  <c r="AO956" i="1"/>
  <c r="AN956" i="1"/>
  <c r="AM956" i="1"/>
  <c r="AA956" i="1"/>
  <c r="AD956" i="1" s="1"/>
  <c r="AF956" i="1" s="1"/>
  <c r="AE956" i="1" s="1"/>
  <c r="W956" i="1"/>
  <c r="E956" i="1"/>
  <c r="D956" i="1"/>
  <c r="B956" i="1"/>
  <c r="AX956" i="1" s="1"/>
  <c r="A956" i="1"/>
  <c r="BI955" i="1"/>
  <c r="BG955" i="1"/>
  <c r="BH955" i="1" s="1"/>
  <c r="BD955" i="1"/>
  <c r="BC955" i="1"/>
  <c r="BB955" i="1"/>
  <c r="AZ955" i="1"/>
  <c r="AW955" i="1"/>
  <c r="AV955" i="1"/>
  <c r="AU955" i="1"/>
  <c r="AT955" i="1"/>
  <c r="AS955" i="1"/>
  <c r="AP955" i="1"/>
  <c r="AQ955" i="1" s="1"/>
  <c r="AO955" i="1"/>
  <c r="AN955" i="1"/>
  <c r="AL955" i="1"/>
  <c r="AA955" i="1"/>
  <c r="W955" i="1"/>
  <c r="E955" i="1"/>
  <c r="D955" i="1"/>
  <c r="B955" i="1"/>
  <c r="BA955" i="1" s="1"/>
  <c r="A955" i="1"/>
  <c r="BI954" i="1"/>
  <c r="BG954" i="1"/>
  <c r="BH954" i="1" s="1"/>
  <c r="BD954" i="1"/>
  <c r="BC954" i="1"/>
  <c r="BB954" i="1"/>
  <c r="AZ954" i="1"/>
  <c r="AW954" i="1"/>
  <c r="AV954" i="1"/>
  <c r="AU954" i="1"/>
  <c r="AT954" i="1"/>
  <c r="AS954" i="1"/>
  <c r="AN954" i="1"/>
  <c r="AM954" i="1"/>
  <c r="AA954" i="1"/>
  <c r="AP954" i="1" s="1"/>
  <c r="AQ954" i="1" s="1"/>
  <c r="W954" i="1"/>
  <c r="E954" i="1"/>
  <c r="D954" i="1"/>
  <c r="B954" i="1"/>
  <c r="AX954" i="1" s="1"/>
  <c r="A954" i="1"/>
  <c r="BL953" i="1"/>
  <c r="BJ953" i="1"/>
  <c r="BK953" i="1" s="1"/>
  <c r="BD953" i="1"/>
  <c r="BC953" i="1"/>
  <c r="BB953" i="1"/>
  <c r="AZ953" i="1"/>
  <c r="AW953" i="1"/>
  <c r="AV953" i="1"/>
  <c r="AU953" i="1"/>
  <c r="AT953" i="1"/>
  <c r="AS953" i="1"/>
  <c r="AP953" i="1"/>
  <c r="AQ953" i="1" s="1"/>
  <c r="AO953" i="1"/>
  <c r="AM953" i="1"/>
  <c r="AL953" i="1"/>
  <c r="AD953" i="1"/>
  <c r="AA953" i="1"/>
  <c r="W953" i="1"/>
  <c r="E953" i="1"/>
  <c r="D953" i="1"/>
  <c r="B953" i="1"/>
  <c r="BA953" i="1" s="1"/>
  <c r="A953" i="1"/>
  <c r="BL952" i="1"/>
  <c r="BJ952" i="1"/>
  <c r="BK952" i="1" s="1"/>
  <c r="BD952" i="1"/>
  <c r="BC952" i="1"/>
  <c r="BB952" i="1"/>
  <c r="AZ952" i="1"/>
  <c r="AW952" i="1"/>
  <c r="AV952" i="1"/>
  <c r="AU952" i="1"/>
  <c r="AT952" i="1"/>
  <c r="AS952" i="1"/>
  <c r="AP952" i="1"/>
  <c r="AQ952" i="1" s="1"/>
  <c r="AO952" i="1"/>
  <c r="AM952" i="1"/>
  <c r="AL952" i="1"/>
  <c r="AD952" i="1"/>
  <c r="AA952" i="1"/>
  <c r="W952" i="1"/>
  <c r="E952" i="1"/>
  <c r="D952" i="1"/>
  <c r="B952" i="1"/>
  <c r="AX952" i="1" s="1"/>
  <c r="A952" i="1"/>
  <c r="BL951" i="1"/>
  <c r="BJ951" i="1"/>
  <c r="BK951" i="1" s="1"/>
  <c r="BD951" i="1"/>
  <c r="BC951" i="1"/>
  <c r="BB951" i="1"/>
  <c r="AZ951" i="1"/>
  <c r="AW951" i="1"/>
  <c r="AV951" i="1"/>
  <c r="AU951" i="1"/>
  <c r="AT951" i="1"/>
  <c r="AS951" i="1"/>
  <c r="AN951" i="1"/>
  <c r="AM951" i="1"/>
  <c r="AA951" i="1"/>
  <c r="AO951" i="1" s="1"/>
  <c r="W951" i="1"/>
  <c r="E951" i="1"/>
  <c r="D951" i="1"/>
  <c r="B951" i="1"/>
  <c r="BA951" i="1" s="1"/>
  <c r="A951" i="1"/>
  <c r="BI950" i="1"/>
  <c r="BG950" i="1"/>
  <c r="BH950" i="1" s="1"/>
  <c r="BC950" i="1"/>
  <c r="BB950" i="1"/>
  <c r="AZ950" i="1"/>
  <c r="AW950" i="1"/>
  <c r="AV950" i="1"/>
  <c r="AU950" i="1"/>
  <c r="AT950" i="1"/>
  <c r="AS950" i="1"/>
  <c r="AP950" i="1"/>
  <c r="AQ950" i="1" s="1"/>
  <c r="AO950" i="1"/>
  <c r="AN950" i="1"/>
  <c r="AM950" i="1"/>
  <c r="AL950" i="1"/>
  <c r="AD950" i="1"/>
  <c r="AA950" i="1"/>
  <c r="BD950" i="1" s="1"/>
  <c r="W950" i="1"/>
  <c r="E950" i="1"/>
  <c r="D950" i="1"/>
  <c r="B950" i="1"/>
  <c r="AX950" i="1" s="1"/>
  <c r="A950" i="1"/>
  <c r="BI949" i="1"/>
  <c r="BG949" i="1"/>
  <c r="BH949" i="1" s="1"/>
  <c r="BC949" i="1"/>
  <c r="BB949" i="1"/>
  <c r="AZ949" i="1"/>
  <c r="AW949" i="1"/>
  <c r="AV949" i="1"/>
  <c r="AU949" i="1"/>
  <c r="AT949" i="1"/>
  <c r="AS949" i="1"/>
  <c r="AP949" i="1"/>
  <c r="AQ949" i="1" s="1"/>
  <c r="AO949" i="1"/>
  <c r="AN949" i="1"/>
  <c r="AM949" i="1"/>
  <c r="AL949" i="1"/>
  <c r="AD949" i="1"/>
  <c r="AA949" i="1"/>
  <c r="W949" i="1"/>
  <c r="E949" i="1"/>
  <c r="D949" i="1"/>
  <c r="B949" i="1"/>
  <c r="BA949" i="1" s="1"/>
  <c r="A949" i="1"/>
  <c r="BI948" i="1"/>
  <c r="BG948" i="1"/>
  <c r="BH948" i="1" s="1"/>
  <c r="BC948" i="1"/>
  <c r="BB948" i="1"/>
  <c r="AZ948" i="1"/>
  <c r="AW948" i="1"/>
  <c r="AV948" i="1"/>
  <c r="AU948" i="1"/>
  <c r="AT948" i="1"/>
  <c r="AS948" i="1"/>
  <c r="AP948" i="1"/>
  <c r="AQ948" i="1" s="1"/>
  <c r="AO948" i="1"/>
  <c r="AN948" i="1"/>
  <c r="AM948" i="1"/>
  <c r="AL948" i="1"/>
  <c r="AD948" i="1"/>
  <c r="AA948" i="1"/>
  <c r="BD948" i="1" s="1"/>
  <c r="W948" i="1"/>
  <c r="E948" i="1"/>
  <c r="D948" i="1"/>
  <c r="B948" i="1"/>
  <c r="AX948" i="1" s="1"/>
  <c r="A948" i="1"/>
  <c r="BI947" i="1"/>
  <c r="BG947" i="1"/>
  <c r="BH947" i="1" s="1"/>
  <c r="BC947" i="1"/>
  <c r="BB947" i="1"/>
  <c r="AZ947" i="1"/>
  <c r="AW947" i="1"/>
  <c r="AV947" i="1"/>
  <c r="AU947" i="1"/>
  <c r="AT947" i="1"/>
  <c r="AS947" i="1"/>
  <c r="AP947" i="1"/>
  <c r="AQ947" i="1" s="1"/>
  <c r="AO947" i="1"/>
  <c r="AN947" i="1"/>
  <c r="AM947" i="1"/>
  <c r="AL947" i="1"/>
  <c r="AD947" i="1"/>
  <c r="AA947" i="1"/>
  <c r="W947" i="1"/>
  <c r="E947" i="1"/>
  <c r="D947" i="1"/>
  <c r="B947" i="1"/>
  <c r="BA947" i="1" s="1"/>
  <c r="A947" i="1"/>
  <c r="BI946" i="1"/>
  <c r="BG946" i="1"/>
  <c r="BH946" i="1" s="1"/>
  <c r="BC946" i="1"/>
  <c r="BB946" i="1"/>
  <c r="AZ946" i="1"/>
  <c r="AW946" i="1"/>
  <c r="AV946" i="1"/>
  <c r="AU946" i="1"/>
  <c r="AT946" i="1"/>
  <c r="AS946" i="1"/>
  <c r="AP946" i="1"/>
  <c r="AQ946" i="1" s="1"/>
  <c r="AO946" i="1"/>
  <c r="AN946" i="1"/>
  <c r="AM946" i="1"/>
  <c r="AL946" i="1"/>
  <c r="AD946" i="1"/>
  <c r="AA946" i="1"/>
  <c r="BD946" i="1" s="1"/>
  <c r="W946" i="1"/>
  <c r="E946" i="1"/>
  <c r="D946" i="1"/>
  <c r="B946" i="1"/>
  <c r="AX946" i="1" s="1"/>
  <c r="A946" i="1"/>
  <c r="BI945" i="1"/>
  <c r="BG945" i="1"/>
  <c r="BH945" i="1" s="1"/>
  <c r="BC945" i="1"/>
  <c r="BB945" i="1"/>
  <c r="AZ945" i="1"/>
  <c r="AW945" i="1"/>
  <c r="AV945" i="1"/>
  <c r="AU945" i="1"/>
  <c r="AT945" i="1"/>
  <c r="AS945" i="1"/>
  <c r="AP945" i="1"/>
  <c r="AQ945" i="1" s="1"/>
  <c r="AO945" i="1"/>
  <c r="AN945" i="1"/>
  <c r="AM945" i="1"/>
  <c r="AL945" i="1"/>
  <c r="AD945" i="1"/>
  <c r="AA945" i="1"/>
  <c r="W945" i="1"/>
  <c r="E945" i="1"/>
  <c r="D945" i="1"/>
  <c r="B945" i="1"/>
  <c r="BA945" i="1" s="1"/>
  <c r="A945" i="1"/>
  <c r="BI944" i="1"/>
  <c r="BG944" i="1"/>
  <c r="BH944" i="1" s="1"/>
  <c r="BC944" i="1"/>
  <c r="BB944" i="1"/>
  <c r="AZ944" i="1"/>
  <c r="AW944" i="1"/>
  <c r="AV944" i="1"/>
  <c r="AU944" i="1"/>
  <c r="AT944" i="1"/>
  <c r="AS944" i="1"/>
  <c r="AP944" i="1"/>
  <c r="AQ944" i="1" s="1"/>
  <c r="AO944" i="1"/>
  <c r="AN944" i="1"/>
  <c r="AM944" i="1"/>
  <c r="AL944" i="1"/>
  <c r="AD944" i="1"/>
  <c r="AA944" i="1"/>
  <c r="BD944" i="1" s="1"/>
  <c r="W944" i="1"/>
  <c r="E944" i="1"/>
  <c r="D944" i="1"/>
  <c r="B944" i="1"/>
  <c r="AX944" i="1" s="1"/>
  <c r="A944" i="1"/>
  <c r="BI943" i="1"/>
  <c r="BG943" i="1"/>
  <c r="BH943" i="1" s="1"/>
  <c r="BC943" i="1"/>
  <c r="BB943" i="1"/>
  <c r="AZ943" i="1"/>
  <c r="AW943" i="1"/>
  <c r="AV943" i="1"/>
  <c r="AU943" i="1"/>
  <c r="AT943" i="1"/>
  <c r="AS943" i="1"/>
  <c r="AP943" i="1"/>
  <c r="AQ943" i="1" s="1"/>
  <c r="AO943" i="1"/>
  <c r="AN943" i="1"/>
  <c r="AM943" i="1"/>
  <c r="AL943" i="1"/>
  <c r="AD943" i="1"/>
  <c r="AA943" i="1"/>
  <c r="W943" i="1"/>
  <c r="E943" i="1"/>
  <c r="D943" i="1"/>
  <c r="B943" i="1"/>
  <c r="BA943" i="1" s="1"/>
  <c r="A943" i="1"/>
  <c r="BI942" i="1"/>
  <c r="BG942" i="1"/>
  <c r="BH942" i="1" s="1"/>
  <c r="BC942" i="1"/>
  <c r="BB942" i="1"/>
  <c r="AZ942" i="1"/>
  <c r="AW942" i="1"/>
  <c r="AV942" i="1"/>
  <c r="AU942" i="1"/>
  <c r="AT942" i="1"/>
  <c r="AS942" i="1"/>
  <c r="AP942" i="1"/>
  <c r="AQ942" i="1" s="1"/>
  <c r="AO942" i="1"/>
  <c r="AN942" i="1"/>
  <c r="AM942" i="1"/>
  <c r="AL942" i="1"/>
  <c r="AD942" i="1"/>
  <c r="AA942" i="1"/>
  <c r="BD942" i="1" s="1"/>
  <c r="W942" i="1"/>
  <c r="E942" i="1"/>
  <c r="D942" i="1"/>
  <c r="B942" i="1"/>
  <c r="AX942" i="1" s="1"/>
  <c r="A942" i="1"/>
  <c r="BI941" i="1"/>
  <c r="BG941" i="1"/>
  <c r="BH941" i="1" s="1"/>
  <c r="BC941" i="1"/>
  <c r="BB941" i="1"/>
  <c r="AZ941" i="1"/>
  <c r="AW941" i="1"/>
  <c r="AV941" i="1"/>
  <c r="AU941" i="1"/>
  <c r="AT941" i="1"/>
  <c r="AS941" i="1"/>
  <c r="AP941" i="1"/>
  <c r="AQ941" i="1" s="1"/>
  <c r="AO941" i="1"/>
  <c r="AN941" i="1"/>
  <c r="AM941" i="1"/>
  <c r="AL941" i="1"/>
  <c r="AD941" i="1"/>
  <c r="AA941" i="1"/>
  <c r="W941" i="1"/>
  <c r="E941" i="1"/>
  <c r="D941" i="1"/>
  <c r="B941" i="1"/>
  <c r="BA941" i="1" s="1"/>
  <c r="A941" i="1"/>
  <c r="BI940" i="1"/>
  <c r="BG940" i="1"/>
  <c r="BH940" i="1" s="1"/>
  <c r="BC940" i="1"/>
  <c r="BB940" i="1"/>
  <c r="AZ940" i="1"/>
  <c r="AW940" i="1"/>
  <c r="AV940" i="1"/>
  <c r="AU940" i="1"/>
  <c r="AT940" i="1"/>
  <c r="AS940" i="1"/>
  <c r="AP940" i="1"/>
  <c r="AQ940" i="1" s="1"/>
  <c r="AO940" i="1"/>
  <c r="AN940" i="1"/>
  <c r="AM940" i="1"/>
  <c r="AL940" i="1"/>
  <c r="AA940" i="1"/>
  <c r="W940" i="1"/>
  <c r="E940" i="1"/>
  <c r="D940" i="1"/>
  <c r="B940" i="1"/>
  <c r="AX940" i="1" s="1"/>
  <c r="A940" i="1"/>
  <c r="BI939" i="1"/>
  <c r="BG939" i="1"/>
  <c r="BH939" i="1" s="1"/>
  <c r="BD939" i="1"/>
  <c r="BB939" i="1"/>
  <c r="AZ939" i="1"/>
  <c r="AW939" i="1"/>
  <c r="AV939" i="1"/>
  <c r="AU939" i="1"/>
  <c r="AT939" i="1"/>
  <c r="AS939" i="1"/>
  <c r="AP939" i="1"/>
  <c r="AQ939" i="1" s="1"/>
  <c r="AO939" i="1"/>
  <c r="AN939" i="1"/>
  <c r="AM939" i="1"/>
  <c r="AL939" i="1"/>
  <c r="AD939" i="1"/>
  <c r="AA939" i="1"/>
  <c r="W939" i="1"/>
  <c r="E939" i="1"/>
  <c r="D939" i="1"/>
  <c r="B939" i="1"/>
  <c r="BC939" i="1" s="1"/>
  <c r="A939" i="1"/>
  <c r="BI938" i="1"/>
  <c r="BG938" i="1"/>
  <c r="BH938" i="1" s="1"/>
  <c r="BD938" i="1"/>
  <c r="BB938" i="1"/>
  <c r="AZ938" i="1"/>
  <c r="AW938" i="1"/>
  <c r="AV938" i="1"/>
  <c r="AU938" i="1"/>
  <c r="AT938" i="1"/>
  <c r="AS938" i="1"/>
  <c r="AP938" i="1"/>
  <c r="AQ938" i="1" s="1"/>
  <c r="AO938" i="1"/>
  <c r="AN938" i="1"/>
  <c r="AM938" i="1"/>
  <c r="AL938" i="1"/>
  <c r="AD938" i="1"/>
  <c r="AA938" i="1"/>
  <c r="W938" i="1"/>
  <c r="E938" i="1"/>
  <c r="D938" i="1"/>
  <c r="B938" i="1"/>
  <c r="AX938" i="1" s="1"/>
  <c r="A938" i="1"/>
  <c r="BI937" i="1"/>
  <c r="BG937" i="1"/>
  <c r="BH937" i="1" s="1"/>
  <c r="BD937" i="1"/>
  <c r="BB937" i="1"/>
  <c r="AZ937" i="1"/>
  <c r="AW937" i="1"/>
  <c r="AV937" i="1"/>
  <c r="AU937" i="1"/>
  <c r="AT937" i="1"/>
  <c r="AS937" i="1"/>
  <c r="AP937" i="1"/>
  <c r="AQ937" i="1" s="1"/>
  <c r="AO937" i="1"/>
  <c r="AN937" i="1"/>
  <c r="AM937" i="1"/>
  <c r="AL937" i="1"/>
  <c r="AD937" i="1"/>
  <c r="AA937" i="1"/>
  <c r="W937" i="1"/>
  <c r="E937" i="1"/>
  <c r="D937" i="1"/>
  <c r="B937" i="1"/>
  <c r="BC937" i="1" s="1"/>
  <c r="A937" i="1"/>
  <c r="BI936" i="1"/>
  <c r="BG936" i="1"/>
  <c r="BH936" i="1" s="1"/>
  <c r="BD936" i="1"/>
  <c r="BB936" i="1"/>
  <c r="AZ936" i="1"/>
  <c r="AW936" i="1"/>
  <c r="AV936" i="1"/>
  <c r="AU936" i="1"/>
  <c r="AT936" i="1"/>
  <c r="AS936" i="1"/>
  <c r="AP936" i="1"/>
  <c r="AQ936" i="1" s="1"/>
  <c r="AO936" i="1"/>
  <c r="AN936" i="1"/>
  <c r="AM936" i="1"/>
  <c r="AL936" i="1"/>
  <c r="AD936" i="1"/>
  <c r="AA936" i="1"/>
  <c r="W936" i="1"/>
  <c r="E936" i="1"/>
  <c r="D936" i="1"/>
  <c r="B936" i="1"/>
  <c r="AX936" i="1" s="1"/>
  <c r="A936" i="1"/>
  <c r="BI935" i="1"/>
  <c r="BG935" i="1"/>
  <c r="BH935" i="1" s="1"/>
  <c r="BD935" i="1"/>
  <c r="BB935" i="1"/>
  <c r="AZ935" i="1"/>
  <c r="AW935" i="1"/>
  <c r="AV935" i="1"/>
  <c r="AU935" i="1"/>
  <c r="AT935" i="1"/>
  <c r="AS935" i="1"/>
  <c r="AP935" i="1"/>
  <c r="AQ935" i="1" s="1"/>
  <c r="AO935" i="1"/>
  <c r="AN935" i="1"/>
  <c r="AM935" i="1"/>
  <c r="AL935" i="1"/>
  <c r="AD935" i="1"/>
  <c r="AA935" i="1"/>
  <c r="W935" i="1"/>
  <c r="E935" i="1"/>
  <c r="D935" i="1"/>
  <c r="B935" i="1"/>
  <c r="BC935" i="1" s="1"/>
  <c r="A935" i="1"/>
  <c r="BI934" i="1"/>
  <c r="BG934" i="1"/>
  <c r="BH934" i="1" s="1"/>
  <c r="BD934" i="1"/>
  <c r="BB934" i="1"/>
  <c r="AZ934" i="1"/>
  <c r="AW934" i="1"/>
  <c r="AV934" i="1"/>
  <c r="AU934" i="1"/>
  <c r="AT934" i="1"/>
  <c r="AS934" i="1"/>
  <c r="AP934" i="1"/>
  <c r="AQ934" i="1" s="1"/>
  <c r="AO934" i="1"/>
  <c r="AN934" i="1"/>
  <c r="AM934" i="1"/>
  <c r="AL934" i="1"/>
  <c r="AD934" i="1"/>
  <c r="AA934" i="1"/>
  <c r="W934" i="1"/>
  <c r="E934" i="1"/>
  <c r="D934" i="1"/>
  <c r="B934" i="1"/>
  <c r="AX934" i="1" s="1"/>
  <c r="A934" i="1"/>
  <c r="BI933" i="1"/>
  <c r="BG933" i="1"/>
  <c r="BH933" i="1" s="1"/>
  <c r="BD933" i="1"/>
  <c r="BC933" i="1"/>
  <c r="AZ933" i="1"/>
  <c r="AW933" i="1"/>
  <c r="AV933" i="1"/>
  <c r="AU933" i="1"/>
  <c r="AT933" i="1"/>
  <c r="AS933" i="1"/>
  <c r="AP933" i="1"/>
  <c r="AQ933" i="1" s="1"/>
  <c r="AO933" i="1"/>
  <c r="AN933" i="1"/>
  <c r="AM933" i="1"/>
  <c r="AL933" i="1"/>
  <c r="AD933" i="1"/>
  <c r="AA933" i="1"/>
  <c r="W933" i="1"/>
  <c r="E933" i="1"/>
  <c r="D933" i="1"/>
  <c r="B933" i="1"/>
  <c r="BA933" i="1" s="1"/>
  <c r="A933" i="1"/>
  <c r="BI932" i="1"/>
  <c r="BG932" i="1"/>
  <c r="BH932" i="1" s="1"/>
  <c r="BD932" i="1"/>
  <c r="BC932" i="1"/>
  <c r="AZ932" i="1"/>
  <c r="AW932" i="1"/>
  <c r="AV932" i="1"/>
  <c r="AU932" i="1"/>
  <c r="AT932" i="1"/>
  <c r="AS932" i="1"/>
  <c r="AP932" i="1"/>
  <c r="AQ932" i="1" s="1"/>
  <c r="AO932" i="1"/>
  <c r="AN932" i="1"/>
  <c r="AM932" i="1"/>
  <c r="AL932" i="1"/>
  <c r="AD932" i="1"/>
  <c r="AA932" i="1"/>
  <c r="W932" i="1"/>
  <c r="E932" i="1"/>
  <c r="D932" i="1"/>
  <c r="B932" i="1"/>
  <c r="BB932" i="1" s="1"/>
  <c r="A932" i="1"/>
  <c r="BI931" i="1"/>
  <c r="BG931" i="1"/>
  <c r="BH931" i="1" s="1"/>
  <c r="BD931" i="1"/>
  <c r="BC931" i="1"/>
  <c r="AZ931" i="1"/>
  <c r="AW931" i="1"/>
  <c r="AV931" i="1"/>
  <c r="AU931" i="1"/>
  <c r="AT931" i="1"/>
  <c r="AS931" i="1"/>
  <c r="AP931" i="1"/>
  <c r="AQ931" i="1" s="1"/>
  <c r="AO931" i="1"/>
  <c r="AN931" i="1"/>
  <c r="AM931" i="1"/>
  <c r="AL931" i="1"/>
  <c r="AD931" i="1"/>
  <c r="AA931" i="1"/>
  <c r="W931" i="1"/>
  <c r="E931" i="1"/>
  <c r="D931" i="1"/>
  <c r="B931" i="1"/>
  <c r="BA931" i="1" s="1"/>
  <c r="A931" i="1"/>
  <c r="BI930" i="1"/>
  <c r="BG930" i="1"/>
  <c r="BH930" i="1" s="1"/>
  <c r="BD930" i="1"/>
  <c r="BC930" i="1"/>
  <c r="AZ930" i="1"/>
  <c r="AW930" i="1"/>
  <c r="AV930" i="1"/>
  <c r="AU930" i="1"/>
  <c r="AT930" i="1"/>
  <c r="AS930" i="1"/>
  <c r="AP930" i="1"/>
  <c r="AQ930" i="1" s="1"/>
  <c r="AO930" i="1"/>
  <c r="AN930" i="1"/>
  <c r="AM930" i="1"/>
  <c r="AL930" i="1"/>
  <c r="AD930" i="1"/>
  <c r="AA930" i="1"/>
  <c r="W930" i="1"/>
  <c r="E930" i="1"/>
  <c r="D930" i="1"/>
  <c r="B930" i="1"/>
  <c r="BB930" i="1" s="1"/>
  <c r="A930" i="1"/>
  <c r="BI929" i="1"/>
  <c r="BG929" i="1"/>
  <c r="BH929" i="1" s="1"/>
  <c r="BD929" i="1"/>
  <c r="BC929" i="1"/>
  <c r="AZ929" i="1"/>
  <c r="AW929" i="1"/>
  <c r="AV929" i="1"/>
  <c r="AU929" i="1"/>
  <c r="AT929" i="1"/>
  <c r="AS929" i="1"/>
  <c r="AP929" i="1"/>
  <c r="AQ929" i="1" s="1"/>
  <c r="AO929" i="1"/>
  <c r="AN929" i="1"/>
  <c r="AM929" i="1"/>
  <c r="AL929" i="1"/>
  <c r="AD929" i="1"/>
  <c r="AA929" i="1"/>
  <c r="W929" i="1"/>
  <c r="E929" i="1"/>
  <c r="D929" i="1"/>
  <c r="B929" i="1"/>
  <c r="BA929" i="1" s="1"/>
  <c r="A929" i="1"/>
  <c r="BI928" i="1"/>
  <c r="BG928" i="1"/>
  <c r="BH928" i="1" s="1"/>
  <c r="BD928" i="1"/>
  <c r="BC928" i="1"/>
  <c r="AZ928" i="1"/>
  <c r="AW928" i="1"/>
  <c r="AV928" i="1"/>
  <c r="AU928" i="1"/>
  <c r="AT928" i="1"/>
  <c r="AS928" i="1"/>
  <c r="AP928" i="1"/>
  <c r="AQ928" i="1" s="1"/>
  <c r="AO928" i="1"/>
  <c r="AN928" i="1"/>
  <c r="AM928" i="1"/>
  <c r="AL928" i="1"/>
  <c r="AD928" i="1"/>
  <c r="AA928" i="1"/>
  <c r="W928" i="1"/>
  <c r="E928" i="1"/>
  <c r="D928" i="1"/>
  <c r="B928" i="1"/>
  <c r="BB928" i="1" s="1"/>
  <c r="A928" i="1"/>
  <c r="BI927" i="1"/>
  <c r="BG927" i="1"/>
  <c r="BH927" i="1" s="1"/>
  <c r="BD927" i="1"/>
  <c r="BC927" i="1"/>
  <c r="BB927" i="1"/>
  <c r="AZ927" i="1"/>
  <c r="AW927" i="1"/>
  <c r="AU927" i="1"/>
  <c r="AT927" i="1"/>
  <c r="AS927" i="1"/>
  <c r="AP927" i="1"/>
  <c r="AQ927" i="1" s="1"/>
  <c r="AO927" i="1"/>
  <c r="AN927" i="1"/>
  <c r="AM927" i="1"/>
  <c r="AL927" i="1"/>
  <c r="AD927" i="1"/>
  <c r="AA927" i="1"/>
  <c r="W927" i="1"/>
  <c r="E927" i="1"/>
  <c r="D927" i="1"/>
  <c r="B927" i="1"/>
  <c r="BA927" i="1" s="1"/>
  <c r="A927" i="1"/>
  <c r="BI926" i="1"/>
  <c r="BG926" i="1"/>
  <c r="BH926" i="1" s="1"/>
  <c r="BD926" i="1"/>
  <c r="BC926" i="1"/>
  <c r="BB926" i="1"/>
  <c r="AZ926" i="1"/>
  <c r="AW926" i="1"/>
  <c r="AU926" i="1"/>
  <c r="AT926" i="1"/>
  <c r="AS926" i="1"/>
  <c r="AP926" i="1"/>
  <c r="AQ926" i="1" s="1"/>
  <c r="AO926" i="1"/>
  <c r="AN926" i="1"/>
  <c r="AM926" i="1"/>
  <c r="AL926" i="1"/>
  <c r="AD926" i="1"/>
  <c r="AA926" i="1"/>
  <c r="AV926" i="1" s="1"/>
  <c r="W926" i="1"/>
  <c r="E926" i="1"/>
  <c r="D926" i="1"/>
  <c r="B926" i="1"/>
  <c r="AX926" i="1" s="1"/>
  <c r="A926" i="1"/>
  <c r="BI925" i="1"/>
  <c r="BG925" i="1"/>
  <c r="BH925" i="1" s="1"/>
  <c r="BD925" i="1"/>
  <c r="BC925" i="1"/>
  <c r="BB925" i="1"/>
  <c r="AZ925" i="1"/>
  <c r="AW925" i="1"/>
  <c r="AU925" i="1"/>
  <c r="AT925" i="1"/>
  <c r="AS925" i="1"/>
  <c r="AP925" i="1"/>
  <c r="AQ925" i="1" s="1"/>
  <c r="AO925" i="1"/>
  <c r="AN925" i="1"/>
  <c r="AM925" i="1"/>
  <c r="AL925" i="1"/>
  <c r="AD925" i="1"/>
  <c r="AA925" i="1"/>
  <c r="W925" i="1"/>
  <c r="E925" i="1"/>
  <c r="D925" i="1"/>
  <c r="B925" i="1"/>
  <c r="BA925" i="1" s="1"/>
  <c r="A925" i="1"/>
  <c r="BI924" i="1"/>
  <c r="BG924" i="1"/>
  <c r="BH924" i="1" s="1"/>
  <c r="BD924" i="1"/>
  <c r="BC924" i="1"/>
  <c r="BB924" i="1"/>
  <c r="AZ924" i="1"/>
  <c r="AW924" i="1"/>
  <c r="AU924" i="1"/>
  <c r="AT924" i="1"/>
  <c r="AS924" i="1"/>
  <c r="AP924" i="1"/>
  <c r="AQ924" i="1" s="1"/>
  <c r="AO924" i="1"/>
  <c r="AN924" i="1"/>
  <c r="AM924" i="1"/>
  <c r="AL924" i="1"/>
  <c r="AD924" i="1"/>
  <c r="AA924" i="1"/>
  <c r="AV924" i="1" s="1"/>
  <c r="W924" i="1"/>
  <c r="E924" i="1"/>
  <c r="D924" i="1"/>
  <c r="B924" i="1"/>
  <c r="AX924" i="1" s="1"/>
  <c r="A924" i="1"/>
  <c r="BI923" i="1"/>
  <c r="BG923" i="1"/>
  <c r="BH923" i="1" s="1"/>
  <c r="BD923" i="1"/>
  <c r="BC923" i="1"/>
  <c r="BB923" i="1"/>
  <c r="AZ923" i="1"/>
  <c r="AW923" i="1"/>
  <c r="AU923" i="1"/>
  <c r="AT923" i="1"/>
  <c r="AS923" i="1"/>
  <c r="AP923" i="1"/>
  <c r="AQ923" i="1" s="1"/>
  <c r="AO923" i="1"/>
  <c r="AN923" i="1"/>
  <c r="AM923" i="1"/>
  <c r="AL923" i="1"/>
  <c r="AD923" i="1"/>
  <c r="AA923" i="1"/>
  <c r="W923" i="1"/>
  <c r="E923" i="1"/>
  <c r="D923" i="1"/>
  <c r="B923" i="1"/>
  <c r="BA923" i="1" s="1"/>
  <c r="A923" i="1"/>
  <c r="BI922" i="1"/>
  <c r="BG922" i="1"/>
  <c r="BH922" i="1" s="1"/>
  <c r="BD922" i="1"/>
  <c r="BC922" i="1"/>
  <c r="BB922" i="1"/>
  <c r="AZ922" i="1"/>
  <c r="AW922" i="1"/>
  <c r="AU922" i="1"/>
  <c r="AT922" i="1"/>
  <c r="AS922" i="1"/>
  <c r="AP922" i="1"/>
  <c r="AQ922" i="1" s="1"/>
  <c r="AO922" i="1"/>
  <c r="AN922" i="1"/>
  <c r="AM922" i="1"/>
  <c r="AL922" i="1"/>
  <c r="AD922" i="1"/>
  <c r="AA922" i="1"/>
  <c r="AV922" i="1" s="1"/>
  <c r="W922" i="1"/>
  <c r="E922" i="1"/>
  <c r="D922" i="1"/>
  <c r="B922" i="1"/>
  <c r="AX922" i="1" s="1"/>
  <c r="A922" i="1"/>
  <c r="BI921" i="1"/>
  <c r="BG921" i="1"/>
  <c r="BH921" i="1" s="1"/>
  <c r="BD921" i="1"/>
  <c r="BC921" i="1"/>
  <c r="BB921" i="1"/>
  <c r="AZ921" i="1"/>
  <c r="AW921" i="1"/>
  <c r="AU921" i="1"/>
  <c r="AT921" i="1"/>
  <c r="AS921" i="1"/>
  <c r="AP921" i="1"/>
  <c r="AQ921" i="1" s="1"/>
  <c r="AO921" i="1"/>
  <c r="AN921" i="1"/>
  <c r="AM921" i="1"/>
  <c r="AL921" i="1"/>
  <c r="AD921" i="1"/>
  <c r="AA921" i="1"/>
  <c r="W921" i="1"/>
  <c r="E921" i="1"/>
  <c r="D921" i="1"/>
  <c r="B921" i="1"/>
  <c r="BA921" i="1" s="1"/>
  <c r="A921" i="1"/>
  <c r="BI920" i="1"/>
  <c r="BG920" i="1"/>
  <c r="BH920" i="1" s="1"/>
  <c r="BD920" i="1"/>
  <c r="BC920" i="1"/>
  <c r="BB920" i="1"/>
  <c r="AZ920" i="1"/>
  <c r="AW920" i="1"/>
  <c r="AU920" i="1"/>
  <c r="AT920" i="1"/>
  <c r="AS920" i="1"/>
  <c r="AP920" i="1"/>
  <c r="AQ920" i="1" s="1"/>
  <c r="AO920" i="1"/>
  <c r="AN920" i="1"/>
  <c r="AM920" i="1"/>
  <c r="AL920" i="1"/>
  <c r="AD920" i="1"/>
  <c r="AA920" i="1"/>
  <c r="AV920" i="1" s="1"/>
  <c r="W920" i="1"/>
  <c r="E920" i="1"/>
  <c r="D920" i="1"/>
  <c r="B920" i="1"/>
  <c r="AX920" i="1" s="1"/>
  <c r="A920" i="1"/>
  <c r="BI919" i="1"/>
  <c r="BG919" i="1"/>
  <c r="BH919" i="1" s="1"/>
  <c r="BD919" i="1"/>
  <c r="BC919" i="1"/>
  <c r="BB919" i="1"/>
  <c r="AZ919" i="1"/>
  <c r="AW919" i="1"/>
  <c r="AU919" i="1"/>
  <c r="AT919" i="1"/>
  <c r="AS919" i="1"/>
  <c r="AP919" i="1"/>
  <c r="AQ919" i="1" s="1"/>
  <c r="AO919" i="1"/>
  <c r="AN919" i="1"/>
  <c r="AM919" i="1"/>
  <c r="AL919" i="1"/>
  <c r="AD919" i="1"/>
  <c r="AA919" i="1"/>
  <c r="W919" i="1"/>
  <c r="E919" i="1"/>
  <c r="D919" i="1"/>
  <c r="B919" i="1"/>
  <c r="BA919" i="1" s="1"/>
  <c r="A919" i="1"/>
  <c r="BI918" i="1"/>
  <c r="BG918" i="1"/>
  <c r="BH918" i="1" s="1"/>
  <c r="BD918" i="1"/>
  <c r="BC918" i="1"/>
  <c r="BB918" i="1"/>
  <c r="AZ918" i="1"/>
  <c r="AW918" i="1"/>
  <c r="AU918" i="1"/>
  <c r="AT918" i="1"/>
  <c r="AS918" i="1"/>
  <c r="AP918" i="1"/>
  <c r="AQ918" i="1" s="1"/>
  <c r="AO918" i="1"/>
  <c r="AN918" i="1"/>
  <c r="AM918" i="1"/>
  <c r="AL918" i="1"/>
  <c r="AD918" i="1"/>
  <c r="AA918" i="1"/>
  <c r="AV918" i="1" s="1"/>
  <c r="W918" i="1"/>
  <c r="E918" i="1"/>
  <c r="D918" i="1"/>
  <c r="B918" i="1"/>
  <c r="AX918" i="1" s="1"/>
  <c r="A918" i="1"/>
  <c r="BI917" i="1"/>
  <c r="BG917" i="1"/>
  <c r="BH917" i="1" s="1"/>
  <c r="BD917" i="1"/>
  <c r="BC917" i="1"/>
  <c r="BB917" i="1"/>
  <c r="AZ917" i="1"/>
  <c r="AW917" i="1"/>
  <c r="AU917" i="1"/>
  <c r="AT917" i="1"/>
  <c r="AS917" i="1"/>
  <c r="AP917" i="1"/>
  <c r="AQ917" i="1" s="1"/>
  <c r="AO917" i="1"/>
  <c r="AN917" i="1"/>
  <c r="AM917" i="1"/>
  <c r="AL917" i="1"/>
  <c r="AD917" i="1"/>
  <c r="AA917" i="1"/>
  <c r="W917" i="1"/>
  <c r="E917" i="1"/>
  <c r="D917" i="1"/>
  <c r="B917" i="1"/>
  <c r="BA917" i="1" s="1"/>
  <c r="A917" i="1"/>
  <c r="BI916" i="1"/>
  <c r="BG916" i="1"/>
  <c r="BH916" i="1" s="1"/>
  <c r="BD916" i="1"/>
  <c r="BC916" i="1"/>
  <c r="BB916" i="1"/>
  <c r="AZ916" i="1"/>
  <c r="AW916" i="1"/>
  <c r="AU916" i="1"/>
  <c r="AT916" i="1"/>
  <c r="AS916" i="1"/>
  <c r="AP916" i="1"/>
  <c r="AQ916" i="1" s="1"/>
  <c r="AO916" i="1"/>
  <c r="AN916" i="1"/>
  <c r="AM916" i="1"/>
  <c r="AL916" i="1"/>
  <c r="AD916" i="1"/>
  <c r="AA916" i="1"/>
  <c r="AV916" i="1" s="1"/>
  <c r="W916" i="1"/>
  <c r="E916" i="1"/>
  <c r="D916" i="1"/>
  <c r="B916" i="1"/>
  <c r="AX916" i="1" s="1"/>
  <c r="A916" i="1"/>
  <c r="BL915" i="1"/>
  <c r="BJ915" i="1"/>
  <c r="BK915" i="1" s="1"/>
  <c r="BD915" i="1"/>
  <c r="BC915" i="1"/>
  <c r="BB915" i="1"/>
  <c r="AZ915" i="1"/>
  <c r="AW915" i="1"/>
  <c r="AU915" i="1"/>
  <c r="AT915" i="1"/>
  <c r="AS915" i="1"/>
  <c r="AP915" i="1"/>
  <c r="AQ915" i="1" s="1"/>
  <c r="AO915" i="1"/>
  <c r="AN915" i="1"/>
  <c r="AM915" i="1"/>
  <c r="AL915" i="1"/>
  <c r="AD915" i="1"/>
  <c r="AA915" i="1"/>
  <c r="W915" i="1"/>
  <c r="E915" i="1"/>
  <c r="D915" i="1"/>
  <c r="B915" i="1"/>
  <c r="BA915" i="1" s="1"/>
  <c r="A915" i="1"/>
  <c r="BL914" i="1"/>
  <c r="BJ914" i="1"/>
  <c r="BK914" i="1" s="1"/>
  <c r="BD914" i="1"/>
  <c r="BC914" i="1"/>
  <c r="BB914" i="1"/>
  <c r="AZ914" i="1"/>
  <c r="AW914" i="1"/>
  <c r="AU914" i="1"/>
  <c r="AT914" i="1"/>
  <c r="AS914" i="1"/>
  <c r="AP914" i="1"/>
  <c r="AQ914" i="1" s="1"/>
  <c r="AO914" i="1"/>
  <c r="AN914" i="1"/>
  <c r="AM914" i="1"/>
  <c r="AL914" i="1"/>
  <c r="AD914" i="1"/>
  <c r="AA914" i="1"/>
  <c r="AV914" i="1" s="1"/>
  <c r="W914" i="1"/>
  <c r="E914" i="1"/>
  <c r="D914" i="1"/>
  <c r="B914" i="1"/>
  <c r="AX914" i="1" s="1"/>
  <c r="A914" i="1"/>
  <c r="BL913" i="1"/>
  <c r="BJ913" i="1"/>
  <c r="BK913" i="1" s="1"/>
  <c r="BD913" i="1"/>
  <c r="BC913" i="1"/>
  <c r="BB913" i="1"/>
  <c r="AZ913" i="1"/>
  <c r="AW913" i="1"/>
  <c r="AU913" i="1"/>
  <c r="AT913" i="1"/>
  <c r="AS913" i="1"/>
  <c r="AP913" i="1"/>
  <c r="AQ913" i="1" s="1"/>
  <c r="AO913" i="1"/>
  <c r="AN913" i="1"/>
  <c r="AM913" i="1"/>
  <c r="AL913" i="1"/>
  <c r="AD913" i="1"/>
  <c r="AA913" i="1"/>
  <c r="W913" i="1"/>
  <c r="E913" i="1"/>
  <c r="D913" i="1"/>
  <c r="B913" i="1"/>
  <c r="BA913" i="1" s="1"/>
  <c r="A913" i="1"/>
  <c r="BL912" i="1"/>
  <c r="BJ912" i="1"/>
  <c r="BK912" i="1" s="1"/>
  <c r="BD912" i="1"/>
  <c r="BC912" i="1"/>
  <c r="BB912" i="1"/>
  <c r="AZ912" i="1"/>
  <c r="AW912" i="1"/>
  <c r="AU912" i="1"/>
  <c r="AT912" i="1"/>
  <c r="AS912" i="1"/>
  <c r="AP912" i="1"/>
  <c r="AQ912" i="1" s="1"/>
  <c r="AO912" i="1"/>
  <c r="AN912" i="1"/>
  <c r="AM912" i="1"/>
  <c r="AL912" i="1"/>
  <c r="AD912" i="1"/>
  <c r="AA912" i="1"/>
  <c r="AV912" i="1" s="1"/>
  <c r="W912" i="1"/>
  <c r="E912" i="1"/>
  <c r="D912" i="1"/>
  <c r="B912" i="1"/>
  <c r="AX912" i="1" s="1"/>
  <c r="A912" i="1"/>
  <c r="BL911" i="1"/>
  <c r="BJ911" i="1"/>
  <c r="BK911" i="1" s="1"/>
  <c r="BD911" i="1"/>
  <c r="BC911" i="1"/>
  <c r="BB911" i="1"/>
  <c r="AZ911" i="1"/>
  <c r="AW911" i="1"/>
  <c r="AU911" i="1"/>
  <c r="AT911" i="1"/>
  <c r="AS911" i="1"/>
  <c r="AP911" i="1"/>
  <c r="AQ911" i="1" s="1"/>
  <c r="AO911" i="1"/>
  <c r="AN911" i="1"/>
  <c r="AM911" i="1"/>
  <c r="AL911" i="1"/>
  <c r="AD911" i="1"/>
  <c r="AA911" i="1"/>
  <c r="W911" i="1"/>
  <c r="E911" i="1"/>
  <c r="D911" i="1"/>
  <c r="B911" i="1"/>
  <c r="BA911" i="1" s="1"/>
  <c r="A911" i="1"/>
  <c r="BL910" i="1"/>
  <c r="BJ910" i="1"/>
  <c r="BK910" i="1" s="1"/>
  <c r="BD910" i="1"/>
  <c r="BC910" i="1"/>
  <c r="BB910" i="1"/>
  <c r="AZ910" i="1"/>
  <c r="AW910" i="1"/>
  <c r="AU910" i="1"/>
  <c r="AT910" i="1"/>
  <c r="AS910" i="1"/>
  <c r="AP910" i="1"/>
  <c r="AQ910" i="1" s="1"/>
  <c r="AO910" i="1"/>
  <c r="AN910" i="1"/>
  <c r="AM910" i="1"/>
  <c r="AL910" i="1"/>
  <c r="AD910" i="1"/>
  <c r="AA910" i="1"/>
  <c r="AV910" i="1" s="1"/>
  <c r="W910" i="1"/>
  <c r="E910" i="1"/>
  <c r="D910" i="1"/>
  <c r="B910" i="1"/>
  <c r="AX910" i="1" s="1"/>
  <c r="A910" i="1"/>
  <c r="BL909" i="1"/>
  <c r="BJ909" i="1"/>
  <c r="BK909" i="1" s="1"/>
  <c r="BD909" i="1"/>
  <c r="BC909" i="1"/>
  <c r="BB909" i="1"/>
  <c r="AZ909" i="1"/>
  <c r="AW909" i="1"/>
  <c r="AV909" i="1"/>
  <c r="AU909" i="1"/>
  <c r="AT909" i="1"/>
  <c r="AS909" i="1"/>
  <c r="AP909" i="1"/>
  <c r="AQ909" i="1" s="1"/>
  <c r="AO909" i="1"/>
  <c r="AN909" i="1"/>
  <c r="AL909" i="1"/>
  <c r="AA909" i="1"/>
  <c r="W909" i="1"/>
  <c r="E909" i="1"/>
  <c r="D909" i="1"/>
  <c r="B909" i="1"/>
  <c r="BA909" i="1" s="1"/>
  <c r="A909" i="1"/>
  <c r="BL908" i="1"/>
  <c r="BJ908" i="1"/>
  <c r="BK908" i="1" s="1"/>
  <c r="BD908" i="1"/>
  <c r="BC908" i="1"/>
  <c r="BB908" i="1"/>
  <c r="AZ908" i="1"/>
  <c r="AW908" i="1"/>
  <c r="AV908" i="1"/>
  <c r="AU908" i="1"/>
  <c r="AT908" i="1"/>
  <c r="AS908" i="1"/>
  <c r="AN908" i="1"/>
  <c r="AM908" i="1"/>
  <c r="AA908" i="1"/>
  <c r="AP908" i="1" s="1"/>
  <c r="AQ908" i="1" s="1"/>
  <c r="W908" i="1"/>
  <c r="E908" i="1"/>
  <c r="D908" i="1"/>
  <c r="B908" i="1"/>
  <c r="AX908" i="1" s="1"/>
  <c r="A908" i="1"/>
  <c r="BL907" i="1"/>
  <c r="BJ907" i="1"/>
  <c r="BK907" i="1" s="1"/>
  <c r="BD907" i="1"/>
  <c r="BC907" i="1"/>
  <c r="BB907" i="1"/>
  <c r="AZ907" i="1"/>
  <c r="AW907" i="1"/>
  <c r="AV907" i="1"/>
  <c r="AU907" i="1"/>
  <c r="AT907" i="1"/>
  <c r="AS907" i="1"/>
  <c r="AP907" i="1"/>
  <c r="AQ907" i="1" s="1"/>
  <c r="AO907" i="1"/>
  <c r="AN907" i="1"/>
  <c r="AL907" i="1"/>
  <c r="AA907" i="1"/>
  <c r="W907" i="1"/>
  <c r="E907" i="1"/>
  <c r="D907" i="1"/>
  <c r="B907" i="1"/>
  <c r="BA907" i="1" s="1"/>
  <c r="A907" i="1"/>
  <c r="BL906" i="1"/>
  <c r="BJ906" i="1"/>
  <c r="BK906" i="1" s="1"/>
  <c r="BD906" i="1"/>
  <c r="BC906" i="1"/>
  <c r="BB906" i="1"/>
  <c r="AZ906" i="1"/>
  <c r="AW906" i="1"/>
  <c r="AV906" i="1"/>
  <c r="AU906" i="1"/>
  <c r="AT906" i="1"/>
  <c r="AS906" i="1"/>
  <c r="AP906" i="1"/>
  <c r="AQ906" i="1" s="1"/>
  <c r="AO906" i="1"/>
  <c r="AN906" i="1"/>
  <c r="AL906" i="1"/>
  <c r="AA906" i="1"/>
  <c r="W906" i="1"/>
  <c r="E906" i="1"/>
  <c r="D906" i="1"/>
  <c r="B906" i="1"/>
  <c r="AX906" i="1" s="1"/>
  <c r="A906" i="1"/>
  <c r="BL905" i="1"/>
  <c r="BJ905" i="1"/>
  <c r="BK905" i="1" s="1"/>
  <c r="BD905" i="1"/>
  <c r="BC905" i="1"/>
  <c r="BB905" i="1"/>
  <c r="AZ905" i="1"/>
  <c r="AW905" i="1"/>
  <c r="AV905" i="1"/>
  <c r="AU905" i="1"/>
  <c r="AT905" i="1"/>
  <c r="AS905" i="1"/>
  <c r="AN905" i="1"/>
  <c r="AM905" i="1"/>
  <c r="AA905" i="1"/>
  <c r="AO905" i="1" s="1"/>
  <c r="W905" i="1"/>
  <c r="E905" i="1"/>
  <c r="D905" i="1"/>
  <c r="B905" i="1"/>
  <c r="BA905" i="1" s="1"/>
  <c r="A905" i="1"/>
  <c r="BL904" i="1"/>
  <c r="BJ904" i="1"/>
  <c r="BK904" i="1" s="1"/>
  <c r="BD904" i="1"/>
  <c r="BC904" i="1"/>
  <c r="BB904" i="1"/>
  <c r="AZ904" i="1"/>
  <c r="AW904" i="1"/>
  <c r="AV904" i="1"/>
  <c r="AU904" i="1"/>
  <c r="AT904" i="1"/>
  <c r="AS904" i="1"/>
  <c r="AP904" i="1"/>
  <c r="AQ904" i="1" s="1"/>
  <c r="AO904" i="1"/>
  <c r="AM904" i="1"/>
  <c r="AL904" i="1"/>
  <c r="AD904" i="1"/>
  <c r="AA904" i="1"/>
  <c r="W904" i="1"/>
  <c r="E904" i="1"/>
  <c r="D904" i="1"/>
  <c r="B904" i="1"/>
  <c r="AX904" i="1" s="1"/>
  <c r="A904" i="1"/>
  <c r="BL903" i="1"/>
  <c r="BJ903" i="1"/>
  <c r="BK903" i="1" s="1"/>
  <c r="BD903" i="1"/>
  <c r="BC903" i="1"/>
  <c r="BB903" i="1"/>
  <c r="AZ903" i="1"/>
  <c r="AW903" i="1"/>
  <c r="AV903" i="1"/>
  <c r="AU903" i="1"/>
  <c r="AT903" i="1"/>
  <c r="AS903" i="1"/>
  <c r="AP903" i="1"/>
  <c r="AQ903" i="1" s="1"/>
  <c r="AO903" i="1"/>
  <c r="AM903" i="1"/>
  <c r="AL903" i="1"/>
  <c r="AD903" i="1"/>
  <c r="AA903" i="1"/>
  <c r="W903" i="1"/>
  <c r="E903" i="1"/>
  <c r="D903" i="1"/>
  <c r="B903" i="1"/>
  <c r="BA903" i="1" s="1"/>
  <c r="A903" i="1"/>
  <c r="BL902" i="1"/>
  <c r="BJ902" i="1"/>
  <c r="BK902" i="1" s="1"/>
  <c r="BD902" i="1"/>
  <c r="BC902" i="1"/>
  <c r="BB902" i="1"/>
  <c r="AZ902" i="1"/>
  <c r="AW902" i="1"/>
  <c r="AV902" i="1"/>
  <c r="AU902" i="1"/>
  <c r="AT902" i="1"/>
  <c r="AS902" i="1"/>
  <c r="AP902" i="1"/>
  <c r="AQ902" i="1" s="1"/>
  <c r="AO902" i="1"/>
  <c r="AM902" i="1"/>
  <c r="AL902" i="1"/>
  <c r="AD902" i="1"/>
  <c r="AA902" i="1"/>
  <c r="W902" i="1"/>
  <c r="E902" i="1"/>
  <c r="D902" i="1"/>
  <c r="B902" i="1"/>
  <c r="AX902" i="1" s="1"/>
  <c r="A902" i="1"/>
  <c r="BL901" i="1"/>
  <c r="BJ901" i="1"/>
  <c r="BK901" i="1" s="1"/>
  <c r="BD901" i="1"/>
  <c r="BC901" i="1"/>
  <c r="BB901" i="1"/>
  <c r="AZ901" i="1"/>
  <c r="AW901" i="1"/>
  <c r="AV901" i="1"/>
  <c r="AU901" i="1"/>
  <c r="AT901" i="1"/>
  <c r="AS901" i="1"/>
  <c r="AP901" i="1"/>
  <c r="AQ901" i="1" s="1"/>
  <c r="AO901" i="1"/>
  <c r="AM901" i="1"/>
  <c r="AL901" i="1"/>
  <c r="AD901" i="1"/>
  <c r="AA901" i="1"/>
  <c r="W901" i="1"/>
  <c r="E901" i="1"/>
  <c r="D901" i="1"/>
  <c r="B901" i="1"/>
  <c r="BA901" i="1" s="1"/>
  <c r="A901" i="1"/>
  <c r="BL900" i="1"/>
  <c r="BJ900" i="1"/>
  <c r="BK900" i="1" s="1"/>
  <c r="BD900" i="1"/>
  <c r="BC900" i="1"/>
  <c r="BB900" i="1"/>
  <c r="AZ900" i="1"/>
  <c r="AW900" i="1"/>
  <c r="AV900" i="1"/>
  <c r="AU900" i="1"/>
  <c r="AT900" i="1"/>
  <c r="AS900" i="1"/>
  <c r="AN900" i="1"/>
  <c r="AM900" i="1"/>
  <c r="AA900" i="1"/>
  <c r="AP900" i="1" s="1"/>
  <c r="AQ900" i="1" s="1"/>
  <c r="W900" i="1"/>
  <c r="E900" i="1"/>
  <c r="D900" i="1"/>
  <c r="B900" i="1"/>
  <c r="AX900" i="1" s="1"/>
  <c r="A900" i="1"/>
  <c r="BI899" i="1"/>
  <c r="BG899" i="1"/>
  <c r="BH899" i="1" s="1"/>
  <c r="BD899" i="1"/>
  <c r="BC899" i="1"/>
  <c r="BB899" i="1"/>
  <c r="AZ899" i="1"/>
  <c r="AW899" i="1"/>
  <c r="AV899" i="1"/>
  <c r="AT899" i="1"/>
  <c r="AS899" i="1"/>
  <c r="AP899" i="1"/>
  <c r="AQ899" i="1" s="1"/>
  <c r="AN899" i="1"/>
  <c r="AM899" i="1"/>
  <c r="AL899" i="1"/>
  <c r="AD899" i="1"/>
  <c r="AA899" i="1"/>
  <c r="AU899" i="1" s="1"/>
  <c r="W899" i="1"/>
  <c r="E899" i="1"/>
  <c r="D899" i="1"/>
  <c r="B899" i="1"/>
  <c r="BA899" i="1" s="1"/>
  <c r="A899" i="1"/>
  <c r="BI898" i="1"/>
  <c r="BG898" i="1"/>
  <c r="BH898" i="1" s="1"/>
  <c r="BD898" i="1"/>
  <c r="BC898" i="1"/>
  <c r="BB898" i="1"/>
  <c r="AZ898" i="1"/>
  <c r="AW898" i="1"/>
  <c r="AV898" i="1"/>
  <c r="AU898" i="1"/>
  <c r="AT898" i="1"/>
  <c r="AS898" i="1"/>
  <c r="AN898" i="1"/>
  <c r="AL898" i="1"/>
  <c r="AA898" i="1"/>
  <c r="AP898" i="1" s="1"/>
  <c r="W898" i="1"/>
  <c r="E898" i="1"/>
  <c r="D898" i="1"/>
  <c r="B898" i="1"/>
  <c r="AX898" i="1" s="1"/>
  <c r="A898" i="1"/>
  <c r="BI897" i="1"/>
  <c r="BG897" i="1"/>
  <c r="BH897" i="1" s="1"/>
  <c r="BD897" i="1"/>
  <c r="BC897" i="1"/>
  <c r="BB897" i="1"/>
  <c r="AZ897" i="1"/>
  <c r="AW897" i="1"/>
  <c r="AV897" i="1"/>
  <c r="AU897" i="1"/>
  <c r="AT897" i="1"/>
  <c r="AS897" i="1"/>
  <c r="AP897" i="1"/>
  <c r="AQ897" i="1" s="1"/>
  <c r="AO897" i="1"/>
  <c r="AN897" i="1"/>
  <c r="AM897" i="1"/>
  <c r="AA897" i="1"/>
  <c r="W897" i="1"/>
  <c r="E897" i="1"/>
  <c r="D897" i="1"/>
  <c r="B897" i="1"/>
  <c r="BA897" i="1" s="1"/>
  <c r="A897" i="1"/>
  <c r="BI896" i="1"/>
  <c r="BG896" i="1"/>
  <c r="BH896" i="1" s="1"/>
  <c r="BD896" i="1"/>
  <c r="BC896" i="1"/>
  <c r="BB896" i="1"/>
  <c r="AZ896" i="1"/>
  <c r="AW896" i="1"/>
  <c r="AV896" i="1"/>
  <c r="AU896" i="1"/>
  <c r="AT896" i="1"/>
  <c r="AS896" i="1"/>
  <c r="AN896" i="1"/>
  <c r="AL896" i="1"/>
  <c r="AA896" i="1"/>
  <c r="AP896" i="1" s="1"/>
  <c r="W896" i="1"/>
  <c r="E896" i="1"/>
  <c r="D896" i="1"/>
  <c r="B896" i="1"/>
  <c r="AX896" i="1" s="1"/>
  <c r="A896" i="1"/>
  <c r="BI895" i="1"/>
  <c r="BG895" i="1"/>
  <c r="BH895" i="1" s="1"/>
  <c r="BD895" i="1"/>
  <c r="BC895" i="1"/>
  <c r="BB895" i="1"/>
  <c r="AZ895" i="1"/>
  <c r="AW895" i="1"/>
  <c r="AV895" i="1"/>
  <c r="AU895" i="1"/>
  <c r="AT895" i="1"/>
  <c r="AS895" i="1"/>
  <c r="AP895" i="1"/>
  <c r="AQ895" i="1" s="1"/>
  <c r="AO895" i="1"/>
  <c r="AN895" i="1"/>
  <c r="AM895" i="1"/>
  <c r="AA895" i="1"/>
  <c r="W895" i="1"/>
  <c r="E895" i="1"/>
  <c r="D895" i="1"/>
  <c r="B895" i="1"/>
  <c r="BA895" i="1" s="1"/>
  <c r="A895" i="1"/>
  <c r="BL894" i="1"/>
  <c r="BJ894" i="1"/>
  <c r="BK894" i="1" s="1"/>
  <c r="BD894" i="1"/>
  <c r="BC894" i="1"/>
  <c r="BB894" i="1"/>
  <c r="AZ894" i="1"/>
  <c r="AW894" i="1"/>
  <c r="AV894" i="1"/>
  <c r="AU894" i="1"/>
  <c r="AT894" i="1"/>
  <c r="AS894" i="1"/>
  <c r="AN894" i="1"/>
  <c r="AL894" i="1"/>
  <c r="AA894" i="1"/>
  <c r="AP894" i="1" s="1"/>
  <c r="W894" i="1"/>
  <c r="E894" i="1"/>
  <c r="D894" i="1"/>
  <c r="B894" i="1"/>
  <c r="AX894" i="1" s="1"/>
  <c r="A894" i="1"/>
  <c r="BL893" i="1"/>
  <c r="BJ893" i="1"/>
  <c r="BK893" i="1" s="1"/>
  <c r="BD893" i="1"/>
  <c r="BC893" i="1"/>
  <c r="BB893" i="1"/>
  <c r="AZ893" i="1"/>
  <c r="AW893" i="1"/>
  <c r="AV893" i="1"/>
  <c r="AU893" i="1"/>
  <c r="AT893" i="1"/>
  <c r="AS893" i="1"/>
  <c r="AP893" i="1"/>
  <c r="AQ893" i="1" s="1"/>
  <c r="AO893" i="1"/>
  <c r="AN893" i="1"/>
  <c r="AM893" i="1"/>
  <c r="AA893" i="1"/>
  <c r="W893" i="1"/>
  <c r="E893" i="1"/>
  <c r="D893" i="1"/>
  <c r="B893" i="1"/>
  <c r="BA893" i="1" s="1"/>
  <c r="A893" i="1"/>
  <c r="BL892" i="1"/>
  <c r="BJ892" i="1"/>
  <c r="BK892" i="1" s="1"/>
  <c r="BD892" i="1"/>
  <c r="BC892" i="1"/>
  <c r="BB892" i="1"/>
  <c r="AZ892" i="1"/>
  <c r="AW892" i="1"/>
  <c r="AV892" i="1"/>
  <c r="AU892" i="1"/>
  <c r="AT892" i="1"/>
  <c r="AS892" i="1"/>
  <c r="AN892" i="1"/>
  <c r="AL892" i="1"/>
  <c r="AA892" i="1"/>
  <c r="AP892" i="1" s="1"/>
  <c r="W892" i="1"/>
  <c r="E892" i="1"/>
  <c r="D892" i="1"/>
  <c r="B892" i="1"/>
  <c r="AX892" i="1" s="1"/>
  <c r="A892" i="1"/>
  <c r="BL891" i="1"/>
  <c r="BJ891" i="1"/>
  <c r="BK891" i="1" s="1"/>
  <c r="BD891" i="1"/>
  <c r="BC891" i="1"/>
  <c r="BB891" i="1"/>
  <c r="AZ891" i="1"/>
  <c r="AW891" i="1"/>
  <c r="AV891" i="1"/>
  <c r="AU891" i="1"/>
  <c r="AT891" i="1"/>
  <c r="AS891" i="1"/>
  <c r="AP891" i="1"/>
  <c r="AQ891" i="1" s="1"/>
  <c r="AO891" i="1"/>
  <c r="AN891" i="1"/>
  <c r="AM891" i="1"/>
  <c r="AA891" i="1"/>
  <c r="W891" i="1"/>
  <c r="E891" i="1"/>
  <c r="D891" i="1"/>
  <c r="B891" i="1"/>
  <c r="BA891" i="1" s="1"/>
  <c r="A891" i="1"/>
  <c r="BI890" i="1"/>
  <c r="BG890" i="1"/>
  <c r="BH890" i="1" s="1"/>
  <c r="BD890" i="1"/>
  <c r="BC890" i="1"/>
  <c r="BB890" i="1"/>
  <c r="AZ890" i="1"/>
  <c r="AW890" i="1"/>
  <c r="AV890" i="1"/>
  <c r="AU890" i="1"/>
  <c r="AT890" i="1"/>
  <c r="AS890" i="1"/>
  <c r="AP890" i="1"/>
  <c r="AQ890" i="1" s="1"/>
  <c r="AO890" i="1"/>
  <c r="AN890" i="1"/>
  <c r="AL890" i="1"/>
  <c r="AA890" i="1"/>
  <c r="W890" i="1"/>
  <c r="E890" i="1"/>
  <c r="D890" i="1"/>
  <c r="B890" i="1"/>
  <c r="A890" i="1"/>
  <c r="BI889" i="1"/>
  <c r="BG889" i="1"/>
  <c r="BH889" i="1" s="1"/>
  <c r="BD889" i="1"/>
  <c r="BC889" i="1"/>
  <c r="BB889" i="1"/>
  <c r="AZ889" i="1"/>
  <c r="AW889" i="1"/>
  <c r="AV889" i="1"/>
  <c r="AU889" i="1"/>
  <c r="AT889" i="1"/>
  <c r="AS889" i="1"/>
  <c r="AP889" i="1"/>
  <c r="AQ889" i="1" s="1"/>
  <c r="AO889" i="1"/>
  <c r="AN889" i="1"/>
  <c r="AL889" i="1"/>
  <c r="AA889" i="1"/>
  <c r="W889" i="1"/>
  <c r="E889" i="1"/>
  <c r="D889" i="1"/>
  <c r="B889" i="1"/>
  <c r="BA889" i="1" s="1"/>
  <c r="A889" i="1"/>
  <c r="BI888" i="1"/>
  <c r="BG888" i="1"/>
  <c r="BH888" i="1" s="1"/>
  <c r="BD888" i="1"/>
  <c r="BC888" i="1"/>
  <c r="BB888" i="1"/>
  <c r="AZ888" i="1"/>
  <c r="AW888" i="1"/>
  <c r="AV888" i="1"/>
  <c r="AU888" i="1"/>
  <c r="AT888" i="1"/>
  <c r="AS888" i="1"/>
  <c r="AN888" i="1"/>
  <c r="AM888" i="1"/>
  <c r="AA888" i="1"/>
  <c r="AP888" i="1" s="1"/>
  <c r="AQ888" i="1" s="1"/>
  <c r="W888" i="1"/>
  <c r="E888" i="1"/>
  <c r="D888" i="1"/>
  <c r="B888" i="1"/>
  <c r="AX888" i="1" s="1"/>
  <c r="A888" i="1"/>
  <c r="BL887" i="1"/>
  <c r="BJ887" i="1"/>
  <c r="BK887" i="1" s="1"/>
  <c r="BD887" i="1"/>
  <c r="BC887" i="1"/>
  <c r="BB887" i="1"/>
  <c r="AZ887" i="1"/>
  <c r="AW887" i="1"/>
  <c r="AV887" i="1"/>
  <c r="AU887" i="1"/>
  <c r="AT887" i="1"/>
  <c r="AS887" i="1"/>
  <c r="AP887" i="1"/>
  <c r="AQ887" i="1" s="1"/>
  <c r="AO887" i="1"/>
  <c r="AN887" i="1"/>
  <c r="AL887" i="1"/>
  <c r="AA887" i="1"/>
  <c r="W887" i="1"/>
  <c r="E887" i="1"/>
  <c r="D887" i="1"/>
  <c r="B887" i="1"/>
  <c r="BA887" i="1" s="1"/>
  <c r="A887" i="1"/>
  <c r="BL886" i="1"/>
  <c r="BJ886" i="1"/>
  <c r="BK886" i="1" s="1"/>
  <c r="BD886" i="1"/>
  <c r="BC886" i="1"/>
  <c r="BB886" i="1"/>
  <c r="AZ886" i="1"/>
  <c r="AW886" i="1"/>
  <c r="AV886" i="1"/>
  <c r="AU886" i="1"/>
  <c r="AT886" i="1"/>
  <c r="AS886" i="1"/>
  <c r="AP886" i="1"/>
  <c r="AQ886" i="1" s="1"/>
  <c r="AO886" i="1"/>
  <c r="AN886" i="1"/>
  <c r="AL886" i="1"/>
  <c r="AA886" i="1"/>
  <c r="W886" i="1"/>
  <c r="E886" i="1"/>
  <c r="D886" i="1"/>
  <c r="B886" i="1"/>
  <c r="AX886" i="1" s="1"/>
  <c r="A886" i="1"/>
  <c r="BL885" i="1"/>
  <c r="BJ885" i="1"/>
  <c r="BK885" i="1" s="1"/>
  <c r="BD885" i="1"/>
  <c r="BC885" i="1"/>
  <c r="BB885" i="1"/>
  <c r="AZ885" i="1"/>
  <c r="AW885" i="1"/>
  <c r="AV885" i="1"/>
  <c r="AU885" i="1"/>
  <c r="AT885" i="1"/>
  <c r="AS885" i="1"/>
  <c r="AN885" i="1"/>
  <c r="AM885" i="1"/>
  <c r="AA885" i="1"/>
  <c r="AO885" i="1" s="1"/>
  <c r="W885" i="1"/>
  <c r="E885" i="1"/>
  <c r="D885" i="1"/>
  <c r="B885" i="1"/>
  <c r="BA885" i="1" s="1"/>
  <c r="A885" i="1"/>
  <c r="BL884" i="1"/>
  <c r="BJ884" i="1"/>
  <c r="BK884" i="1" s="1"/>
  <c r="BD884" i="1"/>
  <c r="BC884" i="1"/>
  <c r="BB884" i="1"/>
  <c r="AZ884" i="1"/>
  <c r="AW884" i="1"/>
  <c r="AV884" i="1"/>
  <c r="AU884" i="1"/>
  <c r="AT884" i="1"/>
  <c r="AS884" i="1"/>
  <c r="AP884" i="1"/>
  <c r="AQ884" i="1" s="1"/>
  <c r="AO884" i="1"/>
  <c r="AM884" i="1"/>
  <c r="AL884" i="1"/>
  <c r="AD884" i="1"/>
  <c r="AA884" i="1"/>
  <c r="W884" i="1"/>
  <c r="E884" i="1"/>
  <c r="D884" i="1"/>
  <c r="B884" i="1"/>
  <c r="AX884" i="1" s="1"/>
  <c r="A884" i="1"/>
  <c r="BL883" i="1"/>
  <c r="BJ883" i="1"/>
  <c r="BK883" i="1" s="1"/>
  <c r="BD883" i="1"/>
  <c r="BC883" i="1"/>
  <c r="BB883" i="1"/>
  <c r="AZ883" i="1"/>
  <c r="AW883" i="1"/>
  <c r="AV883" i="1"/>
  <c r="AU883" i="1"/>
  <c r="AT883" i="1"/>
  <c r="AS883" i="1"/>
  <c r="AP883" i="1"/>
  <c r="AQ883" i="1" s="1"/>
  <c r="AO883" i="1"/>
  <c r="AM883" i="1"/>
  <c r="AL883" i="1"/>
  <c r="AD883" i="1"/>
  <c r="AA883" i="1"/>
  <c r="W883" i="1"/>
  <c r="E883" i="1"/>
  <c r="D883" i="1"/>
  <c r="B883" i="1"/>
  <c r="BA883" i="1" s="1"/>
  <c r="A883" i="1"/>
  <c r="BL882" i="1"/>
  <c r="BJ882" i="1"/>
  <c r="BK882" i="1" s="1"/>
  <c r="BD882" i="1"/>
  <c r="BC882" i="1"/>
  <c r="BB882" i="1"/>
  <c r="AZ882" i="1"/>
  <c r="AW882" i="1"/>
  <c r="AV882" i="1"/>
  <c r="AU882" i="1"/>
  <c r="AT882" i="1"/>
  <c r="AS882" i="1"/>
  <c r="AP882" i="1"/>
  <c r="AQ882" i="1" s="1"/>
  <c r="AO882" i="1"/>
  <c r="AM882" i="1"/>
  <c r="AL882" i="1"/>
  <c r="AD882" i="1"/>
  <c r="AA882" i="1"/>
  <c r="W882" i="1"/>
  <c r="E882" i="1"/>
  <c r="D882" i="1"/>
  <c r="B882" i="1"/>
  <c r="AX882" i="1" s="1"/>
  <c r="A882" i="1"/>
  <c r="BL881" i="1"/>
  <c r="BJ881" i="1"/>
  <c r="BK881" i="1" s="1"/>
  <c r="BD881" i="1"/>
  <c r="BC881" i="1"/>
  <c r="BB881" i="1"/>
  <c r="AZ881" i="1"/>
  <c r="AW881" i="1"/>
  <c r="AV881" i="1"/>
  <c r="AU881" i="1"/>
  <c r="AT881" i="1"/>
  <c r="AS881" i="1"/>
  <c r="AP881" i="1"/>
  <c r="AQ881" i="1" s="1"/>
  <c r="AO881" i="1"/>
  <c r="AM881" i="1"/>
  <c r="AL881" i="1"/>
  <c r="AD881" i="1"/>
  <c r="AA881" i="1"/>
  <c r="W881" i="1"/>
  <c r="E881" i="1"/>
  <c r="D881" i="1"/>
  <c r="B881" i="1"/>
  <c r="BA881" i="1" s="1"/>
  <c r="A881" i="1"/>
  <c r="BL880" i="1"/>
  <c r="BJ880" i="1"/>
  <c r="BK880" i="1" s="1"/>
  <c r="BD880" i="1"/>
  <c r="BC880" i="1"/>
  <c r="BB880" i="1"/>
  <c r="AZ880" i="1"/>
  <c r="AW880" i="1"/>
  <c r="AV880" i="1"/>
  <c r="AU880" i="1"/>
  <c r="AT880" i="1"/>
  <c r="AS880" i="1"/>
  <c r="AN880" i="1"/>
  <c r="AM880" i="1"/>
  <c r="AA880" i="1"/>
  <c r="AP880" i="1" s="1"/>
  <c r="AQ880" i="1" s="1"/>
  <c r="W880" i="1"/>
  <c r="E880" i="1"/>
  <c r="D880" i="1"/>
  <c r="B880" i="1"/>
  <c r="AX880" i="1" s="1"/>
  <c r="A880" i="1"/>
  <c r="BI879" i="1"/>
  <c r="BG879" i="1"/>
  <c r="BH879" i="1" s="1"/>
  <c r="BD879" i="1"/>
  <c r="BC879" i="1"/>
  <c r="BB879" i="1"/>
  <c r="AZ879" i="1"/>
  <c r="AW879" i="1"/>
  <c r="AV879" i="1"/>
  <c r="AU879" i="1"/>
  <c r="AT879" i="1"/>
  <c r="AS879" i="1"/>
  <c r="AN879" i="1"/>
  <c r="AL879" i="1"/>
  <c r="AA879" i="1"/>
  <c r="AO879" i="1" s="1"/>
  <c r="W879" i="1"/>
  <c r="E879" i="1"/>
  <c r="D879" i="1"/>
  <c r="B879" i="1"/>
  <c r="BA879" i="1" s="1"/>
  <c r="A879" i="1"/>
  <c r="BI878" i="1"/>
  <c r="BG878" i="1"/>
  <c r="BH878" i="1" s="1"/>
  <c r="BD878" i="1"/>
  <c r="BC878" i="1"/>
  <c r="BB878" i="1"/>
  <c r="AZ878" i="1"/>
  <c r="AW878" i="1"/>
  <c r="AV878" i="1"/>
  <c r="AU878" i="1"/>
  <c r="AT878" i="1"/>
  <c r="AS878" i="1"/>
  <c r="AN878" i="1"/>
  <c r="AL878" i="1"/>
  <c r="AA878" i="1"/>
  <c r="AP878" i="1" s="1"/>
  <c r="W878" i="1"/>
  <c r="E878" i="1"/>
  <c r="D878" i="1"/>
  <c r="B878" i="1"/>
  <c r="A878" i="1"/>
  <c r="BI877" i="1"/>
  <c r="BG877" i="1"/>
  <c r="BH877" i="1" s="1"/>
  <c r="BD877" i="1"/>
  <c r="BC877" i="1"/>
  <c r="BB877" i="1"/>
  <c r="AZ877" i="1"/>
  <c r="AW877" i="1"/>
  <c r="AV877" i="1"/>
  <c r="AU877" i="1"/>
  <c r="AT877" i="1"/>
  <c r="AS877" i="1"/>
  <c r="AP877" i="1"/>
  <c r="AQ877" i="1" s="1"/>
  <c r="AO877" i="1"/>
  <c r="AN877" i="1"/>
  <c r="AM877" i="1"/>
  <c r="AA877" i="1"/>
  <c r="W877" i="1"/>
  <c r="E877" i="1"/>
  <c r="D877" i="1"/>
  <c r="B877" i="1"/>
  <c r="BA877" i="1" s="1"/>
  <c r="A877" i="1"/>
  <c r="BL876" i="1"/>
  <c r="BJ876" i="1"/>
  <c r="BK876" i="1" s="1"/>
  <c r="BD876" i="1"/>
  <c r="BC876" i="1"/>
  <c r="BB876" i="1"/>
  <c r="AZ876" i="1"/>
  <c r="AW876" i="1"/>
  <c r="AV876" i="1"/>
  <c r="AU876" i="1"/>
  <c r="AT876" i="1"/>
  <c r="AS876" i="1"/>
  <c r="AP876" i="1"/>
  <c r="AQ876" i="1" s="1"/>
  <c r="AO876" i="1"/>
  <c r="AM876" i="1"/>
  <c r="AL876" i="1"/>
  <c r="AD876" i="1"/>
  <c r="AA876" i="1"/>
  <c r="W876" i="1"/>
  <c r="E876" i="1"/>
  <c r="D876" i="1"/>
  <c r="B876" i="1"/>
  <c r="AX876" i="1" s="1"/>
  <c r="A876" i="1"/>
  <c r="BL875" i="1"/>
  <c r="BJ875" i="1"/>
  <c r="BK875" i="1" s="1"/>
  <c r="BD875" i="1"/>
  <c r="BC875" i="1"/>
  <c r="BB875" i="1"/>
  <c r="AZ875" i="1"/>
  <c r="AW875" i="1"/>
  <c r="AV875" i="1"/>
  <c r="AU875" i="1"/>
  <c r="AT875" i="1"/>
  <c r="AS875" i="1"/>
  <c r="AP875" i="1"/>
  <c r="AQ875" i="1" s="1"/>
  <c r="AO875" i="1"/>
  <c r="AM875" i="1"/>
  <c r="AL875" i="1"/>
  <c r="AD875" i="1"/>
  <c r="AA875" i="1"/>
  <c r="W875" i="1"/>
  <c r="E875" i="1"/>
  <c r="D875" i="1"/>
  <c r="B875" i="1"/>
  <c r="BA875" i="1" s="1"/>
  <c r="A875" i="1"/>
  <c r="BL874" i="1"/>
  <c r="BJ874" i="1"/>
  <c r="BK874" i="1" s="1"/>
  <c r="BD874" i="1"/>
  <c r="BC874" i="1"/>
  <c r="BB874" i="1"/>
  <c r="AZ874" i="1"/>
  <c r="AW874" i="1"/>
  <c r="AV874" i="1"/>
  <c r="AU874" i="1"/>
  <c r="AT874" i="1"/>
  <c r="AS874" i="1"/>
  <c r="AP874" i="1"/>
  <c r="AQ874" i="1" s="1"/>
  <c r="AO874" i="1"/>
  <c r="AM874" i="1"/>
  <c r="AL874" i="1"/>
  <c r="AD874" i="1"/>
  <c r="AA874" i="1"/>
  <c r="W874" i="1"/>
  <c r="E874" i="1"/>
  <c r="D874" i="1"/>
  <c r="B874" i="1"/>
  <c r="AX874" i="1" s="1"/>
  <c r="A874" i="1"/>
  <c r="BL873" i="1"/>
  <c r="BJ873" i="1"/>
  <c r="BK873" i="1" s="1"/>
  <c r="BD873" i="1"/>
  <c r="BC873" i="1"/>
  <c r="BB873" i="1"/>
  <c r="AZ873" i="1"/>
  <c r="AW873" i="1"/>
  <c r="AV873" i="1"/>
  <c r="AU873" i="1"/>
  <c r="AT873" i="1"/>
  <c r="AS873" i="1"/>
  <c r="AP873" i="1"/>
  <c r="AQ873" i="1" s="1"/>
  <c r="AO873" i="1"/>
  <c r="AM873" i="1"/>
  <c r="AL873" i="1"/>
  <c r="AD873" i="1"/>
  <c r="AA873" i="1"/>
  <c r="W873" i="1"/>
  <c r="E873" i="1"/>
  <c r="D873" i="1"/>
  <c r="B873" i="1"/>
  <c r="BA873" i="1" s="1"/>
  <c r="A873" i="1"/>
  <c r="BL872" i="1"/>
  <c r="BJ872" i="1"/>
  <c r="BK872" i="1" s="1"/>
  <c r="BD872" i="1"/>
  <c r="BC872" i="1"/>
  <c r="BB872" i="1"/>
  <c r="AZ872" i="1"/>
  <c r="AW872" i="1"/>
  <c r="AV872" i="1"/>
  <c r="AU872" i="1"/>
  <c r="AT872" i="1"/>
  <c r="AS872" i="1"/>
  <c r="AN872" i="1"/>
  <c r="AM872" i="1"/>
  <c r="AA872" i="1"/>
  <c r="AP872" i="1" s="1"/>
  <c r="AQ872" i="1" s="1"/>
  <c r="W872" i="1"/>
  <c r="E872" i="1"/>
  <c r="D872" i="1"/>
  <c r="B872" i="1"/>
  <c r="AX872" i="1" s="1"/>
  <c r="A872" i="1"/>
  <c r="BI871" i="1"/>
  <c r="BG871" i="1"/>
  <c r="BH871" i="1" s="1"/>
  <c r="BC871" i="1"/>
  <c r="BB871" i="1"/>
  <c r="AZ871" i="1"/>
  <c r="AW871" i="1"/>
  <c r="AV871" i="1"/>
  <c r="AU871" i="1"/>
  <c r="AT871" i="1"/>
  <c r="AS871" i="1"/>
  <c r="AP871" i="1"/>
  <c r="AQ871" i="1" s="1"/>
  <c r="AO871" i="1"/>
  <c r="AN871" i="1"/>
  <c r="AM871" i="1"/>
  <c r="AL871" i="1"/>
  <c r="AD871" i="1"/>
  <c r="AA871" i="1"/>
  <c r="W871" i="1"/>
  <c r="E871" i="1"/>
  <c r="D871" i="1"/>
  <c r="B871" i="1"/>
  <c r="BA871" i="1" s="1"/>
  <c r="A871" i="1"/>
  <c r="BI870" i="1"/>
  <c r="BG870" i="1"/>
  <c r="BH870" i="1" s="1"/>
  <c r="BC870" i="1"/>
  <c r="BB870" i="1"/>
  <c r="AZ870" i="1"/>
  <c r="AW870" i="1"/>
  <c r="AV870" i="1"/>
  <c r="AU870" i="1"/>
  <c r="AT870" i="1"/>
  <c r="AS870" i="1"/>
  <c r="AP870" i="1"/>
  <c r="AQ870" i="1" s="1"/>
  <c r="AO870" i="1"/>
  <c r="AN870" i="1"/>
  <c r="AM870" i="1"/>
  <c r="AL870" i="1"/>
  <c r="AD870" i="1"/>
  <c r="AA870" i="1"/>
  <c r="BD870" i="1" s="1"/>
  <c r="W870" i="1"/>
  <c r="E870" i="1"/>
  <c r="D870" i="1"/>
  <c r="B870" i="1"/>
  <c r="AX870" i="1" s="1"/>
  <c r="A870" i="1"/>
  <c r="BI869" i="1"/>
  <c r="BG869" i="1"/>
  <c r="BH869" i="1" s="1"/>
  <c r="BC869" i="1"/>
  <c r="BB869" i="1"/>
  <c r="AZ869" i="1"/>
  <c r="AW869" i="1"/>
  <c r="AV869" i="1"/>
  <c r="AU869" i="1"/>
  <c r="AT869" i="1"/>
  <c r="AS869" i="1"/>
  <c r="AP869" i="1"/>
  <c r="AQ869" i="1" s="1"/>
  <c r="AO869" i="1"/>
  <c r="AN869" i="1"/>
  <c r="AM869" i="1"/>
  <c r="AL869" i="1"/>
  <c r="AD869" i="1"/>
  <c r="AA869" i="1"/>
  <c r="W869" i="1"/>
  <c r="E869" i="1"/>
  <c r="D869" i="1"/>
  <c r="B869" i="1"/>
  <c r="BA869" i="1" s="1"/>
  <c r="A869" i="1"/>
  <c r="BI868" i="1"/>
  <c r="BG868" i="1"/>
  <c r="BH868" i="1" s="1"/>
  <c r="BC868" i="1"/>
  <c r="BB868" i="1"/>
  <c r="AZ868" i="1"/>
  <c r="AW868" i="1"/>
  <c r="AV868" i="1"/>
  <c r="AU868" i="1"/>
  <c r="AT868" i="1"/>
  <c r="AS868" i="1"/>
  <c r="AP868" i="1"/>
  <c r="AQ868" i="1" s="1"/>
  <c r="AO868" i="1"/>
  <c r="AN868" i="1"/>
  <c r="AM868" i="1"/>
  <c r="AL868" i="1"/>
  <c r="AD868" i="1"/>
  <c r="AA868" i="1"/>
  <c r="BD868" i="1" s="1"/>
  <c r="W868" i="1"/>
  <c r="E868" i="1"/>
  <c r="D868" i="1"/>
  <c r="B868" i="1"/>
  <c r="AX868" i="1" s="1"/>
  <c r="A868" i="1"/>
  <c r="BI867" i="1"/>
  <c r="BG867" i="1"/>
  <c r="BH867" i="1" s="1"/>
  <c r="BC867" i="1"/>
  <c r="BB867" i="1"/>
  <c r="AZ867" i="1"/>
  <c r="AW867" i="1"/>
  <c r="AV867" i="1"/>
  <c r="AU867" i="1"/>
  <c r="AT867" i="1"/>
  <c r="AS867" i="1"/>
  <c r="AP867" i="1"/>
  <c r="AQ867" i="1" s="1"/>
  <c r="AO867" i="1"/>
  <c r="AN867" i="1"/>
  <c r="AM867" i="1"/>
  <c r="AL867" i="1"/>
  <c r="AD867" i="1"/>
  <c r="AA867" i="1"/>
  <c r="W867" i="1"/>
  <c r="E867" i="1"/>
  <c r="D867" i="1"/>
  <c r="B867" i="1"/>
  <c r="BA867" i="1" s="1"/>
  <c r="A867" i="1"/>
  <c r="BI866" i="1"/>
  <c r="BG866" i="1"/>
  <c r="BH866" i="1" s="1"/>
  <c r="BC866" i="1"/>
  <c r="BB866" i="1"/>
  <c r="AZ866" i="1"/>
  <c r="AW866" i="1"/>
  <c r="AV866" i="1"/>
  <c r="AU866" i="1"/>
  <c r="AT866" i="1"/>
  <c r="AS866" i="1"/>
  <c r="AP866" i="1"/>
  <c r="AQ866" i="1" s="1"/>
  <c r="AO866" i="1"/>
  <c r="AN866" i="1"/>
  <c r="AM866" i="1"/>
  <c r="AL866" i="1"/>
  <c r="AD866" i="1"/>
  <c r="AA866" i="1"/>
  <c r="BD866" i="1" s="1"/>
  <c r="W866" i="1"/>
  <c r="E866" i="1"/>
  <c r="D866" i="1"/>
  <c r="B866" i="1"/>
  <c r="AX866" i="1" s="1"/>
  <c r="A866" i="1"/>
  <c r="BI865" i="1"/>
  <c r="BG865" i="1"/>
  <c r="BH865" i="1" s="1"/>
  <c r="BC865" i="1"/>
  <c r="BB865" i="1"/>
  <c r="AZ865" i="1"/>
  <c r="AW865" i="1"/>
  <c r="AV865" i="1"/>
  <c r="AU865" i="1"/>
  <c r="AT865" i="1"/>
  <c r="AS865" i="1"/>
  <c r="AP865" i="1"/>
  <c r="AQ865" i="1" s="1"/>
  <c r="AO865" i="1"/>
  <c r="AN865" i="1"/>
  <c r="AM865" i="1"/>
  <c r="AL865" i="1"/>
  <c r="AD865" i="1"/>
  <c r="AA865" i="1"/>
  <c r="W865" i="1"/>
  <c r="E865" i="1"/>
  <c r="D865" i="1"/>
  <c r="B865" i="1"/>
  <c r="BA865" i="1" s="1"/>
  <c r="A865" i="1"/>
  <c r="BI864" i="1"/>
  <c r="BG864" i="1"/>
  <c r="BH864" i="1" s="1"/>
  <c r="BC864" i="1"/>
  <c r="BB864" i="1"/>
  <c r="AZ864" i="1"/>
  <c r="AW864" i="1"/>
  <c r="AV864" i="1"/>
  <c r="AU864" i="1"/>
  <c r="AT864" i="1"/>
  <c r="AS864" i="1"/>
  <c r="AP864" i="1"/>
  <c r="AQ864" i="1" s="1"/>
  <c r="AO864" i="1"/>
  <c r="AN864" i="1"/>
  <c r="AM864" i="1"/>
  <c r="AL864" i="1"/>
  <c r="AD864" i="1"/>
  <c r="AA864" i="1"/>
  <c r="BD864" i="1" s="1"/>
  <c r="W864" i="1"/>
  <c r="E864" i="1"/>
  <c r="D864" i="1"/>
  <c r="B864" i="1"/>
  <c r="AX864" i="1" s="1"/>
  <c r="A864" i="1"/>
  <c r="BI863" i="1"/>
  <c r="BG863" i="1"/>
  <c r="BH863" i="1" s="1"/>
  <c r="BC863" i="1"/>
  <c r="BB863" i="1"/>
  <c r="AZ863" i="1"/>
  <c r="AW863" i="1"/>
  <c r="AV863" i="1"/>
  <c r="AU863" i="1"/>
  <c r="AT863" i="1"/>
  <c r="AS863" i="1"/>
  <c r="AP863" i="1"/>
  <c r="AQ863" i="1" s="1"/>
  <c r="AO863" i="1"/>
  <c r="AN863" i="1"/>
  <c r="AM863" i="1"/>
  <c r="AL863" i="1"/>
  <c r="AD863" i="1"/>
  <c r="AA863" i="1"/>
  <c r="W863" i="1"/>
  <c r="E863" i="1"/>
  <c r="D863" i="1"/>
  <c r="B863" i="1"/>
  <c r="BA863" i="1" s="1"/>
  <c r="A863" i="1"/>
  <c r="BI862" i="1"/>
  <c r="BG862" i="1"/>
  <c r="BH862" i="1" s="1"/>
  <c r="BC862" i="1"/>
  <c r="BB862" i="1"/>
  <c r="AZ862" i="1"/>
  <c r="AW862" i="1"/>
  <c r="AV862" i="1"/>
  <c r="AU862" i="1"/>
  <c r="AT862" i="1"/>
  <c r="AS862" i="1"/>
  <c r="AP862" i="1"/>
  <c r="AQ862" i="1" s="1"/>
  <c r="AO862" i="1"/>
  <c r="AN862" i="1"/>
  <c r="AM862" i="1"/>
  <c r="AL862" i="1"/>
  <c r="AD862" i="1"/>
  <c r="AA862" i="1"/>
  <c r="BD862" i="1" s="1"/>
  <c r="W862" i="1"/>
  <c r="E862" i="1"/>
  <c r="D862" i="1"/>
  <c r="B862" i="1"/>
  <c r="AX862" i="1" s="1"/>
  <c r="A862" i="1"/>
  <c r="BI861" i="1"/>
  <c r="BG861" i="1"/>
  <c r="BH861" i="1" s="1"/>
  <c r="BC861" i="1"/>
  <c r="BB861" i="1"/>
  <c r="AZ861" i="1"/>
  <c r="AW861" i="1"/>
  <c r="AV861" i="1"/>
  <c r="AU861" i="1"/>
  <c r="AT861" i="1"/>
  <c r="AS861" i="1"/>
  <c r="AP861" i="1"/>
  <c r="AQ861" i="1" s="1"/>
  <c r="AO861" i="1"/>
  <c r="AN861" i="1"/>
  <c r="AM861" i="1"/>
  <c r="AL861" i="1"/>
  <c r="AA861" i="1"/>
  <c r="W861" i="1"/>
  <c r="E861" i="1"/>
  <c r="D861" i="1"/>
  <c r="B861" i="1"/>
  <c r="BA861" i="1" s="1"/>
  <c r="A861" i="1"/>
  <c r="BI860" i="1"/>
  <c r="BG860" i="1"/>
  <c r="BH860" i="1" s="1"/>
  <c r="BD860" i="1"/>
  <c r="BB860" i="1"/>
  <c r="AZ860" i="1"/>
  <c r="AW860" i="1"/>
  <c r="AV860" i="1"/>
  <c r="AU860" i="1"/>
  <c r="AT860" i="1"/>
  <c r="AS860" i="1"/>
  <c r="AP860" i="1"/>
  <c r="AQ860" i="1" s="1"/>
  <c r="AO860" i="1"/>
  <c r="AN860" i="1"/>
  <c r="AM860" i="1"/>
  <c r="AL860" i="1"/>
  <c r="AD860" i="1"/>
  <c r="AA860" i="1"/>
  <c r="W860" i="1"/>
  <c r="E860" i="1"/>
  <c r="D860" i="1"/>
  <c r="B860" i="1"/>
  <c r="A860" i="1"/>
  <c r="BI859" i="1"/>
  <c r="BG859" i="1"/>
  <c r="BH859" i="1" s="1"/>
  <c r="BD859" i="1"/>
  <c r="BB859" i="1"/>
  <c r="AZ859" i="1"/>
  <c r="AW859" i="1"/>
  <c r="AV859" i="1"/>
  <c r="AU859" i="1"/>
  <c r="AT859" i="1"/>
  <c r="AS859" i="1"/>
  <c r="AP859" i="1"/>
  <c r="AQ859" i="1" s="1"/>
  <c r="AO859" i="1"/>
  <c r="AN859" i="1"/>
  <c r="AM859" i="1"/>
  <c r="AL859" i="1"/>
  <c r="AD859" i="1"/>
  <c r="AA859" i="1"/>
  <c r="W859" i="1"/>
  <c r="E859" i="1"/>
  <c r="D859" i="1"/>
  <c r="B859" i="1"/>
  <c r="BC859" i="1" s="1"/>
  <c r="A859" i="1"/>
  <c r="BI858" i="1"/>
  <c r="BG858" i="1"/>
  <c r="BH858" i="1" s="1"/>
  <c r="BD858" i="1"/>
  <c r="BB858" i="1"/>
  <c r="AZ858" i="1"/>
  <c r="AW858" i="1"/>
  <c r="AV858" i="1"/>
  <c r="AU858" i="1"/>
  <c r="AT858" i="1"/>
  <c r="AS858" i="1"/>
  <c r="AP858" i="1"/>
  <c r="AQ858" i="1" s="1"/>
  <c r="AO858" i="1"/>
  <c r="AN858" i="1"/>
  <c r="AM858" i="1"/>
  <c r="AL858" i="1"/>
  <c r="AD858" i="1"/>
  <c r="AA858" i="1"/>
  <c r="W858" i="1"/>
  <c r="E858" i="1"/>
  <c r="D858" i="1"/>
  <c r="B858" i="1"/>
  <c r="AX858" i="1" s="1"/>
  <c r="A858" i="1"/>
  <c r="BI857" i="1"/>
  <c r="BG857" i="1"/>
  <c r="BH857" i="1" s="1"/>
  <c r="BD857" i="1"/>
  <c r="BB857" i="1"/>
  <c r="AZ857" i="1"/>
  <c r="AW857" i="1"/>
  <c r="AV857" i="1"/>
  <c r="AU857" i="1"/>
  <c r="AT857" i="1"/>
  <c r="AS857" i="1"/>
  <c r="AP857" i="1"/>
  <c r="AQ857" i="1" s="1"/>
  <c r="AO857" i="1"/>
  <c r="AN857" i="1"/>
  <c r="AM857" i="1"/>
  <c r="AL857" i="1"/>
  <c r="AD857" i="1"/>
  <c r="AA857" i="1"/>
  <c r="W857" i="1"/>
  <c r="E857" i="1"/>
  <c r="D857" i="1"/>
  <c r="B857" i="1"/>
  <c r="BC857" i="1" s="1"/>
  <c r="A857" i="1"/>
  <c r="BI856" i="1"/>
  <c r="BG856" i="1"/>
  <c r="BH856" i="1" s="1"/>
  <c r="BD856" i="1"/>
  <c r="BB856" i="1"/>
  <c r="AZ856" i="1"/>
  <c r="AW856" i="1"/>
  <c r="AV856" i="1"/>
  <c r="AU856" i="1"/>
  <c r="AT856" i="1"/>
  <c r="AS856" i="1"/>
  <c r="AP856" i="1"/>
  <c r="AQ856" i="1" s="1"/>
  <c r="AO856" i="1"/>
  <c r="AN856" i="1"/>
  <c r="AM856" i="1"/>
  <c r="AL856" i="1"/>
  <c r="AD856" i="1"/>
  <c r="AA856" i="1"/>
  <c r="W856" i="1"/>
  <c r="E856" i="1"/>
  <c r="D856" i="1"/>
  <c r="B856" i="1"/>
  <c r="AX856" i="1" s="1"/>
  <c r="A856" i="1"/>
  <c r="BI855" i="1"/>
  <c r="BG855" i="1"/>
  <c r="BH855" i="1" s="1"/>
  <c r="BD855" i="1"/>
  <c r="BB855" i="1"/>
  <c r="AZ855" i="1"/>
  <c r="AW855" i="1"/>
  <c r="AV855" i="1"/>
  <c r="AU855" i="1"/>
  <c r="AT855" i="1"/>
  <c r="AS855" i="1"/>
  <c r="AP855" i="1"/>
  <c r="AQ855" i="1" s="1"/>
  <c r="AO855" i="1"/>
  <c r="AN855" i="1"/>
  <c r="AM855" i="1"/>
  <c r="AL855" i="1"/>
  <c r="AD855" i="1"/>
  <c r="AA855" i="1"/>
  <c r="W855" i="1"/>
  <c r="E855" i="1"/>
  <c r="D855" i="1"/>
  <c r="B855" i="1"/>
  <c r="BC855" i="1" s="1"/>
  <c r="A855" i="1"/>
  <c r="BI854" i="1"/>
  <c r="BG854" i="1"/>
  <c r="BH854" i="1" s="1"/>
  <c r="BD854" i="1"/>
  <c r="BB854" i="1"/>
  <c r="AZ854" i="1"/>
  <c r="AW854" i="1"/>
  <c r="AV854" i="1"/>
  <c r="AU854" i="1"/>
  <c r="AT854" i="1"/>
  <c r="AS854" i="1"/>
  <c r="AP854" i="1"/>
  <c r="AQ854" i="1" s="1"/>
  <c r="AO854" i="1"/>
  <c r="AN854" i="1"/>
  <c r="AM854" i="1"/>
  <c r="AL854" i="1"/>
  <c r="AD854" i="1"/>
  <c r="AA854" i="1"/>
  <c r="W854" i="1"/>
  <c r="E854" i="1"/>
  <c r="D854" i="1"/>
  <c r="B854" i="1"/>
  <c r="AX854" i="1" s="1"/>
  <c r="A854" i="1"/>
  <c r="BI853" i="1"/>
  <c r="BG853" i="1"/>
  <c r="BH853" i="1" s="1"/>
  <c r="BD853" i="1"/>
  <c r="BB853" i="1"/>
  <c r="AZ853" i="1"/>
  <c r="AW853" i="1"/>
  <c r="AV853" i="1"/>
  <c r="AU853" i="1"/>
  <c r="AT853" i="1"/>
  <c r="AS853" i="1"/>
  <c r="AP853" i="1"/>
  <c r="AQ853" i="1" s="1"/>
  <c r="AO853" i="1"/>
  <c r="AN853" i="1"/>
  <c r="AM853" i="1"/>
  <c r="AL853" i="1"/>
  <c r="AD853" i="1"/>
  <c r="AA853" i="1"/>
  <c r="W853" i="1"/>
  <c r="E853" i="1"/>
  <c r="D853" i="1"/>
  <c r="B853" i="1"/>
  <c r="BC853" i="1" s="1"/>
  <c r="A853" i="1"/>
  <c r="BI852" i="1"/>
  <c r="BG852" i="1"/>
  <c r="BH852" i="1" s="1"/>
  <c r="BD852" i="1"/>
  <c r="BC852" i="1"/>
  <c r="AZ852" i="1"/>
  <c r="AW852" i="1"/>
  <c r="AV852" i="1"/>
  <c r="AU852" i="1"/>
  <c r="AT852" i="1"/>
  <c r="AS852" i="1"/>
  <c r="AP852" i="1"/>
  <c r="AQ852" i="1" s="1"/>
  <c r="AO852" i="1"/>
  <c r="AN852" i="1"/>
  <c r="AM852" i="1"/>
  <c r="AL852" i="1"/>
  <c r="AD852" i="1"/>
  <c r="AA852" i="1"/>
  <c r="W852" i="1"/>
  <c r="E852" i="1"/>
  <c r="D852" i="1"/>
  <c r="B852" i="1"/>
  <c r="BB852" i="1" s="1"/>
  <c r="A852" i="1"/>
  <c r="BI851" i="1"/>
  <c r="BG851" i="1"/>
  <c r="BH851" i="1" s="1"/>
  <c r="BD851" i="1"/>
  <c r="BC851" i="1"/>
  <c r="AZ851" i="1"/>
  <c r="AW851" i="1"/>
  <c r="AV851" i="1"/>
  <c r="AU851" i="1"/>
  <c r="AT851" i="1"/>
  <c r="AS851" i="1"/>
  <c r="AP851" i="1"/>
  <c r="AQ851" i="1" s="1"/>
  <c r="AO851" i="1"/>
  <c r="AN851" i="1"/>
  <c r="AM851" i="1"/>
  <c r="AL851" i="1"/>
  <c r="AD851" i="1"/>
  <c r="AA851" i="1"/>
  <c r="W851" i="1"/>
  <c r="E851" i="1"/>
  <c r="D851" i="1"/>
  <c r="B851" i="1"/>
  <c r="BA851" i="1" s="1"/>
  <c r="A851" i="1"/>
  <c r="BI850" i="1"/>
  <c r="BG850" i="1"/>
  <c r="BH850" i="1" s="1"/>
  <c r="BD850" i="1"/>
  <c r="BC850" i="1"/>
  <c r="AZ850" i="1"/>
  <c r="AW850" i="1"/>
  <c r="AV850" i="1"/>
  <c r="AU850" i="1"/>
  <c r="AT850" i="1"/>
  <c r="AS850" i="1"/>
  <c r="AP850" i="1"/>
  <c r="AQ850" i="1" s="1"/>
  <c r="AO850" i="1"/>
  <c r="AN850" i="1"/>
  <c r="AM850" i="1"/>
  <c r="AL850" i="1"/>
  <c r="AD850" i="1"/>
  <c r="AA850" i="1"/>
  <c r="W850" i="1"/>
  <c r="E850" i="1"/>
  <c r="D850" i="1"/>
  <c r="B850" i="1"/>
  <c r="BB850" i="1" s="1"/>
  <c r="A850" i="1"/>
  <c r="BI849" i="1"/>
  <c r="BG849" i="1"/>
  <c r="BH849" i="1" s="1"/>
  <c r="BD849" i="1"/>
  <c r="BC849" i="1"/>
  <c r="AZ849" i="1"/>
  <c r="AW849" i="1"/>
  <c r="AV849" i="1"/>
  <c r="AU849" i="1"/>
  <c r="AT849" i="1"/>
  <c r="AS849" i="1"/>
  <c r="AP849" i="1"/>
  <c r="AQ849" i="1" s="1"/>
  <c r="AO849" i="1"/>
  <c r="AN849" i="1"/>
  <c r="AM849" i="1"/>
  <c r="AL849" i="1"/>
  <c r="AD849" i="1"/>
  <c r="AA849" i="1"/>
  <c r="W849" i="1"/>
  <c r="E849" i="1"/>
  <c r="D849" i="1"/>
  <c r="B849" i="1"/>
  <c r="BA849" i="1" s="1"/>
  <c r="A849" i="1"/>
  <c r="BI848" i="1"/>
  <c r="BG848" i="1"/>
  <c r="BH848" i="1" s="1"/>
  <c r="BD848" i="1"/>
  <c r="BC848" i="1"/>
  <c r="AZ848" i="1"/>
  <c r="AW848" i="1"/>
  <c r="AV848" i="1"/>
  <c r="AU848" i="1"/>
  <c r="AT848" i="1"/>
  <c r="AS848" i="1"/>
  <c r="AP848" i="1"/>
  <c r="AQ848" i="1" s="1"/>
  <c r="AO848" i="1"/>
  <c r="AN848" i="1"/>
  <c r="AM848" i="1"/>
  <c r="AL848" i="1"/>
  <c r="AD848" i="1"/>
  <c r="AA848" i="1"/>
  <c r="W848" i="1"/>
  <c r="E848" i="1"/>
  <c r="D848" i="1"/>
  <c r="B848" i="1"/>
  <c r="BB848" i="1" s="1"/>
  <c r="A848" i="1"/>
  <c r="BI847" i="1"/>
  <c r="BG847" i="1"/>
  <c r="BH847" i="1" s="1"/>
  <c r="BD847" i="1"/>
  <c r="BC847" i="1"/>
  <c r="AZ847" i="1"/>
  <c r="AW847" i="1"/>
  <c r="AV847" i="1"/>
  <c r="AU847" i="1"/>
  <c r="AT847" i="1"/>
  <c r="AS847" i="1"/>
  <c r="AP847" i="1"/>
  <c r="AQ847" i="1" s="1"/>
  <c r="AO847" i="1"/>
  <c r="AN847" i="1"/>
  <c r="AM847" i="1"/>
  <c r="AL847" i="1"/>
  <c r="AD847" i="1"/>
  <c r="AA847" i="1"/>
  <c r="W847" i="1"/>
  <c r="E847" i="1"/>
  <c r="D847" i="1"/>
  <c r="B847" i="1"/>
  <c r="BA847" i="1" s="1"/>
  <c r="A847" i="1"/>
  <c r="BI846" i="1"/>
  <c r="BG846" i="1"/>
  <c r="BH846" i="1" s="1"/>
  <c r="BD846" i="1"/>
  <c r="BC846" i="1"/>
  <c r="AZ846" i="1"/>
  <c r="AW846" i="1"/>
  <c r="AV846" i="1"/>
  <c r="AU846" i="1"/>
  <c r="AT846" i="1"/>
  <c r="AS846" i="1"/>
  <c r="AP846" i="1"/>
  <c r="AQ846" i="1" s="1"/>
  <c r="AO846" i="1"/>
  <c r="AN846" i="1"/>
  <c r="AM846" i="1"/>
  <c r="AL846" i="1"/>
  <c r="AD846" i="1"/>
  <c r="AA846" i="1"/>
  <c r="W846" i="1"/>
  <c r="E846" i="1"/>
  <c r="D846" i="1"/>
  <c r="B846" i="1"/>
  <c r="BB846" i="1" s="1"/>
  <c r="A846" i="1"/>
  <c r="BI845" i="1"/>
  <c r="BG845" i="1"/>
  <c r="BH845" i="1" s="1"/>
  <c r="BD845" i="1"/>
  <c r="BC845" i="1"/>
  <c r="AZ845" i="1"/>
  <c r="AW845" i="1"/>
  <c r="AV845" i="1"/>
  <c r="AU845" i="1"/>
  <c r="AT845" i="1"/>
  <c r="AS845" i="1"/>
  <c r="AP845" i="1"/>
  <c r="AQ845" i="1" s="1"/>
  <c r="AO845" i="1"/>
  <c r="AN845" i="1"/>
  <c r="AM845" i="1"/>
  <c r="AL845" i="1"/>
  <c r="AD845" i="1"/>
  <c r="AA845" i="1"/>
  <c r="W845" i="1"/>
  <c r="E845" i="1"/>
  <c r="D845" i="1"/>
  <c r="B845" i="1"/>
  <c r="BA845" i="1" s="1"/>
  <c r="A845" i="1"/>
  <c r="BI844" i="1"/>
  <c r="BG844" i="1"/>
  <c r="BH844" i="1" s="1"/>
  <c r="BD844" i="1"/>
  <c r="BC844" i="1"/>
  <c r="BB844" i="1"/>
  <c r="AZ844" i="1"/>
  <c r="AW844" i="1"/>
  <c r="AU844" i="1"/>
  <c r="AT844" i="1"/>
  <c r="AS844" i="1"/>
  <c r="AP844" i="1"/>
  <c r="AQ844" i="1" s="1"/>
  <c r="AO844" i="1"/>
  <c r="AN844" i="1"/>
  <c r="AM844" i="1"/>
  <c r="AL844" i="1"/>
  <c r="AD844" i="1"/>
  <c r="AA844" i="1"/>
  <c r="AV844" i="1" s="1"/>
  <c r="W844" i="1"/>
  <c r="E844" i="1"/>
  <c r="D844" i="1"/>
  <c r="B844" i="1"/>
  <c r="AX844" i="1" s="1"/>
  <c r="A844" i="1"/>
  <c r="BI843" i="1"/>
  <c r="BG843" i="1"/>
  <c r="BH843" i="1" s="1"/>
  <c r="BD843" i="1"/>
  <c r="BC843" i="1"/>
  <c r="BB843" i="1"/>
  <c r="AZ843" i="1"/>
  <c r="AW843" i="1"/>
  <c r="AU843" i="1"/>
  <c r="AT843" i="1"/>
  <c r="AS843" i="1"/>
  <c r="AP843" i="1"/>
  <c r="AQ843" i="1" s="1"/>
  <c r="AO843" i="1"/>
  <c r="AN843" i="1"/>
  <c r="AM843" i="1"/>
  <c r="AL843" i="1"/>
  <c r="AD843" i="1"/>
  <c r="AA843" i="1"/>
  <c r="W843" i="1"/>
  <c r="E843" i="1"/>
  <c r="D843" i="1"/>
  <c r="B843" i="1"/>
  <c r="BA843" i="1" s="1"/>
  <c r="A843" i="1"/>
  <c r="BI842" i="1"/>
  <c r="BG842" i="1"/>
  <c r="BH842" i="1" s="1"/>
  <c r="BD842" i="1"/>
  <c r="BC842" i="1"/>
  <c r="BB842" i="1"/>
  <c r="AZ842" i="1"/>
  <c r="AW842" i="1"/>
  <c r="AU842" i="1"/>
  <c r="AT842" i="1"/>
  <c r="AS842" i="1"/>
  <c r="AP842" i="1"/>
  <c r="AQ842" i="1" s="1"/>
  <c r="AO842" i="1"/>
  <c r="AN842" i="1"/>
  <c r="AM842" i="1"/>
  <c r="AL842" i="1"/>
  <c r="AD842" i="1"/>
  <c r="AA842" i="1"/>
  <c r="AV842" i="1" s="1"/>
  <c r="W842" i="1"/>
  <c r="E842" i="1"/>
  <c r="D842" i="1"/>
  <c r="B842" i="1"/>
  <c r="AX842" i="1" s="1"/>
  <c r="A842" i="1"/>
  <c r="BI841" i="1"/>
  <c r="BG841" i="1"/>
  <c r="BH841" i="1" s="1"/>
  <c r="BD841" i="1"/>
  <c r="BC841" i="1"/>
  <c r="BB841" i="1"/>
  <c r="AZ841" i="1"/>
  <c r="AW841" i="1"/>
  <c r="AU841" i="1"/>
  <c r="AT841" i="1"/>
  <c r="AS841" i="1"/>
  <c r="AP841" i="1"/>
  <c r="AQ841" i="1" s="1"/>
  <c r="AO841" i="1"/>
  <c r="AN841" i="1"/>
  <c r="AM841" i="1"/>
  <c r="AL841" i="1"/>
  <c r="AD841" i="1"/>
  <c r="AA841" i="1"/>
  <c r="W841" i="1"/>
  <c r="E841" i="1"/>
  <c r="D841" i="1"/>
  <c r="B841" i="1"/>
  <c r="BA841" i="1" s="1"/>
  <c r="A841" i="1"/>
  <c r="BI840" i="1"/>
  <c r="BG840" i="1"/>
  <c r="BH840" i="1" s="1"/>
  <c r="BD840" i="1"/>
  <c r="BC840" i="1"/>
  <c r="BB840" i="1"/>
  <c r="AZ840" i="1"/>
  <c r="AW840" i="1"/>
  <c r="AU840" i="1"/>
  <c r="AT840" i="1"/>
  <c r="AS840" i="1"/>
  <c r="AP840" i="1"/>
  <c r="AQ840" i="1" s="1"/>
  <c r="AO840" i="1"/>
  <c r="AN840" i="1"/>
  <c r="AM840" i="1"/>
  <c r="AL840" i="1"/>
  <c r="AD840" i="1"/>
  <c r="AA840" i="1"/>
  <c r="AV840" i="1" s="1"/>
  <c r="W840" i="1"/>
  <c r="E840" i="1"/>
  <c r="D840" i="1"/>
  <c r="B840" i="1"/>
  <c r="AX840" i="1" s="1"/>
  <c r="A840" i="1"/>
  <c r="BI839" i="1"/>
  <c r="BG839" i="1"/>
  <c r="BH839" i="1" s="1"/>
  <c r="BD839" i="1"/>
  <c r="BC839" i="1"/>
  <c r="BB839" i="1"/>
  <c r="AZ839" i="1"/>
  <c r="AW839" i="1"/>
  <c r="AU839" i="1"/>
  <c r="AT839" i="1"/>
  <c r="AS839" i="1"/>
  <c r="AP839" i="1"/>
  <c r="AQ839" i="1" s="1"/>
  <c r="AO839" i="1"/>
  <c r="AN839" i="1"/>
  <c r="AM839" i="1"/>
  <c r="AL839" i="1"/>
  <c r="AD839" i="1"/>
  <c r="AA839" i="1"/>
  <c r="W839" i="1"/>
  <c r="E839" i="1"/>
  <c r="D839" i="1"/>
  <c r="B839" i="1"/>
  <c r="BA839" i="1" s="1"/>
  <c r="A839" i="1"/>
  <c r="BI838" i="1"/>
  <c r="BG838" i="1"/>
  <c r="BH838" i="1" s="1"/>
  <c r="BD838" i="1"/>
  <c r="BC838" i="1"/>
  <c r="BB838" i="1"/>
  <c r="AZ838" i="1"/>
  <c r="AW838" i="1"/>
  <c r="AU838" i="1"/>
  <c r="AT838" i="1"/>
  <c r="AS838" i="1"/>
  <c r="AP838" i="1"/>
  <c r="AQ838" i="1" s="1"/>
  <c r="AO838" i="1"/>
  <c r="AN838" i="1"/>
  <c r="AM838" i="1"/>
  <c r="AL838" i="1"/>
  <c r="AD838" i="1"/>
  <c r="AA838" i="1"/>
  <c r="AV838" i="1" s="1"/>
  <c r="W838" i="1"/>
  <c r="E838" i="1"/>
  <c r="D838" i="1"/>
  <c r="B838" i="1"/>
  <c r="AX838" i="1" s="1"/>
  <c r="A838" i="1"/>
  <c r="BI837" i="1"/>
  <c r="BG837" i="1"/>
  <c r="BH837" i="1" s="1"/>
  <c r="BD837" i="1"/>
  <c r="BC837" i="1"/>
  <c r="BB837" i="1"/>
  <c r="AZ837" i="1"/>
  <c r="AW837" i="1"/>
  <c r="AU837" i="1"/>
  <c r="AT837" i="1"/>
  <c r="AS837" i="1"/>
  <c r="AP837" i="1"/>
  <c r="AQ837" i="1" s="1"/>
  <c r="AO837" i="1"/>
  <c r="AN837" i="1"/>
  <c r="AM837" i="1"/>
  <c r="AL837" i="1"/>
  <c r="AD837" i="1"/>
  <c r="AA837" i="1"/>
  <c r="W837" i="1"/>
  <c r="E837" i="1"/>
  <c r="D837" i="1"/>
  <c r="B837" i="1"/>
  <c r="BA837" i="1" s="1"/>
  <c r="A837" i="1"/>
  <c r="BL836" i="1"/>
  <c r="BJ836" i="1"/>
  <c r="BK836" i="1" s="1"/>
  <c r="BD836" i="1"/>
  <c r="BC836" i="1"/>
  <c r="BB836" i="1"/>
  <c r="AZ836" i="1"/>
  <c r="AW836" i="1"/>
  <c r="AU836" i="1"/>
  <c r="AT836" i="1"/>
  <c r="AS836" i="1"/>
  <c r="AP836" i="1"/>
  <c r="AQ836" i="1" s="1"/>
  <c r="AO836" i="1"/>
  <c r="AN836" i="1"/>
  <c r="AM836" i="1"/>
  <c r="AL836" i="1"/>
  <c r="AD836" i="1"/>
  <c r="AA836" i="1"/>
  <c r="AV836" i="1" s="1"/>
  <c r="W836" i="1"/>
  <c r="E836" i="1"/>
  <c r="D836" i="1"/>
  <c r="B836" i="1"/>
  <c r="AX836" i="1" s="1"/>
  <c r="A836" i="1"/>
  <c r="BL835" i="1"/>
  <c r="BJ835" i="1"/>
  <c r="BK835" i="1" s="1"/>
  <c r="BD835" i="1"/>
  <c r="BC835" i="1"/>
  <c r="BB835" i="1"/>
  <c r="AZ835" i="1"/>
  <c r="AW835" i="1"/>
  <c r="AU835" i="1"/>
  <c r="AT835" i="1"/>
  <c r="AS835" i="1"/>
  <c r="AP835" i="1"/>
  <c r="AQ835" i="1" s="1"/>
  <c r="AO835" i="1"/>
  <c r="AN835" i="1"/>
  <c r="AM835" i="1"/>
  <c r="AL835" i="1"/>
  <c r="AD835" i="1"/>
  <c r="AA835" i="1"/>
  <c r="W835" i="1"/>
  <c r="E835" i="1"/>
  <c r="D835" i="1"/>
  <c r="B835" i="1"/>
  <c r="BA835" i="1" s="1"/>
  <c r="A835" i="1"/>
  <c r="BL834" i="1"/>
  <c r="BJ834" i="1"/>
  <c r="BK834" i="1" s="1"/>
  <c r="BD834" i="1"/>
  <c r="BC834" i="1"/>
  <c r="BB834" i="1"/>
  <c r="AZ834" i="1"/>
  <c r="AW834" i="1"/>
  <c r="AU834" i="1"/>
  <c r="AT834" i="1"/>
  <c r="AS834" i="1"/>
  <c r="AP834" i="1"/>
  <c r="AQ834" i="1" s="1"/>
  <c r="AO834" i="1"/>
  <c r="AN834" i="1"/>
  <c r="AM834" i="1"/>
  <c r="AL834" i="1"/>
  <c r="AD834" i="1"/>
  <c r="AA834" i="1"/>
  <c r="AV834" i="1" s="1"/>
  <c r="W834" i="1"/>
  <c r="E834" i="1"/>
  <c r="D834" i="1"/>
  <c r="B834" i="1"/>
  <c r="AX834" i="1" s="1"/>
  <c r="A834" i="1"/>
  <c r="BL833" i="1"/>
  <c r="BJ833" i="1"/>
  <c r="BK833" i="1" s="1"/>
  <c r="BD833" i="1"/>
  <c r="BC833" i="1"/>
  <c r="BB833" i="1"/>
  <c r="AZ833" i="1"/>
  <c r="AW833" i="1"/>
  <c r="AU833" i="1"/>
  <c r="AT833" i="1"/>
  <c r="AS833" i="1"/>
  <c r="AP833" i="1"/>
  <c r="AQ833" i="1" s="1"/>
  <c r="AO833" i="1"/>
  <c r="AN833" i="1"/>
  <c r="AM833" i="1"/>
  <c r="AL833" i="1"/>
  <c r="AD833" i="1"/>
  <c r="AA833" i="1"/>
  <c r="W833" i="1"/>
  <c r="E833" i="1"/>
  <c r="D833" i="1"/>
  <c r="B833" i="1"/>
  <c r="BA833" i="1" s="1"/>
  <c r="A833" i="1"/>
  <c r="BL832" i="1"/>
  <c r="BJ832" i="1"/>
  <c r="BK832" i="1" s="1"/>
  <c r="BD832" i="1"/>
  <c r="BC832" i="1"/>
  <c r="BB832" i="1"/>
  <c r="AZ832" i="1"/>
  <c r="AW832" i="1"/>
  <c r="AU832" i="1"/>
  <c r="AT832" i="1"/>
  <c r="AS832" i="1"/>
  <c r="AP832" i="1"/>
  <c r="AQ832" i="1" s="1"/>
  <c r="AO832" i="1"/>
  <c r="AN832" i="1"/>
  <c r="AM832" i="1"/>
  <c r="AL832" i="1"/>
  <c r="AD832" i="1"/>
  <c r="AA832" i="1"/>
  <c r="AV832" i="1" s="1"/>
  <c r="W832" i="1"/>
  <c r="E832" i="1"/>
  <c r="D832" i="1"/>
  <c r="B832" i="1"/>
  <c r="AX832" i="1" s="1"/>
  <c r="A832" i="1"/>
  <c r="BL831" i="1"/>
  <c r="BJ831" i="1"/>
  <c r="BK831" i="1" s="1"/>
  <c r="BD831" i="1"/>
  <c r="BC831" i="1"/>
  <c r="BB831" i="1"/>
  <c r="AZ831" i="1"/>
  <c r="AW831" i="1"/>
  <c r="AU831" i="1"/>
  <c r="AT831" i="1"/>
  <c r="AS831" i="1"/>
  <c r="AP831" i="1"/>
  <c r="AQ831" i="1" s="1"/>
  <c r="AO831" i="1"/>
  <c r="AN831" i="1"/>
  <c r="AM831" i="1"/>
  <c r="AL831" i="1"/>
  <c r="AD831" i="1"/>
  <c r="AA831" i="1"/>
  <c r="W831" i="1"/>
  <c r="E831" i="1"/>
  <c r="D831" i="1"/>
  <c r="B831" i="1"/>
  <c r="BA831" i="1" s="1"/>
  <c r="A831" i="1"/>
  <c r="BL830" i="1"/>
  <c r="BJ830" i="1"/>
  <c r="BK830" i="1" s="1"/>
  <c r="BD830" i="1"/>
  <c r="BC830" i="1"/>
  <c r="BB830" i="1"/>
  <c r="AZ830" i="1"/>
  <c r="AW830" i="1"/>
  <c r="AU830" i="1"/>
  <c r="AT830" i="1"/>
  <c r="AS830" i="1"/>
  <c r="AP830" i="1"/>
  <c r="AQ830" i="1" s="1"/>
  <c r="AO830" i="1"/>
  <c r="AN830" i="1"/>
  <c r="AM830" i="1"/>
  <c r="AL830" i="1"/>
  <c r="AD830" i="1"/>
  <c r="AA830" i="1"/>
  <c r="AV830" i="1" s="1"/>
  <c r="W830" i="1"/>
  <c r="E830" i="1"/>
  <c r="D830" i="1"/>
  <c r="B830" i="1"/>
  <c r="AX830" i="1" s="1"/>
  <c r="A830" i="1"/>
  <c r="BL829" i="1"/>
  <c r="BJ829" i="1"/>
  <c r="BK829" i="1" s="1"/>
  <c r="BD829" i="1"/>
  <c r="BC829" i="1"/>
  <c r="BB829" i="1"/>
  <c r="AZ829" i="1"/>
  <c r="AW829" i="1"/>
  <c r="AU829" i="1"/>
  <c r="AT829" i="1"/>
  <c r="AS829" i="1"/>
  <c r="AP829" i="1"/>
  <c r="AQ829" i="1" s="1"/>
  <c r="AO829" i="1"/>
  <c r="AN829" i="1"/>
  <c r="AM829" i="1"/>
  <c r="AL829" i="1"/>
  <c r="AD829" i="1"/>
  <c r="AA829" i="1"/>
  <c r="W829" i="1"/>
  <c r="E829" i="1"/>
  <c r="D829" i="1"/>
  <c r="B829" i="1"/>
  <c r="BA829" i="1" s="1"/>
  <c r="A829" i="1"/>
  <c r="BL828" i="1"/>
  <c r="BJ828" i="1"/>
  <c r="BK828" i="1" s="1"/>
  <c r="BD828" i="1"/>
  <c r="BC828" i="1"/>
  <c r="BB828" i="1"/>
  <c r="AZ828" i="1"/>
  <c r="AW828" i="1"/>
  <c r="AV828" i="1"/>
  <c r="AU828" i="1"/>
  <c r="AT828" i="1"/>
  <c r="AS828" i="1"/>
  <c r="AN828" i="1"/>
  <c r="AL828" i="1"/>
  <c r="AA828" i="1"/>
  <c r="AP828" i="1" s="1"/>
  <c r="W828" i="1"/>
  <c r="E828" i="1"/>
  <c r="D828" i="1"/>
  <c r="B828" i="1"/>
  <c r="A828" i="1"/>
  <c r="BL827" i="1"/>
  <c r="BJ827" i="1"/>
  <c r="BK827" i="1" s="1"/>
  <c r="BD827" i="1"/>
  <c r="BC827" i="1"/>
  <c r="BB827" i="1"/>
  <c r="AZ827" i="1"/>
  <c r="AW827" i="1"/>
  <c r="AV827" i="1"/>
  <c r="AU827" i="1"/>
  <c r="AT827" i="1"/>
  <c r="AS827" i="1"/>
  <c r="AP827" i="1"/>
  <c r="AO827" i="1"/>
  <c r="AN827" i="1"/>
  <c r="AM827" i="1"/>
  <c r="AA827" i="1"/>
  <c r="W827" i="1"/>
  <c r="E827" i="1"/>
  <c r="D827" i="1"/>
  <c r="B827" i="1"/>
  <c r="AX827" i="1" s="1"/>
  <c r="A827" i="1"/>
  <c r="BL826" i="1"/>
  <c r="BJ826" i="1"/>
  <c r="BK826" i="1" s="1"/>
  <c r="BD826" i="1"/>
  <c r="BC826" i="1"/>
  <c r="BB826" i="1"/>
  <c r="AZ826" i="1"/>
  <c r="AW826" i="1"/>
  <c r="AV826" i="1"/>
  <c r="AU826" i="1"/>
  <c r="AT826" i="1"/>
  <c r="AS826" i="1"/>
  <c r="AN826" i="1"/>
  <c r="AL826" i="1"/>
  <c r="AA826" i="1"/>
  <c r="AP826" i="1" s="1"/>
  <c r="W826" i="1"/>
  <c r="E826" i="1"/>
  <c r="D826" i="1"/>
  <c r="B826" i="1"/>
  <c r="A826" i="1"/>
  <c r="BL825" i="1"/>
  <c r="BJ825" i="1"/>
  <c r="BK825" i="1" s="1"/>
  <c r="BD825" i="1"/>
  <c r="BC825" i="1"/>
  <c r="BB825" i="1"/>
  <c r="AZ825" i="1"/>
  <c r="AW825" i="1"/>
  <c r="AV825" i="1"/>
  <c r="AU825" i="1"/>
  <c r="AT825" i="1"/>
  <c r="AS825" i="1"/>
  <c r="AP825" i="1"/>
  <c r="AQ825" i="1" s="1"/>
  <c r="AO825" i="1"/>
  <c r="AN825" i="1"/>
  <c r="AM825" i="1"/>
  <c r="AA825" i="1"/>
  <c r="W825" i="1"/>
  <c r="E825" i="1"/>
  <c r="D825" i="1"/>
  <c r="B825" i="1"/>
  <c r="AX825" i="1" s="1"/>
  <c r="A825" i="1"/>
  <c r="BL824" i="1"/>
  <c r="BJ824" i="1"/>
  <c r="BK824" i="1" s="1"/>
  <c r="BD824" i="1"/>
  <c r="BC824" i="1"/>
  <c r="BB824" i="1"/>
  <c r="AZ824" i="1"/>
  <c r="AW824" i="1"/>
  <c r="AV824" i="1"/>
  <c r="AU824" i="1"/>
  <c r="AT824" i="1"/>
  <c r="AS824" i="1"/>
  <c r="AP824" i="1"/>
  <c r="AQ824" i="1" s="1"/>
  <c r="AO824" i="1"/>
  <c r="AN824" i="1"/>
  <c r="AL824" i="1"/>
  <c r="AA824" i="1"/>
  <c r="W824" i="1"/>
  <c r="E824" i="1"/>
  <c r="D824" i="1"/>
  <c r="B824" i="1"/>
  <c r="AX824" i="1" s="1"/>
  <c r="A824" i="1"/>
  <c r="BL823" i="1"/>
  <c r="BJ823" i="1"/>
  <c r="BK823" i="1" s="1"/>
  <c r="BD823" i="1"/>
  <c r="BC823" i="1"/>
  <c r="BB823" i="1"/>
  <c r="AZ823" i="1"/>
  <c r="AW823" i="1"/>
  <c r="AV823" i="1"/>
  <c r="AU823" i="1"/>
  <c r="AT823" i="1"/>
  <c r="AS823" i="1"/>
  <c r="AP823" i="1"/>
  <c r="AQ823" i="1" s="1"/>
  <c r="AO823" i="1"/>
  <c r="AN823" i="1"/>
  <c r="AM823" i="1"/>
  <c r="AA823" i="1"/>
  <c r="W823" i="1"/>
  <c r="E823" i="1"/>
  <c r="D823" i="1"/>
  <c r="B823" i="1"/>
  <c r="AX823" i="1" s="1"/>
  <c r="A823" i="1"/>
  <c r="BL822" i="1"/>
  <c r="BJ822" i="1"/>
  <c r="BK822" i="1" s="1"/>
  <c r="BD822" i="1"/>
  <c r="BC822" i="1"/>
  <c r="BB822" i="1"/>
  <c r="AZ822" i="1"/>
  <c r="AW822" i="1"/>
  <c r="AV822" i="1"/>
  <c r="AU822" i="1"/>
  <c r="AT822" i="1"/>
  <c r="AS822" i="1"/>
  <c r="AP822" i="1"/>
  <c r="AQ822" i="1" s="1"/>
  <c r="AO822" i="1"/>
  <c r="AN822" i="1"/>
  <c r="AL822" i="1"/>
  <c r="AA822" i="1"/>
  <c r="W822" i="1"/>
  <c r="E822" i="1"/>
  <c r="D822" i="1"/>
  <c r="B822" i="1"/>
  <c r="A822" i="1"/>
  <c r="BL821" i="1"/>
  <c r="BJ821" i="1"/>
  <c r="BK821" i="1" s="1"/>
  <c r="BD821" i="1"/>
  <c r="BC821" i="1"/>
  <c r="BB821" i="1"/>
  <c r="AZ821" i="1"/>
  <c r="AW821" i="1"/>
  <c r="AV821" i="1"/>
  <c r="AU821" i="1"/>
  <c r="AT821" i="1"/>
  <c r="AS821" i="1"/>
  <c r="AP821" i="1"/>
  <c r="AQ821" i="1" s="1"/>
  <c r="AO821" i="1"/>
  <c r="AN821" i="1"/>
  <c r="AM821" i="1"/>
  <c r="AA821" i="1"/>
  <c r="W821" i="1"/>
  <c r="E821" i="1"/>
  <c r="D821" i="1"/>
  <c r="B821" i="1"/>
  <c r="AX821" i="1" s="1"/>
  <c r="A821" i="1"/>
  <c r="BL820" i="1"/>
  <c r="BJ820" i="1"/>
  <c r="BK820" i="1" s="1"/>
  <c r="BD820" i="1"/>
  <c r="BC820" i="1"/>
  <c r="BB820" i="1"/>
  <c r="AZ820" i="1"/>
  <c r="AW820" i="1"/>
  <c r="AV820" i="1"/>
  <c r="AU820" i="1"/>
  <c r="AT820" i="1"/>
  <c r="AS820" i="1"/>
  <c r="AM820" i="1"/>
  <c r="AL820" i="1"/>
  <c r="AD820" i="1"/>
  <c r="AA820" i="1"/>
  <c r="AP820" i="1" s="1"/>
  <c r="AQ820" i="1" s="1"/>
  <c r="W820" i="1"/>
  <c r="E820" i="1"/>
  <c r="D820" i="1"/>
  <c r="B820" i="1"/>
  <c r="AX820" i="1" s="1"/>
  <c r="A820" i="1"/>
  <c r="BL819" i="1"/>
  <c r="BJ819" i="1"/>
  <c r="BK819" i="1" s="1"/>
  <c r="BD819" i="1"/>
  <c r="BC819" i="1"/>
  <c r="BB819" i="1"/>
  <c r="AZ819" i="1"/>
  <c r="AW819" i="1"/>
  <c r="AV819" i="1"/>
  <c r="AU819" i="1"/>
  <c r="AT819" i="1"/>
  <c r="AS819" i="1"/>
  <c r="AP819" i="1"/>
  <c r="AQ819" i="1" s="1"/>
  <c r="AO819" i="1"/>
  <c r="AN819" i="1"/>
  <c r="AM819" i="1"/>
  <c r="AA819" i="1"/>
  <c r="W819" i="1"/>
  <c r="E819" i="1"/>
  <c r="D819" i="1"/>
  <c r="B819" i="1"/>
  <c r="AX819" i="1" s="1"/>
  <c r="A819" i="1"/>
  <c r="BL818" i="1"/>
  <c r="BJ818" i="1"/>
  <c r="BK818" i="1" s="1"/>
  <c r="BD818" i="1"/>
  <c r="BC818" i="1"/>
  <c r="BB818" i="1"/>
  <c r="AZ818" i="1"/>
  <c r="AW818" i="1"/>
  <c r="AV818" i="1"/>
  <c r="AU818" i="1"/>
  <c r="AT818" i="1"/>
  <c r="AS818" i="1"/>
  <c r="AP818" i="1"/>
  <c r="AO818" i="1"/>
  <c r="AM818" i="1"/>
  <c r="AL818" i="1"/>
  <c r="AD818" i="1"/>
  <c r="AA818" i="1"/>
  <c r="W818" i="1"/>
  <c r="E818" i="1"/>
  <c r="D818" i="1"/>
  <c r="B818" i="1"/>
  <c r="AX818" i="1" s="1"/>
  <c r="A818" i="1"/>
  <c r="BL817" i="1"/>
  <c r="BJ817" i="1"/>
  <c r="BK817" i="1" s="1"/>
  <c r="BD817" i="1"/>
  <c r="BC817" i="1"/>
  <c r="BB817" i="1"/>
  <c r="AZ817" i="1"/>
  <c r="AW817" i="1"/>
  <c r="AV817" i="1"/>
  <c r="AU817" i="1"/>
  <c r="AT817" i="1"/>
  <c r="AS817" i="1"/>
  <c r="AN817" i="1"/>
  <c r="AM817" i="1"/>
  <c r="AA817" i="1"/>
  <c r="W817" i="1"/>
  <c r="E817" i="1"/>
  <c r="D817" i="1"/>
  <c r="B817" i="1"/>
  <c r="BA817" i="1" s="1"/>
  <c r="A817" i="1"/>
  <c r="BL816" i="1"/>
  <c r="BJ816" i="1"/>
  <c r="BK816" i="1" s="1"/>
  <c r="BD816" i="1"/>
  <c r="BC816" i="1"/>
  <c r="BB816" i="1"/>
  <c r="AZ816" i="1"/>
  <c r="AW816" i="1"/>
  <c r="AV816" i="1"/>
  <c r="AU816" i="1"/>
  <c r="AT816" i="1"/>
  <c r="AS816" i="1"/>
  <c r="AP816" i="1"/>
  <c r="AO816" i="1"/>
  <c r="AM816" i="1"/>
  <c r="AL816" i="1"/>
  <c r="AD816" i="1"/>
  <c r="AA816" i="1"/>
  <c r="W816" i="1"/>
  <c r="E816" i="1"/>
  <c r="D816" i="1"/>
  <c r="B816" i="1"/>
  <c r="AX816" i="1" s="1"/>
  <c r="A816" i="1"/>
  <c r="BL815" i="1"/>
  <c r="BJ815" i="1"/>
  <c r="BK815" i="1" s="1"/>
  <c r="BD815" i="1"/>
  <c r="BC815" i="1"/>
  <c r="BB815" i="1"/>
  <c r="AZ815" i="1"/>
  <c r="AW815" i="1"/>
  <c r="AV815" i="1"/>
  <c r="AU815" i="1"/>
  <c r="AT815" i="1"/>
  <c r="AS815" i="1"/>
  <c r="AN815" i="1"/>
  <c r="AM815" i="1"/>
  <c r="AA815" i="1"/>
  <c r="AP815" i="1" s="1"/>
  <c r="AQ815" i="1" s="1"/>
  <c r="W815" i="1"/>
  <c r="E815" i="1"/>
  <c r="D815" i="1"/>
  <c r="B815" i="1"/>
  <c r="BA815" i="1" s="1"/>
  <c r="A815" i="1"/>
  <c r="BL814" i="1"/>
  <c r="BJ814" i="1"/>
  <c r="BK814" i="1" s="1"/>
  <c r="BD814" i="1"/>
  <c r="BC814" i="1"/>
  <c r="BB814" i="1"/>
  <c r="AZ814" i="1"/>
  <c r="AW814" i="1"/>
  <c r="AV814" i="1"/>
  <c r="AU814" i="1"/>
  <c r="AT814" i="1"/>
  <c r="AS814" i="1"/>
  <c r="AM814" i="1"/>
  <c r="AL814" i="1"/>
  <c r="AD814" i="1"/>
  <c r="AA814" i="1"/>
  <c r="AP814" i="1" s="1"/>
  <c r="AQ814" i="1" s="1"/>
  <c r="W814" i="1"/>
  <c r="E814" i="1"/>
  <c r="D814" i="1"/>
  <c r="B814" i="1"/>
  <c r="AX814" i="1" s="1"/>
  <c r="A814" i="1"/>
  <c r="BL813" i="1"/>
  <c r="BJ813" i="1"/>
  <c r="BK813" i="1" s="1"/>
  <c r="BD813" i="1"/>
  <c r="BC813" i="1"/>
  <c r="BB813" i="1"/>
  <c r="AZ813" i="1"/>
  <c r="AW813" i="1"/>
  <c r="AV813" i="1"/>
  <c r="AU813" i="1"/>
  <c r="AT813" i="1"/>
  <c r="AS813" i="1"/>
  <c r="AP813" i="1"/>
  <c r="AQ813" i="1" s="1"/>
  <c r="AO813" i="1"/>
  <c r="AN813" i="1"/>
  <c r="AM813" i="1"/>
  <c r="AA813" i="1"/>
  <c r="AD813" i="1" s="1"/>
  <c r="AF813" i="1" s="1"/>
  <c r="AE813" i="1" s="1"/>
  <c r="W813" i="1"/>
  <c r="E813" i="1"/>
  <c r="D813" i="1"/>
  <c r="B813" i="1"/>
  <c r="BA813" i="1" s="1"/>
  <c r="A813" i="1"/>
  <c r="BI812" i="1"/>
  <c r="BG812" i="1"/>
  <c r="BH812" i="1" s="1"/>
  <c r="BD812" i="1"/>
  <c r="BC812" i="1"/>
  <c r="BB812" i="1"/>
  <c r="AZ812" i="1"/>
  <c r="AW812" i="1"/>
  <c r="AV812" i="1"/>
  <c r="AT812" i="1"/>
  <c r="AS812" i="1"/>
  <c r="AP812" i="1"/>
  <c r="AQ812" i="1" s="1"/>
  <c r="AN812" i="1"/>
  <c r="AM812" i="1"/>
  <c r="AL812" i="1"/>
  <c r="AD812" i="1"/>
  <c r="AA812" i="1"/>
  <c r="AU812" i="1" s="1"/>
  <c r="W812" i="1"/>
  <c r="E812" i="1"/>
  <c r="D812" i="1"/>
  <c r="B812" i="1"/>
  <c r="AX812" i="1" s="1"/>
  <c r="A812" i="1"/>
  <c r="BI811" i="1"/>
  <c r="BG811" i="1"/>
  <c r="BH811" i="1" s="1"/>
  <c r="BD811" i="1"/>
  <c r="BC811" i="1"/>
  <c r="BB811" i="1"/>
  <c r="AZ811" i="1"/>
  <c r="AW811" i="1"/>
  <c r="AV811" i="1"/>
  <c r="AU811" i="1"/>
  <c r="AT811" i="1"/>
  <c r="AS811" i="1"/>
  <c r="AN811" i="1"/>
  <c r="AL811" i="1"/>
  <c r="AA811" i="1"/>
  <c r="AP811" i="1" s="1"/>
  <c r="W811" i="1"/>
  <c r="E811" i="1"/>
  <c r="D811" i="1"/>
  <c r="B811" i="1"/>
  <c r="BA811" i="1" s="1"/>
  <c r="A811" i="1"/>
  <c r="AR811" i="1" s="1"/>
  <c r="BI810" i="1"/>
  <c r="BG810" i="1"/>
  <c r="BH810" i="1" s="1"/>
  <c r="BD810" i="1"/>
  <c r="BC810" i="1"/>
  <c r="BB810" i="1"/>
  <c r="AZ810" i="1"/>
  <c r="AW810" i="1"/>
  <c r="AV810" i="1"/>
  <c r="AU810" i="1"/>
  <c r="AT810" i="1"/>
  <c r="AS810" i="1"/>
  <c r="AP810" i="1"/>
  <c r="AQ810" i="1" s="1"/>
  <c r="AO810" i="1"/>
  <c r="AN810" i="1"/>
  <c r="AM810" i="1"/>
  <c r="AA810" i="1"/>
  <c r="AD810" i="1" s="1"/>
  <c r="AF810" i="1" s="1"/>
  <c r="AE810" i="1" s="1"/>
  <c r="W810" i="1"/>
  <c r="E810" i="1"/>
  <c r="D810" i="1"/>
  <c r="B810" i="1"/>
  <c r="AX810" i="1" s="1"/>
  <c r="A810" i="1"/>
  <c r="BL809" i="1"/>
  <c r="BJ809" i="1"/>
  <c r="BK809" i="1" s="1"/>
  <c r="BD809" i="1"/>
  <c r="BC809" i="1"/>
  <c r="BB809" i="1"/>
  <c r="AZ809" i="1"/>
  <c r="AW809" i="1"/>
  <c r="AV809" i="1"/>
  <c r="AU809" i="1"/>
  <c r="AT809" i="1"/>
  <c r="AS809" i="1"/>
  <c r="AN809" i="1"/>
  <c r="AL809" i="1"/>
  <c r="AA809" i="1"/>
  <c r="AO809" i="1" s="1"/>
  <c r="W809" i="1"/>
  <c r="E809" i="1"/>
  <c r="D809" i="1"/>
  <c r="B809" i="1"/>
  <c r="BA809" i="1" s="1"/>
  <c r="A809" i="1"/>
  <c r="BL808" i="1"/>
  <c r="BJ808" i="1"/>
  <c r="BK808" i="1" s="1"/>
  <c r="BD808" i="1"/>
  <c r="BC808" i="1"/>
  <c r="BB808" i="1"/>
  <c r="AZ808" i="1"/>
  <c r="AW808" i="1"/>
  <c r="AV808" i="1"/>
  <c r="AU808" i="1"/>
  <c r="AT808" i="1"/>
  <c r="AS808" i="1"/>
  <c r="AP808" i="1"/>
  <c r="AQ808" i="1" s="1"/>
  <c r="AO808" i="1"/>
  <c r="AN808" i="1"/>
  <c r="AM808" i="1"/>
  <c r="AA808" i="1"/>
  <c r="AD808" i="1" s="1"/>
  <c r="AF808" i="1" s="1"/>
  <c r="AE808" i="1" s="1"/>
  <c r="W808" i="1"/>
  <c r="E808" i="1"/>
  <c r="D808" i="1"/>
  <c r="B808" i="1"/>
  <c r="AX808" i="1" s="1"/>
  <c r="A808" i="1"/>
  <c r="BI807" i="1"/>
  <c r="BG807" i="1"/>
  <c r="BH807" i="1" s="1"/>
  <c r="BD807" i="1"/>
  <c r="BC807" i="1"/>
  <c r="BB807" i="1"/>
  <c r="AZ807" i="1"/>
  <c r="AW807" i="1"/>
  <c r="AV807" i="1"/>
  <c r="AU807" i="1"/>
  <c r="AT807" i="1"/>
  <c r="AS807" i="1"/>
  <c r="AN807" i="1"/>
  <c r="AL807" i="1"/>
  <c r="AA807" i="1"/>
  <c r="AO807" i="1" s="1"/>
  <c r="W807" i="1"/>
  <c r="E807" i="1"/>
  <c r="D807" i="1"/>
  <c r="B807" i="1"/>
  <c r="BA807" i="1" s="1"/>
  <c r="A807" i="1"/>
  <c r="BI806" i="1"/>
  <c r="BG806" i="1"/>
  <c r="BH806" i="1" s="1"/>
  <c r="BD806" i="1"/>
  <c r="BC806" i="1"/>
  <c r="BB806" i="1"/>
  <c r="AZ806" i="1"/>
  <c r="AW806" i="1"/>
  <c r="AV806" i="1"/>
  <c r="AU806" i="1"/>
  <c r="AT806" i="1"/>
  <c r="AS806" i="1"/>
  <c r="AP806" i="1"/>
  <c r="AQ806" i="1" s="1"/>
  <c r="AO806" i="1"/>
  <c r="AN806" i="1"/>
  <c r="AM806" i="1"/>
  <c r="AA806" i="1"/>
  <c r="AD806" i="1" s="1"/>
  <c r="AF806" i="1" s="1"/>
  <c r="AE806" i="1" s="1"/>
  <c r="W806" i="1"/>
  <c r="E806" i="1"/>
  <c r="D806" i="1"/>
  <c r="B806" i="1"/>
  <c r="AX806" i="1" s="1"/>
  <c r="A806" i="1"/>
  <c r="BL805" i="1"/>
  <c r="BJ805" i="1"/>
  <c r="BK805" i="1" s="1"/>
  <c r="BD805" i="1"/>
  <c r="BC805" i="1"/>
  <c r="BB805" i="1"/>
  <c r="AZ805" i="1"/>
  <c r="AW805" i="1"/>
  <c r="AV805" i="1"/>
  <c r="AU805" i="1"/>
  <c r="AT805" i="1"/>
  <c r="AS805" i="1"/>
  <c r="AN805" i="1"/>
  <c r="AL805" i="1"/>
  <c r="AA805" i="1"/>
  <c r="AO805" i="1" s="1"/>
  <c r="W805" i="1"/>
  <c r="E805" i="1"/>
  <c r="D805" i="1"/>
  <c r="B805" i="1"/>
  <c r="BA805" i="1" s="1"/>
  <c r="A805" i="1"/>
  <c r="BL804" i="1"/>
  <c r="BJ804" i="1"/>
  <c r="BK804" i="1" s="1"/>
  <c r="BD804" i="1"/>
  <c r="BC804" i="1"/>
  <c r="BB804" i="1"/>
  <c r="AZ804" i="1"/>
  <c r="AW804" i="1"/>
  <c r="AV804" i="1"/>
  <c r="AU804" i="1"/>
  <c r="AT804" i="1"/>
  <c r="AS804" i="1"/>
  <c r="AP804" i="1"/>
  <c r="AQ804" i="1" s="1"/>
  <c r="AO804" i="1"/>
  <c r="AN804" i="1"/>
  <c r="AM804" i="1"/>
  <c r="AA804" i="1"/>
  <c r="AD804" i="1" s="1"/>
  <c r="AF804" i="1" s="1"/>
  <c r="AE804" i="1" s="1"/>
  <c r="W804" i="1"/>
  <c r="E804" i="1"/>
  <c r="D804" i="1"/>
  <c r="B804" i="1"/>
  <c r="AX804" i="1" s="1"/>
  <c r="A804" i="1"/>
  <c r="BI803" i="1"/>
  <c r="BG803" i="1"/>
  <c r="BH803" i="1" s="1"/>
  <c r="BD803" i="1"/>
  <c r="BC803" i="1"/>
  <c r="BB803" i="1"/>
  <c r="AZ803" i="1"/>
  <c r="AW803" i="1"/>
  <c r="AV803" i="1"/>
  <c r="AU803" i="1"/>
  <c r="AT803" i="1"/>
  <c r="AS803" i="1"/>
  <c r="AN803" i="1"/>
  <c r="AL803" i="1"/>
  <c r="AA803" i="1"/>
  <c r="AO803" i="1" s="1"/>
  <c r="W803" i="1"/>
  <c r="E803" i="1"/>
  <c r="D803" i="1"/>
  <c r="B803" i="1"/>
  <c r="BA803" i="1" s="1"/>
  <c r="A803" i="1"/>
  <c r="BI802" i="1"/>
  <c r="BG802" i="1"/>
  <c r="BH802" i="1" s="1"/>
  <c r="BD802" i="1"/>
  <c r="BC802" i="1"/>
  <c r="BB802" i="1"/>
  <c r="AZ802" i="1"/>
  <c r="AW802" i="1"/>
  <c r="AV802" i="1"/>
  <c r="AU802" i="1"/>
  <c r="AT802" i="1"/>
  <c r="AS802" i="1"/>
  <c r="AP802" i="1"/>
  <c r="AQ802" i="1" s="1"/>
  <c r="AO802" i="1"/>
  <c r="AN802" i="1"/>
  <c r="AM802" i="1"/>
  <c r="AA802" i="1"/>
  <c r="AD802" i="1" s="1"/>
  <c r="AF802" i="1" s="1"/>
  <c r="AE802" i="1" s="1"/>
  <c r="W802" i="1"/>
  <c r="E802" i="1"/>
  <c r="D802" i="1"/>
  <c r="B802" i="1"/>
  <c r="AX802" i="1" s="1"/>
  <c r="A802" i="1"/>
  <c r="BI801" i="1"/>
  <c r="BG801" i="1"/>
  <c r="BH801" i="1" s="1"/>
  <c r="BD801" i="1"/>
  <c r="BC801" i="1"/>
  <c r="BB801" i="1"/>
  <c r="AZ801" i="1"/>
  <c r="AW801" i="1"/>
  <c r="AV801" i="1"/>
  <c r="AU801" i="1"/>
  <c r="AT801" i="1"/>
  <c r="AS801" i="1"/>
  <c r="AP801" i="1"/>
  <c r="AQ801" i="1" s="1"/>
  <c r="AO801" i="1"/>
  <c r="AN801" i="1"/>
  <c r="AL801" i="1"/>
  <c r="AA801" i="1"/>
  <c r="W801" i="1"/>
  <c r="E801" i="1"/>
  <c r="D801" i="1"/>
  <c r="B801" i="1"/>
  <c r="BA801" i="1" s="1"/>
  <c r="A801" i="1"/>
  <c r="BI800" i="1"/>
  <c r="BG800" i="1"/>
  <c r="BH800" i="1" s="1"/>
  <c r="BD800" i="1"/>
  <c r="BC800" i="1"/>
  <c r="BB800" i="1"/>
  <c r="AZ800" i="1"/>
  <c r="AW800" i="1"/>
  <c r="AV800" i="1"/>
  <c r="AU800" i="1"/>
  <c r="AT800" i="1"/>
  <c r="AS800" i="1"/>
  <c r="AN800" i="1"/>
  <c r="AM800" i="1"/>
  <c r="AA800" i="1"/>
  <c r="AP800" i="1" s="1"/>
  <c r="AQ800" i="1" s="1"/>
  <c r="W800" i="1"/>
  <c r="E800" i="1"/>
  <c r="D800" i="1"/>
  <c r="B800" i="1"/>
  <c r="AX800" i="1" s="1"/>
  <c r="A800" i="1"/>
  <c r="BI799" i="1"/>
  <c r="BG799" i="1"/>
  <c r="BH799" i="1" s="1"/>
  <c r="BD799" i="1"/>
  <c r="BC799" i="1"/>
  <c r="BB799" i="1"/>
  <c r="AZ799" i="1"/>
  <c r="AW799" i="1"/>
  <c r="AV799" i="1"/>
  <c r="AU799" i="1"/>
  <c r="AT799" i="1"/>
  <c r="AS799" i="1"/>
  <c r="AP799" i="1"/>
  <c r="AQ799" i="1" s="1"/>
  <c r="AO799" i="1"/>
  <c r="AN799" i="1"/>
  <c r="AL799" i="1"/>
  <c r="AA799" i="1"/>
  <c r="W799" i="1"/>
  <c r="E799" i="1"/>
  <c r="D799" i="1"/>
  <c r="B799" i="1"/>
  <c r="BA799" i="1" s="1"/>
  <c r="A799" i="1"/>
  <c r="BI798" i="1"/>
  <c r="BG798" i="1"/>
  <c r="BH798" i="1" s="1"/>
  <c r="BD798" i="1"/>
  <c r="BC798" i="1"/>
  <c r="BB798" i="1"/>
  <c r="AZ798" i="1"/>
  <c r="AW798" i="1"/>
  <c r="AV798" i="1"/>
  <c r="AU798" i="1"/>
  <c r="AT798" i="1"/>
  <c r="AS798" i="1"/>
  <c r="AN798" i="1"/>
  <c r="AM798" i="1"/>
  <c r="AA798" i="1"/>
  <c r="W798" i="1"/>
  <c r="E798" i="1"/>
  <c r="D798" i="1"/>
  <c r="B798" i="1"/>
  <c r="AX798" i="1" s="1"/>
  <c r="A798" i="1"/>
  <c r="BL797" i="1"/>
  <c r="BJ797" i="1"/>
  <c r="BK797" i="1" s="1"/>
  <c r="BD797" i="1"/>
  <c r="BC797" i="1"/>
  <c r="BB797" i="1"/>
  <c r="AZ797" i="1"/>
  <c r="AW797" i="1"/>
  <c r="AV797" i="1"/>
  <c r="AU797" i="1"/>
  <c r="AT797" i="1"/>
  <c r="AS797" i="1"/>
  <c r="AN797" i="1"/>
  <c r="AL797" i="1"/>
  <c r="AA797" i="1"/>
  <c r="AO797" i="1" s="1"/>
  <c r="W797" i="1"/>
  <c r="E797" i="1"/>
  <c r="D797" i="1"/>
  <c r="B797" i="1"/>
  <c r="BA797" i="1" s="1"/>
  <c r="A797" i="1"/>
  <c r="BL796" i="1"/>
  <c r="BJ796" i="1"/>
  <c r="BK796" i="1" s="1"/>
  <c r="BD796" i="1"/>
  <c r="BC796" i="1"/>
  <c r="BB796" i="1"/>
  <c r="AZ796" i="1"/>
  <c r="AW796" i="1"/>
  <c r="AV796" i="1"/>
  <c r="AU796" i="1"/>
  <c r="AT796" i="1"/>
  <c r="AS796" i="1"/>
  <c r="AP796" i="1"/>
  <c r="AQ796" i="1" s="1"/>
  <c r="AO796" i="1"/>
  <c r="AN796" i="1"/>
  <c r="AM796" i="1"/>
  <c r="AA796" i="1"/>
  <c r="AD796" i="1" s="1"/>
  <c r="AF796" i="1" s="1"/>
  <c r="AE796" i="1" s="1"/>
  <c r="W796" i="1"/>
  <c r="E796" i="1"/>
  <c r="D796" i="1"/>
  <c r="B796" i="1"/>
  <c r="AX796" i="1" s="1"/>
  <c r="A796" i="1"/>
  <c r="BL795" i="1"/>
  <c r="BJ795" i="1"/>
  <c r="BK795" i="1" s="1"/>
  <c r="BD795" i="1"/>
  <c r="BC795" i="1"/>
  <c r="BB795" i="1"/>
  <c r="AZ795" i="1"/>
  <c r="AW795" i="1"/>
  <c r="AV795" i="1"/>
  <c r="AU795" i="1"/>
  <c r="AT795" i="1"/>
  <c r="AS795" i="1"/>
  <c r="AM795" i="1"/>
  <c r="AL795" i="1"/>
  <c r="AD795" i="1"/>
  <c r="AA795" i="1"/>
  <c r="AO795" i="1" s="1"/>
  <c r="W795" i="1"/>
  <c r="E795" i="1"/>
  <c r="D795" i="1"/>
  <c r="B795" i="1"/>
  <c r="BA795" i="1" s="1"/>
  <c r="A795" i="1"/>
  <c r="BL794" i="1"/>
  <c r="BJ794" i="1"/>
  <c r="BK794" i="1" s="1"/>
  <c r="BD794" i="1"/>
  <c r="BC794" i="1"/>
  <c r="BB794" i="1"/>
  <c r="AZ794" i="1"/>
  <c r="AW794" i="1"/>
  <c r="AV794" i="1"/>
  <c r="AU794" i="1"/>
  <c r="AT794" i="1"/>
  <c r="AS794" i="1"/>
  <c r="AP794" i="1"/>
  <c r="AQ794" i="1" s="1"/>
  <c r="AO794" i="1"/>
  <c r="AN794" i="1"/>
  <c r="AM794" i="1"/>
  <c r="AA794" i="1"/>
  <c r="AD794" i="1" s="1"/>
  <c r="AF794" i="1" s="1"/>
  <c r="AE794" i="1" s="1"/>
  <c r="W794" i="1"/>
  <c r="E794" i="1"/>
  <c r="D794" i="1"/>
  <c r="B794" i="1"/>
  <c r="AX794" i="1" s="1"/>
  <c r="A794" i="1"/>
  <c r="BL793" i="1"/>
  <c r="BJ793" i="1"/>
  <c r="BK793" i="1" s="1"/>
  <c r="BD793" i="1"/>
  <c r="BC793" i="1"/>
  <c r="BB793" i="1"/>
  <c r="AZ793" i="1"/>
  <c r="AW793" i="1"/>
  <c r="AV793" i="1"/>
  <c r="AU793" i="1"/>
  <c r="AT793" i="1"/>
  <c r="AS793" i="1"/>
  <c r="AP793" i="1"/>
  <c r="AQ793" i="1" s="1"/>
  <c r="AO793" i="1"/>
  <c r="AM793" i="1"/>
  <c r="AL793" i="1"/>
  <c r="AD793" i="1"/>
  <c r="AA793" i="1"/>
  <c r="W793" i="1"/>
  <c r="E793" i="1"/>
  <c r="D793" i="1"/>
  <c r="B793" i="1"/>
  <c r="BA793" i="1" s="1"/>
  <c r="A793" i="1"/>
  <c r="BL792" i="1"/>
  <c r="BJ792" i="1"/>
  <c r="BK792" i="1" s="1"/>
  <c r="BD792" i="1"/>
  <c r="BC792" i="1"/>
  <c r="BB792" i="1"/>
  <c r="AZ792" i="1"/>
  <c r="AW792" i="1"/>
  <c r="AV792" i="1"/>
  <c r="AU792" i="1"/>
  <c r="AT792" i="1"/>
  <c r="AS792" i="1"/>
  <c r="AN792" i="1"/>
  <c r="AM792" i="1"/>
  <c r="AA792" i="1"/>
  <c r="AP792" i="1" s="1"/>
  <c r="AQ792" i="1" s="1"/>
  <c r="W792" i="1"/>
  <c r="E792" i="1"/>
  <c r="D792" i="1"/>
  <c r="B792" i="1"/>
  <c r="AX792" i="1" s="1"/>
  <c r="A792" i="1"/>
  <c r="BL791" i="1"/>
  <c r="BJ791" i="1"/>
  <c r="BK791" i="1" s="1"/>
  <c r="BD791" i="1"/>
  <c r="BC791" i="1"/>
  <c r="BB791" i="1"/>
  <c r="AZ791" i="1"/>
  <c r="AW791" i="1"/>
  <c r="AV791" i="1"/>
  <c r="AU791" i="1"/>
  <c r="AT791" i="1"/>
  <c r="AS791" i="1"/>
  <c r="AN791" i="1"/>
  <c r="AL791" i="1"/>
  <c r="AA791" i="1"/>
  <c r="AO791" i="1" s="1"/>
  <c r="W791" i="1"/>
  <c r="E791" i="1"/>
  <c r="D791" i="1"/>
  <c r="B791" i="1"/>
  <c r="BA791" i="1" s="1"/>
  <c r="A791" i="1"/>
  <c r="BL790" i="1"/>
  <c r="BJ790" i="1"/>
  <c r="BK790" i="1" s="1"/>
  <c r="BD790" i="1"/>
  <c r="BC790" i="1"/>
  <c r="BB790" i="1"/>
  <c r="AZ790" i="1"/>
  <c r="AW790" i="1"/>
  <c r="AV790" i="1"/>
  <c r="AU790" i="1"/>
  <c r="AT790" i="1"/>
  <c r="AS790" i="1"/>
  <c r="AP790" i="1"/>
  <c r="AQ790" i="1" s="1"/>
  <c r="AO790" i="1"/>
  <c r="AN790" i="1"/>
  <c r="AM790" i="1"/>
  <c r="AA790" i="1"/>
  <c r="AD790" i="1" s="1"/>
  <c r="AF790" i="1" s="1"/>
  <c r="AE790" i="1" s="1"/>
  <c r="W790" i="1"/>
  <c r="E790" i="1"/>
  <c r="D790" i="1"/>
  <c r="B790" i="1"/>
  <c r="AX790" i="1" s="1"/>
  <c r="A790" i="1"/>
  <c r="BL789" i="1"/>
  <c r="BJ789" i="1"/>
  <c r="BK789" i="1" s="1"/>
  <c r="BD789" i="1"/>
  <c r="BC789" i="1"/>
  <c r="BB789" i="1"/>
  <c r="AZ789" i="1"/>
  <c r="AW789" i="1"/>
  <c r="AV789" i="1"/>
  <c r="AU789" i="1"/>
  <c r="AT789" i="1"/>
  <c r="AS789" i="1"/>
  <c r="AP789" i="1"/>
  <c r="AQ789" i="1" s="1"/>
  <c r="AO789" i="1"/>
  <c r="AN789" i="1"/>
  <c r="AL789" i="1"/>
  <c r="AA789" i="1"/>
  <c r="W789" i="1"/>
  <c r="E789" i="1"/>
  <c r="D789" i="1"/>
  <c r="B789" i="1"/>
  <c r="BA789" i="1" s="1"/>
  <c r="A789" i="1"/>
  <c r="BL788" i="1"/>
  <c r="BJ788" i="1"/>
  <c r="BK788" i="1" s="1"/>
  <c r="BD788" i="1"/>
  <c r="BC788" i="1"/>
  <c r="BB788" i="1"/>
  <c r="AZ788" i="1"/>
  <c r="AW788" i="1"/>
  <c r="AV788" i="1"/>
  <c r="AU788" i="1"/>
  <c r="AT788" i="1"/>
  <c r="AS788" i="1"/>
  <c r="AN788" i="1"/>
  <c r="AM788" i="1"/>
  <c r="AA788" i="1"/>
  <c r="AP788" i="1" s="1"/>
  <c r="AQ788" i="1" s="1"/>
  <c r="W788" i="1"/>
  <c r="E788" i="1"/>
  <c r="D788" i="1"/>
  <c r="B788" i="1"/>
  <c r="AX788" i="1" s="1"/>
  <c r="A788" i="1"/>
  <c r="BL787" i="1"/>
  <c r="BJ787" i="1"/>
  <c r="BK787" i="1" s="1"/>
  <c r="BD787" i="1"/>
  <c r="BC787" i="1"/>
  <c r="BB787" i="1"/>
  <c r="AZ787" i="1"/>
  <c r="AW787" i="1"/>
  <c r="AV787" i="1"/>
  <c r="AU787" i="1"/>
  <c r="AT787" i="1"/>
  <c r="AS787" i="1"/>
  <c r="AP787" i="1"/>
  <c r="AQ787" i="1" s="1"/>
  <c r="AO787" i="1"/>
  <c r="AN787" i="1"/>
  <c r="AL787" i="1"/>
  <c r="AA787" i="1"/>
  <c r="W787" i="1"/>
  <c r="E787" i="1"/>
  <c r="D787" i="1"/>
  <c r="B787" i="1"/>
  <c r="BA787" i="1" s="1"/>
  <c r="A787" i="1"/>
  <c r="BL786" i="1"/>
  <c r="BJ786" i="1"/>
  <c r="BK786" i="1" s="1"/>
  <c r="BD786" i="1"/>
  <c r="BC786" i="1"/>
  <c r="BB786" i="1"/>
  <c r="AZ786" i="1"/>
  <c r="AW786" i="1"/>
  <c r="AV786" i="1"/>
  <c r="AU786" i="1"/>
  <c r="AT786" i="1"/>
  <c r="AS786" i="1"/>
  <c r="AN786" i="1"/>
  <c r="AM786" i="1"/>
  <c r="AA786" i="1"/>
  <c r="W786" i="1"/>
  <c r="E786" i="1"/>
  <c r="D786" i="1"/>
  <c r="B786" i="1"/>
  <c r="AX786" i="1" s="1"/>
  <c r="A786" i="1"/>
  <c r="BI785" i="1"/>
  <c r="BG785" i="1"/>
  <c r="BH785" i="1" s="1"/>
  <c r="BD785" i="1"/>
  <c r="BC785" i="1"/>
  <c r="BB785" i="1"/>
  <c r="AZ785" i="1"/>
  <c r="AW785" i="1"/>
  <c r="AV785" i="1"/>
  <c r="AU785" i="1"/>
  <c r="AT785" i="1"/>
  <c r="AS785" i="1"/>
  <c r="AP785" i="1"/>
  <c r="AQ785" i="1" s="1"/>
  <c r="AO785" i="1"/>
  <c r="AM785" i="1"/>
  <c r="AL785" i="1"/>
  <c r="AD785" i="1"/>
  <c r="AA785" i="1"/>
  <c r="W785" i="1"/>
  <c r="E785" i="1"/>
  <c r="D785" i="1"/>
  <c r="B785" i="1"/>
  <c r="BA785" i="1" s="1"/>
  <c r="A785" i="1"/>
  <c r="BI784" i="1"/>
  <c r="BG784" i="1"/>
  <c r="BH784" i="1" s="1"/>
  <c r="BD784" i="1"/>
  <c r="BC784" i="1"/>
  <c r="BB784" i="1"/>
  <c r="AZ784" i="1"/>
  <c r="AW784" i="1"/>
  <c r="AV784" i="1"/>
  <c r="AU784" i="1"/>
  <c r="AT784" i="1"/>
  <c r="AS784" i="1"/>
  <c r="AN784" i="1"/>
  <c r="AM784" i="1"/>
  <c r="AA784" i="1"/>
  <c r="AP784" i="1" s="1"/>
  <c r="AQ784" i="1" s="1"/>
  <c r="W784" i="1"/>
  <c r="E784" i="1"/>
  <c r="D784" i="1"/>
  <c r="B784" i="1"/>
  <c r="AX784" i="1" s="1"/>
  <c r="A784" i="1"/>
  <c r="BI783" i="1"/>
  <c r="BG783" i="1"/>
  <c r="BH783" i="1" s="1"/>
  <c r="BD783" i="1"/>
  <c r="BC783" i="1"/>
  <c r="BB783" i="1"/>
  <c r="AZ783" i="1"/>
  <c r="AW783" i="1"/>
  <c r="AV783" i="1"/>
  <c r="AU783" i="1"/>
  <c r="AT783" i="1"/>
  <c r="AS783" i="1"/>
  <c r="AN783" i="1"/>
  <c r="AL783" i="1"/>
  <c r="AA783" i="1"/>
  <c r="AO783" i="1" s="1"/>
  <c r="W783" i="1"/>
  <c r="E783" i="1"/>
  <c r="D783" i="1"/>
  <c r="B783" i="1"/>
  <c r="BA783" i="1" s="1"/>
  <c r="A783" i="1"/>
  <c r="BI782" i="1"/>
  <c r="BG782" i="1"/>
  <c r="BH782" i="1" s="1"/>
  <c r="BD782" i="1"/>
  <c r="BC782" i="1"/>
  <c r="BB782" i="1"/>
  <c r="AZ782" i="1"/>
  <c r="AW782" i="1"/>
  <c r="AV782" i="1"/>
  <c r="AU782" i="1"/>
  <c r="AT782" i="1"/>
  <c r="AS782" i="1"/>
  <c r="AP782" i="1"/>
  <c r="AQ782" i="1" s="1"/>
  <c r="AO782" i="1"/>
  <c r="AN782" i="1"/>
  <c r="AM782" i="1"/>
  <c r="AA782" i="1"/>
  <c r="AD782" i="1" s="1"/>
  <c r="AF782" i="1" s="1"/>
  <c r="AE782" i="1" s="1"/>
  <c r="W782" i="1"/>
  <c r="E782" i="1"/>
  <c r="D782" i="1"/>
  <c r="B782" i="1"/>
  <c r="AX782" i="1" s="1"/>
  <c r="A782" i="1"/>
  <c r="BI781" i="1"/>
  <c r="BG781" i="1"/>
  <c r="BH781" i="1" s="1"/>
  <c r="BD781" i="1"/>
  <c r="BC781" i="1"/>
  <c r="BB781" i="1"/>
  <c r="AZ781" i="1"/>
  <c r="AW781" i="1"/>
  <c r="AV781" i="1"/>
  <c r="AU781" i="1"/>
  <c r="AT781" i="1"/>
  <c r="AS781" i="1"/>
  <c r="AN781" i="1"/>
  <c r="AL781" i="1"/>
  <c r="AA781" i="1"/>
  <c r="AO781" i="1" s="1"/>
  <c r="W781" i="1"/>
  <c r="E781" i="1"/>
  <c r="D781" i="1"/>
  <c r="B781" i="1"/>
  <c r="BA781" i="1" s="1"/>
  <c r="A781" i="1"/>
  <c r="BI780" i="1"/>
  <c r="BG780" i="1"/>
  <c r="BH780" i="1" s="1"/>
  <c r="BD780" i="1"/>
  <c r="BC780" i="1"/>
  <c r="BB780" i="1"/>
  <c r="AZ780" i="1"/>
  <c r="AW780" i="1"/>
  <c r="AV780" i="1"/>
  <c r="AU780" i="1"/>
  <c r="AT780" i="1"/>
  <c r="AS780" i="1"/>
  <c r="AP780" i="1"/>
  <c r="AQ780" i="1" s="1"/>
  <c r="AO780" i="1"/>
  <c r="AN780" i="1"/>
  <c r="AM780" i="1"/>
  <c r="AA780" i="1"/>
  <c r="AD780" i="1" s="1"/>
  <c r="AF780" i="1" s="1"/>
  <c r="AE780" i="1" s="1"/>
  <c r="W780" i="1"/>
  <c r="E780" i="1"/>
  <c r="D780" i="1"/>
  <c r="B780" i="1"/>
  <c r="AX780" i="1" s="1"/>
  <c r="A780" i="1"/>
  <c r="BI779" i="1"/>
  <c r="BG779" i="1"/>
  <c r="BH779" i="1" s="1"/>
  <c r="BC779" i="1"/>
  <c r="BB779" i="1"/>
  <c r="AZ779" i="1"/>
  <c r="AW779" i="1"/>
  <c r="AV779" i="1"/>
  <c r="AU779" i="1"/>
  <c r="AT779" i="1"/>
  <c r="AS779" i="1"/>
  <c r="AP779" i="1"/>
  <c r="AQ779" i="1" s="1"/>
  <c r="AO779" i="1"/>
  <c r="AN779" i="1"/>
  <c r="AM779" i="1"/>
  <c r="AL779" i="1"/>
  <c r="AD779" i="1"/>
  <c r="AA779" i="1"/>
  <c r="W779" i="1"/>
  <c r="E779" i="1"/>
  <c r="D779" i="1"/>
  <c r="B779" i="1"/>
  <c r="BA779" i="1" s="1"/>
  <c r="A779" i="1"/>
  <c r="BI778" i="1"/>
  <c r="BG778" i="1"/>
  <c r="BH778" i="1" s="1"/>
  <c r="BC778" i="1"/>
  <c r="BB778" i="1"/>
  <c r="AZ778" i="1"/>
  <c r="AW778" i="1"/>
  <c r="AV778" i="1"/>
  <c r="AU778" i="1"/>
  <c r="AT778" i="1"/>
  <c r="AS778" i="1"/>
  <c r="AP778" i="1"/>
  <c r="AQ778" i="1" s="1"/>
  <c r="AO778" i="1"/>
  <c r="AN778" i="1"/>
  <c r="AM778" i="1"/>
  <c r="AL778" i="1"/>
  <c r="AD778" i="1"/>
  <c r="AA778" i="1"/>
  <c r="BD778" i="1" s="1"/>
  <c r="W778" i="1"/>
  <c r="E778" i="1"/>
  <c r="D778" i="1"/>
  <c r="B778" i="1"/>
  <c r="A778" i="1"/>
  <c r="BI777" i="1"/>
  <c r="BG777" i="1"/>
  <c r="BH777" i="1" s="1"/>
  <c r="BC777" i="1"/>
  <c r="BB777" i="1"/>
  <c r="AZ777" i="1"/>
  <c r="AW777" i="1"/>
  <c r="AV777" i="1"/>
  <c r="AU777" i="1"/>
  <c r="AT777" i="1"/>
  <c r="AS777" i="1"/>
  <c r="AP777" i="1"/>
  <c r="AQ777" i="1" s="1"/>
  <c r="AO777" i="1"/>
  <c r="AN777" i="1"/>
  <c r="AM777" i="1"/>
  <c r="AL777" i="1"/>
  <c r="AD777" i="1"/>
  <c r="AA777" i="1"/>
  <c r="W777" i="1"/>
  <c r="E777" i="1"/>
  <c r="D777" i="1"/>
  <c r="B777" i="1"/>
  <c r="BA777" i="1" s="1"/>
  <c r="A777" i="1"/>
  <c r="BI776" i="1"/>
  <c r="BG776" i="1"/>
  <c r="BH776" i="1" s="1"/>
  <c r="BC776" i="1"/>
  <c r="BB776" i="1"/>
  <c r="AZ776" i="1"/>
  <c r="AW776" i="1"/>
  <c r="AV776" i="1"/>
  <c r="AU776" i="1"/>
  <c r="AT776" i="1"/>
  <c r="AS776" i="1"/>
  <c r="AP776" i="1"/>
  <c r="AQ776" i="1" s="1"/>
  <c r="AO776" i="1"/>
  <c r="AN776" i="1"/>
  <c r="AM776" i="1"/>
  <c r="AL776" i="1"/>
  <c r="AD776" i="1"/>
  <c r="AA776" i="1"/>
  <c r="BD776" i="1" s="1"/>
  <c r="W776" i="1"/>
  <c r="E776" i="1"/>
  <c r="D776" i="1"/>
  <c r="B776" i="1"/>
  <c r="A776" i="1"/>
  <c r="BI775" i="1"/>
  <c r="BG775" i="1"/>
  <c r="BH775" i="1" s="1"/>
  <c r="BC775" i="1"/>
  <c r="BB775" i="1"/>
  <c r="AZ775" i="1"/>
  <c r="AW775" i="1"/>
  <c r="AV775" i="1"/>
  <c r="AU775" i="1"/>
  <c r="AT775" i="1"/>
  <c r="AS775" i="1"/>
  <c r="AP775" i="1"/>
  <c r="AQ775" i="1" s="1"/>
  <c r="AO775" i="1"/>
  <c r="AN775" i="1"/>
  <c r="AM775" i="1"/>
  <c r="AL775" i="1"/>
  <c r="AD775" i="1"/>
  <c r="AA775" i="1"/>
  <c r="W775" i="1"/>
  <c r="E775" i="1"/>
  <c r="D775" i="1"/>
  <c r="B775" i="1"/>
  <c r="BA775" i="1" s="1"/>
  <c r="A775" i="1"/>
  <c r="BI774" i="1"/>
  <c r="BG774" i="1"/>
  <c r="BH774" i="1" s="1"/>
  <c r="BC774" i="1"/>
  <c r="BB774" i="1"/>
  <c r="AZ774" i="1"/>
  <c r="AW774" i="1"/>
  <c r="AV774" i="1"/>
  <c r="AU774" i="1"/>
  <c r="AT774" i="1"/>
  <c r="AS774" i="1"/>
  <c r="AP774" i="1"/>
  <c r="AQ774" i="1" s="1"/>
  <c r="AO774" i="1"/>
  <c r="AN774" i="1"/>
  <c r="AM774" i="1"/>
  <c r="AL774" i="1"/>
  <c r="AD774" i="1"/>
  <c r="AA774" i="1"/>
  <c r="BD774" i="1" s="1"/>
  <c r="W774" i="1"/>
  <c r="E774" i="1"/>
  <c r="D774" i="1"/>
  <c r="B774" i="1"/>
  <c r="A774" i="1"/>
  <c r="BI773" i="1"/>
  <c r="BG773" i="1"/>
  <c r="BH773" i="1" s="1"/>
  <c r="BC773" i="1"/>
  <c r="BB773" i="1"/>
  <c r="AZ773" i="1"/>
  <c r="AW773" i="1"/>
  <c r="AV773" i="1"/>
  <c r="AU773" i="1"/>
  <c r="AT773" i="1"/>
  <c r="AS773" i="1"/>
  <c r="AP773" i="1"/>
  <c r="AQ773" i="1" s="1"/>
  <c r="AO773" i="1"/>
  <c r="AN773" i="1"/>
  <c r="AM773" i="1"/>
  <c r="AL773" i="1"/>
  <c r="AD773" i="1"/>
  <c r="AA773" i="1"/>
  <c r="W773" i="1"/>
  <c r="E773" i="1"/>
  <c r="D773" i="1"/>
  <c r="B773" i="1"/>
  <c r="BA773" i="1" s="1"/>
  <c r="A773" i="1"/>
  <c r="BI772" i="1"/>
  <c r="BG772" i="1"/>
  <c r="BH772" i="1" s="1"/>
  <c r="BC772" i="1"/>
  <c r="BB772" i="1"/>
  <c r="AZ772" i="1"/>
  <c r="AW772" i="1"/>
  <c r="AV772" i="1"/>
  <c r="AU772" i="1"/>
  <c r="AT772" i="1"/>
  <c r="AS772" i="1"/>
  <c r="AP772" i="1"/>
  <c r="AQ772" i="1" s="1"/>
  <c r="AO772" i="1"/>
  <c r="AN772" i="1"/>
  <c r="AM772" i="1"/>
  <c r="AL772" i="1"/>
  <c r="AD772" i="1"/>
  <c r="AA772" i="1"/>
  <c r="BD772" i="1" s="1"/>
  <c r="W772" i="1"/>
  <c r="E772" i="1"/>
  <c r="D772" i="1"/>
  <c r="B772" i="1"/>
  <c r="A772" i="1"/>
  <c r="BI771" i="1"/>
  <c r="BG771" i="1"/>
  <c r="BH771" i="1" s="1"/>
  <c r="BC771" i="1"/>
  <c r="BB771" i="1"/>
  <c r="AZ771" i="1"/>
  <c r="AW771" i="1"/>
  <c r="AV771" i="1"/>
  <c r="AU771" i="1"/>
  <c r="AT771" i="1"/>
  <c r="AS771" i="1"/>
  <c r="AP771" i="1"/>
  <c r="AQ771" i="1" s="1"/>
  <c r="AO771" i="1"/>
  <c r="AN771" i="1"/>
  <c r="AM771" i="1"/>
  <c r="AL771" i="1"/>
  <c r="AD771" i="1"/>
  <c r="AA771" i="1"/>
  <c r="W771" i="1"/>
  <c r="E771" i="1"/>
  <c r="D771" i="1"/>
  <c r="B771" i="1"/>
  <c r="BA771" i="1" s="1"/>
  <c r="A771" i="1"/>
  <c r="BI770" i="1"/>
  <c r="BG770" i="1"/>
  <c r="BH770" i="1" s="1"/>
  <c r="BC770" i="1"/>
  <c r="BB770" i="1"/>
  <c r="AZ770" i="1"/>
  <c r="AW770" i="1"/>
  <c r="AV770" i="1"/>
  <c r="AU770" i="1"/>
  <c r="AT770" i="1"/>
  <c r="AS770" i="1"/>
  <c r="AP770" i="1"/>
  <c r="AQ770" i="1" s="1"/>
  <c r="AO770" i="1"/>
  <c r="AN770" i="1"/>
  <c r="AM770" i="1"/>
  <c r="AL770" i="1"/>
  <c r="AD770" i="1"/>
  <c r="AA770" i="1"/>
  <c r="BD770" i="1" s="1"/>
  <c r="W770" i="1"/>
  <c r="E770" i="1"/>
  <c r="D770" i="1"/>
  <c r="B770" i="1"/>
  <c r="A770" i="1"/>
  <c r="BI769" i="1"/>
  <c r="BG769" i="1"/>
  <c r="BH769" i="1" s="1"/>
  <c r="BC769" i="1"/>
  <c r="BB769" i="1"/>
  <c r="AZ769" i="1"/>
  <c r="AW769" i="1"/>
  <c r="AV769" i="1"/>
  <c r="AU769" i="1"/>
  <c r="AT769" i="1"/>
  <c r="AS769" i="1"/>
  <c r="AP769" i="1"/>
  <c r="AQ769" i="1" s="1"/>
  <c r="AO769" i="1"/>
  <c r="AN769" i="1"/>
  <c r="AM769" i="1"/>
  <c r="AL769" i="1"/>
  <c r="AA769" i="1"/>
  <c r="W769" i="1"/>
  <c r="E769" i="1"/>
  <c r="D769" i="1"/>
  <c r="B769" i="1"/>
  <c r="BA769" i="1" s="1"/>
  <c r="A769" i="1"/>
  <c r="BI768" i="1"/>
  <c r="BG768" i="1"/>
  <c r="BH768" i="1" s="1"/>
  <c r="BD768" i="1"/>
  <c r="BB768" i="1"/>
  <c r="AZ768" i="1"/>
  <c r="AW768" i="1"/>
  <c r="AV768" i="1"/>
  <c r="AU768" i="1"/>
  <c r="AT768" i="1"/>
  <c r="AS768" i="1"/>
  <c r="AP768" i="1"/>
  <c r="AQ768" i="1" s="1"/>
  <c r="AO768" i="1"/>
  <c r="AN768" i="1"/>
  <c r="AM768" i="1"/>
  <c r="AL768" i="1"/>
  <c r="AD768" i="1"/>
  <c r="AA768" i="1"/>
  <c r="W768" i="1"/>
  <c r="E768" i="1"/>
  <c r="D768" i="1"/>
  <c r="B768" i="1"/>
  <c r="AX768" i="1" s="1"/>
  <c r="A768" i="1"/>
  <c r="BI767" i="1"/>
  <c r="BG767" i="1"/>
  <c r="BH767" i="1" s="1"/>
  <c r="BD767" i="1"/>
  <c r="BB767" i="1"/>
  <c r="AZ767" i="1"/>
  <c r="AW767" i="1"/>
  <c r="AV767" i="1"/>
  <c r="AU767" i="1"/>
  <c r="AT767" i="1"/>
  <c r="AS767" i="1"/>
  <c r="AP767" i="1"/>
  <c r="AQ767" i="1" s="1"/>
  <c r="AO767" i="1"/>
  <c r="AN767" i="1"/>
  <c r="AM767" i="1"/>
  <c r="AL767" i="1"/>
  <c r="AD767" i="1"/>
  <c r="AA767" i="1"/>
  <c r="W767" i="1"/>
  <c r="E767" i="1"/>
  <c r="D767" i="1"/>
  <c r="B767" i="1"/>
  <c r="BC767" i="1" s="1"/>
  <c r="A767" i="1"/>
  <c r="BI766" i="1"/>
  <c r="BG766" i="1"/>
  <c r="BH766" i="1" s="1"/>
  <c r="BD766" i="1"/>
  <c r="BB766" i="1"/>
  <c r="AZ766" i="1"/>
  <c r="AW766" i="1"/>
  <c r="AV766" i="1"/>
  <c r="AU766" i="1"/>
  <c r="AT766" i="1"/>
  <c r="AS766" i="1"/>
  <c r="AP766" i="1"/>
  <c r="AQ766" i="1" s="1"/>
  <c r="AO766" i="1"/>
  <c r="AN766" i="1"/>
  <c r="AM766" i="1"/>
  <c r="AL766" i="1"/>
  <c r="AD766" i="1"/>
  <c r="AA766" i="1"/>
  <c r="W766" i="1"/>
  <c r="E766" i="1"/>
  <c r="D766" i="1"/>
  <c r="B766" i="1"/>
  <c r="A766" i="1"/>
  <c r="BI765" i="1"/>
  <c r="BG765" i="1"/>
  <c r="BH765" i="1" s="1"/>
  <c r="BD765" i="1"/>
  <c r="BB765" i="1"/>
  <c r="AZ765" i="1"/>
  <c r="AW765" i="1"/>
  <c r="AV765" i="1"/>
  <c r="AU765" i="1"/>
  <c r="AT765" i="1"/>
  <c r="AS765" i="1"/>
  <c r="AP765" i="1"/>
  <c r="AQ765" i="1" s="1"/>
  <c r="AO765" i="1"/>
  <c r="AN765" i="1"/>
  <c r="AM765" i="1"/>
  <c r="AL765" i="1"/>
  <c r="AD765" i="1"/>
  <c r="AA765" i="1"/>
  <c r="W765" i="1"/>
  <c r="E765" i="1"/>
  <c r="D765" i="1"/>
  <c r="B765" i="1"/>
  <c r="BC765" i="1" s="1"/>
  <c r="A765" i="1"/>
  <c r="BI764" i="1"/>
  <c r="BG764" i="1"/>
  <c r="BH764" i="1" s="1"/>
  <c r="BD764" i="1"/>
  <c r="BB764" i="1"/>
  <c r="AZ764" i="1"/>
  <c r="AW764" i="1"/>
  <c r="AV764" i="1"/>
  <c r="AU764" i="1"/>
  <c r="AT764" i="1"/>
  <c r="AS764" i="1"/>
  <c r="AP764" i="1"/>
  <c r="AQ764" i="1" s="1"/>
  <c r="AO764" i="1"/>
  <c r="AN764" i="1"/>
  <c r="AM764" i="1"/>
  <c r="AL764" i="1"/>
  <c r="AD764" i="1"/>
  <c r="AA764" i="1"/>
  <c r="W764" i="1"/>
  <c r="E764" i="1"/>
  <c r="D764" i="1"/>
  <c r="B764" i="1"/>
  <c r="A764" i="1"/>
  <c r="BI763" i="1"/>
  <c r="BG763" i="1"/>
  <c r="BH763" i="1" s="1"/>
  <c r="BD763" i="1"/>
  <c r="BB763" i="1"/>
  <c r="AZ763" i="1"/>
  <c r="AW763" i="1"/>
  <c r="AV763" i="1"/>
  <c r="AU763" i="1"/>
  <c r="AT763" i="1"/>
  <c r="AS763" i="1"/>
  <c r="AP763" i="1"/>
  <c r="AQ763" i="1" s="1"/>
  <c r="AO763" i="1"/>
  <c r="AN763" i="1"/>
  <c r="AM763" i="1"/>
  <c r="AL763" i="1"/>
  <c r="AD763" i="1"/>
  <c r="AA763" i="1"/>
  <c r="W763" i="1"/>
  <c r="E763" i="1"/>
  <c r="D763" i="1"/>
  <c r="B763" i="1"/>
  <c r="BC763" i="1" s="1"/>
  <c r="A763" i="1"/>
  <c r="BI762" i="1"/>
  <c r="BG762" i="1"/>
  <c r="BH762" i="1" s="1"/>
  <c r="BD762" i="1"/>
  <c r="BB762" i="1"/>
  <c r="AZ762" i="1"/>
  <c r="AW762" i="1"/>
  <c r="AV762" i="1"/>
  <c r="AU762" i="1"/>
  <c r="AT762" i="1"/>
  <c r="AS762" i="1"/>
  <c r="AP762" i="1"/>
  <c r="AQ762" i="1" s="1"/>
  <c r="AO762" i="1"/>
  <c r="AN762" i="1"/>
  <c r="AM762" i="1"/>
  <c r="AL762" i="1"/>
  <c r="AD762" i="1"/>
  <c r="AA762" i="1"/>
  <c r="W762" i="1"/>
  <c r="E762" i="1"/>
  <c r="D762" i="1"/>
  <c r="B762" i="1"/>
  <c r="A762" i="1"/>
  <c r="BI761" i="1"/>
  <c r="BG761" i="1"/>
  <c r="BH761" i="1" s="1"/>
  <c r="BD761" i="1"/>
  <c r="BB761" i="1"/>
  <c r="AZ761" i="1"/>
  <c r="AW761" i="1"/>
  <c r="AV761" i="1"/>
  <c r="AU761" i="1"/>
  <c r="AT761" i="1"/>
  <c r="AS761" i="1"/>
  <c r="AP761" i="1"/>
  <c r="AQ761" i="1" s="1"/>
  <c r="AO761" i="1"/>
  <c r="AN761" i="1"/>
  <c r="AM761" i="1"/>
  <c r="AL761" i="1"/>
  <c r="AD761" i="1"/>
  <c r="AA761" i="1"/>
  <c r="W761" i="1"/>
  <c r="E761" i="1"/>
  <c r="D761" i="1"/>
  <c r="B761" i="1"/>
  <c r="BC761" i="1" s="1"/>
  <c r="A761" i="1"/>
  <c r="BI760" i="1"/>
  <c r="BG760" i="1"/>
  <c r="BH760" i="1" s="1"/>
  <c r="BD760" i="1"/>
  <c r="BB760" i="1"/>
  <c r="AZ760" i="1"/>
  <c r="AW760" i="1"/>
  <c r="AV760" i="1"/>
  <c r="AU760" i="1"/>
  <c r="AT760" i="1"/>
  <c r="AS760" i="1"/>
  <c r="AP760" i="1"/>
  <c r="AQ760" i="1" s="1"/>
  <c r="AO760" i="1"/>
  <c r="AN760" i="1"/>
  <c r="AM760" i="1"/>
  <c r="AL760" i="1"/>
  <c r="AD760" i="1"/>
  <c r="AA760" i="1"/>
  <c r="W760" i="1"/>
  <c r="E760" i="1"/>
  <c r="D760" i="1"/>
  <c r="B760" i="1"/>
  <c r="AX760" i="1" s="1"/>
  <c r="A760" i="1"/>
  <c r="BI759" i="1"/>
  <c r="BG759" i="1"/>
  <c r="BH759" i="1" s="1"/>
  <c r="BD759" i="1"/>
  <c r="BB759" i="1"/>
  <c r="AZ759" i="1"/>
  <c r="AW759" i="1"/>
  <c r="AV759" i="1"/>
  <c r="AU759" i="1"/>
  <c r="AT759" i="1"/>
  <c r="AS759" i="1"/>
  <c r="AP759" i="1"/>
  <c r="AQ759" i="1" s="1"/>
  <c r="AO759" i="1"/>
  <c r="AN759" i="1"/>
  <c r="AM759" i="1"/>
  <c r="AL759" i="1"/>
  <c r="AD759" i="1"/>
  <c r="AA759" i="1"/>
  <c r="W759" i="1"/>
  <c r="E759" i="1"/>
  <c r="D759" i="1"/>
  <c r="B759" i="1"/>
  <c r="BC759" i="1" s="1"/>
  <c r="A759" i="1"/>
  <c r="BI758" i="1"/>
  <c r="BG758" i="1"/>
  <c r="BH758" i="1" s="1"/>
  <c r="BD758" i="1"/>
  <c r="BB758" i="1"/>
  <c r="AZ758" i="1"/>
  <c r="AW758" i="1"/>
  <c r="AV758" i="1"/>
  <c r="AU758" i="1"/>
  <c r="AT758" i="1"/>
  <c r="AS758" i="1"/>
  <c r="AP758" i="1"/>
  <c r="AQ758" i="1" s="1"/>
  <c r="AO758" i="1"/>
  <c r="AN758" i="1"/>
  <c r="AM758" i="1"/>
  <c r="AL758" i="1"/>
  <c r="AD758" i="1"/>
  <c r="AA758" i="1"/>
  <c r="W758" i="1"/>
  <c r="E758" i="1"/>
  <c r="D758" i="1"/>
  <c r="B758" i="1"/>
  <c r="AX758" i="1" s="1"/>
  <c r="A758" i="1"/>
  <c r="BI757" i="1"/>
  <c r="BG757" i="1"/>
  <c r="BH757" i="1" s="1"/>
  <c r="BD757" i="1"/>
  <c r="BC757" i="1"/>
  <c r="AZ757" i="1"/>
  <c r="AW757" i="1"/>
  <c r="AV757" i="1"/>
  <c r="AU757" i="1"/>
  <c r="AT757" i="1"/>
  <c r="AS757" i="1"/>
  <c r="AP757" i="1"/>
  <c r="AQ757" i="1" s="1"/>
  <c r="AO757" i="1"/>
  <c r="AN757" i="1"/>
  <c r="AM757" i="1"/>
  <c r="AL757" i="1"/>
  <c r="AD757" i="1"/>
  <c r="AA757" i="1"/>
  <c r="W757" i="1"/>
  <c r="E757" i="1"/>
  <c r="D757" i="1"/>
  <c r="B757" i="1"/>
  <c r="BA757" i="1" s="1"/>
  <c r="A757" i="1"/>
  <c r="BI756" i="1"/>
  <c r="BG756" i="1"/>
  <c r="BH756" i="1" s="1"/>
  <c r="BD756" i="1"/>
  <c r="BC756" i="1"/>
  <c r="AZ756" i="1"/>
  <c r="AW756" i="1"/>
  <c r="AV756" i="1"/>
  <c r="AU756" i="1"/>
  <c r="AT756" i="1"/>
  <c r="AS756" i="1"/>
  <c r="AP756" i="1"/>
  <c r="AQ756" i="1" s="1"/>
  <c r="AO756" i="1"/>
  <c r="AN756" i="1"/>
  <c r="AM756" i="1"/>
  <c r="AL756" i="1"/>
  <c r="AD756" i="1"/>
  <c r="AA756" i="1"/>
  <c r="W756" i="1"/>
  <c r="E756" i="1"/>
  <c r="D756" i="1"/>
  <c r="B756" i="1"/>
  <c r="BB756" i="1" s="1"/>
  <c r="A756" i="1"/>
  <c r="BI755" i="1"/>
  <c r="BG755" i="1"/>
  <c r="BH755" i="1" s="1"/>
  <c r="BD755" i="1"/>
  <c r="BC755" i="1"/>
  <c r="AZ755" i="1"/>
  <c r="AW755" i="1"/>
  <c r="AV755" i="1"/>
  <c r="AU755" i="1"/>
  <c r="AT755" i="1"/>
  <c r="AS755" i="1"/>
  <c r="AP755" i="1"/>
  <c r="AQ755" i="1" s="1"/>
  <c r="AO755" i="1"/>
  <c r="AN755" i="1"/>
  <c r="AM755" i="1"/>
  <c r="AL755" i="1"/>
  <c r="AD755" i="1"/>
  <c r="AA755" i="1"/>
  <c r="W755" i="1"/>
  <c r="E755" i="1"/>
  <c r="D755" i="1"/>
  <c r="B755" i="1"/>
  <c r="BA755" i="1" s="1"/>
  <c r="A755" i="1"/>
  <c r="BI754" i="1"/>
  <c r="BG754" i="1"/>
  <c r="BH754" i="1" s="1"/>
  <c r="BD754" i="1"/>
  <c r="BC754" i="1"/>
  <c r="AZ754" i="1"/>
  <c r="AW754" i="1"/>
  <c r="AV754" i="1"/>
  <c r="AU754" i="1"/>
  <c r="AT754" i="1"/>
  <c r="AS754" i="1"/>
  <c r="AP754" i="1"/>
  <c r="AQ754" i="1" s="1"/>
  <c r="AO754" i="1"/>
  <c r="AN754" i="1"/>
  <c r="AM754" i="1"/>
  <c r="AL754" i="1"/>
  <c r="AD754" i="1"/>
  <c r="AA754" i="1"/>
  <c r="W754" i="1"/>
  <c r="E754" i="1"/>
  <c r="D754" i="1"/>
  <c r="B754" i="1"/>
  <c r="BB754" i="1" s="1"/>
  <c r="A754" i="1"/>
  <c r="BI753" i="1"/>
  <c r="BG753" i="1"/>
  <c r="BH753" i="1" s="1"/>
  <c r="BD753" i="1"/>
  <c r="BC753" i="1"/>
  <c r="AZ753" i="1"/>
  <c r="AW753" i="1"/>
  <c r="AV753" i="1"/>
  <c r="AU753" i="1"/>
  <c r="AT753" i="1"/>
  <c r="AS753" i="1"/>
  <c r="AP753" i="1"/>
  <c r="AQ753" i="1" s="1"/>
  <c r="AO753" i="1"/>
  <c r="AN753" i="1"/>
  <c r="AM753" i="1"/>
  <c r="AL753" i="1"/>
  <c r="AD753" i="1"/>
  <c r="AA753" i="1"/>
  <c r="W753" i="1"/>
  <c r="E753" i="1"/>
  <c r="D753" i="1"/>
  <c r="B753" i="1"/>
  <c r="BA753" i="1" s="1"/>
  <c r="A753" i="1"/>
  <c r="BI752" i="1"/>
  <c r="BG752" i="1"/>
  <c r="BH752" i="1" s="1"/>
  <c r="BD752" i="1"/>
  <c r="BC752" i="1"/>
  <c r="AZ752" i="1"/>
  <c r="AW752" i="1"/>
  <c r="AV752" i="1"/>
  <c r="AU752" i="1"/>
  <c r="AT752" i="1"/>
  <c r="AS752" i="1"/>
  <c r="AP752" i="1"/>
  <c r="AQ752" i="1" s="1"/>
  <c r="AO752" i="1"/>
  <c r="AN752" i="1"/>
  <c r="AM752" i="1"/>
  <c r="AL752" i="1"/>
  <c r="AD752" i="1"/>
  <c r="AA752" i="1"/>
  <c r="W752" i="1"/>
  <c r="E752" i="1"/>
  <c r="D752" i="1"/>
  <c r="B752" i="1"/>
  <c r="BB752" i="1" s="1"/>
  <c r="A752" i="1"/>
  <c r="BI751" i="1"/>
  <c r="BG751" i="1"/>
  <c r="BH751" i="1" s="1"/>
  <c r="BD751" i="1"/>
  <c r="BC751" i="1"/>
  <c r="AZ751" i="1"/>
  <c r="AW751" i="1"/>
  <c r="AV751" i="1"/>
  <c r="AU751" i="1"/>
  <c r="AT751" i="1"/>
  <c r="AS751" i="1"/>
  <c r="AP751" i="1"/>
  <c r="AQ751" i="1" s="1"/>
  <c r="AO751" i="1"/>
  <c r="AN751" i="1"/>
  <c r="AM751" i="1"/>
  <c r="AL751" i="1"/>
  <c r="AD751" i="1"/>
  <c r="AA751" i="1"/>
  <c r="W751" i="1"/>
  <c r="E751" i="1"/>
  <c r="D751" i="1"/>
  <c r="B751" i="1"/>
  <c r="BA751" i="1" s="1"/>
  <c r="A751" i="1"/>
  <c r="BI750" i="1"/>
  <c r="BG750" i="1"/>
  <c r="BH750" i="1" s="1"/>
  <c r="BD750" i="1"/>
  <c r="BC750" i="1"/>
  <c r="AZ750" i="1"/>
  <c r="AW750" i="1"/>
  <c r="AV750" i="1"/>
  <c r="AU750" i="1"/>
  <c r="AT750" i="1"/>
  <c r="AS750" i="1"/>
  <c r="AP750" i="1"/>
  <c r="AQ750" i="1" s="1"/>
  <c r="AO750" i="1"/>
  <c r="AN750" i="1"/>
  <c r="AM750" i="1"/>
  <c r="AL750" i="1"/>
  <c r="AD750" i="1"/>
  <c r="AA750" i="1"/>
  <c r="W750" i="1"/>
  <c r="E750" i="1"/>
  <c r="D750" i="1"/>
  <c r="B750" i="1"/>
  <c r="BB750" i="1" s="1"/>
  <c r="A750" i="1"/>
  <c r="BI749" i="1"/>
  <c r="BG749" i="1"/>
  <c r="BH749" i="1" s="1"/>
  <c r="BD749" i="1"/>
  <c r="BC749" i="1"/>
  <c r="AZ749" i="1"/>
  <c r="AW749" i="1"/>
  <c r="AV749" i="1"/>
  <c r="AU749" i="1"/>
  <c r="AT749" i="1"/>
  <c r="AS749" i="1"/>
  <c r="AP749" i="1"/>
  <c r="AQ749" i="1" s="1"/>
  <c r="AO749" i="1"/>
  <c r="AN749" i="1"/>
  <c r="AM749" i="1"/>
  <c r="AL749" i="1"/>
  <c r="AD749" i="1"/>
  <c r="AA749" i="1"/>
  <c r="W749" i="1"/>
  <c r="E749" i="1"/>
  <c r="D749" i="1"/>
  <c r="B749" i="1"/>
  <c r="BA749" i="1" s="1"/>
  <c r="A749" i="1"/>
  <c r="BI748" i="1"/>
  <c r="BG748" i="1"/>
  <c r="BH748" i="1" s="1"/>
  <c r="BD748" i="1"/>
  <c r="BC748" i="1"/>
  <c r="AZ748" i="1"/>
  <c r="AW748" i="1"/>
  <c r="AV748" i="1"/>
  <c r="AU748" i="1"/>
  <c r="AT748" i="1"/>
  <c r="AS748" i="1"/>
  <c r="AP748" i="1"/>
  <c r="AQ748" i="1" s="1"/>
  <c r="AO748" i="1"/>
  <c r="AN748" i="1"/>
  <c r="AM748" i="1"/>
  <c r="AL748" i="1"/>
  <c r="AD748" i="1"/>
  <c r="AA748" i="1"/>
  <c r="W748" i="1"/>
  <c r="E748" i="1"/>
  <c r="D748" i="1"/>
  <c r="B748" i="1"/>
  <c r="BB748" i="1" s="1"/>
  <c r="A748" i="1"/>
  <c r="BI747" i="1"/>
  <c r="BG747" i="1"/>
  <c r="BH747" i="1" s="1"/>
  <c r="BD747" i="1"/>
  <c r="BC747" i="1"/>
  <c r="AZ747" i="1"/>
  <c r="AW747" i="1"/>
  <c r="AV747" i="1"/>
  <c r="AU747" i="1"/>
  <c r="AT747" i="1"/>
  <c r="AS747" i="1"/>
  <c r="AP747" i="1"/>
  <c r="AQ747" i="1" s="1"/>
  <c r="AO747" i="1"/>
  <c r="AN747" i="1"/>
  <c r="AM747" i="1"/>
  <c r="AL747" i="1"/>
  <c r="AD747" i="1"/>
  <c r="AA747" i="1"/>
  <c r="W747" i="1"/>
  <c r="E747" i="1"/>
  <c r="D747" i="1"/>
  <c r="B747" i="1"/>
  <c r="BA747" i="1" s="1"/>
  <c r="A747" i="1"/>
  <c r="BI746" i="1"/>
  <c r="BG746" i="1"/>
  <c r="BH746" i="1" s="1"/>
  <c r="BD746" i="1"/>
  <c r="BC746" i="1"/>
  <c r="BB746" i="1"/>
  <c r="AZ746" i="1"/>
  <c r="AW746" i="1"/>
  <c r="AU746" i="1"/>
  <c r="AT746" i="1"/>
  <c r="AS746" i="1"/>
  <c r="AP746" i="1"/>
  <c r="AQ746" i="1" s="1"/>
  <c r="AO746" i="1"/>
  <c r="AN746" i="1"/>
  <c r="AM746" i="1"/>
  <c r="AL746" i="1"/>
  <c r="AD746" i="1"/>
  <c r="AA746" i="1"/>
  <c r="AV746" i="1" s="1"/>
  <c r="W746" i="1"/>
  <c r="E746" i="1"/>
  <c r="D746" i="1"/>
  <c r="B746" i="1"/>
  <c r="AX746" i="1" s="1"/>
  <c r="A746" i="1"/>
  <c r="BI745" i="1"/>
  <c r="BG745" i="1"/>
  <c r="BH745" i="1" s="1"/>
  <c r="BD745" i="1"/>
  <c r="BC745" i="1"/>
  <c r="BB745" i="1"/>
  <c r="AZ745" i="1"/>
  <c r="AW745" i="1"/>
  <c r="AU745" i="1"/>
  <c r="AT745" i="1"/>
  <c r="AS745" i="1"/>
  <c r="AP745" i="1"/>
  <c r="AQ745" i="1" s="1"/>
  <c r="AO745" i="1"/>
  <c r="AN745" i="1"/>
  <c r="AM745" i="1"/>
  <c r="AL745" i="1"/>
  <c r="AD745" i="1"/>
  <c r="AA745" i="1"/>
  <c r="W745" i="1"/>
  <c r="E745" i="1"/>
  <c r="D745" i="1"/>
  <c r="B745" i="1"/>
  <c r="BA745" i="1" s="1"/>
  <c r="A745" i="1"/>
  <c r="BI744" i="1"/>
  <c r="BG744" i="1"/>
  <c r="BH744" i="1" s="1"/>
  <c r="BD744" i="1"/>
  <c r="BC744" i="1"/>
  <c r="BB744" i="1"/>
  <c r="AZ744" i="1"/>
  <c r="AW744" i="1"/>
  <c r="AU744" i="1"/>
  <c r="AT744" i="1"/>
  <c r="AS744" i="1"/>
  <c r="AP744" i="1"/>
  <c r="AQ744" i="1" s="1"/>
  <c r="AO744" i="1"/>
  <c r="AN744" i="1"/>
  <c r="AM744" i="1"/>
  <c r="AL744" i="1"/>
  <c r="AD744" i="1"/>
  <c r="AA744" i="1"/>
  <c r="AV744" i="1" s="1"/>
  <c r="W744" i="1"/>
  <c r="E744" i="1"/>
  <c r="D744" i="1"/>
  <c r="B744" i="1"/>
  <c r="AX744" i="1" s="1"/>
  <c r="A744" i="1"/>
  <c r="BI743" i="1"/>
  <c r="BG743" i="1"/>
  <c r="BH743" i="1" s="1"/>
  <c r="BD743" i="1"/>
  <c r="BC743" i="1"/>
  <c r="BB743" i="1"/>
  <c r="AZ743" i="1"/>
  <c r="AW743" i="1"/>
  <c r="AU743" i="1"/>
  <c r="AT743" i="1"/>
  <c r="AS743" i="1"/>
  <c r="AP743" i="1"/>
  <c r="AQ743" i="1" s="1"/>
  <c r="AO743" i="1"/>
  <c r="AN743" i="1"/>
  <c r="AM743" i="1"/>
  <c r="AL743" i="1"/>
  <c r="AD743" i="1"/>
  <c r="AA743" i="1"/>
  <c r="W743" i="1"/>
  <c r="E743" i="1"/>
  <c r="D743" i="1"/>
  <c r="B743" i="1"/>
  <c r="BA743" i="1" s="1"/>
  <c r="A743" i="1"/>
  <c r="BI742" i="1"/>
  <c r="BG742" i="1"/>
  <c r="BH742" i="1" s="1"/>
  <c r="BD742" i="1"/>
  <c r="BC742" i="1"/>
  <c r="BB742" i="1"/>
  <c r="AZ742" i="1"/>
  <c r="AW742" i="1"/>
  <c r="AU742" i="1"/>
  <c r="AT742" i="1"/>
  <c r="AS742" i="1"/>
  <c r="AP742" i="1"/>
  <c r="AQ742" i="1" s="1"/>
  <c r="AO742" i="1"/>
  <c r="AN742" i="1"/>
  <c r="AM742" i="1"/>
  <c r="AL742" i="1"/>
  <c r="AD742" i="1"/>
  <c r="AA742" i="1"/>
  <c r="AV742" i="1" s="1"/>
  <c r="W742" i="1"/>
  <c r="E742" i="1"/>
  <c r="D742" i="1"/>
  <c r="B742" i="1"/>
  <c r="AX742" i="1" s="1"/>
  <c r="A742" i="1"/>
  <c r="BI741" i="1"/>
  <c r="BG741" i="1"/>
  <c r="BH741" i="1" s="1"/>
  <c r="BD741" i="1"/>
  <c r="BC741" i="1"/>
  <c r="BB741" i="1"/>
  <c r="AZ741" i="1"/>
  <c r="AW741" i="1"/>
  <c r="AU741" i="1"/>
  <c r="AT741" i="1"/>
  <c r="AS741" i="1"/>
  <c r="AP741" i="1"/>
  <c r="AQ741" i="1" s="1"/>
  <c r="AO741" i="1"/>
  <c r="AN741" i="1"/>
  <c r="AM741" i="1"/>
  <c r="AL741" i="1"/>
  <c r="AD741" i="1"/>
  <c r="AA741" i="1"/>
  <c r="W741" i="1"/>
  <c r="E741" i="1"/>
  <c r="D741" i="1"/>
  <c r="B741" i="1"/>
  <c r="BA741" i="1" s="1"/>
  <c r="A741" i="1"/>
  <c r="BI740" i="1"/>
  <c r="BG740" i="1"/>
  <c r="BH740" i="1" s="1"/>
  <c r="BD740" i="1"/>
  <c r="BC740" i="1"/>
  <c r="BB740" i="1"/>
  <c r="AZ740" i="1"/>
  <c r="AW740" i="1"/>
  <c r="AU740" i="1"/>
  <c r="AT740" i="1"/>
  <c r="AS740" i="1"/>
  <c r="AP740" i="1"/>
  <c r="AQ740" i="1" s="1"/>
  <c r="AO740" i="1"/>
  <c r="AN740" i="1"/>
  <c r="AM740" i="1"/>
  <c r="AL740" i="1"/>
  <c r="AD740" i="1"/>
  <c r="AA740" i="1"/>
  <c r="AV740" i="1" s="1"/>
  <c r="W740" i="1"/>
  <c r="E740" i="1"/>
  <c r="D740" i="1"/>
  <c r="B740" i="1"/>
  <c r="AX740" i="1" s="1"/>
  <c r="A740" i="1"/>
  <c r="BI739" i="1"/>
  <c r="BG739" i="1"/>
  <c r="BH739" i="1" s="1"/>
  <c r="BD739" i="1"/>
  <c r="BC739" i="1"/>
  <c r="BB739" i="1"/>
  <c r="AZ739" i="1"/>
  <c r="AW739" i="1"/>
  <c r="AU739" i="1"/>
  <c r="AT739" i="1"/>
  <c r="AS739" i="1"/>
  <c r="AP739" i="1"/>
  <c r="AQ739" i="1" s="1"/>
  <c r="AO739" i="1"/>
  <c r="AN739" i="1"/>
  <c r="AM739" i="1"/>
  <c r="AL739" i="1"/>
  <c r="AD739" i="1"/>
  <c r="AA739" i="1"/>
  <c r="W739" i="1"/>
  <c r="E739" i="1"/>
  <c r="D739" i="1"/>
  <c r="B739" i="1"/>
  <c r="BA739" i="1" s="1"/>
  <c r="A739" i="1"/>
  <c r="BI738" i="1"/>
  <c r="BG738" i="1"/>
  <c r="BH738" i="1" s="1"/>
  <c r="BD738" i="1"/>
  <c r="BC738" i="1"/>
  <c r="BB738" i="1"/>
  <c r="AZ738" i="1"/>
  <c r="AW738" i="1"/>
  <c r="AU738" i="1"/>
  <c r="AT738" i="1"/>
  <c r="AS738" i="1"/>
  <c r="AP738" i="1"/>
  <c r="AQ738" i="1" s="1"/>
  <c r="AO738" i="1"/>
  <c r="AN738" i="1"/>
  <c r="AM738" i="1"/>
  <c r="AL738" i="1"/>
  <c r="AD738" i="1"/>
  <c r="AA738" i="1"/>
  <c r="AV738" i="1" s="1"/>
  <c r="W738" i="1"/>
  <c r="E738" i="1"/>
  <c r="D738" i="1"/>
  <c r="B738" i="1"/>
  <c r="AX738" i="1" s="1"/>
  <c r="A738" i="1"/>
  <c r="BI737" i="1"/>
  <c r="BG737" i="1"/>
  <c r="BH737" i="1" s="1"/>
  <c r="BD737" i="1"/>
  <c r="BC737" i="1"/>
  <c r="BB737" i="1"/>
  <c r="AZ737" i="1"/>
  <c r="AW737" i="1"/>
  <c r="AU737" i="1"/>
  <c r="AT737" i="1"/>
  <c r="AS737" i="1"/>
  <c r="AP737" i="1"/>
  <c r="AQ737" i="1" s="1"/>
  <c r="AO737" i="1"/>
  <c r="AN737" i="1"/>
  <c r="AM737" i="1"/>
  <c r="AL737" i="1"/>
  <c r="AD737" i="1"/>
  <c r="AA737" i="1"/>
  <c r="W737" i="1"/>
  <c r="E737" i="1"/>
  <c r="D737" i="1"/>
  <c r="B737" i="1"/>
  <c r="BA737" i="1" s="1"/>
  <c r="A737" i="1"/>
  <c r="BI736" i="1"/>
  <c r="BG736" i="1"/>
  <c r="BH736" i="1" s="1"/>
  <c r="BD736" i="1"/>
  <c r="BC736" i="1"/>
  <c r="BB736" i="1"/>
  <c r="AZ736" i="1"/>
  <c r="AW736" i="1"/>
  <c r="AU736" i="1"/>
  <c r="AT736" i="1"/>
  <c r="AS736" i="1"/>
  <c r="AP736" i="1"/>
  <c r="AQ736" i="1" s="1"/>
  <c r="AO736" i="1"/>
  <c r="AN736" i="1"/>
  <c r="AM736" i="1"/>
  <c r="AL736" i="1"/>
  <c r="AD736" i="1"/>
  <c r="AA736" i="1"/>
  <c r="AV736" i="1" s="1"/>
  <c r="W736" i="1"/>
  <c r="E736" i="1"/>
  <c r="D736" i="1"/>
  <c r="B736" i="1"/>
  <c r="AX736" i="1" s="1"/>
  <c r="A736" i="1"/>
  <c r="BI735" i="1"/>
  <c r="BG735" i="1"/>
  <c r="BH735" i="1" s="1"/>
  <c r="BD735" i="1"/>
  <c r="BC735" i="1"/>
  <c r="BB735" i="1"/>
  <c r="AZ735" i="1"/>
  <c r="AW735" i="1"/>
  <c r="AV735" i="1"/>
  <c r="AU735" i="1"/>
  <c r="AT735" i="1"/>
  <c r="AS735" i="1"/>
  <c r="AP735" i="1"/>
  <c r="AQ735" i="1" s="1"/>
  <c r="AO735" i="1"/>
  <c r="AN735" i="1"/>
  <c r="AM735" i="1"/>
  <c r="AL735" i="1"/>
  <c r="AD735" i="1"/>
  <c r="AA735" i="1"/>
  <c r="W735" i="1"/>
  <c r="E735" i="1"/>
  <c r="D735" i="1"/>
  <c r="B735" i="1"/>
  <c r="BA735" i="1" s="1"/>
  <c r="A735" i="1"/>
  <c r="BI734" i="1"/>
  <c r="BG734" i="1"/>
  <c r="BH734" i="1" s="1"/>
  <c r="BD734" i="1"/>
  <c r="BC734" i="1"/>
  <c r="BB734" i="1"/>
  <c r="AZ734" i="1"/>
  <c r="AW734" i="1"/>
  <c r="AV734" i="1"/>
  <c r="AU734" i="1"/>
  <c r="AT734" i="1"/>
  <c r="AS734" i="1"/>
  <c r="AP734" i="1"/>
  <c r="AQ734" i="1" s="1"/>
  <c r="AO734" i="1"/>
  <c r="AN734" i="1"/>
  <c r="AM734" i="1"/>
  <c r="AL734" i="1"/>
  <c r="AD734" i="1"/>
  <c r="AA734" i="1"/>
  <c r="W734" i="1"/>
  <c r="E734" i="1"/>
  <c r="D734" i="1"/>
  <c r="B734" i="1"/>
  <c r="AX734" i="1" s="1"/>
  <c r="A734" i="1"/>
  <c r="BI733" i="1"/>
  <c r="BG733" i="1"/>
  <c r="BH733" i="1" s="1"/>
  <c r="BD733" i="1"/>
  <c r="BC733" i="1"/>
  <c r="BB733" i="1"/>
  <c r="AZ733" i="1"/>
  <c r="AW733" i="1"/>
  <c r="AV733" i="1"/>
  <c r="AU733" i="1"/>
  <c r="AT733" i="1"/>
  <c r="AS733" i="1"/>
  <c r="AP733" i="1"/>
  <c r="AQ733" i="1" s="1"/>
  <c r="AO733" i="1"/>
  <c r="AN733" i="1"/>
  <c r="AM733" i="1"/>
  <c r="AL733" i="1"/>
  <c r="AD733" i="1"/>
  <c r="AA733" i="1"/>
  <c r="W733" i="1"/>
  <c r="E733" i="1"/>
  <c r="D733" i="1"/>
  <c r="B733" i="1"/>
  <c r="BA733" i="1" s="1"/>
  <c r="A733" i="1"/>
  <c r="BI732" i="1"/>
  <c r="BG732" i="1"/>
  <c r="BH732" i="1" s="1"/>
  <c r="BD732" i="1"/>
  <c r="BC732" i="1"/>
  <c r="BB732" i="1"/>
  <c r="AZ732" i="1"/>
  <c r="AW732" i="1"/>
  <c r="AV732" i="1"/>
  <c r="AU732" i="1"/>
  <c r="AT732" i="1"/>
  <c r="AS732" i="1"/>
  <c r="AP732" i="1"/>
  <c r="AQ732" i="1" s="1"/>
  <c r="AO732" i="1"/>
  <c r="AN732" i="1"/>
  <c r="AM732" i="1"/>
  <c r="AL732" i="1"/>
  <c r="AD732" i="1"/>
  <c r="AA732" i="1"/>
  <c r="W732" i="1"/>
  <c r="E732" i="1"/>
  <c r="D732" i="1"/>
  <c r="B732" i="1"/>
  <c r="AX732" i="1" s="1"/>
  <c r="A732" i="1"/>
  <c r="BI731" i="1"/>
  <c r="BG731" i="1"/>
  <c r="BH731" i="1" s="1"/>
  <c r="BD731" i="1"/>
  <c r="BC731" i="1"/>
  <c r="BB731" i="1"/>
  <c r="AZ731" i="1"/>
  <c r="AW731" i="1"/>
  <c r="AV731" i="1"/>
  <c r="AU731" i="1"/>
  <c r="AT731" i="1"/>
  <c r="AS731" i="1"/>
  <c r="AP731" i="1"/>
  <c r="AQ731" i="1" s="1"/>
  <c r="AO731" i="1"/>
  <c r="AN731" i="1"/>
  <c r="AM731" i="1"/>
  <c r="AL731" i="1"/>
  <c r="AD731" i="1"/>
  <c r="AA731" i="1"/>
  <c r="W731" i="1"/>
  <c r="E731" i="1"/>
  <c r="D731" i="1"/>
  <c r="B731" i="1"/>
  <c r="BA731" i="1" s="1"/>
  <c r="A731" i="1"/>
  <c r="BI730" i="1"/>
  <c r="BG730" i="1"/>
  <c r="BH730" i="1" s="1"/>
  <c r="BD730" i="1"/>
  <c r="BC730" i="1"/>
  <c r="BB730" i="1"/>
  <c r="AZ730" i="1"/>
  <c r="AW730" i="1"/>
  <c r="AV730" i="1"/>
  <c r="AU730" i="1"/>
  <c r="AT730" i="1"/>
  <c r="AS730" i="1"/>
  <c r="AP730" i="1"/>
  <c r="AQ730" i="1" s="1"/>
  <c r="AO730" i="1"/>
  <c r="AN730" i="1"/>
  <c r="AM730" i="1"/>
  <c r="AL730" i="1"/>
  <c r="AD730" i="1"/>
  <c r="AA730" i="1"/>
  <c r="W730" i="1"/>
  <c r="E730" i="1"/>
  <c r="D730" i="1"/>
  <c r="B730" i="1"/>
  <c r="AX730" i="1" s="1"/>
  <c r="A730" i="1"/>
  <c r="BI729" i="1"/>
  <c r="BG729" i="1"/>
  <c r="BH729" i="1" s="1"/>
  <c r="BD729" i="1"/>
  <c r="BC729" i="1"/>
  <c r="BB729" i="1"/>
  <c r="AZ729" i="1"/>
  <c r="AW729" i="1"/>
  <c r="AV729" i="1"/>
  <c r="AU729" i="1"/>
  <c r="AT729" i="1"/>
  <c r="AS729" i="1"/>
  <c r="AP729" i="1"/>
  <c r="AQ729" i="1" s="1"/>
  <c r="AO729" i="1"/>
  <c r="AN729" i="1"/>
  <c r="AM729" i="1"/>
  <c r="AL729" i="1"/>
  <c r="AD729" i="1"/>
  <c r="AA729" i="1"/>
  <c r="W729" i="1"/>
  <c r="E729" i="1"/>
  <c r="D729" i="1"/>
  <c r="B729" i="1"/>
  <c r="BA729" i="1" s="1"/>
  <c r="A729" i="1"/>
  <c r="BI728" i="1"/>
  <c r="BG728" i="1"/>
  <c r="BH728" i="1" s="1"/>
  <c r="BD728" i="1"/>
  <c r="BC728" i="1"/>
  <c r="BB728" i="1"/>
  <c r="AZ728" i="1"/>
  <c r="AW728" i="1"/>
  <c r="AV728" i="1"/>
  <c r="AU728" i="1"/>
  <c r="AT728" i="1"/>
  <c r="AS728" i="1"/>
  <c r="AP728" i="1"/>
  <c r="AQ728" i="1" s="1"/>
  <c r="AO728" i="1"/>
  <c r="AN728" i="1"/>
  <c r="AM728" i="1"/>
  <c r="AL728" i="1"/>
  <c r="AD728" i="1"/>
  <c r="AA728" i="1"/>
  <c r="W728" i="1"/>
  <c r="E728" i="1"/>
  <c r="D728" i="1"/>
  <c r="B728" i="1"/>
  <c r="AX728" i="1" s="1"/>
  <c r="A728" i="1"/>
  <c r="BI727" i="1"/>
  <c r="BG727" i="1"/>
  <c r="BH727" i="1" s="1"/>
  <c r="BD727" i="1"/>
  <c r="BC727" i="1"/>
  <c r="BB727" i="1"/>
  <c r="AZ727" i="1"/>
  <c r="AW727" i="1"/>
  <c r="AV727" i="1"/>
  <c r="AU727" i="1"/>
  <c r="AT727" i="1"/>
  <c r="AS727" i="1"/>
  <c r="AP727" i="1"/>
  <c r="AQ727" i="1" s="1"/>
  <c r="AO727" i="1"/>
  <c r="AN727" i="1"/>
  <c r="AM727" i="1"/>
  <c r="AL727" i="1"/>
  <c r="AD727" i="1"/>
  <c r="AA727" i="1"/>
  <c r="W727" i="1"/>
  <c r="E727" i="1"/>
  <c r="D727" i="1"/>
  <c r="B727" i="1"/>
  <c r="BA727" i="1" s="1"/>
  <c r="A727" i="1"/>
  <c r="BI726" i="1"/>
  <c r="BG726" i="1"/>
  <c r="BH726" i="1" s="1"/>
  <c r="BD726" i="1"/>
  <c r="BC726" i="1"/>
  <c r="BB726" i="1"/>
  <c r="AZ726" i="1"/>
  <c r="AW726" i="1"/>
  <c r="AV726" i="1"/>
  <c r="AU726" i="1"/>
  <c r="AT726" i="1"/>
  <c r="AS726" i="1"/>
  <c r="AP726" i="1"/>
  <c r="AQ726" i="1" s="1"/>
  <c r="AO726" i="1"/>
  <c r="AN726" i="1"/>
  <c r="AM726" i="1"/>
  <c r="AL726" i="1"/>
  <c r="AD726" i="1"/>
  <c r="AA726" i="1"/>
  <c r="W726" i="1"/>
  <c r="E726" i="1"/>
  <c r="D726" i="1"/>
  <c r="B726" i="1"/>
  <c r="AX726" i="1" s="1"/>
  <c r="A726" i="1"/>
  <c r="BI725" i="1"/>
  <c r="BG725" i="1"/>
  <c r="BH725" i="1" s="1"/>
  <c r="BD725" i="1"/>
  <c r="BC725" i="1"/>
  <c r="BB725" i="1"/>
  <c r="AZ725" i="1"/>
  <c r="AW725" i="1"/>
  <c r="AV725" i="1"/>
  <c r="AU725" i="1"/>
  <c r="AT725" i="1"/>
  <c r="AS725" i="1"/>
  <c r="AP725" i="1"/>
  <c r="AQ725" i="1" s="1"/>
  <c r="AO725" i="1"/>
  <c r="AN725" i="1"/>
  <c r="AM725" i="1"/>
  <c r="AL725" i="1"/>
  <c r="AD725" i="1"/>
  <c r="AA725" i="1"/>
  <c r="W725" i="1"/>
  <c r="E725" i="1"/>
  <c r="D725" i="1"/>
  <c r="B725" i="1"/>
  <c r="BA725" i="1" s="1"/>
  <c r="A725" i="1"/>
  <c r="BL724" i="1"/>
  <c r="BJ724" i="1"/>
  <c r="BK724" i="1" s="1"/>
  <c r="BD724" i="1"/>
  <c r="BC724" i="1"/>
  <c r="BB724" i="1"/>
  <c r="AZ724" i="1"/>
  <c r="AW724" i="1"/>
  <c r="AV724" i="1"/>
  <c r="AU724" i="1"/>
  <c r="AT724" i="1"/>
  <c r="AS724" i="1"/>
  <c r="AO724" i="1"/>
  <c r="AM724" i="1"/>
  <c r="AL724" i="1"/>
  <c r="AD724" i="1"/>
  <c r="AA724" i="1"/>
  <c r="AP724" i="1" s="1"/>
  <c r="AQ724" i="1" s="1"/>
  <c r="W724" i="1"/>
  <c r="E724" i="1"/>
  <c r="D724" i="1"/>
  <c r="B724" i="1"/>
  <c r="AX724" i="1" s="1"/>
  <c r="A724" i="1"/>
  <c r="BL723" i="1"/>
  <c r="BJ723" i="1"/>
  <c r="BK723" i="1" s="1"/>
  <c r="BD723" i="1"/>
  <c r="BC723" i="1"/>
  <c r="BB723" i="1"/>
  <c r="AZ723" i="1"/>
  <c r="AW723" i="1"/>
  <c r="AV723" i="1"/>
  <c r="AU723" i="1"/>
  <c r="AT723" i="1"/>
  <c r="AS723" i="1"/>
  <c r="AO723" i="1"/>
  <c r="AM723" i="1"/>
  <c r="AL723" i="1"/>
  <c r="AD723" i="1"/>
  <c r="AA723" i="1"/>
  <c r="W723" i="1"/>
  <c r="E723" i="1"/>
  <c r="D723" i="1"/>
  <c r="B723" i="1"/>
  <c r="BA723" i="1" s="1"/>
  <c r="A723" i="1"/>
  <c r="BL722" i="1"/>
  <c r="BJ722" i="1"/>
  <c r="BK722" i="1" s="1"/>
  <c r="BD722" i="1"/>
  <c r="BC722" i="1"/>
  <c r="BB722" i="1"/>
  <c r="AZ722" i="1"/>
  <c r="AW722" i="1"/>
  <c r="AV722" i="1"/>
  <c r="AU722" i="1"/>
  <c r="AT722" i="1"/>
  <c r="AS722" i="1"/>
  <c r="AP722" i="1"/>
  <c r="AQ722" i="1" s="1"/>
  <c r="AO722" i="1"/>
  <c r="AM722" i="1"/>
  <c r="AL722" i="1"/>
  <c r="AD722" i="1"/>
  <c r="AA722" i="1"/>
  <c r="W722" i="1"/>
  <c r="E722" i="1"/>
  <c r="D722" i="1"/>
  <c r="B722" i="1"/>
  <c r="AX722" i="1" s="1"/>
  <c r="A722" i="1"/>
  <c r="BL721" i="1"/>
  <c r="BJ721" i="1"/>
  <c r="BK721" i="1" s="1"/>
  <c r="BD721" i="1"/>
  <c r="BC721" i="1"/>
  <c r="BB721" i="1"/>
  <c r="AZ721" i="1"/>
  <c r="AW721" i="1"/>
  <c r="AV721" i="1"/>
  <c r="AU721" i="1"/>
  <c r="AT721" i="1"/>
  <c r="AS721" i="1"/>
  <c r="AP721" i="1"/>
  <c r="AQ721" i="1" s="1"/>
  <c r="AO721" i="1"/>
  <c r="AM721" i="1"/>
  <c r="AL721" i="1"/>
  <c r="AD721" i="1"/>
  <c r="AA721" i="1"/>
  <c r="W721" i="1"/>
  <c r="E721" i="1"/>
  <c r="D721" i="1"/>
  <c r="B721" i="1"/>
  <c r="BA721" i="1" s="1"/>
  <c r="A721" i="1"/>
  <c r="BL720" i="1"/>
  <c r="BJ720" i="1"/>
  <c r="BK720" i="1" s="1"/>
  <c r="BD720" i="1"/>
  <c r="BC720" i="1"/>
  <c r="BB720" i="1"/>
  <c r="AZ720" i="1"/>
  <c r="AW720" i="1"/>
  <c r="AV720" i="1"/>
  <c r="AU720" i="1"/>
  <c r="AT720" i="1"/>
  <c r="AS720" i="1"/>
  <c r="AO720" i="1"/>
  <c r="AN720" i="1"/>
  <c r="AM720" i="1"/>
  <c r="AA720" i="1"/>
  <c r="AP720" i="1" s="1"/>
  <c r="AQ720" i="1" s="1"/>
  <c r="W720" i="1"/>
  <c r="E720" i="1"/>
  <c r="D720" i="1"/>
  <c r="B720" i="1"/>
  <c r="AX720" i="1" s="1"/>
  <c r="A720" i="1"/>
  <c r="BL719" i="1"/>
  <c r="BJ719" i="1"/>
  <c r="BK719" i="1" s="1"/>
  <c r="BD719" i="1"/>
  <c r="BC719" i="1"/>
  <c r="BB719" i="1"/>
  <c r="AZ719" i="1"/>
  <c r="AW719" i="1"/>
  <c r="AV719" i="1"/>
  <c r="AU719" i="1"/>
  <c r="AT719" i="1"/>
  <c r="AS719" i="1"/>
  <c r="AP719" i="1"/>
  <c r="AQ719" i="1" s="1"/>
  <c r="AO719" i="1"/>
  <c r="AN719" i="1"/>
  <c r="AL719" i="1"/>
  <c r="AA719" i="1"/>
  <c r="W719" i="1"/>
  <c r="E719" i="1"/>
  <c r="D719" i="1"/>
  <c r="B719" i="1"/>
  <c r="BA719" i="1" s="1"/>
  <c r="A719" i="1"/>
  <c r="BL718" i="1"/>
  <c r="BJ718" i="1"/>
  <c r="BK718" i="1" s="1"/>
  <c r="BD718" i="1"/>
  <c r="BC718" i="1"/>
  <c r="BB718" i="1"/>
  <c r="AZ718" i="1"/>
  <c r="AW718" i="1"/>
  <c r="AV718" i="1"/>
  <c r="AU718" i="1"/>
  <c r="AT718" i="1"/>
  <c r="AS718" i="1"/>
  <c r="AO718" i="1"/>
  <c r="AN718" i="1"/>
  <c r="AM718" i="1"/>
  <c r="AA718" i="1"/>
  <c r="AP718" i="1" s="1"/>
  <c r="AQ718" i="1" s="1"/>
  <c r="W718" i="1"/>
  <c r="E718" i="1"/>
  <c r="D718" i="1"/>
  <c r="B718" i="1"/>
  <c r="AX718" i="1" s="1"/>
  <c r="A718" i="1"/>
  <c r="BL717" i="1"/>
  <c r="BJ717" i="1"/>
  <c r="BK717" i="1" s="1"/>
  <c r="BD717" i="1"/>
  <c r="BC717" i="1"/>
  <c r="BB717" i="1"/>
  <c r="AZ717" i="1"/>
  <c r="AW717" i="1"/>
  <c r="AV717" i="1"/>
  <c r="AU717" i="1"/>
  <c r="AT717" i="1"/>
  <c r="AS717" i="1"/>
  <c r="AP717" i="1"/>
  <c r="AQ717" i="1" s="1"/>
  <c r="AO717" i="1"/>
  <c r="AN717" i="1"/>
  <c r="AL717" i="1"/>
  <c r="AA717" i="1"/>
  <c r="W717" i="1"/>
  <c r="E717" i="1"/>
  <c r="D717" i="1"/>
  <c r="B717" i="1"/>
  <c r="BA717" i="1" s="1"/>
  <c r="A717" i="1"/>
  <c r="BL716" i="1"/>
  <c r="BJ716" i="1"/>
  <c r="BK716" i="1" s="1"/>
  <c r="BD716" i="1"/>
  <c r="BC716" i="1"/>
  <c r="BB716" i="1"/>
  <c r="AZ716" i="1"/>
  <c r="AW716" i="1"/>
  <c r="AV716" i="1"/>
  <c r="AU716" i="1"/>
  <c r="AT716" i="1"/>
  <c r="AS716" i="1"/>
  <c r="AO716" i="1"/>
  <c r="AN716" i="1"/>
  <c r="AM716" i="1"/>
  <c r="AA716" i="1"/>
  <c r="AP716" i="1" s="1"/>
  <c r="AQ716" i="1" s="1"/>
  <c r="W716" i="1"/>
  <c r="E716" i="1"/>
  <c r="D716" i="1"/>
  <c r="B716" i="1"/>
  <c r="AX716" i="1" s="1"/>
  <c r="A716" i="1"/>
  <c r="BL715" i="1"/>
  <c r="BJ715" i="1"/>
  <c r="BK715" i="1" s="1"/>
  <c r="BD715" i="1"/>
  <c r="BC715" i="1"/>
  <c r="BB715" i="1"/>
  <c r="AZ715" i="1"/>
  <c r="AW715" i="1"/>
  <c r="AV715" i="1"/>
  <c r="AU715" i="1"/>
  <c r="AT715" i="1"/>
  <c r="AS715" i="1"/>
  <c r="AP715" i="1"/>
  <c r="AQ715" i="1" s="1"/>
  <c r="AO715" i="1"/>
  <c r="AM715" i="1"/>
  <c r="AL715" i="1"/>
  <c r="AD715" i="1"/>
  <c r="AA715" i="1"/>
  <c r="W715" i="1"/>
  <c r="E715" i="1"/>
  <c r="D715" i="1"/>
  <c r="B715" i="1"/>
  <c r="BA715" i="1" s="1"/>
  <c r="A715" i="1"/>
  <c r="BL714" i="1"/>
  <c r="BJ714" i="1"/>
  <c r="BK714" i="1" s="1"/>
  <c r="BD714" i="1"/>
  <c r="BC714" i="1"/>
  <c r="BB714" i="1"/>
  <c r="AZ714" i="1"/>
  <c r="AW714" i="1"/>
  <c r="AV714" i="1"/>
  <c r="AU714" i="1"/>
  <c r="AT714" i="1"/>
  <c r="AS714" i="1"/>
  <c r="AO714" i="1"/>
  <c r="AN714" i="1"/>
  <c r="AM714" i="1"/>
  <c r="AA714" i="1"/>
  <c r="AP714" i="1" s="1"/>
  <c r="AQ714" i="1" s="1"/>
  <c r="W714" i="1"/>
  <c r="E714" i="1"/>
  <c r="D714" i="1"/>
  <c r="B714" i="1"/>
  <c r="AX714" i="1" s="1"/>
  <c r="A714" i="1"/>
  <c r="BL713" i="1"/>
  <c r="BJ713" i="1"/>
  <c r="BK713" i="1" s="1"/>
  <c r="BD713" i="1"/>
  <c r="BC713" i="1"/>
  <c r="BB713" i="1"/>
  <c r="AZ713" i="1"/>
  <c r="AW713" i="1"/>
  <c r="AV713" i="1"/>
  <c r="AU713" i="1"/>
  <c r="AT713" i="1"/>
  <c r="AS713" i="1"/>
  <c r="AP713" i="1"/>
  <c r="AQ713" i="1" s="1"/>
  <c r="AO713" i="1"/>
  <c r="AM713" i="1"/>
  <c r="AL713" i="1"/>
  <c r="AD713" i="1"/>
  <c r="AA713" i="1"/>
  <c r="W713" i="1"/>
  <c r="E713" i="1"/>
  <c r="D713" i="1"/>
  <c r="B713" i="1"/>
  <c r="BA713" i="1" s="1"/>
  <c r="A713" i="1"/>
  <c r="BL712" i="1"/>
  <c r="BJ712" i="1"/>
  <c r="BK712" i="1" s="1"/>
  <c r="BD712" i="1"/>
  <c r="BC712" i="1"/>
  <c r="BB712" i="1"/>
  <c r="AZ712" i="1"/>
  <c r="AW712" i="1"/>
  <c r="AV712" i="1"/>
  <c r="AU712" i="1"/>
  <c r="AT712" i="1"/>
  <c r="AS712" i="1"/>
  <c r="AP712" i="1"/>
  <c r="AQ712" i="1" s="1"/>
  <c r="AO712" i="1"/>
  <c r="AM712" i="1"/>
  <c r="AL712" i="1"/>
  <c r="AD712" i="1"/>
  <c r="AA712" i="1"/>
  <c r="W712" i="1"/>
  <c r="E712" i="1"/>
  <c r="D712" i="1"/>
  <c r="B712" i="1"/>
  <c r="AX712" i="1" s="1"/>
  <c r="A712" i="1"/>
  <c r="BL711" i="1"/>
  <c r="BJ711" i="1"/>
  <c r="BK711" i="1" s="1"/>
  <c r="BD711" i="1"/>
  <c r="BC711" i="1"/>
  <c r="BB711" i="1"/>
  <c r="AZ711" i="1"/>
  <c r="AW711" i="1"/>
  <c r="AV711" i="1"/>
  <c r="AU711" i="1"/>
  <c r="AT711" i="1"/>
  <c r="AS711" i="1"/>
  <c r="AP711" i="1"/>
  <c r="AQ711" i="1" s="1"/>
  <c r="AO711" i="1"/>
  <c r="AM711" i="1"/>
  <c r="AL711" i="1"/>
  <c r="AD711" i="1"/>
  <c r="AA711" i="1"/>
  <c r="W711" i="1"/>
  <c r="E711" i="1"/>
  <c r="D711" i="1"/>
  <c r="B711" i="1"/>
  <c r="BA711" i="1" s="1"/>
  <c r="A711" i="1"/>
  <c r="BL710" i="1"/>
  <c r="BJ710" i="1"/>
  <c r="BK710" i="1" s="1"/>
  <c r="BD710" i="1"/>
  <c r="BC710" i="1"/>
  <c r="BB710" i="1"/>
  <c r="AZ710" i="1"/>
  <c r="AW710" i="1"/>
  <c r="AV710" i="1"/>
  <c r="AU710" i="1"/>
  <c r="AT710" i="1"/>
  <c r="AS710" i="1"/>
  <c r="AP710" i="1"/>
  <c r="AQ710" i="1" s="1"/>
  <c r="AO710" i="1"/>
  <c r="AM710" i="1"/>
  <c r="AL710" i="1"/>
  <c r="AD710" i="1"/>
  <c r="AA710" i="1"/>
  <c r="W710" i="1"/>
  <c r="E710" i="1"/>
  <c r="D710" i="1"/>
  <c r="B710" i="1"/>
  <c r="AX710" i="1" s="1"/>
  <c r="A710" i="1"/>
  <c r="BL709" i="1"/>
  <c r="BJ709" i="1"/>
  <c r="BK709" i="1" s="1"/>
  <c r="BD709" i="1"/>
  <c r="BC709" i="1"/>
  <c r="BB709" i="1"/>
  <c r="AZ709" i="1"/>
  <c r="AW709" i="1"/>
  <c r="AV709" i="1"/>
  <c r="AU709" i="1"/>
  <c r="AT709" i="1"/>
  <c r="AS709" i="1"/>
  <c r="AO709" i="1"/>
  <c r="AN709" i="1"/>
  <c r="AM709" i="1"/>
  <c r="AA709" i="1"/>
  <c r="W709" i="1"/>
  <c r="E709" i="1"/>
  <c r="D709" i="1"/>
  <c r="B709" i="1"/>
  <c r="BA709" i="1" s="1"/>
  <c r="A709" i="1"/>
  <c r="BI708" i="1"/>
  <c r="BG708" i="1"/>
  <c r="BH708" i="1" s="1"/>
  <c r="BD708" i="1"/>
  <c r="BC708" i="1"/>
  <c r="BB708" i="1"/>
  <c r="AZ708" i="1"/>
  <c r="AW708" i="1"/>
  <c r="AV708" i="1"/>
  <c r="AT708" i="1"/>
  <c r="AS708" i="1"/>
  <c r="AP708" i="1"/>
  <c r="AQ708" i="1" s="1"/>
  <c r="AO708" i="1"/>
  <c r="AN708" i="1"/>
  <c r="AM708" i="1"/>
  <c r="AL708" i="1"/>
  <c r="AD708" i="1"/>
  <c r="AA708" i="1"/>
  <c r="AU708" i="1" s="1"/>
  <c r="W708" i="1"/>
  <c r="E708" i="1"/>
  <c r="D708" i="1"/>
  <c r="B708" i="1"/>
  <c r="AX708" i="1" s="1"/>
  <c r="A708" i="1"/>
  <c r="BL707" i="1"/>
  <c r="BJ707" i="1"/>
  <c r="BK707" i="1" s="1"/>
  <c r="BD707" i="1"/>
  <c r="BC707" i="1"/>
  <c r="BB707" i="1"/>
  <c r="AZ707" i="1"/>
  <c r="AW707" i="1"/>
  <c r="AV707" i="1"/>
  <c r="AU707" i="1"/>
  <c r="AT707" i="1"/>
  <c r="AS707" i="1"/>
  <c r="AO707" i="1"/>
  <c r="AM707" i="1"/>
  <c r="AL707" i="1"/>
  <c r="AD707" i="1"/>
  <c r="AA707" i="1"/>
  <c r="W707" i="1"/>
  <c r="E707" i="1"/>
  <c r="D707" i="1"/>
  <c r="B707" i="1"/>
  <c r="BA707" i="1" s="1"/>
  <c r="A707" i="1"/>
  <c r="BL706" i="1"/>
  <c r="BJ706" i="1"/>
  <c r="BK706" i="1" s="1"/>
  <c r="BD706" i="1"/>
  <c r="BC706" i="1"/>
  <c r="BB706" i="1"/>
  <c r="AZ706" i="1"/>
  <c r="AW706" i="1"/>
  <c r="AV706" i="1"/>
  <c r="AU706" i="1"/>
  <c r="AT706" i="1"/>
  <c r="AS706" i="1"/>
  <c r="AO706" i="1"/>
  <c r="AM706" i="1"/>
  <c r="AL706" i="1"/>
  <c r="AD706" i="1"/>
  <c r="AA706" i="1"/>
  <c r="AP706" i="1" s="1"/>
  <c r="AQ706" i="1" s="1"/>
  <c r="W706" i="1"/>
  <c r="E706" i="1"/>
  <c r="D706" i="1"/>
  <c r="B706" i="1"/>
  <c r="AX706" i="1" s="1"/>
  <c r="A706" i="1"/>
  <c r="BL705" i="1"/>
  <c r="BJ705" i="1"/>
  <c r="BK705" i="1" s="1"/>
  <c r="BD705" i="1"/>
  <c r="BC705" i="1"/>
  <c r="BB705" i="1"/>
  <c r="AZ705" i="1"/>
  <c r="AW705" i="1"/>
  <c r="AV705" i="1"/>
  <c r="AU705" i="1"/>
  <c r="AT705" i="1"/>
  <c r="AS705" i="1"/>
  <c r="AP705" i="1"/>
  <c r="AQ705" i="1" s="1"/>
  <c r="AO705" i="1"/>
  <c r="AN705" i="1"/>
  <c r="AM705" i="1"/>
  <c r="AA705" i="1"/>
  <c r="W705" i="1"/>
  <c r="E705" i="1"/>
  <c r="D705" i="1"/>
  <c r="B705" i="1"/>
  <c r="BA705" i="1" s="1"/>
  <c r="A705" i="1"/>
  <c r="BI704" i="1"/>
  <c r="BG704" i="1"/>
  <c r="BH704" i="1" s="1"/>
  <c r="BD704" i="1"/>
  <c r="BC704" i="1"/>
  <c r="BB704" i="1"/>
  <c r="AZ704" i="1"/>
  <c r="AW704" i="1"/>
  <c r="AV704" i="1"/>
  <c r="AU704" i="1"/>
  <c r="AT704" i="1"/>
  <c r="AS704" i="1"/>
  <c r="AO704" i="1"/>
  <c r="AN704" i="1"/>
  <c r="AL704" i="1"/>
  <c r="AA704" i="1"/>
  <c r="AP704" i="1" s="1"/>
  <c r="W704" i="1"/>
  <c r="E704" i="1"/>
  <c r="D704" i="1"/>
  <c r="B704" i="1"/>
  <c r="AX704" i="1" s="1"/>
  <c r="A704" i="1"/>
  <c r="BI703" i="1"/>
  <c r="BG703" i="1"/>
  <c r="BH703" i="1" s="1"/>
  <c r="BD703" i="1"/>
  <c r="BC703" i="1"/>
  <c r="BB703" i="1"/>
  <c r="AZ703" i="1"/>
  <c r="AW703" i="1"/>
  <c r="AV703" i="1"/>
  <c r="AU703" i="1"/>
  <c r="AT703" i="1"/>
  <c r="AS703" i="1"/>
  <c r="AP703" i="1"/>
  <c r="AQ703" i="1" s="1"/>
  <c r="AO703" i="1"/>
  <c r="AN703" i="1"/>
  <c r="AM703" i="1"/>
  <c r="AA703" i="1"/>
  <c r="W703" i="1"/>
  <c r="E703" i="1"/>
  <c r="D703" i="1"/>
  <c r="B703" i="1"/>
  <c r="BA703" i="1" s="1"/>
  <c r="A703" i="1"/>
  <c r="BL702" i="1"/>
  <c r="BJ702" i="1"/>
  <c r="BK702" i="1" s="1"/>
  <c r="BD702" i="1"/>
  <c r="BC702" i="1"/>
  <c r="BB702" i="1"/>
  <c r="AZ702" i="1"/>
  <c r="AW702" i="1"/>
  <c r="AV702" i="1"/>
  <c r="AU702" i="1"/>
  <c r="AT702" i="1"/>
  <c r="AS702" i="1"/>
  <c r="AO702" i="1"/>
  <c r="AN702" i="1"/>
  <c r="AL702" i="1"/>
  <c r="AA702" i="1"/>
  <c r="AP702" i="1" s="1"/>
  <c r="W702" i="1"/>
  <c r="E702" i="1"/>
  <c r="D702" i="1"/>
  <c r="B702" i="1"/>
  <c r="AX702" i="1" s="1"/>
  <c r="A702" i="1"/>
  <c r="BL701" i="1"/>
  <c r="BJ701" i="1"/>
  <c r="BK701" i="1" s="1"/>
  <c r="BD701" i="1"/>
  <c r="BC701" i="1"/>
  <c r="BB701" i="1"/>
  <c r="AZ701" i="1"/>
  <c r="AW701" i="1"/>
  <c r="AV701" i="1"/>
  <c r="AU701" i="1"/>
  <c r="AT701" i="1"/>
  <c r="AS701" i="1"/>
  <c r="AP701" i="1"/>
  <c r="AQ701" i="1" s="1"/>
  <c r="AO701" i="1"/>
  <c r="AN701" i="1"/>
  <c r="AM701" i="1"/>
  <c r="AA701" i="1"/>
  <c r="W701" i="1"/>
  <c r="E701" i="1"/>
  <c r="D701" i="1"/>
  <c r="B701" i="1"/>
  <c r="BA701" i="1" s="1"/>
  <c r="A701" i="1"/>
  <c r="BI700" i="1"/>
  <c r="BG700" i="1"/>
  <c r="BH700" i="1" s="1"/>
  <c r="BD700" i="1"/>
  <c r="BC700" i="1"/>
  <c r="BB700" i="1"/>
  <c r="AZ700" i="1"/>
  <c r="AW700" i="1"/>
  <c r="AV700" i="1"/>
  <c r="AU700" i="1"/>
  <c r="AT700" i="1"/>
  <c r="AS700" i="1"/>
  <c r="AP700" i="1"/>
  <c r="AQ700" i="1" s="1"/>
  <c r="AO700" i="1"/>
  <c r="AN700" i="1"/>
  <c r="AL700" i="1"/>
  <c r="AA700" i="1"/>
  <c r="W700" i="1"/>
  <c r="E700" i="1"/>
  <c r="D700" i="1"/>
  <c r="B700" i="1"/>
  <c r="AX700" i="1" s="1"/>
  <c r="A700" i="1"/>
  <c r="BI699" i="1"/>
  <c r="BG699" i="1"/>
  <c r="BH699" i="1" s="1"/>
  <c r="BD699" i="1"/>
  <c r="BC699" i="1"/>
  <c r="BB699" i="1"/>
  <c r="AZ699" i="1"/>
  <c r="AW699" i="1"/>
  <c r="AV699" i="1"/>
  <c r="AU699" i="1"/>
  <c r="AT699" i="1"/>
  <c r="AS699" i="1"/>
  <c r="AO699" i="1"/>
  <c r="AN699" i="1"/>
  <c r="AM699" i="1"/>
  <c r="AA699" i="1"/>
  <c r="W699" i="1"/>
  <c r="E699" i="1"/>
  <c r="D699" i="1"/>
  <c r="B699" i="1"/>
  <c r="BA699" i="1" s="1"/>
  <c r="A699" i="1"/>
  <c r="BI698" i="1"/>
  <c r="BG698" i="1"/>
  <c r="BH698" i="1" s="1"/>
  <c r="BD698" i="1"/>
  <c r="BC698" i="1"/>
  <c r="BB698" i="1"/>
  <c r="AZ698" i="1"/>
  <c r="AW698" i="1"/>
  <c r="AV698" i="1"/>
  <c r="AU698" i="1"/>
  <c r="AT698" i="1"/>
  <c r="AS698" i="1"/>
  <c r="AO698" i="1"/>
  <c r="AN698" i="1"/>
  <c r="AL698" i="1"/>
  <c r="AA698" i="1"/>
  <c r="AP698" i="1" s="1"/>
  <c r="W698" i="1"/>
  <c r="E698" i="1"/>
  <c r="D698" i="1"/>
  <c r="B698" i="1"/>
  <c r="AX698" i="1" s="1"/>
  <c r="A698" i="1"/>
  <c r="BI697" i="1"/>
  <c r="BG697" i="1"/>
  <c r="BH697" i="1" s="1"/>
  <c r="BD697" i="1"/>
  <c r="BC697" i="1"/>
  <c r="BB697" i="1"/>
  <c r="AZ697" i="1"/>
  <c r="AW697" i="1"/>
  <c r="AV697" i="1"/>
  <c r="AU697" i="1"/>
  <c r="AT697" i="1"/>
  <c r="AS697" i="1"/>
  <c r="AP697" i="1"/>
  <c r="AQ697" i="1" s="1"/>
  <c r="AO697" i="1"/>
  <c r="AN697" i="1"/>
  <c r="AM697" i="1"/>
  <c r="AA697" i="1"/>
  <c r="W697" i="1"/>
  <c r="E697" i="1"/>
  <c r="D697" i="1"/>
  <c r="B697" i="1"/>
  <c r="BA697" i="1" s="1"/>
  <c r="A697" i="1"/>
  <c r="BL696" i="1"/>
  <c r="BJ696" i="1"/>
  <c r="BK696" i="1" s="1"/>
  <c r="BD696" i="1"/>
  <c r="BC696" i="1"/>
  <c r="BB696" i="1"/>
  <c r="AZ696" i="1"/>
  <c r="AW696" i="1"/>
  <c r="AV696" i="1"/>
  <c r="AU696" i="1"/>
  <c r="AT696" i="1"/>
  <c r="AS696" i="1"/>
  <c r="AP696" i="1"/>
  <c r="AQ696" i="1" s="1"/>
  <c r="AO696" i="1"/>
  <c r="AN696" i="1"/>
  <c r="AL696" i="1"/>
  <c r="AA696" i="1"/>
  <c r="W696" i="1"/>
  <c r="E696" i="1"/>
  <c r="D696" i="1"/>
  <c r="B696" i="1"/>
  <c r="AX696" i="1" s="1"/>
  <c r="A696" i="1"/>
  <c r="BL695" i="1"/>
  <c r="BJ695" i="1"/>
  <c r="BK695" i="1" s="1"/>
  <c r="BD695" i="1"/>
  <c r="BC695" i="1"/>
  <c r="BB695" i="1"/>
  <c r="AZ695" i="1"/>
  <c r="AW695" i="1"/>
  <c r="AV695" i="1"/>
  <c r="AU695" i="1"/>
  <c r="AT695" i="1"/>
  <c r="AS695" i="1"/>
  <c r="AO695" i="1"/>
  <c r="AN695" i="1"/>
  <c r="AM695" i="1"/>
  <c r="AA695" i="1"/>
  <c r="W695" i="1"/>
  <c r="E695" i="1"/>
  <c r="D695" i="1"/>
  <c r="B695" i="1"/>
  <c r="BA695" i="1" s="1"/>
  <c r="A695" i="1"/>
  <c r="BL694" i="1"/>
  <c r="BJ694" i="1"/>
  <c r="BK694" i="1" s="1"/>
  <c r="BD694" i="1"/>
  <c r="BC694" i="1"/>
  <c r="BB694" i="1"/>
  <c r="AZ694" i="1"/>
  <c r="AW694" i="1"/>
  <c r="AV694" i="1"/>
  <c r="AU694" i="1"/>
  <c r="AT694" i="1"/>
  <c r="AS694" i="1"/>
  <c r="AO694" i="1"/>
  <c r="AN694" i="1"/>
  <c r="AL694" i="1"/>
  <c r="AA694" i="1"/>
  <c r="AP694" i="1" s="1"/>
  <c r="W694" i="1"/>
  <c r="E694" i="1"/>
  <c r="D694" i="1"/>
  <c r="B694" i="1"/>
  <c r="AX694" i="1" s="1"/>
  <c r="A694" i="1"/>
  <c r="BL693" i="1"/>
  <c r="BJ693" i="1"/>
  <c r="BK693" i="1" s="1"/>
  <c r="BD693" i="1"/>
  <c r="BC693" i="1"/>
  <c r="BB693" i="1"/>
  <c r="AZ693" i="1"/>
  <c r="AW693" i="1"/>
  <c r="AV693" i="1"/>
  <c r="AU693" i="1"/>
  <c r="AT693" i="1"/>
  <c r="AS693" i="1"/>
  <c r="AP693" i="1"/>
  <c r="AQ693" i="1" s="1"/>
  <c r="AO693" i="1"/>
  <c r="AN693" i="1"/>
  <c r="AM693" i="1"/>
  <c r="AA693" i="1"/>
  <c r="W693" i="1"/>
  <c r="E693" i="1"/>
  <c r="D693" i="1"/>
  <c r="B693" i="1"/>
  <c r="BA693" i="1" s="1"/>
  <c r="A693" i="1"/>
  <c r="BI692" i="1"/>
  <c r="BG692" i="1"/>
  <c r="BH692" i="1" s="1"/>
  <c r="BD692" i="1"/>
  <c r="BC692" i="1"/>
  <c r="BB692" i="1"/>
  <c r="AZ692" i="1"/>
  <c r="AW692" i="1"/>
  <c r="AV692" i="1"/>
  <c r="AU692" i="1"/>
  <c r="AT692" i="1"/>
  <c r="AS692" i="1"/>
  <c r="AP692" i="1"/>
  <c r="AQ692" i="1" s="1"/>
  <c r="AO692" i="1"/>
  <c r="AN692" i="1"/>
  <c r="AL692" i="1"/>
  <c r="AA692" i="1"/>
  <c r="W692" i="1"/>
  <c r="E692" i="1"/>
  <c r="D692" i="1"/>
  <c r="B692" i="1"/>
  <c r="AX692" i="1" s="1"/>
  <c r="A692" i="1"/>
  <c r="BI691" i="1"/>
  <c r="BG691" i="1"/>
  <c r="BH691" i="1" s="1"/>
  <c r="BD691" i="1"/>
  <c r="BC691" i="1"/>
  <c r="BB691" i="1"/>
  <c r="AZ691" i="1"/>
  <c r="AW691" i="1"/>
  <c r="AV691" i="1"/>
  <c r="AU691" i="1"/>
  <c r="AT691" i="1"/>
  <c r="AS691" i="1"/>
  <c r="AO691" i="1"/>
  <c r="AN691" i="1"/>
  <c r="AM691" i="1"/>
  <c r="AA691" i="1"/>
  <c r="W691" i="1"/>
  <c r="E691" i="1"/>
  <c r="D691" i="1"/>
  <c r="B691" i="1"/>
  <c r="BA691" i="1" s="1"/>
  <c r="A691" i="1"/>
  <c r="BI690" i="1"/>
  <c r="BG690" i="1"/>
  <c r="BH690" i="1" s="1"/>
  <c r="BD690" i="1"/>
  <c r="BC690" i="1"/>
  <c r="BB690" i="1"/>
  <c r="AZ690" i="1"/>
  <c r="AW690" i="1"/>
  <c r="AV690" i="1"/>
  <c r="AU690" i="1"/>
  <c r="AT690" i="1"/>
  <c r="AS690" i="1"/>
  <c r="AO690" i="1"/>
  <c r="AN690" i="1"/>
  <c r="AL690" i="1"/>
  <c r="AA690" i="1"/>
  <c r="AP690" i="1" s="1"/>
  <c r="W690" i="1"/>
  <c r="E690" i="1"/>
  <c r="D690" i="1"/>
  <c r="B690" i="1"/>
  <c r="AX690" i="1" s="1"/>
  <c r="A690" i="1"/>
  <c r="BI689" i="1"/>
  <c r="BG689" i="1"/>
  <c r="BH689" i="1" s="1"/>
  <c r="BD689" i="1"/>
  <c r="BC689" i="1"/>
  <c r="BB689" i="1"/>
  <c r="AZ689" i="1"/>
  <c r="AW689" i="1"/>
  <c r="AV689" i="1"/>
  <c r="AU689" i="1"/>
  <c r="AT689" i="1"/>
  <c r="AS689" i="1"/>
  <c r="AP689" i="1"/>
  <c r="AQ689" i="1" s="1"/>
  <c r="AO689" i="1"/>
  <c r="AN689" i="1"/>
  <c r="AM689" i="1"/>
  <c r="AA689" i="1"/>
  <c r="W689" i="1"/>
  <c r="E689" i="1"/>
  <c r="D689" i="1"/>
  <c r="B689" i="1"/>
  <c r="BA689" i="1" s="1"/>
  <c r="A689" i="1"/>
  <c r="BL688" i="1"/>
  <c r="BJ688" i="1"/>
  <c r="BK688" i="1" s="1"/>
  <c r="BD688" i="1"/>
  <c r="BC688" i="1"/>
  <c r="BB688" i="1"/>
  <c r="AZ688" i="1"/>
  <c r="AW688" i="1"/>
  <c r="AV688" i="1"/>
  <c r="AU688" i="1"/>
  <c r="AT688" i="1"/>
  <c r="AS688" i="1"/>
  <c r="AP688" i="1"/>
  <c r="AQ688" i="1" s="1"/>
  <c r="AO688" i="1"/>
  <c r="AN688" i="1"/>
  <c r="AL688" i="1"/>
  <c r="AA688" i="1"/>
  <c r="W688" i="1"/>
  <c r="E688" i="1"/>
  <c r="D688" i="1"/>
  <c r="B688" i="1"/>
  <c r="AX688" i="1" s="1"/>
  <c r="A688" i="1"/>
  <c r="BL687" i="1"/>
  <c r="BJ687" i="1"/>
  <c r="BK687" i="1" s="1"/>
  <c r="BD687" i="1"/>
  <c r="BC687" i="1"/>
  <c r="BB687" i="1"/>
  <c r="AZ687" i="1"/>
  <c r="AW687" i="1"/>
  <c r="AV687" i="1"/>
  <c r="AU687" i="1"/>
  <c r="AT687" i="1"/>
  <c r="AS687" i="1"/>
  <c r="AO687" i="1"/>
  <c r="AN687" i="1"/>
  <c r="AM687" i="1"/>
  <c r="AA687" i="1"/>
  <c r="W687" i="1"/>
  <c r="E687" i="1"/>
  <c r="D687" i="1"/>
  <c r="B687" i="1"/>
  <c r="BA687" i="1" s="1"/>
  <c r="A687" i="1"/>
  <c r="BL686" i="1"/>
  <c r="BJ686" i="1"/>
  <c r="BK686" i="1" s="1"/>
  <c r="BD686" i="1"/>
  <c r="BC686" i="1"/>
  <c r="BB686" i="1"/>
  <c r="AZ686" i="1"/>
  <c r="AW686" i="1"/>
  <c r="AV686" i="1"/>
  <c r="AU686" i="1"/>
  <c r="AT686" i="1"/>
  <c r="AS686" i="1"/>
  <c r="AO686" i="1"/>
  <c r="AN686" i="1"/>
  <c r="AL686" i="1"/>
  <c r="AA686" i="1"/>
  <c r="AP686" i="1" s="1"/>
  <c r="W686" i="1"/>
  <c r="E686" i="1"/>
  <c r="D686" i="1"/>
  <c r="B686" i="1"/>
  <c r="AX686" i="1" s="1"/>
  <c r="A686" i="1"/>
  <c r="BL685" i="1"/>
  <c r="BJ685" i="1"/>
  <c r="BK685" i="1" s="1"/>
  <c r="BD685" i="1"/>
  <c r="BC685" i="1"/>
  <c r="BB685" i="1"/>
  <c r="AZ685" i="1"/>
  <c r="AW685" i="1"/>
  <c r="AV685" i="1"/>
  <c r="AU685" i="1"/>
  <c r="AT685" i="1"/>
  <c r="AS685" i="1"/>
  <c r="AP685" i="1"/>
  <c r="AQ685" i="1" s="1"/>
  <c r="AO685" i="1"/>
  <c r="AN685" i="1"/>
  <c r="AM685" i="1"/>
  <c r="AA685" i="1"/>
  <c r="W685" i="1"/>
  <c r="E685" i="1"/>
  <c r="D685" i="1"/>
  <c r="B685" i="1"/>
  <c r="BA685" i="1" s="1"/>
  <c r="A685" i="1"/>
  <c r="BI684" i="1"/>
  <c r="BG684" i="1"/>
  <c r="BH684" i="1" s="1"/>
  <c r="BD684" i="1"/>
  <c r="BC684" i="1"/>
  <c r="BB684" i="1"/>
  <c r="AZ684" i="1"/>
  <c r="AW684" i="1"/>
  <c r="AV684" i="1"/>
  <c r="AU684" i="1"/>
  <c r="AT684" i="1"/>
  <c r="AS684" i="1"/>
  <c r="AP684" i="1"/>
  <c r="AQ684" i="1" s="1"/>
  <c r="AO684" i="1"/>
  <c r="AM684" i="1"/>
  <c r="AL684" i="1"/>
  <c r="AD684" i="1"/>
  <c r="AA684" i="1"/>
  <c r="W684" i="1"/>
  <c r="E684" i="1"/>
  <c r="D684" i="1"/>
  <c r="B684" i="1"/>
  <c r="AX684" i="1" s="1"/>
  <c r="A684" i="1"/>
  <c r="BI683" i="1"/>
  <c r="BG683" i="1"/>
  <c r="BH683" i="1" s="1"/>
  <c r="BD683" i="1"/>
  <c r="BC683" i="1"/>
  <c r="BB683" i="1"/>
  <c r="AZ683" i="1"/>
  <c r="AW683" i="1"/>
  <c r="AV683" i="1"/>
  <c r="AU683" i="1"/>
  <c r="AT683" i="1"/>
  <c r="AS683" i="1"/>
  <c r="AO683" i="1"/>
  <c r="AN683" i="1"/>
  <c r="AM683" i="1"/>
  <c r="AA683" i="1"/>
  <c r="W683" i="1"/>
  <c r="E683" i="1"/>
  <c r="D683" i="1"/>
  <c r="B683" i="1"/>
  <c r="BA683" i="1" s="1"/>
  <c r="A683" i="1"/>
  <c r="BI682" i="1"/>
  <c r="BG682" i="1"/>
  <c r="BH682" i="1" s="1"/>
  <c r="BD682" i="1"/>
  <c r="BC682" i="1"/>
  <c r="BB682" i="1"/>
  <c r="AZ682" i="1"/>
  <c r="AW682" i="1"/>
  <c r="AV682" i="1"/>
  <c r="AU682" i="1"/>
  <c r="AT682" i="1"/>
  <c r="AS682" i="1"/>
  <c r="AO682" i="1"/>
  <c r="AM682" i="1"/>
  <c r="AL682" i="1"/>
  <c r="AD682" i="1"/>
  <c r="AA682" i="1"/>
  <c r="AP682" i="1" s="1"/>
  <c r="AQ682" i="1" s="1"/>
  <c r="W682" i="1"/>
  <c r="E682" i="1"/>
  <c r="D682" i="1"/>
  <c r="B682" i="1"/>
  <c r="AX682" i="1" s="1"/>
  <c r="A682" i="1"/>
  <c r="BI681" i="1"/>
  <c r="BG681" i="1"/>
  <c r="BH681" i="1" s="1"/>
  <c r="BD681" i="1"/>
  <c r="BC681" i="1"/>
  <c r="BB681" i="1"/>
  <c r="AZ681" i="1"/>
  <c r="AW681" i="1"/>
  <c r="AV681" i="1"/>
  <c r="AU681" i="1"/>
  <c r="AT681" i="1"/>
  <c r="AS681" i="1"/>
  <c r="AP681" i="1"/>
  <c r="AQ681" i="1" s="1"/>
  <c r="AO681" i="1"/>
  <c r="AN681" i="1"/>
  <c r="AM681" i="1"/>
  <c r="AA681" i="1"/>
  <c r="W681" i="1"/>
  <c r="E681" i="1"/>
  <c r="D681" i="1"/>
  <c r="B681" i="1"/>
  <c r="BA681" i="1" s="1"/>
  <c r="A681" i="1"/>
  <c r="BL680" i="1"/>
  <c r="BJ680" i="1"/>
  <c r="BK680" i="1" s="1"/>
  <c r="BD680" i="1"/>
  <c r="BC680" i="1"/>
  <c r="BB680" i="1"/>
  <c r="AZ680" i="1"/>
  <c r="AW680" i="1"/>
  <c r="AV680" i="1"/>
  <c r="AU680" i="1"/>
  <c r="AT680" i="1"/>
  <c r="AS680" i="1"/>
  <c r="AP680" i="1"/>
  <c r="AQ680" i="1" s="1"/>
  <c r="AO680" i="1"/>
  <c r="AM680" i="1"/>
  <c r="AL680" i="1"/>
  <c r="AD680" i="1"/>
  <c r="AA680" i="1"/>
  <c r="W680" i="1"/>
  <c r="E680" i="1"/>
  <c r="D680" i="1"/>
  <c r="B680" i="1"/>
  <c r="AX680" i="1" s="1"/>
  <c r="A680" i="1"/>
  <c r="BL679" i="1"/>
  <c r="BJ679" i="1"/>
  <c r="BK679" i="1" s="1"/>
  <c r="BD679" i="1"/>
  <c r="BC679" i="1"/>
  <c r="BB679" i="1"/>
  <c r="AZ679" i="1"/>
  <c r="AW679" i="1"/>
  <c r="AV679" i="1"/>
  <c r="AU679" i="1"/>
  <c r="AT679" i="1"/>
  <c r="AS679" i="1"/>
  <c r="AO679" i="1"/>
  <c r="AN679" i="1"/>
  <c r="AM679" i="1"/>
  <c r="AA679" i="1"/>
  <c r="W679" i="1"/>
  <c r="E679" i="1"/>
  <c r="D679" i="1"/>
  <c r="B679" i="1"/>
  <c r="BA679" i="1" s="1"/>
  <c r="A679" i="1"/>
  <c r="BL678" i="1"/>
  <c r="BJ678" i="1"/>
  <c r="BK678" i="1" s="1"/>
  <c r="BD678" i="1"/>
  <c r="BC678" i="1"/>
  <c r="BB678" i="1"/>
  <c r="AZ678" i="1"/>
  <c r="AW678" i="1"/>
  <c r="AV678" i="1"/>
  <c r="AU678" i="1"/>
  <c r="AT678" i="1"/>
  <c r="AS678" i="1"/>
  <c r="AO678" i="1"/>
  <c r="AM678" i="1"/>
  <c r="AL678" i="1"/>
  <c r="AD678" i="1"/>
  <c r="AA678" i="1"/>
  <c r="AP678" i="1" s="1"/>
  <c r="AQ678" i="1" s="1"/>
  <c r="W678" i="1"/>
  <c r="E678" i="1"/>
  <c r="D678" i="1"/>
  <c r="B678" i="1"/>
  <c r="AX678" i="1" s="1"/>
  <c r="A678" i="1"/>
  <c r="BL677" i="1"/>
  <c r="BJ677" i="1"/>
  <c r="BK677" i="1" s="1"/>
  <c r="BD677" i="1"/>
  <c r="BC677" i="1"/>
  <c r="BB677" i="1"/>
  <c r="AZ677" i="1"/>
  <c r="AW677" i="1"/>
  <c r="AV677" i="1"/>
  <c r="AU677" i="1"/>
  <c r="AT677" i="1"/>
  <c r="AS677" i="1"/>
  <c r="AP677" i="1"/>
  <c r="AQ677" i="1" s="1"/>
  <c r="AO677" i="1"/>
  <c r="AN677" i="1"/>
  <c r="AM677" i="1"/>
  <c r="AA677" i="1"/>
  <c r="W677" i="1"/>
  <c r="E677" i="1"/>
  <c r="D677" i="1"/>
  <c r="B677" i="1"/>
  <c r="BA677" i="1" s="1"/>
  <c r="A677" i="1"/>
  <c r="BI676" i="1"/>
  <c r="BG676" i="1"/>
  <c r="BH676" i="1" s="1"/>
  <c r="BD676" i="1"/>
  <c r="BC676" i="1"/>
  <c r="BB676" i="1"/>
  <c r="AZ676" i="1"/>
  <c r="AW676" i="1"/>
  <c r="AV676" i="1"/>
  <c r="AU676" i="1"/>
  <c r="AT676" i="1"/>
  <c r="AS676" i="1"/>
  <c r="AO676" i="1"/>
  <c r="AM676" i="1"/>
  <c r="AL676" i="1"/>
  <c r="AD676" i="1"/>
  <c r="AA676" i="1"/>
  <c r="AP676" i="1" s="1"/>
  <c r="AQ676" i="1" s="1"/>
  <c r="W676" i="1"/>
  <c r="E676" i="1"/>
  <c r="D676" i="1"/>
  <c r="B676" i="1"/>
  <c r="AX676" i="1" s="1"/>
  <c r="A676" i="1"/>
  <c r="BI675" i="1"/>
  <c r="BG675" i="1"/>
  <c r="BH675" i="1" s="1"/>
  <c r="BD675" i="1"/>
  <c r="BC675" i="1"/>
  <c r="BB675" i="1"/>
  <c r="AZ675" i="1"/>
  <c r="AW675" i="1"/>
  <c r="AV675" i="1"/>
  <c r="AU675" i="1"/>
  <c r="AT675" i="1"/>
  <c r="AS675" i="1"/>
  <c r="AO675" i="1"/>
  <c r="AM675" i="1"/>
  <c r="AL675" i="1"/>
  <c r="AD675" i="1"/>
  <c r="AA675" i="1"/>
  <c r="W675" i="1"/>
  <c r="E675" i="1"/>
  <c r="D675" i="1"/>
  <c r="B675" i="1"/>
  <c r="BA675" i="1" s="1"/>
  <c r="A675" i="1"/>
  <c r="BI674" i="1"/>
  <c r="BG674" i="1"/>
  <c r="BH674" i="1" s="1"/>
  <c r="BD674" i="1"/>
  <c r="BC674" i="1"/>
  <c r="BB674" i="1"/>
  <c r="AZ674" i="1"/>
  <c r="AW674" i="1"/>
  <c r="AV674" i="1"/>
  <c r="AU674" i="1"/>
  <c r="AT674" i="1"/>
  <c r="AS674" i="1"/>
  <c r="AO674" i="1"/>
  <c r="AM674" i="1"/>
  <c r="AL674" i="1"/>
  <c r="AD674" i="1"/>
  <c r="AA674" i="1"/>
  <c r="AP674" i="1" s="1"/>
  <c r="AQ674" i="1" s="1"/>
  <c r="W674" i="1"/>
  <c r="E674" i="1"/>
  <c r="D674" i="1"/>
  <c r="B674" i="1"/>
  <c r="AX674" i="1" s="1"/>
  <c r="A674" i="1"/>
  <c r="BI673" i="1"/>
  <c r="BG673" i="1"/>
  <c r="BH673" i="1" s="1"/>
  <c r="BD673" i="1"/>
  <c r="BC673" i="1"/>
  <c r="BB673" i="1"/>
  <c r="AZ673" i="1"/>
  <c r="AW673" i="1"/>
  <c r="AV673" i="1"/>
  <c r="AU673" i="1"/>
  <c r="AT673" i="1"/>
  <c r="AS673" i="1"/>
  <c r="AO673" i="1"/>
  <c r="AM673" i="1"/>
  <c r="AL673" i="1"/>
  <c r="AD673" i="1"/>
  <c r="AA673" i="1"/>
  <c r="W673" i="1"/>
  <c r="E673" i="1"/>
  <c r="D673" i="1"/>
  <c r="B673" i="1"/>
  <c r="BA673" i="1" s="1"/>
  <c r="A673" i="1"/>
  <c r="BI672" i="1"/>
  <c r="BG672" i="1"/>
  <c r="BH672" i="1" s="1"/>
  <c r="BD672" i="1"/>
  <c r="BC672" i="1"/>
  <c r="BB672" i="1"/>
  <c r="AZ672" i="1"/>
  <c r="AW672" i="1"/>
  <c r="AV672" i="1"/>
  <c r="AU672" i="1"/>
  <c r="AT672" i="1"/>
  <c r="AS672" i="1"/>
  <c r="AP672" i="1"/>
  <c r="AQ672" i="1" s="1"/>
  <c r="AO672" i="1"/>
  <c r="AM672" i="1"/>
  <c r="AL672" i="1"/>
  <c r="AD672" i="1"/>
  <c r="AA672" i="1"/>
  <c r="W672" i="1"/>
  <c r="E672" i="1"/>
  <c r="D672" i="1"/>
  <c r="B672" i="1"/>
  <c r="AX672" i="1" s="1"/>
  <c r="A672" i="1"/>
  <c r="BI671" i="1"/>
  <c r="BG671" i="1"/>
  <c r="BH671" i="1" s="1"/>
  <c r="BD671" i="1"/>
  <c r="BC671" i="1"/>
  <c r="BB671" i="1"/>
  <c r="AZ671" i="1"/>
  <c r="AW671" i="1"/>
  <c r="AV671" i="1"/>
  <c r="AU671" i="1"/>
  <c r="AT671" i="1"/>
  <c r="AS671" i="1"/>
  <c r="AP671" i="1"/>
  <c r="AQ671" i="1" s="1"/>
  <c r="AO671" i="1"/>
  <c r="AM671" i="1"/>
  <c r="AL671" i="1"/>
  <c r="AD671" i="1"/>
  <c r="AA671" i="1"/>
  <c r="W671" i="1"/>
  <c r="E671" i="1"/>
  <c r="D671" i="1"/>
  <c r="B671" i="1"/>
  <c r="BA671" i="1" s="1"/>
  <c r="A671" i="1"/>
  <c r="BI670" i="1"/>
  <c r="BG670" i="1"/>
  <c r="BH670" i="1" s="1"/>
  <c r="BD670" i="1"/>
  <c r="BC670" i="1"/>
  <c r="BB670" i="1"/>
  <c r="AZ670" i="1"/>
  <c r="AW670" i="1"/>
  <c r="AV670" i="1"/>
  <c r="AU670" i="1"/>
  <c r="AT670" i="1"/>
  <c r="AS670" i="1"/>
  <c r="AP670" i="1"/>
  <c r="AQ670" i="1" s="1"/>
  <c r="AO670" i="1"/>
  <c r="AM670" i="1"/>
  <c r="AL670" i="1"/>
  <c r="AD670" i="1"/>
  <c r="AA670" i="1"/>
  <c r="W670" i="1"/>
  <c r="E670" i="1"/>
  <c r="D670" i="1"/>
  <c r="B670" i="1"/>
  <c r="AX670" i="1" s="1"/>
  <c r="A670" i="1"/>
  <c r="BI669" i="1"/>
  <c r="BG669" i="1"/>
  <c r="BH669" i="1" s="1"/>
  <c r="BD669" i="1"/>
  <c r="BC669" i="1"/>
  <c r="BB669" i="1"/>
  <c r="AZ669" i="1"/>
  <c r="AW669" i="1"/>
  <c r="AV669" i="1"/>
  <c r="AU669" i="1"/>
  <c r="AT669" i="1"/>
  <c r="AS669" i="1"/>
  <c r="AP669" i="1"/>
  <c r="AQ669" i="1" s="1"/>
  <c r="AO669" i="1"/>
  <c r="AM669" i="1"/>
  <c r="AL669" i="1"/>
  <c r="AD669" i="1"/>
  <c r="AA669" i="1"/>
  <c r="W669" i="1"/>
  <c r="E669" i="1"/>
  <c r="D669" i="1"/>
  <c r="B669" i="1"/>
  <c r="BA669" i="1" s="1"/>
  <c r="A669" i="1"/>
  <c r="BI668" i="1"/>
  <c r="BG668" i="1"/>
  <c r="BH668" i="1" s="1"/>
  <c r="BD668" i="1"/>
  <c r="BC668" i="1"/>
  <c r="BB668" i="1"/>
  <c r="AZ668" i="1"/>
  <c r="AW668" i="1"/>
  <c r="AV668" i="1"/>
  <c r="AU668" i="1"/>
  <c r="AT668" i="1"/>
  <c r="AS668" i="1"/>
  <c r="AO668" i="1"/>
  <c r="AN668" i="1"/>
  <c r="AM668" i="1"/>
  <c r="AA668" i="1"/>
  <c r="AP668" i="1" s="1"/>
  <c r="AQ668" i="1" s="1"/>
  <c r="W668" i="1"/>
  <c r="E668" i="1"/>
  <c r="D668" i="1"/>
  <c r="B668" i="1"/>
  <c r="AX668" i="1" s="1"/>
  <c r="A668" i="1"/>
  <c r="BL667" i="1"/>
  <c r="BJ667" i="1"/>
  <c r="BK667" i="1" s="1"/>
  <c r="BD667" i="1"/>
  <c r="BC667" i="1"/>
  <c r="BB667" i="1"/>
  <c r="AZ667" i="1"/>
  <c r="AW667" i="1"/>
  <c r="AV667" i="1"/>
  <c r="AU667" i="1"/>
  <c r="AT667" i="1"/>
  <c r="AS667" i="1"/>
  <c r="AO667" i="1"/>
  <c r="AM667" i="1"/>
  <c r="AL667" i="1"/>
  <c r="AD667" i="1"/>
  <c r="AA667" i="1"/>
  <c r="W667" i="1"/>
  <c r="E667" i="1"/>
  <c r="D667" i="1"/>
  <c r="B667" i="1"/>
  <c r="BA667" i="1" s="1"/>
  <c r="A667" i="1"/>
  <c r="BL666" i="1"/>
  <c r="BJ666" i="1"/>
  <c r="BK666" i="1" s="1"/>
  <c r="BD666" i="1"/>
  <c r="BC666" i="1"/>
  <c r="BB666" i="1"/>
  <c r="AZ666" i="1"/>
  <c r="AW666" i="1"/>
  <c r="AV666" i="1"/>
  <c r="AU666" i="1"/>
  <c r="AT666" i="1"/>
  <c r="AS666" i="1"/>
  <c r="AO666" i="1"/>
  <c r="AM666" i="1"/>
  <c r="AL666" i="1"/>
  <c r="AD666" i="1"/>
  <c r="AA666" i="1"/>
  <c r="AP666" i="1" s="1"/>
  <c r="AQ666" i="1" s="1"/>
  <c r="W666" i="1"/>
  <c r="E666" i="1"/>
  <c r="D666" i="1"/>
  <c r="B666" i="1"/>
  <c r="AX666" i="1" s="1"/>
  <c r="A666" i="1"/>
  <c r="BL665" i="1"/>
  <c r="BJ665" i="1"/>
  <c r="BK665" i="1" s="1"/>
  <c r="BD665" i="1"/>
  <c r="BC665" i="1"/>
  <c r="BB665" i="1"/>
  <c r="AZ665" i="1"/>
  <c r="AW665" i="1"/>
  <c r="AV665" i="1"/>
  <c r="AU665" i="1"/>
  <c r="AT665" i="1"/>
  <c r="AS665" i="1"/>
  <c r="AO665" i="1"/>
  <c r="AM665" i="1"/>
  <c r="AL665" i="1"/>
  <c r="AD665" i="1"/>
  <c r="AA665" i="1"/>
  <c r="W665" i="1"/>
  <c r="E665" i="1"/>
  <c r="D665" i="1"/>
  <c r="B665" i="1"/>
  <c r="BA665" i="1" s="1"/>
  <c r="A665" i="1"/>
  <c r="BL664" i="1"/>
  <c r="BJ664" i="1"/>
  <c r="BK664" i="1" s="1"/>
  <c r="BD664" i="1"/>
  <c r="BC664" i="1"/>
  <c r="BB664" i="1"/>
  <c r="AZ664" i="1"/>
  <c r="AW664" i="1"/>
  <c r="AV664" i="1"/>
  <c r="AU664" i="1"/>
  <c r="AT664" i="1"/>
  <c r="AS664" i="1"/>
  <c r="AO664" i="1"/>
  <c r="AM664" i="1"/>
  <c r="AL664" i="1"/>
  <c r="AD664" i="1"/>
  <c r="AA664" i="1"/>
  <c r="AP664" i="1" s="1"/>
  <c r="AQ664" i="1" s="1"/>
  <c r="W664" i="1"/>
  <c r="E664" i="1"/>
  <c r="D664" i="1"/>
  <c r="B664" i="1"/>
  <c r="AX664" i="1" s="1"/>
  <c r="A664" i="1"/>
  <c r="BL663" i="1"/>
  <c r="BJ663" i="1"/>
  <c r="BK663" i="1" s="1"/>
  <c r="BD663" i="1"/>
  <c r="BC663" i="1"/>
  <c r="BB663" i="1"/>
  <c r="AZ663" i="1"/>
  <c r="AW663" i="1"/>
  <c r="AV663" i="1"/>
  <c r="AU663" i="1"/>
  <c r="AT663" i="1"/>
  <c r="AS663" i="1"/>
  <c r="AP663" i="1"/>
  <c r="AQ663" i="1" s="1"/>
  <c r="AO663" i="1"/>
  <c r="AN663" i="1"/>
  <c r="AM663" i="1"/>
  <c r="AA663" i="1"/>
  <c r="W663" i="1"/>
  <c r="E663" i="1"/>
  <c r="D663" i="1"/>
  <c r="B663" i="1"/>
  <c r="BA663" i="1" s="1"/>
  <c r="A663" i="1"/>
  <c r="BI662" i="1"/>
  <c r="BG662" i="1"/>
  <c r="BH662" i="1" s="1"/>
  <c r="BC662" i="1"/>
  <c r="BB662" i="1"/>
  <c r="AZ662" i="1"/>
  <c r="AW662" i="1"/>
  <c r="AV662" i="1"/>
  <c r="AU662" i="1"/>
  <c r="AT662" i="1"/>
  <c r="AS662" i="1"/>
  <c r="AP662" i="1"/>
  <c r="AQ662" i="1" s="1"/>
  <c r="AO662" i="1"/>
  <c r="AN662" i="1"/>
  <c r="AM662" i="1"/>
  <c r="AL662" i="1"/>
  <c r="AD662" i="1"/>
  <c r="AA662" i="1"/>
  <c r="BD662" i="1" s="1"/>
  <c r="W662" i="1"/>
  <c r="E662" i="1"/>
  <c r="D662" i="1"/>
  <c r="B662" i="1"/>
  <c r="AX662" i="1" s="1"/>
  <c r="A662" i="1"/>
  <c r="BI661" i="1"/>
  <c r="BG661" i="1"/>
  <c r="BH661" i="1" s="1"/>
  <c r="BC661" i="1"/>
  <c r="BB661" i="1"/>
  <c r="AZ661" i="1"/>
  <c r="AW661" i="1"/>
  <c r="AV661" i="1"/>
  <c r="AU661" i="1"/>
  <c r="AT661" i="1"/>
  <c r="AS661" i="1"/>
  <c r="AP661" i="1"/>
  <c r="AQ661" i="1" s="1"/>
  <c r="AO661" i="1"/>
  <c r="AN661" i="1"/>
  <c r="AM661" i="1"/>
  <c r="AL661" i="1"/>
  <c r="AD661" i="1"/>
  <c r="AA661" i="1"/>
  <c r="W661" i="1"/>
  <c r="E661" i="1"/>
  <c r="D661" i="1"/>
  <c r="B661" i="1"/>
  <c r="BA661" i="1" s="1"/>
  <c r="A661" i="1"/>
  <c r="BI660" i="1"/>
  <c r="BG660" i="1"/>
  <c r="BH660" i="1" s="1"/>
  <c r="BC660" i="1"/>
  <c r="BB660" i="1"/>
  <c r="AZ660" i="1"/>
  <c r="AW660" i="1"/>
  <c r="AV660" i="1"/>
  <c r="AU660" i="1"/>
  <c r="AT660" i="1"/>
  <c r="AS660" i="1"/>
  <c r="AP660" i="1"/>
  <c r="AQ660" i="1" s="1"/>
  <c r="AO660" i="1"/>
  <c r="AN660" i="1"/>
  <c r="AM660" i="1"/>
  <c r="AL660" i="1"/>
  <c r="AD660" i="1"/>
  <c r="AA660" i="1"/>
  <c r="BD660" i="1" s="1"/>
  <c r="W660" i="1"/>
  <c r="E660" i="1"/>
  <c r="D660" i="1"/>
  <c r="B660" i="1"/>
  <c r="AX660" i="1" s="1"/>
  <c r="A660" i="1"/>
  <c r="BI659" i="1"/>
  <c r="BG659" i="1"/>
  <c r="BH659" i="1" s="1"/>
  <c r="BC659" i="1"/>
  <c r="BB659" i="1"/>
  <c r="AZ659" i="1"/>
  <c r="AW659" i="1"/>
  <c r="AV659" i="1"/>
  <c r="AU659" i="1"/>
  <c r="AT659" i="1"/>
  <c r="AS659" i="1"/>
  <c r="AP659" i="1"/>
  <c r="AQ659" i="1" s="1"/>
  <c r="AO659" i="1"/>
  <c r="AN659" i="1"/>
  <c r="AM659" i="1"/>
  <c r="AL659" i="1"/>
  <c r="AD659" i="1"/>
  <c r="AA659" i="1"/>
  <c r="W659" i="1"/>
  <c r="E659" i="1"/>
  <c r="D659" i="1"/>
  <c r="B659" i="1"/>
  <c r="BA659" i="1" s="1"/>
  <c r="A659" i="1"/>
  <c r="BI658" i="1"/>
  <c r="BG658" i="1"/>
  <c r="BH658" i="1" s="1"/>
  <c r="BC658" i="1"/>
  <c r="BB658" i="1"/>
  <c r="AZ658" i="1"/>
  <c r="AW658" i="1"/>
  <c r="AV658" i="1"/>
  <c r="AU658" i="1"/>
  <c r="AT658" i="1"/>
  <c r="AS658" i="1"/>
  <c r="AP658" i="1"/>
  <c r="AQ658" i="1" s="1"/>
  <c r="AO658" i="1"/>
  <c r="AN658" i="1"/>
  <c r="AM658" i="1"/>
  <c r="AL658" i="1"/>
  <c r="AD658" i="1"/>
  <c r="AA658" i="1"/>
  <c r="BD658" i="1" s="1"/>
  <c r="W658" i="1"/>
  <c r="E658" i="1"/>
  <c r="D658" i="1"/>
  <c r="B658" i="1"/>
  <c r="AX658" i="1" s="1"/>
  <c r="A658" i="1"/>
  <c r="BI657" i="1"/>
  <c r="BG657" i="1"/>
  <c r="BH657" i="1" s="1"/>
  <c r="BC657" i="1"/>
  <c r="BB657" i="1"/>
  <c r="AZ657" i="1"/>
  <c r="AW657" i="1"/>
  <c r="AV657" i="1"/>
  <c r="AU657" i="1"/>
  <c r="AT657" i="1"/>
  <c r="AS657" i="1"/>
  <c r="AP657" i="1"/>
  <c r="AQ657" i="1" s="1"/>
  <c r="AO657" i="1"/>
  <c r="AN657" i="1"/>
  <c r="AM657" i="1"/>
  <c r="AL657" i="1"/>
  <c r="AD657" i="1"/>
  <c r="AA657" i="1"/>
  <c r="W657" i="1"/>
  <c r="E657" i="1"/>
  <c r="D657" i="1"/>
  <c r="B657" i="1"/>
  <c r="BA657" i="1" s="1"/>
  <c r="A657" i="1"/>
  <c r="BI656" i="1"/>
  <c r="BG656" i="1"/>
  <c r="BH656" i="1" s="1"/>
  <c r="BC656" i="1"/>
  <c r="BB656" i="1"/>
  <c r="AZ656" i="1"/>
  <c r="AW656" i="1"/>
  <c r="AV656" i="1"/>
  <c r="AU656" i="1"/>
  <c r="AT656" i="1"/>
  <c r="AS656" i="1"/>
  <c r="AP656" i="1"/>
  <c r="AQ656" i="1" s="1"/>
  <c r="AO656" i="1"/>
  <c r="AN656" i="1"/>
  <c r="AM656" i="1"/>
  <c r="AL656" i="1"/>
  <c r="AD656" i="1"/>
  <c r="AA656" i="1"/>
  <c r="BD656" i="1" s="1"/>
  <c r="W656" i="1"/>
  <c r="E656" i="1"/>
  <c r="D656" i="1"/>
  <c r="B656" i="1"/>
  <c r="AX656" i="1" s="1"/>
  <c r="A656" i="1"/>
  <c r="BI655" i="1"/>
  <c r="BG655" i="1"/>
  <c r="BH655" i="1" s="1"/>
  <c r="BC655" i="1"/>
  <c r="BB655" i="1"/>
  <c r="AZ655" i="1"/>
  <c r="AW655" i="1"/>
  <c r="AV655" i="1"/>
  <c r="AU655" i="1"/>
  <c r="AT655" i="1"/>
  <c r="AS655" i="1"/>
  <c r="AP655" i="1"/>
  <c r="AQ655" i="1" s="1"/>
  <c r="AO655" i="1"/>
  <c r="AN655" i="1"/>
  <c r="AM655" i="1"/>
  <c r="AL655" i="1"/>
  <c r="AD655" i="1"/>
  <c r="AA655" i="1"/>
  <c r="W655" i="1"/>
  <c r="E655" i="1"/>
  <c r="D655" i="1"/>
  <c r="B655" i="1"/>
  <c r="BA655" i="1" s="1"/>
  <c r="A655" i="1"/>
  <c r="BI654" i="1"/>
  <c r="BG654" i="1"/>
  <c r="BH654" i="1" s="1"/>
  <c r="BC654" i="1"/>
  <c r="BB654" i="1"/>
  <c r="AZ654" i="1"/>
  <c r="AW654" i="1"/>
  <c r="AV654" i="1"/>
  <c r="AU654" i="1"/>
  <c r="AT654" i="1"/>
  <c r="AS654" i="1"/>
  <c r="AP654" i="1"/>
  <c r="AQ654" i="1" s="1"/>
  <c r="AO654" i="1"/>
  <c r="AN654" i="1"/>
  <c r="AM654" i="1"/>
  <c r="AL654" i="1"/>
  <c r="AD654" i="1"/>
  <c r="AA654" i="1"/>
  <c r="BD654" i="1" s="1"/>
  <c r="W654" i="1"/>
  <c r="E654" i="1"/>
  <c r="D654" i="1"/>
  <c r="B654" i="1"/>
  <c r="AX654" i="1" s="1"/>
  <c r="A654" i="1"/>
  <c r="BI653" i="1"/>
  <c r="BG653" i="1"/>
  <c r="BH653" i="1" s="1"/>
  <c r="BC653" i="1"/>
  <c r="BB653" i="1"/>
  <c r="AZ653" i="1"/>
  <c r="AW653" i="1"/>
  <c r="AV653" i="1"/>
  <c r="AU653" i="1"/>
  <c r="AT653" i="1"/>
  <c r="AS653" i="1"/>
  <c r="AP653" i="1"/>
  <c r="AQ653" i="1" s="1"/>
  <c r="AO653" i="1"/>
  <c r="AN653" i="1"/>
  <c r="AM653" i="1"/>
  <c r="AL653" i="1"/>
  <c r="AD653" i="1"/>
  <c r="AA653" i="1"/>
  <c r="W653" i="1"/>
  <c r="E653" i="1"/>
  <c r="D653" i="1"/>
  <c r="B653" i="1"/>
  <c r="BA653" i="1" s="1"/>
  <c r="A653" i="1"/>
  <c r="BI652" i="1"/>
  <c r="BG652" i="1"/>
  <c r="BH652" i="1" s="1"/>
  <c r="BC652" i="1"/>
  <c r="BB652" i="1"/>
  <c r="AZ652" i="1"/>
  <c r="AW652" i="1"/>
  <c r="AV652" i="1"/>
  <c r="AU652" i="1"/>
  <c r="AT652" i="1"/>
  <c r="AS652" i="1"/>
  <c r="AP652" i="1"/>
  <c r="AQ652" i="1" s="1"/>
  <c r="AO652" i="1"/>
  <c r="AN652" i="1"/>
  <c r="AM652" i="1"/>
  <c r="AL652" i="1"/>
  <c r="AA652" i="1"/>
  <c r="W652" i="1"/>
  <c r="E652" i="1"/>
  <c r="D652" i="1"/>
  <c r="B652" i="1"/>
  <c r="AX652" i="1" s="1"/>
  <c r="A652" i="1"/>
  <c r="BI651" i="1"/>
  <c r="BG651" i="1"/>
  <c r="BH651" i="1" s="1"/>
  <c r="BD651" i="1"/>
  <c r="BB651" i="1"/>
  <c r="AZ651" i="1"/>
  <c r="AW651" i="1"/>
  <c r="AV651" i="1"/>
  <c r="AU651" i="1"/>
  <c r="AT651" i="1"/>
  <c r="AS651" i="1"/>
  <c r="AP651" i="1"/>
  <c r="AQ651" i="1" s="1"/>
  <c r="AO651" i="1"/>
  <c r="AN651" i="1"/>
  <c r="AM651" i="1"/>
  <c r="AL651" i="1"/>
  <c r="AD651" i="1"/>
  <c r="AA651" i="1"/>
  <c r="W651" i="1"/>
  <c r="E651" i="1"/>
  <c r="D651" i="1"/>
  <c r="B651" i="1"/>
  <c r="BC651" i="1" s="1"/>
  <c r="A651" i="1"/>
  <c r="BI650" i="1"/>
  <c r="BG650" i="1"/>
  <c r="BH650" i="1" s="1"/>
  <c r="BD650" i="1"/>
  <c r="BB650" i="1"/>
  <c r="AZ650" i="1"/>
  <c r="AW650" i="1"/>
  <c r="AV650" i="1"/>
  <c r="AU650" i="1"/>
  <c r="AT650" i="1"/>
  <c r="AS650" i="1"/>
  <c r="AP650" i="1"/>
  <c r="AQ650" i="1" s="1"/>
  <c r="AO650" i="1"/>
  <c r="AN650" i="1"/>
  <c r="AM650" i="1"/>
  <c r="AL650" i="1"/>
  <c r="AD650" i="1"/>
  <c r="AA650" i="1"/>
  <c r="W650" i="1"/>
  <c r="E650" i="1"/>
  <c r="D650" i="1"/>
  <c r="B650" i="1"/>
  <c r="AX650" i="1" s="1"/>
  <c r="A650" i="1"/>
  <c r="BI649" i="1"/>
  <c r="BG649" i="1"/>
  <c r="BH649" i="1" s="1"/>
  <c r="BD649" i="1"/>
  <c r="BB649" i="1"/>
  <c r="AZ649" i="1"/>
  <c r="AW649" i="1"/>
  <c r="AV649" i="1"/>
  <c r="AU649" i="1"/>
  <c r="AT649" i="1"/>
  <c r="AS649" i="1"/>
  <c r="AP649" i="1"/>
  <c r="AQ649" i="1" s="1"/>
  <c r="AO649" i="1"/>
  <c r="AN649" i="1"/>
  <c r="AM649" i="1"/>
  <c r="AL649" i="1"/>
  <c r="AD649" i="1"/>
  <c r="AA649" i="1"/>
  <c r="W649" i="1"/>
  <c r="E649" i="1"/>
  <c r="D649" i="1"/>
  <c r="B649" i="1"/>
  <c r="BC649" i="1" s="1"/>
  <c r="A649" i="1"/>
  <c r="BI648" i="1"/>
  <c r="BG648" i="1"/>
  <c r="BH648" i="1" s="1"/>
  <c r="BD648" i="1"/>
  <c r="BB648" i="1"/>
  <c r="AZ648" i="1"/>
  <c r="AW648" i="1"/>
  <c r="AV648" i="1"/>
  <c r="AU648" i="1"/>
  <c r="AT648" i="1"/>
  <c r="AS648" i="1"/>
  <c r="AP648" i="1"/>
  <c r="AQ648" i="1" s="1"/>
  <c r="AO648" i="1"/>
  <c r="AN648" i="1"/>
  <c r="AM648" i="1"/>
  <c r="AL648" i="1"/>
  <c r="AD648" i="1"/>
  <c r="AA648" i="1"/>
  <c r="W648" i="1"/>
  <c r="E648" i="1"/>
  <c r="D648" i="1"/>
  <c r="B648" i="1"/>
  <c r="AX648" i="1" s="1"/>
  <c r="A648" i="1"/>
  <c r="BI647" i="1"/>
  <c r="BG647" i="1"/>
  <c r="BH647" i="1" s="1"/>
  <c r="BD647" i="1"/>
  <c r="BC647" i="1"/>
  <c r="AZ647" i="1"/>
  <c r="AW647" i="1"/>
  <c r="AV647" i="1"/>
  <c r="AU647" i="1"/>
  <c r="AT647" i="1"/>
  <c r="AS647" i="1"/>
  <c r="AP647" i="1"/>
  <c r="AQ647" i="1" s="1"/>
  <c r="AO647" i="1"/>
  <c r="AN647" i="1"/>
  <c r="AM647" i="1"/>
  <c r="AL647" i="1"/>
  <c r="AD647" i="1"/>
  <c r="AA647" i="1"/>
  <c r="W647" i="1"/>
  <c r="E647" i="1"/>
  <c r="D647" i="1"/>
  <c r="B647" i="1"/>
  <c r="BA647" i="1" s="1"/>
  <c r="A647" i="1"/>
  <c r="BI646" i="1"/>
  <c r="BG646" i="1"/>
  <c r="BH646" i="1" s="1"/>
  <c r="BD646" i="1"/>
  <c r="BC646" i="1"/>
  <c r="AZ646" i="1"/>
  <c r="AW646" i="1"/>
  <c r="AV646" i="1"/>
  <c r="AU646" i="1"/>
  <c r="AT646" i="1"/>
  <c r="AS646" i="1"/>
  <c r="AP646" i="1"/>
  <c r="AQ646" i="1" s="1"/>
  <c r="AO646" i="1"/>
  <c r="AN646" i="1"/>
  <c r="AM646" i="1"/>
  <c r="AL646" i="1"/>
  <c r="AD646" i="1"/>
  <c r="AA646" i="1"/>
  <c r="W646" i="1"/>
  <c r="E646" i="1"/>
  <c r="D646" i="1"/>
  <c r="B646" i="1"/>
  <c r="BB646" i="1" s="1"/>
  <c r="A646" i="1"/>
  <c r="BI645" i="1"/>
  <c r="BG645" i="1"/>
  <c r="BH645" i="1" s="1"/>
  <c r="BD645" i="1"/>
  <c r="BC645" i="1"/>
  <c r="AZ645" i="1"/>
  <c r="AW645" i="1"/>
  <c r="AV645" i="1"/>
  <c r="AU645" i="1"/>
  <c r="AT645" i="1"/>
  <c r="AS645" i="1"/>
  <c r="AP645" i="1"/>
  <c r="AQ645" i="1" s="1"/>
  <c r="AO645" i="1"/>
  <c r="AN645" i="1"/>
  <c r="AM645" i="1"/>
  <c r="AL645" i="1"/>
  <c r="AD645" i="1"/>
  <c r="AA645" i="1"/>
  <c r="W645" i="1"/>
  <c r="E645" i="1"/>
  <c r="D645" i="1"/>
  <c r="B645" i="1"/>
  <c r="BA645" i="1" s="1"/>
  <c r="A645" i="1"/>
  <c r="BI644" i="1"/>
  <c r="BG644" i="1"/>
  <c r="BH644" i="1" s="1"/>
  <c r="BD644" i="1"/>
  <c r="BC644" i="1"/>
  <c r="AZ644" i="1"/>
  <c r="AW644" i="1"/>
  <c r="AV644" i="1"/>
  <c r="AU644" i="1"/>
  <c r="AT644" i="1"/>
  <c r="AS644" i="1"/>
  <c r="AP644" i="1"/>
  <c r="AQ644" i="1" s="1"/>
  <c r="AO644" i="1"/>
  <c r="AN644" i="1"/>
  <c r="AM644" i="1"/>
  <c r="AL644" i="1"/>
  <c r="AD644" i="1"/>
  <c r="AA644" i="1"/>
  <c r="W644" i="1"/>
  <c r="E644" i="1"/>
  <c r="D644" i="1"/>
  <c r="B644" i="1"/>
  <c r="BB644" i="1" s="1"/>
  <c r="A644" i="1"/>
  <c r="BI643" i="1"/>
  <c r="BG643" i="1"/>
  <c r="BH643" i="1" s="1"/>
  <c r="BD643" i="1"/>
  <c r="BC643" i="1"/>
  <c r="BB643" i="1"/>
  <c r="AZ643" i="1"/>
  <c r="AW643" i="1"/>
  <c r="AU643" i="1"/>
  <c r="AT643" i="1"/>
  <c r="AS643" i="1"/>
  <c r="AP643" i="1"/>
  <c r="AQ643" i="1" s="1"/>
  <c r="AO643" i="1"/>
  <c r="AN643" i="1"/>
  <c r="AM643" i="1"/>
  <c r="AL643" i="1"/>
  <c r="AD643" i="1"/>
  <c r="AA643" i="1"/>
  <c r="W643" i="1"/>
  <c r="E643" i="1"/>
  <c r="D643" i="1"/>
  <c r="B643" i="1"/>
  <c r="BA643" i="1" s="1"/>
  <c r="A643" i="1"/>
  <c r="BI642" i="1"/>
  <c r="BG642" i="1"/>
  <c r="BH642" i="1" s="1"/>
  <c r="BD642" i="1"/>
  <c r="BC642" i="1"/>
  <c r="BB642" i="1"/>
  <c r="AZ642" i="1"/>
  <c r="AW642" i="1"/>
  <c r="AU642" i="1"/>
  <c r="AT642" i="1"/>
  <c r="AS642" i="1"/>
  <c r="AP642" i="1"/>
  <c r="AQ642" i="1" s="1"/>
  <c r="AO642" i="1"/>
  <c r="AN642" i="1"/>
  <c r="AM642" i="1"/>
  <c r="AL642" i="1"/>
  <c r="AD642" i="1"/>
  <c r="AA642" i="1"/>
  <c r="AV642" i="1" s="1"/>
  <c r="W642" i="1"/>
  <c r="E642" i="1"/>
  <c r="D642" i="1"/>
  <c r="B642" i="1"/>
  <c r="AX642" i="1" s="1"/>
  <c r="A642" i="1"/>
  <c r="BI641" i="1"/>
  <c r="BG641" i="1"/>
  <c r="BH641" i="1" s="1"/>
  <c r="BD641" i="1"/>
  <c r="BC641" i="1"/>
  <c r="BB641" i="1"/>
  <c r="AZ641" i="1"/>
  <c r="AW641" i="1"/>
  <c r="AU641" i="1"/>
  <c r="AT641" i="1"/>
  <c r="AS641" i="1"/>
  <c r="AP641" i="1"/>
  <c r="AQ641" i="1" s="1"/>
  <c r="AO641" i="1"/>
  <c r="AN641" i="1"/>
  <c r="AM641" i="1"/>
  <c r="AL641" i="1"/>
  <c r="AD641" i="1"/>
  <c r="AA641" i="1"/>
  <c r="W641" i="1"/>
  <c r="E641" i="1"/>
  <c r="D641" i="1"/>
  <c r="B641" i="1"/>
  <c r="BA641" i="1" s="1"/>
  <c r="A641" i="1"/>
  <c r="BI640" i="1"/>
  <c r="BG640" i="1"/>
  <c r="BH640" i="1" s="1"/>
  <c r="BD640" i="1"/>
  <c r="BC640" i="1"/>
  <c r="BB640" i="1"/>
  <c r="AZ640" i="1"/>
  <c r="AW640" i="1"/>
  <c r="AU640" i="1"/>
  <c r="AT640" i="1"/>
  <c r="AS640" i="1"/>
  <c r="AP640" i="1"/>
  <c r="AQ640" i="1" s="1"/>
  <c r="AO640" i="1"/>
  <c r="AN640" i="1"/>
  <c r="AM640" i="1"/>
  <c r="AL640" i="1"/>
  <c r="AD640" i="1"/>
  <c r="AA640" i="1"/>
  <c r="AV640" i="1" s="1"/>
  <c r="W640" i="1"/>
  <c r="E640" i="1"/>
  <c r="D640" i="1"/>
  <c r="B640" i="1"/>
  <c r="AX640" i="1" s="1"/>
  <c r="A640" i="1"/>
  <c r="BI639" i="1"/>
  <c r="BG639" i="1"/>
  <c r="BH639" i="1" s="1"/>
  <c r="BD639" i="1"/>
  <c r="BC639" i="1"/>
  <c r="BB639" i="1"/>
  <c r="AZ639" i="1"/>
  <c r="AW639" i="1"/>
  <c r="AV639" i="1"/>
  <c r="AU639" i="1"/>
  <c r="AT639" i="1"/>
  <c r="AS639" i="1"/>
  <c r="AP639" i="1"/>
  <c r="AQ639" i="1" s="1"/>
  <c r="AO639" i="1"/>
  <c r="AN639" i="1"/>
  <c r="AM639" i="1"/>
  <c r="AL639" i="1"/>
  <c r="AD639" i="1"/>
  <c r="AA639" i="1"/>
  <c r="W639" i="1"/>
  <c r="E639" i="1"/>
  <c r="D639" i="1"/>
  <c r="B639" i="1"/>
  <c r="BA639" i="1" s="1"/>
  <c r="A639" i="1"/>
  <c r="BI638" i="1"/>
  <c r="BG638" i="1"/>
  <c r="BH638" i="1" s="1"/>
  <c r="BD638" i="1"/>
  <c r="BC638" i="1"/>
  <c r="BB638" i="1"/>
  <c r="AZ638" i="1"/>
  <c r="AW638" i="1"/>
  <c r="AV638" i="1"/>
  <c r="AU638" i="1"/>
  <c r="AT638" i="1"/>
  <c r="AS638" i="1"/>
  <c r="AP638" i="1"/>
  <c r="AQ638" i="1" s="1"/>
  <c r="AO638" i="1"/>
  <c r="AN638" i="1"/>
  <c r="AM638" i="1"/>
  <c r="AL638" i="1"/>
  <c r="AD638" i="1"/>
  <c r="AA638" i="1"/>
  <c r="W638" i="1"/>
  <c r="E638" i="1"/>
  <c r="D638" i="1"/>
  <c r="B638" i="1"/>
  <c r="AX638" i="1" s="1"/>
  <c r="A638" i="1"/>
  <c r="BI637" i="1"/>
  <c r="BG637" i="1"/>
  <c r="BH637" i="1" s="1"/>
  <c r="BD637" i="1"/>
  <c r="BC637" i="1"/>
  <c r="BB637" i="1"/>
  <c r="AZ637" i="1"/>
  <c r="AW637" i="1"/>
  <c r="AV637" i="1"/>
  <c r="AU637" i="1"/>
  <c r="AT637" i="1"/>
  <c r="AS637" i="1"/>
  <c r="AP637" i="1"/>
  <c r="AQ637" i="1" s="1"/>
  <c r="AO637" i="1"/>
  <c r="AN637" i="1"/>
  <c r="AM637" i="1"/>
  <c r="AL637" i="1"/>
  <c r="AD637" i="1"/>
  <c r="AA637" i="1"/>
  <c r="W637" i="1"/>
  <c r="E637" i="1"/>
  <c r="D637" i="1"/>
  <c r="B637" i="1"/>
  <c r="BA637" i="1" s="1"/>
  <c r="A637" i="1"/>
  <c r="BI636" i="1"/>
  <c r="BG636" i="1"/>
  <c r="BH636" i="1" s="1"/>
  <c r="BD636" i="1"/>
  <c r="BC636" i="1"/>
  <c r="BB636" i="1"/>
  <c r="AZ636" i="1"/>
  <c r="AW636" i="1"/>
  <c r="AV636" i="1"/>
  <c r="AU636" i="1"/>
  <c r="AT636" i="1"/>
  <c r="AS636" i="1"/>
  <c r="AP636" i="1"/>
  <c r="AQ636" i="1" s="1"/>
  <c r="AO636" i="1"/>
  <c r="AN636" i="1"/>
  <c r="AM636" i="1"/>
  <c r="AL636" i="1"/>
  <c r="AD636" i="1"/>
  <c r="AA636" i="1"/>
  <c r="W636" i="1"/>
  <c r="E636" i="1"/>
  <c r="D636" i="1"/>
  <c r="B636" i="1"/>
  <c r="AX636" i="1" s="1"/>
  <c r="A636" i="1"/>
  <c r="BL635" i="1"/>
  <c r="BJ635" i="1"/>
  <c r="BK635" i="1" s="1"/>
  <c r="BD635" i="1"/>
  <c r="BC635" i="1"/>
  <c r="BB635" i="1"/>
  <c r="AZ635" i="1"/>
  <c r="AW635" i="1"/>
  <c r="AV635" i="1"/>
  <c r="AU635" i="1"/>
  <c r="AT635" i="1"/>
  <c r="AS635" i="1"/>
  <c r="AO635" i="1"/>
  <c r="AM635" i="1"/>
  <c r="AL635" i="1"/>
  <c r="AD635" i="1"/>
  <c r="AA635" i="1"/>
  <c r="W635" i="1"/>
  <c r="E635" i="1"/>
  <c r="D635" i="1"/>
  <c r="B635" i="1"/>
  <c r="BA635" i="1" s="1"/>
  <c r="A635" i="1"/>
  <c r="BL634" i="1"/>
  <c r="BJ634" i="1"/>
  <c r="BK634" i="1" s="1"/>
  <c r="BD634" i="1"/>
  <c r="BC634" i="1"/>
  <c r="BB634" i="1"/>
  <c r="AZ634" i="1"/>
  <c r="AW634" i="1"/>
  <c r="AV634" i="1"/>
  <c r="AU634" i="1"/>
  <c r="AT634" i="1"/>
  <c r="AS634" i="1"/>
  <c r="AP634" i="1"/>
  <c r="AQ634" i="1" s="1"/>
  <c r="AO634" i="1"/>
  <c r="AM634" i="1"/>
  <c r="AL634" i="1"/>
  <c r="AD634" i="1"/>
  <c r="AA634" i="1"/>
  <c r="W634" i="1"/>
  <c r="E634" i="1"/>
  <c r="D634" i="1"/>
  <c r="B634" i="1"/>
  <c r="AX634" i="1" s="1"/>
  <c r="A634" i="1"/>
  <c r="BL633" i="1"/>
  <c r="BJ633" i="1"/>
  <c r="BK633" i="1" s="1"/>
  <c r="BD633" i="1"/>
  <c r="BC633" i="1"/>
  <c r="BB633" i="1"/>
  <c r="AZ633" i="1"/>
  <c r="AW633" i="1"/>
  <c r="AV633" i="1"/>
  <c r="AU633" i="1"/>
  <c r="AT633" i="1"/>
  <c r="AS633" i="1"/>
  <c r="AO633" i="1"/>
  <c r="AN633" i="1"/>
  <c r="AM633" i="1"/>
  <c r="AA633" i="1"/>
  <c r="W633" i="1"/>
  <c r="E633" i="1"/>
  <c r="D633" i="1"/>
  <c r="B633" i="1"/>
  <c r="BA633" i="1" s="1"/>
  <c r="A633" i="1"/>
  <c r="BL632" i="1"/>
  <c r="BJ632" i="1"/>
  <c r="BK632" i="1" s="1"/>
  <c r="BD632" i="1"/>
  <c r="BC632" i="1"/>
  <c r="BB632" i="1"/>
  <c r="AZ632" i="1"/>
  <c r="AW632" i="1"/>
  <c r="AV632" i="1"/>
  <c r="AU632" i="1"/>
  <c r="AT632" i="1"/>
  <c r="AS632" i="1"/>
  <c r="AP632" i="1"/>
  <c r="AQ632" i="1" s="1"/>
  <c r="AO632" i="1"/>
  <c r="AN632" i="1"/>
  <c r="AL632" i="1"/>
  <c r="AA632" i="1"/>
  <c r="W632" i="1"/>
  <c r="E632" i="1"/>
  <c r="D632" i="1"/>
  <c r="B632" i="1"/>
  <c r="AX632" i="1" s="1"/>
  <c r="A632" i="1"/>
  <c r="BL631" i="1"/>
  <c r="BJ631" i="1"/>
  <c r="BK631" i="1" s="1"/>
  <c r="BD631" i="1"/>
  <c r="BC631" i="1"/>
  <c r="BB631" i="1"/>
  <c r="AZ631" i="1"/>
  <c r="AW631" i="1"/>
  <c r="AV631" i="1"/>
  <c r="AU631" i="1"/>
  <c r="AT631" i="1"/>
  <c r="AS631" i="1"/>
  <c r="AO631" i="1"/>
  <c r="AN631" i="1"/>
  <c r="AM631" i="1"/>
  <c r="AA631" i="1"/>
  <c r="W631" i="1"/>
  <c r="E631" i="1"/>
  <c r="D631" i="1"/>
  <c r="B631" i="1"/>
  <c r="BA631" i="1" s="1"/>
  <c r="A631" i="1"/>
  <c r="BL630" i="1"/>
  <c r="BJ630" i="1"/>
  <c r="BK630" i="1" s="1"/>
  <c r="BD630" i="1"/>
  <c r="BC630" i="1"/>
  <c r="BB630" i="1"/>
  <c r="AZ630" i="1"/>
  <c r="AW630" i="1"/>
  <c r="AV630" i="1"/>
  <c r="AU630" i="1"/>
  <c r="AT630" i="1"/>
  <c r="AS630" i="1"/>
  <c r="AP630" i="1"/>
  <c r="AQ630" i="1" s="1"/>
  <c r="AO630" i="1"/>
  <c r="AN630" i="1"/>
  <c r="AL630" i="1"/>
  <c r="AA630" i="1"/>
  <c r="W630" i="1"/>
  <c r="E630" i="1"/>
  <c r="D630" i="1"/>
  <c r="B630" i="1"/>
  <c r="AX630" i="1" s="1"/>
  <c r="A630" i="1"/>
  <c r="BL629" i="1"/>
  <c r="BJ629" i="1"/>
  <c r="BK629" i="1" s="1"/>
  <c r="BD629" i="1"/>
  <c r="BC629" i="1"/>
  <c r="BB629" i="1"/>
  <c r="AZ629" i="1"/>
  <c r="AW629" i="1"/>
  <c r="AV629" i="1"/>
  <c r="AU629" i="1"/>
  <c r="AT629" i="1"/>
  <c r="AS629" i="1"/>
  <c r="AO629" i="1"/>
  <c r="AN629" i="1"/>
  <c r="AM629" i="1"/>
  <c r="AA629" i="1"/>
  <c r="W629" i="1"/>
  <c r="E629" i="1"/>
  <c r="D629" i="1"/>
  <c r="B629" i="1"/>
  <c r="BA629" i="1" s="1"/>
  <c r="A629" i="1"/>
  <c r="BL628" i="1"/>
  <c r="BJ628" i="1"/>
  <c r="BK628" i="1" s="1"/>
  <c r="BD628" i="1"/>
  <c r="BC628" i="1"/>
  <c r="BB628" i="1"/>
  <c r="AZ628" i="1"/>
  <c r="AW628" i="1"/>
  <c r="AV628" i="1"/>
  <c r="AU628" i="1"/>
  <c r="AT628" i="1"/>
  <c r="AS628" i="1"/>
  <c r="AP628" i="1"/>
  <c r="AQ628" i="1" s="1"/>
  <c r="AO628" i="1"/>
  <c r="AM628" i="1"/>
  <c r="AL628" i="1"/>
  <c r="AD628" i="1"/>
  <c r="AA628" i="1"/>
  <c r="W628" i="1"/>
  <c r="E628" i="1"/>
  <c r="D628" i="1"/>
  <c r="B628" i="1"/>
  <c r="AX628" i="1" s="1"/>
  <c r="A628" i="1"/>
  <c r="BL627" i="1"/>
  <c r="BJ627" i="1"/>
  <c r="BK627" i="1" s="1"/>
  <c r="BD627" i="1"/>
  <c r="BC627" i="1"/>
  <c r="BB627" i="1"/>
  <c r="AZ627" i="1"/>
  <c r="AW627" i="1"/>
  <c r="AV627" i="1"/>
  <c r="AU627" i="1"/>
  <c r="AT627" i="1"/>
  <c r="AS627" i="1"/>
  <c r="AO627" i="1"/>
  <c r="AN627" i="1"/>
  <c r="AM627" i="1"/>
  <c r="AA627" i="1"/>
  <c r="W627" i="1"/>
  <c r="E627" i="1"/>
  <c r="D627" i="1"/>
  <c r="B627" i="1"/>
  <c r="BA627" i="1" s="1"/>
  <c r="A627" i="1"/>
  <c r="BL626" i="1"/>
  <c r="BJ626" i="1"/>
  <c r="BK626" i="1" s="1"/>
  <c r="BD626" i="1"/>
  <c r="BC626" i="1"/>
  <c r="BB626" i="1"/>
  <c r="AZ626" i="1"/>
  <c r="AW626" i="1"/>
  <c r="AV626" i="1"/>
  <c r="AU626" i="1"/>
  <c r="AT626" i="1"/>
  <c r="AS626" i="1"/>
  <c r="AO626" i="1"/>
  <c r="AN626" i="1"/>
  <c r="AL626" i="1"/>
  <c r="AA626" i="1"/>
  <c r="AP626" i="1" s="1"/>
  <c r="W626" i="1"/>
  <c r="E626" i="1"/>
  <c r="D626" i="1"/>
  <c r="B626" i="1"/>
  <c r="AX626" i="1" s="1"/>
  <c r="A626" i="1"/>
  <c r="BL625" i="1"/>
  <c r="BJ625" i="1"/>
  <c r="BK625" i="1" s="1"/>
  <c r="BD625" i="1"/>
  <c r="BC625" i="1"/>
  <c r="BB625" i="1"/>
  <c r="AZ625" i="1"/>
  <c r="AW625" i="1"/>
  <c r="AV625" i="1"/>
  <c r="AU625" i="1"/>
  <c r="AT625" i="1"/>
  <c r="AS625" i="1"/>
  <c r="AP625" i="1"/>
  <c r="AQ625" i="1" s="1"/>
  <c r="AO625" i="1"/>
  <c r="AN625" i="1"/>
  <c r="AM625" i="1"/>
  <c r="AA625" i="1"/>
  <c r="W625" i="1"/>
  <c r="E625" i="1"/>
  <c r="D625" i="1"/>
  <c r="B625" i="1"/>
  <c r="BA625" i="1" s="1"/>
  <c r="A625" i="1"/>
  <c r="BL624" i="1"/>
  <c r="BJ624" i="1"/>
  <c r="BK624" i="1" s="1"/>
  <c r="BD624" i="1"/>
  <c r="BC624" i="1"/>
  <c r="BB624" i="1"/>
  <c r="AZ624" i="1"/>
  <c r="AW624" i="1"/>
  <c r="AV624" i="1"/>
  <c r="AU624" i="1"/>
  <c r="AT624" i="1"/>
  <c r="AS624" i="1"/>
  <c r="AP624" i="1"/>
  <c r="AQ624" i="1" s="1"/>
  <c r="AO624" i="1"/>
  <c r="AN624" i="1"/>
  <c r="AL624" i="1"/>
  <c r="AA624" i="1"/>
  <c r="W624" i="1"/>
  <c r="E624" i="1"/>
  <c r="D624" i="1"/>
  <c r="B624" i="1"/>
  <c r="AX624" i="1" s="1"/>
  <c r="A624" i="1"/>
  <c r="BL623" i="1"/>
  <c r="BJ623" i="1"/>
  <c r="BK623" i="1" s="1"/>
  <c r="BD623" i="1"/>
  <c r="BC623" i="1"/>
  <c r="BB623" i="1"/>
  <c r="AZ623" i="1"/>
  <c r="AW623" i="1"/>
  <c r="AV623" i="1"/>
  <c r="AU623" i="1"/>
  <c r="AT623" i="1"/>
  <c r="AS623" i="1"/>
  <c r="AO623" i="1"/>
  <c r="AN623" i="1"/>
  <c r="AM623" i="1"/>
  <c r="AA623" i="1"/>
  <c r="W623" i="1"/>
  <c r="E623" i="1"/>
  <c r="D623" i="1"/>
  <c r="B623" i="1"/>
  <c r="BA623" i="1" s="1"/>
  <c r="A623" i="1"/>
  <c r="BI622" i="1"/>
  <c r="BG622" i="1"/>
  <c r="BH622" i="1" s="1"/>
  <c r="BD622" i="1"/>
  <c r="BC622" i="1"/>
  <c r="BB622" i="1"/>
  <c r="AZ622" i="1"/>
  <c r="AW622" i="1"/>
  <c r="AV622" i="1"/>
  <c r="AT622" i="1"/>
  <c r="AS622" i="1"/>
  <c r="AP622" i="1"/>
  <c r="AQ622" i="1" s="1"/>
  <c r="AO622" i="1"/>
  <c r="AN622" i="1"/>
  <c r="AM622" i="1"/>
  <c r="AL622" i="1"/>
  <c r="AD622" i="1"/>
  <c r="AA622" i="1"/>
  <c r="AU622" i="1" s="1"/>
  <c r="W622" i="1"/>
  <c r="E622" i="1"/>
  <c r="D622" i="1"/>
  <c r="B622" i="1"/>
  <c r="AX622" i="1" s="1"/>
  <c r="A622" i="1"/>
  <c r="BI621" i="1"/>
  <c r="BG621" i="1"/>
  <c r="BH621" i="1" s="1"/>
  <c r="BD621" i="1"/>
  <c r="BC621" i="1"/>
  <c r="BB621" i="1"/>
  <c r="AZ621" i="1"/>
  <c r="AW621" i="1"/>
  <c r="AV621" i="1"/>
  <c r="AU621" i="1"/>
  <c r="AT621" i="1"/>
  <c r="AS621" i="1"/>
  <c r="AO621" i="1"/>
  <c r="AN621" i="1"/>
  <c r="AL621" i="1"/>
  <c r="AA621" i="1"/>
  <c r="W621" i="1"/>
  <c r="E621" i="1"/>
  <c r="D621" i="1"/>
  <c r="B621" i="1"/>
  <c r="BA621" i="1" s="1"/>
  <c r="A621" i="1"/>
  <c r="BI620" i="1"/>
  <c r="BG620" i="1"/>
  <c r="BH620" i="1" s="1"/>
  <c r="BD620" i="1"/>
  <c r="BC620" i="1"/>
  <c r="BB620" i="1"/>
  <c r="AZ620" i="1"/>
  <c r="AW620" i="1"/>
  <c r="AV620" i="1"/>
  <c r="AU620" i="1"/>
  <c r="AT620" i="1"/>
  <c r="AS620" i="1"/>
  <c r="AP620" i="1"/>
  <c r="AQ620" i="1" s="1"/>
  <c r="AO620" i="1"/>
  <c r="AN620" i="1"/>
  <c r="AM620" i="1"/>
  <c r="AA620" i="1"/>
  <c r="AD620" i="1" s="1"/>
  <c r="AF620" i="1" s="1"/>
  <c r="AE620" i="1" s="1"/>
  <c r="W620" i="1"/>
  <c r="E620" i="1"/>
  <c r="D620" i="1"/>
  <c r="B620" i="1"/>
  <c r="AX620" i="1" s="1"/>
  <c r="A620" i="1"/>
  <c r="BL619" i="1"/>
  <c r="BJ619" i="1"/>
  <c r="BK619" i="1" s="1"/>
  <c r="BD619" i="1"/>
  <c r="BC619" i="1"/>
  <c r="BB619" i="1"/>
  <c r="AZ619" i="1"/>
  <c r="AW619" i="1"/>
  <c r="AV619" i="1"/>
  <c r="AU619" i="1"/>
  <c r="AT619" i="1"/>
  <c r="AS619" i="1"/>
  <c r="AO619" i="1"/>
  <c r="AN619" i="1"/>
  <c r="AL619" i="1"/>
  <c r="AA619" i="1"/>
  <c r="W619" i="1"/>
  <c r="E619" i="1"/>
  <c r="D619" i="1"/>
  <c r="B619" i="1"/>
  <c r="BA619" i="1" s="1"/>
  <c r="A619" i="1"/>
  <c r="BL618" i="1"/>
  <c r="BJ618" i="1"/>
  <c r="BK618" i="1" s="1"/>
  <c r="BD618" i="1"/>
  <c r="BC618" i="1"/>
  <c r="BB618" i="1"/>
  <c r="AZ618" i="1"/>
  <c r="AW618" i="1"/>
  <c r="AV618" i="1"/>
  <c r="AU618" i="1"/>
  <c r="AT618" i="1"/>
  <c r="AS618" i="1"/>
  <c r="AP618" i="1"/>
  <c r="AQ618" i="1" s="1"/>
  <c r="AO618" i="1"/>
  <c r="AN618" i="1"/>
  <c r="AM618" i="1"/>
  <c r="AA618" i="1"/>
  <c r="AD618" i="1" s="1"/>
  <c r="AF618" i="1" s="1"/>
  <c r="AE618" i="1" s="1"/>
  <c r="W618" i="1"/>
  <c r="E618" i="1"/>
  <c r="D618" i="1"/>
  <c r="B618" i="1"/>
  <c r="AX618" i="1" s="1"/>
  <c r="A618" i="1"/>
  <c r="BI617" i="1"/>
  <c r="BG617" i="1"/>
  <c r="BH617" i="1" s="1"/>
  <c r="BD617" i="1"/>
  <c r="BC617" i="1"/>
  <c r="BB617" i="1"/>
  <c r="AZ617" i="1"/>
  <c r="AW617" i="1"/>
  <c r="AV617" i="1"/>
  <c r="AU617" i="1"/>
  <c r="AT617" i="1"/>
  <c r="AS617" i="1"/>
  <c r="AP617" i="1"/>
  <c r="AQ617" i="1" s="1"/>
  <c r="AO617" i="1"/>
  <c r="AN617" i="1"/>
  <c r="AL617" i="1"/>
  <c r="AA617" i="1"/>
  <c r="W617" i="1"/>
  <c r="E617" i="1"/>
  <c r="D617" i="1"/>
  <c r="B617" i="1"/>
  <c r="BA617" i="1" s="1"/>
  <c r="A617" i="1"/>
  <c r="BI616" i="1"/>
  <c r="BG616" i="1"/>
  <c r="BH616" i="1" s="1"/>
  <c r="BD616" i="1"/>
  <c r="BC616" i="1"/>
  <c r="BB616" i="1"/>
  <c r="AZ616" i="1"/>
  <c r="AW616" i="1"/>
  <c r="AV616" i="1"/>
  <c r="AU616" i="1"/>
  <c r="AT616" i="1"/>
  <c r="AS616" i="1"/>
  <c r="AO616" i="1"/>
  <c r="AN616" i="1"/>
  <c r="AM616" i="1"/>
  <c r="AA616" i="1"/>
  <c r="AP616" i="1" s="1"/>
  <c r="AQ616" i="1" s="1"/>
  <c r="W616" i="1"/>
  <c r="E616" i="1"/>
  <c r="D616" i="1"/>
  <c r="B616" i="1"/>
  <c r="AX616" i="1" s="1"/>
  <c r="A616" i="1"/>
  <c r="BI615" i="1"/>
  <c r="BG615" i="1"/>
  <c r="BH615" i="1" s="1"/>
  <c r="BD615" i="1"/>
  <c r="BC615" i="1"/>
  <c r="BB615" i="1"/>
  <c r="AZ615" i="1"/>
  <c r="AW615" i="1"/>
  <c r="AV615" i="1"/>
  <c r="AU615" i="1"/>
  <c r="AT615" i="1"/>
  <c r="AS615" i="1"/>
  <c r="AO615" i="1"/>
  <c r="AN615" i="1"/>
  <c r="AL615" i="1"/>
  <c r="AA615" i="1"/>
  <c r="W615" i="1"/>
  <c r="E615" i="1"/>
  <c r="D615" i="1"/>
  <c r="B615" i="1"/>
  <c r="BA615" i="1" s="1"/>
  <c r="A615" i="1"/>
  <c r="BI614" i="1"/>
  <c r="BG614" i="1"/>
  <c r="BH614" i="1" s="1"/>
  <c r="BD614" i="1"/>
  <c r="BC614" i="1"/>
  <c r="BB614" i="1"/>
  <c r="AZ614" i="1"/>
  <c r="AW614" i="1"/>
  <c r="AV614" i="1"/>
  <c r="AU614" i="1"/>
  <c r="AT614" i="1"/>
  <c r="AS614" i="1"/>
  <c r="AP614" i="1"/>
  <c r="AQ614" i="1" s="1"/>
  <c r="AO614" i="1"/>
  <c r="AN614" i="1"/>
  <c r="AM614" i="1"/>
  <c r="AA614" i="1"/>
  <c r="AD614" i="1" s="1"/>
  <c r="AF614" i="1" s="1"/>
  <c r="AE614" i="1" s="1"/>
  <c r="W614" i="1"/>
  <c r="E614" i="1"/>
  <c r="D614" i="1"/>
  <c r="B614" i="1"/>
  <c r="AX614" i="1" s="1"/>
  <c r="A614" i="1"/>
  <c r="BL613" i="1"/>
  <c r="BJ613" i="1"/>
  <c r="BK613" i="1" s="1"/>
  <c r="BD613" i="1"/>
  <c r="BC613" i="1"/>
  <c r="BB613" i="1"/>
  <c r="AZ613" i="1"/>
  <c r="AW613" i="1"/>
  <c r="AV613" i="1"/>
  <c r="AU613" i="1"/>
  <c r="AT613" i="1"/>
  <c r="AS613" i="1"/>
  <c r="AP613" i="1"/>
  <c r="AQ613" i="1" s="1"/>
  <c r="AO613" i="1"/>
  <c r="AN613" i="1"/>
  <c r="AL613" i="1"/>
  <c r="AA613" i="1"/>
  <c r="W613" i="1"/>
  <c r="E613" i="1"/>
  <c r="D613" i="1"/>
  <c r="B613" i="1"/>
  <c r="BA613" i="1" s="1"/>
  <c r="A613" i="1"/>
  <c r="BL612" i="1"/>
  <c r="BJ612" i="1"/>
  <c r="BK612" i="1" s="1"/>
  <c r="BD612" i="1"/>
  <c r="BC612" i="1"/>
  <c r="BB612" i="1"/>
  <c r="AZ612" i="1"/>
  <c r="AW612" i="1"/>
  <c r="AV612" i="1"/>
  <c r="AU612" i="1"/>
  <c r="AT612" i="1"/>
  <c r="AS612" i="1"/>
  <c r="AO612" i="1"/>
  <c r="AN612" i="1"/>
  <c r="AM612" i="1"/>
  <c r="AA612" i="1"/>
  <c r="W612" i="1"/>
  <c r="E612" i="1"/>
  <c r="D612" i="1"/>
  <c r="B612" i="1"/>
  <c r="AX612" i="1" s="1"/>
  <c r="A612" i="1"/>
  <c r="BL611" i="1"/>
  <c r="BJ611" i="1"/>
  <c r="BK611" i="1" s="1"/>
  <c r="BD611" i="1"/>
  <c r="BC611" i="1"/>
  <c r="BB611" i="1"/>
  <c r="AZ611" i="1"/>
  <c r="AW611" i="1"/>
  <c r="AV611" i="1"/>
  <c r="AU611" i="1"/>
  <c r="AT611" i="1"/>
  <c r="AS611" i="1"/>
  <c r="AO611" i="1"/>
  <c r="AN611" i="1"/>
  <c r="AL611" i="1"/>
  <c r="AA611" i="1"/>
  <c r="W611" i="1"/>
  <c r="E611" i="1"/>
  <c r="D611" i="1"/>
  <c r="B611" i="1"/>
  <c r="BA611" i="1" s="1"/>
  <c r="A611" i="1"/>
  <c r="BL610" i="1"/>
  <c r="BJ610" i="1"/>
  <c r="BK610" i="1" s="1"/>
  <c r="BD610" i="1"/>
  <c r="BC610" i="1"/>
  <c r="BB610" i="1"/>
  <c r="AZ610" i="1"/>
  <c r="AW610" i="1"/>
  <c r="AV610" i="1"/>
  <c r="AU610" i="1"/>
  <c r="AT610" i="1"/>
  <c r="AS610" i="1"/>
  <c r="AP610" i="1"/>
  <c r="AQ610" i="1" s="1"/>
  <c r="AO610" i="1"/>
  <c r="AN610" i="1"/>
  <c r="AM610" i="1"/>
  <c r="AA610" i="1"/>
  <c r="AD610" i="1" s="1"/>
  <c r="AF610" i="1" s="1"/>
  <c r="AE610" i="1" s="1"/>
  <c r="W610" i="1"/>
  <c r="E610" i="1"/>
  <c r="D610" i="1"/>
  <c r="B610" i="1"/>
  <c r="AX610" i="1" s="1"/>
  <c r="A610" i="1"/>
  <c r="BI609" i="1"/>
  <c r="BG609" i="1"/>
  <c r="BH609" i="1" s="1"/>
  <c r="BD609" i="1"/>
  <c r="BC609" i="1"/>
  <c r="BB609" i="1"/>
  <c r="AZ609" i="1"/>
  <c r="AW609" i="1"/>
  <c r="AV609" i="1"/>
  <c r="AU609" i="1"/>
  <c r="AT609" i="1"/>
  <c r="AS609" i="1"/>
  <c r="AP609" i="1"/>
  <c r="AQ609" i="1" s="1"/>
  <c r="AO609" i="1"/>
  <c r="AN609" i="1"/>
  <c r="AL609" i="1"/>
  <c r="AA609" i="1"/>
  <c r="W609" i="1"/>
  <c r="E609" i="1"/>
  <c r="D609" i="1"/>
  <c r="B609" i="1"/>
  <c r="BA609" i="1" s="1"/>
  <c r="A609" i="1"/>
  <c r="BI608" i="1"/>
  <c r="BG608" i="1"/>
  <c r="BH608" i="1" s="1"/>
  <c r="BD608" i="1"/>
  <c r="BC608" i="1"/>
  <c r="BB608" i="1"/>
  <c r="AZ608" i="1"/>
  <c r="AW608" i="1"/>
  <c r="AV608" i="1"/>
  <c r="AU608" i="1"/>
  <c r="AT608" i="1"/>
  <c r="AS608" i="1"/>
  <c r="AO608" i="1"/>
  <c r="AN608" i="1"/>
  <c r="AM608" i="1"/>
  <c r="AA608" i="1"/>
  <c r="AP608" i="1" s="1"/>
  <c r="AQ608" i="1" s="1"/>
  <c r="W608" i="1"/>
  <c r="E608" i="1"/>
  <c r="D608" i="1"/>
  <c r="B608" i="1"/>
  <c r="AX608" i="1" s="1"/>
  <c r="A608" i="1"/>
  <c r="BI607" i="1"/>
  <c r="BG607" i="1"/>
  <c r="BH607" i="1" s="1"/>
  <c r="BD607" i="1"/>
  <c r="BC607" i="1"/>
  <c r="BB607" i="1"/>
  <c r="AZ607" i="1"/>
  <c r="AW607" i="1"/>
  <c r="AV607" i="1"/>
  <c r="AU607" i="1"/>
  <c r="AT607" i="1"/>
  <c r="AS607" i="1"/>
  <c r="AO607" i="1"/>
  <c r="AN607" i="1"/>
  <c r="AL607" i="1"/>
  <c r="AA607" i="1"/>
  <c r="W607" i="1"/>
  <c r="E607" i="1"/>
  <c r="D607" i="1"/>
  <c r="B607" i="1"/>
  <c r="BA607" i="1" s="1"/>
  <c r="A607" i="1"/>
  <c r="BI606" i="1"/>
  <c r="BG606" i="1"/>
  <c r="BH606" i="1" s="1"/>
  <c r="BD606" i="1"/>
  <c r="BC606" i="1"/>
  <c r="BB606" i="1"/>
  <c r="AZ606" i="1"/>
  <c r="AW606" i="1"/>
  <c r="AV606" i="1"/>
  <c r="AU606" i="1"/>
  <c r="AT606" i="1"/>
  <c r="AS606" i="1"/>
  <c r="AP606" i="1"/>
  <c r="AQ606" i="1" s="1"/>
  <c r="AO606" i="1"/>
  <c r="AN606" i="1"/>
  <c r="AM606" i="1"/>
  <c r="AA606" i="1"/>
  <c r="AD606" i="1" s="1"/>
  <c r="AF606" i="1" s="1"/>
  <c r="AE606" i="1" s="1"/>
  <c r="W606" i="1"/>
  <c r="E606" i="1"/>
  <c r="D606" i="1"/>
  <c r="B606" i="1"/>
  <c r="AX606" i="1" s="1"/>
  <c r="A606" i="1"/>
  <c r="BL605" i="1"/>
  <c r="BJ605" i="1"/>
  <c r="BK605" i="1" s="1"/>
  <c r="BD605" i="1"/>
  <c r="BC605" i="1"/>
  <c r="BB605" i="1"/>
  <c r="AZ605" i="1"/>
  <c r="AW605" i="1"/>
  <c r="AV605" i="1"/>
  <c r="AU605" i="1"/>
  <c r="AT605" i="1"/>
  <c r="AS605" i="1"/>
  <c r="AP605" i="1"/>
  <c r="AQ605" i="1" s="1"/>
  <c r="AO605" i="1"/>
  <c r="AN605" i="1"/>
  <c r="AL605" i="1"/>
  <c r="AA605" i="1"/>
  <c r="W605" i="1"/>
  <c r="E605" i="1"/>
  <c r="D605" i="1"/>
  <c r="B605" i="1"/>
  <c r="BA605" i="1" s="1"/>
  <c r="A605" i="1"/>
  <c r="BL604" i="1"/>
  <c r="BJ604" i="1"/>
  <c r="BK604" i="1" s="1"/>
  <c r="BD604" i="1"/>
  <c r="BC604" i="1"/>
  <c r="BB604" i="1"/>
  <c r="AZ604" i="1"/>
  <c r="AW604" i="1"/>
  <c r="AV604" i="1"/>
  <c r="AU604" i="1"/>
  <c r="AT604" i="1"/>
  <c r="AS604" i="1"/>
  <c r="AO604" i="1"/>
  <c r="AN604" i="1"/>
  <c r="AM604" i="1"/>
  <c r="AA604" i="1"/>
  <c r="W604" i="1"/>
  <c r="E604" i="1"/>
  <c r="D604" i="1"/>
  <c r="B604" i="1"/>
  <c r="AX604" i="1" s="1"/>
  <c r="A604" i="1"/>
  <c r="BL603" i="1"/>
  <c r="BJ603" i="1"/>
  <c r="BK603" i="1" s="1"/>
  <c r="BD603" i="1"/>
  <c r="BC603" i="1"/>
  <c r="BB603" i="1"/>
  <c r="AZ603" i="1"/>
  <c r="AW603" i="1"/>
  <c r="AV603" i="1"/>
  <c r="AU603" i="1"/>
  <c r="AT603" i="1"/>
  <c r="AS603" i="1"/>
  <c r="AO603" i="1"/>
  <c r="AN603" i="1"/>
  <c r="AL603" i="1"/>
  <c r="AA603" i="1"/>
  <c r="W603" i="1"/>
  <c r="E603" i="1"/>
  <c r="D603" i="1"/>
  <c r="B603" i="1"/>
  <c r="BA603" i="1" s="1"/>
  <c r="A603" i="1"/>
  <c r="BL602" i="1"/>
  <c r="BJ602" i="1"/>
  <c r="BK602" i="1" s="1"/>
  <c r="BD602" i="1"/>
  <c r="BC602" i="1"/>
  <c r="BB602" i="1"/>
  <c r="AZ602" i="1"/>
  <c r="AW602" i="1"/>
  <c r="AV602" i="1"/>
  <c r="AU602" i="1"/>
  <c r="AT602" i="1"/>
  <c r="AS602" i="1"/>
  <c r="AP602" i="1"/>
  <c r="AQ602" i="1" s="1"/>
  <c r="AO602" i="1"/>
  <c r="AN602" i="1"/>
  <c r="AM602" i="1"/>
  <c r="AA602" i="1"/>
  <c r="AD602" i="1" s="1"/>
  <c r="AF602" i="1" s="1"/>
  <c r="AE602" i="1" s="1"/>
  <c r="W602" i="1"/>
  <c r="E602" i="1"/>
  <c r="D602" i="1"/>
  <c r="B602" i="1"/>
  <c r="AX602" i="1" s="1"/>
  <c r="A602" i="1"/>
  <c r="BI601" i="1"/>
  <c r="BG601" i="1"/>
  <c r="BH601" i="1" s="1"/>
  <c r="BD601" i="1"/>
  <c r="BC601" i="1"/>
  <c r="BB601" i="1"/>
  <c r="AZ601" i="1"/>
  <c r="AW601" i="1"/>
  <c r="AV601" i="1"/>
  <c r="AU601" i="1"/>
  <c r="AT601" i="1"/>
  <c r="AS601" i="1"/>
  <c r="AP601" i="1"/>
  <c r="AQ601" i="1" s="1"/>
  <c r="AO601" i="1"/>
  <c r="AM601" i="1"/>
  <c r="AL601" i="1"/>
  <c r="AD601" i="1"/>
  <c r="AA601" i="1"/>
  <c r="W601" i="1"/>
  <c r="E601" i="1"/>
  <c r="D601" i="1"/>
  <c r="B601" i="1"/>
  <c r="BA601" i="1" s="1"/>
  <c r="A601" i="1"/>
  <c r="BI600" i="1"/>
  <c r="BG600" i="1"/>
  <c r="BH600" i="1" s="1"/>
  <c r="BD600" i="1"/>
  <c r="BC600" i="1"/>
  <c r="BB600" i="1"/>
  <c r="AZ600" i="1"/>
  <c r="AW600" i="1"/>
  <c r="AV600" i="1"/>
  <c r="AU600" i="1"/>
  <c r="AT600" i="1"/>
  <c r="AS600" i="1"/>
  <c r="AO600" i="1"/>
  <c r="AN600" i="1"/>
  <c r="AM600" i="1"/>
  <c r="AA600" i="1"/>
  <c r="AP600" i="1" s="1"/>
  <c r="AQ600" i="1" s="1"/>
  <c r="W600" i="1"/>
  <c r="E600" i="1"/>
  <c r="D600" i="1"/>
  <c r="B600" i="1"/>
  <c r="AX600" i="1" s="1"/>
  <c r="A600" i="1"/>
  <c r="BI599" i="1"/>
  <c r="BG599" i="1"/>
  <c r="BH599" i="1" s="1"/>
  <c r="BD599" i="1"/>
  <c r="BC599" i="1"/>
  <c r="BB599" i="1"/>
  <c r="AZ599" i="1"/>
  <c r="AW599" i="1"/>
  <c r="AV599" i="1"/>
  <c r="AU599" i="1"/>
  <c r="AT599" i="1"/>
  <c r="AS599" i="1"/>
  <c r="AO599" i="1"/>
  <c r="AM599" i="1"/>
  <c r="AL599" i="1"/>
  <c r="AD599" i="1"/>
  <c r="AA599" i="1"/>
  <c r="W599" i="1"/>
  <c r="E599" i="1"/>
  <c r="D599" i="1"/>
  <c r="B599" i="1"/>
  <c r="BA599" i="1" s="1"/>
  <c r="A599" i="1"/>
  <c r="BI598" i="1"/>
  <c r="BG598" i="1"/>
  <c r="BH598" i="1" s="1"/>
  <c r="BD598" i="1"/>
  <c r="BC598" i="1"/>
  <c r="BB598" i="1"/>
  <c r="AZ598" i="1"/>
  <c r="AW598" i="1"/>
  <c r="AV598" i="1"/>
  <c r="AU598" i="1"/>
  <c r="AT598" i="1"/>
  <c r="AS598" i="1"/>
  <c r="AP598" i="1"/>
  <c r="AQ598" i="1" s="1"/>
  <c r="AO598" i="1"/>
  <c r="AN598" i="1"/>
  <c r="AM598" i="1"/>
  <c r="AA598" i="1"/>
  <c r="AD598" i="1" s="1"/>
  <c r="AF598" i="1" s="1"/>
  <c r="AE598" i="1" s="1"/>
  <c r="W598" i="1"/>
  <c r="E598" i="1"/>
  <c r="D598" i="1"/>
  <c r="B598" i="1"/>
  <c r="AX598" i="1" s="1"/>
  <c r="A598" i="1"/>
  <c r="BL597" i="1"/>
  <c r="BJ597" i="1"/>
  <c r="BK597" i="1" s="1"/>
  <c r="BD597" i="1"/>
  <c r="BC597" i="1"/>
  <c r="BB597" i="1"/>
  <c r="AZ597" i="1"/>
  <c r="AW597" i="1"/>
  <c r="AV597" i="1"/>
  <c r="AU597" i="1"/>
  <c r="AT597" i="1"/>
  <c r="AS597" i="1"/>
  <c r="AP597" i="1"/>
  <c r="AQ597" i="1" s="1"/>
  <c r="AO597" i="1"/>
  <c r="AM597" i="1"/>
  <c r="AL597" i="1"/>
  <c r="AD597" i="1"/>
  <c r="AA597" i="1"/>
  <c r="W597" i="1"/>
  <c r="E597" i="1"/>
  <c r="D597" i="1"/>
  <c r="B597" i="1"/>
  <c r="BA597" i="1" s="1"/>
  <c r="A597" i="1"/>
  <c r="BL596" i="1"/>
  <c r="BJ596" i="1"/>
  <c r="BK596" i="1" s="1"/>
  <c r="BD596" i="1"/>
  <c r="BC596" i="1"/>
  <c r="BB596" i="1"/>
  <c r="AZ596" i="1"/>
  <c r="AW596" i="1"/>
  <c r="AV596" i="1"/>
  <c r="AU596" i="1"/>
  <c r="AT596" i="1"/>
  <c r="AS596" i="1"/>
  <c r="AO596" i="1"/>
  <c r="AN596" i="1"/>
  <c r="AM596" i="1"/>
  <c r="AA596" i="1"/>
  <c r="AP596" i="1" s="1"/>
  <c r="AQ596" i="1" s="1"/>
  <c r="W596" i="1"/>
  <c r="E596" i="1"/>
  <c r="D596" i="1"/>
  <c r="B596" i="1"/>
  <c r="AX596" i="1" s="1"/>
  <c r="A596" i="1"/>
  <c r="BL595" i="1"/>
  <c r="BJ595" i="1"/>
  <c r="BK595" i="1" s="1"/>
  <c r="BD595" i="1"/>
  <c r="BC595" i="1"/>
  <c r="BB595" i="1"/>
  <c r="AZ595" i="1"/>
  <c r="AW595" i="1"/>
  <c r="AV595" i="1"/>
  <c r="AU595" i="1"/>
  <c r="AT595" i="1"/>
  <c r="AS595" i="1"/>
  <c r="AO595" i="1"/>
  <c r="AM595" i="1"/>
  <c r="AL595" i="1"/>
  <c r="AD595" i="1"/>
  <c r="AA595" i="1"/>
  <c r="W595" i="1"/>
  <c r="E595" i="1"/>
  <c r="D595" i="1"/>
  <c r="B595" i="1"/>
  <c r="BA595" i="1" s="1"/>
  <c r="A595" i="1"/>
  <c r="BL594" i="1"/>
  <c r="BJ594" i="1"/>
  <c r="BK594" i="1" s="1"/>
  <c r="BD594" i="1"/>
  <c r="BC594" i="1"/>
  <c r="BB594" i="1"/>
  <c r="AZ594" i="1"/>
  <c r="AW594" i="1"/>
  <c r="AV594" i="1"/>
  <c r="AU594" i="1"/>
  <c r="AT594" i="1"/>
  <c r="AS594" i="1"/>
  <c r="AP594" i="1"/>
  <c r="AQ594" i="1" s="1"/>
  <c r="AO594" i="1"/>
  <c r="AN594" i="1"/>
  <c r="AM594" i="1"/>
  <c r="AA594" i="1"/>
  <c r="AD594" i="1" s="1"/>
  <c r="AF594" i="1" s="1"/>
  <c r="AE594" i="1" s="1"/>
  <c r="W594" i="1"/>
  <c r="E594" i="1"/>
  <c r="D594" i="1"/>
  <c r="B594" i="1"/>
  <c r="AX594" i="1" s="1"/>
  <c r="A594" i="1"/>
  <c r="BI593" i="1"/>
  <c r="BG593" i="1"/>
  <c r="BH593" i="1" s="1"/>
  <c r="BD593" i="1"/>
  <c r="BC593" i="1"/>
  <c r="BB593" i="1"/>
  <c r="AZ593" i="1"/>
  <c r="AW593" i="1"/>
  <c r="AV593" i="1"/>
  <c r="AU593" i="1"/>
  <c r="AT593" i="1"/>
  <c r="AS593" i="1"/>
  <c r="AO593" i="1"/>
  <c r="AM593" i="1"/>
  <c r="AL593" i="1"/>
  <c r="AD593" i="1"/>
  <c r="AA593" i="1"/>
  <c r="W593" i="1"/>
  <c r="E593" i="1"/>
  <c r="D593" i="1"/>
  <c r="B593" i="1"/>
  <c r="BA593" i="1" s="1"/>
  <c r="A593" i="1"/>
  <c r="BI592" i="1"/>
  <c r="BG592" i="1"/>
  <c r="BH592" i="1" s="1"/>
  <c r="BD592" i="1"/>
  <c r="BC592" i="1"/>
  <c r="BB592" i="1"/>
  <c r="AZ592" i="1"/>
  <c r="AW592" i="1"/>
  <c r="AV592" i="1"/>
  <c r="AU592" i="1"/>
  <c r="AT592" i="1"/>
  <c r="AS592" i="1"/>
  <c r="AO592" i="1"/>
  <c r="AM592" i="1"/>
  <c r="AL592" i="1"/>
  <c r="AD592" i="1"/>
  <c r="AA592" i="1"/>
  <c r="AP592" i="1" s="1"/>
  <c r="AQ592" i="1" s="1"/>
  <c r="W592" i="1"/>
  <c r="E592" i="1"/>
  <c r="D592" i="1"/>
  <c r="B592" i="1"/>
  <c r="AX592" i="1" s="1"/>
  <c r="A592" i="1"/>
  <c r="BI591" i="1"/>
  <c r="BG591" i="1"/>
  <c r="BH591" i="1" s="1"/>
  <c r="BD591" i="1"/>
  <c r="BC591" i="1"/>
  <c r="BB591" i="1"/>
  <c r="AZ591" i="1"/>
  <c r="AW591" i="1"/>
  <c r="AV591" i="1"/>
  <c r="AU591" i="1"/>
  <c r="AT591" i="1"/>
  <c r="AS591" i="1"/>
  <c r="AP591" i="1"/>
  <c r="AQ591" i="1" s="1"/>
  <c r="AO591" i="1"/>
  <c r="AM591" i="1"/>
  <c r="AL591" i="1"/>
  <c r="AD591" i="1"/>
  <c r="AA591" i="1"/>
  <c r="W591" i="1"/>
  <c r="E591" i="1"/>
  <c r="D591" i="1"/>
  <c r="B591" i="1"/>
  <c r="BA591" i="1" s="1"/>
  <c r="A591" i="1"/>
  <c r="BI590" i="1"/>
  <c r="BG590" i="1"/>
  <c r="BH590" i="1" s="1"/>
  <c r="BD590" i="1"/>
  <c r="BC590" i="1"/>
  <c r="BB590" i="1"/>
  <c r="AZ590" i="1"/>
  <c r="AW590" i="1"/>
  <c r="AV590" i="1"/>
  <c r="AU590" i="1"/>
  <c r="AT590" i="1"/>
  <c r="AS590" i="1"/>
  <c r="AP590" i="1"/>
  <c r="AQ590" i="1" s="1"/>
  <c r="AO590" i="1"/>
  <c r="AM590" i="1"/>
  <c r="AL590" i="1"/>
  <c r="AD590" i="1"/>
  <c r="AA590" i="1"/>
  <c r="W590" i="1"/>
  <c r="E590" i="1"/>
  <c r="D590" i="1"/>
  <c r="B590" i="1"/>
  <c r="AX590" i="1" s="1"/>
  <c r="A590" i="1"/>
  <c r="BI589" i="1"/>
  <c r="BG589" i="1"/>
  <c r="BH589" i="1" s="1"/>
  <c r="BD589" i="1"/>
  <c r="BC589" i="1"/>
  <c r="BB589" i="1"/>
  <c r="AZ589" i="1"/>
  <c r="AW589" i="1"/>
  <c r="AV589" i="1"/>
  <c r="AU589" i="1"/>
  <c r="AT589" i="1"/>
  <c r="AS589" i="1"/>
  <c r="AO589" i="1"/>
  <c r="AN589" i="1"/>
  <c r="AM589" i="1"/>
  <c r="AA589" i="1"/>
  <c r="W589" i="1"/>
  <c r="E589" i="1"/>
  <c r="D589" i="1"/>
  <c r="B589" i="1"/>
  <c r="BA589" i="1" s="1"/>
  <c r="A589" i="1"/>
  <c r="BL588" i="1"/>
  <c r="BJ588" i="1"/>
  <c r="BK588" i="1" s="1"/>
  <c r="BD588" i="1"/>
  <c r="BC588" i="1"/>
  <c r="BB588" i="1"/>
  <c r="AZ588" i="1"/>
  <c r="AW588" i="1"/>
  <c r="AV588" i="1"/>
  <c r="AU588" i="1"/>
  <c r="AT588" i="1"/>
  <c r="AS588" i="1"/>
  <c r="AO588" i="1"/>
  <c r="AM588" i="1"/>
  <c r="AL588" i="1"/>
  <c r="AD588" i="1"/>
  <c r="AA588" i="1"/>
  <c r="AP588" i="1" s="1"/>
  <c r="AQ588" i="1" s="1"/>
  <c r="W588" i="1"/>
  <c r="E588" i="1"/>
  <c r="D588" i="1"/>
  <c r="B588" i="1"/>
  <c r="AX588" i="1" s="1"/>
  <c r="A588" i="1"/>
  <c r="BL587" i="1"/>
  <c r="BJ587" i="1"/>
  <c r="BK587" i="1" s="1"/>
  <c r="BD587" i="1"/>
  <c r="BC587" i="1"/>
  <c r="BB587" i="1"/>
  <c r="AZ587" i="1"/>
  <c r="AW587" i="1"/>
  <c r="AV587" i="1"/>
  <c r="AU587" i="1"/>
  <c r="AT587" i="1"/>
  <c r="AS587" i="1"/>
  <c r="AO587" i="1"/>
  <c r="AM587" i="1"/>
  <c r="AL587" i="1"/>
  <c r="AD587" i="1"/>
  <c r="AA587" i="1"/>
  <c r="W587" i="1"/>
  <c r="E587" i="1"/>
  <c r="D587" i="1"/>
  <c r="B587" i="1"/>
  <c r="BA587" i="1" s="1"/>
  <c r="A587" i="1"/>
  <c r="BL586" i="1"/>
  <c r="BJ586" i="1"/>
  <c r="BK586" i="1" s="1"/>
  <c r="BD586" i="1"/>
  <c r="BC586" i="1"/>
  <c r="BB586" i="1"/>
  <c r="AZ586" i="1"/>
  <c r="AW586" i="1"/>
  <c r="AV586" i="1"/>
  <c r="AU586" i="1"/>
  <c r="AT586" i="1"/>
  <c r="AS586" i="1"/>
  <c r="AP586" i="1"/>
  <c r="AQ586" i="1" s="1"/>
  <c r="AO586" i="1"/>
  <c r="AN586" i="1"/>
  <c r="AM586" i="1"/>
  <c r="AA586" i="1"/>
  <c r="AD586" i="1" s="1"/>
  <c r="AF586" i="1" s="1"/>
  <c r="AE586" i="1" s="1"/>
  <c r="W586" i="1"/>
  <c r="E586" i="1"/>
  <c r="D586" i="1"/>
  <c r="B586" i="1"/>
  <c r="AX586" i="1" s="1"/>
  <c r="A586" i="1"/>
  <c r="BI585" i="1"/>
  <c r="BG585" i="1"/>
  <c r="BH585" i="1" s="1"/>
  <c r="BD585" i="1"/>
  <c r="BC585" i="1"/>
  <c r="BB585" i="1"/>
  <c r="AZ585" i="1"/>
  <c r="AW585" i="1"/>
  <c r="AV585" i="1"/>
  <c r="AU585" i="1"/>
  <c r="AT585" i="1"/>
  <c r="AS585" i="1"/>
  <c r="AO585" i="1"/>
  <c r="AM585" i="1"/>
  <c r="AL585" i="1"/>
  <c r="AD585" i="1"/>
  <c r="AA585" i="1"/>
  <c r="W585" i="1"/>
  <c r="E585" i="1"/>
  <c r="D585" i="1"/>
  <c r="B585" i="1"/>
  <c r="BA585" i="1" s="1"/>
  <c r="A585" i="1"/>
  <c r="BI584" i="1"/>
  <c r="BG584" i="1"/>
  <c r="BH584" i="1" s="1"/>
  <c r="BD584" i="1"/>
  <c r="BC584" i="1"/>
  <c r="BB584" i="1"/>
  <c r="AZ584" i="1"/>
  <c r="AW584" i="1"/>
  <c r="AV584" i="1"/>
  <c r="AU584" i="1"/>
  <c r="AT584" i="1"/>
  <c r="AS584" i="1"/>
  <c r="AO584" i="1"/>
  <c r="AM584" i="1"/>
  <c r="AL584" i="1"/>
  <c r="AD584" i="1"/>
  <c r="AA584" i="1"/>
  <c r="AP584" i="1" s="1"/>
  <c r="AQ584" i="1" s="1"/>
  <c r="W584" i="1"/>
  <c r="E584" i="1"/>
  <c r="D584" i="1"/>
  <c r="B584" i="1"/>
  <c r="AX584" i="1" s="1"/>
  <c r="A584" i="1"/>
  <c r="BI583" i="1"/>
  <c r="BG583" i="1"/>
  <c r="BH583" i="1" s="1"/>
  <c r="BD583" i="1"/>
  <c r="BC583" i="1"/>
  <c r="BB583" i="1"/>
  <c r="AZ583" i="1"/>
  <c r="AW583" i="1"/>
  <c r="AV583" i="1"/>
  <c r="AU583" i="1"/>
  <c r="AT583" i="1"/>
  <c r="AS583" i="1"/>
  <c r="AP583" i="1"/>
  <c r="AQ583" i="1" s="1"/>
  <c r="AO583" i="1"/>
  <c r="AN583" i="1"/>
  <c r="AM583" i="1"/>
  <c r="AA583" i="1"/>
  <c r="W583" i="1"/>
  <c r="E583" i="1"/>
  <c r="D583" i="1"/>
  <c r="B583" i="1"/>
  <c r="BA583" i="1" s="1"/>
  <c r="A583" i="1"/>
  <c r="BL582" i="1"/>
  <c r="BJ582" i="1"/>
  <c r="BK582" i="1" s="1"/>
  <c r="BD582" i="1"/>
  <c r="BC582" i="1"/>
  <c r="BB582" i="1"/>
  <c r="AZ582" i="1"/>
  <c r="AW582" i="1"/>
  <c r="AV582" i="1"/>
  <c r="AU582" i="1"/>
  <c r="AT582" i="1"/>
  <c r="AS582" i="1"/>
  <c r="AO582" i="1"/>
  <c r="AM582" i="1"/>
  <c r="AL582" i="1"/>
  <c r="AD582" i="1"/>
  <c r="AA582" i="1"/>
  <c r="AP582" i="1" s="1"/>
  <c r="AQ582" i="1" s="1"/>
  <c r="W582" i="1"/>
  <c r="E582" i="1"/>
  <c r="D582" i="1"/>
  <c r="B582" i="1"/>
  <c r="AX582" i="1" s="1"/>
  <c r="A582" i="1"/>
  <c r="BL581" i="1"/>
  <c r="BJ581" i="1"/>
  <c r="BK581" i="1" s="1"/>
  <c r="BD581" i="1"/>
  <c r="BC581" i="1"/>
  <c r="BB581" i="1"/>
  <c r="AZ581" i="1"/>
  <c r="AW581" i="1"/>
  <c r="AV581" i="1"/>
  <c r="AU581" i="1"/>
  <c r="AT581" i="1"/>
  <c r="AS581" i="1"/>
  <c r="AO581" i="1"/>
  <c r="AM581" i="1"/>
  <c r="AL581" i="1"/>
  <c r="AD581" i="1"/>
  <c r="AA581" i="1"/>
  <c r="W581" i="1"/>
  <c r="E581" i="1"/>
  <c r="D581" i="1"/>
  <c r="B581" i="1"/>
  <c r="BA581" i="1" s="1"/>
  <c r="A581" i="1"/>
  <c r="BL580" i="1"/>
  <c r="BJ580" i="1"/>
  <c r="BK580" i="1" s="1"/>
  <c r="BD580" i="1"/>
  <c r="BC580" i="1"/>
  <c r="BB580" i="1"/>
  <c r="AZ580" i="1"/>
  <c r="AW580" i="1"/>
  <c r="AV580" i="1"/>
  <c r="AU580" i="1"/>
  <c r="AT580" i="1"/>
  <c r="AS580" i="1"/>
  <c r="AP580" i="1"/>
  <c r="AQ580" i="1" s="1"/>
  <c r="AO580" i="1"/>
  <c r="AN580" i="1"/>
  <c r="AM580" i="1"/>
  <c r="AA580" i="1"/>
  <c r="AD580" i="1" s="1"/>
  <c r="AF580" i="1" s="1"/>
  <c r="AE580" i="1" s="1"/>
  <c r="W580" i="1"/>
  <c r="E580" i="1"/>
  <c r="D580" i="1"/>
  <c r="B580" i="1"/>
  <c r="AX580" i="1" s="1"/>
  <c r="A580" i="1"/>
  <c r="BI579" i="1"/>
  <c r="BG579" i="1"/>
  <c r="BH579" i="1" s="1"/>
  <c r="BD579" i="1"/>
  <c r="BC579" i="1"/>
  <c r="BB579" i="1"/>
  <c r="AZ579" i="1"/>
  <c r="AW579" i="1"/>
  <c r="AV579" i="1"/>
  <c r="AU579" i="1"/>
  <c r="AT579" i="1"/>
  <c r="AS579" i="1"/>
  <c r="AM579" i="1"/>
  <c r="AL579" i="1"/>
  <c r="AD579" i="1"/>
  <c r="AA579" i="1"/>
  <c r="AO579" i="1" s="1"/>
  <c r="W579" i="1"/>
  <c r="E579" i="1"/>
  <c r="D579" i="1"/>
  <c r="B579" i="1"/>
  <c r="BA579" i="1" s="1"/>
  <c r="A579" i="1"/>
  <c r="BI578" i="1"/>
  <c r="BG578" i="1"/>
  <c r="BH578" i="1" s="1"/>
  <c r="BD578" i="1"/>
  <c r="BC578" i="1"/>
  <c r="BB578" i="1"/>
  <c r="AZ578" i="1"/>
  <c r="AW578" i="1"/>
  <c r="AV578" i="1"/>
  <c r="AU578" i="1"/>
  <c r="AT578" i="1"/>
  <c r="AS578" i="1"/>
  <c r="AM578" i="1"/>
  <c r="AL578" i="1"/>
  <c r="AD578" i="1"/>
  <c r="AA578" i="1"/>
  <c r="AP578" i="1" s="1"/>
  <c r="AQ578" i="1" s="1"/>
  <c r="W578" i="1"/>
  <c r="E578" i="1"/>
  <c r="D578" i="1"/>
  <c r="B578" i="1"/>
  <c r="AX578" i="1" s="1"/>
  <c r="A578" i="1"/>
  <c r="BI577" i="1"/>
  <c r="BG577" i="1"/>
  <c r="BH577" i="1" s="1"/>
  <c r="BD577" i="1"/>
  <c r="BC577" i="1"/>
  <c r="BB577" i="1"/>
  <c r="AZ577" i="1"/>
  <c r="AW577" i="1"/>
  <c r="AV577" i="1"/>
  <c r="AU577" i="1"/>
  <c r="AT577" i="1"/>
  <c r="AS577" i="1"/>
  <c r="AM577" i="1"/>
  <c r="AL577" i="1"/>
  <c r="AD577" i="1"/>
  <c r="AA577" i="1"/>
  <c r="AO577" i="1" s="1"/>
  <c r="W577" i="1"/>
  <c r="E577" i="1"/>
  <c r="D577" i="1"/>
  <c r="B577" i="1"/>
  <c r="BA577" i="1" s="1"/>
  <c r="A577" i="1"/>
  <c r="BI576" i="1"/>
  <c r="BG576" i="1"/>
  <c r="BH576" i="1" s="1"/>
  <c r="BD576" i="1"/>
  <c r="BC576" i="1"/>
  <c r="BB576" i="1"/>
  <c r="AZ576" i="1"/>
  <c r="AW576" i="1"/>
  <c r="AV576" i="1"/>
  <c r="AU576" i="1"/>
  <c r="AT576" i="1"/>
  <c r="AS576" i="1"/>
  <c r="AM576" i="1"/>
  <c r="AL576" i="1"/>
  <c r="AD576" i="1"/>
  <c r="AA576" i="1"/>
  <c r="AP576" i="1" s="1"/>
  <c r="AQ576" i="1" s="1"/>
  <c r="W576" i="1"/>
  <c r="E576" i="1"/>
  <c r="D576" i="1"/>
  <c r="B576" i="1"/>
  <c r="AX576" i="1" s="1"/>
  <c r="A576" i="1"/>
  <c r="BI575" i="1"/>
  <c r="BG575" i="1"/>
  <c r="BH575" i="1" s="1"/>
  <c r="BD575" i="1"/>
  <c r="BC575" i="1"/>
  <c r="BB575" i="1"/>
  <c r="AZ575" i="1"/>
  <c r="AW575" i="1"/>
  <c r="AV575" i="1"/>
  <c r="AU575" i="1"/>
  <c r="AT575" i="1"/>
  <c r="AS575" i="1"/>
  <c r="AM575" i="1"/>
  <c r="AL575" i="1"/>
  <c r="AD575" i="1"/>
  <c r="AA575" i="1"/>
  <c r="AO575" i="1" s="1"/>
  <c r="W575" i="1"/>
  <c r="E575" i="1"/>
  <c r="D575" i="1"/>
  <c r="B575" i="1"/>
  <c r="BA575" i="1" s="1"/>
  <c r="A575" i="1"/>
  <c r="BI574" i="1"/>
  <c r="BG574" i="1"/>
  <c r="BH574" i="1" s="1"/>
  <c r="BD574" i="1"/>
  <c r="BC574" i="1"/>
  <c r="BB574" i="1"/>
  <c r="AZ574" i="1"/>
  <c r="AW574" i="1"/>
  <c r="AV574" i="1"/>
  <c r="AU574" i="1"/>
  <c r="AT574" i="1"/>
  <c r="AS574" i="1"/>
  <c r="AM574" i="1"/>
  <c r="AL574" i="1"/>
  <c r="AD574" i="1"/>
  <c r="AA574" i="1"/>
  <c r="AP574" i="1" s="1"/>
  <c r="AQ574" i="1" s="1"/>
  <c r="W574" i="1"/>
  <c r="E574" i="1"/>
  <c r="D574" i="1"/>
  <c r="B574" i="1"/>
  <c r="AX574" i="1" s="1"/>
  <c r="A574" i="1"/>
  <c r="BI573" i="1"/>
  <c r="BG573" i="1"/>
  <c r="BH573" i="1" s="1"/>
  <c r="BD573" i="1"/>
  <c r="BC573" i="1"/>
  <c r="BB573" i="1"/>
  <c r="AZ573" i="1"/>
  <c r="AW573" i="1"/>
  <c r="AV573" i="1"/>
  <c r="AU573" i="1"/>
  <c r="AT573" i="1"/>
  <c r="AS573" i="1"/>
  <c r="AM573" i="1"/>
  <c r="AL573" i="1"/>
  <c r="AD573" i="1"/>
  <c r="AA573" i="1"/>
  <c r="AO573" i="1" s="1"/>
  <c r="W573" i="1"/>
  <c r="E573" i="1"/>
  <c r="D573" i="1"/>
  <c r="B573" i="1"/>
  <c r="BA573" i="1" s="1"/>
  <c r="A573" i="1"/>
  <c r="BI572" i="1"/>
  <c r="BG572" i="1"/>
  <c r="BH572" i="1" s="1"/>
  <c r="BD572" i="1"/>
  <c r="BC572" i="1"/>
  <c r="BB572" i="1"/>
  <c r="AZ572" i="1"/>
  <c r="AW572" i="1"/>
  <c r="AV572" i="1"/>
  <c r="AU572" i="1"/>
  <c r="AT572" i="1"/>
  <c r="AS572" i="1"/>
  <c r="AM572" i="1"/>
  <c r="AL572" i="1"/>
  <c r="AD572" i="1"/>
  <c r="AA572" i="1"/>
  <c r="AP572" i="1" s="1"/>
  <c r="AQ572" i="1" s="1"/>
  <c r="W572" i="1"/>
  <c r="E572" i="1"/>
  <c r="D572" i="1"/>
  <c r="B572" i="1"/>
  <c r="AX572" i="1" s="1"/>
  <c r="A572" i="1"/>
  <c r="BI571" i="1"/>
  <c r="BG571" i="1"/>
  <c r="BH571" i="1" s="1"/>
  <c r="BD571" i="1"/>
  <c r="BC571" i="1"/>
  <c r="BB571" i="1"/>
  <c r="AZ571" i="1"/>
  <c r="AW571" i="1"/>
  <c r="AV571" i="1"/>
  <c r="AU571" i="1"/>
  <c r="AT571" i="1"/>
  <c r="AS571" i="1"/>
  <c r="AM571" i="1"/>
  <c r="AL571" i="1"/>
  <c r="AD571" i="1"/>
  <c r="AA571" i="1"/>
  <c r="AO571" i="1" s="1"/>
  <c r="W571" i="1"/>
  <c r="E571" i="1"/>
  <c r="D571" i="1"/>
  <c r="B571" i="1"/>
  <c r="BA571" i="1" s="1"/>
  <c r="A571" i="1"/>
  <c r="BI570" i="1"/>
  <c r="BG570" i="1"/>
  <c r="BH570" i="1" s="1"/>
  <c r="BD570" i="1"/>
  <c r="BC570" i="1"/>
  <c r="BB570" i="1"/>
  <c r="AZ570" i="1"/>
  <c r="AW570" i="1"/>
  <c r="AV570" i="1"/>
  <c r="AU570" i="1"/>
  <c r="AT570" i="1"/>
  <c r="AS570" i="1"/>
  <c r="AM570" i="1"/>
  <c r="AL570" i="1"/>
  <c r="AD570" i="1"/>
  <c r="AA570" i="1"/>
  <c r="AP570" i="1" s="1"/>
  <c r="AQ570" i="1" s="1"/>
  <c r="W570" i="1"/>
  <c r="E570" i="1"/>
  <c r="D570" i="1"/>
  <c r="B570" i="1"/>
  <c r="AX570" i="1" s="1"/>
  <c r="A570" i="1"/>
  <c r="BI569" i="1"/>
  <c r="BG569" i="1"/>
  <c r="BH569" i="1" s="1"/>
  <c r="BD569" i="1"/>
  <c r="BC569" i="1"/>
  <c r="BB569" i="1"/>
  <c r="AZ569" i="1"/>
  <c r="AW569" i="1"/>
  <c r="AV569" i="1"/>
  <c r="AU569" i="1"/>
  <c r="AT569" i="1"/>
  <c r="AS569" i="1"/>
  <c r="AM569" i="1"/>
  <c r="AL569" i="1"/>
  <c r="AD569" i="1"/>
  <c r="AA569" i="1"/>
  <c r="AO569" i="1" s="1"/>
  <c r="W569" i="1"/>
  <c r="E569" i="1"/>
  <c r="D569" i="1"/>
  <c r="B569" i="1"/>
  <c r="BA569" i="1" s="1"/>
  <c r="A569" i="1"/>
  <c r="BI568" i="1"/>
  <c r="BG568" i="1"/>
  <c r="BH568" i="1" s="1"/>
  <c r="BD568" i="1"/>
  <c r="BC568" i="1"/>
  <c r="BB568" i="1"/>
  <c r="AZ568" i="1"/>
  <c r="AW568" i="1"/>
  <c r="AV568" i="1"/>
  <c r="AU568" i="1"/>
  <c r="AT568" i="1"/>
  <c r="AS568" i="1"/>
  <c r="AM568" i="1"/>
  <c r="AL568" i="1"/>
  <c r="AD568" i="1"/>
  <c r="AA568" i="1"/>
  <c r="AP568" i="1" s="1"/>
  <c r="AQ568" i="1" s="1"/>
  <c r="W568" i="1"/>
  <c r="E568" i="1"/>
  <c r="D568" i="1"/>
  <c r="B568" i="1"/>
  <c r="AX568" i="1" s="1"/>
  <c r="A568" i="1"/>
  <c r="BI567" i="1"/>
  <c r="BG567" i="1"/>
  <c r="BH567" i="1" s="1"/>
  <c r="BD567" i="1"/>
  <c r="BC567" i="1"/>
  <c r="BB567" i="1"/>
  <c r="AZ567" i="1"/>
  <c r="AW567" i="1"/>
  <c r="AV567" i="1"/>
  <c r="AU567" i="1"/>
  <c r="AT567" i="1"/>
  <c r="AS567" i="1"/>
  <c r="AM567" i="1"/>
  <c r="AL567" i="1"/>
  <c r="AD567" i="1"/>
  <c r="AA567" i="1"/>
  <c r="AO567" i="1" s="1"/>
  <c r="W567" i="1"/>
  <c r="E567" i="1"/>
  <c r="D567" i="1"/>
  <c r="B567" i="1"/>
  <c r="BA567" i="1" s="1"/>
  <c r="A567" i="1"/>
  <c r="BI566" i="1"/>
  <c r="BG566" i="1"/>
  <c r="BH566" i="1" s="1"/>
  <c r="BD566" i="1"/>
  <c r="BC566" i="1"/>
  <c r="BB566" i="1"/>
  <c r="AZ566" i="1"/>
  <c r="AW566" i="1"/>
  <c r="AV566" i="1"/>
  <c r="AU566" i="1"/>
  <c r="AT566" i="1"/>
  <c r="AS566" i="1"/>
  <c r="AM566" i="1"/>
  <c r="AL566" i="1"/>
  <c r="AD566" i="1"/>
  <c r="AA566" i="1"/>
  <c r="AP566" i="1" s="1"/>
  <c r="AQ566" i="1" s="1"/>
  <c r="W566" i="1"/>
  <c r="E566" i="1"/>
  <c r="D566" i="1"/>
  <c r="B566" i="1"/>
  <c r="AX566" i="1" s="1"/>
  <c r="A566" i="1"/>
  <c r="BI565" i="1"/>
  <c r="BG565" i="1"/>
  <c r="BH565" i="1" s="1"/>
  <c r="BD565" i="1"/>
  <c r="BC565" i="1"/>
  <c r="BB565" i="1"/>
  <c r="AZ565" i="1"/>
  <c r="AW565" i="1"/>
  <c r="AV565" i="1"/>
  <c r="AU565" i="1"/>
  <c r="AT565" i="1"/>
  <c r="AS565" i="1"/>
  <c r="AM565" i="1"/>
  <c r="AL565" i="1"/>
  <c r="AD565" i="1"/>
  <c r="AA565" i="1"/>
  <c r="AO565" i="1" s="1"/>
  <c r="W565" i="1"/>
  <c r="E565" i="1"/>
  <c r="D565" i="1"/>
  <c r="B565" i="1"/>
  <c r="BA565" i="1" s="1"/>
  <c r="A565" i="1"/>
  <c r="BI564" i="1"/>
  <c r="BG564" i="1"/>
  <c r="BH564" i="1" s="1"/>
  <c r="BD564" i="1"/>
  <c r="BC564" i="1"/>
  <c r="BB564" i="1"/>
  <c r="AZ564" i="1"/>
  <c r="AW564" i="1"/>
  <c r="AV564" i="1"/>
  <c r="AU564" i="1"/>
  <c r="AT564" i="1"/>
  <c r="AS564" i="1"/>
  <c r="AP564" i="1"/>
  <c r="AQ564" i="1" s="1"/>
  <c r="AO564" i="1"/>
  <c r="AN564" i="1"/>
  <c r="AM564" i="1"/>
  <c r="AA564" i="1"/>
  <c r="AD564" i="1" s="1"/>
  <c r="AF564" i="1" s="1"/>
  <c r="AE564" i="1" s="1"/>
  <c r="W564" i="1"/>
  <c r="E564" i="1"/>
  <c r="D564" i="1"/>
  <c r="B564" i="1"/>
  <c r="AX564" i="1" s="1"/>
  <c r="A564" i="1"/>
  <c r="BI563" i="1"/>
  <c r="BG563" i="1"/>
  <c r="BH563" i="1" s="1"/>
  <c r="BD563" i="1"/>
  <c r="BC563" i="1"/>
  <c r="BB563" i="1"/>
  <c r="AZ563" i="1"/>
  <c r="AW563" i="1"/>
  <c r="AV563" i="1"/>
  <c r="AU563" i="1"/>
  <c r="AT563" i="1"/>
  <c r="AS563" i="1"/>
  <c r="AP563" i="1"/>
  <c r="AQ563" i="1" s="1"/>
  <c r="AO563" i="1"/>
  <c r="AN563" i="1"/>
  <c r="AL563" i="1"/>
  <c r="AA563" i="1"/>
  <c r="W563" i="1"/>
  <c r="E563" i="1"/>
  <c r="D563" i="1"/>
  <c r="B563" i="1"/>
  <c r="BA563" i="1" s="1"/>
  <c r="A563" i="1"/>
  <c r="BI562" i="1"/>
  <c r="BG562" i="1"/>
  <c r="BH562" i="1" s="1"/>
  <c r="BD562" i="1"/>
  <c r="BC562" i="1"/>
  <c r="BB562" i="1"/>
  <c r="AZ562" i="1"/>
  <c r="AW562" i="1"/>
  <c r="AV562" i="1"/>
  <c r="AU562" i="1"/>
  <c r="AT562" i="1"/>
  <c r="AS562" i="1"/>
  <c r="AP562" i="1"/>
  <c r="AQ562" i="1" s="1"/>
  <c r="AO562" i="1"/>
  <c r="AN562" i="1"/>
  <c r="AL562" i="1"/>
  <c r="AA562" i="1"/>
  <c r="W562" i="1"/>
  <c r="E562" i="1"/>
  <c r="D562" i="1"/>
  <c r="B562" i="1"/>
  <c r="AX562" i="1" s="1"/>
  <c r="A562" i="1"/>
  <c r="BI561" i="1"/>
  <c r="BG561" i="1"/>
  <c r="BH561" i="1" s="1"/>
  <c r="BD561" i="1"/>
  <c r="BC561" i="1"/>
  <c r="BB561" i="1"/>
  <c r="AZ561" i="1"/>
  <c r="AW561" i="1"/>
  <c r="AV561" i="1"/>
  <c r="AU561" i="1"/>
  <c r="AT561" i="1"/>
  <c r="AS561" i="1"/>
  <c r="AP561" i="1"/>
  <c r="AQ561" i="1" s="1"/>
  <c r="AO561" i="1"/>
  <c r="AN561" i="1"/>
  <c r="AL561" i="1"/>
  <c r="AA561" i="1"/>
  <c r="W561" i="1"/>
  <c r="E561" i="1"/>
  <c r="D561" i="1"/>
  <c r="B561" i="1"/>
  <c r="BA561" i="1" s="1"/>
  <c r="A561" i="1"/>
  <c r="BI560" i="1"/>
  <c r="BG560" i="1"/>
  <c r="BH560" i="1" s="1"/>
  <c r="BD560" i="1"/>
  <c r="BC560" i="1"/>
  <c r="BB560" i="1"/>
  <c r="AZ560" i="1"/>
  <c r="AW560" i="1"/>
  <c r="AV560" i="1"/>
  <c r="AU560" i="1"/>
  <c r="AT560" i="1"/>
  <c r="AS560" i="1"/>
  <c r="AP560" i="1"/>
  <c r="AQ560" i="1" s="1"/>
  <c r="AO560" i="1"/>
  <c r="AN560" i="1"/>
  <c r="AL560" i="1"/>
  <c r="AA560" i="1"/>
  <c r="W560" i="1"/>
  <c r="E560" i="1"/>
  <c r="D560" i="1"/>
  <c r="B560" i="1"/>
  <c r="AX560" i="1" s="1"/>
  <c r="A560" i="1"/>
  <c r="BI559" i="1"/>
  <c r="BG559" i="1"/>
  <c r="BH559" i="1" s="1"/>
  <c r="BD559" i="1"/>
  <c r="BC559" i="1"/>
  <c r="BB559" i="1"/>
  <c r="AZ559" i="1"/>
  <c r="AW559" i="1"/>
  <c r="AV559" i="1"/>
  <c r="AU559" i="1"/>
  <c r="AT559" i="1"/>
  <c r="AS559" i="1"/>
  <c r="AP559" i="1"/>
  <c r="AQ559" i="1" s="1"/>
  <c r="AO559" i="1"/>
  <c r="AN559" i="1"/>
  <c r="AL559" i="1"/>
  <c r="AA559" i="1"/>
  <c r="W559" i="1"/>
  <c r="E559" i="1"/>
  <c r="D559" i="1"/>
  <c r="B559" i="1"/>
  <c r="BA559" i="1" s="1"/>
  <c r="A559" i="1"/>
  <c r="BI558" i="1"/>
  <c r="BG558" i="1"/>
  <c r="BH558" i="1" s="1"/>
  <c r="BD558" i="1"/>
  <c r="BC558" i="1"/>
  <c r="BB558" i="1"/>
  <c r="AZ558" i="1"/>
  <c r="AW558" i="1"/>
  <c r="AV558" i="1"/>
  <c r="AU558" i="1"/>
  <c r="AT558" i="1"/>
  <c r="AS558" i="1"/>
  <c r="AN558" i="1"/>
  <c r="AM558" i="1"/>
  <c r="AA558" i="1"/>
  <c r="AP558" i="1" s="1"/>
  <c r="AQ558" i="1" s="1"/>
  <c r="W558" i="1"/>
  <c r="E558" i="1"/>
  <c r="D558" i="1"/>
  <c r="B558" i="1"/>
  <c r="AX558" i="1" s="1"/>
  <c r="A558" i="1"/>
  <c r="BL557" i="1"/>
  <c r="BJ557" i="1"/>
  <c r="BK557" i="1" s="1"/>
  <c r="BD557" i="1"/>
  <c r="BC557" i="1"/>
  <c r="BB557" i="1"/>
  <c r="AZ557" i="1"/>
  <c r="AW557" i="1"/>
  <c r="AV557" i="1"/>
  <c r="AU557" i="1"/>
  <c r="AT557" i="1"/>
  <c r="AS557" i="1"/>
  <c r="AN557" i="1"/>
  <c r="AL557" i="1"/>
  <c r="AA557" i="1"/>
  <c r="AO557" i="1" s="1"/>
  <c r="W557" i="1"/>
  <c r="E557" i="1"/>
  <c r="D557" i="1"/>
  <c r="B557" i="1"/>
  <c r="BA557" i="1" s="1"/>
  <c r="A557" i="1"/>
  <c r="BL556" i="1"/>
  <c r="BJ556" i="1"/>
  <c r="BK556" i="1" s="1"/>
  <c r="BD556" i="1"/>
  <c r="BC556" i="1"/>
  <c r="BB556" i="1"/>
  <c r="AZ556" i="1"/>
  <c r="AW556" i="1"/>
  <c r="AV556" i="1"/>
  <c r="AU556" i="1"/>
  <c r="AT556" i="1"/>
  <c r="AS556" i="1"/>
  <c r="AN556" i="1"/>
  <c r="AL556" i="1"/>
  <c r="AA556" i="1"/>
  <c r="AP556" i="1" s="1"/>
  <c r="W556" i="1"/>
  <c r="E556" i="1"/>
  <c r="D556" i="1"/>
  <c r="B556" i="1"/>
  <c r="AX556" i="1" s="1"/>
  <c r="A556" i="1"/>
  <c r="BL555" i="1"/>
  <c r="BJ555" i="1"/>
  <c r="BK555" i="1" s="1"/>
  <c r="BD555" i="1"/>
  <c r="BC555" i="1"/>
  <c r="BB555" i="1"/>
  <c r="AZ555" i="1"/>
  <c r="AW555" i="1"/>
  <c r="AV555" i="1"/>
  <c r="AU555" i="1"/>
  <c r="AT555" i="1"/>
  <c r="AS555" i="1"/>
  <c r="AN555" i="1"/>
  <c r="AL555" i="1"/>
  <c r="AA555" i="1"/>
  <c r="AO555" i="1" s="1"/>
  <c r="W555" i="1"/>
  <c r="E555" i="1"/>
  <c r="D555" i="1"/>
  <c r="B555" i="1"/>
  <c r="BA555" i="1" s="1"/>
  <c r="A555" i="1"/>
  <c r="BL554" i="1"/>
  <c r="BJ554" i="1"/>
  <c r="BK554" i="1" s="1"/>
  <c r="BD554" i="1"/>
  <c r="BC554" i="1"/>
  <c r="BB554" i="1"/>
  <c r="AZ554" i="1"/>
  <c r="AW554" i="1"/>
  <c r="AV554" i="1"/>
  <c r="AU554" i="1"/>
  <c r="AT554" i="1"/>
  <c r="AS554" i="1"/>
  <c r="AN554" i="1"/>
  <c r="AL554" i="1"/>
  <c r="AA554" i="1"/>
  <c r="AP554" i="1" s="1"/>
  <c r="W554" i="1"/>
  <c r="E554" i="1"/>
  <c r="D554" i="1"/>
  <c r="B554" i="1"/>
  <c r="AX554" i="1" s="1"/>
  <c r="A554" i="1"/>
  <c r="BL553" i="1"/>
  <c r="BJ553" i="1"/>
  <c r="BK553" i="1" s="1"/>
  <c r="BD553" i="1"/>
  <c r="BC553" i="1"/>
  <c r="BB553" i="1"/>
  <c r="AZ553" i="1"/>
  <c r="AW553" i="1"/>
  <c r="AV553" i="1"/>
  <c r="AU553" i="1"/>
  <c r="AT553" i="1"/>
  <c r="AS553" i="1"/>
  <c r="AN553" i="1"/>
  <c r="AL553" i="1"/>
  <c r="AA553" i="1"/>
  <c r="AO553" i="1" s="1"/>
  <c r="W553" i="1"/>
  <c r="E553" i="1"/>
  <c r="D553" i="1"/>
  <c r="B553" i="1"/>
  <c r="BA553" i="1" s="1"/>
  <c r="A553" i="1"/>
  <c r="BL552" i="1"/>
  <c r="BJ552" i="1"/>
  <c r="BK552" i="1" s="1"/>
  <c r="BD552" i="1"/>
  <c r="BC552" i="1"/>
  <c r="BB552" i="1"/>
  <c r="AZ552" i="1"/>
  <c r="AW552" i="1"/>
  <c r="AV552" i="1"/>
  <c r="AU552" i="1"/>
  <c r="AT552" i="1"/>
  <c r="AS552" i="1"/>
  <c r="AP552" i="1"/>
  <c r="AQ552" i="1" s="1"/>
  <c r="AO552" i="1"/>
  <c r="AN552" i="1"/>
  <c r="AM552" i="1"/>
  <c r="AA552" i="1"/>
  <c r="AD552" i="1" s="1"/>
  <c r="AF552" i="1" s="1"/>
  <c r="AE552" i="1" s="1"/>
  <c r="W552" i="1"/>
  <c r="E552" i="1"/>
  <c r="D552" i="1"/>
  <c r="B552" i="1"/>
  <c r="AX552" i="1" s="1"/>
  <c r="A552" i="1"/>
  <c r="BL551" i="1"/>
  <c r="BJ551" i="1"/>
  <c r="BK551" i="1" s="1"/>
  <c r="BD551" i="1"/>
  <c r="BC551" i="1"/>
  <c r="BB551" i="1"/>
  <c r="AZ551" i="1"/>
  <c r="AW551" i="1"/>
  <c r="AV551" i="1"/>
  <c r="AU551" i="1"/>
  <c r="AT551" i="1"/>
  <c r="AS551" i="1"/>
  <c r="AN551" i="1"/>
  <c r="AL551" i="1"/>
  <c r="AA551" i="1"/>
  <c r="AO551" i="1" s="1"/>
  <c r="W551" i="1"/>
  <c r="E551" i="1"/>
  <c r="D551" i="1"/>
  <c r="B551" i="1"/>
  <c r="BA551" i="1" s="1"/>
  <c r="A551" i="1"/>
  <c r="BL550" i="1"/>
  <c r="BJ550" i="1"/>
  <c r="BK550" i="1" s="1"/>
  <c r="BD550" i="1"/>
  <c r="BC550" i="1"/>
  <c r="BB550" i="1"/>
  <c r="AZ550" i="1"/>
  <c r="AW550" i="1"/>
  <c r="AV550" i="1"/>
  <c r="AU550" i="1"/>
  <c r="AT550" i="1"/>
  <c r="AS550" i="1"/>
  <c r="AN550" i="1"/>
  <c r="AL550" i="1"/>
  <c r="AA550" i="1"/>
  <c r="AP550" i="1" s="1"/>
  <c r="W550" i="1"/>
  <c r="E550" i="1"/>
  <c r="D550" i="1"/>
  <c r="B550" i="1"/>
  <c r="AX550" i="1" s="1"/>
  <c r="A550" i="1"/>
  <c r="BL549" i="1"/>
  <c r="BJ549" i="1"/>
  <c r="BK549" i="1" s="1"/>
  <c r="BD549" i="1"/>
  <c r="BC549" i="1"/>
  <c r="BB549" i="1"/>
  <c r="AZ549" i="1"/>
  <c r="AW549" i="1"/>
  <c r="AV549" i="1"/>
  <c r="AU549" i="1"/>
  <c r="AT549" i="1"/>
  <c r="AS549" i="1"/>
  <c r="AN549" i="1"/>
  <c r="AL549" i="1"/>
  <c r="AA549" i="1"/>
  <c r="AO549" i="1" s="1"/>
  <c r="W549" i="1"/>
  <c r="E549" i="1"/>
  <c r="D549" i="1"/>
  <c r="B549" i="1"/>
  <c r="BA549" i="1" s="1"/>
  <c r="A549" i="1"/>
  <c r="BL548" i="1"/>
  <c r="BJ548" i="1"/>
  <c r="BK548" i="1" s="1"/>
  <c r="BD548" i="1"/>
  <c r="BC548" i="1"/>
  <c r="BB548" i="1"/>
  <c r="AZ548" i="1"/>
  <c r="AW548" i="1"/>
  <c r="AV548" i="1"/>
  <c r="AU548" i="1"/>
  <c r="AT548" i="1"/>
  <c r="AS548" i="1"/>
  <c r="AN548" i="1"/>
  <c r="AL548" i="1"/>
  <c r="AA548" i="1"/>
  <c r="AP548" i="1" s="1"/>
  <c r="W548" i="1"/>
  <c r="E548" i="1"/>
  <c r="D548" i="1"/>
  <c r="B548" i="1"/>
  <c r="AX548" i="1" s="1"/>
  <c r="A548" i="1"/>
  <c r="BL547" i="1"/>
  <c r="BJ547" i="1"/>
  <c r="BK547" i="1" s="1"/>
  <c r="BD547" i="1"/>
  <c r="BC547" i="1"/>
  <c r="BB547" i="1"/>
  <c r="AZ547" i="1"/>
  <c r="AW547" i="1"/>
  <c r="AV547" i="1"/>
  <c r="AU547" i="1"/>
  <c r="AT547" i="1"/>
  <c r="AS547" i="1"/>
  <c r="AN547" i="1"/>
  <c r="AL547" i="1"/>
  <c r="AA547" i="1"/>
  <c r="AO547" i="1" s="1"/>
  <c r="W547" i="1"/>
  <c r="E547" i="1"/>
  <c r="D547" i="1"/>
  <c r="B547" i="1"/>
  <c r="BA547" i="1" s="1"/>
  <c r="A547" i="1"/>
  <c r="BL546" i="1"/>
  <c r="BJ546" i="1"/>
  <c r="BK546" i="1" s="1"/>
  <c r="BD546" i="1"/>
  <c r="BC546" i="1"/>
  <c r="BB546" i="1"/>
  <c r="AZ546" i="1"/>
  <c r="AW546" i="1"/>
  <c r="AV546" i="1"/>
  <c r="AU546" i="1"/>
  <c r="AT546" i="1"/>
  <c r="AS546" i="1"/>
  <c r="AP546" i="1"/>
  <c r="AQ546" i="1" s="1"/>
  <c r="AO546" i="1"/>
  <c r="AN546" i="1"/>
  <c r="AM546" i="1"/>
  <c r="AA546" i="1"/>
  <c r="AD546" i="1" s="1"/>
  <c r="AF546" i="1" s="1"/>
  <c r="AE546" i="1" s="1"/>
  <c r="W546" i="1"/>
  <c r="E546" i="1"/>
  <c r="D546" i="1"/>
  <c r="B546" i="1"/>
  <c r="AX546" i="1" s="1"/>
  <c r="A546" i="1"/>
  <c r="BI545" i="1"/>
  <c r="BG545" i="1"/>
  <c r="BH545" i="1" s="1"/>
  <c r="BD545" i="1"/>
  <c r="BC545" i="1"/>
  <c r="BB545" i="1"/>
  <c r="AZ545" i="1"/>
  <c r="AW545" i="1"/>
  <c r="AV545" i="1"/>
  <c r="AU545" i="1"/>
  <c r="AT545" i="1"/>
  <c r="AS545" i="1"/>
  <c r="AP545" i="1"/>
  <c r="AQ545" i="1" s="1"/>
  <c r="AO545" i="1"/>
  <c r="AN545" i="1"/>
  <c r="AL545" i="1"/>
  <c r="AA545" i="1"/>
  <c r="W545" i="1"/>
  <c r="E545" i="1"/>
  <c r="D545" i="1"/>
  <c r="B545" i="1"/>
  <c r="BA545" i="1" s="1"/>
  <c r="A545" i="1"/>
  <c r="BI544" i="1"/>
  <c r="BG544" i="1"/>
  <c r="BH544" i="1" s="1"/>
  <c r="BD544" i="1"/>
  <c r="BC544" i="1"/>
  <c r="BB544" i="1"/>
  <c r="AZ544" i="1"/>
  <c r="AW544" i="1"/>
  <c r="AV544" i="1"/>
  <c r="AU544" i="1"/>
  <c r="AT544" i="1"/>
  <c r="AS544" i="1"/>
  <c r="AP544" i="1"/>
  <c r="AQ544" i="1" s="1"/>
  <c r="AO544" i="1"/>
  <c r="AN544" i="1"/>
  <c r="AL544" i="1"/>
  <c r="AA544" i="1"/>
  <c r="W544" i="1"/>
  <c r="E544" i="1"/>
  <c r="D544" i="1"/>
  <c r="B544" i="1"/>
  <c r="AX544" i="1" s="1"/>
  <c r="A544" i="1"/>
  <c r="BI543" i="1"/>
  <c r="BG543" i="1"/>
  <c r="BH543" i="1" s="1"/>
  <c r="BD543" i="1"/>
  <c r="BC543" i="1"/>
  <c r="BB543" i="1"/>
  <c r="AZ543" i="1"/>
  <c r="AW543" i="1"/>
  <c r="AV543" i="1"/>
  <c r="AU543" i="1"/>
  <c r="AT543" i="1"/>
  <c r="AS543" i="1"/>
  <c r="AP543" i="1"/>
  <c r="AQ543" i="1" s="1"/>
  <c r="AO543" i="1"/>
  <c r="AN543" i="1"/>
  <c r="AL543" i="1"/>
  <c r="AA543" i="1"/>
  <c r="W543" i="1"/>
  <c r="E543" i="1"/>
  <c r="D543" i="1"/>
  <c r="B543" i="1"/>
  <c r="BA543" i="1" s="1"/>
  <c r="A543" i="1"/>
  <c r="BI542" i="1"/>
  <c r="BG542" i="1"/>
  <c r="BH542" i="1" s="1"/>
  <c r="BD542" i="1"/>
  <c r="BC542" i="1"/>
  <c r="BB542" i="1"/>
  <c r="AZ542" i="1"/>
  <c r="AW542" i="1"/>
  <c r="AV542" i="1"/>
  <c r="AU542" i="1"/>
  <c r="AT542" i="1"/>
  <c r="AS542" i="1"/>
  <c r="AP542" i="1"/>
  <c r="AQ542" i="1" s="1"/>
  <c r="AO542" i="1"/>
  <c r="AN542" i="1"/>
  <c r="AL542" i="1"/>
  <c r="AA542" i="1"/>
  <c r="W542" i="1"/>
  <c r="E542" i="1"/>
  <c r="D542" i="1"/>
  <c r="B542" i="1"/>
  <c r="AX542" i="1" s="1"/>
  <c r="A542" i="1"/>
  <c r="BI541" i="1"/>
  <c r="BG541" i="1"/>
  <c r="BH541" i="1" s="1"/>
  <c r="BD541" i="1"/>
  <c r="BC541" i="1"/>
  <c r="BB541" i="1"/>
  <c r="AZ541" i="1"/>
  <c r="AW541" i="1"/>
  <c r="AV541" i="1"/>
  <c r="AU541" i="1"/>
  <c r="AT541" i="1"/>
  <c r="AS541" i="1"/>
  <c r="AP541" i="1"/>
  <c r="AQ541" i="1" s="1"/>
  <c r="AO541" i="1"/>
  <c r="AN541" i="1"/>
  <c r="AL541" i="1"/>
  <c r="AA541" i="1"/>
  <c r="W541" i="1"/>
  <c r="E541" i="1"/>
  <c r="D541" i="1"/>
  <c r="B541" i="1"/>
  <c r="BA541" i="1" s="1"/>
  <c r="A541" i="1"/>
  <c r="BI540" i="1"/>
  <c r="BG540" i="1"/>
  <c r="BH540" i="1" s="1"/>
  <c r="BD540" i="1"/>
  <c r="BC540" i="1"/>
  <c r="BB540" i="1"/>
  <c r="AZ540" i="1"/>
  <c r="AW540" i="1"/>
  <c r="AV540" i="1"/>
  <c r="AU540" i="1"/>
  <c r="AT540" i="1"/>
  <c r="AS540" i="1"/>
  <c r="AN540" i="1"/>
  <c r="AM540" i="1"/>
  <c r="AA540" i="1"/>
  <c r="AP540" i="1" s="1"/>
  <c r="AQ540" i="1" s="1"/>
  <c r="W540" i="1"/>
  <c r="E540" i="1"/>
  <c r="D540" i="1"/>
  <c r="B540" i="1"/>
  <c r="AX540" i="1" s="1"/>
  <c r="A540" i="1"/>
  <c r="BL539" i="1"/>
  <c r="BJ539" i="1"/>
  <c r="BK539" i="1" s="1"/>
  <c r="BD539" i="1"/>
  <c r="BC539" i="1"/>
  <c r="BB539" i="1"/>
  <c r="AZ539" i="1"/>
  <c r="AW539" i="1"/>
  <c r="AV539" i="1"/>
  <c r="AU539" i="1"/>
  <c r="AT539" i="1"/>
  <c r="AS539" i="1"/>
  <c r="AP539" i="1"/>
  <c r="AQ539" i="1" s="1"/>
  <c r="AO539" i="1"/>
  <c r="AN539" i="1"/>
  <c r="AL539" i="1"/>
  <c r="AA539" i="1"/>
  <c r="W539" i="1"/>
  <c r="E539" i="1"/>
  <c r="D539" i="1"/>
  <c r="B539" i="1"/>
  <c r="BA539" i="1" s="1"/>
  <c r="A539" i="1"/>
  <c r="BL538" i="1"/>
  <c r="BJ538" i="1"/>
  <c r="BK538" i="1" s="1"/>
  <c r="BD538" i="1"/>
  <c r="BC538" i="1"/>
  <c r="BB538" i="1"/>
  <c r="AZ538" i="1"/>
  <c r="AW538" i="1"/>
  <c r="AV538" i="1"/>
  <c r="AU538" i="1"/>
  <c r="AT538" i="1"/>
  <c r="AS538" i="1"/>
  <c r="AP538" i="1"/>
  <c r="AQ538" i="1" s="1"/>
  <c r="AO538" i="1"/>
  <c r="AN538" i="1"/>
  <c r="AL538" i="1"/>
  <c r="AA538" i="1"/>
  <c r="W538" i="1"/>
  <c r="E538" i="1"/>
  <c r="D538" i="1"/>
  <c r="B538" i="1"/>
  <c r="AX538" i="1" s="1"/>
  <c r="A538" i="1"/>
  <c r="BL537" i="1"/>
  <c r="BJ537" i="1"/>
  <c r="BK537" i="1" s="1"/>
  <c r="BD537" i="1"/>
  <c r="BC537" i="1"/>
  <c r="BB537" i="1"/>
  <c r="AZ537" i="1"/>
  <c r="AW537" i="1"/>
  <c r="AV537" i="1"/>
  <c r="AU537" i="1"/>
  <c r="AT537" i="1"/>
  <c r="AS537" i="1"/>
  <c r="AP537" i="1"/>
  <c r="AQ537" i="1" s="1"/>
  <c r="AO537" i="1"/>
  <c r="AN537" i="1"/>
  <c r="AL537" i="1"/>
  <c r="AA537" i="1"/>
  <c r="W537" i="1"/>
  <c r="E537" i="1"/>
  <c r="D537" i="1"/>
  <c r="B537" i="1"/>
  <c r="BA537" i="1" s="1"/>
  <c r="A537" i="1"/>
  <c r="BL536" i="1"/>
  <c r="BJ536" i="1"/>
  <c r="BK536" i="1" s="1"/>
  <c r="BD536" i="1"/>
  <c r="BC536" i="1"/>
  <c r="BB536" i="1"/>
  <c r="AZ536" i="1"/>
  <c r="AW536" i="1"/>
  <c r="AV536" i="1"/>
  <c r="AU536" i="1"/>
  <c r="AT536" i="1"/>
  <c r="AS536" i="1"/>
  <c r="AP536" i="1"/>
  <c r="AQ536" i="1" s="1"/>
  <c r="AO536" i="1"/>
  <c r="AN536" i="1"/>
  <c r="AL536" i="1"/>
  <c r="AA536" i="1"/>
  <c r="W536" i="1"/>
  <c r="E536" i="1"/>
  <c r="D536" i="1"/>
  <c r="B536" i="1"/>
  <c r="AX536" i="1" s="1"/>
  <c r="A536" i="1"/>
  <c r="BL535" i="1"/>
  <c r="BJ535" i="1"/>
  <c r="BK535" i="1" s="1"/>
  <c r="BD535" i="1"/>
  <c r="BC535" i="1"/>
  <c r="BB535" i="1"/>
  <c r="AZ535" i="1"/>
  <c r="AW535" i="1"/>
  <c r="AV535" i="1"/>
  <c r="AU535" i="1"/>
  <c r="AT535" i="1"/>
  <c r="AS535" i="1"/>
  <c r="AP535" i="1"/>
  <c r="AQ535" i="1" s="1"/>
  <c r="AO535" i="1"/>
  <c r="AN535" i="1"/>
  <c r="AL535" i="1"/>
  <c r="AA535" i="1"/>
  <c r="W535" i="1"/>
  <c r="E535" i="1"/>
  <c r="D535" i="1"/>
  <c r="B535" i="1"/>
  <c r="BA535" i="1" s="1"/>
  <c r="A535" i="1"/>
  <c r="BL534" i="1"/>
  <c r="BJ534" i="1"/>
  <c r="BK534" i="1" s="1"/>
  <c r="BD534" i="1"/>
  <c r="BC534" i="1"/>
  <c r="BB534" i="1"/>
  <c r="AZ534" i="1"/>
  <c r="AW534" i="1"/>
  <c r="AV534" i="1"/>
  <c r="AU534" i="1"/>
  <c r="AT534" i="1"/>
  <c r="AS534" i="1"/>
  <c r="AN534" i="1"/>
  <c r="AM534" i="1"/>
  <c r="AA534" i="1"/>
  <c r="AP534" i="1" s="1"/>
  <c r="AQ534" i="1" s="1"/>
  <c r="W534" i="1"/>
  <c r="E534" i="1"/>
  <c r="D534" i="1"/>
  <c r="B534" i="1"/>
  <c r="AX534" i="1" s="1"/>
  <c r="A534" i="1"/>
  <c r="BL533" i="1"/>
  <c r="BJ533" i="1"/>
  <c r="BK533" i="1" s="1"/>
  <c r="BD533" i="1"/>
  <c r="BC533" i="1"/>
  <c r="BB533" i="1"/>
  <c r="AZ533" i="1"/>
  <c r="AW533" i="1"/>
  <c r="AV533" i="1"/>
  <c r="AU533" i="1"/>
  <c r="AT533" i="1"/>
  <c r="AS533" i="1"/>
  <c r="AP533" i="1"/>
  <c r="AQ533" i="1" s="1"/>
  <c r="AO533" i="1"/>
  <c r="AN533" i="1"/>
  <c r="AL533" i="1"/>
  <c r="AA533" i="1"/>
  <c r="W533" i="1"/>
  <c r="E533" i="1"/>
  <c r="D533" i="1"/>
  <c r="B533" i="1"/>
  <c r="BA533" i="1" s="1"/>
  <c r="A533" i="1"/>
  <c r="BL532" i="1"/>
  <c r="BJ532" i="1"/>
  <c r="BK532" i="1" s="1"/>
  <c r="BD532" i="1"/>
  <c r="BC532" i="1"/>
  <c r="BB532" i="1"/>
  <c r="AZ532" i="1"/>
  <c r="AW532" i="1"/>
  <c r="AV532" i="1"/>
  <c r="AU532" i="1"/>
  <c r="AT532" i="1"/>
  <c r="AS532" i="1"/>
  <c r="AP532" i="1"/>
  <c r="AQ532" i="1" s="1"/>
  <c r="AO532" i="1"/>
  <c r="AN532" i="1"/>
  <c r="AL532" i="1"/>
  <c r="AA532" i="1"/>
  <c r="W532" i="1"/>
  <c r="E532" i="1"/>
  <c r="D532" i="1"/>
  <c r="B532" i="1"/>
  <c r="AX532" i="1" s="1"/>
  <c r="A532" i="1"/>
  <c r="BL531" i="1"/>
  <c r="BJ531" i="1"/>
  <c r="BK531" i="1" s="1"/>
  <c r="BD531" i="1"/>
  <c r="BC531" i="1"/>
  <c r="BB531" i="1"/>
  <c r="AZ531" i="1"/>
  <c r="AW531" i="1"/>
  <c r="AV531" i="1"/>
  <c r="AU531" i="1"/>
  <c r="AT531" i="1"/>
  <c r="AS531" i="1"/>
  <c r="AP531" i="1"/>
  <c r="AQ531" i="1" s="1"/>
  <c r="AO531" i="1"/>
  <c r="AN531" i="1"/>
  <c r="AL531" i="1"/>
  <c r="AA531" i="1"/>
  <c r="W531" i="1"/>
  <c r="E531" i="1"/>
  <c r="D531" i="1"/>
  <c r="B531" i="1"/>
  <c r="BA531" i="1" s="1"/>
  <c r="A531" i="1"/>
  <c r="BL530" i="1"/>
  <c r="BJ530" i="1"/>
  <c r="BK530" i="1" s="1"/>
  <c r="BD530" i="1"/>
  <c r="BC530" i="1"/>
  <c r="BB530" i="1"/>
  <c r="AZ530" i="1"/>
  <c r="AW530" i="1"/>
  <c r="AV530" i="1"/>
  <c r="AU530" i="1"/>
  <c r="AT530" i="1"/>
  <c r="AS530" i="1"/>
  <c r="AP530" i="1"/>
  <c r="AQ530" i="1" s="1"/>
  <c r="AO530" i="1"/>
  <c r="AN530" i="1"/>
  <c r="AL530" i="1"/>
  <c r="AA530" i="1"/>
  <c r="W530" i="1"/>
  <c r="E530" i="1"/>
  <c r="D530" i="1"/>
  <c r="B530" i="1"/>
  <c r="A530" i="1"/>
  <c r="BL529" i="1"/>
  <c r="BJ529" i="1"/>
  <c r="BK529" i="1" s="1"/>
  <c r="BD529" i="1"/>
  <c r="BC529" i="1"/>
  <c r="BB529" i="1"/>
  <c r="AZ529" i="1"/>
  <c r="AW529" i="1"/>
  <c r="AV529" i="1"/>
  <c r="AU529" i="1"/>
  <c r="AT529" i="1"/>
  <c r="AS529" i="1"/>
  <c r="AP529" i="1"/>
  <c r="AQ529" i="1" s="1"/>
  <c r="AO529" i="1"/>
  <c r="AN529" i="1"/>
  <c r="AL529" i="1"/>
  <c r="AA529" i="1"/>
  <c r="W529" i="1"/>
  <c r="E529" i="1"/>
  <c r="D529" i="1"/>
  <c r="B529" i="1"/>
  <c r="BA529" i="1" s="1"/>
  <c r="A529" i="1"/>
  <c r="BL528" i="1"/>
  <c r="BJ528" i="1"/>
  <c r="BK528" i="1" s="1"/>
  <c r="BD528" i="1"/>
  <c r="BC528" i="1"/>
  <c r="BB528" i="1"/>
  <c r="AZ528" i="1"/>
  <c r="AW528" i="1"/>
  <c r="AV528" i="1"/>
  <c r="AU528" i="1"/>
  <c r="AT528" i="1"/>
  <c r="AS528" i="1"/>
  <c r="AN528" i="1"/>
  <c r="AM528" i="1"/>
  <c r="AA528" i="1"/>
  <c r="AP528" i="1" s="1"/>
  <c r="AQ528" i="1" s="1"/>
  <c r="W528" i="1"/>
  <c r="E528" i="1"/>
  <c r="D528" i="1"/>
  <c r="B528" i="1"/>
  <c r="AX528" i="1" s="1"/>
  <c r="A528" i="1"/>
  <c r="BI527" i="1"/>
  <c r="BG527" i="1"/>
  <c r="BH527" i="1" s="1"/>
  <c r="BD527" i="1"/>
  <c r="BC527" i="1"/>
  <c r="BB527" i="1"/>
  <c r="AZ527" i="1"/>
  <c r="AW527" i="1"/>
  <c r="AV527" i="1"/>
  <c r="AU527" i="1"/>
  <c r="AT527" i="1"/>
  <c r="AS527" i="1"/>
  <c r="AM527" i="1"/>
  <c r="AL527" i="1"/>
  <c r="AD527" i="1"/>
  <c r="AA527" i="1"/>
  <c r="AO527" i="1" s="1"/>
  <c r="W527" i="1"/>
  <c r="E527" i="1"/>
  <c r="D527" i="1"/>
  <c r="B527" i="1"/>
  <c r="BA527" i="1" s="1"/>
  <c r="A527" i="1"/>
  <c r="BI526" i="1"/>
  <c r="BG526" i="1"/>
  <c r="BH526" i="1" s="1"/>
  <c r="BD526" i="1"/>
  <c r="BC526" i="1"/>
  <c r="BB526" i="1"/>
  <c r="AZ526" i="1"/>
  <c r="AW526" i="1"/>
  <c r="AV526" i="1"/>
  <c r="AU526" i="1"/>
  <c r="AT526" i="1"/>
  <c r="AS526" i="1"/>
  <c r="AM526" i="1"/>
  <c r="AL526" i="1"/>
  <c r="AD526" i="1"/>
  <c r="AA526" i="1"/>
  <c r="AP526" i="1" s="1"/>
  <c r="AQ526" i="1" s="1"/>
  <c r="W526" i="1"/>
  <c r="E526" i="1"/>
  <c r="D526" i="1"/>
  <c r="B526" i="1"/>
  <c r="AX526" i="1" s="1"/>
  <c r="A526" i="1"/>
  <c r="BI525" i="1"/>
  <c r="BG525" i="1"/>
  <c r="BH525" i="1" s="1"/>
  <c r="BD525" i="1"/>
  <c r="BC525" i="1"/>
  <c r="BB525" i="1"/>
  <c r="AZ525" i="1"/>
  <c r="AW525" i="1"/>
  <c r="AV525" i="1"/>
  <c r="AU525" i="1"/>
  <c r="AT525" i="1"/>
  <c r="AS525" i="1"/>
  <c r="AM525" i="1"/>
  <c r="AL525" i="1"/>
  <c r="AD525" i="1"/>
  <c r="AA525" i="1"/>
  <c r="AO525" i="1" s="1"/>
  <c r="W525" i="1"/>
  <c r="E525" i="1"/>
  <c r="D525" i="1"/>
  <c r="B525" i="1"/>
  <c r="BA525" i="1" s="1"/>
  <c r="A525" i="1"/>
  <c r="BI524" i="1"/>
  <c r="BG524" i="1"/>
  <c r="BH524" i="1" s="1"/>
  <c r="BD524" i="1"/>
  <c r="BC524" i="1"/>
  <c r="BB524" i="1"/>
  <c r="AZ524" i="1"/>
  <c r="AW524" i="1"/>
  <c r="AV524" i="1"/>
  <c r="AU524" i="1"/>
  <c r="AT524" i="1"/>
  <c r="AS524" i="1"/>
  <c r="AM524" i="1"/>
  <c r="AL524" i="1"/>
  <c r="AD524" i="1"/>
  <c r="AA524" i="1"/>
  <c r="AP524" i="1" s="1"/>
  <c r="AQ524" i="1" s="1"/>
  <c r="W524" i="1"/>
  <c r="E524" i="1"/>
  <c r="D524" i="1"/>
  <c r="B524" i="1"/>
  <c r="AX524" i="1" s="1"/>
  <c r="A524" i="1"/>
  <c r="BI523" i="1"/>
  <c r="BG523" i="1"/>
  <c r="BH523" i="1" s="1"/>
  <c r="BD523" i="1"/>
  <c r="BC523" i="1"/>
  <c r="BB523" i="1"/>
  <c r="AZ523" i="1"/>
  <c r="AW523" i="1"/>
  <c r="AV523" i="1"/>
  <c r="AU523" i="1"/>
  <c r="AT523" i="1"/>
  <c r="AS523" i="1"/>
  <c r="AM523" i="1"/>
  <c r="AL523" i="1"/>
  <c r="AD523" i="1"/>
  <c r="AA523" i="1"/>
  <c r="AO523" i="1" s="1"/>
  <c r="W523" i="1"/>
  <c r="E523" i="1"/>
  <c r="D523" i="1"/>
  <c r="B523" i="1"/>
  <c r="BA523" i="1" s="1"/>
  <c r="A523" i="1"/>
  <c r="BI522" i="1"/>
  <c r="BG522" i="1"/>
  <c r="BH522" i="1" s="1"/>
  <c r="BD522" i="1"/>
  <c r="BC522" i="1"/>
  <c r="BB522" i="1"/>
  <c r="AZ522" i="1"/>
  <c r="AW522" i="1"/>
  <c r="AV522" i="1"/>
  <c r="AU522" i="1"/>
  <c r="AT522" i="1"/>
  <c r="AS522" i="1"/>
  <c r="AM522" i="1"/>
  <c r="AL522" i="1"/>
  <c r="AD522" i="1"/>
  <c r="AA522" i="1"/>
  <c r="AP522" i="1" s="1"/>
  <c r="AQ522" i="1" s="1"/>
  <c r="W522" i="1"/>
  <c r="E522" i="1"/>
  <c r="D522" i="1"/>
  <c r="B522" i="1"/>
  <c r="AX522" i="1" s="1"/>
  <c r="A522" i="1"/>
  <c r="BI521" i="1"/>
  <c r="BG521" i="1"/>
  <c r="BH521" i="1" s="1"/>
  <c r="BD521" i="1"/>
  <c r="BC521" i="1"/>
  <c r="BB521" i="1"/>
  <c r="AZ521" i="1"/>
  <c r="AW521" i="1"/>
  <c r="AV521" i="1"/>
  <c r="AU521" i="1"/>
  <c r="AT521" i="1"/>
  <c r="AS521" i="1"/>
  <c r="AM521" i="1"/>
  <c r="AL521" i="1"/>
  <c r="AD521" i="1"/>
  <c r="AA521" i="1"/>
  <c r="AO521" i="1" s="1"/>
  <c r="W521" i="1"/>
  <c r="E521" i="1"/>
  <c r="D521" i="1"/>
  <c r="B521" i="1"/>
  <c r="BA521" i="1" s="1"/>
  <c r="A521" i="1"/>
  <c r="BI520" i="1"/>
  <c r="BG520" i="1"/>
  <c r="BH520" i="1" s="1"/>
  <c r="BD520" i="1"/>
  <c r="BC520" i="1"/>
  <c r="BB520" i="1"/>
  <c r="AZ520" i="1"/>
  <c r="AW520" i="1"/>
  <c r="AV520" i="1"/>
  <c r="AU520" i="1"/>
  <c r="AT520" i="1"/>
  <c r="AS520" i="1"/>
  <c r="AM520" i="1"/>
  <c r="AL520" i="1"/>
  <c r="AD520" i="1"/>
  <c r="AA520" i="1"/>
  <c r="AP520" i="1" s="1"/>
  <c r="AQ520" i="1" s="1"/>
  <c r="W520" i="1"/>
  <c r="E520" i="1"/>
  <c r="D520" i="1"/>
  <c r="B520" i="1"/>
  <c r="AX520" i="1" s="1"/>
  <c r="A520" i="1"/>
  <c r="BI519" i="1"/>
  <c r="BG519" i="1"/>
  <c r="BH519" i="1" s="1"/>
  <c r="BD519" i="1"/>
  <c r="BC519" i="1"/>
  <c r="BB519" i="1"/>
  <c r="AZ519" i="1"/>
  <c r="AW519" i="1"/>
  <c r="AV519" i="1"/>
  <c r="AU519" i="1"/>
  <c r="AT519" i="1"/>
  <c r="AS519" i="1"/>
  <c r="AM519" i="1"/>
  <c r="AL519" i="1"/>
  <c r="AD519" i="1"/>
  <c r="AA519" i="1"/>
  <c r="AO519" i="1" s="1"/>
  <c r="W519" i="1"/>
  <c r="E519" i="1"/>
  <c r="D519" i="1"/>
  <c r="B519" i="1"/>
  <c r="BA519" i="1" s="1"/>
  <c r="A519" i="1"/>
  <c r="BI518" i="1"/>
  <c r="BG518" i="1"/>
  <c r="BH518" i="1" s="1"/>
  <c r="BD518" i="1"/>
  <c r="BC518" i="1"/>
  <c r="BB518" i="1"/>
  <c r="AZ518" i="1"/>
  <c r="AW518" i="1"/>
  <c r="AV518" i="1"/>
  <c r="AU518" i="1"/>
  <c r="AT518" i="1"/>
  <c r="AS518" i="1"/>
  <c r="AM518" i="1"/>
  <c r="AL518" i="1"/>
  <c r="AD518" i="1"/>
  <c r="AA518" i="1"/>
  <c r="AP518" i="1" s="1"/>
  <c r="AQ518" i="1" s="1"/>
  <c r="W518" i="1"/>
  <c r="E518" i="1"/>
  <c r="D518" i="1"/>
  <c r="B518" i="1"/>
  <c r="AX518" i="1" s="1"/>
  <c r="A518" i="1"/>
  <c r="BI517" i="1"/>
  <c r="BG517" i="1"/>
  <c r="BH517" i="1" s="1"/>
  <c r="BD517" i="1"/>
  <c r="BC517" i="1"/>
  <c r="BB517" i="1"/>
  <c r="AZ517" i="1"/>
  <c r="AW517" i="1"/>
  <c r="AV517" i="1"/>
  <c r="AU517" i="1"/>
  <c r="AT517" i="1"/>
  <c r="AS517" i="1"/>
  <c r="AP517" i="1"/>
  <c r="AQ517" i="1" s="1"/>
  <c r="AO517" i="1"/>
  <c r="AN517" i="1"/>
  <c r="AM517" i="1"/>
  <c r="AA517" i="1"/>
  <c r="W517" i="1"/>
  <c r="E517" i="1"/>
  <c r="D517" i="1"/>
  <c r="B517" i="1"/>
  <c r="BA517" i="1" s="1"/>
  <c r="A517" i="1"/>
  <c r="BL516" i="1"/>
  <c r="BJ516" i="1"/>
  <c r="BK516" i="1" s="1"/>
  <c r="BD516" i="1"/>
  <c r="BC516" i="1"/>
  <c r="BB516" i="1"/>
  <c r="AZ516" i="1"/>
  <c r="AW516" i="1"/>
  <c r="AV516" i="1"/>
  <c r="AU516" i="1"/>
  <c r="AT516" i="1"/>
  <c r="AS516" i="1"/>
  <c r="AP516" i="1"/>
  <c r="AQ516" i="1" s="1"/>
  <c r="AO516" i="1"/>
  <c r="AM516" i="1"/>
  <c r="AL516" i="1"/>
  <c r="AD516" i="1"/>
  <c r="AA516" i="1"/>
  <c r="W516" i="1"/>
  <c r="E516" i="1"/>
  <c r="D516" i="1"/>
  <c r="B516" i="1"/>
  <c r="AX516" i="1" s="1"/>
  <c r="A516" i="1"/>
  <c r="BL515" i="1"/>
  <c r="BJ515" i="1"/>
  <c r="BK515" i="1" s="1"/>
  <c r="BD515" i="1"/>
  <c r="BC515" i="1"/>
  <c r="BB515" i="1"/>
  <c r="AZ515" i="1"/>
  <c r="AW515" i="1"/>
  <c r="AV515" i="1"/>
  <c r="AU515" i="1"/>
  <c r="AT515" i="1"/>
  <c r="AS515" i="1"/>
  <c r="AP515" i="1"/>
  <c r="AQ515" i="1" s="1"/>
  <c r="AO515" i="1"/>
  <c r="AM515" i="1"/>
  <c r="AL515" i="1"/>
  <c r="AD515" i="1"/>
  <c r="AA515" i="1"/>
  <c r="W515" i="1"/>
  <c r="E515" i="1"/>
  <c r="D515" i="1"/>
  <c r="B515" i="1"/>
  <c r="BA515" i="1" s="1"/>
  <c r="A515" i="1"/>
  <c r="BL514" i="1"/>
  <c r="BJ514" i="1"/>
  <c r="BK514" i="1" s="1"/>
  <c r="BD514" i="1"/>
  <c r="BC514" i="1"/>
  <c r="BB514" i="1"/>
  <c r="AZ514" i="1"/>
  <c r="AW514" i="1"/>
  <c r="AV514" i="1"/>
  <c r="AU514" i="1"/>
  <c r="AT514" i="1"/>
  <c r="AS514" i="1"/>
  <c r="AP514" i="1"/>
  <c r="AQ514" i="1" s="1"/>
  <c r="AO514" i="1"/>
  <c r="AM514" i="1"/>
  <c r="AL514" i="1"/>
  <c r="AD514" i="1"/>
  <c r="AA514" i="1"/>
  <c r="W514" i="1"/>
  <c r="E514" i="1"/>
  <c r="D514" i="1"/>
  <c r="B514" i="1"/>
  <c r="AX514" i="1" s="1"/>
  <c r="A514" i="1"/>
  <c r="BL513" i="1"/>
  <c r="BJ513" i="1"/>
  <c r="BK513" i="1" s="1"/>
  <c r="BD513" i="1"/>
  <c r="BC513" i="1"/>
  <c r="BB513" i="1"/>
  <c r="AZ513" i="1"/>
  <c r="AW513" i="1"/>
  <c r="AV513" i="1"/>
  <c r="AU513" i="1"/>
  <c r="AT513" i="1"/>
  <c r="AS513" i="1"/>
  <c r="AP513" i="1"/>
  <c r="AQ513" i="1" s="1"/>
  <c r="AO513" i="1"/>
  <c r="AM513" i="1"/>
  <c r="AL513" i="1"/>
  <c r="AD513" i="1"/>
  <c r="AA513" i="1"/>
  <c r="W513" i="1"/>
  <c r="E513" i="1"/>
  <c r="D513" i="1"/>
  <c r="B513" i="1"/>
  <c r="BA513" i="1" s="1"/>
  <c r="A513" i="1"/>
  <c r="BL512" i="1"/>
  <c r="BJ512" i="1"/>
  <c r="BK512" i="1" s="1"/>
  <c r="BD512" i="1"/>
  <c r="BC512" i="1"/>
  <c r="BB512" i="1"/>
  <c r="AZ512" i="1"/>
  <c r="AW512" i="1"/>
  <c r="AV512" i="1"/>
  <c r="AU512" i="1"/>
  <c r="AT512" i="1"/>
  <c r="AS512" i="1"/>
  <c r="AP512" i="1"/>
  <c r="AQ512" i="1" s="1"/>
  <c r="AO512" i="1"/>
  <c r="AM512" i="1"/>
  <c r="AL512" i="1"/>
  <c r="AD512" i="1"/>
  <c r="AA512" i="1"/>
  <c r="W512" i="1"/>
  <c r="E512" i="1"/>
  <c r="D512" i="1"/>
  <c r="B512" i="1"/>
  <c r="AX512" i="1" s="1"/>
  <c r="A512" i="1"/>
  <c r="BL511" i="1"/>
  <c r="BJ511" i="1"/>
  <c r="BK511" i="1" s="1"/>
  <c r="BD511" i="1"/>
  <c r="BC511" i="1"/>
  <c r="BB511" i="1"/>
  <c r="AZ511" i="1"/>
  <c r="AW511" i="1"/>
  <c r="AV511" i="1"/>
  <c r="AU511" i="1"/>
  <c r="AT511" i="1"/>
  <c r="AS511" i="1"/>
  <c r="AP511" i="1"/>
  <c r="AQ511" i="1" s="1"/>
  <c r="AO511" i="1"/>
  <c r="AM511" i="1"/>
  <c r="AL511" i="1"/>
  <c r="AD511" i="1"/>
  <c r="AA511" i="1"/>
  <c r="W511" i="1"/>
  <c r="E511" i="1"/>
  <c r="D511" i="1"/>
  <c r="B511" i="1"/>
  <c r="BA511" i="1" s="1"/>
  <c r="A511" i="1"/>
  <c r="BL510" i="1"/>
  <c r="BJ510" i="1"/>
  <c r="BK510" i="1" s="1"/>
  <c r="BD510" i="1"/>
  <c r="BC510" i="1"/>
  <c r="BB510" i="1"/>
  <c r="AZ510" i="1"/>
  <c r="AW510" i="1"/>
  <c r="AV510" i="1"/>
  <c r="AU510" i="1"/>
  <c r="AT510" i="1"/>
  <c r="AS510" i="1"/>
  <c r="AP510" i="1"/>
  <c r="AQ510" i="1" s="1"/>
  <c r="AO510" i="1"/>
  <c r="AM510" i="1"/>
  <c r="AL510" i="1"/>
  <c r="AD510" i="1"/>
  <c r="AA510" i="1"/>
  <c r="W510" i="1"/>
  <c r="E510" i="1"/>
  <c r="D510" i="1"/>
  <c r="B510" i="1"/>
  <c r="AX510" i="1" s="1"/>
  <c r="A510" i="1"/>
  <c r="BL509" i="1"/>
  <c r="BJ509" i="1"/>
  <c r="BK509" i="1" s="1"/>
  <c r="BD509" i="1"/>
  <c r="BC509" i="1"/>
  <c r="BB509" i="1"/>
  <c r="AZ509" i="1"/>
  <c r="AW509" i="1"/>
  <c r="AV509" i="1"/>
  <c r="AU509" i="1"/>
  <c r="AT509" i="1"/>
  <c r="AS509" i="1"/>
  <c r="AP509" i="1"/>
  <c r="AQ509" i="1" s="1"/>
  <c r="AO509" i="1"/>
  <c r="AM509" i="1"/>
  <c r="AL509" i="1"/>
  <c r="AD509" i="1"/>
  <c r="AA509" i="1"/>
  <c r="W509" i="1"/>
  <c r="E509" i="1"/>
  <c r="D509" i="1"/>
  <c r="B509" i="1"/>
  <c r="BA509" i="1" s="1"/>
  <c r="A509" i="1"/>
  <c r="BL508" i="1"/>
  <c r="BJ508" i="1"/>
  <c r="BK508" i="1" s="1"/>
  <c r="BD508" i="1"/>
  <c r="BC508" i="1"/>
  <c r="BB508" i="1"/>
  <c r="AZ508" i="1"/>
  <c r="AW508" i="1"/>
  <c r="AV508" i="1"/>
  <c r="AU508" i="1"/>
  <c r="AT508" i="1"/>
  <c r="AS508" i="1"/>
  <c r="AP508" i="1"/>
  <c r="AQ508" i="1" s="1"/>
  <c r="AO508" i="1"/>
  <c r="AM508" i="1"/>
  <c r="AL508" i="1"/>
  <c r="AD508" i="1"/>
  <c r="AA508" i="1"/>
  <c r="W508" i="1"/>
  <c r="E508" i="1"/>
  <c r="D508" i="1"/>
  <c r="B508" i="1"/>
  <c r="AX508" i="1" s="1"/>
  <c r="A508" i="1"/>
  <c r="BL507" i="1"/>
  <c r="BJ507" i="1"/>
  <c r="BK507" i="1" s="1"/>
  <c r="BD507" i="1"/>
  <c r="BC507" i="1"/>
  <c r="BB507" i="1"/>
  <c r="AZ507" i="1"/>
  <c r="AW507" i="1"/>
  <c r="AV507" i="1"/>
  <c r="AU507" i="1"/>
  <c r="AT507" i="1"/>
  <c r="AS507" i="1"/>
  <c r="AP507" i="1"/>
  <c r="AQ507" i="1" s="1"/>
  <c r="AO507" i="1"/>
  <c r="AM507" i="1"/>
  <c r="AL507" i="1"/>
  <c r="AD507" i="1"/>
  <c r="AA507" i="1"/>
  <c r="W507" i="1"/>
  <c r="E507" i="1"/>
  <c r="D507" i="1"/>
  <c r="B507" i="1"/>
  <c r="BA507" i="1" s="1"/>
  <c r="A507" i="1"/>
  <c r="BL506" i="1"/>
  <c r="BJ506" i="1"/>
  <c r="BK506" i="1" s="1"/>
  <c r="BD506" i="1"/>
  <c r="BC506" i="1"/>
  <c r="BB506" i="1"/>
  <c r="AZ506" i="1"/>
  <c r="AW506" i="1"/>
  <c r="AV506" i="1"/>
  <c r="AU506" i="1"/>
  <c r="AT506" i="1"/>
  <c r="AS506" i="1"/>
  <c r="AN506" i="1"/>
  <c r="AM506" i="1"/>
  <c r="AA506" i="1"/>
  <c r="AP506" i="1" s="1"/>
  <c r="AQ506" i="1" s="1"/>
  <c r="W506" i="1"/>
  <c r="E506" i="1"/>
  <c r="D506" i="1"/>
  <c r="B506" i="1"/>
  <c r="AX506" i="1" s="1"/>
  <c r="A506" i="1"/>
  <c r="BI505" i="1"/>
  <c r="BG505" i="1"/>
  <c r="BH505" i="1" s="1"/>
  <c r="BD505" i="1"/>
  <c r="BC505" i="1"/>
  <c r="BB505" i="1"/>
  <c r="AZ505" i="1"/>
  <c r="AW505" i="1"/>
  <c r="AV505" i="1"/>
  <c r="AU505" i="1"/>
  <c r="AT505" i="1"/>
  <c r="AS505" i="1"/>
  <c r="AP505" i="1"/>
  <c r="AQ505" i="1" s="1"/>
  <c r="AO505" i="1"/>
  <c r="AM505" i="1"/>
  <c r="AL505" i="1"/>
  <c r="AD505" i="1"/>
  <c r="AA505" i="1"/>
  <c r="W505" i="1"/>
  <c r="E505" i="1"/>
  <c r="D505" i="1"/>
  <c r="B505" i="1"/>
  <c r="BA505" i="1" s="1"/>
  <c r="A505" i="1"/>
  <c r="BI504" i="1"/>
  <c r="BG504" i="1"/>
  <c r="BH504" i="1" s="1"/>
  <c r="BD504" i="1"/>
  <c r="BC504" i="1"/>
  <c r="BB504" i="1"/>
  <c r="AZ504" i="1"/>
  <c r="AW504" i="1"/>
  <c r="AV504" i="1"/>
  <c r="AU504" i="1"/>
  <c r="AT504" i="1"/>
  <c r="AS504" i="1"/>
  <c r="AP504" i="1"/>
  <c r="AQ504" i="1" s="1"/>
  <c r="AO504" i="1"/>
  <c r="AM504" i="1"/>
  <c r="AL504" i="1"/>
  <c r="AD504" i="1"/>
  <c r="AA504" i="1"/>
  <c r="W504" i="1"/>
  <c r="E504" i="1"/>
  <c r="D504" i="1"/>
  <c r="B504" i="1"/>
  <c r="AX504" i="1" s="1"/>
  <c r="A504" i="1"/>
  <c r="BI503" i="1"/>
  <c r="BG503" i="1"/>
  <c r="BH503" i="1" s="1"/>
  <c r="BD503" i="1"/>
  <c r="BC503" i="1"/>
  <c r="BB503" i="1"/>
  <c r="AZ503" i="1"/>
  <c r="AW503" i="1"/>
  <c r="AV503" i="1"/>
  <c r="AU503" i="1"/>
  <c r="AT503" i="1"/>
  <c r="AS503" i="1"/>
  <c r="AP503" i="1"/>
  <c r="AQ503" i="1" s="1"/>
  <c r="AO503" i="1"/>
  <c r="AM503" i="1"/>
  <c r="AL503" i="1"/>
  <c r="AD503" i="1"/>
  <c r="AA503" i="1"/>
  <c r="W503" i="1"/>
  <c r="E503" i="1"/>
  <c r="D503" i="1"/>
  <c r="B503" i="1"/>
  <c r="BA503" i="1" s="1"/>
  <c r="A503" i="1"/>
  <c r="BI502" i="1"/>
  <c r="BG502" i="1"/>
  <c r="BH502" i="1" s="1"/>
  <c r="BD502" i="1"/>
  <c r="BC502" i="1"/>
  <c r="BB502" i="1"/>
  <c r="AZ502" i="1"/>
  <c r="AW502" i="1"/>
  <c r="AV502" i="1"/>
  <c r="AU502" i="1"/>
  <c r="AT502" i="1"/>
  <c r="AS502" i="1"/>
  <c r="AP502" i="1"/>
  <c r="AQ502" i="1" s="1"/>
  <c r="AO502" i="1"/>
  <c r="AM502" i="1"/>
  <c r="AL502" i="1"/>
  <c r="AD502" i="1"/>
  <c r="AA502" i="1"/>
  <c r="W502" i="1"/>
  <c r="E502" i="1"/>
  <c r="D502" i="1"/>
  <c r="B502" i="1"/>
  <c r="AX502" i="1" s="1"/>
  <c r="A502" i="1"/>
  <c r="BI501" i="1"/>
  <c r="BG501" i="1"/>
  <c r="BH501" i="1" s="1"/>
  <c r="BD501" i="1"/>
  <c r="BC501" i="1"/>
  <c r="BB501" i="1"/>
  <c r="AZ501" i="1"/>
  <c r="AW501" i="1"/>
  <c r="AV501" i="1"/>
  <c r="AU501" i="1"/>
  <c r="AT501" i="1"/>
  <c r="AS501" i="1"/>
  <c r="AP501" i="1"/>
  <c r="AQ501" i="1" s="1"/>
  <c r="AO501" i="1"/>
  <c r="AM501" i="1"/>
  <c r="AL501" i="1"/>
  <c r="AD501" i="1"/>
  <c r="AA501" i="1"/>
  <c r="W501" i="1"/>
  <c r="E501" i="1"/>
  <c r="D501" i="1"/>
  <c r="B501" i="1"/>
  <c r="BA501" i="1" s="1"/>
  <c r="A501" i="1"/>
  <c r="BI500" i="1"/>
  <c r="BG500" i="1"/>
  <c r="BH500" i="1" s="1"/>
  <c r="BD500" i="1"/>
  <c r="BC500" i="1"/>
  <c r="BB500" i="1"/>
  <c r="AZ500" i="1"/>
  <c r="AW500" i="1"/>
  <c r="AV500" i="1"/>
  <c r="AU500" i="1"/>
  <c r="AT500" i="1"/>
  <c r="AS500" i="1"/>
  <c r="AP500" i="1"/>
  <c r="AQ500" i="1" s="1"/>
  <c r="AO500" i="1"/>
  <c r="AM500" i="1"/>
  <c r="AL500" i="1"/>
  <c r="AD500" i="1"/>
  <c r="AA500" i="1"/>
  <c r="W500" i="1"/>
  <c r="E500" i="1"/>
  <c r="D500" i="1"/>
  <c r="B500" i="1"/>
  <c r="AX500" i="1" s="1"/>
  <c r="A500" i="1"/>
  <c r="BI499" i="1"/>
  <c r="BG499" i="1"/>
  <c r="BH499" i="1" s="1"/>
  <c r="BD499" i="1"/>
  <c r="BC499" i="1"/>
  <c r="BB499" i="1"/>
  <c r="AZ499" i="1"/>
  <c r="AW499" i="1"/>
  <c r="AV499" i="1"/>
  <c r="AU499" i="1"/>
  <c r="AT499" i="1"/>
  <c r="AS499" i="1"/>
  <c r="AP499" i="1"/>
  <c r="AQ499" i="1" s="1"/>
  <c r="AO499" i="1"/>
  <c r="AM499" i="1"/>
  <c r="AL499" i="1"/>
  <c r="AD499" i="1"/>
  <c r="AA499" i="1"/>
  <c r="W499" i="1"/>
  <c r="E499" i="1"/>
  <c r="D499" i="1"/>
  <c r="B499" i="1"/>
  <c r="BA499" i="1" s="1"/>
  <c r="A499" i="1"/>
  <c r="BI498" i="1"/>
  <c r="BG498" i="1"/>
  <c r="BH498" i="1" s="1"/>
  <c r="BD498" i="1"/>
  <c r="BC498" i="1"/>
  <c r="BB498" i="1"/>
  <c r="AZ498" i="1"/>
  <c r="AW498" i="1"/>
  <c r="AV498" i="1"/>
  <c r="AU498" i="1"/>
  <c r="AT498" i="1"/>
  <c r="AS498" i="1"/>
  <c r="AP498" i="1"/>
  <c r="AQ498" i="1" s="1"/>
  <c r="AO498" i="1"/>
  <c r="AM498" i="1"/>
  <c r="AL498" i="1"/>
  <c r="AD498" i="1"/>
  <c r="AA498" i="1"/>
  <c r="W498" i="1"/>
  <c r="E498" i="1"/>
  <c r="D498" i="1"/>
  <c r="B498" i="1"/>
  <c r="AX498" i="1" s="1"/>
  <c r="A498" i="1"/>
  <c r="BI497" i="1"/>
  <c r="BG497" i="1"/>
  <c r="BH497" i="1" s="1"/>
  <c r="BD497" i="1"/>
  <c r="BC497" i="1"/>
  <c r="BB497" i="1"/>
  <c r="AZ497" i="1"/>
  <c r="AW497" i="1"/>
  <c r="AV497" i="1"/>
  <c r="AU497" i="1"/>
  <c r="AT497" i="1"/>
  <c r="AS497" i="1"/>
  <c r="AP497" i="1"/>
  <c r="AQ497" i="1" s="1"/>
  <c r="AO497" i="1"/>
  <c r="AM497" i="1"/>
  <c r="AL497" i="1"/>
  <c r="AD497" i="1"/>
  <c r="AA497" i="1"/>
  <c r="W497" i="1"/>
  <c r="E497" i="1"/>
  <c r="D497" i="1"/>
  <c r="B497" i="1"/>
  <c r="BA497" i="1" s="1"/>
  <c r="A497" i="1"/>
  <c r="BI496" i="1"/>
  <c r="BG496" i="1"/>
  <c r="BH496" i="1" s="1"/>
  <c r="BD496" i="1"/>
  <c r="BC496" i="1"/>
  <c r="BB496" i="1"/>
  <c r="AZ496" i="1"/>
  <c r="AW496" i="1"/>
  <c r="AV496" i="1"/>
  <c r="AU496" i="1"/>
  <c r="AT496" i="1"/>
  <c r="AS496" i="1"/>
  <c r="AP496" i="1"/>
  <c r="AQ496" i="1" s="1"/>
  <c r="AO496" i="1"/>
  <c r="AM496" i="1"/>
  <c r="AL496" i="1"/>
  <c r="AD496" i="1"/>
  <c r="AA496" i="1"/>
  <c r="W496" i="1"/>
  <c r="E496" i="1"/>
  <c r="D496" i="1"/>
  <c r="B496" i="1"/>
  <c r="AX496" i="1" s="1"/>
  <c r="A496" i="1"/>
  <c r="BI495" i="1"/>
  <c r="BG495" i="1"/>
  <c r="BH495" i="1" s="1"/>
  <c r="BD495" i="1"/>
  <c r="BC495" i="1"/>
  <c r="BB495" i="1"/>
  <c r="AZ495" i="1"/>
  <c r="AW495" i="1"/>
  <c r="AV495" i="1"/>
  <c r="AU495" i="1"/>
  <c r="AT495" i="1"/>
  <c r="AS495" i="1"/>
  <c r="AP495" i="1"/>
  <c r="AQ495" i="1" s="1"/>
  <c r="AO495" i="1"/>
  <c r="AM495" i="1"/>
  <c r="AL495" i="1"/>
  <c r="AD495" i="1"/>
  <c r="AA495" i="1"/>
  <c r="W495" i="1"/>
  <c r="E495" i="1"/>
  <c r="D495" i="1"/>
  <c r="B495" i="1"/>
  <c r="A495" i="1"/>
  <c r="BI494" i="1"/>
  <c r="BG494" i="1"/>
  <c r="BH494" i="1" s="1"/>
  <c r="BD494" i="1"/>
  <c r="BC494" i="1"/>
  <c r="BB494" i="1"/>
  <c r="AZ494" i="1"/>
  <c r="AW494" i="1"/>
  <c r="AV494" i="1"/>
  <c r="AU494" i="1"/>
  <c r="AT494" i="1"/>
  <c r="AS494" i="1"/>
  <c r="AP494" i="1"/>
  <c r="AQ494" i="1" s="1"/>
  <c r="AO494" i="1"/>
  <c r="AM494" i="1"/>
  <c r="AL494" i="1"/>
  <c r="AD494" i="1"/>
  <c r="AA494" i="1"/>
  <c r="W494" i="1"/>
  <c r="E494" i="1"/>
  <c r="D494" i="1"/>
  <c r="B494" i="1"/>
  <c r="AX494" i="1" s="1"/>
  <c r="A494" i="1"/>
  <c r="BI493" i="1"/>
  <c r="BG493" i="1"/>
  <c r="BH493" i="1" s="1"/>
  <c r="BD493" i="1"/>
  <c r="BC493" i="1"/>
  <c r="BB493" i="1"/>
  <c r="AZ493" i="1"/>
  <c r="AW493" i="1"/>
  <c r="AV493" i="1"/>
  <c r="AU493" i="1"/>
  <c r="AT493" i="1"/>
  <c r="AS493" i="1"/>
  <c r="AN493" i="1"/>
  <c r="AM493" i="1"/>
  <c r="AA493" i="1"/>
  <c r="AP493" i="1" s="1"/>
  <c r="AQ493" i="1" s="1"/>
  <c r="W493" i="1"/>
  <c r="E493" i="1"/>
  <c r="D493" i="1"/>
  <c r="B493" i="1"/>
  <c r="A493" i="1"/>
  <c r="BL492" i="1"/>
  <c r="BJ492" i="1"/>
  <c r="BK492" i="1" s="1"/>
  <c r="BD492" i="1"/>
  <c r="BC492" i="1"/>
  <c r="BB492" i="1"/>
  <c r="AZ492" i="1"/>
  <c r="AW492" i="1"/>
  <c r="AV492" i="1"/>
  <c r="AU492" i="1"/>
  <c r="AT492" i="1"/>
  <c r="AS492" i="1"/>
  <c r="AP492" i="1"/>
  <c r="AQ492" i="1" s="1"/>
  <c r="AO492" i="1"/>
  <c r="AM492" i="1"/>
  <c r="AL492" i="1"/>
  <c r="AD492" i="1"/>
  <c r="AA492" i="1"/>
  <c r="W492" i="1"/>
  <c r="E492" i="1"/>
  <c r="D492" i="1"/>
  <c r="B492" i="1"/>
  <c r="AX492" i="1" s="1"/>
  <c r="A492" i="1"/>
  <c r="BL491" i="1"/>
  <c r="BJ491" i="1"/>
  <c r="BK491" i="1" s="1"/>
  <c r="BD491" i="1"/>
  <c r="BC491" i="1"/>
  <c r="BB491" i="1"/>
  <c r="AZ491" i="1"/>
  <c r="AW491" i="1"/>
  <c r="AV491" i="1"/>
  <c r="AU491" i="1"/>
  <c r="AT491" i="1"/>
  <c r="AS491" i="1"/>
  <c r="AP491" i="1"/>
  <c r="AQ491" i="1" s="1"/>
  <c r="AO491" i="1"/>
  <c r="AM491" i="1"/>
  <c r="AL491" i="1"/>
  <c r="AD491" i="1"/>
  <c r="AA491" i="1"/>
  <c r="W491" i="1"/>
  <c r="E491" i="1"/>
  <c r="D491" i="1"/>
  <c r="B491" i="1"/>
  <c r="A491" i="1"/>
  <c r="BL490" i="1"/>
  <c r="BJ490" i="1"/>
  <c r="BK490" i="1" s="1"/>
  <c r="BD490" i="1"/>
  <c r="BC490" i="1"/>
  <c r="BB490" i="1"/>
  <c r="AZ490" i="1"/>
  <c r="AW490" i="1"/>
  <c r="AV490" i="1"/>
  <c r="AU490" i="1"/>
  <c r="AT490" i="1"/>
  <c r="AS490" i="1"/>
  <c r="AP490" i="1"/>
  <c r="AQ490" i="1" s="1"/>
  <c r="AO490" i="1"/>
  <c r="AM490" i="1"/>
  <c r="AL490" i="1"/>
  <c r="AD490" i="1"/>
  <c r="AA490" i="1"/>
  <c r="W490" i="1"/>
  <c r="E490" i="1"/>
  <c r="D490" i="1"/>
  <c r="B490" i="1"/>
  <c r="AX490" i="1" s="1"/>
  <c r="A490" i="1"/>
  <c r="BL489" i="1"/>
  <c r="BJ489" i="1"/>
  <c r="BK489" i="1" s="1"/>
  <c r="BD489" i="1"/>
  <c r="BC489" i="1"/>
  <c r="BB489" i="1"/>
  <c r="AZ489" i="1"/>
  <c r="AW489" i="1"/>
  <c r="AV489" i="1"/>
  <c r="AU489" i="1"/>
  <c r="AT489" i="1"/>
  <c r="AS489" i="1"/>
  <c r="AP489" i="1"/>
  <c r="AQ489" i="1" s="1"/>
  <c r="AO489" i="1"/>
  <c r="AM489" i="1"/>
  <c r="AL489" i="1"/>
  <c r="AD489" i="1"/>
  <c r="AA489" i="1"/>
  <c r="W489" i="1"/>
  <c r="E489" i="1"/>
  <c r="D489" i="1"/>
  <c r="B489" i="1"/>
  <c r="A489" i="1"/>
  <c r="BL488" i="1"/>
  <c r="BJ488" i="1"/>
  <c r="BK488" i="1" s="1"/>
  <c r="BD488" i="1"/>
  <c r="BC488" i="1"/>
  <c r="BB488" i="1"/>
  <c r="AZ488" i="1"/>
  <c r="AW488" i="1"/>
  <c r="AV488" i="1"/>
  <c r="AU488" i="1"/>
  <c r="AT488" i="1"/>
  <c r="AS488" i="1"/>
  <c r="AP488" i="1"/>
  <c r="AQ488" i="1" s="1"/>
  <c r="AO488" i="1"/>
  <c r="AM488" i="1"/>
  <c r="AL488" i="1"/>
  <c r="AD488" i="1"/>
  <c r="AA488" i="1"/>
  <c r="W488" i="1"/>
  <c r="E488" i="1"/>
  <c r="D488" i="1"/>
  <c r="B488" i="1"/>
  <c r="AX488" i="1" s="1"/>
  <c r="A488" i="1"/>
  <c r="BL487" i="1"/>
  <c r="BJ487" i="1"/>
  <c r="BK487" i="1" s="1"/>
  <c r="BD487" i="1"/>
  <c r="BC487" i="1"/>
  <c r="BB487" i="1"/>
  <c r="AZ487" i="1"/>
  <c r="AW487" i="1"/>
  <c r="AV487" i="1"/>
  <c r="AU487" i="1"/>
  <c r="AT487" i="1"/>
  <c r="AS487" i="1"/>
  <c r="AP487" i="1"/>
  <c r="AQ487" i="1" s="1"/>
  <c r="AO487" i="1"/>
  <c r="AM487" i="1"/>
  <c r="AL487" i="1"/>
  <c r="AD487" i="1"/>
  <c r="AA487" i="1"/>
  <c r="W487" i="1"/>
  <c r="E487" i="1"/>
  <c r="D487" i="1"/>
  <c r="B487" i="1"/>
  <c r="A487" i="1"/>
  <c r="BL486" i="1"/>
  <c r="BJ486" i="1"/>
  <c r="BK486" i="1" s="1"/>
  <c r="BD486" i="1"/>
  <c r="BC486" i="1"/>
  <c r="BB486" i="1"/>
  <c r="AZ486" i="1"/>
  <c r="AW486" i="1"/>
  <c r="AV486" i="1"/>
  <c r="AU486" i="1"/>
  <c r="AT486" i="1"/>
  <c r="AS486" i="1"/>
  <c r="AP486" i="1"/>
  <c r="AQ486" i="1" s="1"/>
  <c r="AO486" i="1"/>
  <c r="AM486" i="1"/>
  <c r="AL486" i="1"/>
  <c r="AD486" i="1"/>
  <c r="AA486" i="1"/>
  <c r="W486" i="1"/>
  <c r="E486" i="1"/>
  <c r="D486" i="1"/>
  <c r="B486" i="1"/>
  <c r="AX486" i="1" s="1"/>
  <c r="A486" i="1"/>
  <c r="BL485" i="1"/>
  <c r="BJ485" i="1"/>
  <c r="BK485" i="1" s="1"/>
  <c r="BD485" i="1"/>
  <c r="BC485" i="1"/>
  <c r="BB485" i="1"/>
  <c r="AZ485" i="1"/>
  <c r="AW485" i="1"/>
  <c r="AV485" i="1"/>
  <c r="AU485" i="1"/>
  <c r="AT485" i="1"/>
  <c r="AS485" i="1"/>
  <c r="AP485" i="1"/>
  <c r="AQ485" i="1" s="1"/>
  <c r="AO485" i="1"/>
  <c r="AM485" i="1"/>
  <c r="AL485" i="1"/>
  <c r="AD485" i="1"/>
  <c r="AA485" i="1"/>
  <c r="W485" i="1"/>
  <c r="E485" i="1"/>
  <c r="D485" i="1"/>
  <c r="B485" i="1"/>
  <c r="A485" i="1"/>
  <c r="BL484" i="1"/>
  <c r="BJ484" i="1"/>
  <c r="BK484" i="1" s="1"/>
  <c r="BD484" i="1"/>
  <c r="BC484" i="1"/>
  <c r="BB484" i="1"/>
  <c r="AZ484" i="1"/>
  <c r="AW484" i="1"/>
  <c r="AV484" i="1"/>
  <c r="AU484" i="1"/>
  <c r="AT484" i="1"/>
  <c r="AS484" i="1"/>
  <c r="AP484" i="1"/>
  <c r="AQ484" i="1" s="1"/>
  <c r="AO484" i="1"/>
  <c r="AM484" i="1"/>
  <c r="AL484" i="1"/>
  <c r="AD484" i="1"/>
  <c r="AA484" i="1"/>
  <c r="W484" i="1"/>
  <c r="E484" i="1"/>
  <c r="D484" i="1"/>
  <c r="B484" i="1"/>
  <c r="AX484" i="1" s="1"/>
  <c r="A484" i="1"/>
  <c r="BL483" i="1"/>
  <c r="BJ483" i="1"/>
  <c r="BK483" i="1" s="1"/>
  <c r="BD483" i="1"/>
  <c r="BC483" i="1"/>
  <c r="BB483" i="1"/>
  <c r="AZ483" i="1"/>
  <c r="AW483" i="1"/>
  <c r="AV483" i="1"/>
  <c r="AU483" i="1"/>
  <c r="AT483" i="1"/>
  <c r="AS483" i="1"/>
  <c r="AP483" i="1"/>
  <c r="AQ483" i="1" s="1"/>
  <c r="AO483" i="1"/>
  <c r="AM483" i="1"/>
  <c r="AL483" i="1"/>
  <c r="AD483" i="1"/>
  <c r="AA483" i="1"/>
  <c r="W483" i="1"/>
  <c r="E483" i="1"/>
  <c r="D483" i="1"/>
  <c r="B483" i="1"/>
  <c r="A483" i="1"/>
  <c r="BL482" i="1"/>
  <c r="BJ482" i="1"/>
  <c r="BK482" i="1" s="1"/>
  <c r="BD482" i="1"/>
  <c r="BC482" i="1"/>
  <c r="BB482" i="1"/>
  <c r="AZ482" i="1"/>
  <c r="AW482" i="1"/>
  <c r="AV482" i="1"/>
  <c r="AU482" i="1"/>
  <c r="AT482" i="1"/>
  <c r="AS482" i="1"/>
  <c r="AP482" i="1"/>
  <c r="AQ482" i="1" s="1"/>
  <c r="AO482" i="1"/>
  <c r="AM482" i="1"/>
  <c r="AL482" i="1"/>
  <c r="AD482" i="1"/>
  <c r="AA482" i="1"/>
  <c r="W482" i="1"/>
  <c r="E482" i="1"/>
  <c r="D482" i="1"/>
  <c r="B482" i="1"/>
  <c r="AX482" i="1" s="1"/>
  <c r="A482" i="1"/>
  <c r="BL481" i="1"/>
  <c r="BJ481" i="1"/>
  <c r="BK481" i="1" s="1"/>
  <c r="BD481" i="1"/>
  <c r="BC481" i="1"/>
  <c r="BB481" i="1"/>
  <c r="AZ481" i="1"/>
  <c r="AW481" i="1"/>
  <c r="AV481" i="1"/>
  <c r="AU481" i="1"/>
  <c r="AT481" i="1"/>
  <c r="AS481" i="1"/>
  <c r="AP481" i="1"/>
  <c r="AQ481" i="1" s="1"/>
  <c r="AO481" i="1"/>
  <c r="AM481" i="1"/>
  <c r="AL481" i="1"/>
  <c r="AD481" i="1"/>
  <c r="AA481" i="1"/>
  <c r="W481" i="1"/>
  <c r="E481" i="1"/>
  <c r="D481" i="1"/>
  <c r="B481" i="1"/>
  <c r="A481" i="1"/>
  <c r="BL480" i="1"/>
  <c r="BJ480" i="1"/>
  <c r="BK480" i="1" s="1"/>
  <c r="BD480" i="1"/>
  <c r="BC480" i="1"/>
  <c r="BB480" i="1"/>
  <c r="AZ480" i="1"/>
  <c r="AW480" i="1"/>
  <c r="AV480" i="1"/>
  <c r="AU480" i="1"/>
  <c r="AT480" i="1"/>
  <c r="AS480" i="1"/>
  <c r="AN480" i="1"/>
  <c r="AM480" i="1"/>
  <c r="AA480" i="1"/>
  <c r="AP480" i="1" s="1"/>
  <c r="AQ480" i="1" s="1"/>
  <c r="W480" i="1"/>
  <c r="E480" i="1"/>
  <c r="D480" i="1"/>
  <c r="B480" i="1"/>
  <c r="AX480" i="1" s="1"/>
  <c r="A480" i="1"/>
  <c r="BI479" i="1"/>
  <c r="BG479" i="1"/>
  <c r="BH479" i="1" s="1"/>
  <c r="BD479" i="1"/>
  <c r="BC479" i="1"/>
  <c r="BB479" i="1"/>
  <c r="AZ479" i="1"/>
  <c r="AW479" i="1"/>
  <c r="AV479" i="1"/>
  <c r="AU479" i="1"/>
  <c r="AT479" i="1"/>
  <c r="AS479" i="1"/>
  <c r="AP479" i="1"/>
  <c r="AQ479" i="1" s="1"/>
  <c r="AO479" i="1"/>
  <c r="AM479" i="1"/>
  <c r="AL479" i="1"/>
  <c r="AD479" i="1"/>
  <c r="AA479" i="1"/>
  <c r="W479" i="1"/>
  <c r="E479" i="1"/>
  <c r="D479" i="1"/>
  <c r="B479" i="1"/>
  <c r="A479" i="1"/>
  <c r="BI478" i="1"/>
  <c r="BG478" i="1"/>
  <c r="BH478" i="1" s="1"/>
  <c r="BD478" i="1"/>
  <c r="BC478" i="1"/>
  <c r="BB478" i="1"/>
  <c r="AZ478" i="1"/>
  <c r="AW478" i="1"/>
  <c r="AV478" i="1"/>
  <c r="AU478" i="1"/>
  <c r="AT478" i="1"/>
  <c r="AS478" i="1"/>
  <c r="AP478" i="1"/>
  <c r="AQ478" i="1" s="1"/>
  <c r="AO478" i="1"/>
  <c r="AM478" i="1"/>
  <c r="AL478" i="1"/>
  <c r="AD478" i="1"/>
  <c r="AA478" i="1"/>
  <c r="W478" i="1"/>
  <c r="E478" i="1"/>
  <c r="D478" i="1"/>
  <c r="B478" i="1"/>
  <c r="AX478" i="1" s="1"/>
  <c r="A478" i="1"/>
  <c r="BI477" i="1"/>
  <c r="BG477" i="1"/>
  <c r="BH477" i="1" s="1"/>
  <c r="BD477" i="1"/>
  <c r="BC477" i="1"/>
  <c r="BB477" i="1"/>
  <c r="AZ477" i="1"/>
  <c r="AW477" i="1"/>
  <c r="AV477" i="1"/>
  <c r="AU477" i="1"/>
  <c r="AT477" i="1"/>
  <c r="AS477" i="1"/>
  <c r="AP477" i="1"/>
  <c r="AQ477" i="1" s="1"/>
  <c r="AO477" i="1"/>
  <c r="AM477" i="1"/>
  <c r="AL477" i="1"/>
  <c r="AD477" i="1"/>
  <c r="AA477" i="1"/>
  <c r="W477" i="1"/>
  <c r="E477" i="1"/>
  <c r="D477" i="1"/>
  <c r="B477" i="1"/>
  <c r="A477" i="1"/>
  <c r="BI476" i="1"/>
  <c r="BG476" i="1"/>
  <c r="BH476" i="1" s="1"/>
  <c r="BD476" i="1"/>
  <c r="BC476" i="1"/>
  <c r="BB476" i="1"/>
  <c r="AZ476" i="1"/>
  <c r="AW476" i="1"/>
  <c r="AV476" i="1"/>
  <c r="AU476" i="1"/>
  <c r="AT476" i="1"/>
  <c r="AS476" i="1"/>
  <c r="AP476" i="1"/>
  <c r="AQ476" i="1" s="1"/>
  <c r="AO476" i="1"/>
  <c r="AM476" i="1"/>
  <c r="AL476" i="1"/>
  <c r="AD476" i="1"/>
  <c r="AA476" i="1"/>
  <c r="W476" i="1"/>
  <c r="E476" i="1"/>
  <c r="D476" i="1"/>
  <c r="B476" i="1"/>
  <c r="AX476" i="1" s="1"/>
  <c r="A476" i="1"/>
  <c r="BI475" i="1"/>
  <c r="BG475" i="1"/>
  <c r="BH475" i="1" s="1"/>
  <c r="BD475" i="1"/>
  <c r="BC475" i="1"/>
  <c r="BB475" i="1"/>
  <c r="AZ475" i="1"/>
  <c r="AW475" i="1"/>
  <c r="AV475" i="1"/>
  <c r="AU475" i="1"/>
  <c r="AT475" i="1"/>
  <c r="AS475" i="1"/>
  <c r="AP475" i="1"/>
  <c r="AQ475" i="1" s="1"/>
  <c r="AO475" i="1"/>
  <c r="AM475" i="1"/>
  <c r="AL475" i="1"/>
  <c r="AD475" i="1"/>
  <c r="AA475" i="1"/>
  <c r="W475" i="1"/>
  <c r="E475" i="1"/>
  <c r="D475" i="1"/>
  <c r="B475" i="1"/>
  <c r="A475" i="1"/>
  <c r="BI474" i="1"/>
  <c r="BG474" i="1"/>
  <c r="BH474" i="1" s="1"/>
  <c r="BD474" i="1"/>
  <c r="BC474" i="1"/>
  <c r="BB474" i="1"/>
  <c r="AZ474" i="1"/>
  <c r="AW474" i="1"/>
  <c r="AV474" i="1"/>
  <c r="AU474" i="1"/>
  <c r="AT474" i="1"/>
  <c r="AS474" i="1"/>
  <c r="AP474" i="1"/>
  <c r="AQ474" i="1" s="1"/>
  <c r="AO474" i="1"/>
  <c r="AM474" i="1"/>
  <c r="AL474" i="1"/>
  <c r="AD474" i="1"/>
  <c r="AA474" i="1"/>
  <c r="W474" i="1"/>
  <c r="E474" i="1"/>
  <c r="D474" i="1"/>
  <c r="B474" i="1"/>
  <c r="AX474" i="1" s="1"/>
  <c r="A474" i="1"/>
  <c r="BI473" i="1"/>
  <c r="BG473" i="1"/>
  <c r="BH473" i="1" s="1"/>
  <c r="BD473" i="1"/>
  <c r="BC473" i="1"/>
  <c r="BB473" i="1"/>
  <c r="AZ473" i="1"/>
  <c r="AW473" i="1"/>
  <c r="AV473" i="1"/>
  <c r="AU473" i="1"/>
  <c r="AT473" i="1"/>
  <c r="AS473" i="1"/>
  <c r="AP473" i="1"/>
  <c r="AQ473" i="1" s="1"/>
  <c r="AO473" i="1"/>
  <c r="AM473" i="1"/>
  <c r="AL473" i="1"/>
  <c r="AD473" i="1"/>
  <c r="AA473" i="1"/>
  <c r="W473" i="1"/>
  <c r="E473" i="1"/>
  <c r="D473" i="1"/>
  <c r="B473" i="1"/>
  <c r="A473" i="1"/>
  <c r="BI472" i="1"/>
  <c r="BG472" i="1"/>
  <c r="BH472" i="1" s="1"/>
  <c r="BD472" i="1"/>
  <c r="BC472" i="1"/>
  <c r="BB472" i="1"/>
  <c r="AZ472" i="1"/>
  <c r="AW472" i="1"/>
  <c r="AV472" i="1"/>
  <c r="AU472" i="1"/>
  <c r="AT472" i="1"/>
  <c r="AS472" i="1"/>
  <c r="AP472" i="1"/>
  <c r="AQ472" i="1" s="1"/>
  <c r="AO472" i="1"/>
  <c r="AM472" i="1"/>
  <c r="AL472" i="1"/>
  <c r="AD472" i="1"/>
  <c r="AA472" i="1"/>
  <c r="W472" i="1"/>
  <c r="E472" i="1"/>
  <c r="D472" i="1"/>
  <c r="B472" i="1"/>
  <c r="AX472" i="1" s="1"/>
  <c r="A472" i="1"/>
  <c r="BI471" i="1"/>
  <c r="BG471" i="1"/>
  <c r="BH471" i="1" s="1"/>
  <c r="BD471" i="1"/>
  <c r="BC471" i="1"/>
  <c r="BB471" i="1"/>
  <c r="AZ471" i="1"/>
  <c r="AW471" i="1"/>
  <c r="AV471" i="1"/>
  <c r="AU471" i="1"/>
  <c r="AT471" i="1"/>
  <c r="AS471" i="1"/>
  <c r="AP471" i="1"/>
  <c r="AQ471" i="1" s="1"/>
  <c r="AO471" i="1"/>
  <c r="AM471" i="1"/>
  <c r="AL471" i="1"/>
  <c r="AD471" i="1"/>
  <c r="AA471" i="1"/>
  <c r="W471" i="1"/>
  <c r="E471" i="1"/>
  <c r="D471" i="1"/>
  <c r="B471" i="1"/>
  <c r="A471" i="1"/>
  <c r="BI470" i="1"/>
  <c r="BG470" i="1"/>
  <c r="BH470" i="1" s="1"/>
  <c r="BD470" i="1"/>
  <c r="BC470" i="1"/>
  <c r="BB470" i="1"/>
  <c r="AZ470" i="1"/>
  <c r="AW470" i="1"/>
  <c r="AV470" i="1"/>
  <c r="AU470" i="1"/>
  <c r="AT470" i="1"/>
  <c r="AS470" i="1"/>
  <c r="AP470" i="1"/>
  <c r="AQ470" i="1" s="1"/>
  <c r="AO470" i="1"/>
  <c r="AM470" i="1"/>
  <c r="AL470" i="1"/>
  <c r="AD470" i="1"/>
  <c r="AA470" i="1"/>
  <c r="W470" i="1"/>
  <c r="E470" i="1"/>
  <c r="D470" i="1"/>
  <c r="B470" i="1"/>
  <c r="AX470" i="1" s="1"/>
  <c r="A470" i="1"/>
  <c r="BI469" i="1"/>
  <c r="BG469" i="1"/>
  <c r="BH469" i="1" s="1"/>
  <c r="BD469" i="1"/>
  <c r="BC469" i="1"/>
  <c r="BB469" i="1"/>
  <c r="AZ469" i="1"/>
  <c r="AW469" i="1"/>
  <c r="AV469" i="1"/>
  <c r="AU469" i="1"/>
  <c r="AT469" i="1"/>
  <c r="AS469" i="1"/>
  <c r="AP469" i="1"/>
  <c r="AQ469" i="1" s="1"/>
  <c r="AO469" i="1"/>
  <c r="AM469" i="1"/>
  <c r="AL469" i="1"/>
  <c r="AD469" i="1"/>
  <c r="AA469" i="1"/>
  <c r="W469" i="1"/>
  <c r="E469" i="1"/>
  <c r="D469" i="1"/>
  <c r="B469" i="1"/>
  <c r="A469" i="1"/>
  <c r="BI468" i="1"/>
  <c r="BG468" i="1"/>
  <c r="BH468" i="1" s="1"/>
  <c r="BD468" i="1"/>
  <c r="BC468" i="1"/>
  <c r="BB468" i="1"/>
  <c r="AZ468" i="1"/>
  <c r="AW468" i="1"/>
  <c r="AV468" i="1"/>
  <c r="AU468" i="1"/>
  <c r="AT468" i="1"/>
  <c r="AS468" i="1"/>
  <c r="AP468" i="1"/>
  <c r="AQ468" i="1" s="1"/>
  <c r="AO468" i="1"/>
  <c r="AM468" i="1"/>
  <c r="AL468" i="1"/>
  <c r="AD468" i="1"/>
  <c r="AA468" i="1"/>
  <c r="W468" i="1"/>
  <c r="E468" i="1"/>
  <c r="D468" i="1"/>
  <c r="B468" i="1"/>
  <c r="AX468" i="1" s="1"/>
  <c r="A468" i="1"/>
  <c r="BI467" i="1"/>
  <c r="BG467" i="1"/>
  <c r="BH467" i="1" s="1"/>
  <c r="BD467" i="1"/>
  <c r="BC467" i="1"/>
  <c r="BB467" i="1"/>
  <c r="AZ467" i="1"/>
  <c r="AW467" i="1"/>
  <c r="AV467" i="1"/>
  <c r="AU467" i="1"/>
  <c r="AT467" i="1"/>
  <c r="AS467" i="1"/>
  <c r="AN467" i="1"/>
  <c r="AM467" i="1"/>
  <c r="AA467" i="1"/>
  <c r="AP467" i="1" s="1"/>
  <c r="AQ467" i="1" s="1"/>
  <c r="W467" i="1"/>
  <c r="E467" i="1"/>
  <c r="D467" i="1"/>
  <c r="B467" i="1"/>
  <c r="A467" i="1"/>
  <c r="BL466" i="1"/>
  <c r="BJ466" i="1"/>
  <c r="BK466" i="1" s="1"/>
  <c r="BD466" i="1"/>
  <c r="BC466" i="1"/>
  <c r="BB466" i="1"/>
  <c r="AZ466" i="1"/>
  <c r="AW466" i="1"/>
  <c r="AV466" i="1"/>
  <c r="AU466" i="1"/>
  <c r="AT466" i="1"/>
  <c r="AS466" i="1"/>
  <c r="AP466" i="1"/>
  <c r="AQ466" i="1" s="1"/>
  <c r="AO466" i="1"/>
  <c r="AM466" i="1"/>
  <c r="AL466" i="1"/>
  <c r="AD466" i="1"/>
  <c r="AA466" i="1"/>
  <c r="W466" i="1"/>
  <c r="E466" i="1"/>
  <c r="D466" i="1"/>
  <c r="B466" i="1"/>
  <c r="AX466" i="1" s="1"/>
  <c r="A466" i="1"/>
  <c r="BL465" i="1"/>
  <c r="BJ465" i="1"/>
  <c r="BK465" i="1" s="1"/>
  <c r="BD465" i="1"/>
  <c r="BC465" i="1"/>
  <c r="BB465" i="1"/>
  <c r="AZ465" i="1"/>
  <c r="AW465" i="1"/>
  <c r="AV465" i="1"/>
  <c r="AU465" i="1"/>
  <c r="AT465" i="1"/>
  <c r="AS465" i="1"/>
  <c r="AP465" i="1"/>
  <c r="AQ465" i="1" s="1"/>
  <c r="AO465" i="1"/>
  <c r="AM465" i="1"/>
  <c r="AL465" i="1"/>
  <c r="AD465" i="1"/>
  <c r="AA465" i="1"/>
  <c r="W465" i="1"/>
  <c r="E465" i="1"/>
  <c r="D465" i="1"/>
  <c r="B465" i="1"/>
  <c r="A465" i="1"/>
  <c r="BL464" i="1"/>
  <c r="BJ464" i="1"/>
  <c r="BK464" i="1" s="1"/>
  <c r="BD464" i="1"/>
  <c r="BC464" i="1"/>
  <c r="BB464" i="1"/>
  <c r="AZ464" i="1"/>
  <c r="AW464" i="1"/>
  <c r="AV464" i="1"/>
  <c r="AU464" i="1"/>
  <c r="AT464" i="1"/>
  <c r="AS464" i="1"/>
  <c r="AP464" i="1"/>
  <c r="AQ464" i="1" s="1"/>
  <c r="AO464" i="1"/>
  <c r="AM464" i="1"/>
  <c r="AL464" i="1"/>
  <c r="AD464" i="1"/>
  <c r="AA464" i="1"/>
  <c r="W464" i="1"/>
  <c r="E464" i="1"/>
  <c r="D464" i="1"/>
  <c r="B464" i="1"/>
  <c r="AX464" i="1" s="1"/>
  <c r="A464" i="1"/>
  <c r="BL463" i="1"/>
  <c r="BJ463" i="1"/>
  <c r="BK463" i="1" s="1"/>
  <c r="BD463" i="1"/>
  <c r="BC463" i="1"/>
  <c r="BB463" i="1"/>
  <c r="AZ463" i="1"/>
  <c r="AW463" i="1"/>
  <c r="AV463" i="1"/>
  <c r="AU463" i="1"/>
  <c r="AT463" i="1"/>
  <c r="AS463" i="1"/>
  <c r="AP463" i="1"/>
  <c r="AQ463" i="1" s="1"/>
  <c r="AO463" i="1"/>
  <c r="AM463" i="1"/>
  <c r="AL463" i="1"/>
  <c r="AD463" i="1"/>
  <c r="AA463" i="1"/>
  <c r="W463" i="1"/>
  <c r="E463" i="1"/>
  <c r="D463" i="1"/>
  <c r="B463" i="1"/>
  <c r="A463" i="1"/>
  <c r="BL462" i="1"/>
  <c r="BJ462" i="1"/>
  <c r="BK462" i="1" s="1"/>
  <c r="BD462" i="1"/>
  <c r="BC462" i="1"/>
  <c r="BB462" i="1"/>
  <c r="AZ462" i="1"/>
  <c r="AW462" i="1"/>
  <c r="AV462" i="1"/>
  <c r="AU462" i="1"/>
  <c r="AT462" i="1"/>
  <c r="AS462" i="1"/>
  <c r="AP462" i="1"/>
  <c r="AQ462" i="1" s="1"/>
  <c r="AO462" i="1"/>
  <c r="AM462" i="1"/>
  <c r="AL462" i="1"/>
  <c r="AD462" i="1"/>
  <c r="AA462" i="1"/>
  <c r="W462" i="1"/>
  <c r="E462" i="1"/>
  <c r="D462" i="1"/>
  <c r="B462" i="1"/>
  <c r="AX462" i="1" s="1"/>
  <c r="A462" i="1"/>
  <c r="BL461" i="1"/>
  <c r="BJ461" i="1"/>
  <c r="BK461" i="1" s="1"/>
  <c r="BD461" i="1"/>
  <c r="BC461" i="1"/>
  <c r="BB461" i="1"/>
  <c r="AZ461" i="1"/>
  <c r="AW461" i="1"/>
  <c r="AV461" i="1"/>
  <c r="AU461" i="1"/>
  <c r="AT461" i="1"/>
  <c r="AS461" i="1"/>
  <c r="AP461" i="1"/>
  <c r="AQ461" i="1" s="1"/>
  <c r="AO461" i="1"/>
  <c r="AM461" i="1"/>
  <c r="AL461" i="1"/>
  <c r="AD461" i="1"/>
  <c r="AA461" i="1"/>
  <c r="W461" i="1"/>
  <c r="E461" i="1"/>
  <c r="D461" i="1"/>
  <c r="B461" i="1"/>
  <c r="A461" i="1"/>
  <c r="BL460" i="1"/>
  <c r="BJ460" i="1"/>
  <c r="BK460" i="1" s="1"/>
  <c r="BD460" i="1"/>
  <c r="BC460" i="1"/>
  <c r="BB460" i="1"/>
  <c r="AZ460" i="1"/>
  <c r="AW460" i="1"/>
  <c r="AV460" i="1"/>
  <c r="AU460" i="1"/>
  <c r="AT460" i="1"/>
  <c r="AS460" i="1"/>
  <c r="AP460" i="1"/>
  <c r="AQ460" i="1" s="1"/>
  <c r="AO460" i="1"/>
  <c r="AM460" i="1"/>
  <c r="AL460" i="1"/>
  <c r="AD460" i="1"/>
  <c r="AA460" i="1"/>
  <c r="W460" i="1"/>
  <c r="E460" i="1"/>
  <c r="D460" i="1"/>
  <c r="B460" i="1"/>
  <c r="AX460" i="1" s="1"/>
  <c r="A460" i="1"/>
  <c r="BL459" i="1"/>
  <c r="BJ459" i="1"/>
  <c r="BK459" i="1" s="1"/>
  <c r="BD459" i="1"/>
  <c r="BC459" i="1"/>
  <c r="BB459" i="1"/>
  <c r="AZ459" i="1"/>
  <c r="AW459" i="1"/>
  <c r="AV459" i="1"/>
  <c r="AU459" i="1"/>
  <c r="AT459" i="1"/>
  <c r="AS459" i="1"/>
  <c r="AP459" i="1"/>
  <c r="AQ459" i="1" s="1"/>
  <c r="AO459" i="1"/>
  <c r="AM459" i="1"/>
  <c r="AL459" i="1"/>
  <c r="AD459" i="1"/>
  <c r="AA459" i="1"/>
  <c r="W459" i="1"/>
  <c r="E459" i="1"/>
  <c r="D459" i="1"/>
  <c r="B459" i="1"/>
  <c r="A459" i="1"/>
  <c r="BL458" i="1"/>
  <c r="BJ458" i="1"/>
  <c r="BK458" i="1" s="1"/>
  <c r="BD458" i="1"/>
  <c r="BC458" i="1"/>
  <c r="BB458" i="1"/>
  <c r="AZ458" i="1"/>
  <c r="AW458" i="1"/>
  <c r="AV458" i="1"/>
  <c r="AU458" i="1"/>
  <c r="AT458" i="1"/>
  <c r="AS458" i="1"/>
  <c r="AP458" i="1"/>
  <c r="AQ458" i="1" s="1"/>
  <c r="AO458" i="1"/>
  <c r="AM458" i="1"/>
  <c r="AL458" i="1"/>
  <c r="AD458" i="1"/>
  <c r="AA458" i="1"/>
  <c r="W458" i="1"/>
  <c r="E458" i="1"/>
  <c r="D458" i="1"/>
  <c r="B458" i="1"/>
  <c r="AX458" i="1" s="1"/>
  <c r="A458" i="1"/>
  <c r="BL457" i="1"/>
  <c r="BJ457" i="1"/>
  <c r="BK457" i="1" s="1"/>
  <c r="BD457" i="1"/>
  <c r="BC457" i="1"/>
  <c r="BB457" i="1"/>
  <c r="AZ457" i="1"/>
  <c r="AW457" i="1"/>
  <c r="AV457" i="1"/>
  <c r="AU457" i="1"/>
  <c r="AT457" i="1"/>
  <c r="AS457" i="1"/>
  <c r="AP457" i="1"/>
  <c r="AQ457" i="1" s="1"/>
  <c r="AO457" i="1"/>
  <c r="AM457" i="1"/>
  <c r="AL457" i="1"/>
  <c r="AD457" i="1"/>
  <c r="AA457" i="1"/>
  <c r="W457" i="1"/>
  <c r="E457" i="1"/>
  <c r="D457" i="1"/>
  <c r="B457" i="1"/>
  <c r="A457" i="1"/>
  <c r="BL456" i="1"/>
  <c r="BJ456" i="1"/>
  <c r="BK456" i="1" s="1"/>
  <c r="BD456" i="1"/>
  <c r="BC456" i="1"/>
  <c r="BB456" i="1"/>
  <c r="AZ456" i="1"/>
  <c r="AW456" i="1"/>
  <c r="AV456" i="1"/>
  <c r="AU456" i="1"/>
  <c r="AT456" i="1"/>
  <c r="AS456" i="1"/>
  <c r="AP456" i="1"/>
  <c r="AQ456" i="1" s="1"/>
  <c r="AO456" i="1"/>
  <c r="AM456" i="1"/>
  <c r="AL456" i="1"/>
  <c r="AD456" i="1"/>
  <c r="AA456" i="1"/>
  <c r="W456" i="1"/>
  <c r="E456" i="1"/>
  <c r="D456" i="1"/>
  <c r="B456" i="1"/>
  <c r="AX456" i="1" s="1"/>
  <c r="A456" i="1"/>
  <c r="BL455" i="1"/>
  <c r="BJ455" i="1"/>
  <c r="BK455" i="1" s="1"/>
  <c r="BD455" i="1"/>
  <c r="BC455" i="1"/>
  <c r="BB455" i="1"/>
  <c r="AZ455" i="1"/>
  <c r="AW455" i="1"/>
  <c r="AV455" i="1"/>
  <c r="AU455" i="1"/>
  <c r="AT455" i="1"/>
  <c r="AS455" i="1"/>
  <c r="AP455" i="1"/>
  <c r="AQ455" i="1" s="1"/>
  <c r="AO455" i="1"/>
  <c r="AM455" i="1"/>
  <c r="AL455" i="1"/>
  <c r="AD455" i="1"/>
  <c r="AA455" i="1"/>
  <c r="W455" i="1"/>
  <c r="E455" i="1"/>
  <c r="D455" i="1"/>
  <c r="B455" i="1"/>
  <c r="A455" i="1"/>
  <c r="BL454" i="1"/>
  <c r="BJ454" i="1"/>
  <c r="BK454" i="1" s="1"/>
  <c r="BD454" i="1"/>
  <c r="BC454" i="1"/>
  <c r="BB454" i="1"/>
  <c r="AZ454" i="1"/>
  <c r="AW454" i="1"/>
  <c r="AV454" i="1"/>
  <c r="AU454" i="1"/>
  <c r="AT454" i="1"/>
  <c r="AS454" i="1"/>
  <c r="AN454" i="1"/>
  <c r="AM454" i="1"/>
  <c r="AA454" i="1"/>
  <c r="AP454" i="1" s="1"/>
  <c r="AQ454" i="1" s="1"/>
  <c r="W454" i="1"/>
  <c r="E454" i="1"/>
  <c r="D454" i="1"/>
  <c r="B454" i="1"/>
  <c r="AX454" i="1" s="1"/>
  <c r="A454" i="1"/>
  <c r="BI453" i="1"/>
  <c r="BG453" i="1"/>
  <c r="BH453" i="1" s="1"/>
  <c r="BD453" i="1"/>
  <c r="BC453" i="1"/>
  <c r="BB453" i="1"/>
  <c r="AZ453" i="1"/>
  <c r="AW453" i="1"/>
  <c r="AV453" i="1"/>
  <c r="AU453" i="1"/>
  <c r="AT453" i="1"/>
  <c r="AS453" i="1"/>
  <c r="AP453" i="1"/>
  <c r="AQ453" i="1" s="1"/>
  <c r="AO453" i="1"/>
  <c r="AN453" i="1"/>
  <c r="AL453" i="1"/>
  <c r="AA453" i="1"/>
  <c r="W453" i="1"/>
  <c r="E453" i="1"/>
  <c r="D453" i="1"/>
  <c r="B453" i="1"/>
  <c r="AD453" i="1" s="1"/>
  <c r="A453" i="1"/>
  <c r="BI452" i="1"/>
  <c r="BG452" i="1"/>
  <c r="BH452" i="1" s="1"/>
  <c r="BD452" i="1"/>
  <c r="BC452" i="1"/>
  <c r="BB452" i="1"/>
  <c r="AZ452" i="1"/>
  <c r="AW452" i="1"/>
  <c r="AV452" i="1"/>
  <c r="AU452" i="1"/>
  <c r="AT452" i="1"/>
  <c r="AS452" i="1"/>
  <c r="AP452" i="1"/>
  <c r="AQ452" i="1" s="1"/>
  <c r="AO452" i="1"/>
  <c r="AN452" i="1"/>
  <c r="AL452" i="1"/>
  <c r="AA452" i="1"/>
  <c r="W452" i="1"/>
  <c r="E452" i="1"/>
  <c r="D452" i="1"/>
  <c r="B452" i="1"/>
  <c r="AX452" i="1" s="1"/>
  <c r="A452" i="1"/>
  <c r="BI451" i="1"/>
  <c r="BG451" i="1"/>
  <c r="BH451" i="1" s="1"/>
  <c r="BD451" i="1"/>
  <c r="BC451" i="1"/>
  <c r="BB451" i="1"/>
  <c r="AZ451" i="1"/>
  <c r="AW451" i="1"/>
  <c r="AV451" i="1"/>
  <c r="AU451" i="1"/>
  <c r="AT451" i="1"/>
  <c r="AS451" i="1"/>
  <c r="AP451" i="1"/>
  <c r="AQ451" i="1" s="1"/>
  <c r="AO451" i="1"/>
  <c r="AN451" i="1"/>
  <c r="AL451" i="1"/>
  <c r="AA451" i="1"/>
  <c r="W451" i="1"/>
  <c r="E451" i="1"/>
  <c r="D451" i="1"/>
  <c r="B451" i="1"/>
  <c r="AX451" i="1" s="1"/>
  <c r="A451" i="1"/>
  <c r="BI450" i="1"/>
  <c r="BG450" i="1"/>
  <c r="BH450" i="1" s="1"/>
  <c r="BD450" i="1"/>
  <c r="BC450" i="1"/>
  <c r="BB450" i="1"/>
  <c r="AZ450" i="1"/>
  <c r="AW450" i="1"/>
  <c r="AV450" i="1"/>
  <c r="AU450" i="1"/>
  <c r="AT450" i="1"/>
  <c r="AS450" i="1"/>
  <c r="AP450" i="1"/>
  <c r="AQ450" i="1" s="1"/>
  <c r="AO450" i="1"/>
  <c r="AN450" i="1"/>
  <c r="AL450" i="1"/>
  <c r="AA450" i="1"/>
  <c r="W450" i="1"/>
  <c r="E450" i="1"/>
  <c r="D450" i="1"/>
  <c r="B450" i="1"/>
  <c r="AX450" i="1" s="1"/>
  <c r="A450" i="1"/>
  <c r="BI449" i="1"/>
  <c r="BG449" i="1"/>
  <c r="BH449" i="1" s="1"/>
  <c r="BD449" i="1"/>
  <c r="BC449" i="1"/>
  <c r="BB449" i="1"/>
  <c r="AZ449" i="1"/>
  <c r="AW449" i="1"/>
  <c r="AV449" i="1"/>
  <c r="AU449" i="1"/>
  <c r="AT449" i="1"/>
  <c r="AS449" i="1"/>
  <c r="AP449" i="1"/>
  <c r="AQ449" i="1" s="1"/>
  <c r="AO449" i="1"/>
  <c r="AN449" i="1"/>
  <c r="AL449" i="1"/>
  <c r="AA449" i="1"/>
  <c r="W449" i="1"/>
  <c r="E449" i="1"/>
  <c r="D449" i="1"/>
  <c r="B449" i="1"/>
  <c r="AX449" i="1" s="1"/>
  <c r="A449" i="1"/>
  <c r="BI448" i="1"/>
  <c r="BG448" i="1"/>
  <c r="BH448" i="1" s="1"/>
  <c r="BD448" i="1"/>
  <c r="BC448" i="1"/>
  <c r="BB448" i="1"/>
  <c r="AZ448" i="1"/>
  <c r="AW448" i="1"/>
  <c r="AV448" i="1"/>
  <c r="AU448" i="1"/>
  <c r="AT448" i="1"/>
  <c r="AS448" i="1"/>
  <c r="AP448" i="1"/>
  <c r="AQ448" i="1" s="1"/>
  <c r="AO448" i="1"/>
  <c r="AN448" i="1"/>
  <c r="AL448" i="1"/>
  <c r="AA448" i="1"/>
  <c r="W448" i="1"/>
  <c r="E448" i="1"/>
  <c r="D448" i="1"/>
  <c r="B448" i="1"/>
  <c r="AX448" i="1" s="1"/>
  <c r="A448" i="1"/>
  <c r="BI447" i="1"/>
  <c r="BG447" i="1"/>
  <c r="BH447" i="1" s="1"/>
  <c r="BD447" i="1"/>
  <c r="BC447" i="1"/>
  <c r="BB447" i="1"/>
  <c r="AZ447" i="1"/>
  <c r="AW447" i="1"/>
  <c r="AV447" i="1"/>
  <c r="AU447" i="1"/>
  <c r="AT447" i="1"/>
  <c r="AS447" i="1"/>
  <c r="AN447" i="1"/>
  <c r="AM447" i="1"/>
  <c r="AA447" i="1"/>
  <c r="AP447" i="1" s="1"/>
  <c r="AQ447" i="1" s="1"/>
  <c r="W447" i="1"/>
  <c r="E447" i="1"/>
  <c r="D447" i="1"/>
  <c r="B447" i="1"/>
  <c r="AX447" i="1" s="1"/>
  <c r="A447" i="1"/>
  <c r="BL446" i="1"/>
  <c r="BJ446" i="1"/>
  <c r="BK446" i="1" s="1"/>
  <c r="BD446" i="1"/>
  <c r="BC446" i="1"/>
  <c r="BB446" i="1"/>
  <c r="AZ446" i="1"/>
  <c r="AW446" i="1"/>
  <c r="AV446" i="1"/>
  <c r="AU446" i="1"/>
  <c r="AT446" i="1"/>
  <c r="AS446" i="1"/>
  <c r="AP446" i="1"/>
  <c r="AQ446" i="1" s="1"/>
  <c r="AO446" i="1"/>
  <c r="AN446" i="1"/>
  <c r="AL446" i="1"/>
  <c r="AA446" i="1"/>
  <c r="W446" i="1"/>
  <c r="E446" i="1"/>
  <c r="D446" i="1"/>
  <c r="B446" i="1"/>
  <c r="AX446" i="1" s="1"/>
  <c r="A446" i="1"/>
  <c r="BL445" i="1"/>
  <c r="BJ445" i="1"/>
  <c r="BK445" i="1" s="1"/>
  <c r="BD445" i="1"/>
  <c r="BC445" i="1"/>
  <c r="BB445" i="1"/>
  <c r="AZ445" i="1"/>
  <c r="AW445" i="1"/>
  <c r="AV445" i="1"/>
  <c r="AU445" i="1"/>
  <c r="AT445" i="1"/>
  <c r="AS445" i="1"/>
  <c r="AP445" i="1"/>
  <c r="AO445" i="1"/>
  <c r="AN445" i="1"/>
  <c r="AL445" i="1"/>
  <c r="AA445" i="1"/>
  <c r="W445" i="1"/>
  <c r="E445" i="1"/>
  <c r="D445" i="1"/>
  <c r="B445" i="1"/>
  <c r="AX445" i="1" s="1"/>
  <c r="A445" i="1"/>
  <c r="BL444" i="1"/>
  <c r="BJ444" i="1"/>
  <c r="BK444" i="1" s="1"/>
  <c r="BD444" i="1"/>
  <c r="BC444" i="1"/>
  <c r="BB444" i="1"/>
  <c r="AZ444" i="1"/>
  <c r="AW444" i="1"/>
  <c r="AV444" i="1"/>
  <c r="AU444" i="1"/>
  <c r="AT444" i="1"/>
  <c r="AS444" i="1"/>
  <c r="AP444" i="1"/>
  <c r="AQ444" i="1" s="1"/>
  <c r="AO444" i="1"/>
  <c r="AN444" i="1"/>
  <c r="AL444" i="1"/>
  <c r="AA444" i="1"/>
  <c r="W444" i="1"/>
  <c r="E444" i="1"/>
  <c r="D444" i="1"/>
  <c r="B444" i="1"/>
  <c r="AX444" i="1" s="1"/>
  <c r="A444" i="1"/>
  <c r="BL443" i="1"/>
  <c r="BJ443" i="1"/>
  <c r="BK443" i="1" s="1"/>
  <c r="BD443" i="1"/>
  <c r="BC443" i="1"/>
  <c r="BB443" i="1"/>
  <c r="AZ443" i="1"/>
  <c r="AW443" i="1"/>
  <c r="AV443" i="1"/>
  <c r="AU443" i="1"/>
  <c r="AT443" i="1"/>
  <c r="AS443" i="1"/>
  <c r="AP443" i="1"/>
  <c r="AO443" i="1"/>
  <c r="AN443" i="1"/>
  <c r="AL443" i="1"/>
  <c r="AA443" i="1"/>
  <c r="W443" i="1"/>
  <c r="E443" i="1"/>
  <c r="D443" i="1"/>
  <c r="B443" i="1"/>
  <c r="AX443" i="1" s="1"/>
  <c r="A443" i="1"/>
  <c r="BL442" i="1"/>
  <c r="BJ442" i="1"/>
  <c r="BK442" i="1" s="1"/>
  <c r="BD442" i="1"/>
  <c r="BC442" i="1"/>
  <c r="BB442" i="1"/>
  <c r="AZ442" i="1"/>
  <c r="AW442" i="1"/>
  <c r="AV442" i="1"/>
  <c r="AU442" i="1"/>
  <c r="AT442" i="1"/>
  <c r="AS442" i="1"/>
  <c r="AP442" i="1"/>
  <c r="AQ442" i="1" s="1"/>
  <c r="AO442" i="1"/>
  <c r="AN442" i="1"/>
  <c r="AL442" i="1"/>
  <c r="AA442" i="1"/>
  <c r="W442" i="1"/>
  <c r="E442" i="1"/>
  <c r="D442" i="1"/>
  <c r="B442" i="1"/>
  <c r="AX442" i="1" s="1"/>
  <c r="A442" i="1"/>
  <c r="BL441" i="1"/>
  <c r="BJ441" i="1"/>
  <c r="BK441" i="1" s="1"/>
  <c r="BD441" i="1"/>
  <c r="BC441" i="1"/>
  <c r="BB441" i="1"/>
  <c r="AZ441" i="1"/>
  <c r="AW441" i="1"/>
  <c r="AV441" i="1"/>
  <c r="AU441" i="1"/>
  <c r="AT441" i="1"/>
  <c r="AS441" i="1"/>
  <c r="AP441" i="1"/>
  <c r="AO441" i="1"/>
  <c r="AN441" i="1"/>
  <c r="AL441" i="1"/>
  <c r="AA441" i="1"/>
  <c r="W441" i="1"/>
  <c r="E441" i="1"/>
  <c r="D441" i="1"/>
  <c r="B441" i="1"/>
  <c r="AX441" i="1" s="1"/>
  <c r="A441" i="1"/>
  <c r="BL440" i="1"/>
  <c r="BJ440" i="1"/>
  <c r="BK440" i="1" s="1"/>
  <c r="BD440" i="1"/>
  <c r="BC440" i="1"/>
  <c r="BB440" i="1"/>
  <c r="AZ440" i="1"/>
  <c r="AW440" i="1"/>
  <c r="AV440" i="1"/>
  <c r="AU440" i="1"/>
  <c r="AT440" i="1"/>
  <c r="AS440" i="1"/>
  <c r="AN440" i="1"/>
  <c r="AM440" i="1"/>
  <c r="AA440" i="1"/>
  <c r="AP440" i="1" s="1"/>
  <c r="AQ440" i="1" s="1"/>
  <c r="W440" i="1"/>
  <c r="E440" i="1"/>
  <c r="D440" i="1"/>
  <c r="B440" i="1"/>
  <c r="AX440" i="1" s="1"/>
  <c r="A440" i="1"/>
  <c r="BL439" i="1"/>
  <c r="BJ439" i="1"/>
  <c r="BK439" i="1" s="1"/>
  <c r="BD439" i="1"/>
  <c r="BC439" i="1"/>
  <c r="BB439" i="1"/>
  <c r="AZ439" i="1"/>
  <c r="AW439" i="1"/>
  <c r="AV439" i="1"/>
  <c r="AU439" i="1"/>
  <c r="AT439" i="1"/>
  <c r="AS439" i="1"/>
  <c r="AN439" i="1"/>
  <c r="AL439" i="1"/>
  <c r="AA439" i="1"/>
  <c r="AP439" i="1" s="1"/>
  <c r="W439" i="1"/>
  <c r="E439" i="1"/>
  <c r="D439" i="1"/>
  <c r="B439" i="1"/>
  <c r="AX439" i="1" s="1"/>
  <c r="A439" i="1"/>
  <c r="BL438" i="1"/>
  <c r="BJ438" i="1"/>
  <c r="BK438" i="1" s="1"/>
  <c r="BD438" i="1"/>
  <c r="BC438" i="1"/>
  <c r="BB438" i="1"/>
  <c r="AZ438" i="1"/>
  <c r="AW438" i="1"/>
  <c r="AV438" i="1"/>
  <c r="AU438" i="1"/>
  <c r="AT438" i="1"/>
  <c r="AS438" i="1"/>
  <c r="AN438" i="1"/>
  <c r="AL438" i="1"/>
  <c r="AA438" i="1"/>
  <c r="AP438" i="1" s="1"/>
  <c r="W438" i="1"/>
  <c r="E438" i="1"/>
  <c r="D438" i="1"/>
  <c r="B438" i="1"/>
  <c r="AX438" i="1" s="1"/>
  <c r="A438" i="1"/>
  <c r="BL437" i="1"/>
  <c r="BJ437" i="1"/>
  <c r="BK437" i="1" s="1"/>
  <c r="BD437" i="1"/>
  <c r="BC437" i="1"/>
  <c r="BB437" i="1"/>
  <c r="AZ437" i="1"/>
  <c r="AW437" i="1"/>
  <c r="AV437" i="1"/>
  <c r="AU437" i="1"/>
  <c r="AT437" i="1"/>
  <c r="AS437" i="1"/>
  <c r="AN437" i="1"/>
  <c r="AL437" i="1"/>
  <c r="AA437" i="1"/>
  <c r="AP437" i="1" s="1"/>
  <c r="W437" i="1"/>
  <c r="E437" i="1"/>
  <c r="D437" i="1"/>
  <c r="B437" i="1"/>
  <c r="AX437" i="1" s="1"/>
  <c r="A437" i="1"/>
  <c r="BL436" i="1"/>
  <c r="BJ436" i="1"/>
  <c r="BK436" i="1" s="1"/>
  <c r="BD436" i="1"/>
  <c r="BC436" i="1"/>
  <c r="BB436" i="1"/>
  <c r="AZ436" i="1"/>
  <c r="AW436" i="1"/>
  <c r="AV436" i="1"/>
  <c r="AU436" i="1"/>
  <c r="AT436" i="1"/>
  <c r="AS436" i="1"/>
  <c r="AN436" i="1"/>
  <c r="AL436" i="1"/>
  <c r="AA436" i="1"/>
  <c r="AP436" i="1" s="1"/>
  <c r="W436" i="1"/>
  <c r="E436" i="1"/>
  <c r="D436" i="1"/>
  <c r="B436" i="1"/>
  <c r="AX436" i="1" s="1"/>
  <c r="A436" i="1"/>
  <c r="BL435" i="1"/>
  <c r="BJ435" i="1"/>
  <c r="BK435" i="1" s="1"/>
  <c r="BD435" i="1"/>
  <c r="BC435" i="1"/>
  <c r="BB435" i="1"/>
  <c r="AZ435" i="1"/>
  <c r="AW435" i="1"/>
  <c r="AV435" i="1"/>
  <c r="AU435" i="1"/>
  <c r="AT435" i="1"/>
  <c r="AS435" i="1"/>
  <c r="AN435" i="1"/>
  <c r="AL435" i="1"/>
  <c r="AA435" i="1"/>
  <c r="AP435" i="1" s="1"/>
  <c r="W435" i="1"/>
  <c r="E435" i="1"/>
  <c r="D435" i="1"/>
  <c r="B435" i="1"/>
  <c r="AX435" i="1" s="1"/>
  <c r="A435" i="1"/>
  <c r="BL434" i="1"/>
  <c r="BJ434" i="1"/>
  <c r="BK434" i="1" s="1"/>
  <c r="BD434" i="1"/>
  <c r="BC434" i="1"/>
  <c r="BB434" i="1"/>
  <c r="AZ434" i="1"/>
  <c r="AW434" i="1"/>
  <c r="AV434" i="1"/>
  <c r="AU434" i="1"/>
  <c r="AT434" i="1"/>
  <c r="AS434" i="1"/>
  <c r="AN434" i="1"/>
  <c r="AL434" i="1"/>
  <c r="AA434" i="1"/>
  <c r="AP434" i="1" s="1"/>
  <c r="W434" i="1"/>
  <c r="E434" i="1"/>
  <c r="D434" i="1"/>
  <c r="B434" i="1"/>
  <c r="AX434" i="1" s="1"/>
  <c r="A434" i="1"/>
  <c r="BL433" i="1"/>
  <c r="BJ433" i="1"/>
  <c r="BK433" i="1" s="1"/>
  <c r="BD433" i="1"/>
  <c r="BC433" i="1"/>
  <c r="BB433" i="1"/>
  <c r="AZ433" i="1"/>
  <c r="AW433" i="1"/>
  <c r="AV433" i="1"/>
  <c r="AU433" i="1"/>
  <c r="AT433" i="1"/>
  <c r="AS433" i="1"/>
  <c r="AP433" i="1"/>
  <c r="AO433" i="1"/>
  <c r="AN433" i="1"/>
  <c r="AM433" i="1"/>
  <c r="AA433" i="1"/>
  <c r="W433" i="1"/>
  <c r="E433" i="1"/>
  <c r="D433" i="1"/>
  <c r="B433" i="1"/>
  <c r="AX433" i="1" s="1"/>
  <c r="A433" i="1"/>
  <c r="BI432" i="1"/>
  <c r="BG432" i="1"/>
  <c r="BH432" i="1" s="1"/>
  <c r="BC432" i="1"/>
  <c r="BB432" i="1"/>
  <c r="AZ432" i="1"/>
  <c r="AW432" i="1"/>
  <c r="AV432" i="1"/>
  <c r="AU432" i="1"/>
  <c r="AT432" i="1"/>
  <c r="AS432" i="1"/>
  <c r="AP432" i="1"/>
  <c r="AQ432" i="1" s="1"/>
  <c r="AO432" i="1"/>
  <c r="AN432" i="1"/>
  <c r="AM432" i="1"/>
  <c r="AL432" i="1"/>
  <c r="AD432" i="1"/>
  <c r="AA432" i="1"/>
  <c r="BD432" i="1" s="1"/>
  <c r="W432" i="1"/>
  <c r="E432" i="1"/>
  <c r="D432" i="1"/>
  <c r="B432" i="1"/>
  <c r="AX432" i="1" s="1"/>
  <c r="A432" i="1"/>
  <c r="BI431" i="1"/>
  <c r="BG431" i="1"/>
  <c r="BH431" i="1" s="1"/>
  <c r="BC431" i="1"/>
  <c r="BB431" i="1"/>
  <c r="AZ431" i="1"/>
  <c r="AW431" i="1"/>
  <c r="AV431" i="1"/>
  <c r="AU431" i="1"/>
  <c r="AT431" i="1"/>
  <c r="AS431" i="1"/>
  <c r="AP431" i="1"/>
  <c r="AQ431" i="1" s="1"/>
  <c r="AO431" i="1"/>
  <c r="AN431" i="1"/>
  <c r="AM431" i="1"/>
  <c r="AL431" i="1"/>
  <c r="AD431" i="1"/>
  <c r="AA431" i="1"/>
  <c r="BD431" i="1" s="1"/>
  <c r="W431" i="1"/>
  <c r="E431" i="1"/>
  <c r="D431" i="1"/>
  <c r="B431" i="1"/>
  <c r="AX431" i="1" s="1"/>
  <c r="A431" i="1"/>
  <c r="BI430" i="1"/>
  <c r="BG430" i="1"/>
  <c r="BH430" i="1" s="1"/>
  <c r="BC430" i="1"/>
  <c r="BB430" i="1"/>
  <c r="AZ430" i="1"/>
  <c r="AW430" i="1"/>
  <c r="AV430" i="1"/>
  <c r="AU430" i="1"/>
  <c r="AT430" i="1"/>
  <c r="AS430" i="1"/>
  <c r="AP430" i="1"/>
  <c r="AQ430" i="1" s="1"/>
  <c r="AO430" i="1"/>
  <c r="AN430" i="1"/>
  <c r="AM430" i="1"/>
  <c r="AL430" i="1"/>
  <c r="AD430" i="1"/>
  <c r="AA430" i="1"/>
  <c r="BD430" i="1" s="1"/>
  <c r="W430" i="1"/>
  <c r="E430" i="1"/>
  <c r="D430" i="1"/>
  <c r="B430" i="1"/>
  <c r="AX430" i="1" s="1"/>
  <c r="A430" i="1"/>
  <c r="BI429" i="1"/>
  <c r="BG429" i="1"/>
  <c r="BH429" i="1" s="1"/>
  <c r="BC429" i="1"/>
  <c r="BB429" i="1"/>
  <c r="AZ429" i="1"/>
  <c r="AW429" i="1"/>
  <c r="AV429" i="1"/>
  <c r="AU429" i="1"/>
  <c r="AT429" i="1"/>
  <c r="AS429" i="1"/>
  <c r="AP429" i="1"/>
  <c r="AQ429" i="1" s="1"/>
  <c r="AO429" i="1"/>
  <c r="AN429" i="1"/>
  <c r="AM429" i="1"/>
  <c r="AL429" i="1"/>
  <c r="AD429" i="1"/>
  <c r="AA429" i="1"/>
  <c r="BD429" i="1" s="1"/>
  <c r="W429" i="1"/>
  <c r="E429" i="1"/>
  <c r="D429" i="1"/>
  <c r="B429" i="1"/>
  <c r="AX429" i="1" s="1"/>
  <c r="A429" i="1"/>
  <c r="BI428" i="1"/>
  <c r="BG428" i="1"/>
  <c r="BH428" i="1" s="1"/>
  <c r="BC428" i="1"/>
  <c r="BB428" i="1"/>
  <c r="AZ428" i="1"/>
  <c r="AW428" i="1"/>
  <c r="AV428" i="1"/>
  <c r="AU428" i="1"/>
  <c r="AT428" i="1"/>
  <c r="AS428" i="1"/>
  <c r="AP428" i="1"/>
  <c r="AQ428" i="1" s="1"/>
  <c r="AO428" i="1"/>
  <c r="AN428" i="1"/>
  <c r="AM428" i="1"/>
  <c r="AL428" i="1"/>
  <c r="AD428" i="1"/>
  <c r="AA428" i="1"/>
  <c r="BD428" i="1" s="1"/>
  <c r="W428" i="1"/>
  <c r="E428" i="1"/>
  <c r="D428" i="1"/>
  <c r="B428" i="1"/>
  <c r="AX428" i="1" s="1"/>
  <c r="A428" i="1"/>
  <c r="BI427" i="1"/>
  <c r="BG427" i="1"/>
  <c r="BH427" i="1" s="1"/>
  <c r="BC427" i="1"/>
  <c r="BB427" i="1"/>
  <c r="AZ427" i="1"/>
  <c r="AW427" i="1"/>
  <c r="AV427" i="1"/>
  <c r="AU427" i="1"/>
  <c r="AT427" i="1"/>
  <c r="AS427" i="1"/>
  <c r="AP427" i="1"/>
  <c r="AQ427" i="1" s="1"/>
  <c r="AO427" i="1"/>
  <c r="AN427" i="1"/>
  <c r="AM427" i="1"/>
  <c r="AL427" i="1"/>
  <c r="AD427" i="1"/>
  <c r="AA427" i="1"/>
  <c r="BD427" i="1" s="1"/>
  <c r="W427" i="1"/>
  <c r="E427" i="1"/>
  <c r="D427" i="1"/>
  <c r="B427" i="1"/>
  <c r="AX427" i="1" s="1"/>
  <c r="A427" i="1"/>
  <c r="BI426" i="1"/>
  <c r="BG426" i="1"/>
  <c r="BH426" i="1" s="1"/>
  <c r="BC426" i="1"/>
  <c r="BB426" i="1"/>
  <c r="AZ426" i="1"/>
  <c r="AW426" i="1"/>
  <c r="AV426" i="1"/>
  <c r="AU426" i="1"/>
  <c r="AT426" i="1"/>
  <c r="AS426" i="1"/>
  <c r="AP426" i="1"/>
  <c r="AQ426" i="1" s="1"/>
  <c r="AO426" i="1"/>
  <c r="AN426" i="1"/>
  <c r="AM426" i="1"/>
  <c r="AL426" i="1"/>
  <c r="AD426" i="1"/>
  <c r="AA426" i="1"/>
  <c r="BD426" i="1" s="1"/>
  <c r="W426" i="1"/>
  <c r="E426" i="1"/>
  <c r="D426" i="1"/>
  <c r="B426" i="1"/>
  <c r="AX426" i="1" s="1"/>
  <c r="A426" i="1"/>
  <c r="BI425" i="1"/>
  <c r="BG425" i="1"/>
  <c r="BH425" i="1" s="1"/>
  <c r="BC425" i="1"/>
  <c r="BB425" i="1"/>
  <c r="AZ425" i="1"/>
  <c r="AW425" i="1"/>
  <c r="AV425" i="1"/>
  <c r="AU425" i="1"/>
  <c r="AT425" i="1"/>
  <c r="AS425" i="1"/>
  <c r="AP425" i="1"/>
  <c r="AQ425" i="1" s="1"/>
  <c r="AO425" i="1"/>
  <c r="AN425" i="1"/>
  <c r="AM425" i="1"/>
  <c r="AL425" i="1"/>
  <c r="AD425" i="1"/>
  <c r="AA425" i="1"/>
  <c r="BD425" i="1" s="1"/>
  <c r="W425" i="1"/>
  <c r="E425" i="1"/>
  <c r="D425" i="1"/>
  <c r="B425" i="1"/>
  <c r="AX425" i="1" s="1"/>
  <c r="A425" i="1"/>
  <c r="BI424" i="1"/>
  <c r="BG424" i="1"/>
  <c r="BH424" i="1" s="1"/>
  <c r="BC424" i="1"/>
  <c r="BB424" i="1"/>
  <c r="AZ424" i="1"/>
  <c r="AW424" i="1"/>
  <c r="AV424" i="1"/>
  <c r="AU424" i="1"/>
  <c r="AT424" i="1"/>
  <c r="AS424" i="1"/>
  <c r="AP424" i="1"/>
  <c r="AQ424" i="1" s="1"/>
  <c r="AO424" i="1"/>
  <c r="AN424" i="1"/>
  <c r="AM424" i="1"/>
  <c r="AL424" i="1"/>
  <c r="AD424" i="1"/>
  <c r="AA424" i="1"/>
  <c r="BD424" i="1" s="1"/>
  <c r="W424" i="1"/>
  <c r="E424" i="1"/>
  <c r="D424" i="1"/>
  <c r="B424" i="1"/>
  <c r="AX424" i="1" s="1"/>
  <c r="A424" i="1"/>
  <c r="BI423" i="1"/>
  <c r="BG423" i="1"/>
  <c r="BH423" i="1" s="1"/>
  <c r="BC423" i="1"/>
  <c r="BB423" i="1"/>
  <c r="AZ423" i="1"/>
  <c r="AW423" i="1"/>
  <c r="AV423" i="1"/>
  <c r="AU423" i="1"/>
  <c r="AT423" i="1"/>
  <c r="AS423" i="1"/>
  <c r="AP423" i="1"/>
  <c r="AQ423" i="1" s="1"/>
  <c r="AO423" i="1"/>
  <c r="AN423" i="1"/>
  <c r="AM423" i="1"/>
  <c r="AL423" i="1"/>
  <c r="AD423" i="1"/>
  <c r="AA423" i="1"/>
  <c r="BD423" i="1" s="1"/>
  <c r="W423" i="1"/>
  <c r="E423" i="1"/>
  <c r="D423" i="1"/>
  <c r="B423" i="1"/>
  <c r="AX423" i="1" s="1"/>
  <c r="A423" i="1"/>
  <c r="BI422" i="1"/>
  <c r="BG422" i="1"/>
  <c r="BH422" i="1" s="1"/>
  <c r="BC422" i="1"/>
  <c r="BB422" i="1"/>
  <c r="AZ422" i="1"/>
  <c r="AW422" i="1"/>
  <c r="AV422" i="1"/>
  <c r="AU422" i="1"/>
  <c r="AT422" i="1"/>
  <c r="AS422" i="1"/>
  <c r="AP422" i="1"/>
  <c r="AQ422" i="1" s="1"/>
  <c r="AO422" i="1"/>
  <c r="AN422" i="1"/>
  <c r="AM422" i="1"/>
  <c r="AL422" i="1"/>
  <c r="AA422" i="1"/>
  <c r="W422" i="1"/>
  <c r="E422" i="1"/>
  <c r="D422" i="1"/>
  <c r="B422" i="1"/>
  <c r="AX422" i="1" s="1"/>
  <c r="A422" i="1"/>
  <c r="BI421" i="1"/>
  <c r="BG421" i="1"/>
  <c r="BH421" i="1" s="1"/>
  <c r="BD421" i="1"/>
  <c r="BB421" i="1"/>
  <c r="AZ421" i="1"/>
  <c r="AW421" i="1"/>
  <c r="AV421" i="1"/>
  <c r="AU421" i="1"/>
  <c r="AT421" i="1"/>
  <c r="AS421" i="1"/>
  <c r="AP421" i="1"/>
  <c r="AQ421" i="1" s="1"/>
  <c r="AO421" i="1"/>
  <c r="AN421" i="1"/>
  <c r="AM421" i="1"/>
  <c r="AL421" i="1"/>
  <c r="AD421" i="1"/>
  <c r="AA421" i="1"/>
  <c r="W421" i="1"/>
  <c r="E421" i="1"/>
  <c r="D421" i="1"/>
  <c r="B421" i="1"/>
  <c r="AX421" i="1" s="1"/>
  <c r="A421" i="1"/>
  <c r="BI420" i="1"/>
  <c r="BG420" i="1"/>
  <c r="BH420" i="1" s="1"/>
  <c r="BD420" i="1"/>
  <c r="BB420" i="1"/>
  <c r="AZ420" i="1"/>
  <c r="AW420" i="1"/>
  <c r="AV420" i="1"/>
  <c r="AU420" i="1"/>
  <c r="AT420" i="1"/>
  <c r="AS420" i="1"/>
  <c r="AP420" i="1"/>
  <c r="AQ420" i="1" s="1"/>
  <c r="AO420" i="1"/>
  <c r="AN420" i="1"/>
  <c r="AM420" i="1"/>
  <c r="AL420" i="1"/>
  <c r="AD420" i="1"/>
  <c r="AA420" i="1"/>
  <c r="W420" i="1"/>
  <c r="E420" i="1"/>
  <c r="D420" i="1"/>
  <c r="B420" i="1"/>
  <c r="AX420" i="1" s="1"/>
  <c r="A420" i="1"/>
  <c r="BI419" i="1"/>
  <c r="BG419" i="1"/>
  <c r="BH419" i="1" s="1"/>
  <c r="BD419" i="1"/>
  <c r="BB419" i="1"/>
  <c r="AZ419" i="1"/>
  <c r="AW419" i="1"/>
  <c r="AV419" i="1"/>
  <c r="AU419" i="1"/>
  <c r="AT419" i="1"/>
  <c r="AS419" i="1"/>
  <c r="AP419" i="1"/>
  <c r="AQ419" i="1" s="1"/>
  <c r="AO419" i="1"/>
  <c r="AN419" i="1"/>
  <c r="AM419" i="1"/>
  <c r="AL419" i="1"/>
  <c r="AD419" i="1"/>
  <c r="AA419" i="1"/>
  <c r="W419" i="1"/>
  <c r="E419" i="1"/>
  <c r="D419" i="1"/>
  <c r="B419" i="1"/>
  <c r="AX419" i="1" s="1"/>
  <c r="A419" i="1"/>
  <c r="BI418" i="1"/>
  <c r="BG418" i="1"/>
  <c r="BH418" i="1" s="1"/>
  <c r="BD418" i="1"/>
  <c r="BB418" i="1"/>
  <c r="AZ418" i="1"/>
  <c r="AW418" i="1"/>
  <c r="AV418" i="1"/>
  <c r="AU418" i="1"/>
  <c r="AT418" i="1"/>
  <c r="AS418" i="1"/>
  <c r="AP418" i="1"/>
  <c r="AQ418" i="1" s="1"/>
  <c r="AO418" i="1"/>
  <c r="AN418" i="1"/>
  <c r="AM418" i="1"/>
  <c r="AL418" i="1"/>
  <c r="AD418" i="1"/>
  <c r="AA418" i="1"/>
  <c r="W418" i="1"/>
  <c r="E418" i="1"/>
  <c r="D418" i="1"/>
  <c r="B418" i="1"/>
  <c r="BA418" i="1" s="1"/>
  <c r="A418" i="1"/>
  <c r="BI417" i="1"/>
  <c r="BG417" i="1"/>
  <c r="BH417" i="1" s="1"/>
  <c r="BD417" i="1"/>
  <c r="BB417" i="1"/>
  <c r="AZ417" i="1"/>
  <c r="AW417" i="1"/>
  <c r="AV417" i="1"/>
  <c r="AU417" i="1"/>
  <c r="AT417" i="1"/>
  <c r="AS417" i="1"/>
  <c r="AP417" i="1"/>
  <c r="AQ417" i="1" s="1"/>
  <c r="AO417" i="1"/>
  <c r="AN417" i="1"/>
  <c r="AM417" i="1"/>
  <c r="AL417" i="1"/>
  <c r="AD417" i="1"/>
  <c r="AA417" i="1"/>
  <c r="W417" i="1"/>
  <c r="E417" i="1"/>
  <c r="D417" i="1"/>
  <c r="B417" i="1"/>
  <c r="AX417" i="1" s="1"/>
  <c r="A417" i="1"/>
  <c r="BI416" i="1"/>
  <c r="BG416" i="1"/>
  <c r="BH416" i="1" s="1"/>
  <c r="BD416" i="1"/>
  <c r="BB416" i="1"/>
  <c r="AZ416" i="1"/>
  <c r="AW416" i="1"/>
  <c r="AV416" i="1"/>
  <c r="AU416" i="1"/>
  <c r="AT416" i="1"/>
  <c r="AS416" i="1"/>
  <c r="AP416" i="1"/>
  <c r="AQ416" i="1" s="1"/>
  <c r="AO416" i="1"/>
  <c r="AN416" i="1"/>
  <c r="AM416" i="1"/>
  <c r="AL416" i="1"/>
  <c r="AD416" i="1"/>
  <c r="AA416" i="1"/>
  <c r="W416" i="1"/>
  <c r="E416" i="1"/>
  <c r="D416" i="1"/>
  <c r="B416" i="1"/>
  <c r="AX416" i="1" s="1"/>
  <c r="A416" i="1"/>
  <c r="BI415" i="1"/>
  <c r="BG415" i="1"/>
  <c r="BH415" i="1" s="1"/>
  <c r="BD415" i="1"/>
  <c r="BB415" i="1"/>
  <c r="AZ415" i="1"/>
  <c r="AW415" i="1"/>
  <c r="AV415" i="1"/>
  <c r="AU415" i="1"/>
  <c r="AT415" i="1"/>
  <c r="AS415" i="1"/>
  <c r="AP415" i="1"/>
  <c r="AQ415" i="1" s="1"/>
  <c r="AO415" i="1"/>
  <c r="AN415" i="1"/>
  <c r="AM415" i="1"/>
  <c r="AL415" i="1"/>
  <c r="AD415" i="1"/>
  <c r="AA415" i="1"/>
  <c r="W415" i="1"/>
  <c r="E415" i="1"/>
  <c r="D415" i="1"/>
  <c r="B415" i="1"/>
  <c r="AX415" i="1" s="1"/>
  <c r="A415" i="1"/>
  <c r="BI414" i="1"/>
  <c r="BG414" i="1"/>
  <c r="BH414" i="1" s="1"/>
  <c r="BD414" i="1"/>
  <c r="BB414" i="1"/>
  <c r="AZ414" i="1"/>
  <c r="AW414" i="1"/>
  <c r="AV414" i="1"/>
  <c r="AU414" i="1"/>
  <c r="AT414" i="1"/>
  <c r="AS414" i="1"/>
  <c r="AP414" i="1"/>
  <c r="AQ414" i="1" s="1"/>
  <c r="AO414" i="1"/>
  <c r="AN414" i="1"/>
  <c r="AM414" i="1"/>
  <c r="AL414" i="1"/>
  <c r="AD414" i="1"/>
  <c r="AA414" i="1"/>
  <c r="W414" i="1"/>
  <c r="E414" i="1"/>
  <c r="D414" i="1"/>
  <c r="B414" i="1"/>
  <c r="AX414" i="1" s="1"/>
  <c r="A414" i="1"/>
  <c r="BI413" i="1"/>
  <c r="BG413" i="1"/>
  <c r="BH413" i="1" s="1"/>
  <c r="BD413" i="1"/>
  <c r="BC413" i="1"/>
  <c r="AZ413" i="1"/>
  <c r="AW413" i="1"/>
  <c r="AV413" i="1"/>
  <c r="AU413" i="1"/>
  <c r="AT413" i="1"/>
  <c r="AS413" i="1"/>
  <c r="AP413" i="1"/>
  <c r="AQ413" i="1" s="1"/>
  <c r="AO413" i="1"/>
  <c r="AN413" i="1"/>
  <c r="AM413" i="1"/>
  <c r="AL413" i="1"/>
  <c r="AD413" i="1"/>
  <c r="AA413" i="1"/>
  <c r="W413" i="1"/>
  <c r="E413" i="1"/>
  <c r="D413" i="1"/>
  <c r="B413" i="1"/>
  <c r="BB413" i="1" s="1"/>
  <c r="A413" i="1"/>
  <c r="BI412" i="1"/>
  <c r="BG412" i="1"/>
  <c r="BH412" i="1" s="1"/>
  <c r="BD412" i="1"/>
  <c r="BC412" i="1"/>
  <c r="AZ412" i="1"/>
  <c r="AW412" i="1"/>
  <c r="AV412" i="1"/>
  <c r="AU412" i="1"/>
  <c r="AT412" i="1"/>
  <c r="AS412" i="1"/>
  <c r="AP412" i="1"/>
  <c r="AQ412" i="1" s="1"/>
  <c r="AO412" i="1"/>
  <c r="AN412" i="1"/>
  <c r="AM412" i="1"/>
  <c r="AL412" i="1"/>
  <c r="AD412" i="1"/>
  <c r="AA412" i="1"/>
  <c r="W412" i="1"/>
  <c r="E412" i="1"/>
  <c r="D412" i="1"/>
  <c r="B412" i="1"/>
  <c r="BB412" i="1" s="1"/>
  <c r="A412" i="1"/>
  <c r="BI411" i="1"/>
  <c r="BG411" i="1"/>
  <c r="BH411" i="1" s="1"/>
  <c r="BD411" i="1"/>
  <c r="BC411" i="1"/>
  <c r="AZ411" i="1"/>
  <c r="AW411" i="1"/>
  <c r="AV411" i="1"/>
  <c r="AU411" i="1"/>
  <c r="AT411" i="1"/>
  <c r="AS411" i="1"/>
  <c r="AP411" i="1"/>
  <c r="AQ411" i="1" s="1"/>
  <c r="AO411" i="1"/>
  <c r="AN411" i="1"/>
  <c r="AM411" i="1"/>
  <c r="AL411" i="1"/>
  <c r="AD411" i="1"/>
  <c r="AA411" i="1"/>
  <c r="W411" i="1"/>
  <c r="E411" i="1"/>
  <c r="D411" i="1"/>
  <c r="B411" i="1"/>
  <c r="BB411" i="1" s="1"/>
  <c r="A411" i="1"/>
  <c r="BI410" i="1"/>
  <c r="BG410" i="1"/>
  <c r="BH410" i="1" s="1"/>
  <c r="BD410" i="1"/>
  <c r="BC410" i="1"/>
  <c r="AZ410" i="1"/>
  <c r="AW410" i="1"/>
  <c r="AV410" i="1"/>
  <c r="AU410" i="1"/>
  <c r="AT410" i="1"/>
  <c r="AS410" i="1"/>
  <c r="AP410" i="1"/>
  <c r="AQ410" i="1" s="1"/>
  <c r="AO410" i="1"/>
  <c r="AN410" i="1"/>
  <c r="AM410" i="1"/>
  <c r="AL410" i="1"/>
  <c r="AD410" i="1"/>
  <c r="AA410" i="1"/>
  <c r="W410" i="1"/>
  <c r="E410" i="1"/>
  <c r="D410" i="1"/>
  <c r="B410" i="1"/>
  <c r="BB410" i="1" s="1"/>
  <c r="A410" i="1"/>
  <c r="BI409" i="1"/>
  <c r="BG409" i="1"/>
  <c r="BH409" i="1" s="1"/>
  <c r="BD409" i="1"/>
  <c r="BC409" i="1"/>
  <c r="AZ409" i="1"/>
  <c r="AW409" i="1"/>
  <c r="AV409" i="1"/>
  <c r="AU409" i="1"/>
  <c r="AT409" i="1"/>
  <c r="AS409" i="1"/>
  <c r="AP409" i="1"/>
  <c r="AQ409" i="1" s="1"/>
  <c r="AO409" i="1"/>
  <c r="AN409" i="1"/>
  <c r="AM409" i="1"/>
  <c r="AL409" i="1"/>
  <c r="AD409" i="1"/>
  <c r="AA409" i="1"/>
  <c r="W409" i="1"/>
  <c r="E409" i="1"/>
  <c r="D409" i="1"/>
  <c r="B409" i="1"/>
  <c r="BB409" i="1" s="1"/>
  <c r="A409" i="1"/>
  <c r="BI408" i="1"/>
  <c r="BG408" i="1"/>
  <c r="BH408" i="1" s="1"/>
  <c r="BD408" i="1"/>
  <c r="BC408" i="1"/>
  <c r="AZ408" i="1"/>
  <c r="AW408" i="1"/>
  <c r="AV408" i="1"/>
  <c r="AU408" i="1"/>
  <c r="AT408" i="1"/>
  <c r="AS408" i="1"/>
  <c r="AP408" i="1"/>
  <c r="AQ408" i="1" s="1"/>
  <c r="AO408" i="1"/>
  <c r="AN408" i="1"/>
  <c r="AM408" i="1"/>
  <c r="AL408" i="1"/>
  <c r="AD408" i="1"/>
  <c r="AA408" i="1"/>
  <c r="W408" i="1"/>
  <c r="E408" i="1"/>
  <c r="D408" i="1"/>
  <c r="B408" i="1"/>
  <c r="BB408" i="1" s="1"/>
  <c r="A408" i="1"/>
  <c r="BI407" i="1"/>
  <c r="BG407" i="1"/>
  <c r="BH407" i="1" s="1"/>
  <c r="BD407" i="1"/>
  <c r="BC407" i="1"/>
  <c r="AZ407" i="1"/>
  <c r="AW407" i="1"/>
  <c r="AV407" i="1"/>
  <c r="AU407" i="1"/>
  <c r="AT407" i="1"/>
  <c r="AS407" i="1"/>
  <c r="AP407" i="1"/>
  <c r="AQ407" i="1" s="1"/>
  <c r="AO407" i="1"/>
  <c r="AN407" i="1"/>
  <c r="AM407" i="1"/>
  <c r="AL407" i="1"/>
  <c r="AD407" i="1"/>
  <c r="AA407" i="1"/>
  <c r="W407" i="1"/>
  <c r="E407" i="1"/>
  <c r="D407" i="1"/>
  <c r="B407" i="1"/>
  <c r="BB407" i="1" s="1"/>
  <c r="A407" i="1"/>
  <c r="BI406" i="1"/>
  <c r="BG406" i="1"/>
  <c r="BH406" i="1" s="1"/>
  <c r="BD406" i="1"/>
  <c r="BC406" i="1"/>
  <c r="AZ406" i="1"/>
  <c r="AW406" i="1"/>
  <c r="AV406" i="1"/>
  <c r="AU406" i="1"/>
  <c r="AT406" i="1"/>
  <c r="AS406" i="1"/>
  <c r="AP406" i="1"/>
  <c r="AQ406" i="1" s="1"/>
  <c r="AO406" i="1"/>
  <c r="AN406" i="1"/>
  <c r="AM406" i="1"/>
  <c r="AL406" i="1"/>
  <c r="AD406" i="1"/>
  <c r="AA406" i="1"/>
  <c r="W406" i="1"/>
  <c r="E406" i="1"/>
  <c r="D406" i="1"/>
  <c r="B406" i="1"/>
  <c r="BB406" i="1" s="1"/>
  <c r="A406" i="1"/>
  <c r="BI405" i="1"/>
  <c r="BG405" i="1"/>
  <c r="BH405" i="1" s="1"/>
  <c r="BD405" i="1"/>
  <c r="BC405" i="1"/>
  <c r="BB405" i="1"/>
  <c r="AZ405" i="1"/>
  <c r="AW405" i="1"/>
  <c r="AU405" i="1"/>
  <c r="AT405" i="1"/>
  <c r="AS405" i="1"/>
  <c r="AP405" i="1"/>
  <c r="AQ405" i="1" s="1"/>
  <c r="AO405" i="1"/>
  <c r="AN405" i="1"/>
  <c r="AM405" i="1"/>
  <c r="AL405" i="1"/>
  <c r="AD405" i="1"/>
  <c r="AA405" i="1"/>
  <c r="AV405" i="1" s="1"/>
  <c r="W405" i="1"/>
  <c r="E405" i="1"/>
  <c r="D405" i="1"/>
  <c r="B405" i="1"/>
  <c r="AX405" i="1" s="1"/>
  <c r="A405" i="1"/>
  <c r="BI404" i="1"/>
  <c r="BG404" i="1"/>
  <c r="BH404" i="1" s="1"/>
  <c r="BD404" i="1"/>
  <c r="BC404" i="1"/>
  <c r="BB404" i="1"/>
  <c r="AZ404" i="1"/>
  <c r="AW404" i="1"/>
  <c r="AU404" i="1"/>
  <c r="AT404" i="1"/>
  <c r="AS404" i="1"/>
  <c r="AP404" i="1"/>
  <c r="AQ404" i="1" s="1"/>
  <c r="AO404" i="1"/>
  <c r="AN404" i="1"/>
  <c r="AM404" i="1"/>
  <c r="AL404" i="1"/>
  <c r="AD404" i="1"/>
  <c r="AA404" i="1"/>
  <c r="AV404" i="1" s="1"/>
  <c r="W404" i="1"/>
  <c r="E404" i="1"/>
  <c r="D404" i="1"/>
  <c r="B404" i="1"/>
  <c r="AX404" i="1" s="1"/>
  <c r="A404" i="1"/>
  <c r="BI403" i="1"/>
  <c r="BG403" i="1"/>
  <c r="BH403" i="1" s="1"/>
  <c r="BD403" i="1"/>
  <c r="BC403" i="1"/>
  <c r="BB403" i="1"/>
  <c r="AZ403" i="1"/>
  <c r="AW403" i="1"/>
  <c r="AU403" i="1"/>
  <c r="AT403" i="1"/>
  <c r="AS403" i="1"/>
  <c r="AP403" i="1"/>
  <c r="AQ403" i="1" s="1"/>
  <c r="AO403" i="1"/>
  <c r="AN403" i="1"/>
  <c r="AM403" i="1"/>
  <c r="AL403" i="1"/>
  <c r="AD403" i="1"/>
  <c r="AA403" i="1"/>
  <c r="AV403" i="1" s="1"/>
  <c r="W403" i="1"/>
  <c r="E403" i="1"/>
  <c r="D403" i="1"/>
  <c r="B403" i="1"/>
  <c r="AX403" i="1" s="1"/>
  <c r="A403" i="1"/>
  <c r="BI402" i="1"/>
  <c r="BG402" i="1"/>
  <c r="BH402" i="1" s="1"/>
  <c r="BD402" i="1"/>
  <c r="BC402" i="1"/>
  <c r="BB402" i="1"/>
  <c r="AZ402" i="1"/>
  <c r="AW402" i="1"/>
  <c r="AU402" i="1"/>
  <c r="AT402" i="1"/>
  <c r="AS402" i="1"/>
  <c r="AP402" i="1"/>
  <c r="AQ402" i="1" s="1"/>
  <c r="AO402" i="1"/>
  <c r="AN402" i="1"/>
  <c r="AM402" i="1"/>
  <c r="AL402" i="1"/>
  <c r="AD402" i="1"/>
  <c r="AA402" i="1"/>
  <c r="AV402" i="1" s="1"/>
  <c r="W402" i="1"/>
  <c r="E402" i="1"/>
  <c r="D402" i="1"/>
  <c r="B402" i="1"/>
  <c r="AX402" i="1" s="1"/>
  <c r="A402" i="1"/>
  <c r="BI401" i="1"/>
  <c r="BG401" i="1"/>
  <c r="BH401" i="1" s="1"/>
  <c r="BD401" i="1"/>
  <c r="BC401" i="1"/>
  <c r="BB401" i="1"/>
  <c r="AZ401" i="1"/>
  <c r="AW401" i="1"/>
  <c r="AU401" i="1"/>
  <c r="AT401" i="1"/>
  <c r="AS401" i="1"/>
  <c r="AP401" i="1"/>
  <c r="AQ401" i="1" s="1"/>
  <c r="AO401" i="1"/>
  <c r="AN401" i="1"/>
  <c r="AM401" i="1"/>
  <c r="AL401" i="1"/>
  <c r="AD401" i="1"/>
  <c r="AA401" i="1"/>
  <c r="AV401" i="1" s="1"/>
  <c r="W401" i="1"/>
  <c r="E401" i="1"/>
  <c r="D401" i="1"/>
  <c r="B401" i="1"/>
  <c r="AX401" i="1" s="1"/>
  <c r="A401" i="1"/>
  <c r="BI400" i="1"/>
  <c r="BG400" i="1"/>
  <c r="BH400" i="1" s="1"/>
  <c r="BD400" i="1"/>
  <c r="BC400" i="1"/>
  <c r="BB400" i="1"/>
  <c r="AZ400" i="1"/>
  <c r="AW400" i="1"/>
  <c r="AU400" i="1"/>
  <c r="AT400" i="1"/>
  <c r="AS400" i="1"/>
  <c r="AP400" i="1"/>
  <c r="AQ400" i="1" s="1"/>
  <c r="AO400" i="1"/>
  <c r="AN400" i="1"/>
  <c r="AM400" i="1"/>
  <c r="AL400" i="1"/>
  <c r="AD400" i="1"/>
  <c r="AA400" i="1"/>
  <c r="AV400" i="1" s="1"/>
  <c r="W400" i="1"/>
  <c r="E400" i="1"/>
  <c r="D400" i="1"/>
  <c r="B400" i="1"/>
  <c r="AX400" i="1" s="1"/>
  <c r="A400" i="1"/>
  <c r="BI399" i="1"/>
  <c r="BG399" i="1"/>
  <c r="BH399" i="1" s="1"/>
  <c r="BD399" i="1"/>
  <c r="BC399" i="1"/>
  <c r="BB399" i="1"/>
  <c r="AZ399" i="1"/>
  <c r="AW399" i="1"/>
  <c r="AU399" i="1"/>
  <c r="AT399" i="1"/>
  <c r="AS399" i="1"/>
  <c r="AP399" i="1"/>
  <c r="AQ399" i="1" s="1"/>
  <c r="AO399" i="1"/>
  <c r="AN399" i="1"/>
  <c r="AM399" i="1"/>
  <c r="AL399" i="1"/>
  <c r="AD399" i="1"/>
  <c r="AA399" i="1"/>
  <c r="AV399" i="1" s="1"/>
  <c r="W399" i="1"/>
  <c r="E399" i="1"/>
  <c r="D399" i="1"/>
  <c r="B399" i="1"/>
  <c r="AX399" i="1" s="1"/>
  <c r="A399" i="1"/>
  <c r="BI398" i="1"/>
  <c r="BG398" i="1"/>
  <c r="BH398" i="1" s="1"/>
  <c r="BD398" i="1"/>
  <c r="BC398" i="1"/>
  <c r="BB398" i="1"/>
  <c r="AZ398" i="1"/>
  <c r="AW398" i="1"/>
  <c r="AU398" i="1"/>
  <c r="AT398" i="1"/>
  <c r="AS398" i="1"/>
  <c r="AP398" i="1"/>
  <c r="AQ398" i="1" s="1"/>
  <c r="AO398" i="1"/>
  <c r="AN398" i="1"/>
  <c r="AM398" i="1"/>
  <c r="AL398" i="1"/>
  <c r="AD398" i="1"/>
  <c r="AA398" i="1"/>
  <c r="AV398" i="1" s="1"/>
  <c r="W398" i="1"/>
  <c r="E398" i="1"/>
  <c r="D398" i="1"/>
  <c r="B398" i="1"/>
  <c r="AX398" i="1" s="1"/>
  <c r="A398" i="1"/>
  <c r="BI397" i="1"/>
  <c r="BG397" i="1"/>
  <c r="BH397" i="1" s="1"/>
  <c r="BD397" i="1"/>
  <c r="BC397" i="1"/>
  <c r="BB397" i="1"/>
  <c r="AZ397" i="1"/>
  <c r="AW397" i="1"/>
  <c r="AV397" i="1"/>
  <c r="AU397" i="1"/>
  <c r="AT397" i="1"/>
  <c r="AS397" i="1"/>
  <c r="AP397" i="1"/>
  <c r="AQ397" i="1" s="1"/>
  <c r="AO397" i="1"/>
  <c r="AN397" i="1"/>
  <c r="AM397" i="1"/>
  <c r="AL397" i="1"/>
  <c r="AD397" i="1"/>
  <c r="AA397" i="1"/>
  <c r="W397" i="1"/>
  <c r="E397" i="1"/>
  <c r="D397" i="1"/>
  <c r="B397" i="1"/>
  <c r="AX397" i="1" s="1"/>
  <c r="A397" i="1"/>
  <c r="BI396" i="1"/>
  <c r="BG396" i="1"/>
  <c r="BH396" i="1" s="1"/>
  <c r="BD396" i="1"/>
  <c r="BC396" i="1"/>
  <c r="BB396" i="1"/>
  <c r="AZ396" i="1"/>
  <c r="AW396" i="1"/>
  <c r="AV396" i="1"/>
  <c r="AU396" i="1"/>
  <c r="AT396" i="1"/>
  <c r="AS396" i="1"/>
  <c r="AP396" i="1"/>
  <c r="AQ396" i="1" s="1"/>
  <c r="AO396" i="1"/>
  <c r="AN396" i="1"/>
  <c r="AM396" i="1"/>
  <c r="AL396" i="1"/>
  <c r="AD396" i="1"/>
  <c r="AA396" i="1"/>
  <c r="W396" i="1"/>
  <c r="E396" i="1"/>
  <c r="D396" i="1"/>
  <c r="B396" i="1"/>
  <c r="AX396" i="1" s="1"/>
  <c r="A396" i="1"/>
  <c r="BI395" i="1"/>
  <c r="BG395" i="1"/>
  <c r="BH395" i="1" s="1"/>
  <c r="BD395" i="1"/>
  <c r="BC395" i="1"/>
  <c r="BB395" i="1"/>
  <c r="AZ395" i="1"/>
  <c r="AW395" i="1"/>
  <c r="AV395" i="1"/>
  <c r="AU395" i="1"/>
  <c r="AT395" i="1"/>
  <c r="AS395" i="1"/>
  <c r="AP395" i="1"/>
  <c r="AQ395" i="1" s="1"/>
  <c r="AO395" i="1"/>
  <c r="AN395" i="1"/>
  <c r="AM395" i="1"/>
  <c r="AL395" i="1"/>
  <c r="AD395" i="1"/>
  <c r="AA395" i="1"/>
  <c r="W395" i="1"/>
  <c r="E395" i="1"/>
  <c r="D395" i="1"/>
  <c r="B395" i="1"/>
  <c r="AX395" i="1" s="1"/>
  <c r="A395" i="1"/>
  <c r="BI394" i="1"/>
  <c r="BG394" i="1"/>
  <c r="BH394" i="1" s="1"/>
  <c r="BD394" i="1"/>
  <c r="BC394" i="1"/>
  <c r="BB394" i="1"/>
  <c r="AZ394" i="1"/>
  <c r="AW394" i="1"/>
  <c r="AV394" i="1"/>
  <c r="AU394" i="1"/>
  <c r="AT394" i="1"/>
  <c r="AS394" i="1"/>
  <c r="AP394" i="1"/>
  <c r="AQ394" i="1" s="1"/>
  <c r="AO394" i="1"/>
  <c r="AN394" i="1"/>
  <c r="AM394" i="1"/>
  <c r="AL394" i="1"/>
  <c r="AD394" i="1"/>
  <c r="AA394" i="1"/>
  <c r="W394" i="1"/>
  <c r="E394" i="1"/>
  <c r="D394" i="1"/>
  <c r="B394" i="1"/>
  <c r="AX394" i="1" s="1"/>
  <c r="A394" i="1"/>
  <c r="BI393" i="1"/>
  <c r="BG393" i="1"/>
  <c r="BH393" i="1" s="1"/>
  <c r="BD393" i="1"/>
  <c r="BC393" i="1"/>
  <c r="BB393" i="1"/>
  <c r="AZ393" i="1"/>
  <c r="AW393" i="1"/>
  <c r="AV393" i="1"/>
  <c r="AU393" i="1"/>
  <c r="AT393" i="1"/>
  <c r="AS393" i="1"/>
  <c r="AP393" i="1"/>
  <c r="AQ393" i="1" s="1"/>
  <c r="AO393" i="1"/>
  <c r="AN393" i="1"/>
  <c r="AM393" i="1"/>
  <c r="AL393" i="1"/>
  <c r="AD393" i="1"/>
  <c r="AA393" i="1"/>
  <c r="W393" i="1"/>
  <c r="E393" i="1"/>
  <c r="D393" i="1"/>
  <c r="B393" i="1"/>
  <c r="AX393" i="1" s="1"/>
  <c r="A393" i="1"/>
  <c r="BI392" i="1"/>
  <c r="BG392" i="1"/>
  <c r="BH392" i="1" s="1"/>
  <c r="BD392" i="1"/>
  <c r="BC392" i="1"/>
  <c r="BB392" i="1"/>
  <c r="AZ392" i="1"/>
  <c r="AW392" i="1"/>
  <c r="AV392" i="1"/>
  <c r="AU392" i="1"/>
  <c r="AT392" i="1"/>
  <c r="AS392" i="1"/>
  <c r="AP392" i="1"/>
  <c r="AQ392" i="1" s="1"/>
  <c r="AO392" i="1"/>
  <c r="AN392" i="1"/>
  <c r="AM392" i="1"/>
  <c r="AL392" i="1"/>
  <c r="AD392" i="1"/>
  <c r="AA392" i="1"/>
  <c r="W392" i="1"/>
  <c r="E392" i="1"/>
  <c r="D392" i="1"/>
  <c r="B392" i="1"/>
  <c r="AX392" i="1" s="1"/>
  <c r="A392" i="1"/>
  <c r="BI391" i="1"/>
  <c r="BG391" i="1"/>
  <c r="BH391" i="1" s="1"/>
  <c r="BD391" i="1"/>
  <c r="BC391" i="1"/>
  <c r="BB391" i="1"/>
  <c r="AZ391" i="1"/>
  <c r="AW391" i="1"/>
  <c r="AV391" i="1"/>
  <c r="AU391" i="1"/>
  <c r="AT391" i="1"/>
  <c r="AS391" i="1"/>
  <c r="AP391" i="1"/>
  <c r="AQ391" i="1" s="1"/>
  <c r="AO391" i="1"/>
  <c r="AN391" i="1"/>
  <c r="AM391" i="1"/>
  <c r="AL391" i="1"/>
  <c r="AD391" i="1"/>
  <c r="AA391" i="1"/>
  <c r="W391" i="1"/>
  <c r="E391" i="1"/>
  <c r="D391" i="1"/>
  <c r="B391" i="1"/>
  <c r="AX391" i="1" s="1"/>
  <c r="A391" i="1"/>
  <c r="BI390" i="1"/>
  <c r="BG390" i="1"/>
  <c r="BH390" i="1" s="1"/>
  <c r="BD390" i="1"/>
  <c r="BC390" i="1"/>
  <c r="BB390" i="1"/>
  <c r="AZ390" i="1"/>
  <c r="AW390" i="1"/>
  <c r="AV390" i="1"/>
  <c r="AU390" i="1"/>
  <c r="AT390" i="1"/>
  <c r="AS390" i="1"/>
  <c r="AP390" i="1"/>
  <c r="AQ390" i="1" s="1"/>
  <c r="AO390" i="1"/>
  <c r="AN390" i="1"/>
  <c r="AM390" i="1"/>
  <c r="AL390" i="1"/>
  <c r="AD390" i="1"/>
  <c r="AA390" i="1"/>
  <c r="W390" i="1"/>
  <c r="E390" i="1"/>
  <c r="D390" i="1"/>
  <c r="B390" i="1"/>
  <c r="AX390" i="1" s="1"/>
  <c r="A390" i="1"/>
  <c r="BI389" i="1"/>
  <c r="BG389" i="1"/>
  <c r="BH389" i="1" s="1"/>
  <c r="BD389" i="1"/>
  <c r="BC389" i="1"/>
  <c r="BB389" i="1"/>
  <c r="AZ389" i="1"/>
  <c r="AW389" i="1"/>
  <c r="AV389" i="1"/>
  <c r="AU389" i="1"/>
  <c r="AT389" i="1"/>
  <c r="AS389" i="1"/>
  <c r="AP389" i="1"/>
  <c r="AQ389" i="1" s="1"/>
  <c r="AO389" i="1"/>
  <c r="AN389" i="1"/>
  <c r="AM389" i="1"/>
  <c r="AL389" i="1"/>
  <c r="AD389" i="1"/>
  <c r="AA389" i="1"/>
  <c r="W389" i="1"/>
  <c r="E389" i="1"/>
  <c r="D389" i="1"/>
  <c r="B389" i="1"/>
  <c r="AX389" i="1" s="1"/>
  <c r="A389" i="1"/>
  <c r="BI388" i="1"/>
  <c r="BG388" i="1"/>
  <c r="BH388" i="1" s="1"/>
  <c r="BD388" i="1"/>
  <c r="BC388" i="1"/>
  <c r="BB388" i="1"/>
  <c r="AZ388" i="1"/>
  <c r="AW388" i="1"/>
  <c r="AV388" i="1"/>
  <c r="AU388" i="1"/>
  <c r="AT388" i="1"/>
  <c r="AS388" i="1"/>
  <c r="AP388" i="1"/>
  <c r="AQ388" i="1" s="1"/>
  <c r="AO388" i="1"/>
  <c r="AN388" i="1"/>
  <c r="AM388" i="1"/>
  <c r="AL388" i="1"/>
  <c r="AD388" i="1"/>
  <c r="AA388" i="1"/>
  <c r="W388" i="1"/>
  <c r="E388" i="1"/>
  <c r="D388" i="1"/>
  <c r="B388" i="1"/>
  <c r="AX388" i="1" s="1"/>
  <c r="A388" i="1"/>
  <c r="BI387" i="1"/>
  <c r="BG387" i="1"/>
  <c r="BH387" i="1" s="1"/>
  <c r="BD387" i="1"/>
  <c r="BC387" i="1"/>
  <c r="BB387" i="1"/>
  <c r="AZ387" i="1"/>
  <c r="AW387" i="1"/>
  <c r="AV387" i="1"/>
  <c r="AU387" i="1"/>
  <c r="AT387" i="1"/>
  <c r="AS387" i="1"/>
  <c r="AP387" i="1"/>
  <c r="AQ387" i="1" s="1"/>
  <c r="AO387" i="1"/>
  <c r="AN387" i="1"/>
  <c r="AM387" i="1"/>
  <c r="AL387" i="1"/>
  <c r="AD387" i="1"/>
  <c r="AA387" i="1"/>
  <c r="W387" i="1"/>
  <c r="E387" i="1"/>
  <c r="D387" i="1"/>
  <c r="B387" i="1"/>
  <c r="AX387" i="1" s="1"/>
  <c r="A387" i="1"/>
  <c r="BI386" i="1"/>
  <c r="BG386" i="1"/>
  <c r="BH386" i="1" s="1"/>
  <c r="BD386" i="1"/>
  <c r="BC386" i="1"/>
  <c r="BB386" i="1"/>
  <c r="AZ386" i="1"/>
  <c r="AW386" i="1"/>
  <c r="AV386" i="1"/>
  <c r="AU386" i="1"/>
  <c r="AT386" i="1"/>
  <c r="AS386" i="1"/>
  <c r="AP386" i="1"/>
  <c r="AQ386" i="1" s="1"/>
  <c r="AO386" i="1"/>
  <c r="AN386" i="1"/>
  <c r="AM386" i="1"/>
  <c r="AL386" i="1"/>
  <c r="AD386" i="1"/>
  <c r="AA386" i="1"/>
  <c r="W386" i="1"/>
  <c r="E386" i="1"/>
  <c r="D386" i="1"/>
  <c r="B386" i="1"/>
  <c r="AX386" i="1" s="1"/>
  <c r="A386" i="1"/>
  <c r="BI385" i="1"/>
  <c r="BG385" i="1"/>
  <c r="BH385" i="1" s="1"/>
  <c r="BD385" i="1"/>
  <c r="BC385" i="1"/>
  <c r="BB385" i="1"/>
  <c r="AZ385" i="1"/>
  <c r="AW385" i="1"/>
  <c r="AV385" i="1"/>
  <c r="AU385" i="1"/>
  <c r="AT385" i="1"/>
  <c r="AS385" i="1"/>
  <c r="AP385" i="1"/>
  <c r="AQ385" i="1" s="1"/>
  <c r="AO385" i="1"/>
  <c r="AN385" i="1"/>
  <c r="AM385" i="1"/>
  <c r="AL385" i="1"/>
  <c r="AD385" i="1"/>
  <c r="AA385" i="1"/>
  <c r="W385" i="1"/>
  <c r="E385" i="1"/>
  <c r="D385" i="1"/>
  <c r="B385" i="1"/>
  <c r="AX385" i="1" s="1"/>
  <c r="A385" i="1"/>
  <c r="BI384" i="1"/>
  <c r="BG384" i="1"/>
  <c r="BH384" i="1" s="1"/>
  <c r="BD384" i="1"/>
  <c r="BC384" i="1"/>
  <c r="BB384" i="1"/>
  <c r="AZ384" i="1"/>
  <c r="AW384" i="1"/>
  <c r="AV384" i="1"/>
  <c r="AU384" i="1"/>
  <c r="AT384" i="1"/>
  <c r="AS384" i="1"/>
  <c r="AP384" i="1"/>
  <c r="AQ384" i="1" s="1"/>
  <c r="AO384" i="1"/>
  <c r="AN384" i="1"/>
  <c r="AM384" i="1"/>
  <c r="AL384" i="1"/>
  <c r="AD384" i="1"/>
  <c r="AA384" i="1"/>
  <c r="W384" i="1"/>
  <c r="E384" i="1"/>
  <c r="D384" i="1"/>
  <c r="B384" i="1"/>
  <c r="AX384" i="1" s="1"/>
  <c r="A384" i="1"/>
  <c r="BI383" i="1"/>
  <c r="BG383" i="1"/>
  <c r="BH383" i="1" s="1"/>
  <c r="BD383" i="1"/>
  <c r="BC383" i="1"/>
  <c r="BB383" i="1"/>
  <c r="AZ383" i="1"/>
  <c r="AW383" i="1"/>
  <c r="AV383" i="1"/>
  <c r="AU383" i="1"/>
  <c r="AT383" i="1"/>
  <c r="AS383" i="1"/>
  <c r="AP383" i="1"/>
  <c r="AQ383" i="1" s="1"/>
  <c r="AO383" i="1"/>
  <c r="AN383" i="1"/>
  <c r="AM383" i="1"/>
  <c r="AL383" i="1"/>
  <c r="AD383" i="1"/>
  <c r="AA383" i="1"/>
  <c r="W383" i="1"/>
  <c r="E383" i="1"/>
  <c r="D383" i="1"/>
  <c r="B383" i="1"/>
  <c r="AX383" i="1" s="1"/>
  <c r="A383" i="1"/>
  <c r="BI382" i="1"/>
  <c r="BG382" i="1"/>
  <c r="BH382" i="1" s="1"/>
  <c r="BD382" i="1"/>
  <c r="BC382" i="1"/>
  <c r="BB382" i="1"/>
  <c r="AZ382" i="1"/>
  <c r="AW382" i="1"/>
  <c r="AV382" i="1"/>
  <c r="AU382" i="1"/>
  <c r="AT382" i="1"/>
  <c r="AS382" i="1"/>
  <c r="AP382" i="1"/>
  <c r="AQ382" i="1" s="1"/>
  <c r="AO382" i="1"/>
  <c r="AN382" i="1"/>
  <c r="AM382" i="1"/>
  <c r="AL382" i="1"/>
  <c r="AD382" i="1"/>
  <c r="AA382" i="1"/>
  <c r="W382" i="1"/>
  <c r="E382" i="1"/>
  <c r="D382" i="1"/>
  <c r="B382" i="1"/>
  <c r="AX382" i="1" s="1"/>
  <c r="A382" i="1"/>
  <c r="BL381" i="1"/>
  <c r="BJ381" i="1"/>
  <c r="BK381" i="1" s="1"/>
  <c r="BD381" i="1"/>
  <c r="BC381" i="1"/>
  <c r="BB381" i="1"/>
  <c r="AZ381" i="1"/>
  <c r="AW381" i="1"/>
  <c r="AV381" i="1"/>
  <c r="AU381" i="1"/>
  <c r="AT381" i="1"/>
  <c r="AS381" i="1"/>
  <c r="AO381" i="1"/>
  <c r="AN381" i="1"/>
  <c r="AL381" i="1"/>
  <c r="AA381" i="1"/>
  <c r="AP381" i="1" s="1"/>
  <c r="W381" i="1"/>
  <c r="E381" i="1"/>
  <c r="D381" i="1"/>
  <c r="B381" i="1"/>
  <c r="AX381" i="1" s="1"/>
  <c r="A381" i="1"/>
  <c r="BL380" i="1"/>
  <c r="BJ380" i="1"/>
  <c r="BK380" i="1" s="1"/>
  <c r="BD380" i="1"/>
  <c r="BC380" i="1"/>
  <c r="BB380" i="1"/>
  <c r="AZ380" i="1"/>
  <c r="AW380" i="1"/>
  <c r="AV380" i="1"/>
  <c r="AU380" i="1"/>
  <c r="AT380" i="1"/>
  <c r="AS380" i="1"/>
  <c r="AP380" i="1"/>
  <c r="AQ380" i="1" s="1"/>
  <c r="AO380" i="1"/>
  <c r="AN380" i="1"/>
  <c r="AM380" i="1"/>
  <c r="AA380" i="1"/>
  <c r="AD380" i="1" s="1"/>
  <c r="AF380" i="1" s="1"/>
  <c r="AE380" i="1" s="1"/>
  <c r="W380" i="1"/>
  <c r="E380" i="1"/>
  <c r="D380" i="1"/>
  <c r="B380" i="1"/>
  <c r="AX380" i="1" s="1"/>
  <c r="A380" i="1"/>
  <c r="BL379" i="1"/>
  <c r="BJ379" i="1"/>
  <c r="BK379" i="1" s="1"/>
  <c r="BD379" i="1"/>
  <c r="BC379" i="1"/>
  <c r="BB379" i="1"/>
  <c r="AZ379" i="1"/>
  <c r="AW379" i="1"/>
  <c r="AV379" i="1"/>
  <c r="AU379" i="1"/>
  <c r="AT379" i="1"/>
  <c r="AS379" i="1"/>
  <c r="AP379" i="1"/>
  <c r="AO379" i="1"/>
  <c r="AN379" i="1"/>
  <c r="AL379" i="1"/>
  <c r="AA379" i="1"/>
  <c r="W379" i="1"/>
  <c r="E379" i="1"/>
  <c r="D379" i="1"/>
  <c r="B379" i="1"/>
  <c r="AX379" i="1" s="1"/>
  <c r="A379" i="1"/>
  <c r="BL378" i="1"/>
  <c r="BJ378" i="1"/>
  <c r="BK378" i="1" s="1"/>
  <c r="BD378" i="1"/>
  <c r="BC378" i="1"/>
  <c r="BB378" i="1"/>
  <c r="AZ378" i="1"/>
  <c r="AW378" i="1"/>
  <c r="AV378" i="1"/>
  <c r="AU378" i="1"/>
  <c r="AT378" i="1"/>
  <c r="AS378" i="1"/>
  <c r="AO378" i="1"/>
  <c r="AN378" i="1"/>
  <c r="AM378" i="1"/>
  <c r="AA378" i="1"/>
  <c r="AP378" i="1" s="1"/>
  <c r="AQ378" i="1" s="1"/>
  <c r="W378" i="1"/>
  <c r="E378" i="1"/>
  <c r="D378" i="1"/>
  <c r="B378" i="1"/>
  <c r="AX378" i="1" s="1"/>
  <c r="A378" i="1"/>
  <c r="BL377" i="1"/>
  <c r="BJ377" i="1"/>
  <c r="BK377" i="1" s="1"/>
  <c r="BD377" i="1"/>
  <c r="BC377" i="1"/>
  <c r="BB377" i="1"/>
  <c r="AZ377" i="1"/>
  <c r="AW377" i="1"/>
  <c r="AV377" i="1"/>
  <c r="AU377" i="1"/>
  <c r="AT377" i="1"/>
  <c r="AS377" i="1"/>
  <c r="AP377" i="1"/>
  <c r="AO377" i="1"/>
  <c r="AN377" i="1"/>
  <c r="AL377" i="1"/>
  <c r="AA377" i="1"/>
  <c r="W377" i="1"/>
  <c r="E377" i="1"/>
  <c r="D377" i="1"/>
  <c r="B377" i="1"/>
  <c r="AX377" i="1" s="1"/>
  <c r="A377" i="1"/>
  <c r="BL376" i="1"/>
  <c r="BJ376" i="1"/>
  <c r="BK376" i="1" s="1"/>
  <c r="BD376" i="1"/>
  <c r="BC376" i="1"/>
  <c r="BB376" i="1"/>
  <c r="AZ376" i="1"/>
  <c r="AW376" i="1"/>
  <c r="AV376" i="1"/>
  <c r="AU376" i="1"/>
  <c r="AT376" i="1"/>
  <c r="AS376" i="1"/>
  <c r="AO376" i="1"/>
  <c r="AN376" i="1"/>
  <c r="AM376" i="1"/>
  <c r="AA376" i="1"/>
  <c r="AP376" i="1" s="1"/>
  <c r="AQ376" i="1" s="1"/>
  <c r="W376" i="1"/>
  <c r="E376" i="1"/>
  <c r="D376" i="1"/>
  <c r="B376" i="1"/>
  <c r="AX376" i="1" s="1"/>
  <c r="A376" i="1"/>
  <c r="BL375" i="1"/>
  <c r="BJ375" i="1"/>
  <c r="BK375" i="1" s="1"/>
  <c r="BD375" i="1"/>
  <c r="BC375" i="1"/>
  <c r="BB375" i="1"/>
  <c r="AZ375" i="1"/>
  <c r="AW375" i="1"/>
  <c r="AV375" i="1"/>
  <c r="AU375" i="1"/>
  <c r="AT375" i="1"/>
  <c r="AS375" i="1"/>
  <c r="AP375" i="1"/>
  <c r="AO375" i="1"/>
  <c r="AN375" i="1"/>
  <c r="AL375" i="1"/>
  <c r="AA375" i="1"/>
  <c r="W375" i="1"/>
  <c r="E375" i="1"/>
  <c r="D375" i="1"/>
  <c r="B375" i="1"/>
  <c r="AX375" i="1" s="1"/>
  <c r="A375" i="1"/>
  <c r="BL374" i="1"/>
  <c r="BJ374" i="1"/>
  <c r="BK374" i="1" s="1"/>
  <c r="BD374" i="1"/>
  <c r="BC374" i="1"/>
  <c r="BB374" i="1"/>
  <c r="AZ374" i="1"/>
  <c r="AW374" i="1"/>
  <c r="AV374" i="1"/>
  <c r="AU374" i="1"/>
  <c r="AT374" i="1"/>
  <c r="AS374" i="1"/>
  <c r="AO374" i="1"/>
  <c r="AN374" i="1"/>
  <c r="AM374" i="1"/>
  <c r="AA374" i="1"/>
  <c r="AP374" i="1" s="1"/>
  <c r="AQ374" i="1" s="1"/>
  <c r="W374" i="1"/>
  <c r="E374" i="1"/>
  <c r="D374" i="1"/>
  <c r="B374" i="1"/>
  <c r="AX374" i="1" s="1"/>
  <c r="A374" i="1"/>
  <c r="BI373" i="1"/>
  <c r="BG373" i="1"/>
  <c r="BH373" i="1" s="1"/>
  <c r="BD373" i="1"/>
  <c r="BC373" i="1"/>
  <c r="BB373" i="1"/>
  <c r="AZ373" i="1"/>
  <c r="AW373" i="1"/>
  <c r="AV373" i="1"/>
  <c r="AU373" i="1"/>
  <c r="AT373" i="1"/>
  <c r="AS373" i="1"/>
  <c r="AP373" i="1"/>
  <c r="AQ373" i="1" s="1"/>
  <c r="AO373" i="1"/>
  <c r="AN373" i="1"/>
  <c r="AL373" i="1"/>
  <c r="AA373" i="1"/>
  <c r="W373" i="1"/>
  <c r="E373" i="1"/>
  <c r="D373" i="1"/>
  <c r="B373" i="1"/>
  <c r="AX373" i="1" s="1"/>
  <c r="A373" i="1"/>
  <c r="BI372" i="1"/>
  <c r="BG372" i="1"/>
  <c r="BH372" i="1" s="1"/>
  <c r="BD372" i="1"/>
  <c r="BC372" i="1"/>
  <c r="BB372" i="1"/>
  <c r="AZ372" i="1"/>
  <c r="AW372" i="1"/>
  <c r="AV372" i="1"/>
  <c r="AU372" i="1"/>
  <c r="AT372" i="1"/>
  <c r="AS372" i="1"/>
  <c r="AO372" i="1"/>
  <c r="AN372" i="1"/>
  <c r="AM372" i="1"/>
  <c r="AA372" i="1"/>
  <c r="AP372" i="1" s="1"/>
  <c r="AQ372" i="1" s="1"/>
  <c r="W372" i="1"/>
  <c r="E372" i="1"/>
  <c r="D372" i="1"/>
  <c r="B372" i="1"/>
  <c r="AX372" i="1" s="1"/>
  <c r="A372" i="1"/>
  <c r="BI371" i="1"/>
  <c r="BG371" i="1"/>
  <c r="BH371" i="1" s="1"/>
  <c r="BD371" i="1"/>
  <c r="BC371" i="1"/>
  <c r="BB371" i="1"/>
  <c r="AZ371" i="1"/>
  <c r="AW371" i="1"/>
  <c r="AV371" i="1"/>
  <c r="AU371" i="1"/>
  <c r="AT371" i="1"/>
  <c r="AS371" i="1"/>
  <c r="AP371" i="1"/>
  <c r="AQ371" i="1" s="1"/>
  <c r="AO371" i="1"/>
  <c r="AN371" i="1"/>
  <c r="AL371" i="1"/>
  <c r="AA371" i="1"/>
  <c r="W371" i="1"/>
  <c r="E371" i="1"/>
  <c r="D371" i="1"/>
  <c r="B371" i="1"/>
  <c r="AX371" i="1" s="1"/>
  <c r="A371" i="1"/>
  <c r="BI370" i="1"/>
  <c r="BG370" i="1"/>
  <c r="BH370" i="1" s="1"/>
  <c r="BD370" i="1"/>
  <c r="BC370" i="1"/>
  <c r="BB370" i="1"/>
  <c r="AZ370" i="1"/>
  <c r="AW370" i="1"/>
  <c r="AV370" i="1"/>
  <c r="AU370" i="1"/>
  <c r="AT370" i="1"/>
  <c r="AS370" i="1"/>
  <c r="AP370" i="1"/>
  <c r="AQ370" i="1" s="1"/>
  <c r="AO370" i="1"/>
  <c r="AN370" i="1"/>
  <c r="AL370" i="1"/>
  <c r="AA370" i="1"/>
  <c r="W370" i="1"/>
  <c r="E370" i="1"/>
  <c r="D370" i="1"/>
  <c r="B370" i="1"/>
  <c r="AX370" i="1" s="1"/>
  <c r="A370" i="1"/>
  <c r="BI369" i="1"/>
  <c r="BG369" i="1"/>
  <c r="BH369" i="1" s="1"/>
  <c r="BD369" i="1"/>
  <c r="BC369" i="1"/>
  <c r="BB369" i="1"/>
  <c r="AZ369" i="1"/>
  <c r="AW369" i="1"/>
  <c r="AV369" i="1"/>
  <c r="AU369" i="1"/>
  <c r="AT369" i="1"/>
  <c r="AS369" i="1"/>
  <c r="AO369" i="1"/>
  <c r="AN369" i="1"/>
  <c r="AM369" i="1"/>
  <c r="AA369" i="1"/>
  <c r="AP369" i="1" s="1"/>
  <c r="AQ369" i="1" s="1"/>
  <c r="W369" i="1"/>
  <c r="E369" i="1"/>
  <c r="D369" i="1"/>
  <c r="B369" i="1"/>
  <c r="AX369" i="1" s="1"/>
  <c r="A369" i="1"/>
  <c r="BI368" i="1"/>
  <c r="BG368" i="1"/>
  <c r="BH368" i="1" s="1"/>
  <c r="BD368" i="1"/>
  <c r="BC368" i="1"/>
  <c r="BB368" i="1"/>
  <c r="AZ368" i="1"/>
  <c r="AW368" i="1"/>
  <c r="AV368" i="1"/>
  <c r="AU368" i="1"/>
  <c r="AT368" i="1"/>
  <c r="AS368" i="1"/>
  <c r="AO368" i="1"/>
  <c r="AN368" i="1"/>
  <c r="AL368" i="1"/>
  <c r="AA368" i="1"/>
  <c r="AP368" i="1" s="1"/>
  <c r="W368" i="1"/>
  <c r="E368" i="1"/>
  <c r="D368" i="1"/>
  <c r="B368" i="1"/>
  <c r="AX368" i="1" s="1"/>
  <c r="A368" i="1"/>
  <c r="BI367" i="1"/>
  <c r="BG367" i="1"/>
  <c r="BH367" i="1" s="1"/>
  <c r="BD367" i="1"/>
  <c r="BC367" i="1"/>
  <c r="BB367" i="1"/>
  <c r="AZ367" i="1"/>
  <c r="AW367" i="1"/>
  <c r="AV367" i="1"/>
  <c r="AU367" i="1"/>
  <c r="AT367" i="1"/>
  <c r="AS367" i="1"/>
  <c r="AO367" i="1"/>
  <c r="AN367" i="1"/>
  <c r="AL367" i="1"/>
  <c r="AA367" i="1"/>
  <c r="AP367" i="1" s="1"/>
  <c r="W367" i="1"/>
  <c r="E367" i="1"/>
  <c r="D367" i="1"/>
  <c r="B367" i="1"/>
  <c r="AX367" i="1" s="1"/>
  <c r="A367" i="1"/>
  <c r="BI366" i="1"/>
  <c r="BG366" i="1"/>
  <c r="BH366" i="1" s="1"/>
  <c r="BD366" i="1"/>
  <c r="BC366" i="1"/>
  <c r="BB366" i="1"/>
  <c r="AZ366" i="1"/>
  <c r="AW366" i="1"/>
  <c r="AV366" i="1"/>
  <c r="AU366" i="1"/>
  <c r="AT366" i="1"/>
  <c r="AS366" i="1"/>
  <c r="AP366" i="1"/>
  <c r="AQ366" i="1" s="1"/>
  <c r="AO366" i="1"/>
  <c r="AN366" i="1"/>
  <c r="AM366" i="1"/>
  <c r="AA366" i="1"/>
  <c r="AD366" i="1" s="1"/>
  <c r="AF366" i="1" s="1"/>
  <c r="AE366" i="1" s="1"/>
  <c r="W366" i="1"/>
  <c r="E366" i="1"/>
  <c r="D366" i="1"/>
  <c r="B366" i="1"/>
  <c r="AX366" i="1" s="1"/>
  <c r="A366" i="1"/>
  <c r="BL365" i="1"/>
  <c r="BJ365" i="1"/>
  <c r="BK365" i="1" s="1"/>
  <c r="BD365" i="1"/>
  <c r="BC365" i="1"/>
  <c r="BB365" i="1"/>
  <c r="AZ365" i="1"/>
  <c r="AW365" i="1"/>
  <c r="AV365" i="1"/>
  <c r="AU365" i="1"/>
  <c r="AT365" i="1"/>
  <c r="AS365" i="1"/>
  <c r="AP365" i="1"/>
  <c r="AO365" i="1"/>
  <c r="AN365" i="1"/>
  <c r="AL365" i="1"/>
  <c r="AA365" i="1"/>
  <c r="W365" i="1"/>
  <c r="E365" i="1"/>
  <c r="D365" i="1"/>
  <c r="B365" i="1"/>
  <c r="AX365" i="1" s="1"/>
  <c r="A365" i="1"/>
  <c r="BL364" i="1"/>
  <c r="BJ364" i="1"/>
  <c r="BK364" i="1" s="1"/>
  <c r="BD364" i="1"/>
  <c r="BC364" i="1"/>
  <c r="BB364" i="1"/>
  <c r="AZ364" i="1"/>
  <c r="AW364" i="1"/>
  <c r="AV364" i="1"/>
  <c r="AU364" i="1"/>
  <c r="AT364" i="1"/>
  <c r="AS364" i="1"/>
  <c r="AP364" i="1"/>
  <c r="AQ364" i="1" s="1"/>
  <c r="AO364" i="1"/>
  <c r="AN364" i="1"/>
  <c r="AL364" i="1"/>
  <c r="AA364" i="1"/>
  <c r="W364" i="1"/>
  <c r="E364" i="1"/>
  <c r="D364" i="1"/>
  <c r="B364" i="1"/>
  <c r="AX364" i="1" s="1"/>
  <c r="A364" i="1"/>
  <c r="BL363" i="1"/>
  <c r="BJ363" i="1"/>
  <c r="BK363" i="1" s="1"/>
  <c r="BD363" i="1"/>
  <c r="BC363" i="1"/>
  <c r="BB363" i="1"/>
  <c r="AZ363" i="1"/>
  <c r="AW363" i="1"/>
  <c r="AV363" i="1"/>
  <c r="AU363" i="1"/>
  <c r="AT363" i="1"/>
  <c r="AS363" i="1"/>
  <c r="AO363" i="1"/>
  <c r="AN363" i="1"/>
  <c r="AM363" i="1"/>
  <c r="AA363" i="1"/>
  <c r="AP363" i="1" s="1"/>
  <c r="W363" i="1"/>
  <c r="E363" i="1"/>
  <c r="D363" i="1"/>
  <c r="B363" i="1"/>
  <c r="AX363" i="1" s="1"/>
  <c r="A363" i="1"/>
  <c r="BI362" i="1"/>
  <c r="BG362" i="1"/>
  <c r="BH362" i="1" s="1"/>
  <c r="BD362" i="1"/>
  <c r="BC362" i="1"/>
  <c r="BB362" i="1"/>
  <c r="AZ362" i="1"/>
  <c r="AW362" i="1"/>
  <c r="AV362" i="1"/>
  <c r="AU362" i="1"/>
  <c r="AT362" i="1"/>
  <c r="AS362" i="1"/>
  <c r="AP362" i="1"/>
  <c r="AQ362" i="1" s="1"/>
  <c r="AO362" i="1"/>
  <c r="AN362" i="1"/>
  <c r="AL362" i="1"/>
  <c r="AA362" i="1"/>
  <c r="W362" i="1"/>
  <c r="E362" i="1"/>
  <c r="D362" i="1"/>
  <c r="B362" i="1"/>
  <c r="AX362" i="1" s="1"/>
  <c r="A362" i="1"/>
  <c r="BI361" i="1"/>
  <c r="BG361" i="1"/>
  <c r="BH361" i="1" s="1"/>
  <c r="BD361" i="1"/>
  <c r="BC361" i="1"/>
  <c r="BB361" i="1"/>
  <c r="AZ361" i="1"/>
  <c r="AW361" i="1"/>
  <c r="AV361" i="1"/>
  <c r="AU361" i="1"/>
  <c r="AT361" i="1"/>
  <c r="AS361" i="1"/>
  <c r="AP361" i="1"/>
  <c r="AQ361" i="1" s="1"/>
  <c r="AO361" i="1"/>
  <c r="AN361" i="1"/>
  <c r="AL361" i="1"/>
  <c r="AA361" i="1"/>
  <c r="W361" i="1"/>
  <c r="E361" i="1"/>
  <c r="D361" i="1"/>
  <c r="B361" i="1"/>
  <c r="AX361" i="1" s="1"/>
  <c r="A361" i="1"/>
  <c r="BI360" i="1"/>
  <c r="BG360" i="1"/>
  <c r="BH360" i="1" s="1"/>
  <c r="BD360" i="1"/>
  <c r="BC360" i="1"/>
  <c r="BB360" i="1"/>
  <c r="AZ360" i="1"/>
  <c r="AW360" i="1"/>
  <c r="AV360" i="1"/>
  <c r="AU360" i="1"/>
  <c r="AT360" i="1"/>
  <c r="AS360" i="1"/>
  <c r="AP360" i="1"/>
  <c r="AQ360" i="1" s="1"/>
  <c r="AO360" i="1"/>
  <c r="AN360" i="1"/>
  <c r="AL360" i="1"/>
  <c r="AA360" i="1"/>
  <c r="W360" i="1"/>
  <c r="E360" i="1"/>
  <c r="D360" i="1"/>
  <c r="B360" i="1"/>
  <c r="AX360" i="1" s="1"/>
  <c r="A360" i="1"/>
  <c r="BI359" i="1"/>
  <c r="BG359" i="1"/>
  <c r="BH359" i="1" s="1"/>
  <c r="BD359" i="1"/>
  <c r="BC359" i="1"/>
  <c r="BB359" i="1"/>
  <c r="AZ359" i="1"/>
  <c r="AW359" i="1"/>
  <c r="AV359" i="1"/>
  <c r="AU359" i="1"/>
  <c r="AT359" i="1"/>
  <c r="AS359" i="1"/>
  <c r="AN359" i="1"/>
  <c r="AM359" i="1"/>
  <c r="AA359" i="1"/>
  <c r="AP359" i="1" s="1"/>
  <c r="AQ359" i="1" s="1"/>
  <c r="W359" i="1"/>
  <c r="E359" i="1"/>
  <c r="D359" i="1"/>
  <c r="B359" i="1"/>
  <c r="AX359" i="1" s="1"/>
  <c r="A359" i="1"/>
  <c r="BL358" i="1"/>
  <c r="BJ358" i="1"/>
  <c r="BK358" i="1" s="1"/>
  <c r="BD358" i="1"/>
  <c r="BC358" i="1"/>
  <c r="BB358" i="1"/>
  <c r="AZ358" i="1"/>
  <c r="AW358" i="1"/>
  <c r="AV358" i="1"/>
  <c r="AU358" i="1"/>
  <c r="AT358" i="1"/>
  <c r="AS358" i="1"/>
  <c r="AP358" i="1"/>
  <c r="AQ358" i="1" s="1"/>
  <c r="AO358" i="1"/>
  <c r="AN358" i="1"/>
  <c r="AL358" i="1"/>
  <c r="AA358" i="1"/>
  <c r="W358" i="1"/>
  <c r="E358" i="1"/>
  <c r="D358" i="1"/>
  <c r="B358" i="1"/>
  <c r="AX358" i="1" s="1"/>
  <c r="A358" i="1"/>
  <c r="BL357" i="1"/>
  <c r="BJ357" i="1"/>
  <c r="BK357" i="1" s="1"/>
  <c r="BD357" i="1"/>
  <c r="BC357" i="1"/>
  <c r="BB357" i="1"/>
  <c r="AZ357" i="1"/>
  <c r="AW357" i="1"/>
  <c r="AV357" i="1"/>
  <c r="AU357" i="1"/>
  <c r="AT357" i="1"/>
  <c r="AS357" i="1"/>
  <c r="AP357" i="1"/>
  <c r="AO357" i="1"/>
  <c r="AN357" i="1"/>
  <c r="AL357" i="1"/>
  <c r="AA357" i="1"/>
  <c r="W357" i="1"/>
  <c r="E357" i="1"/>
  <c r="D357" i="1"/>
  <c r="B357" i="1"/>
  <c r="AX357" i="1" s="1"/>
  <c r="A357" i="1"/>
  <c r="BL356" i="1"/>
  <c r="BJ356" i="1"/>
  <c r="BK356" i="1" s="1"/>
  <c r="BD356" i="1"/>
  <c r="BC356" i="1"/>
  <c r="BB356" i="1"/>
  <c r="AZ356" i="1"/>
  <c r="AW356" i="1"/>
  <c r="AV356" i="1"/>
  <c r="AU356" i="1"/>
  <c r="AT356" i="1"/>
  <c r="AS356" i="1"/>
  <c r="AP356" i="1"/>
  <c r="AQ356" i="1" s="1"/>
  <c r="AO356" i="1"/>
  <c r="AN356" i="1"/>
  <c r="AL356" i="1"/>
  <c r="AA356" i="1"/>
  <c r="W356" i="1"/>
  <c r="E356" i="1"/>
  <c r="D356" i="1"/>
  <c r="B356" i="1"/>
  <c r="AX356" i="1" s="1"/>
  <c r="A356" i="1"/>
  <c r="BL355" i="1"/>
  <c r="BJ355" i="1"/>
  <c r="BK355" i="1" s="1"/>
  <c r="BD355" i="1"/>
  <c r="BC355" i="1"/>
  <c r="BB355" i="1"/>
  <c r="AZ355" i="1"/>
  <c r="AW355" i="1"/>
  <c r="AV355" i="1"/>
  <c r="AU355" i="1"/>
  <c r="AT355" i="1"/>
  <c r="AS355" i="1"/>
  <c r="AN355" i="1"/>
  <c r="AM355" i="1"/>
  <c r="AA355" i="1"/>
  <c r="AP355" i="1" s="1"/>
  <c r="AQ355" i="1" s="1"/>
  <c r="W355" i="1"/>
  <c r="E355" i="1"/>
  <c r="D355" i="1"/>
  <c r="B355" i="1"/>
  <c r="AX355" i="1" s="1"/>
  <c r="A355" i="1"/>
  <c r="BI354" i="1"/>
  <c r="BG354" i="1"/>
  <c r="BH354" i="1" s="1"/>
  <c r="BD354" i="1"/>
  <c r="BC354" i="1"/>
  <c r="BB354" i="1"/>
  <c r="AZ354" i="1"/>
  <c r="AW354" i="1"/>
  <c r="AV354" i="1"/>
  <c r="AU354" i="1"/>
  <c r="AT354" i="1"/>
  <c r="AS354" i="1"/>
  <c r="AP354" i="1"/>
  <c r="AQ354" i="1" s="1"/>
  <c r="AO354" i="1"/>
  <c r="AN354" i="1"/>
  <c r="AL354" i="1"/>
  <c r="AA354" i="1"/>
  <c r="W354" i="1"/>
  <c r="E354" i="1"/>
  <c r="D354" i="1"/>
  <c r="B354" i="1"/>
  <c r="AX354" i="1" s="1"/>
  <c r="A354" i="1"/>
  <c r="BI353" i="1"/>
  <c r="BG353" i="1"/>
  <c r="BH353" i="1" s="1"/>
  <c r="BD353" i="1"/>
  <c r="BC353" i="1"/>
  <c r="BB353" i="1"/>
  <c r="AZ353" i="1"/>
  <c r="AW353" i="1"/>
  <c r="AV353" i="1"/>
  <c r="AU353" i="1"/>
  <c r="AT353" i="1"/>
  <c r="AS353" i="1"/>
  <c r="AP353" i="1"/>
  <c r="AQ353" i="1" s="1"/>
  <c r="AO353" i="1"/>
  <c r="AN353" i="1"/>
  <c r="AL353" i="1"/>
  <c r="AA353" i="1"/>
  <c r="W353" i="1"/>
  <c r="E353" i="1"/>
  <c r="D353" i="1"/>
  <c r="B353" i="1"/>
  <c r="AX353" i="1" s="1"/>
  <c r="A353" i="1"/>
  <c r="BI352" i="1"/>
  <c r="BG352" i="1"/>
  <c r="BH352" i="1" s="1"/>
  <c r="BD352" i="1"/>
  <c r="BC352" i="1"/>
  <c r="BB352" i="1"/>
  <c r="AZ352" i="1"/>
  <c r="AW352" i="1"/>
  <c r="AV352" i="1"/>
  <c r="AU352" i="1"/>
  <c r="AT352" i="1"/>
  <c r="AS352" i="1"/>
  <c r="AP352" i="1"/>
  <c r="AQ352" i="1" s="1"/>
  <c r="AO352" i="1"/>
  <c r="AN352" i="1"/>
  <c r="AL352" i="1"/>
  <c r="AA352" i="1"/>
  <c r="W352" i="1"/>
  <c r="E352" i="1"/>
  <c r="D352" i="1"/>
  <c r="B352" i="1"/>
  <c r="AX352" i="1" s="1"/>
  <c r="A352" i="1"/>
  <c r="BI351" i="1"/>
  <c r="BG351" i="1"/>
  <c r="BH351" i="1" s="1"/>
  <c r="BD351" i="1"/>
  <c r="BC351" i="1"/>
  <c r="BB351" i="1"/>
  <c r="AZ351" i="1"/>
  <c r="AW351" i="1"/>
  <c r="AV351" i="1"/>
  <c r="AU351" i="1"/>
  <c r="AT351" i="1"/>
  <c r="AS351" i="1"/>
  <c r="AP351" i="1"/>
  <c r="AQ351" i="1" s="1"/>
  <c r="AO351" i="1"/>
  <c r="AN351" i="1"/>
  <c r="AL351" i="1"/>
  <c r="AA351" i="1"/>
  <c r="W351" i="1"/>
  <c r="E351" i="1"/>
  <c r="D351" i="1"/>
  <c r="B351" i="1"/>
  <c r="AX351" i="1" s="1"/>
  <c r="A351" i="1"/>
  <c r="BI350" i="1"/>
  <c r="BG350" i="1"/>
  <c r="BH350" i="1" s="1"/>
  <c r="BD350" i="1"/>
  <c r="BC350" i="1"/>
  <c r="BB350" i="1"/>
  <c r="AZ350" i="1"/>
  <c r="AW350" i="1"/>
  <c r="AV350" i="1"/>
  <c r="AU350" i="1"/>
  <c r="AT350" i="1"/>
  <c r="AS350" i="1"/>
  <c r="AN350" i="1"/>
  <c r="AM350" i="1"/>
  <c r="AA350" i="1"/>
  <c r="AP350" i="1" s="1"/>
  <c r="AQ350" i="1" s="1"/>
  <c r="W350" i="1"/>
  <c r="E350" i="1"/>
  <c r="D350" i="1"/>
  <c r="B350" i="1"/>
  <c r="AX350" i="1" s="1"/>
  <c r="A350" i="1"/>
  <c r="BL349" i="1"/>
  <c r="BJ349" i="1"/>
  <c r="BK349" i="1" s="1"/>
  <c r="BD349" i="1"/>
  <c r="BC349" i="1"/>
  <c r="BB349" i="1"/>
  <c r="AZ349" i="1"/>
  <c r="AW349" i="1"/>
  <c r="AV349" i="1"/>
  <c r="AU349" i="1"/>
  <c r="AT349" i="1"/>
  <c r="AS349" i="1"/>
  <c r="AN349" i="1"/>
  <c r="AL349" i="1"/>
  <c r="AA349" i="1"/>
  <c r="AP349" i="1" s="1"/>
  <c r="W349" i="1"/>
  <c r="E349" i="1"/>
  <c r="D349" i="1"/>
  <c r="B349" i="1"/>
  <c r="AX349" i="1" s="1"/>
  <c r="A349" i="1"/>
  <c r="BL348" i="1"/>
  <c r="BJ348" i="1"/>
  <c r="BK348" i="1" s="1"/>
  <c r="BD348" i="1"/>
  <c r="BC348" i="1"/>
  <c r="BB348" i="1"/>
  <c r="AZ348" i="1"/>
  <c r="AW348" i="1"/>
  <c r="AV348" i="1"/>
  <c r="AU348" i="1"/>
  <c r="AT348" i="1"/>
  <c r="AS348" i="1"/>
  <c r="AN348" i="1"/>
  <c r="AL348" i="1"/>
  <c r="AA348" i="1"/>
  <c r="AP348" i="1" s="1"/>
  <c r="W348" i="1"/>
  <c r="E348" i="1"/>
  <c r="D348" i="1"/>
  <c r="B348" i="1"/>
  <c r="AX348" i="1" s="1"/>
  <c r="A348" i="1"/>
  <c r="BL347" i="1"/>
  <c r="BJ347" i="1"/>
  <c r="BK347" i="1" s="1"/>
  <c r="BD347" i="1"/>
  <c r="BC347" i="1"/>
  <c r="BB347" i="1"/>
  <c r="AZ347" i="1"/>
  <c r="AW347" i="1"/>
  <c r="AV347" i="1"/>
  <c r="AU347" i="1"/>
  <c r="AT347" i="1"/>
  <c r="AS347" i="1"/>
  <c r="AN347" i="1"/>
  <c r="AL347" i="1"/>
  <c r="AA347" i="1"/>
  <c r="AP347" i="1" s="1"/>
  <c r="W347" i="1"/>
  <c r="E347" i="1"/>
  <c r="D347" i="1"/>
  <c r="B347" i="1"/>
  <c r="AX347" i="1" s="1"/>
  <c r="A347" i="1"/>
  <c r="BL346" i="1"/>
  <c r="BJ346" i="1"/>
  <c r="BK346" i="1" s="1"/>
  <c r="BD346" i="1"/>
  <c r="BC346" i="1"/>
  <c r="BB346" i="1"/>
  <c r="AZ346" i="1"/>
  <c r="AW346" i="1"/>
  <c r="AV346" i="1"/>
  <c r="AU346" i="1"/>
  <c r="AT346" i="1"/>
  <c r="AS346" i="1"/>
  <c r="AN346" i="1"/>
  <c r="AL346" i="1"/>
  <c r="AA346" i="1"/>
  <c r="AP346" i="1" s="1"/>
  <c r="W346" i="1"/>
  <c r="E346" i="1"/>
  <c r="D346" i="1"/>
  <c r="B346" i="1"/>
  <c r="AX346" i="1" s="1"/>
  <c r="A346" i="1"/>
  <c r="BL345" i="1"/>
  <c r="BJ345" i="1"/>
  <c r="BK345" i="1" s="1"/>
  <c r="BD345" i="1"/>
  <c r="BC345" i="1"/>
  <c r="BB345" i="1"/>
  <c r="AZ345" i="1"/>
  <c r="AW345" i="1"/>
  <c r="AV345" i="1"/>
  <c r="AU345" i="1"/>
  <c r="AT345" i="1"/>
  <c r="AS345" i="1"/>
  <c r="AP345" i="1"/>
  <c r="AO345" i="1"/>
  <c r="AN345" i="1"/>
  <c r="AM345" i="1"/>
  <c r="AA345" i="1"/>
  <c r="W345" i="1"/>
  <c r="E345" i="1"/>
  <c r="D345" i="1"/>
  <c r="B345" i="1"/>
  <c r="AX345" i="1" s="1"/>
  <c r="A345" i="1"/>
  <c r="BI344" i="1"/>
  <c r="BG344" i="1"/>
  <c r="BH344" i="1" s="1"/>
  <c r="BD344" i="1"/>
  <c r="BC344" i="1"/>
  <c r="BB344" i="1"/>
  <c r="AZ344" i="1"/>
  <c r="AW344" i="1"/>
  <c r="AV344" i="1"/>
  <c r="AU344" i="1"/>
  <c r="AT344" i="1"/>
  <c r="AS344" i="1"/>
  <c r="AP344" i="1"/>
  <c r="AQ344" i="1" s="1"/>
  <c r="AO344" i="1"/>
  <c r="AN344" i="1"/>
  <c r="AL344" i="1"/>
  <c r="AA344" i="1"/>
  <c r="W344" i="1"/>
  <c r="E344" i="1"/>
  <c r="D344" i="1"/>
  <c r="B344" i="1"/>
  <c r="AX344" i="1" s="1"/>
  <c r="A344" i="1"/>
  <c r="BI343" i="1"/>
  <c r="BG343" i="1"/>
  <c r="BH343" i="1" s="1"/>
  <c r="BD343" i="1"/>
  <c r="BC343" i="1"/>
  <c r="BB343" i="1"/>
  <c r="AZ343" i="1"/>
  <c r="AW343" i="1"/>
  <c r="AV343" i="1"/>
  <c r="AU343" i="1"/>
  <c r="AT343" i="1"/>
  <c r="AS343" i="1"/>
  <c r="AP343" i="1"/>
  <c r="AQ343" i="1" s="1"/>
  <c r="AO343" i="1"/>
  <c r="AN343" i="1"/>
  <c r="AL343" i="1"/>
  <c r="AA343" i="1"/>
  <c r="W343" i="1"/>
  <c r="E343" i="1"/>
  <c r="D343" i="1"/>
  <c r="B343" i="1"/>
  <c r="AX343" i="1" s="1"/>
  <c r="A343" i="1"/>
  <c r="BI342" i="1"/>
  <c r="BG342" i="1"/>
  <c r="BH342" i="1" s="1"/>
  <c r="BD342" i="1"/>
  <c r="BC342" i="1"/>
  <c r="BB342" i="1"/>
  <c r="AZ342" i="1"/>
  <c r="AW342" i="1"/>
  <c r="AV342" i="1"/>
  <c r="AU342" i="1"/>
  <c r="AT342" i="1"/>
  <c r="AS342" i="1"/>
  <c r="AP342" i="1"/>
  <c r="AQ342" i="1" s="1"/>
  <c r="AO342" i="1"/>
  <c r="AN342" i="1"/>
  <c r="AL342" i="1"/>
  <c r="AA342" i="1"/>
  <c r="W342" i="1"/>
  <c r="E342" i="1"/>
  <c r="D342" i="1"/>
  <c r="B342" i="1"/>
  <c r="AX342" i="1" s="1"/>
  <c r="A342" i="1"/>
  <c r="BI341" i="1"/>
  <c r="BG341" i="1"/>
  <c r="BH341" i="1" s="1"/>
  <c r="BD341" i="1"/>
  <c r="BC341" i="1"/>
  <c r="BB341" i="1"/>
  <c r="AZ341" i="1"/>
  <c r="AW341" i="1"/>
  <c r="AV341" i="1"/>
  <c r="AU341" i="1"/>
  <c r="AT341" i="1"/>
  <c r="AS341" i="1"/>
  <c r="AP341" i="1"/>
  <c r="AQ341" i="1" s="1"/>
  <c r="AO341" i="1"/>
  <c r="AN341" i="1"/>
  <c r="AL341" i="1"/>
  <c r="AA341" i="1"/>
  <c r="W341" i="1"/>
  <c r="E341" i="1"/>
  <c r="D341" i="1"/>
  <c r="B341" i="1"/>
  <c r="AX341" i="1" s="1"/>
  <c r="A341" i="1"/>
  <c r="BI340" i="1"/>
  <c r="BG340" i="1"/>
  <c r="BH340" i="1" s="1"/>
  <c r="BD340" i="1"/>
  <c r="BC340" i="1"/>
  <c r="BB340" i="1"/>
  <c r="AZ340" i="1"/>
  <c r="AW340" i="1"/>
  <c r="AV340" i="1"/>
  <c r="AU340" i="1"/>
  <c r="AT340" i="1"/>
  <c r="AS340" i="1"/>
  <c r="AN340" i="1"/>
  <c r="AM340" i="1"/>
  <c r="AA340" i="1"/>
  <c r="AP340" i="1" s="1"/>
  <c r="AQ340" i="1" s="1"/>
  <c r="W340" i="1"/>
  <c r="E340" i="1"/>
  <c r="D340" i="1"/>
  <c r="B340" i="1"/>
  <c r="AX340" i="1" s="1"/>
  <c r="A340" i="1"/>
  <c r="BL339" i="1"/>
  <c r="BJ339" i="1"/>
  <c r="BK339" i="1" s="1"/>
  <c r="BD339" i="1"/>
  <c r="BC339" i="1"/>
  <c r="BB339" i="1"/>
  <c r="AZ339" i="1"/>
  <c r="AW339" i="1"/>
  <c r="AV339" i="1"/>
  <c r="AU339" i="1"/>
  <c r="AT339" i="1"/>
  <c r="AS339" i="1"/>
  <c r="AN339" i="1"/>
  <c r="AL339" i="1"/>
  <c r="AA339" i="1"/>
  <c r="AP339" i="1" s="1"/>
  <c r="W339" i="1"/>
  <c r="E339" i="1"/>
  <c r="D339" i="1"/>
  <c r="B339" i="1"/>
  <c r="AX339" i="1" s="1"/>
  <c r="A339" i="1"/>
  <c r="BL338" i="1"/>
  <c r="BJ338" i="1"/>
  <c r="BK338" i="1" s="1"/>
  <c r="BD338" i="1"/>
  <c r="BC338" i="1"/>
  <c r="BB338" i="1"/>
  <c r="AZ338" i="1"/>
  <c r="AW338" i="1"/>
  <c r="AV338" i="1"/>
  <c r="AU338" i="1"/>
  <c r="AT338" i="1"/>
  <c r="AS338" i="1"/>
  <c r="AN338" i="1"/>
  <c r="AL338" i="1"/>
  <c r="AA338" i="1"/>
  <c r="AP338" i="1" s="1"/>
  <c r="W338" i="1"/>
  <c r="E338" i="1"/>
  <c r="D338" i="1"/>
  <c r="B338" i="1"/>
  <c r="AX338" i="1" s="1"/>
  <c r="A338" i="1"/>
  <c r="BL337" i="1"/>
  <c r="BJ337" i="1"/>
  <c r="BK337" i="1" s="1"/>
  <c r="BD337" i="1"/>
  <c r="BC337" i="1"/>
  <c r="BB337" i="1"/>
  <c r="AZ337" i="1"/>
  <c r="AW337" i="1"/>
  <c r="AV337" i="1"/>
  <c r="AU337" i="1"/>
  <c r="AT337" i="1"/>
  <c r="AS337" i="1"/>
  <c r="AN337" i="1"/>
  <c r="AL337" i="1"/>
  <c r="AA337" i="1"/>
  <c r="AP337" i="1" s="1"/>
  <c r="W337" i="1"/>
  <c r="E337" i="1"/>
  <c r="D337" i="1"/>
  <c r="B337" i="1"/>
  <c r="AX337" i="1" s="1"/>
  <c r="A337" i="1"/>
  <c r="BL336" i="1"/>
  <c r="BJ336" i="1"/>
  <c r="BK336" i="1" s="1"/>
  <c r="BD336" i="1"/>
  <c r="BC336" i="1"/>
  <c r="BB336" i="1"/>
  <c r="AZ336" i="1"/>
  <c r="AW336" i="1"/>
  <c r="AV336" i="1"/>
  <c r="AU336" i="1"/>
  <c r="AT336" i="1"/>
  <c r="AS336" i="1"/>
  <c r="AN336" i="1"/>
  <c r="AL336" i="1"/>
  <c r="AA336" i="1"/>
  <c r="AP336" i="1" s="1"/>
  <c r="W336" i="1"/>
  <c r="E336" i="1"/>
  <c r="D336" i="1"/>
  <c r="B336" i="1"/>
  <c r="AX336" i="1" s="1"/>
  <c r="A336" i="1"/>
  <c r="BL335" i="1"/>
  <c r="BJ335" i="1"/>
  <c r="BK335" i="1" s="1"/>
  <c r="BD335" i="1"/>
  <c r="BC335" i="1"/>
  <c r="BB335" i="1"/>
  <c r="AZ335" i="1"/>
  <c r="AW335" i="1"/>
  <c r="AV335" i="1"/>
  <c r="AU335" i="1"/>
  <c r="AT335" i="1"/>
  <c r="AS335" i="1"/>
  <c r="AP335" i="1"/>
  <c r="AO335" i="1"/>
  <c r="AN335" i="1"/>
  <c r="AM335" i="1"/>
  <c r="AA335" i="1"/>
  <c r="W335" i="1"/>
  <c r="E335" i="1"/>
  <c r="D335" i="1"/>
  <c r="B335" i="1"/>
  <c r="AX335" i="1" s="1"/>
  <c r="A335" i="1"/>
  <c r="BI334" i="1"/>
  <c r="BG334" i="1"/>
  <c r="BH334" i="1" s="1"/>
  <c r="BC334" i="1"/>
  <c r="BB334" i="1"/>
  <c r="AZ334" i="1"/>
  <c r="AW334" i="1"/>
  <c r="AV334" i="1"/>
  <c r="AU334" i="1"/>
  <c r="AT334" i="1"/>
  <c r="AS334" i="1"/>
  <c r="AP334" i="1"/>
  <c r="AQ334" i="1" s="1"/>
  <c r="AO334" i="1"/>
  <c r="AN334" i="1"/>
  <c r="AM334" i="1"/>
  <c r="AL334" i="1"/>
  <c r="AD334" i="1"/>
  <c r="AA334" i="1"/>
  <c r="BD334" i="1" s="1"/>
  <c r="W334" i="1"/>
  <c r="E334" i="1"/>
  <c r="D334" i="1"/>
  <c r="B334" i="1"/>
  <c r="AX334" i="1" s="1"/>
  <c r="A334" i="1"/>
  <c r="BI333" i="1"/>
  <c r="BG333" i="1"/>
  <c r="BH333" i="1" s="1"/>
  <c r="BC333" i="1"/>
  <c r="BB333" i="1"/>
  <c r="AZ333" i="1"/>
  <c r="AW333" i="1"/>
  <c r="AV333" i="1"/>
  <c r="AU333" i="1"/>
  <c r="AT333" i="1"/>
  <c r="AS333" i="1"/>
  <c r="AP333" i="1"/>
  <c r="AQ333" i="1" s="1"/>
  <c r="AO333" i="1"/>
  <c r="AN333" i="1"/>
  <c r="AM333" i="1"/>
  <c r="AL333" i="1"/>
  <c r="AD333" i="1"/>
  <c r="AA333" i="1"/>
  <c r="BD333" i="1" s="1"/>
  <c r="W333" i="1"/>
  <c r="E333" i="1"/>
  <c r="D333" i="1"/>
  <c r="B333" i="1"/>
  <c r="AX333" i="1" s="1"/>
  <c r="A333" i="1"/>
  <c r="BI332" i="1"/>
  <c r="BG332" i="1"/>
  <c r="BH332" i="1" s="1"/>
  <c r="BC332" i="1"/>
  <c r="BB332" i="1"/>
  <c r="AZ332" i="1"/>
  <c r="AW332" i="1"/>
  <c r="AV332" i="1"/>
  <c r="AU332" i="1"/>
  <c r="AT332" i="1"/>
  <c r="AS332" i="1"/>
  <c r="AP332" i="1"/>
  <c r="AQ332" i="1" s="1"/>
  <c r="AO332" i="1"/>
  <c r="AN332" i="1"/>
  <c r="AM332" i="1"/>
  <c r="AL332" i="1"/>
  <c r="AD332" i="1"/>
  <c r="AA332" i="1"/>
  <c r="BD332" i="1" s="1"/>
  <c r="W332" i="1"/>
  <c r="E332" i="1"/>
  <c r="D332" i="1"/>
  <c r="B332" i="1"/>
  <c r="AX332" i="1" s="1"/>
  <c r="A332" i="1"/>
  <c r="BI331" i="1"/>
  <c r="BG331" i="1"/>
  <c r="BH331" i="1" s="1"/>
  <c r="BC331" i="1"/>
  <c r="BB331" i="1"/>
  <c r="AZ331" i="1"/>
  <c r="AW331" i="1"/>
  <c r="AV331" i="1"/>
  <c r="AU331" i="1"/>
  <c r="AT331" i="1"/>
  <c r="AS331" i="1"/>
  <c r="AP331" i="1"/>
  <c r="AQ331" i="1" s="1"/>
  <c r="AO331" i="1"/>
  <c r="AN331" i="1"/>
  <c r="AM331" i="1"/>
  <c r="AL331" i="1"/>
  <c r="AD331" i="1"/>
  <c r="AA331" i="1"/>
  <c r="BD331" i="1" s="1"/>
  <c r="W331" i="1"/>
  <c r="E331" i="1"/>
  <c r="D331" i="1"/>
  <c r="B331" i="1"/>
  <c r="AX331" i="1" s="1"/>
  <c r="A331" i="1"/>
  <c r="BI330" i="1"/>
  <c r="BG330" i="1"/>
  <c r="BH330" i="1" s="1"/>
  <c r="BC330" i="1"/>
  <c r="BB330" i="1"/>
  <c r="AZ330" i="1"/>
  <c r="AW330" i="1"/>
  <c r="AV330" i="1"/>
  <c r="AU330" i="1"/>
  <c r="AT330" i="1"/>
  <c r="AS330" i="1"/>
  <c r="AP330" i="1"/>
  <c r="AQ330" i="1" s="1"/>
  <c r="AO330" i="1"/>
  <c r="AN330" i="1"/>
  <c r="AM330" i="1"/>
  <c r="AL330" i="1"/>
  <c r="AD330" i="1"/>
  <c r="AA330" i="1"/>
  <c r="BD330" i="1" s="1"/>
  <c r="W330" i="1"/>
  <c r="E330" i="1"/>
  <c r="D330" i="1"/>
  <c r="B330" i="1"/>
  <c r="AX330" i="1" s="1"/>
  <c r="A330" i="1"/>
  <c r="BI329" i="1"/>
  <c r="BG329" i="1"/>
  <c r="BH329" i="1" s="1"/>
  <c r="BC329" i="1"/>
  <c r="BB329" i="1"/>
  <c r="AZ329" i="1"/>
  <c r="AW329" i="1"/>
  <c r="AV329" i="1"/>
  <c r="AU329" i="1"/>
  <c r="AT329" i="1"/>
  <c r="AS329" i="1"/>
  <c r="AP329" i="1"/>
  <c r="AQ329" i="1" s="1"/>
  <c r="AO329" i="1"/>
  <c r="AN329" i="1"/>
  <c r="AM329" i="1"/>
  <c r="AL329" i="1"/>
  <c r="AD329" i="1"/>
  <c r="AA329" i="1"/>
  <c r="BD329" i="1" s="1"/>
  <c r="W329" i="1"/>
  <c r="E329" i="1"/>
  <c r="D329" i="1"/>
  <c r="B329" i="1"/>
  <c r="AX329" i="1" s="1"/>
  <c r="A329" i="1"/>
  <c r="BI328" i="1"/>
  <c r="BG328" i="1"/>
  <c r="BH328" i="1" s="1"/>
  <c r="BC328" i="1"/>
  <c r="BB328" i="1"/>
  <c r="AZ328" i="1"/>
  <c r="AW328" i="1"/>
  <c r="AV328" i="1"/>
  <c r="AU328" i="1"/>
  <c r="AT328" i="1"/>
  <c r="AS328" i="1"/>
  <c r="AP328" i="1"/>
  <c r="AQ328" i="1" s="1"/>
  <c r="AO328" i="1"/>
  <c r="AN328" i="1"/>
  <c r="AM328" i="1"/>
  <c r="AL328" i="1"/>
  <c r="AD328" i="1"/>
  <c r="AA328" i="1"/>
  <c r="BD328" i="1" s="1"/>
  <c r="W328" i="1"/>
  <c r="E328" i="1"/>
  <c r="D328" i="1"/>
  <c r="B328" i="1"/>
  <c r="AX328" i="1" s="1"/>
  <c r="A328" i="1"/>
  <c r="BI327" i="1"/>
  <c r="BG327" i="1"/>
  <c r="BH327" i="1" s="1"/>
  <c r="BC327" i="1"/>
  <c r="BB327" i="1"/>
  <c r="AZ327" i="1"/>
  <c r="AW327" i="1"/>
  <c r="AV327" i="1"/>
  <c r="AU327" i="1"/>
  <c r="AT327" i="1"/>
  <c r="AS327" i="1"/>
  <c r="AP327" i="1"/>
  <c r="AQ327" i="1" s="1"/>
  <c r="AO327" i="1"/>
  <c r="AN327" i="1"/>
  <c r="AM327" i="1"/>
  <c r="AL327" i="1"/>
  <c r="AD327" i="1"/>
  <c r="AA327" i="1"/>
  <c r="BD327" i="1" s="1"/>
  <c r="W327" i="1"/>
  <c r="E327" i="1"/>
  <c r="D327" i="1"/>
  <c r="B327" i="1"/>
  <c r="AX327" i="1" s="1"/>
  <c r="A327" i="1"/>
  <c r="BI326" i="1"/>
  <c r="BG326" i="1"/>
  <c r="BH326" i="1" s="1"/>
  <c r="BC326" i="1"/>
  <c r="BB326" i="1"/>
  <c r="AZ326" i="1"/>
  <c r="AW326" i="1"/>
  <c r="AV326" i="1"/>
  <c r="AU326" i="1"/>
  <c r="AT326" i="1"/>
  <c r="AS326" i="1"/>
  <c r="AP326" i="1"/>
  <c r="AQ326" i="1" s="1"/>
  <c r="AO326" i="1"/>
  <c r="AN326" i="1"/>
  <c r="AM326" i="1"/>
  <c r="AL326" i="1"/>
  <c r="AD326" i="1"/>
  <c r="AA326" i="1"/>
  <c r="BD326" i="1" s="1"/>
  <c r="W326" i="1"/>
  <c r="E326" i="1"/>
  <c r="D326" i="1"/>
  <c r="B326" i="1"/>
  <c r="AX326" i="1" s="1"/>
  <c r="A326" i="1"/>
  <c r="BI325" i="1"/>
  <c r="BG325" i="1"/>
  <c r="BH325" i="1" s="1"/>
  <c r="BC325" i="1"/>
  <c r="BB325" i="1"/>
  <c r="AZ325" i="1"/>
  <c r="AW325" i="1"/>
  <c r="AV325" i="1"/>
  <c r="AU325" i="1"/>
  <c r="AT325" i="1"/>
  <c r="AS325" i="1"/>
  <c r="AP325" i="1"/>
  <c r="AQ325" i="1" s="1"/>
  <c r="AO325" i="1"/>
  <c r="AN325" i="1"/>
  <c r="AM325" i="1"/>
  <c r="AL325" i="1"/>
  <c r="AD325" i="1"/>
  <c r="AA325" i="1"/>
  <c r="BD325" i="1" s="1"/>
  <c r="W325" i="1"/>
  <c r="E325" i="1"/>
  <c r="D325" i="1"/>
  <c r="B325" i="1"/>
  <c r="AX325" i="1" s="1"/>
  <c r="A325" i="1"/>
  <c r="BI324" i="1"/>
  <c r="BG324" i="1"/>
  <c r="BH324" i="1" s="1"/>
  <c r="BC324" i="1"/>
  <c r="BB324" i="1"/>
  <c r="AZ324" i="1"/>
  <c r="AW324" i="1"/>
  <c r="AV324" i="1"/>
  <c r="AU324" i="1"/>
  <c r="AT324" i="1"/>
  <c r="AS324" i="1"/>
  <c r="AP324" i="1"/>
  <c r="AQ324" i="1" s="1"/>
  <c r="AO324" i="1"/>
  <c r="AN324" i="1"/>
  <c r="AM324" i="1"/>
  <c r="AL324" i="1"/>
  <c r="AA324" i="1"/>
  <c r="W324" i="1"/>
  <c r="E324" i="1"/>
  <c r="D324" i="1"/>
  <c r="B324" i="1"/>
  <c r="AX324" i="1" s="1"/>
  <c r="A324" i="1"/>
  <c r="BI323" i="1"/>
  <c r="BG323" i="1"/>
  <c r="BH323" i="1" s="1"/>
  <c r="BD323" i="1"/>
  <c r="BB323" i="1"/>
  <c r="AZ323" i="1"/>
  <c r="AW323" i="1"/>
  <c r="AV323" i="1"/>
  <c r="AU323" i="1"/>
  <c r="AT323" i="1"/>
  <c r="AS323" i="1"/>
  <c r="AP323" i="1"/>
  <c r="AQ323" i="1" s="1"/>
  <c r="AO323" i="1"/>
  <c r="AN323" i="1"/>
  <c r="AM323" i="1"/>
  <c r="AL323" i="1"/>
  <c r="AD323" i="1"/>
  <c r="AA323" i="1"/>
  <c r="W323" i="1"/>
  <c r="E323" i="1"/>
  <c r="D323" i="1"/>
  <c r="B323" i="1"/>
  <c r="AX323" i="1" s="1"/>
  <c r="A323" i="1"/>
  <c r="BI322" i="1"/>
  <c r="BG322" i="1"/>
  <c r="BH322" i="1" s="1"/>
  <c r="BD322" i="1"/>
  <c r="BB322" i="1"/>
  <c r="AZ322" i="1"/>
  <c r="AW322" i="1"/>
  <c r="AV322" i="1"/>
  <c r="AU322" i="1"/>
  <c r="AT322" i="1"/>
  <c r="AS322" i="1"/>
  <c r="AP322" i="1"/>
  <c r="AQ322" i="1" s="1"/>
  <c r="AO322" i="1"/>
  <c r="AN322" i="1"/>
  <c r="AM322" i="1"/>
  <c r="AL322" i="1"/>
  <c r="AD322" i="1"/>
  <c r="AA322" i="1"/>
  <c r="W322" i="1"/>
  <c r="E322" i="1"/>
  <c r="D322" i="1"/>
  <c r="B322" i="1"/>
  <c r="AX322" i="1" s="1"/>
  <c r="A322" i="1"/>
  <c r="BI321" i="1"/>
  <c r="BG321" i="1"/>
  <c r="BH321" i="1" s="1"/>
  <c r="BD321" i="1"/>
  <c r="BB321" i="1"/>
  <c r="AZ321" i="1"/>
  <c r="AW321" i="1"/>
  <c r="AV321" i="1"/>
  <c r="AU321" i="1"/>
  <c r="AT321" i="1"/>
  <c r="AS321" i="1"/>
  <c r="AP321" i="1"/>
  <c r="AQ321" i="1" s="1"/>
  <c r="AO321" i="1"/>
  <c r="AN321" i="1"/>
  <c r="AM321" i="1"/>
  <c r="AL321" i="1"/>
  <c r="AD321" i="1"/>
  <c r="AA321" i="1"/>
  <c r="W321" i="1"/>
  <c r="E321" i="1"/>
  <c r="D321" i="1"/>
  <c r="B321" i="1"/>
  <c r="AX321" i="1" s="1"/>
  <c r="A321" i="1"/>
  <c r="BI320" i="1"/>
  <c r="BG320" i="1"/>
  <c r="BH320" i="1" s="1"/>
  <c r="BD320" i="1"/>
  <c r="BB320" i="1"/>
  <c r="AZ320" i="1"/>
  <c r="AW320" i="1"/>
  <c r="AV320" i="1"/>
  <c r="AU320" i="1"/>
  <c r="AT320" i="1"/>
  <c r="AS320" i="1"/>
  <c r="AP320" i="1"/>
  <c r="AQ320" i="1" s="1"/>
  <c r="AO320" i="1"/>
  <c r="AN320" i="1"/>
  <c r="AM320" i="1"/>
  <c r="AL320" i="1"/>
  <c r="AD320" i="1"/>
  <c r="AA320" i="1"/>
  <c r="W320" i="1"/>
  <c r="E320" i="1"/>
  <c r="D320" i="1"/>
  <c r="B320" i="1"/>
  <c r="AX320" i="1" s="1"/>
  <c r="A320" i="1"/>
  <c r="BI319" i="1"/>
  <c r="BG319" i="1"/>
  <c r="BH319" i="1" s="1"/>
  <c r="BD319" i="1"/>
  <c r="BB319" i="1"/>
  <c r="AZ319" i="1"/>
  <c r="AW319" i="1"/>
  <c r="AV319" i="1"/>
  <c r="AU319" i="1"/>
  <c r="AT319" i="1"/>
  <c r="AS319" i="1"/>
  <c r="AP319" i="1"/>
  <c r="AQ319" i="1" s="1"/>
  <c r="AO319" i="1"/>
  <c r="AN319" i="1"/>
  <c r="AM319" i="1"/>
  <c r="AL319" i="1"/>
  <c r="AD319" i="1"/>
  <c r="AA319" i="1"/>
  <c r="W319" i="1"/>
  <c r="E319" i="1"/>
  <c r="D319" i="1"/>
  <c r="B319" i="1"/>
  <c r="AX319" i="1" s="1"/>
  <c r="A319" i="1"/>
  <c r="BI318" i="1"/>
  <c r="BG318" i="1"/>
  <c r="BH318" i="1" s="1"/>
  <c r="BD318" i="1"/>
  <c r="BB318" i="1"/>
  <c r="AZ318" i="1"/>
  <c r="AW318" i="1"/>
  <c r="AV318" i="1"/>
  <c r="AU318" i="1"/>
  <c r="AT318" i="1"/>
  <c r="AS318" i="1"/>
  <c r="AP318" i="1"/>
  <c r="AQ318" i="1" s="1"/>
  <c r="AO318" i="1"/>
  <c r="AN318" i="1"/>
  <c r="AM318" i="1"/>
  <c r="AL318" i="1"/>
  <c r="AD318" i="1"/>
  <c r="AA318" i="1"/>
  <c r="W318" i="1"/>
  <c r="E318" i="1"/>
  <c r="D318" i="1"/>
  <c r="B318" i="1"/>
  <c r="AX318" i="1" s="1"/>
  <c r="A318" i="1"/>
  <c r="BI317" i="1"/>
  <c r="BG317" i="1"/>
  <c r="BH317" i="1" s="1"/>
  <c r="BD317" i="1"/>
  <c r="BB317" i="1"/>
  <c r="AZ317" i="1"/>
  <c r="AW317" i="1"/>
  <c r="AV317" i="1"/>
  <c r="AU317" i="1"/>
  <c r="AT317" i="1"/>
  <c r="AS317" i="1"/>
  <c r="AP317" i="1"/>
  <c r="AQ317" i="1" s="1"/>
  <c r="AO317" i="1"/>
  <c r="AN317" i="1"/>
  <c r="AM317" i="1"/>
  <c r="AL317" i="1"/>
  <c r="AD317" i="1"/>
  <c r="AA317" i="1"/>
  <c r="W317" i="1"/>
  <c r="E317" i="1"/>
  <c r="D317" i="1"/>
  <c r="B317" i="1"/>
  <c r="AX317" i="1" s="1"/>
  <c r="A317" i="1"/>
  <c r="BI316" i="1"/>
  <c r="BG316" i="1"/>
  <c r="BH316" i="1" s="1"/>
  <c r="BD316" i="1"/>
  <c r="BB316" i="1"/>
  <c r="AZ316" i="1"/>
  <c r="AW316" i="1"/>
  <c r="AV316" i="1"/>
  <c r="AU316" i="1"/>
  <c r="AT316" i="1"/>
  <c r="AS316" i="1"/>
  <c r="AP316" i="1"/>
  <c r="AQ316" i="1" s="1"/>
  <c r="AO316" i="1"/>
  <c r="AN316" i="1"/>
  <c r="AM316" i="1"/>
  <c r="AL316" i="1"/>
  <c r="AD316" i="1"/>
  <c r="AA316" i="1"/>
  <c r="W316" i="1"/>
  <c r="E316" i="1"/>
  <c r="D316" i="1"/>
  <c r="B316" i="1"/>
  <c r="AX316" i="1" s="1"/>
  <c r="A316" i="1"/>
  <c r="BI315" i="1"/>
  <c r="BG315" i="1"/>
  <c r="BH315" i="1" s="1"/>
  <c r="BD315" i="1"/>
  <c r="BB315" i="1"/>
  <c r="AZ315" i="1"/>
  <c r="AW315" i="1"/>
  <c r="AV315" i="1"/>
  <c r="AU315" i="1"/>
  <c r="AT315" i="1"/>
  <c r="AS315" i="1"/>
  <c r="AP315" i="1"/>
  <c r="AQ315" i="1" s="1"/>
  <c r="AO315" i="1"/>
  <c r="AN315" i="1"/>
  <c r="AM315" i="1"/>
  <c r="AL315" i="1"/>
  <c r="AD315" i="1"/>
  <c r="AA315" i="1"/>
  <c r="W315" i="1"/>
  <c r="E315" i="1"/>
  <c r="D315" i="1"/>
  <c r="B315" i="1"/>
  <c r="AX315" i="1" s="1"/>
  <c r="A315" i="1"/>
  <c r="BI314" i="1"/>
  <c r="BG314" i="1"/>
  <c r="BH314" i="1" s="1"/>
  <c r="BD314" i="1"/>
  <c r="BC314" i="1"/>
  <c r="AZ314" i="1"/>
  <c r="AW314" i="1"/>
  <c r="AV314" i="1"/>
  <c r="AU314" i="1"/>
  <c r="AT314" i="1"/>
  <c r="AS314" i="1"/>
  <c r="AP314" i="1"/>
  <c r="AQ314" i="1" s="1"/>
  <c r="AO314" i="1"/>
  <c r="AN314" i="1"/>
  <c r="AM314" i="1"/>
  <c r="AL314" i="1"/>
  <c r="AD314" i="1"/>
  <c r="AA314" i="1"/>
  <c r="W314" i="1"/>
  <c r="E314" i="1"/>
  <c r="D314" i="1"/>
  <c r="B314" i="1"/>
  <c r="BB314" i="1" s="1"/>
  <c r="A314" i="1"/>
  <c r="BI313" i="1"/>
  <c r="BG313" i="1"/>
  <c r="BH313" i="1" s="1"/>
  <c r="BD313" i="1"/>
  <c r="BC313" i="1"/>
  <c r="AZ313" i="1"/>
  <c r="AW313" i="1"/>
  <c r="AV313" i="1"/>
  <c r="AU313" i="1"/>
  <c r="AT313" i="1"/>
  <c r="AS313" i="1"/>
  <c r="AP313" i="1"/>
  <c r="AQ313" i="1" s="1"/>
  <c r="AO313" i="1"/>
  <c r="AN313" i="1"/>
  <c r="AM313" i="1"/>
  <c r="AL313" i="1"/>
  <c r="AD313" i="1"/>
  <c r="AA313" i="1"/>
  <c r="W313" i="1"/>
  <c r="E313" i="1"/>
  <c r="D313" i="1"/>
  <c r="B313" i="1"/>
  <c r="BB313" i="1" s="1"/>
  <c r="A313" i="1"/>
  <c r="BI312" i="1"/>
  <c r="BG312" i="1"/>
  <c r="BH312" i="1" s="1"/>
  <c r="BD312" i="1"/>
  <c r="BC312" i="1"/>
  <c r="AZ312" i="1"/>
  <c r="AW312" i="1"/>
  <c r="AV312" i="1"/>
  <c r="AU312" i="1"/>
  <c r="AT312" i="1"/>
  <c r="AS312" i="1"/>
  <c r="AP312" i="1"/>
  <c r="AQ312" i="1" s="1"/>
  <c r="AO312" i="1"/>
  <c r="AN312" i="1"/>
  <c r="AM312" i="1"/>
  <c r="AL312" i="1"/>
  <c r="AD312" i="1"/>
  <c r="AA312" i="1"/>
  <c r="W312" i="1"/>
  <c r="E312" i="1"/>
  <c r="D312" i="1"/>
  <c r="B312" i="1"/>
  <c r="BB312" i="1" s="1"/>
  <c r="A312" i="1"/>
  <c r="BI311" i="1"/>
  <c r="BG311" i="1"/>
  <c r="BH311" i="1" s="1"/>
  <c r="BD311" i="1"/>
  <c r="BC311" i="1"/>
  <c r="AZ311" i="1"/>
  <c r="AW311" i="1"/>
  <c r="AV311" i="1"/>
  <c r="AU311" i="1"/>
  <c r="AT311" i="1"/>
  <c r="AS311" i="1"/>
  <c r="AP311" i="1"/>
  <c r="AQ311" i="1" s="1"/>
  <c r="AO311" i="1"/>
  <c r="AN311" i="1"/>
  <c r="AM311" i="1"/>
  <c r="AL311" i="1"/>
  <c r="AD311" i="1"/>
  <c r="AA311" i="1"/>
  <c r="W311" i="1"/>
  <c r="E311" i="1"/>
  <c r="D311" i="1"/>
  <c r="B311" i="1"/>
  <c r="BB311" i="1" s="1"/>
  <c r="A311" i="1"/>
  <c r="BI310" i="1"/>
  <c r="BG310" i="1"/>
  <c r="BH310" i="1" s="1"/>
  <c r="BD310" i="1"/>
  <c r="BC310" i="1"/>
  <c r="AZ310" i="1"/>
  <c r="AW310" i="1"/>
  <c r="AV310" i="1"/>
  <c r="AU310" i="1"/>
  <c r="AT310" i="1"/>
  <c r="AS310" i="1"/>
  <c r="AP310" i="1"/>
  <c r="AQ310" i="1" s="1"/>
  <c r="AO310" i="1"/>
  <c r="AN310" i="1"/>
  <c r="AM310" i="1"/>
  <c r="AL310" i="1"/>
  <c r="AD310" i="1"/>
  <c r="AA310" i="1"/>
  <c r="W310" i="1"/>
  <c r="E310" i="1"/>
  <c r="D310" i="1"/>
  <c r="B310" i="1"/>
  <c r="BB310" i="1" s="1"/>
  <c r="A310" i="1"/>
  <c r="BI309" i="1"/>
  <c r="BG309" i="1"/>
  <c r="BH309" i="1" s="1"/>
  <c r="BD309" i="1"/>
  <c r="BC309" i="1"/>
  <c r="AZ309" i="1"/>
  <c r="AW309" i="1"/>
  <c r="AV309" i="1"/>
  <c r="AU309" i="1"/>
  <c r="AT309" i="1"/>
  <c r="AS309" i="1"/>
  <c r="AP309" i="1"/>
  <c r="AQ309" i="1" s="1"/>
  <c r="AO309" i="1"/>
  <c r="AN309" i="1"/>
  <c r="AM309" i="1"/>
  <c r="AL309" i="1"/>
  <c r="AD309" i="1"/>
  <c r="AA309" i="1"/>
  <c r="W309" i="1"/>
  <c r="E309" i="1"/>
  <c r="D309" i="1"/>
  <c r="B309" i="1"/>
  <c r="BB309" i="1" s="1"/>
  <c r="A309" i="1"/>
  <c r="BI308" i="1"/>
  <c r="BG308" i="1"/>
  <c r="BH308" i="1" s="1"/>
  <c r="BD308" i="1"/>
  <c r="BC308" i="1"/>
  <c r="AZ308" i="1"/>
  <c r="AW308" i="1"/>
  <c r="AV308" i="1"/>
  <c r="AU308" i="1"/>
  <c r="AT308" i="1"/>
  <c r="AS308" i="1"/>
  <c r="AP308" i="1"/>
  <c r="AQ308" i="1" s="1"/>
  <c r="AO308" i="1"/>
  <c r="AN308" i="1"/>
  <c r="AM308" i="1"/>
  <c r="AL308" i="1"/>
  <c r="AD308" i="1"/>
  <c r="AA308" i="1"/>
  <c r="W308" i="1"/>
  <c r="E308" i="1"/>
  <c r="D308" i="1"/>
  <c r="B308" i="1"/>
  <c r="BB308" i="1" s="1"/>
  <c r="A308" i="1"/>
  <c r="BI307" i="1"/>
  <c r="BG307" i="1"/>
  <c r="BH307" i="1" s="1"/>
  <c r="BD307" i="1"/>
  <c r="BC307" i="1"/>
  <c r="AZ307" i="1"/>
  <c r="AW307" i="1"/>
  <c r="AV307" i="1"/>
  <c r="AU307" i="1"/>
  <c r="AT307" i="1"/>
  <c r="AS307" i="1"/>
  <c r="AP307" i="1"/>
  <c r="AQ307" i="1" s="1"/>
  <c r="AO307" i="1"/>
  <c r="AN307" i="1"/>
  <c r="AM307" i="1"/>
  <c r="AL307" i="1"/>
  <c r="AD307" i="1"/>
  <c r="AA307" i="1"/>
  <c r="W307" i="1"/>
  <c r="E307" i="1"/>
  <c r="D307" i="1"/>
  <c r="B307" i="1"/>
  <c r="BB307" i="1" s="1"/>
  <c r="A307" i="1"/>
  <c r="BI306" i="1"/>
  <c r="BG306" i="1"/>
  <c r="BH306" i="1" s="1"/>
  <c r="BD306" i="1"/>
  <c r="BC306" i="1"/>
  <c r="AZ306" i="1"/>
  <c r="AW306" i="1"/>
  <c r="AV306" i="1"/>
  <c r="AU306" i="1"/>
  <c r="AT306" i="1"/>
  <c r="AS306" i="1"/>
  <c r="AP306" i="1"/>
  <c r="AQ306" i="1" s="1"/>
  <c r="AO306" i="1"/>
  <c r="AN306" i="1"/>
  <c r="AM306" i="1"/>
  <c r="AL306" i="1"/>
  <c r="AD306" i="1"/>
  <c r="AA306" i="1"/>
  <c r="W306" i="1"/>
  <c r="E306" i="1"/>
  <c r="D306" i="1"/>
  <c r="B306" i="1"/>
  <c r="BB306" i="1" s="1"/>
  <c r="A306" i="1"/>
  <c r="BI305" i="1"/>
  <c r="BG305" i="1"/>
  <c r="BH305" i="1" s="1"/>
  <c r="BD305" i="1"/>
  <c r="BC305" i="1"/>
  <c r="BB305" i="1"/>
  <c r="AZ305" i="1"/>
  <c r="AW305" i="1"/>
  <c r="AU305" i="1"/>
  <c r="AT305" i="1"/>
  <c r="AS305" i="1"/>
  <c r="AP305" i="1"/>
  <c r="AQ305" i="1" s="1"/>
  <c r="AO305" i="1"/>
  <c r="AN305" i="1"/>
  <c r="AM305" i="1"/>
  <c r="AL305" i="1"/>
  <c r="AD305" i="1"/>
  <c r="AA305" i="1"/>
  <c r="AV305" i="1" s="1"/>
  <c r="W305" i="1"/>
  <c r="E305" i="1"/>
  <c r="D305" i="1"/>
  <c r="B305" i="1"/>
  <c r="AX305" i="1" s="1"/>
  <c r="A305" i="1"/>
  <c r="BI304" i="1"/>
  <c r="BG304" i="1"/>
  <c r="BH304" i="1" s="1"/>
  <c r="BD304" i="1"/>
  <c r="BC304" i="1"/>
  <c r="BB304" i="1"/>
  <c r="AZ304" i="1"/>
  <c r="AW304" i="1"/>
  <c r="AU304" i="1"/>
  <c r="AT304" i="1"/>
  <c r="AS304" i="1"/>
  <c r="AP304" i="1"/>
  <c r="AQ304" i="1" s="1"/>
  <c r="AO304" i="1"/>
  <c r="AN304" i="1"/>
  <c r="AM304" i="1"/>
  <c r="AL304" i="1"/>
  <c r="AD304" i="1"/>
  <c r="AA304" i="1"/>
  <c r="AV304" i="1" s="1"/>
  <c r="W304" i="1"/>
  <c r="E304" i="1"/>
  <c r="D304" i="1"/>
  <c r="B304" i="1"/>
  <c r="AX304" i="1" s="1"/>
  <c r="A304" i="1"/>
  <c r="BI303" i="1"/>
  <c r="BG303" i="1"/>
  <c r="BH303" i="1" s="1"/>
  <c r="BD303" i="1"/>
  <c r="BC303" i="1"/>
  <c r="BB303" i="1"/>
  <c r="AZ303" i="1"/>
  <c r="AW303" i="1"/>
  <c r="AU303" i="1"/>
  <c r="AT303" i="1"/>
  <c r="AS303" i="1"/>
  <c r="AP303" i="1"/>
  <c r="AQ303" i="1" s="1"/>
  <c r="AO303" i="1"/>
  <c r="AN303" i="1"/>
  <c r="AM303" i="1"/>
  <c r="AL303" i="1"/>
  <c r="AD303" i="1"/>
  <c r="AA303" i="1"/>
  <c r="AV303" i="1" s="1"/>
  <c r="W303" i="1"/>
  <c r="E303" i="1"/>
  <c r="D303" i="1"/>
  <c r="B303" i="1"/>
  <c r="AX303" i="1" s="1"/>
  <c r="A303" i="1"/>
  <c r="BI302" i="1"/>
  <c r="BG302" i="1"/>
  <c r="BH302" i="1" s="1"/>
  <c r="BD302" i="1"/>
  <c r="BC302" i="1"/>
  <c r="BB302" i="1"/>
  <c r="AZ302" i="1"/>
  <c r="AW302" i="1"/>
  <c r="AU302" i="1"/>
  <c r="AT302" i="1"/>
  <c r="AS302" i="1"/>
  <c r="AP302" i="1"/>
  <c r="AQ302" i="1" s="1"/>
  <c r="AO302" i="1"/>
  <c r="AN302" i="1"/>
  <c r="AM302" i="1"/>
  <c r="AL302" i="1"/>
  <c r="AD302" i="1"/>
  <c r="AA302" i="1"/>
  <c r="AV302" i="1" s="1"/>
  <c r="W302" i="1"/>
  <c r="E302" i="1"/>
  <c r="D302" i="1"/>
  <c r="B302" i="1"/>
  <c r="AX302" i="1" s="1"/>
  <c r="A302" i="1"/>
  <c r="BI301" i="1"/>
  <c r="BG301" i="1"/>
  <c r="BH301" i="1" s="1"/>
  <c r="BD301" i="1"/>
  <c r="BC301" i="1"/>
  <c r="BB301" i="1"/>
  <c r="AZ301" i="1"/>
  <c r="AW301" i="1"/>
  <c r="AU301" i="1"/>
  <c r="AT301" i="1"/>
  <c r="AS301" i="1"/>
  <c r="AP301" i="1"/>
  <c r="AQ301" i="1" s="1"/>
  <c r="AO301" i="1"/>
  <c r="AN301" i="1"/>
  <c r="AM301" i="1"/>
  <c r="AL301" i="1"/>
  <c r="AD301" i="1"/>
  <c r="AA301" i="1"/>
  <c r="AV301" i="1" s="1"/>
  <c r="W301" i="1"/>
  <c r="E301" i="1"/>
  <c r="D301" i="1"/>
  <c r="B301" i="1"/>
  <c r="AX301" i="1" s="1"/>
  <c r="A301" i="1"/>
  <c r="BI300" i="1"/>
  <c r="BG300" i="1"/>
  <c r="BH300" i="1" s="1"/>
  <c r="BD300" i="1"/>
  <c r="BC300" i="1"/>
  <c r="BB300" i="1"/>
  <c r="AZ300" i="1"/>
  <c r="AW300" i="1"/>
  <c r="AU300" i="1"/>
  <c r="AT300" i="1"/>
  <c r="AS300" i="1"/>
  <c r="AP300" i="1"/>
  <c r="AQ300" i="1" s="1"/>
  <c r="AO300" i="1"/>
  <c r="AN300" i="1"/>
  <c r="AM300" i="1"/>
  <c r="AL300" i="1"/>
  <c r="AD300" i="1"/>
  <c r="AA300" i="1"/>
  <c r="AV300" i="1" s="1"/>
  <c r="W300" i="1"/>
  <c r="E300" i="1"/>
  <c r="D300" i="1"/>
  <c r="B300" i="1"/>
  <c r="AX300" i="1" s="1"/>
  <c r="A300" i="1"/>
  <c r="BI299" i="1"/>
  <c r="BG299" i="1"/>
  <c r="BH299" i="1" s="1"/>
  <c r="BD299" i="1"/>
  <c r="BC299" i="1"/>
  <c r="BB299" i="1"/>
  <c r="AZ299" i="1"/>
  <c r="AW299" i="1"/>
  <c r="AU299" i="1"/>
  <c r="AT299" i="1"/>
  <c r="AS299" i="1"/>
  <c r="AP299" i="1"/>
  <c r="AQ299" i="1" s="1"/>
  <c r="AO299" i="1"/>
  <c r="AN299" i="1"/>
  <c r="AM299" i="1"/>
  <c r="AL299" i="1"/>
  <c r="AD299" i="1"/>
  <c r="AA299" i="1"/>
  <c r="AV299" i="1" s="1"/>
  <c r="W299" i="1"/>
  <c r="E299" i="1"/>
  <c r="D299" i="1"/>
  <c r="B299" i="1"/>
  <c r="AX299" i="1" s="1"/>
  <c r="A299" i="1"/>
  <c r="BI298" i="1"/>
  <c r="BG298" i="1"/>
  <c r="BH298" i="1" s="1"/>
  <c r="BD298" i="1"/>
  <c r="BC298" i="1"/>
  <c r="BB298" i="1"/>
  <c r="AZ298" i="1"/>
  <c r="AW298" i="1"/>
  <c r="AU298" i="1"/>
  <c r="AT298" i="1"/>
  <c r="AS298" i="1"/>
  <c r="AP298" i="1"/>
  <c r="AQ298" i="1" s="1"/>
  <c r="AO298" i="1"/>
  <c r="AN298" i="1"/>
  <c r="AM298" i="1"/>
  <c r="AL298" i="1"/>
  <c r="AD298" i="1"/>
  <c r="AA298" i="1"/>
  <c r="AV298" i="1" s="1"/>
  <c r="W298" i="1"/>
  <c r="E298" i="1"/>
  <c r="D298" i="1"/>
  <c r="B298" i="1"/>
  <c r="AX298" i="1" s="1"/>
  <c r="A298" i="1"/>
  <c r="BI297" i="1"/>
  <c r="BG297" i="1"/>
  <c r="BH297" i="1" s="1"/>
  <c r="BD297" i="1"/>
  <c r="BC297" i="1"/>
  <c r="BB297" i="1"/>
  <c r="AZ297" i="1"/>
  <c r="AW297" i="1"/>
  <c r="AU297" i="1"/>
  <c r="AT297" i="1"/>
  <c r="AS297" i="1"/>
  <c r="AP297" i="1"/>
  <c r="AQ297" i="1" s="1"/>
  <c r="AO297" i="1"/>
  <c r="AN297" i="1"/>
  <c r="AM297" i="1"/>
  <c r="AL297" i="1"/>
  <c r="AD297" i="1"/>
  <c r="AA297" i="1"/>
  <c r="AV297" i="1" s="1"/>
  <c r="W297" i="1"/>
  <c r="E297" i="1"/>
  <c r="D297" i="1"/>
  <c r="B297" i="1"/>
  <c r="AX297" i="1" s="1"/>
  <c r="A297" i="1"/>
  <c r="BI296" i="1"/>
  <c r="BG296" i="1"/>
  <c r="BH296" i="1" s="1"/>
  <c r="BD296" i="1"/>
  <c r="BC296" i="1"/>
  <c r="BB296" i="1"/>
  <c r="AZ296" i="1"/>
  <c r="AW296" i="1"/>
  <c r="AV296" i="1"/>
  <c r="AU296" i="1"/>
  <c r="AT296" i="1"/>
  <c r="AS296" i="1"/>
  <c r="AP296" i="1"/>
  <c r="AQ296" i="1" s="1"/>
  <c r="AO296" i="1"/>
  <c r="AN296" i="1"/>
  <c r="AM296" i="1"/>
  <c r="AL296" i="1"/>
  <c r="AD296" i="1"/>
  <c r="AA296" i="1"/>
  <c r="W296" i="1"/>
  <c r="E296" i="1"/>
  <c r="D296" i="1"/>
  <c r="B296" i="1"/>
  <c r="AX296" i="1" s="1"/>
  <c r="A296" i="1"/>
  <c r="BI295" i="1"/>
  <c r="BG295" i="1"/>
  <c r="BH295" i="1" s="1"/>
  <c r="BD295" i="1"/>
  <c r="BC295" i="1"/>
  <c r="BB295" i="1"/>
  <c r="AZ295" i="1"/>
  <c r="AW295" i="1"/>
  <c r="AV295" i="1"/>
  <c r="AU295" i="1"/>
  <c r="AT295" i="1"/>
  <c r="AS295" i="1"/>
  <c r="AP295" i="1"/>
  <c r="AQ295" i="1" s="1"/>
  <c r="AO295" i="1"/>
  <c r="AN295" i="1"/>
  <c r="AM295" i="1"/>
  <c r="AL295" i="1"/>
  <c r="AD295" i="1"/>
  <c r="AA295" i="1"/>
  <c r="W295" i="1"/>
  <c r="E295" i="1"/>
  <c r="D295" i="1"/>
  <c r="B295" i="1"/>
  <c r="AX295" i="1" s="1"/>
  <c r="A295" i="1"/>
  <c r="BI294" i="1"/>
  <c r="BG294" i="1"/>
  <c r="BH294" i="1" s="1"/>
  <c r="BD294" i="1"/>
  <c r="BC294" i="1"/>
  <c r="BB294" i="1"/>
  <c r="AZ294" i="1"/>
  <c r="AW294" i="1"/>
  <c r="AV294" i="1"/>
  <c r="AU294" i="1"/>
  <c r="AT294" i="1"/>
  <c r="AS294" i="1"/>
  <c r="AP294" i="1"/>
  <c r="AQ294" i="1" s="1"/>
  <c r="AO294" i="1"/>
  <c r="AN294" i="1"/>
  <c r="AM294" i="1"/>
  <c r="AL294" i="1"/>
  <c r="AD294" i="1"/>
  <c r="AA294" i="1"/>
  <c r="W294" i="1"/>
  <c r="E294" i="1"/>
  <c r="D294" i="1"/>
  <c r="B294" i="1"/>
  <c r="AX294" i="1" s="1"/>
  <c r="A294" i="1"/>
  <c r="BI293" i="1"/>
  <c r="BG293" i="1"/>
  <c r="BH293" i="1" s="1"/>
  <c r="BD293" i="1"/>
  <c r="BC293" i="1"/>
  <c r="BB293" i="1"/>
  <c r="AZ293" i="1"/>
  <c r="AW293" i="1"/>
  <c r="AV293" i="1"/>
  <c r="AU293" i="1"/>
  <c r="AT293" i="1"/>
  <c r="AS293" i="1"/>
  <c r="AP293" i="1"/>
  <c r="AQ293" i="1" s="1"/>
  <c r="AO293" i="1"/>
  <c r="AN293" i="1"/>
  <c r="AM293" i="1"/>
  <c r="AL293" i="1"/>
  <c r="AD293" i="1"/>
  <c r="AA293" i="1"/>
  <c r="W293" i="1"/>
  <c r="E293" i="1"/>
  <c r="D293" i="1"/>
  <c r="B293" i="1"/>
  <c r="AX293" i="1" s="1"/>
  <c r="A293" i="1"/>
  <c r="BI292" i="1"/>
  <c r="BG292" i="1"/>
  <c r="BH292" i="1" s="1"/>
  <c r="BD292" i="1"/>
  <c r="BC292" i="1"/>
  <c r="BB292" i="1"/>
  <c r="AZ292" i="1"/>
  <c r="AW292" i="1"/>
  <c r="AV292" i="1"/>
  <c r="AU292" i="1"/>
  <c r="AT292" i="1"/>
  <c r="AS292" i="1"/>
  <c r="AP292" i="1"/>
  <c r="AQ292" i="1" s="1"/>
  <c r="AO292" i="1"/>
  <c r="AN292" i="1"/>
  <c r="AM292" i="1"/>
  <c r="AL292" i="1"/>
  <c r="AD292" i="1"/>
  <c r="AA292" i="1"/>
  <c r="W292" i="1"/>
  <c r="E292" i="1"/>
  <c r="D292" i="1"/>
  <c r="B292" i="1"/>
  <c r="AX292" i="1" s="1"/>
  <c r="A292" i="1"/>
  <c r="BI291" i="1"/>
  <c r="BG291" i="1"/>
  <c r="BH291" i="1" s="1"/>
  <c r="BD291" i="1"/>
  <c r="BC291" i="1"/>
  <c r="BB291" i="1"/>
  <c r="AZ291" i="1"/>
  <c r="AW291" i="1"/>
  <c r="AV291" i="1"/>
  <c r="AU291" i="1"/>
  <c r="AT291" i="1"/>
  <c r="AS291" i="1"/>
  <c r="AP291" i="1"/>
  <c r="AQ291" i="1" s="1"/>
  <c r="AO291" i="1"/>
  <c r="AN291" i="1"/>
  <c r="AM291" i="1"/>
  <c r="AL291" i="1"/>
  <c r="AD291" i="1"/>
  <c r="AA291" i="1"/>
  <c r="W291" i="1"/>
  <c r="E291" i="1"/>
  <c r="D291" i="1"/>
  <c r="B291" i="1"/>
  <c r="AX291" i="1" s="1"/>
  <c r="A291" i="1"/>
  <c r="BI290" i="1"/>
  <c r="BG290" i="1"/>
  <c r="BH290" i="1" s="1"/>
  <c r="BD290" i="1"/>
  <c r="BC290" i="1"/>
  <c r="BB290" i="1"/>
  <c r="AZ290" i="1"/>
  <c r="AW290" i="1"/>
  <c r="AV290" i="1"/>
  <c r="AU290" i="1"/>
  <c r="AT290" i="1"/>
  <c r="AS290" i="1"/>
  <c r="AP290" i="1"/>
  <c r="AQ290" i="1" s="1"/>
  <c r="AO290" i="1"/>
  <c r="AN290" i="1"/>
  <c r="AM290" i="1"/>
  <c r="AL290" i="1"/>
  <c r="AD290" i="1"/>
  <c r="AA290" i="1"/>
  <c r="W290" i="1"/>
  <c r="E290" i="1"/>
  <c r="D290" i="1"/>
  <c r="B290" i="1"/>
  <c r="AX290" i="1" s="1"/>
  <c r="A290" i="1"/>
  <c r="BI289" i="1"/>
  <c r="BG289" i="1"/>
  <c r="BH289" i="1" s="1"/>
  <c r="BD289" i="1"/>
  <c r="BC289" i="1"/>
  <c r="BB289" i="1"/>
  <c r="AZ289" i="1"/>
  <c r="AW289" i="1"/>
  <c r="AV289" i="1"/>
  <c r="AU289" i="1"/>
  <c r="AT289" i="1"/>
  <c r="AS289" i="1"/>
  <c r="AP289" i="1"/>
  <c r="AQ289" i="1" s="1"/>
  <c r="AO289" i="1"/>
  <c r="AN289" i="1"/>
  <c r="AM289" i="1"/>
  <c r="AL289" i="1"/>
  <c r="AD289" i="1"/>
  <c r="AA289" i="1"/>
  <c r="W289" i="1"/>
  <c r="E289" i="1"/>
  <c r="D289" i="1"/>
  <c r="B289" i="1"/>
  <c r="AX289" i="1" s="1"/>
  <c r="A289" i="1"/>
  <c r="BI288" i="1"/>
  <c r="BG288" i="1"/>
  <c r="BH288" i="1" s="1"/>
  <c r="BD288" i="1"/>
  <c r="BC288" i="1"/>
  <c r="BB288" i="1"/>
  <c r="AZ288" i="1"/>
  <c r="AW288" i="1"/>
  <c r="AV288" i="1"/>
  <c r="AU288" i="1"/>
  <c r="AT288" i="1"/>
  <c r="AS288" i="1"/>
  <c r="AP288" i="1"/>
  <c r="AQ288" i="1" s="1"/>
  <c r="AO288" i="1"/>
  <c r="AN288" i="1"/>
  <c r="AM288" i="1"/>
  <c r="AL288" i="1"/>
  <c r="AD288" i="1"/>
  <c r="AA288" i="1"/>
  <c r="W288" i="1"/>
  <c r="E288" i="1"/>
  <c r="D288" i="1"/>
  <c r="B288" i="1"/>
  <c r="AX288" i="1" s="1"/>
  <c r="A288" i="1"/>
  <c r="BL287" i="1"/>
  <c r="BJ287" i="1"/>
  <c r="BK287" i="1" s="1"/>
  <c r="BD287" i="1"/>
  <c r="BC287" i="1"/>
  <c r="BB287" i="1"/>
  <c r="AZ287" i="1"/>
  <c r="AW287" i="1"/>
  <c r="AV287" i="1"/>
  <c r="AU287" i="1"/>
  <c r="AT287" i="1"/>
  <c r="AS287" i="1"/>
  <c r="AP287" i="1"/>
  <c r="AO287" i="1"/>
  <c r="AN287" i="1"/>
  <c r="AL287" i="1"/>
  <c r="AA287" i="1"/>
  <c r="W287" i="1"/>
  <c r="E287" i="1"/>
  <c r="D287" i="1"/>
  <c r="B287" i="1"/>
  <c r="AX287" i="1" s="1"/>
  <c r="A287" i="1"/>
  <c r="BL286" i="1"/>
  <c r="BJ286" i="1"/>
  <c r="BK286" i="1" s="1"/>
  <c r="BD286" i="1"/>
  <c r="BC286" i="1"/>
  <c r="BB286" i="1"/>
  <c r="AZ286" i="1"/>
  <c r="AW286" i="1"/>
  <c r="AV286" i="1"/>
  <c r="AU286" i="1"/>
  <c r="AT286" i="1"/>
  <c r="AS286" i="1"/>
  <c r="AO286" i="1"/>
  <c r="AN286" i="1"/>
  <c r="AM286" i="1"/>
  <c r="AA286" i="1"/>
  <c r="AP286" i="1" s="1"/>
  <c r="AQ286" i="1" s="1"/>
  <c r="W286" i="1"/>
  <c r="E286" i="1"/>
  <c r="D286" i="1"/>
  <c r="B286" i="1"/>
  <c r="AX286" i="1" s="1"/>
  <c r="A286" i="1"/>
  <c r="BL285" i="1"/>
  <c r="BJ285" i="1"/>
  <c r="BK285" i="1" s="1"/>
  <c r="BD285" i="1"/>
  <c r="BC285" i="1"/>
  <c r="BB285" i="1"/>
  <c r="AZ285" i="1"/>
  <c r="AW285" i="1"/>
  <c r="AV285" i="1"/>
  <c r="AU285" i="1"/>
  <c r="AT285" i="1"/>
  <c r="AS285" i="1"/>
  <c r="AP285" i="1"/>
  <c r="AO285" i="1"/>
  <c r="AM285" i="1"/>
  <c r="AL285" i="1"/>
  <c r="AD285" i="1"/>
  <c r="AA285" i="1"/>
  <c r="W285" i="1"/>
  <c r="E285" i="1"/>
  <c r="D285" i="1"/>
  <c r="B285" i="1"/>
  <c r="AX285" i="1" s="1"/>
  <c r="A285" i="1"/>
  <c r="BL284" i="1"/>
  <c r="BJ284" i="1"/>
  <c r="BK284" i="1" s="1"/>
  <c r="BD284" i="1"/>
  <c r="BC284" i="1"/>
  <c r="BB284" i="1"/>
  <c r="AZ284" i="1"/>
  <c r="AW284" i="1"/>
  <c r="AV284" i="1"/>
  <c r="AU284" i="1"/>
  <c r="AT284" i="1"/>
  <c r="AS284" i="1"/>
  <c r="AO284" i="1"/>
  <c r="AN284" i="1"/>
  <c r="AM284" i="1"/>
  <c r="AA284" i="1"/>
  <c r="AP284" i="1" s="1"/>
  <c r="AQ284" i="1" s="1"/>
  <c r="W284" i="1"/>
  <c r="E284" i="1"/>
  <c r="D284" i="1"/>
  <c r="B284" i="1"/>
  <c r="AX284" i="1" s="1"/>
  <c r="A284" i="1"/>
  <c r="BL283" i="1"/>
  <c r="BJ283" i="1"/>
  <c r="BK283" i="1" s="1"/>
  <c r="BD283" i="1"/>
  <c r="BC283" i="1"/>
  <c r="BB283" i="1"/>
  <c r="AZ283" i="1"/>
  <c r="AW283" i="1"/>
  <c r="AV283" i="1"/>
  <c r="AU283" i="1"/>
  <c r="AT283" i="1"/>
  <c r="AS283" i="1"/>
  <c r="AO283" i="1"/>
  <c r="AM283" i="1"/>
  <c r="AL283" i="1"/>
  <c r="AD283" i="1"/>
  <c r="AA283" i="1"/>
  <c r="AP283" i="1" s="1"/>
  <c r="W283" i="1"/>
  <c r="E283" i="1"/>
  <c r="D283" i="1"/>
  <c r="B283" i="1"/>
  <c r="AX283" i="1" s="1"/>
  <c r="A283" i="1"/>
  <c r="BL282" i="1"/>
  <c r="BJ282" i="1"/>
  <c r="BK282" i="1" s="1"/>
  <c r="BD282" i="1"/>
  <c r="BC282" i="1"/>
  <c r="BB282" i="1"/>
  <c r="AZ282" i="1"/>
  <c r="AW282" i="1"/>
  <c r="AV282" i="1"/>
  <c r="AU282" i="1"/>
  <c r="AT282" i="1"/>
  <c r="AS282" i="1"/>
  <c r="AO282" i="1"/>
  <c r="AM282" i="1"/>
  <c r="AL282" i="1"/>
  <c r="AD282" i="1"/>
  <c r="AA282" i="1"/>
  <c r="AP282" i="1" s="1"/>
  <c r="AQ282" i="1" s="1"/>
  <c r="W282" i="1"/>
  <c r="E282" i="1"/>
  <c r="D282" i="1"/>
  <c r="B282" i="1"/>
  <c r="AX282" i="1" s="1"/>
  <c r="A282" i="1"/>
  <c r="BL281" i="1"/>
  <c r="BJ281" i="1"/>
  <c r="BK281" i="1" s="1"/>
  <c r="BD281" i="1"/>
  <c r="BC281" i="1"/>
  <c r="BB281" i="1"/>
  <c r="AZ281" i="1"/>
  <c r="AW281" i="1"/>
  <c r="AV281" i="1"/>
  <c r="AU281" i="1"/>
  <c r="AT281" i="1"/>
  <c r="AS281" i="1"/>
  <c r="AP281" i="1"/>
  <c r="AO281" i="1"/>
  <c r="AN281" i="1"/>
  <c r="AM281" i="1"/>
  <c r="AA281" i="1"/>
  <c r="W281" i="1"/>
  <c r="E281" i="1"/>
  <c r="D281" i="1"/>
  <c r="B281" i="1"/>
  <c r="AX281" i="1" s="1"/>
  <c r="A281" i="1"/>
  <c r="BL280" i="1"/>
  <c r="BJ280" i="1"/>
  <c r="BK280" i="1" s="1"/>
  <c r="BD280" i="1"/>
  <c r="BC280" i="1"/>
  <c r="BB280" i="1"/>
  <c r="AZ280" i="1"/>
  <c r="AW280" i="1"/>
  <c r="AV280" i="1"/>
  <c r="AU280" i="1"/>
  <c r="AT280" i="1"/>
  <c r="AS280" i="1"/>
  <c r="AO280" i="1"/>
  <c r="AN280" i="1"/>
  <c r="AL280" i="1"/>
  <c r="AA280" i="1"/>
  <c r="AP280" i="1" s="1"/>
  <c r="W280" i="1"/>
  <c r="E280" i="1"/>
  <c r="D280" i="1"/>
  <c r="B280" i="1"/>
  <c r="AX280" i="1" s="1"/>
  <c r="A280" i="1"/>
  <c r="BL279" i="1"/>
  <c r="BJ279" i="1"/>
  <c r="BK279" i="1" s="1"/>
  <c r="BD279" i="1"/>
  <c r="BC279" i="1"/>
  <c r="BB279" i="1"/>
  <c r="AZ279" i="1"/>
  <c r="AW279" i="1"/>
  <c r="AV279" i="1"/>
  <c r="AU279" i="1"/>
  <c r="AT279" i="1"/>
  <c r="AS279" i="1"/>
  <c r="AP279" i="1"/>
  <c r="AO279" i="1"/>
  <c r="AN279" i="1"/>
  <c r="AM279" i="1"/>
  <c r="AA279" i="1"/>
  <c r="W279" i="1"/>
  <c r="E279" i="1"/>
  <c r="D279" i="1"/>
  <c r="B279" i="1"/>
  <c r="AX279" i="1" s="1"/>
  <c r="A279" i="1"/>
  <c r="BL278" i="1"/>
  <c r="BJ278" i="1"/>
  <c r="BK278" i="1" s="1"/>
  <c r="BD278" i="1"/>
  <c r="BC278" i="1"/>
  <c r="BB278" i="1"/>
  <c r="AZ278" i="1"/>
  <c r="AW278" i="1"/>
  <c r="AV278" i="1"/>
  <c r="AU278" i="1"/>
  <c r="AT278" i="1"/>
  <c r="AS278" i="1"/>
  <c r="AO278" i="1"/>
  <c r="AM278" i="1"/>
  <c r="AL278" i="1"/>
  <c r="AD278" i="1"/>
  <c r="AA278" i="1"/>
  <c r="AP278" i="1" s="1"/>
  <c r="AQ278" i="1" s="1"/>
  <c r="W278" i="1"/>
  <c r="E278" i="1"/>
  <c r="D278" i="1"/>
  <c r="B278" i="1"/>
  <c r="AX278" i="1" s="1"/>
  <c r="A278" i="1"/>
  <c r="BL277" i="1"/>
  <c r="BJ277" i="1"/>
  <c r="BK277" i="1" s="1"/>
  <c r="BD277" i="1"/>
  <c r="BC277" i="1"/>
  <c r="BB277" i="1"/>
  <c r="AZ277" i="1"/>
  <c r="AW277" i="1"/>
  <c r="AV277" i="1"/>
  <c r="AU277" i="1"/>
  <c r="AT277" i="1"/>
  <c r="AS277" i="1"/>
  <c r="AO277" i="1"/>
  <c r="AM277" i="1"/>
  <c r="AL277" i="1"/>
  <c r="AD277" i="1"/>
  <c r="AA277" i="1"/>
  <c r="AP277" i="1" s="1"/>
  <c r="W277" i="1"/>
  <c r="E277" i="1"/>
  <c r="D277" i="1"/>
  <c r="B277" i="1"/>
  <c r="AX277" i="1" s="1"/>
  <c r="A277" i="1"/>
  <c r="BL276" i="1"/>
  <c r="BJ276" i="1"/>
  <c r="BK276" i="1" s="1"/>
  <c r="BD276" i="1"/>
  <c r="BC276" i="1"/>
  <c r="BB276" i="1"/>
  <c r="AZ276" i="1"/>
  <c r="AW276" i="1"/>
  <c r="AV276" i="1"/>
  <c r="AU276" i="1"/>
  <c r="AT276" i="1"/>
  <c r="AS276" i="1"/>
  <c r="AP276" i="1"/>
  <c r="AQ276" i="1" s="1"/>
  <c r="AO276" i="1"/>
  <c r="AN276" i="1"/>
  <c r="AM276" i="1"/>
  <c r="AA276" i="1"/>
  <c r="AD276" i="1" s="1"/>
  <c r="AF276" i="1" s="1"/>
  <c r="AE276" i="1" s="1"/>
  <c r="W276" i="1"/>
  <c r="E276" i="1"/>
  <c r="D276" i="1"/>
  <c r="B276" i="1"/>
  <c r="AX276" i="1" s="1"/>
  <c r="A276" i="1"/>
  <c r="BI275" i="1"/>
  <c r="BG275" i="1"/>
  <c r="BH275" i="1" s="1"/>
  <c r="BD275" i="1"/>
  <c r="BC275" i="1"/>
  <c r="BB275" i="1"/>
  <c r="AZ275" i="1"/>
  <c r="AW275" i="1"/>
  <c r="AV275" i="1"/>
  <c r="AT275" i="1"/>
  <c r="AS275" i="1"/>
  <c r="AP275" i="1"/>
  <c r="AQ275" i="1" s="1"/>
  <c r="AO275" i="1"/>
  <c r="AN275" i="1"/>
  <c r="AM275" i="1"/>
  <c r="AL275" i="1"/>
  <c r="AD275" i="1"/>
  <c r="AA275" i="1"/>
  <c r="AU275" i="1" s="1"/>
  <c r="W275" i="1"/>
  <c r="E275" i="1"/>
  <c r="D275" i="1"/>
  <c r="B275" i="1"/>
  <c r="AX275" i="1" s="1"/>
  <c r="A275" i="1"/>
  <c r="BI274" i="1"/>
  <c r="BG274" i="1"/>
  <c r="BH274" i="1" s="1"/>
  <c r="BD274" i="1"/>
  <c r="BC274" i="1"/>
  <c r="BB274" i="1"/>
  <c r="AZ274" i="1"/>
  <c r="AW274" i="1"/>
  <c r="AV274" i="1"/>
  <c r="AU274" i="1"/>
  <c r="AT274" i="1"/>
  <c r="AS274" i="1"/>
  <c r="AP274" i="1"/>
  <c r="AQ274" i="1" s="1"/>
  <c r="AO274" i="1"/>
  <c r="AN274" i="1"/>
  <c r="AL274" i="1"/>
  <c r="AA274" i="1"/>
  <c r="W274" i="1"/>
  <c r="E274" i="1"/>
  <c r="D274" i="1"/>
  <c r="B274" i="1"/>
  <c r="AX274" i="1" s="1"/>
  <c r="A274" i="1"/>
  <c r="BI273" i="1"/>
  <c r="BG273" i="1"/>
  <c r="BH273" i="1" s="1"/>
  <c r="BD273" i="1"/>
  <c r="BC273" i="1"/>
  <c r="BB273" i="1"/>
  <c r="AZ273" i="1"/>
  <c r="AW273" i="1"/>
  <c r="AV273" i="1"/>
  <c r="AU273" i="1"/>
  <c r="AT273" i="1"/>
  <c r="AS273" i="1"/>
  <c r="AO273" i="1"/>
  <c r="AN273" i="1"/>
  <c r="AM273" i="1"/>
  <c r="AA273" i="1"/>
  <c r="AP273" i="1" s="1"/>
  <c r="AQ273" i="1" s="1"/>
  <c r="W273" i="1"/>
  <c r="E273" i="1"/>
  <c r="D273" i="1"/>
  <c r="B273" i="1"/>
  <c r="AX273" i="1" s="1"/>
  <c r="A273" i="1"/>
  <c r="BI272" i="1"/>
  <c r="BG272" i="1"/>
  <c r="BH272" i="1" s="1"/>
  <c r="BD272" i="1"/>
  <c r="BC272" i="1"/>
  <c r="BB272" i="1"/>
  <c r="AZ272" i="1"/>
  <c r="AW272" i="1"/>
  <c r="AV272" i="1"/>
  <c r="AU272" i="1"/>
  <c r="AT272" i="1"/>
  <c r="AS272" i="1"/>
  <c r="AO272" i="1"/>
  <c r="AN272" i="1"/>
  <c r="AL272" i="1"/>
  <c r="AA272" i="1"/>
  <c r="AP272" i="1" s="1"/>
  <c r="W272" i="1"/>
  <c r="E272" i="1"/>
  <c r="D272" i="1"/>
  <c r="B272" i="1"/>
  <c r="AX272" i="1" s="1"/>
  <c r="A272" i="1"/>
  <c r="BI271" i="1"/>
  <c r="BG271" i="1"/>
  <c r="BH271" i="1" s="1"/>
  <c r="BD271" i="1"/>
  <c r="BC271" i="1"/>
  <c r="BB271" i="1"/>
  <c r="AZ271" i="1"/>
  <c r="AW271" i="1"/>
  <c r="AV271" i="1"/>
  <c r="AU271" i="1"/>
  <c r="AT271" i="1"/>
  <c r="AS271" i="1"/>
  <c r="AP271" i="1"/>
  <c r="AQ271" i="1" s="1"/>
  <c r="AO271" i="1"/>
  <c r="AN271" i="1"/>
  <c r="AM271" i="1"/>
  <c r="AA271" i="1"/>
  <c r="W271" i="1"/>
  <c r="E271" i="1"/>
  <c r="D271" i="1"/>
  <c r="B271" i="1"/>
  <c r="AX271" i="1" s="1"/>
  <c r="A271" i="1"/>
  <c r="BL270" i="1"/>
  <c r="BJ270" i="1"/>
  <c r="BK270" i="1" s="1"/>
  <c r="BD270" i="1"/>
  <c r="BC270" i="1"/>
  <c r="BB270" i="1"/>
  <c r="AZ270" i="1"/>
  <c r="AW270" i="1"/>
  <c r="AV270" i="1"/>
  <c r="AU270" i="1"/>
  <c r="AT270" i="1"/>
  <c r="AS270" i="1"/>
  <c r="AP270" i="1"/>
  <c r="AQ270" i="1" s="1"/>
  <c r="AO270" i="1"/>
  <c r="AN270" i="1"/>
  <c r="AL270" i="1"/>
  <c r="AA270" i="1"/>
  <c r="W270" i="1"/>
  <c r="E270" i="1"/>
  <c r="D270" i="1"/>
  <c r="B270" i="1"/>
  <c r="AX270" i="1" s="1"/>
  <c r="A270" i="1"/>
  <c r="BL269" i="1"/>
  <c r="BJ269" i="1"/>
  <c r="BK269" i="1" s="1"/>
  <c r="BD269" i="1"/>
  <c r="BC269" i="1"/>
  <c r="BB269" i="1"/>
  <c r="AZ269" i="1"/>
  <c r="AW269" i="1"/>
  <c r="AV269" i="1"/>
  <c r="AU269" i="1"/>
  <c r="AT269" i="1"/>
  <c r="AS269" i="1"/>
  <c r="AO269" i="1"/>
  <c r="AN269" i="1"/>
  <c r="AM269" i="1"/>
  <c r="AA269" i="1"/>
  <c r="AP269" i="1" s="1"/>
  <c r="W269" i="1"/>
  <c r="E269" i="1"/>
  <c r="D269" i="1"/>
  <c r="B269" i="1"/>
  <c r="AX269" i="1" s="1"/>
  <c r="A269" i="1"/>
  <c r="BL268" i="1"/>
  <c r="BJ268" i="1"/>
  <c r="BK268" i="1" s="1"/>
  <c r="BD268" i="1"/>
  <c r="BC268" i="1"/>
  <c r="BB268" i="1"/>
  <c r="AZ268" i="1"/>
  <c r="AW268" i="1"/>
  <c r="AV268" i="1"/>
  <c r="AU268" i="1"/>
  <c r="AT268" i="1"/>
  <c r="AS268" i="1"/>
  <c r="AO268" i="1"/>
  <c r="AN268" i="1"/>
  <c r="AL268" i="1"/>
  <c r="AA268" i="1"/>
  <c r="AP268" i="1" s="1"/>
  <c r="W268" i="1"/>
  <c r="E268" i="1"/>
  <c r="D268" i="1"/>
  <c r="B268" i="1"/>
  <c r="AX268" i="1" s="1"/>
  <c r="A268" i="1"/>
  <c r="BL267" i="1"/>
  <c r="BJ267" i="1"/>
  <c r="BK267" i="1" s="1"/>
  <c r="BD267" i="1"/>
  <c r="BC267" i="1"/>
  <c r="BB267" i="1"/>
  <c r="AZ267" i="1"/>
  <c r="AW267" i="1"/>
  <c r="AV267" i="1"/>
  <c r="AU267" i="1"/>
  <c r="AT267" i="1"/>
  <c r="AS267" i="1"/>
  <c r="AP267" i="1"/>
  <c r="AO267" i="1"/>
  <c r="AN267" i="1"/>
  <c r="AM267" i="1"/>
  <c r="AA267" i="1"/>
  <c r="W267" i="1"/>
  <c r="E267" i="1"/>
  <c r="D267" i="1"/>
  <c r="B267" i="1"/>
  <c r="AX267" i="1" s="1"/>
  <c r="A267" i="1"/>
  <c r="BI266" i="1"/>
  <c r="BG266" i="1"/>
  <c r="BH266" i="1" s="1"/>
  <c r="BD266" i="1"/>
  <c r="BC266" i="1"/>
  <c r="BB266" i="1"/>
  <c r="AZ266" i="1"/>
  <c r="AW266" i="1"/>
  <c r="AV266" i="1"/>
  <c r="AU266" i="1"/>
  <c r="AT266" i="1"/>
  <c r="AS266" i="1"/>
  <c r="AP266" i="1"/>
  <c r="AQ266" i="1" s="1"/>
  <c r="AO266" i="1"/>
  <c r="AM266" i="1"/>
  <c r="AL266" i="1"/>
  <c r="AD266" i="1"/>
  <c r="AA266" i="1"/>
  <c r="W266" i="1"/>
  <c r="E266" i="1"/>
  <c r="D266" i="1"/>
  <c r="B266" i="1"/>
  <c r="AX266" i="1" s="1"/>
  <c r="A266" i="1"/>
  <c r="BI265" i="1"/>
  <c r="BG265" i="1"/>
  <c r="BH265" i="1" s="1"/>
  <c r="BD265" i="1"/>
  <c r="BC265" i="1"/>
  <c r="BB265" i="1"/>
  <c r="AZ265" i="1"/>
  <c r="AW265" i="1"/>
  <c r="AV265" i="1"/>
  <c r="AU265" i="1"/>
  <c r="AT265" i="1"/>
  <c r="AS265" i="1"/>
  <c r="AO265" i="1"/>
  <c r="AN265" i="1"/>
  <c r="AM265" i="1"/>
  <c r="AA265" i="1"/>
  <c r="AP265" i="1" s="1"/>
  <c r="AQ265" i="1" s="1"/>
  <c r="W265" i="1"/>
  <c r="E265" i="1"/>
  <c r="D265" i="1"/>
  <c r="B265" i="1"/>
  <c r="AX265" i="1" s="1"/>
  <c r="A265" i="1"/>
  <c r="BI264" i="1"/>
  <c r="BG264" i="1"/>
  <c r="BH264" i="1" s="1"/>
  <c r="BD264" i="1"/>
  <c r="BC264" i="1"/>
  <c r="BB264" i="1"/>
  <c r="AZ264" i="1"/>
  <c r="AW264" i="1"/>
  <c r="AV264" i="1"/>
  <c r="AU264" i="1"/>
  <c r="AT264" i="1"/>
  <c r="AS264" i="1"/>
  <c r="AO264" i="1"/>
  <c r="AM264" i="1"/>
  <c r="AL264" i="1"/>
  <c r="AD264" i="1"/>
  <c r="AA264" i="1"/>
  <c r="AP264" i="1" s="1"/>
  <c r="AQ264" i="1" s="1"/>
  <c r="W264" i="1"/>
  <c r="E264" i="1"/>
  <c r="D264" i="1"/>
  <c r="B264" i="1"/>
  <c r="AX264" i="1" s="1"/>
  <c r="A264" i="1"/>
  <c r="BI263" i="1"/>
  <c r="BG263" i="1"/>
  <c r="BH263" i="1" s="1"/>
  <c r="BD263" i="1"/>
  <c r="BC263" i="1"/>
  <c r="BB263" i="1"/>
  <c r="AZ263" i="1"/>
  <c r="AW263" i="1"/>
  <c r="AV263" i="1"/>
  <c r="AU263" i="1"/>
  <c r="AT263" i="1"/>
  <c r="AS263" i="1"/>
  <c r="AP263" i="1"/>
  <c r="AQ263" i="1" s="1"/>
  <c r="AO263" i="1"/>
  <c r="AN263" i="1"/>
  <c r="AM263" i="1"/>
  <c r="AA263" i="1"/>
  <c r="W263" i="1"/>
  <c r="E263" i="1"/>
  <c r="D263" i="1"/>
  <c r="B263" i="1"/>
  <c r="AX263" i="1" s="1"/>
  <c r="A263" i="1"/>
  <c r="BL262" i="1"/>
  <c r="BJ262" i="1"/>
  <c r="BK262" i="1" s="1"/>
  <c r="BD262" i="1"/>
  <c r="BC262" i="1"/>
  <c r="BB262" i="1"/>
  <c r="AZ262" i="1"/>
  <c r="AW262" i="1"/>
  <c r="AV262" i="1"/>
  <c r="AU262" i="1"/>
  <c r="AT262" i="1"/>
  <c r="AS262" i="1"/>
  <c r="AP262" i="1"/>
  <c r="AQ262" i="1" s="1"/>
  <c r="AO262" i="1"/>
  <c r="AM262" i="1"/>
  <c r="AL262" i="1"/>
  <c r="AD262" i="1"/>
  <c r="AA262" i="1"/>
  <c r="W262" i="1"/>
  <c r="E262" i="1"/>
  <c r="D262" i="1"/>
  <c r="B262" i="1"/>
  <c r="AX262" i="1" s="1"/>
  <c r="A262" i="1"/>
  <c r="BL261" i="1"/>
  <c r="BJ261" i="1"/>
  <c r="BK261" i="1" s="1"/>
  <c r="BD261" i="1"/>
  <c r="BC261" i="1"/>
  <c r="BB261" i="1"/>
  <c r="AZ261" i="1"/>
  <c r="AW261" i="1"/>
  <c r="AV261" i="1"/>
  <c r="AU261" i="1"/>
  <c r="AT261" i="1"/>
  <c r="AS261" i="1"/>
  <c r="AO261" i="1"/>
  <c r="AN261" i="1"/>
  <c r="AM261" i="1"/>
  <c r="AA261" i="1"/>
  <c r="AP261" i="1" s="1"/>
  <c r="W261" i="1"/>
  <c r="E261" i="1"/>
  <c r="D261" i="1"/>
  <c r="B261" i="1"/>
  <c r="AX261" i="1" s="1"/>
  <c r="A261" i="1"/>
  <c r="BL260" i="1"/>
  <c r="BJ260" i="1"/>
  <c r="BK260" i="1" s="1"/>
  <c r="BD260" i="1"/>
  <c r="BC260" i="1"/>
  <c r="BB260" i="1"/>
  <c r="AZ260" i="1"/>
  <c r="AW260" i="1"/>
  <c r="AV260" i="1"/>
  <c r="AU260" i="1"/>
  <c r="AT260" i="1"/>
  <c r="AS260" i="1"/>
  <c r="AO260" i="1"/>
  <c r="AM260" i="1"/>
  <c r="AL260" i="1"/>
  <c r="AD260" i="1"/>
  <c r="AA260" i="1"/>
  <c r="AP260" i="1" s="1"/>
  <c r="AQ260" i="1" s="1"/>
  <c r="W260" i="1"/>
  <c r="E260" i="1"/>
  <c r="D260" i="1"/>
  <c r="B260" i="1"/>
  <c r="AX260" i="1" s="1"/>
  <c r="A260" i="1"/>
  <c r="BL259" i="1"/>
  <c r="BJ259" i="1"/>
  <c r="BK259" i="1" s="1"/>
  <c r="BD259" i="1"/>
  <c r="BC259" i="1"/>
  <c r="BB259" i="1"/>
  <c r="AZ259" i="1"/>
  <c r="AW259" i="1"/>
  <c r="AV259" i="1"/>
  <c r="AU259" i="1"/>
  <c r="AT259" i="1"/>
  <c r="AS259" i="1"/>
  <c r="AP259" i="1"/>
  <c r="AO259" i="1"/>
  <c r="AN259" i="1"/>
  <c r="AM259" i="1"/>
  <c r="AA259" i="1"/>
  <c r="W259" i="1"/>
  <c r="E259" i="1"/>
  <c r="D259" i="1"/>
  <c r="B259" i="1"/>
  <c r="AX259" i="1" s="1"/>
  <c r="A259" i="1"/>
  <c r="BI258" i="1"/>
  <c r="BG258" i="1"/>
  <c r="BH258" i="1" s="1"/>
  <c r="BD258" i="1"/>
  <c r="BC258" i="1"/>
  <c r="BB258" i="1"/>
  <c r="AZ258" i="1"/>
  <c r="AW258" i="1"/>
  <c r="AV258" i="1"/>
  <c r="AU258" i="1"/>
  <c r="AT258" i="1"/>
  <c r="AS258" i="1"/>
  <c r="AO258" i="1"/>
  <c r="AM258" i="1"/>
  <c r="AL258" i="1"/>
  <c r="AD258" i="1"/>
  <c r="AA258" i="1"/>
  <c r="AP258" i="1" s="1"/>
  <c r="AQ258" i="1" s="1"/>
  <c r="W258" i="1"/>
  <c r="E258" i="1"/>
  <c r="D258" i="1"/>
  <c r="B258" i="1"/>
  <c r="AX258" i="1" s="1"/>
  <c r="A258" i="1"/>
  <c r="BI257" i="1"/>
  <c r="BG257" i="1"/>
  <c r="BH257" i="1" s="1"/>
  <c r="BD257" i="1"/>
  <c r="BC257" i="1"/>
  <c r="BB257" i="1"/>
  <c r="AZ257" i="1"/>
  <c r="AW257" i="1"/>
  <c r="AV257" i="1"/>
  <c r="AU257" i="1"/>
  <c r="AT257" i="1"/>
  <c r="AS257" i="1"/>
  <c r="AO257" i="1"/>
  <c r="AM257" i="1"/>
  <c r="AL257" i="1"/>
  <c r="AD257" i="1"/>
  <c r="AA257" i="1"/>
  <c r="AP257" i="1" s="1"/>
  <c r="AQ257" i="1" s="1"/>
  <c r="W257" i="1"/>
  <c r="E257" i="1"/>
  <c r="D257" i="1"/>
  <c r="B257" i="1"/>
  <c r="AX257" i="1" s="1"/>
  <c r="A257" i="1"/>
  <c r="BI256" i="1"/>
  <c r="BG256" i="1"/>
  <c r="BH256" i="1" s="1"/>
  <c r="BD256" i="1"/>
  <c r="BC256" i="1"/>
  <c r="BB256" i="1"/>
  <c r="AZ256" i="1"/>
  <c r="AW256" i="1"/>
  <c r="AV256" i="1"/>
  <c r="AU256" i="1"/>
  <c r="AT256" i="1"/>
  <c r="AS256" i="1"/>
  <c r="AO256" i="1"/>
  <c r="AM256" i="1"/>
  <c r="AL256" i="1"/>
  <c r="AD256" i="1"/>
  <c r="AA256" i="1"/>
  <c r="AP256" i="1" s="1"/>
  <c r="AQ256" i="1" s="1"/>
  <c r="W256" i="1"/>
  <c r="E256" i="1"/>
  <c r="D256" i="1"/>
  <c r="B256" i="1"/>
  <c r="AX256" i="1" s="1"/>
  <c r="A256" i="1"/>
  <c r="BI255" i="1"/>
  <c r="BG255" i="1"/>
  <c r="BH255" i="1" s="1"/>
  <c r="BD255" i="1"/>
  <c r="BC255" i="1"/>
  <c r="BB255" i="1"/>
  <c r="AZ255" i="1"/>
  <c r="AW255" i="1"/>
  <c r="AV255" i="1"/>
  <c r="AU255" i="1"/>
  <c r="AT255" i="1"/>
  <c r="AS255" i="1"/>
  <c r="AO255" i="1"/>
  <c r="AM255" i="1"/>
  <c r="AL255" i="1"/>
  <c r="AD255" i="1"/>
  <c r="AA255" i="1"/>
  <c r="AP255" i="1" s="1"/>
  <c r="AQ255" i="1" s="1"/>
  <c r="W255" i="1"/>
  <c r="E255" i="1"/>
  <c r="D255" i="1"/>
  <c r="B255" i="1"/>
  <c r="AX255" i="1" s="1"/>
  <c r="A255" i="1"/>
  <c r="BI254" i="1"/>
  <c r="BG254" i="1"/>
  <c r="BH254" i="1" s="1"/>
  <c r="BD254" i="1"/>
  <c r="BC254" i="1"/>
  <c r="BB254" i="1"/>
  <c r="AZ254" i="1"/>
  <c r="AW254" i="1"/>
  <c r="AV254" i="1"/>
  <c r="AU254" i="1"/>
  <c r="AT254" i="1"/>
  <c r="AS254" i="1"/>
  <c r="AO254" i="1"/>
  <c r="AM254" i="1"/>
  <c r="AL254" i="1"/>
  <c r="AD254" i="1"/>
  <c r="AA254" i="1"/>
  <c r="AP254" i="1" s="1"/>
  <c r="AQ254" i="1" s="1"/>
  <c r="W254" i="1"/>
  <c r="E254" i="1"/>
  <c r="D254" i="1"/>
  <c r="B254" i="1"/>
  <c r="AX254" i="1" s="1"/>
  <c r="A254" i="1"/>
  <c r="BI253" i="1"/>
  <c r="BG253" i="1"/>
  <c r="BH253" i="1" s="1"/>
  <c r="BD253" i="1"/>
  <c r="BC253" i="1"/>
  <c r="BB253" i="1"/>
  <c r="AZ253" i="1"/>
  <c r="AW253" i="1"/>
  <c r="AV253" i="1"/>
  <c r="AU253" i="1"/>
  <c r="AT253" i="1"/>
  <c r="AS253" i="1"/>
  <c r="AO253" i="1"/>
  <c r="AM253" i="1"/>
  <c r="AL253" i="1"/>
  <c r="AD253" i="1"/>
  <c r="AA253" i="1"/>
  <c r="AP253" i="1" s="1"/>
  <c r="AQ253" i="1" s="1"/>
  <c r="W253" i="1"/>
  <c r="E253" i="1"/>
  <c r="D253" i="1"/>
  <c r="B253" i="1"/>
  <c r="AX253" i="1" s="1"/>
  <c r="A253" i="1"/>
  <c r="BI252" i="1"/>
  <c r="BG252" i="1"/>
  <c r="BH252" i="1" s="1"/>
  <c r="BD252" i="1"/>
  <c r="BC252" i="1"/>
  <c r="BB252" i="1"/>
  <c r="AZ252" i="1"/>
  <c r="AW252" i="1"/>
  <c r="AV252" i="1"/>
  <c r="AU252" i="1"/>
  <c r="AT252" i="1"/>
  <c r="AS252" i="1"/>
  <c r="AO252" i="1"/>
  <c r="AM252" i="1"/>
  <c r="AL252" i="1"/>
  <c r="AD252" i="1"/>
  <c r="AA252" i="1"/>
  <c r="AP252" i="1" s="1"/>
  <c r="AQ252" i="1" s="1"/>
  <c r="W252" i="1"/>
  <c r="E252" i="1"/>
  <c r="D252" i="1"/>
  <c r="B252" i="1"/>
  <c r="AX252" i="1" s="1"/>
  <c r="A252" i="1"/>
  <c r="BI251" i="1"/>
  <c r="BG251" i="1"/>
  <c r="BH251" i="1" s="1"/>
  <c r="BD251" i="1"/>
  <c r="BC251" i="1"/>
  <c r="BB251" i="1"/>
  <c r="AZ251" i="1"/>
  <c r="AW251" i="1"/>
  <c r="AV251" i="1"/>
  <c r="AU251" i="1"/>
  <c r="AT251" i="1"/>
  <c r="AS251" i="1"/>
  <c r="AO251" i="1"/>
  <c r="AM251" i="1"/>
  <c r="AL251" i="1"/>
  <c r="AD251" i="1"/>
  <c r="AA251" i="1"/>
  <c r="AP251" i="1" s="1"/>
  <c r="AQ251" i="1" s="1"/>
  <c r="W251" i="1"/>
  <c r="E251" i="1"/>
  <c r="D251" i="1"/>
  <c r="B251" i="1"/>
  <c r="AX251" i="1" s="1"/>
  <c r="A251" i="1"/>
  <c r="BI250" i="1"/>
  <c r="BG250" i="1"/>
  <c r="BH250" i="1" s="1"/>
  <c r="BD250" i="1"/>
  <c r="BC250" i="1"/>
  <c r="BB250" i="1"/>
  <c r="AZ250" i="1"/>
  <c r="AW250" i="1"/>
  <c r="AV250" i="1"/>
  <c r="AU250" i="1"/>
  <c r="AT250" i="1"/>
  <c r="AS250" i="1"/>
  <c r="AP250" i="1"/>
  <c r="AQ250" i="1" s="1"/>
  <c r="AO250" i="1"/>
  <c r="AN250" i="1"/>
  <c r="AM250" i="1"/>
  <c r="AA250" i="1"/>
  <c r="AD250" i="1" s="1"/>
  <c r="AF250" i="1" s="1"/>
  <c r="AE250" i="1" s="1"/>
  <c r="W250" i="1"/>
  <c r="E250" i="1"/>
  <c r="D250" i="1"/>
  <c r="B250" i="1"/>
  <c r="AX250" i="1" s="1"/>
  <c r="A250" i="1"/>
  <c r="BL249" i="1"/>
  <c r="BJ249" i="1"/>
  <c r="BK249" i="1" s="1"/>
  <c r="BD249" i="1"/>
  <c r="BC249" i="1"/>
  <c r="BB249" i="1"/>
  <c r="AZ249" i="1"/>
  <c r="AW249" i="1"/>
  <c r="AV249" i="1"/>
  <c r="AU249" i="1"/>
  <c r="AT249" i="1"/>
  <c r="AS249" i="1"/>
  <c r="AO249" i="1"/>
  <c r="AM249" i="1"/>
  <c r="AL249" i="1"/>
  <c r="AD249" i="1"/>
  <c r="AA249" i="1"/>
  <c r="AP249" i="1" s="1"/>
  <c r="W249" i="1"/>
  <c r="E249" i="1"/>
  <c r="D249" i="1"/>
  <c r="B249" i="1"/>
  <c r="AX249" i="1" s="1"/>
  <c r="A249" i="1"/>
  <c r="BL248" i="1"/>
  <c r="BJ248" i="1"/>
  <c r="BK248" i="1" s="1"/>
  <c r="BD248" i="1"/>
  <c r="BC248" i="1"/>
  <c r="BB248" i="1"/>
  <c r="AZ248" i="1"/>
  <c r="AW248" i="1"/>
  <c r="AV248" i="1"/>
  <c r="AU248" i="1"/>
  <c r="AT248" i="1"/>
  <c r="AS248" i="1"/>
  <c r="AO248" i="1"/>
  <c r="AM248" i="1"/>
  <c r="AL248" i="1"/>
  <c r="AD248" i="1"/>
  <c r="AA248" i="1"/>
  <c r="AP248" i="1" s="1"/>
  <c r="AQ248" i="1" s="1"/>
  <c r="W248" i="1"/>
  <c r="E248" i="1"/>
  <c r="D248" i="1"/>
  <c r="B248" i="1"/>
  <c r="AX248" i="1" s="1"/>
  <c r="A248" i="1"/>
  <c r="BL247" i="1"/>
  <c r="BJ247" i="1"/>
  <c r="BK247" i="1" s="1"/>
  <c r="BD247" i="1"/>
  <c r="BC247" i="1"/>
  <c r="BB247" i="1"/>
  <c r="AZ247" i="1"/>
  <c r="AW247" i="1"/>
  <c r="AV247" i="1"/>
  <c r="AU247" i="1"/>
  <c r="AT247" i="1"/>
  <c r="AS247" i="1"/>
  <c r="AO247" i="1"/>
  <c r="AM247" i="1"/>
  <c r="AL247" i="1"/>
  <c r="AD247" i="1"/>
  <c r="AA247" i="1"/>
  <c r="AP247" i="1" s="1"/>
  <c r="W247" i="1"/>
  <c r="E247" i="1"/>
  <c r="D247" i="1"/>
  <c r="B247" i="1"/>
  <c r="AX247" i="1" s="1"/>
  <c r="A247" i="1"/>
  <c r="BL246" i="1"/>
  <c r="BJ246" i="1"/>
  <c r="BK246" i="1" s="1"/>
  <c r="BD246" i="1"/>
  <c r="BC246" i="1"/>
  <c r="BB246" i="1"/>
  <c r="AZ246" i="1"/>
  <c r="AW246" i="1"/>
  <c r="AV246" i="1"/>
  <c r="AU246" i="1"/>
  <c r="AT246" i="1"/>
  <c r="AS246" i="1"/>
  <c r="AO246" i="1"/>
  <c r="AM246" i="1"/>
  <c r="AL246" i="1"/>
  <c r="AD246" i="1"/>
  <c r="AA246" i="1"/>
  <c r="AP246" i="1" s="1"/>
  <c r="AQ246" i="1" s="1"/>
  <c r="W246" i="1"/>
  <c r="E246" i="1"/>
  <c r="D246" i="1"/>
  <c r="B246" i="1"/>
  <c r="AX246" i="1" s="1"/>
  <c r="A246" i="1"/>
  <c r="BL245" i="1"/>
  <c r="BJ245" i="1"/>
  <c r="BK245" i="1" s="1"/>
  <c r="BD245" i="1"/>
  <c r="BC245" i="1"/>
  <c r="BB245" i="1"/>
  <c r="AZ245" i="1"/>
  <c r="AW245" i="1"/>
  <c r="AV245" i="1"/>
  <c r="AU245" i="1"/>
  <c r="AT245" i="1"/>
  <c r="AS245" i="1"/>
  <c r="AP245" i="1"/>
  <c r="AO245" i="1"/>
  <c r="AN245" i="1"/>
  <c r="AM245" i="1"/>
  <c r="AA245" i="1"/>
  <c r="W245" i="1"/>
  <c r="E245" i="1"/>
  <c r="D245" i="1"/>
  <c r="B245" i="1"/>
  <c r="AX245" i="1" s="1"/>
  <c r="A245" i="1"/>
  <c r="BL244" i="1"/>
  <c r="BJ244" i="1"/>
  <c r="BK244" i="1" s="1"/>
  <c r="BD244" i="1"/>
  <c r="BC244" i="1"/>
  <c r="BB244" i="1"/>
  <c r="AZ244" i="1"/>
  <c r="AW244" i="1"/>
  <c r="AV244" i="1"/>
  <c r="AU244" i="1"/>
  <c r="AT244" i="1"/>
  <c r="AS244" i="1"/>
  <c r="AO244" i="1"/>
  <c r="AM244" i="1"/>
  <c r="AL244" i="1"/>
  <c r="AD244" i="1"/>
  <c r="AA244" i="1"/>
  <c r="AP244" i="1" s="1"/>
  <c r="AQ244" i="1" s="1"/>
  <c r="W244" i="1"/>
  <c r="E244" i="1"/>
  <c r="D244" i="1"/>
  <c r="B244" i="1"/>
  <c r="AX244" i="1" s="1"/>
  <c r="A244" i="1"/>
  <c r="BL243" i="1"/>
  <c r="BJ243" i="1"/>
  <c r="BK243" i="1" s="1"/>
  <c r="BD243" i="1"/>
  <c r="BC243" i="1"/>
  <c r="BB243" i="1"/>
  <c r="AZ243" i="1"/>
  <c r="AW243" i="1"/>
  <c r="AV243" i="1"/>
  <c r="AU243" i="1"/>
  <c r="AT243" i="1"/>
  <c r="AS243" i="1"/>
  <c r="AO243" i="1"/>
  <c r="AM243" i="1"/>
  <c r="AL243" i="1"/>
  <c r="AD243" i="1"/>
  <c r="AA243" i="1"/>
  <c r="AP243" i="1" s="1"/>
  <c r="W243" i="1"/>
  <c r="E243" i="1"/>
  <c r="D243" i="1"/>
  <c r="B243" i="1"/>
  <c r="AX243" i="1" s="1"/>
  <c r="A243" i="1"/>
  <c r="BL242" i="1"/>
  <c r="BJ242" i="1"/>
  <c r="BK242" i="1" s="1"/>
  <c r="BD242" i="1"/>
  <c r="BC242" i="1"/>
  <c r="BB242" i="1"/>
  <c r="AZ242" i="1"/>
  <c r="AW242" i="1"/>
  <c r="AV242" i="1"/>
  <c r="AU242" i="1"/>
  <c r="AT242" i="1"/>
  <c r="AS242" i="1"/>
  <c r="AO242" i="1"/>
  <c r="AM242" i="1"/>
  <c r="AL242" i="1"/>
  <c r="AD242" i="1"/>
  <c r="AA242" i="1"/>
  <c r="AP242" i="1" s="1"/>
  <c r="AQ242" i="1" s="1"/>
  <c r="W242" i="1"/>
  <c r="E242" i="1"/>
  <c r="D242" i="1"/>
  <c r="B242" i="1"/>
  <c r="AX242" i="1" s="1"/>
  <c r="A242" i="1"/>
  <c r="BL241" i="1"/>
  <c r="BJ241" i="1"/>
  <c r="BK241" i="1" s="1"/>
  <c r="BD241" i="1"/>
  <c r="BC241" i="1"/>
  <c r="BB241" i="1"/>
  <c r="AZ241" i="1"/>
  <c r="AW241" i="1"/>
  <c r="AV241" i="1"/>
  <c r="AU241" i="1"/>
  <c r="AT241" i="1"/>
  <c r="AS241" i="1"/>
  <c r="AO241" i="1"/>
  <c r="AM241" i="1"/>
  <c r="AL241" i="1"/>
  <c r="AD241" i="1"/>
  <c r="AA241" i="1"/>
  <c r="AP241" i="1" s="1"/>
  <c r="W241" i="1"/>
  <c r="E241" i="1"/>
  <c r="D241" i="1"/>
  <c r="B241" i="1"/>
  <c r="AX241" i="1" s="1"/>
  <c r="A241" i="1"/>
  <c r="BL240" i="1"/>
  <c r="BJ240" i="1"/>
  <c r="BK240" i="1" s="1"/>
  <c r="BD240" i="1"/>
  <c r="BC240" i="1"/>
  <c r="BB240" i="1"/>
  <c r="AZ240" i="1"/>
  <c r="AW240" i="1"/>
  <c r="AV240" i="1"/>
  <c r="AU240" i="1"/>
  <c r="AT240" i="1"/>
  <c r="AS240" i="1"/>
  <c r="AP240" i="1"/>
  <c r="AQ240" i="1" s="1"/>
  <c r="AO240" i="1"/>
  <c r="AN240" i="1"/>
  <c r="AM240" i="1"/>
  <c r="AA240" i="1"/>
  <c r="AD240" i="1" s="1"/>
  <c r="AF240" i="1" s="1"/>
  <c r="AE240" i="1" s="1"/>
  <c r="W240" i="1"/>
  <c r="E240" i="1"/>
  <c r="D240" i="1"/>
  <c r="B240" i="1"/>
  <c r="AX240" i="1" s="1"/>
  <c r="A240" i="1"/>
  <c r="BI239" i="1"/>
  <c r="BG239" i="1"/>
  <c r="BH239" i="1" s="1"/>
  <c r="BD239" i="1"/>
  <c r="BC239" i="1"/>
  <c r="BB239" i="1"/>
  <c r="AZ239" i="1"/>
  <c r="AW239" i="1"/>
  <c r="AV239" i="1"/>
  <c r="AU239" i="1"/>
  <c r="AT239" i="1"/>
  <c r="AS239" i="1"/>
  <c r="AM239" i="1"/>
  <c r="AL239" i="1"/>
  <c r="AD239" i="1"/>
  <c r="AA239" i="1"/>
  <c r="AP239" i="1" s="1"/>
  <c r="AQ239" i="1" s="1"/>
  <c r="W239" i="1"/>
  <c r="E239" i="1"/>
  <c r="D239" i="1"/>
  <c r="B239" i="1"/>
  <c r="AX239" i="1" s="1"/>
  <c r="A239" i="1"/>
  <c r="BI238" i="1"/>
  <c r="BG238" i="1"/>
  <c r="BH238" i="1" s="1"/>
  <c r="BD238" i="1"/>
  <c r="BC238" i="1"/>
  <c r="BB238" i="1"/>
  <c r="AZ238" i="1"/>
  <c r="AW238" i="1"/>
  <c r="AV238" i="1"/>
  <c r="AU238" i="1"/>
  <c r="AT238" i="1"/>
  <c r="AS238" i="1"/>
  <c r="AM238" i="1"/>
  <c r="AL238" i="1"/>
  <c r="AD238" i="1"/>
  <c r="AA238" i="1"/>
  <c r="AP238" i="1" s="1"/>
  <c r="AQ238" i="1" s="1"/>
  <c r="W238" i="1"/>
  <c r="E238" i="1"/>
  <c r="D238" i="1"/>
  <c r="B238" i="1"/>
  <c r="AX238" i="1" s="1"/>
  <c r="A238" i="1"/>
  <c r="BI237" i="1"/>
  <c r="BG237" i="1"/>
  <c r="BH237" i="1" s="1"/>
  <c r="BD237" i="1"/>
  <c r="BC237" i="1"/>
  <c r="BB237" i="1"/>
  <c r="AZ237" i="1"/>
  <c r="AW237" i="1"/>
  <c r="AV237" i="1"/>
  <c r="AU237" i="1"/>
  <c r="AT237" i="1"/>
  <c r="AS237" i="1"/>
  <c r="AM237" i="1"/>
  <c r="AL237" i="1"/>
  <c r="AD237" i="1"/>
  <c r="AA237" i="1"/>
  <c r="AP237" i="1" s="1"/>
  <c r="AQ237" i="1" s="1"/>
  <c r="W237" i="1"/>
  <c r="E237" i="1"/>
  <c r="D237" i="1"/>
  <c r="B237" i="1"/>
  <c r="AX237" i="1" s="1"/>
  <c r="A237" i="1"/>
  <c r="BI236" i="1"/>
  <c r="BG236" i="1"/>
  <c r="BH236" i="1" s="1"/>
  <c r="BD236" i="1"/>
  <c r="BC236" i="1"/>
  <c r="BB236" i="1"/>
  <c r="AZ236" i="1"/>
  <c r="AW236" i="1"/>
  <c r="AV236" i="1"/>
  <c r="AU236" i="1"/>
  <c r="AT236" i="1"/>
  <c r="AS236" i="1"/>
  <c r="AM236" i="1"/>
  <c r="AL236" i="1"/>
  <c r="AD236" i="1"/>
  <c r="AA236" i="1"/>
  <c r="AP236" i="1" s="1"/>
  <c r="AQ236" i="1" s="1"/>
  <c r="W236" i="1"/>
  <c r="E236" i="1"/>
  <c r="D236" i="1"/>
  <c r="B236" i="1"/>
  <c r="AX236" i="1" s="1"/>
  <c r="A236" i="1"/>
  <c r="BI235" i="1"/>
  <c r="BG235" i="1"/>
  <c r="BH235" i="1" s="1"/>
  <c r="BD235" i="1"/>
  <c r="BC235" i="1"/>
  <c r="BB235" i="1"/>
  <c r="AZ235" i="1"/>
  <c r="AW235" i="1"/>
  <c r="AV235" i="1"/>
  <c r="AU235" i="1"/>
  <c r="AT235" i="1"/>
  <c r="AS235" i="1"/>
  <c r="AP235" i="1"/>
  <c r="AQ235" i="1" s="1"/>
  <c r="AO235" i="1"/>
  <c r="AN235" i="1"/>
  <c r="AM235" i="1"/>
  <c r="AA235" i="1"/>
  <c r="W235" i="1"/>
  <c r="E235" i="1"/>
  <c r="D235" i="1"/>
  <c r="B235" i="1"/>
  <c r="AX235" i="1" s="1"/>
  <c r="A235" i="1"/>
  <c r="BL234" i="1"/>
  <c r="BJ234" i="1"/>
  <c r="BK234" i="1" s="1"/>
  <c r="BD234" i="1"/>
  <c r="BC234" i="1"/>
  <c r="BB234" i="1"/>
  <c r="AZ234" i="1"/>
  <c r="AW234" i="1"/>
  <c r="AV234" i="1"/>
  <c r="AU234" i="1"/>
  <c r="AT234" i="1"/>
  <c r="AS234" i="1"/>
  <c r="AM234" i="1"/>
  <c r="AL234" i="1"/>
  <c r="AD234" i="1"/>
  <c r="AA234" i="1"/>
  <c r="AP234" i="1" s="1"/>
  <c r="AQ234" i="1" s="1"/>
  <c r="W234" i="1"/>
  <c r="E234" i="1"/>
  <c r="D234" i="1"/>
  <c r="B234" i="1"/>
  <c r="AX234" i="1" s="1"/>
  <c r="A234" i="1"/>
  <c r="BL233" i="1"/>
  <c r="BJ233" i="1"/>
  <c r="BK233" i="1" s="1"/>
  <c r="BD233" i="1"/>
  <c r="BC233" i="1"/>
  <c r="BB233" i="1"/>
  <c r="AZ233" i="1"/>
  <c r="AW233" i="1"/>
  <c r="AV233" i="1"/>
  <c r="AU233" i="1"/>
  <c r="AT233" i="1"/>
  <c r="AS233" i="1"/>
  <c r="AM233" i="1"/>
  <c r="AL233" i="1"/>
  <c r="AD233" i="1"/>
  <c r="AA233" i="1"/>
  <c r="AP233" i="1" s="1"/>
  <c r="AQ233" i="1" s="1"/>
  <c r="W233" i="1"/>
  <c r="E233" i="1"/>
  <c r="D233" i="1"/>
  <c r="B233" i="1"/>
  <c r="AX233" i="1" s="1"/>
  <c r="A233" i="1"/>
  <c r="BL232" i="1"/>
  <c r="BJ232" i="1"/>
  <c r="BK232" i="1" s="1"/>
  <c r="BD232" i="1"/>
  <c r="BC232" i="1"/>
  <c r="BB232" i="1"/>
  <c r="AZ232" i="1"/>
  <c r="AW232" i="1"/>
  <c r="AV232" i="1"/>
  <c r="AU232" i="1"/>
  <c r="AT232" i="1"/>
  <c r="AS232" i="1"/>
  <c r="AM232" i="1"/>
  <c r="AL232" i="1"/>
  <c r="AD232" i="1"/>
  <c r="AA232" i="1"/>
  <c r="AP232" i="1" s="1"/>
  <c r="AQ232" i="1" s="1"/>
  <c r="W232" i="1"/>
  <c r="E232" i="1"/>
  <c r="D232" i="1"/>
  <c r="B232" i="1"/>
  <c r="AX232" i="1" s="1"/>
  <c r="A232" i="1"/>
  <c r="BL231" i="1"/>
  <c r="BJ231" i="1"/>
  <c r="BK231" i="1" s="1"/>
  <c r="BD231" i="1"/>
  <c r="BC231" i="1"/>
  <c r="BB231" i="1"/>
  <c r="AZ231" i="1"/>
  <c r="AW231" i="1"/>
  <c r="AV231" i="1"/>
  <c r="AU231" i="1"/>
  <c r="AT231" i="1"/>
  <c r="AS231" i="1"/>
  <c r="AM231" i="1"/>
  <c r="AL231" i="1"/>
  <c r="AD231" i="1"/>
  <c r="AA231" i="1"/>
  <c r="AP231" i="1" s="1"/>
  <c r="AQ231" i="1" s="1"/>
  <c r="W231" i="1"/>
  <c r="E231" i="1"/>
  <c r="D231" i="1"/>
  <c r="B231" i="1"/>
  <c r="AX231" i="1" s="1"/>
  <c r="A231" i="1"/>
  <c r="BL230" i="1"/>
  <c r="BJ230" i="1"/>
  <c r="BK230" i="1" s="1"/>
  <c r="BD230" i="1"/>
  <c r="BC230" i="1"/>
  <c r="BB230" i="1"/>
  <c r="AZ230" i="1"/>
  <c r="AW230" i="1"/>
  <c r="AV230" i="1"/>
  <c r="AU230" i="1"/>
  <c r="AT230" i="1"/>
  <c r="AS230" i="1"/>
  <c r="AP230" i="1"/>
  <c r="AQ230" i="1" s="1"/>
  <c r="AO230" i="1"/>
  <c r="AN230" i="1"/>
  <c r="AM230" i="1"/>
  <c r="AA230" i="1"/>
  <c r="AD230" i="1" s="1"/>
  <c r="AF230" i="1" s="1"/>
  <c r="AE230" i="1" s="1"/>
  <c r="W230" i="1"/>
  <c r="E230" i="1"/>
  <c r="D230" i="1"/>
  <c r="B230" i="1"/>
  <c r="AX230" i="1" s="1"/>
  <c r="A230" i="1"/>
  <c r="BI229" i="1"/>
  <c r="BG229" i="1"/>
  <c r="BH229" i="1" s="1"/>
  <c r="BD229" i="1"/>
  <c r="BC229" i="1"/>
  <c r="BB229" i="1"/>
  <c r="AZ229" i="1"/>
  <c r="AW229" i="1"/>
  <c r="AV229" i="1"/>
  <c r="AU229" i="1"/>
  <c r="AT229" i="1"/>
  <c r="AS229" i="1"/>
  <c r="AN229" i="1"/>
  <c r="AL229" i="1"/>
  <c r="AA229" i="1"/>
  <c r="AP229" i="1" s="1"/>
  <c r="W229" i="1"/>
  <c r="E229" i="1"/>
  <c r="D229" i="1"/>
  <c r="B229" i="1"/>
  <c r="AX229" i="1" s="1"/>
  <c r="A229" i="1"/>
  <c r="BI228" i="1"/>
  <c r="BG228" i="1"/>
  <c r="BH228" i="1" s="1"/>
  <c r="BD228" i="1"/>
  <c r="BC228" i="1"/>
  <c r="BB228" i="1"/>
  <c r="AZ228" i="1"/>
  <c r="AW228" i="1"/>
  <c r="AV228" i="1"/>
  <c r="AU228" i="1"/>
  <c r="AT228" i="1"/>
  <c r="AS228" i="1"/>
  <c r="AN228" i="1"/>
  <c r="AL228" i="1"/>
  <c r="AA228" i="1"/>
  <c r="AP228" i="1" s="1"/>
  <c r="W228" i="1"/>
  <c r="E228" i="1"/>
  <c r="D228" i="1"/>
  <c r="B228" i="1"/>
  <c r="AX228" i="1" s="1"/>
  <c r="A228" i="1"/>
  <c r="BI227" i="1"/>
  <c r="BG227" i="1"/>
  <c r="BH227" i="1" s="1"/>
  <c r="BD227" i="1"/>
  <c r="BC227" i="1"/>
  <c r="BB227" i="1"/>
  <c r="AZ227" i="1"/>
  <c r="AW227" i="1"/>
  <c r="AV227" i="1"/>
  <c r="AU227" i="1"/>
  <c r="AT227" i="1"/>
  <c r="AS227" i="1"/>
  <c r="AP227" i="1"/>
  <c r="AQ227" i="1" s="1"/>
  <c r="AO227" i="1"/>
  <c r="AN227" i="1"/>
  <c r="AM227" i="1"/>
  <c r="AA227" i="1"/>
  <c r="W227" i="1"/>
  <c r="E227" i="1"/>
  <c r="D227" i="1"/>
  <c r="B227" i="1"/>
  <c r="AX227" i="1" s="1"/>
  <c r="A227" i="1"/>
  <c r="BI226" i="1"/>
  <c r="BG226" i="1"/>
  <c r="BH226" i="1" s="1"/>
  <c r="BD226" i="1"/>
  <c r="BC226" i="1"/>
  <c r="BB226" i="1"/>
  <c r="AZ226" i="1"/>
  <c r="AW226" i="1"/>
  <c r="AV226" i="1"/>
  <c r="AU226" i="1"/>
  <c r="AT226" i="1"/>
  <c r="AS226" i="1"/>
  <c r="AP226" i="1"/>
  <c r="AQ226" i="1" s="1"/>
  <c r="AO226" i="1"/>
  <c r="AN226" i="1"/>
  <c r="AL226" i="1"/>
  <c r="AA226" i="1"/>
  <c r="W226" i="1"/>
  <c r="E226" i="1"/>
  <c r="D226" i="1"/>
  <c r="B226" i="1"/>
  <c r="AX226" i="1" s="1"/>
  <c r="A226" i="1"/>
  <c r="BI225" i="1"/>
  <c r="BG225" i="1"/>
  <c r="BH225" i="1" s="1"/>
  <c r="BD225" i="1"/>
  <c r="BC225" i="1"/>
  <c r="BB225" i="1"/>
  <c r="AZ225" i="1"/>
  <c r="AW225" i="1"/>
  <c r="AV225" i="1"/>
  <c r="AU225" i="1"/>
  <c r="AT225" i="1"/>
  <c r="AS225" i="1"/>
  <c r="AP225" i="1"/>
  <c r="AQ225" i="1" s="1"/>
  <c r="AO225" i="1"/>
  <c r="AN225" i="1"/>
  <c r="AL225" i="1"/>
  <c r="AA225" i="1"/>
  <c r="W225" i="1"/>
  <c r="E225" i="1"/>
  <c r="D225" i="1"/>
  <c r="B225" i="1"/>
  <c r="AX225" i="1" s="1"/>
  <c r="A225" i="1"/>
  <c r="BI224" i="1"/>
  <c r="BG224" i="1"/>
  <c r="BH224" i="1" s="1"/>
  <c r="BD224" i="1"/>
  <c r="BC224" i="1"/>
  <c r="BB224" i="1"/>
  <c r="AZ224" i="1"/>
  <c r="AW224" i="1"/>
  <c r="AV224" i="1"/>
  <c r="AU224" i="1"/>
  <c r="AT224" i="1"/>
  <c r="AS224" i="1"/>
  <c r="AN224" i="1"/>
  <c r="AM224" i="1"/>
  <c r="AA224" i="1"/>
  <c r="AP224" i="1" s="1"/>
  <c r="AQ224" i="1" s="1"/>
  <c r="W224" i="1"/>
  <c r="E224" i="1"/>
  <c r="D224" i="1"/>
  <c r="B224" i="1"/>
  <c r="AX224" i="1" s="1"/>
  <c r="A224" i="1"/>
  <c r="BL223" i="1"/>
  <c r="BJ223" i="1"/>
  <c r="BK223" i="1" s="1"/>
  <c r="BD223" i="1"/>
  <c r="BC223" i="1"/>
  <c r="BB223" i="1"/>
  <c r="AZ223" i="1"/>
  <c r="AW223" i="1"/>
  <c r="AV223" i="1"/>
  <c r="AU223" i="1"/>
  <c r="AT223" i="1"/>
  <c r="AS223" i="1"/>
  <c r="AP223" i="1"/>
  <c r="AO223" i="1"/>
  <c r="AN223" i="1"/>
  <c r="AL223" i="1"/>
  <c r="AA223" i="1"/>
  <c r="W223" i="1"/>
  <c r="E223" i="1"/>
  <c r="D223" i="1"/>
  <c r="B223" i="1"/>
  <c r="AX223" i="1" s="1"/>
  <c r="A223" i="1"/>
  <c r="BL222" i="1"/>
  <c r="BJ222" i="1"/>
  <c r="BK222" i="1" s="1"/>
  <c r="BD222" i="1"/>
  <c r="BC222" i="1"/>
  <c r="BB222" i="1"/>
  <c r="AZ222" i="1"/>
  <c r="AW222" i="1"/>
  <c r="AV222" i="1"/>
  <c r="AU222" i="1"/>
  <c r="AT222" i="1"/>
  <c r="AS222" i="1"/>
  <c r="AP222" i="1"/>
  <c r="AQ222" i="1" s="1"/>
  <c r="AO222" i="1"/>
  <c r="AN222" i="1"/>
  <c r="AL222" i="1"/>
  <c r="AA222" i="1"/>
  <c r="W222" i="1"/>
  <c r="E222" i="1"/>
  <c r="D222" i="1"/>
  <c r="B222" i="1"/>
  <c r="AX222" i="1" s="1"/>
  <c r="A222" i="1"/>
  <c r="BL221" i="1"/>
  <c r="BJ221" i="1"/>
  <c r="BK221" i="1" s="1"/>
  <c r="BD221" i="1"/>
  <c r="BC221" i="1"/>
  <c r="BB221" i="1"/>
  <c r="AZ221" i="1"/>
  <c r="AW221" i="1"/>
  <c r="AV221" i="1"/>
  <c r="AU221" i="1"/>
  <c r="AT221" i="1"/>
  <c r="AS221" i="1"/>
  <c r="AN221" i="1"/>
  <c r="AM221" i="1"/>
  <c r="AA221" i="1"/>
  <c r="AP221" i="1" s="1"/>
  <c r="AQ221" i="1" s="1"/>
  <c r="W221" i="1"/>
  <c r="E221" i="1"/>
  <c r="D221" i="1"/>
  <c r="B221" i="1"/>
  <c r="AX221" i="1" s="1"/>
  <c r="A221" i="1"/>
  <c r="BI220" i="1"/>
  <c r="BG220" i="1"/>
  <c r="BH220" i="1" s="1"/>
  <c r="BD220" i="1"/>
  <c r="BC220" i="1"/>
  <c r="BB220" i="1"/>
  <c r="AZ220" i="1"/>
  <c r="AW220" i="1"/>
  <c r="AV220" i="1"/>
  <c r="AU220" i="1"/>
  <c r="AT220" i="1"/>
  <c r="AS220" i="1"/>
  <c r="AP220" i="1"/>
  <c r="AQ220" i="1" s="1"/>
  <c r="AO220" i="1"/>
  <c r="AN220" i="1"/>
  <c r="AL220" i="1"/>
  <c r="AA220" i="1"/>
  <c r="W220" i="1"/>
  <c r="E220" i="1"/>
  <c r="D220" i="1"/>
  <c r="B220" i="1"/>
  <c r="AX220" i="1" s="1"/>
  <c r="A220" i="1"/>
  <c r="BI219" i="1"/>
  <c r="BG219" i="1"/>
  <c r="BH219" i="1" s="1"/>
  <c r="BD219" i="1"/>
  <c r="BC219" i="1"/>
  <c r="BB219" i="1"/>
  <c r="AZ219" i="1"/>
  <c r="AW219" i="1"/>
  <c r="AV219" i="1"/>
  <c r="AU219" i="1"/>
  <c r="AT219" i="1"/>
  <c r="AS219" i="1"/>
  <c r="AP219" i="1"/>
  <c r="AQ219" i="1" s="1"/>
  <c r="AO219" i="1"/>
  <c r="AN219" i="1"/>
  <c r="AL219" i="1"/>
  <c r="AA219" i="1"/>
  <c r="W219" i="1"/>
  <c r="E219" i="1"/>
  <c r="D219" i="1"/>
  <c r="B219" i="1"/>
  <c r="AX219" i="1" s="1"/>
  <c r="A219" i="1"/>
  <c r="BI218" i="1"/>
  <c r="BG218" i="1"/>
  <c r="BH218" i="1" s="1"/>
  <c r="BD218" i="1"/>
  <c r="BC218" i="1"/>
  <c r="BB218" i="1"/>
  <c r="AZ218" i="1"/>
  <c r="AW218" i="1"/>
  <c r="AV218" i="1"/>
  <c r="AU218" i="1"/>
  <c r="AT218" i="1"/>
  <c r="AS218" i="1"/>
  <c r="AN218" i="1"/>
  <c r="AM218" i="1"/>
  <c r="AA218" i="1"/>
  <c r="AP218" i="1" s="1"/>
  <c r="AQ218" i="1" s="1"/>
  <c r="W218" i="1"/>
  <c r="E218" i="1"/>
  <c r="D218" i="1"/>
  <c r="B218" i="1"/>
  <c r="AX218" i="1" s="1"/>
  <c r="A218" i="1"/>
  <c r="BL217" i="1"/>
  <c r="BJ217" i="1"/>
  <c r="BK217" i="1" s="1"/>
  <c r="BD217" i="1"/>
  <c r="BC217" i="1"/>
  <c r="BB217" i="1"/>
  <c r="AZ217" i="1"/>
  <c r="AW217" i="1"/>
  <c r="AV217" i="1"/>
  <c r="AU217" i="1"/>
  <c r="AT217" i="1"/>
  <c r="AS217" i="1"/>
  <c r="AP217" i="1"/>
  <c r="AO217" i="1"/>
  <c r="AN217" i="1"/>
  <c r="AL217" i="1"/>
  <c r="AA217" i="1"/>
  <c r="W217" i="1"/>
  <c r="E217" i="1"/>
  <c r="D217" i="1"/>
  <c r="B217" i="1"/>
  <c r="AX217" i="1" s="1"/>
  <c r="A217" i="1"/>
  <c r="BL216" i="1"/>
  <c r="BJ216" i="1"/>
  <c r="BK216" i="1" s="1"/>
  <c r="BD216" i="1"/>
  <c r="BC216" i="1"/>
  <c r="BB216" i="1"/>
  <c r="AZ216" i="1"/>
  <c r="AW216" i="1"/>
  <c r="AV216" i="1"/>
  <c r="AU216" i="1"/>
  <c r="AT216" i="1"/>
  <c r="AS216" i="1"/>
  <c r="AP216" i="1"/>
  <c r="AQ216" i="1" s="1"/>
  <c r="AO216" i="1"/>
  <c r="AN216" i="1"/>
  <c r="AL216" i="1"/>
  <c r="AA216" i="1"/>
  <c r="W216" i="1"/>
  <c r="E216" i="1"/>
  <c r="D216" i="1"/>
  <c r="B216" i="1"/>
  <c r="AX216" i="1" s="1"/>
  <c r="A216" i="1"/>
  <c r="BL215" i="1"/>
  <c r="BJ215" i="1"/>
  <c r="BK215" i="1" s="1"/>
  <c r="BD215" i="1"/>
  <c r="BC215" i="1"/>
  <c r="BB215" i="1"/>
  <c r="AZ215" i="1"/>
  <c r="AW215" i="1"/>
  <c r="AV215" i="1"/>
  <c r="AU215" i="1"/>
  <c r="AT215" i="1"/>
  <c r="AS215" i="1"/>
  <c r="AN215" i="1"/>
  <c r="AM215" i="1"/>
  <c r="AA215" i="1"/>
  <c r="AP215" i="1" s="1"/>
  <c r="AQ215" i="1" s="1"/>
  <c r="W215" i="1"/>
  <c r="E215" i="1"/>
  <c r="D215" i="1"/>
  <c r="B215" i="1"/>
  <c r="AX215" i="1" s="1"/>
  <c r="A215" i="1"/>
  <c r="BL214" i="1"/>
  <c r="BJ214" i="1"/>
  <c r="BK214" i="1" s="1"/>
  <c r="BD214" i="1"/>
  <c r="BC214" i="1"/>
  <c r="BB214" i="1"/>
  <c r="AZ214" i="1"/>
  <c r="AW214" i="1"/>
  <c r="AV214" i="1"/>
  <c r="AU214" i="1"/>
  <c r="AT214" i="1"/>
  <c r="AS214" i="1"/>
  <c r="AN214" i="1"/>
  <c r="AL214" i="1"/>
  <c r="AA214" i="1"/>
  <c r="AP214" i="1" s="1"/>
  <c r="W214" i="1"/>
  <c r="E214" i="1"/>
  <c r="D214" i="1"/>
  <c r="B214" i="1"/>
  <c r="AX214" i="1" s="1"/>
  <c r="A214" i="1"/>
  <c r="BL213" i="1"/>
  <c r="BJ213" i="1"/>
  <c r="BK213" i="1" s="1"/>
  <c r="BD213" i="1"/>
  <c r="BC213" i="1"/>
  <c r="BB213" i="1"/>
  <c r="AZ213" i="1"/>
  <c r="AW213" i="1"/>
  <c r="AV213" i="1"/>
  <c r="AU213" i="1"/>
  <c r="AT213" i="1"/>
  <c r="AS213" i="1"/>
  <c r="AN213" i="1"/>
  <c r="AL213" i="1"/>
  <c r="AA213" i="1"/>
  <c r="AP213" i="1" s="1"/>
  <c r="W213" i="1"/>
  <c r="E213" i="1"/>
  <c r="D213" i="1"/>
  <c r="B213" i="1"/>
  <c r="AX213" i="1" s="1"/>
  <c r="A213" i="1"/>
  <c r="BL212" i="1"/>
  <c r="BJ212" i="1"/>
  <c r="BK212" i="1" s="1"/>
  <c r="BD212" i="1"/>
  <c r="BC212" i="1"/>
  <c r="BB212" i="1"/>
  <c r="AZ212" i="1"/>
  <c r="AW212" i="1"/>
  <c r="AV212" i="1"/>
  <c r="AU212" i="1"/>
  <c r="AT212" i="1"/>
  <c r="AS212" i="1"/>
  <c r="AP212" i="1"/>
  <c r="AQ212" i="1" s="1"/>
  <c r="AO212" i="1"/>
  <c r="AN212" i="1"/>
  <c r="AM212" i="1"/>
  <c r="AA212" i="1"/>
  <c r="AD212" i="1" s="1"/>
  <c r="AF212" i="1" s="1"/>
  <c r="AE212" i="1" s="1"/>
  <c r="W212" i="1"/>
  <c r="E212" i="1"/>
  <c r="D212" i="1"/>
  <c r="B212" i="1"/>
  <c r="AX212" i="1" s="1"/>
  <c r="A212" i="1"/>
  <c r="BI211" i="1"/>
  <c r="BG211" i="1"/>
  <c r="BH211" i="1" s="1"/>
  <c r="BD211" i="1"/>
  <c r="BC211" i="1"/>
  <c r="BB211" i="1"/>
  <c r="AZ211" i="1"/>
  <c r="AW211" i="1"/>
  <c r="AV211" i="1"/>
  <c r="AU211" i="1"/>
  <c r="AT211" i="1"/>
  <c r="AS211" i="1"/>
  <c r="AM211" i="1"/>
  <c r="AL211" i="1"/>
  <c r="AD211" i="1"/>
  <c r="AA211" i="1"/>
  <c r="AP211" i="1" s="1"/>
  <c r="AQ211" i="1" s="1"/>
  <c r="W211" i="1"/>
  <c r="E211" i="1"/>
  <c r="D211" i="1"/>
  <c r="B211" i="1"/>
  <c r="AX211" i="1" s="1"/>
  <c r="A211" i="1"/>
  <c r="BI210" i="1"/>
  <c r="BG210" i="1"/>
  <c r="BH210" i="1" s="1"/>
  <c r="BD210" i="1"/>
  <c r="BC210" i="1"/>
  <c r="BB210" i="1"/>
  <c r="AZ210" i="1"/>
  <c r="AW210" i="1"/>
  <c r="AV210" i="1"/>
  <c r="AU210" i="1"/>
  <c r="AT210" i="1"/>
  <c r="AS210" i="1"/>
  <c r="AM210" i="1"/>
  <c r="AL210" i="1"/>
  <c r="AD210" i="1"/>
  <c r="AA210" i="1"/>
  <c r="AP210" i="1" s="1"/>
  <c r="AQ210" i="1" s="1"/>
  <c r="W210" i="1"/>
  <c r="E210" i="1"/>
  <c r="D210" i="1"/>
  <c r="B210" i="1"/>
  <c r="AX210" i="1" s="1"/>
  <c r="A210" i="1"/>
  <c r="BI209" i="1"/>
  <c r="BG209" i="1"/>
  <c r="BH209" i="1" s="1"/>
  <c r="BD209" i="1"/>
  <c r="BC209" i="1"/>
  <c r="BB209" i="1"/>
  <c r="AZ209" i="1"/>
  <c r="AW209" i="1"/>
  <c r="AV209" i="1"/>
  <c r="AU209" i="1"/>
  <c r="AT209" i="1"/>
  <c r="AS209" i="1"/>
  <c r="AP209" i="1"/>
  <c r="AQ209" i="1" s="1"/>
  <c r="AO209" i="1"/>
  <c r="AM209" i="1"/>
  <c r="AL209" i="1"/>
  <c r="AD209" i="1"/>
  <c r="AA209" i="1"/>
  <c r="W209" i="1"/>
  <c r="E209" i="1"/>
  <c r="D209" i="1"/>
  <c r="B209" i="1"/>
  <c r="AX209" i="1" s="1"/>
  <c r="A209" i="1"/>
  <c r="BI208" i="1"/>
  <c r="BG208" i="1"/>
  <c r="BH208" i="1" s="1"/>
  <c r="BD208" i="1"/>
  <c r="BC208" i="1"/>
  <c r="BB208" i="1"/>
  <c r="AZ208" i="1"/>
  <c r="AW208" i="1"/>
  <c r="AV208" i="1"/>
  <c r="AU208" i="1"/>
  <c r="AT208" i="1"/>
  <c r="AS208" i="1"/>
  <c r="AP208" i="1"/>
  <c r="AQ208" i="1" s="1"/>
  <c r="AO208" i="1"/>
  <c r="AM208" i="1"/>
  <c r="AL208" i="1"/>
  <c r="AD208" i="1"/>
  <c r="AA208" i="1"/>
  <c r="W208" i="1"/>
  <c r="E208" i="1"/>
  <c r="D208" i="1"/>
  <c r="B208" i="1"/>
  <c r="AX208" i="1" s="1"/>
  <c r="A208" i="1"/>
  <c r="BI207" i="1"/>
  <c r="BG207" i="1"/>
  <c r="BH207" i="1" s="1"/>
  <c r="BD207" i="1"/>
  <c r="BC207" i="1"/>
  <c r="BB207" i="1"/>
  <c r="AZ207" i="1"/>
  <c r="AW207" i="1"/>
  <c r="AV207" i="1"/>
  <c r="AU207" i="1"/>
  <c r="AT207" i="1"/>
  <c r="AS207" i="1"/>
  <c r="AP207" i="1"/>
  <c r="AQ207" i="1" s="1"/>
  <c r="AO207" i="1"/>
  <c r="AM207" i="1"/>
  <c r="AL207" i="1"/>
  <c r="AD207" i="1"/>
  <c r="AA207" i="1"/>
  <c r="W207" i="1"/>
  <c r="E207" i="1"/>
  <c r="D207" i="1"/>
  <c r="B207" i="1"/>
  <c r="AX207" i="1" s="1"/>
  <c r="A207" i="1"/>
  <c r="BI206" i="1"/>
  <c r="BG206" i="1"/>
  <c r="BH206" i="1" s="1"/>
  <c r="BD206" i="1"/>
  <c r="BC206" i="1"/>
  <c r="BB206" i="1"/>
  <c r="AZ206" i="1"/>
  <c r="AW206" i="1"/>
  <c r="AV206" i="1"/>
  <c r="AU206" i="1"/>
  <c r="AT206" i="1"/>
  <c r="AS206" i="1"/>
  <c r="AP206" i="1"/>
  <c r="AQ206" i="1" s="1"/>
  <c r="AO206" i="1"/>
  <c r="AM206" i="1"/>
  <c r="AL206" i="1"/>
  <c r="AD206" i="1"/>
  <c r="AA206" i="1"/>
  <c r="W206" i="1"/>
  <c r="E206" i="1"/>
  <c r="D206" i="1"/>
  <c r="B206" i="1"/>
  <c r="AX206" i="1" s="1"/>
  <c r="A206" i="1"/>
  <c r="BI205" i="1"/>
  <c r="BG205" i="1"/>
  <c r="BH205" i="1" s="1"/>
  <c r="BD205" i="1"/>
  <c r="BC205" i="1"/>
  <c r="BB205" i="1"/>
  <c r="AZ205" i="1"/>
  <c r="AW205" i="1"/>
  <c r="AV205" i="1"/>
  <c r="AU205" i="1"/>
  <c r="AT205" i="1"/>
  <c r="AS205" i="1"/>
  <c r="AN205" i="1"/>
  <c r="AM205" i="1"/>
  <c r="AA205" i="1"/>
  <c r="AP205" i="1" s="1"/>
  <c r="AQ205" i="1" s="1"/>
  <c r="W205" i="1"/>
  <c r="E205" i="1"/>
  <c r="D205" i="1"/>
  <c r="B205" i="1"/>
  <c r="AX205" i="1" s="1"/>
  <c r="A205" i="1"/>
  <c r="BL204" i="1"/>
  <c r="BJ204" i="1"/>
  <c r="BK204" i="1" s="1"/>
  <c r="BD204" i="1"/>
  <c r="BC204" i="1"/>
  <c r="BB204" i="1"/>
  <c r="AZ204" i="1"/>
  <c r="AW204" i="1"/>
  <c r="AV204" i="1"/>
  <c r="AU204" i="1"/>
  <c r="AT204" i="1"/>
  <c r="AS204" i="1"/>
  <c r="AP204" i="1"/>
  <c r="AQ204" i="1" s="1"/>
  <c r="AO204" i="1"/>
  <c r="AM204" i="1"/>
  <c r="AL204" i="1"/>
  <c r="AD204" i="1"/>
  <c r="AA204" i="1"/>
  <c r="W204" i="1"/>
  <c r="E204" i="1"/>
  <c r="D204" i="1"/>
  <c r="B204" i="1"/>
  <c r="AX204" i="1" s="1"/>
  <c r="A204" i="1"/>
  <c r="BL203" i="1"/>
  <c r="BJ203" i="1"/>
  <c r="BK203" i="1" s="1"/>
  <c r="BD203" i="1"/>
  <c r="BC203" i="1"/>
  <c r="BB203" i="1"/>
  <c r="AZ203" i="1"/>
  <c r="AW203" i="1"/>
  <c r="AV203" i="1"/>
  <c r="AU203" i="1"/>
  <c r="AT203" i="1"/>
  <c r="AS203" i="1"/>
  <c r="AP203" i="1"/>
  <c r="AO203" i="1"/>
  <c r="AM203" i="1"/>
  <c r="AL203" i="1"/>
  <c r="AD203" i="1"/>
  <c r="AA203" i="1"/>
  <c r="W203" i="1"/>
  <c r="E203" i="1"/>
  <c r="D203" i="1"/>
  <c r="B203" i="1"/>
  <c r="AX203" i="1" s="1"/>
  <c r="A203" i="1"/>
  <c r="BL202" i="1"/>
  <c r="BJ202" i="1"/>
  <c r="BK202" i="1" s="1"/>
  <c r="BD202" i="1"/>
  <c r="BC202" i="1"/>
  <c r="BB202" i="1"/>
  <c r="AZ202" i="1"/>
  <c r="AW202" i="1"/>
  <c r="AV202" i="1"/>
  <c r="AU202" i="1"/>
  <c r="AT202" i="1"/>
  <c r="AS202" i="1"/>
  <c r="AP202" i="1"/>
  <c r="AQ202" i="1" s="1"/>
  <c r="AO202" i="1"/>
  <c r="AM202" i="1"/>
  <c r="AL202" i="1"/>
  <c r="AD202" i="1"/>
  <c r="AA202" i="1"/>
  <c r="W202" i="1"/>
  <c r="E202" i="1"/>
  <c r="D202" i="1"/>
  <c r="B202" i="1"/>
  <c r="AX202" i="1" s="1"/>
  <c r="A202" i="1"/>
  <c r="BL201" i="1"/>
  <c r="BJ201" i="1"/>
  <c r="BK201" i="1" s="1"/>
  <c r="BD201" i="1"/>
  <c r="BC201" i="1"/>
  <c r="BB201" i="1"/>
  <c r="AZ201" i="1"/>
  <c r="AW201" i="1"/>
  <c r="AV201" i="1"/>
  <c r="AU201" i="1"/>
  <c r="AT201" i="1"/>
  <c r="AS201" i="1"/>
  <c r="AP201" i="1"/>
  <c r="AO201" i="1"/>
  <c r="AM201" i="1"/>
  <c r="AL201" i="1"/>
  <c r="AD201" i="1"/>
  <c r="AA201" i="1"/>
  <c r="W201" i="1"/>
  <c r="E201" i="1"/>
  <c r="D201" i="1"/>
  <c r="B201" i="1"/>
  <c r="AX201" i="1" s="1"/>
  <c r="A201" i="1"/>
  <c r="BL200" i="1"/>
  <c r="BJ200" i="1"/>
  <c r="BK200" i="1" s="1"/>
  <c r="BD200" i="1"/>
  <c r="BC200" i="1"/>
  <c r="BB200" i="1"/>
  <c r="AZ200" i="1"/>
  <c r="AW200" i="1"/>
  <c r="AV200" i="1"/>
  <c r="AU200" i="1"/>
  <c r="AT200" i="1"/>
  <c r="AS200" i="1"/>
  <c r="AN200" i="1"/>
  <c r="AM200" i="1"/>
  <c r="AA200" i="1"/>
  <c r="AP200" i="1" s="1"/>
  <c r="AQ200" i="1" s="1"/>
  <c r="W200" i="1"/>
  <c r="E200" i="1"/>
  <c r="D200" i="1"/>
  <c r="B200" i="1"/>
  <c r="AX200" i="1" s="1"/>
  <c r="A200" i="1"/>
  <c r="BI199" i="1"/>
  <c r="BG199" i="1"/>
  <c r="BH199" i="1" s="1"/>
  <c r="BD199" i="1"/>
  <c r="BC199" i="1"/>
  <c r="BB199" i="1"/>
  <c r="AZ199" i="1"/>
  <c r="AW199" i="1"/>
  <c r="AV199" i="1"/>
  <c r="AU199" i="1"/>
  <c r="AT199" i="1"/>
  <c r="AS199" i="1"/>
  <c r="AP199" i="1"/>
  <c r="AQ199" i="1" s="1"/>
  <c r="AO199" i="1"/>
  <c r="AN199" i="1"/>
  <c r="AL199" i="1"/>
  <c r="AA199" i="1"/>
  <c r="W199" i="1"/>
  <c r="E199" i="1"/>
  <c r="D199" i="1"/>
  <c r="B199" i="1"/>
  <c r="AX199" i="1" s="1"/>
  <c r="A199" i="1"/>
  <c r="BI198" i="1"/>
  <c r="BG198" i="1"/>
  <c r="BH198" i="1" s="1"/>
  <c r="BD198" i="1"/>
  <c r="BC198" i="1"/>
  <c r="BB198" i="1"/>
  <c r="AZ198" i="1"/>
  <c r="AW198" i="1"/>
  <c r="AV198" i="1"/>
  <c r="AU198" i="1"/>
  <c r="AT198" i="1"/>
  <c r="AS198" i="1"/>
  <c r="AP198" i="1"/>
  <c r="AQ198" i="1" s="1"/>
  <c r="AO198" i="1"/>
  <c r="AN198" i="1"/>
  <c r="AL198" i="1"/>
  <c r="AA198" i="1"/>
  <c r="W198" i="1"/>
  <c r="E198" i="1"/>
  <c r="D198" i="1"/>
  <c r="B198" i="1"/>
  <c r="AX198" i="1" s="1"/>
  <c r="A198" i="1"/>
  <c r="BI197" i="1"/>
  <c r="BG197" i="1"/>
  <c r="BH197" i="1" s="1"/>
  <c r="BD197" i="1"/>
  <c r="BC197" i="1"/>
  <c r="BB197" i="1"/>
  <c r="AZ197" i="1"/>
  <c r="AW197" i="1"/>
  <c r="AV197" i="1"/>
  <c r="AU197" i="1"/>
  <c r="AT197" i="1"/>
  <c r="AS197" i="1"/>
  <c r="AN197" i="1"/>
  <c r="AM197" i="1"/>
  <c r="AA197" i="1"/>
  <c r="AP197" i="1" s="1"/>
  <c r="AQ197" i="1" s="1"/>
  <c r="W197" i="1"/>
  <c r="E197" i="1"/>
  <c r="D197" i="1"/>
  <c r="B197" i="1"/>
  <c r="AX197" i="1" s="1"/>
  <c r="A197" i="1"/>
  <c r="BL196" i="1"/>
  <c r="BJ196" i="1"/>
  <c r="BK196" i="1" s="1"/>
  <c r="BD196" i="1"/>
  <c r="BC196" i="1"/>
  <c r="BB196" i="1"/>
  <c r="AZ196" i="1"/>
  <c r="AW196" i="1"/>
  <c r="AV196" i="1"/>
  <c r="AU196" i="1"/>
  <c r="AT196" i="1"/>
  <c r="AS196" i="1"/>
  <c r="AN196" i="1"/>
  <c r="AL196" i="1"/>
  <c r="AA196" i="1"/>
  <c r="AP196" i="1" s="1"/>
  <c r="W196" i="1"/>
  <c r="E196" i="1"/>
  <c r="D196" i="1"/>
  <c r="B196" i="1"/>
  <c r="AX196" i="1" s="1"/>
  <c r="A196" i="1"/>
  <c r="BL195" i="1"/>
  <c r="BJ195" i="1"/>
  <c r="BK195" i="1" s="1"/>
  <c r="BD195" i="1"/>
  <c r="BC195" i="1"/>
  <c r="BB195" i="1"/>
  <c r="AZ195" i="1"/>
  <c r="AW195" i="1"/>
  <c r="AV195" i="1"/>
  <c r="AU195" i="1"/>
  <c r="AT195" i="1"/>
  <c r="AS195" i="1"/>
  <c r="AN195" i="1"/>
  <c r="AL195" i="1"/>
  <c r="AA195" i="1"/>
  <c r="AP195" i="1" s="1"/>
  <c r="W195" i="1"/>
  <c r="E195" i="1"/>
  <c r="D195" i="1"/>
  <c r="B195" i="1"/>
  <c r="AX195" i="1" s="1"/>
  <c r="A195" i="1"/>
  <c r="BL194" i="1"/>
  <c r="BJ194" i="1"/>
  <c r="BK194" i="1" s="1"/>
  <c r="BD194" i="1"/>
  <c r="BC194" i="1"/>
  <c r="BB194" i="1"/>
  <c r="AZ194" i="1"/>
  <c r="AW194" i="1"/>
  <c r="AV194" i="1"/>
  <c r="AU194" i="1"/>
  <c r="AT194" i="1"/>
  <c r="AS194" i="1"/>
  <c r="AP194" i="1"/>
  <c r="AQ194" i="1" s="1"/>
  <c r="AO194" i="1"/>
  <c r="AN194" i="1"/>
  <c r="AM194" i="1"/>
  <c r="AA194" i="1"/>
  <c r="AD194" i="1" s="1"/>
  <c r="AF194" i="1" s="1"/>
  <c r="AE194" i="1" s="1"/>
  <c r="W194" i="1"/>
  <c r="E194" i="1"/>
  <c r="D194" i="1"/>
  <c r="B194" i="1"/>
  <c r="AX194" i="1" s="1"/>
  <c r="A194" i="1"/>
  <c r="BI193" i="1"/>
  <c r="BG193" i="1"/>
  <c r="BH193" i="1" s="1"/>
  <c r="BD193" i="1"/>
  <c r="BC193" i="1"/>
  <c r="BB193" i="1"/>
  <c r="AZ193" i="1"/>
  <c r="AW193" i="1"/>
  <c r="AV193" i="1"/>
  <c r="AU193" i="1"/>
  <c r="AT193" i="1"/>
  <c r="AS193" i="1"/>
  <c r="AP193" i="1"/>
  <c r="AQ193" i="1" s="1"/>
  <c r="AO193" i="1"/>
  <c r="AN193" i="1"/>
  <c r="AL193" i="1"/>
  <c r="AA193" i="1"/>
  <c r="W193" i="1"/>
  <c r="E193" i="1"/>
  <c r="D193" i="1"/>
  <c r="B193" i="1"/>
  <c r="AX193" i="1" s="1"/>
  <c r="A193" i="1"/>
  <c r="BI192" i="1"/>
  <c r="BG192" i="1"/>
  <c r="BH192" i="1" s="1"/>
  <c r="BD192" i="1"/>
  <c r="BC192" i="1"/>
  <c r="BB192" i="1"/>
  <c r="AZ192" i="1"/>
  <c r="AW192" i="1"/>
  <c r="AV192" i="1"/>
  <c r="AU192" i="1"/>
  <c r="AT192" i="1"/>
  <c r="AS192" i="1"/>
  <c r="AP192" i="1"/>
  <c r="AQ192" i="1" s="1"/>
  <c r="AO192" i="1"/>
  <c r="AN192" i="1"/>
  <c r="AL192" i="1"/>
  <c r="AA192" i="1"/>
  <c r="W192" i="1"/>
  <c r="E192" i="1"/>
  <c r="D192" i="1"/>
  <c r="B192" i="1"/>
  <c r="AX192" i="1" s="1"/>
  <c r="A192" i="1"/>
  <c r="BI191" i="1"/>
  <c r="BG191" i="1"/>
  <c r="BH191" i="1" s="1"/>
  <c r="BD191" i="1"/>
  <c r="BC191" i="1"/>
  <c r="BB191" i="1"/>
  <c r="AZ191" i="1"/>
  <c r="AW191" i="1"/>
  <c r="AV191" i="1"/>
  <c r="AU191" i="1"/>
  <c r="AT191" i="1"/>
  <c r="AS191" i="1"/>
  <c r="AN191" i="1"/>
  <c r="AM191" i="1"/>
  <c r="AA191" i="1"/>
  <c r="AP191" i="1" s="1"/>
  <c r="AQ191" i="1" s="1"/>
  <c r="W191" i="1"/>
  <c r="E191" i="1"/>
  <c r="D191" i="1"/>
  <c r="B191" i="1"/>
  <c r="AX191" i="1" s="1"/>
  <c r="A191" i="1"/>
  <c r="BL190" i="1"/>
  <c r="BJ190" i="1"/>
  <c r="BK190" i="1" s="1"/>
  <c r="BD190" i="1"/>
  <c r="BC190" i="1"/>
  <c r="BB190" i="1"/>
  <c r="AZ190" i="1"/>
  <c r="AW190" i="1"/>
  <c r="AV190" i="1"/>
  <c r="AU190" i="1"/>
  <c r="AT190" i="1"/>
  <c r="AS190" i="1"/>
  <c r="AP190" i="1"/>
  <c r="AQ190" i="1" s="1"/>
  <c r="AO190" i="1"/>
  <c r="AN190" i="1"/>
  <c r="AL190" i="1"/>
  <c r="AA190" i="1"/>
  <c r="W190" i="1"/>
  <c r="E190" i="1"/>
  <c r="D190" i="1"/>
  <c r="B190" i="1"/>
  <c r="AX190" i="1" s="1"/>
  <c r="A190" i="1"/>
  <c r="BL189" i="1"/>
  <c r="BJ189" i="1"/>
  <c r="BK189" i="1" s="1"/>
  <c r="BD189" i="1"/>
  <c r="BC189" i="1"/>
  <c r="BB189" i="1"/>
  <c r="AZ189" i="1"/>
  <c r="AW189" i="1"/>
  <c r="AV189" i="1"/>
  <c r="AU189" i="1"/>
  <c r="AT189" i="1"/>
  <c r="AS189" i="1"/>
  <c r="AP189" i="1"/>
  <c r="AO189" i="1"/>
  <c r="AN189" i="1"/>
  <c r="AL189" i="1"/>
  <c r="AA189" i="1"/>
  <c r="W189" i="1"/>
  <c r="E189" i="1"/>
  <c r="D189" i="1"/>
  <c r="B189" i="1"/>
  <c r="AX189" i="1" s="1"/>
  <c r="A189" i="1"/>
  <c r="BL188" i="1"/>
  <c r="BJ188" i="1"/>
  <c r="BK188" i="1" s="1"/>
  <c r="BD188" i="1"/>
  <c r="BC188" i="1"/>
  <c r="BB188" i="1"/>
  <c r="AZ188" i="1"/>
  <c r="AW188" i="1"/>
  <c r="AV188" i="1"/>
  <c r="AU188" i="1"/>
  <c r="AT188" i="1"/>
  <c r="AS188" i="1"/>
  <c r="AN188" i="1"/>
  <c r="AM188" i="1"/>
  <c r="AA188" i="1"/>
  <c r="AP188" i="1" s="1"/>
  <c r="AQ188" i="1" s="1"/>
  <c r="W188" i="1"/>
  <c r="E188" i="1"/>
  <c r="D188" i="1"/>
  <c r="B188" i="1"/>
  <c r="AX188" i="1" s="1"/>
  <c r="A188" i="1"/>
  <c r="BL187" i="1"/>
  <c r="BJ187" i="1"/>
  <c r="BK187" i="1" s="1"/>
  <c r="BD187" i="1"/>
  <c r="BC187" i="1"/>
  <c r="BB187" i="1"/>
  <c r="AZ187" i="1"/>
  <c r="AW187" i="1"/>
  <c r="AV187" i="1"/>
  <c r="AU187" i="1"/>
  <c r="AT187" i="1"/>
  <c r="AS187" i="1"/>
  <c r="AP187" i="1"/>
  <c r="AO187" i="1"/>
  <c r="AN187" i="1"/>
  <c r="AL187" i="1"/>
  <c r="AA187" i="1"/>
  <c r="W187" i="1"/>
  <c r="E187" i="1"/>
  <c r="D187" i="1"/>
  <c r="B187" i="1"/>
  <c r="AX187" i="1" s="1"/>
  <c r="A187" i="1"/>
  <c r="BL186" i="1"/>
  <c r="BJ186" i="1"/>
  <c r="BK186" i="1" s="1"/>
  <c r="BD186" i="1"/>
  <c r="BC186" i="1"/>
  <c r="BB186" i="1"/>
  <c r="AZ186" i="1"/>
  <c r="AW186" i="1"/>
  <c r="AV186" i="1"/>
  <c r="AU186" i="1"/>
  <c r="AT186" i="1"/>
  <c r="AS186" i="1"/>
  <c r="AP186" i="1"/>
  <c r="AQ186" i="1" s="1"/>
  <c r="AO186" i="1"/>
  <c r="AN186" i="1"/>
  <c r="AL186" i="1"/>
  <c r="AA186" i="1"/>
  <c r="W186" i="1"/>
  <c r="E186" i="1"/>
  <c r="D186" i="1"/>
  <c r="B186" i="1"/>
  <c r="BA186" i="1" s="1"/>
  <c r="A186" i="1"/>
  <c r="BL185" i="1"/>
  <c r="BJ185" i="1"/>
  <c r="BK185" i="1" s="1"/>
  <c r="BD185" i="1"/>
  <c r="BC185" i="1"/>
  <c r="BB185" i="1"/>
  <c r="AZ185" i="1"/>
  <c r="AW185" i="1"/>
  <c r="AV185" i="1"/>
  <c r="AU185" i="1"/>
  <c r="AT185" i="1"/>
  <c r="AS185" i="1"/>
  <c r="AN185" i="1"/>
  <c r="AM185" i="1"/>
  <c r="AA185" i="1"/>
  <c r="AP185" i="1" s="1"/>
  <c r="AQ185" i="1" s="1"/>
  <c r="W185" i="1"/>
  <c r="E185" i="1"/>
  <c r="D185" i="1"/>
  <c r="B185" i="1"/>
  <c r="AX185" i="1" s="1"/>
  <c r="A185" i="1"/>
  <c r="BI184" i="1"/>
  <c r="BG184" i="1"/>
  <c r="BH184" i="1" s="1"/>
  <c r="BC184" i="1"/>
  <c r="BB184" i="1"/>
  <c r="AZ184" i="1"/>
  <c r="AW184" i="1"/>
  <c r="AV184" i="1"/>
  <c r="AU184" i="1"/>
  <c r="AT184" i="1"/>
  <c r="AS184" i="1"/>
  <c r="AP184" i="1"/>
  <c r="AQ184" i="1" s="1"/>
  <c r="AO184" i="1"/>
  <c r="AN184" i="1"/>
  <c r="AM184" i="1"/>
  <c r="AL184" i="1"/>
  <c r="AD184" i="1"/>
  <c r="AA184" i="1"/>
  <c r="BD184" i="1" s="1"/>
  <c r="W184" i="1"/>
  <c r="E184" i="1"/>
  <c r="D184" i="1"/>
  <c r="B184" i="1"/>
  <c r="A184" i="1"/>
  <c r="BI183" i="1"/>
  <c r="BG183" i="1"/>
  <c r="BH183" i="1" s="1"/>
  <c r="BC183" i="1"/>
  <c r="BB183" i="1"/>
  <c r="AZ183" i="1"/>
  <c r="AW183" i="1"/>
  <c r="AV183" i="1"/>
  <c r="AU183" i="1"/>
  <c r="AT183" i="1"/>
  <c r="AS183" i="1"/>
  <c r="AP183" i="1"/>
  <c r="AQ183" i="1" s="1"/>
  <c r="AO183" i="1"/>
  <c r="AN183" i="1"/>
  <c r="AM183" i="1"/>
  <c r="AL183" i="1"/>
  <c r="AD183" i="1"/>
  <c r="AA183" i="1"/>
  <c r="BD183" i="1" s="1"/>
  <c r="W183" i="1"/>
  <c r="E183" i="1"/>
  <c r="D183" i="1"/>
  <c r="B183" i="1"/>
  <c r="AX183" i="1" s="1"/>
  <c r="A183" i="1"/>
  <c r="BI182" i="1"/>
  <c r="BG182" i="1"/>
  <c r="BH182" i="1" s="1"/>
  <c r="BC182" i="1"/>
  <c r="BB182" i="1"/>
  <c r="AZ182" i="1"/>
  <c r="AW182" i="1"/>
  <c r="AV182" i="1"/>
  <c r="AU182" i="1"/>
  <c r="AT182" i="1"/>
  <c r="AS182" i="1"/>
  <c r="AP182" i="1"/>
  <c r="AQ182" i="1" s="1"/>
  <c r="AO182" i="1"/>
  <c r="AN182" i="1"/>
  <c r="AM182" i="1"/>
  <c r="AL182" i="1"/>
  <c r="AD182" i="1"/>
  <c r="AA182" i="1"/>
  <c r="BD182" i="1" s="1"/>
  <c r="W182" i="1"/>
  <c r="E182" i="1"/>
  <c r="D182" i="1"/>
  <c r="B182" i="1"/>
  <c r="A182" i="1"/>
  <c r="BI181" i="1"/>
  <c r="BG181" i="1"/>
  <c r="BH181" i="1" s="1"/>
  <c r="BC181" i="1"/>
  <c r="BB181" i="1"/>
  <c r="AZ181" i="1"/>
  <c r="AW181" i="1"/>
  <c r="AV181" i="1"/>
  <c r="AU181" i="1"/>
  <c r="AT181" i="1"/>
  <c r="AS181" i="1"/>
  <c r="AP181" i="1"/>
  <c r="AQ181" i="1" s="1"/>
  <c r="AO181" i="1"/>
  <c r="AN181" i="1"/>
  <c r="AM181" i="1"/>
  <c r="AL181" i="1"/>
  <c r="AD181" i="1"/>
  <c r="AA181" i="1"/>
  <c r="BD181" i="1" s="1"/>
  <c r="W181" i="1"/>
  <c r="E181" i="1"/>
  <c r="D181" i="1"/>
  <c r="B181" i="1"/>
  <c r="AX181" i="1" s="1"/>
  <c r="A181" i="1"/>
  <c r="BI180" i="1"/>
  <c r="BG180" i="1"/>
  <c r="BH180" i="1" s="1"/>
  <c r="BC180" i="1"/>
  <c r="BB180" i="1"/>
  <c r="AZ180" i="1"/>
  <c r="AW180" i="1"/>
  <c r="AV180" i="1"/>
  <c r="AU180" i="1"/>
  <c r="AT180" i="1"/>
  <c r="AS180" i="1"/>
  <c r="AP180" i="1"/>
  <c r="AQ180" i="1" s="1"/>
  <c r="AO180" i="1"/>
  <c r="AN180" i="1"/>
  <c r="AM180" i="1"/>
  <c r="AL180" i="1"/>
  <c r="AD180" i="1"/>
  <c r="AA180" i="1"/>
  <c r="BD180" i="1" s="1"/>
  <c r="W180" i="1"/>
  <c r="E180" i="1"/>
  <c r="D180" i="1"/>
  <c r="B180" i="1"/>
  <c r="AX180" i="1" s="1"/>
  <c r="A180" i="1"/>
  <c r="BI179" i="1"/>
  <c r="BG179" i="1"/>
  <c r="BH179" i="1" s="1"/>
  <c r="BC179" i="1"/>
  <c r="BB179" i="1"/>
  <c r="AZ179" i="1"/>
  <c r="AW179" i="1"/>
  <c r="AV179" i="1"/>
  <c r="AU179" i="1"/>
  <c r="AT179" i="1"/>
  <c r="AS179" i="1"/>
  <c r="AP179" i="1"/>
  <c r="AQ179" i="1" s="1"/>
  <c r="AO179" i="1"/>
  <c r="AN179" i="1"/>
  <c r="AM179" i="1"/>
  <c r="AL179" i="1"/>
  <c r="AD179" i="1"/>
  <c r="AA179" i="1"/>
  <c r="BD179" i="1" s="1"/>
  <c r="W179" i="1"/>
  <c r="E179" i="1"/>
  <c r="D179" i="1"/>
  <c r="B179" i="1"/>
  <c r="AX179" i="1" s="1"/>
  <c r="A179" i="1"/>
  <c r="BI178" i="1"/>
  <c r="BG178" i="1"/>
  <c r="BH178" i="1" s="1"/>
  <c r="BC178" i="1"/>
  <c r="BB178" i="1"/>
  <c r="AZ178" i="1"/>
  <c r="AW178" i="1"/>
  <c r="AV178" i="1"/>
  <c r="AU178" i="1"/>
  <c r="AT178" i="1"/>
  <c r="AS178" i="1"/>
  <c r="AP178" i="1"/>
  <c r="AQ178" i="1" s="1"/>
  <c r="AO178" i="1"/>
  <c r="AN178" i="1"/>
  <c r="AM178" i="1"/>
  <c r="AL178" i="1"/>
  <c r="AD178" i="1"/>
  <c r="AA178" i="1"/>
  <c r="BD178" i="1" s="1"/>
  <c r="W178" i="1"/>
  <c r="E178" i="1"/>
  <c r="D178" i="1"/>
  <c r="B178" i="1"/>
  <c r="AX178" i="1" s="1"/>
  <c r="A178" i="1"/>
  <c r="BI177" i="1"/>
  <c r="BG177" i="1"/>
  <c r="BH177" i="1" s="1"/>
  <c r="BC177" i="1"/>
  <c r="BB177" i="1"/>
  <c r="AZ177" i="1"/>
  <c r="AW177" i="1"/>
  <c r="AV177" i="1"/>
  <c r="AU177" i="1"/>
  <c r="AT177" i="1"/>
  <c r="AS177" i="1"/>
  <c r="AP177" i="1"/>
  <c r="AQ177" i="1" s="1"/>
  <c r="AO177" i="1"/>
  <c r="AN177" i="1"/>
  <c r="AM177" i="1"/>
  <c r="AL177" i="1"/>
  <c r="AD177" i="1"/>
  <c r="AA177" i="1"/>
  <c r="BD177" i="1" s="1"/>
  <c r="W177" i="1"/>
  <c r="E177" i="1"/>
  <c r="D177" i="1"/>
  <c r="B177" i="1"/>
  <c r="AX177" i="1" s="1"/>
  <c r="A177" i="1"/>
  <c r="BI176" i="1"/>
  <c r="BG176" i="1"/>
  <c r="BH176" i="1" s="1"/>
  <c r="BC176" i="1"/>
  <c r="BB176" i="1"/>
  <c r="AZ176" i="1"/>
  <c r="AW176" i="1"/>
  <c r="AV176" i="1"/>
  <c r="AU176" i="1"/>
  <c r="AT176" i="1"/>
  <c r="AS176" i="1"/>
  <c r="AP176" i="1"/>
  <c r="AQ176" i="1" s="1"/>
  <c r="AO176" i="1"/>
  <c r="AN176" i="1"/>
  <c r="AM176" i="1"/>
  <c r="AL176" i="1"/>
  <c r="AD176" i="1"/>
  <c r="AA176" i="1"/>
  <c r="BD176" i="1" s="1"/>
  <c r="W176" i="1"/>
  <c r="E176" i="1"/>
  <c r="D176" i="1"/>
  <c r="B176" i="1"/>
  <c r="AX176" i="1" s="1"/>
  <c r="A176" i="1"/>
  <c r="BI175" i="1"/>
  <c r="BG175" i="1"/>
  <c r="BH175" i="1" s="1"/>
  <c r="BC175" i="1"/>
  <c r="BB175" i="1"/>
  <c r="AZ175" i="1"/>
  <c r="AW175" i="1"/>
  <c r="AV175" i="1"/>
  <c r="AU175" i="1"/>
  <c r="AT175" i="1"/>
  <c r="AS175" i="1"/>
  <c r="AP175" i="1"/>
  <c r="AQ175" i="1" s="1"/>
  <c r="AO175" i="1"/>
  <c r="AN175" i="1"/>
  <c r="AM175" i="1"/>
  <c r="AL175" i="1"/>
  <c r="AD175" i="1"/>
  <c r="AA175" i="1"/>
  <c r="BD175" i="1" s="1"/>
  <c r="W175" i="1"/>
  <c r="E175" i="1"/>
  <c r="D175" i="1"/>
  <c r="B175" i="1"/>
  <c r="AX175" i="1" s="1"/>
  <c r="A175" i="1"/>
  <c r="BI174" i="1"/>
  <c r="BG174" i="1"/>
  <c r="BH174" i="1" s="1"/>
  <c r="BC174" i="1"/>
  <c r="BB174" i="1"/>
  <c r="AZ174" i="1"/>
  <c r="AW174" i="1"/>
  <c r="AV174" i="1"/>
  <c r="AU174" i="1"/>
  <c r="AT174" i="1"/>
  <c r="AS174" i="1"/>
  <c r="AP174" i="1"/>
  <c r="AQ174" i="1" s="1"/>
  <c r="AO174" i="1"/>
  <c r="AN174" i="1"/>
  <c r="AM174" i="1"/>
  <c r="AL174" i="1"/>
  <c r="AA174" i="1"/>
  <c r="W174" i="1"/>
  <c r="E174" i="1"/>
  <c r="D174" i="1"/>
  <c r="B174" i="1"/>
  <c r="AX174" i="1" s="1"/>
  <c r="A174" i="1"/>
  <c r="BI173" i="1"/>
  <c r="BG173" i="1"/>
  <c r="BH173" i="1" s="1"/>
  <c r="BD173" i="1"/>
  <c r="BB173" i="1"/>
  <c r="AZ173" i="1"/>
  <c r="AW173" i="1"/>
  <c r="AV173" i="1"/>
  <c r="AU173" i="1"/>
  <c r="AT173" i="1"/>
  <c r="AS173" i="1"/>
  <c r="AP173" i="1"/>
  <c r="AQ173" i="1" s="1"/>
  <c r="AO173" i="1"/>
  <c r="AN173" i="1"/>
  <c r="AM173" i="1"/>
  <c r="AL173" i="1"/>
  <c r="AD173" i="1"/>
  <c r="AA173" i="1"/>
  <c r="W173" i="1"/>
  <c r="E173" i="1"/>
  <c r="D173" i="1"/>
  <c r="B173" i="1"/>
  <c r="AX173" i="1" s="1"/>
  <c r="A173" i="1"/>
  <c r="BI172" i="1"/>
  <c r="BG172" i="1"/>
  <c r="BH172" i="1" s="1"/>
  <c r="BD172" i="1"/>
  <c r="BB172" i="1"/>
  <c r="AZ172" i="1"/>
  <c r="AW172" i="1"/>
  <c r="AV172" i="1"/>
  <c r="AU172" i="1"/>
  <c r="AT172" i="1"/>
  <c r="AS172" i="1"/>
  <c r="AP172" i="1"/>
  <c r="AQ172" i="1" s="1"/>
  <c r="AO172" i="1"/>
  <c r="AN172" i="1"/>
  <c r="AM172" i="1"/>
  <c r="AL172" i="1"/>
  <c r="AD172" i="1"/>
  <c r="AA172" i="1"/>
  <c r="W172" i="1"/>
  <c r="E172" i="1"/>
  <c r="D172" i="1"/>
  <c r="B172" i="1"/>
  <c r="AX172" i="1" s="1"/>
  <c r="A172" i="1"/>
  <c r="BI171" i="1"/>
  <c r="BG171" i="1"/>
  <c r="BH171" i="1" s="1"/>
  <c r="BD171" i="1"/>
  <c r="BB171" i="1"/>
  <c r="AZ171" i="1"/>
  <c r="AW171" i="1"/>
  <c r="AV171" i="1"/>
  <c r="AU171" i="1"/>
  <c r="AT171" i="1"/>
  <c r="AS171" i="1"/>
  <c r="AP171" i="1"/>
  <c r="AQ171" i="1" s="1"/>
  <c r="AO171" i="1"/>
  <c r="AN171" i="1"/>
  <c r="AM171" i="1"/>
  <c r="AL171" i="1"/>
  <c r="AD171" i="1"/>
  <c r="AA171" i="1"/>
  <c r="W171" i="1"/>
  <c r="E171" i="1"/>
  <c r="D171" i="1"/>
  <c r="B171" i="1"/>
  <c r="AX171" i="1" s="1"/>
  <c r="A171" i="1"/>
  <c r="BI170" i="1"/>
  <c r="BG170" i="1"/>
  <c r="BH170" i="1" s="1"/>
  <c r="BD170" i="1"/>
  <c r="BB170" i="1"/>
  <c r="AZ170" i="1"/>
  <c r="AW170" i="1"/>
  <c r="AV170" i="1"/>
  <c r="AU170" i="1"/>
  <c r="AT170" i="1"/>
  <c r="AS170" i="1"/>
  <c r="AP170" i="1"/>
  <c r="AQ170" i="1" s="1"/>
  <c r="AO170" i="1"/>
  <c r="AN170" i="1"/>
  <c r="AM170" i="1"/>
  <c r="AL170" i="1"/>
  <c r="AD170" i="1"/>
  <c r="AA170" i="1"/>
  <c r="W170" i="1"/>
  <c r="E170" i="1"/>
  <c r="D170" i="1"/>
  <c r="B170" i="1"/>
  <c r="AX170" i="1" s="1"/>
  <c r="A170" i="1"/>
  <c r="BI169" i="1"/>
  <c r="BG169" i="1"/>
  <c r="BH169" i="1" s="1"/>
  <c r="BD169" i="1"/>
  <c r="BC169" i="1"/>
  <c r="AZ169" i="1"/>
  <c r="AW169" i="1"/>
  <c r="AV169" i="1"/>
  <c r="AU169" i="1"/>
  <c r="AT169" i="1"/>
  <c r="AS169" i="1"/>
  <c r="AP169" i="1"/>
  <c r="AQ169" i="1" s="1"/>
  <c r="AO169" i="1"/>
  <c r="AN169" i="1"/>
  <c r="AM169" i="1"/>
  <c r="AL169" i="1"/>
  <c r="AD169" i="1"/>
  <c r="AA169" i="1"/>
  <c r="W169" i="1"/>
  <c r="E169" i="1"/>
  <c r="D169" i="1"/>
  <c r="B169" i="1"/>
  <c r="BB169" i="1" s="1"/>
  <c r="A169" i="1"/>
  <c r="BI168" i="1"/>
  <c r="BG168" i="1"/>
  <c r="BH168" i="1" s="1"/>
  <c r="BD168" i="1"/>
  <c r="BC168" i="1"/>
  <c r="AZ168" i="1"/>
  <c r="AW168" i="1"/>
  <c r="AV168" i="1"/>
  <c r="AU168" i="1"/>
  <c r="AT168" i="1"/>
  <c r="AS168" i="1"/>
  <c r="AP168" i="1"/>
  <c r="AQ168" i="1" s="1"/>
  <c r="AO168" i="1"/>
  <c r="AN168" i="1"/>
  <c r="AM168" i="1"/>
  <c r="AL168" i="1"/>
  <c r="AD168" i="1"/>
  <c r="AA168" i="1"/>
  <c r="W168" i="1"/>
  <c r="E168" i="1"/>
  <c r="D168" i="1"/>
  <c r="B168" i="1"/>
  <c r="BB168" i="1" s="1"/>
  <c r="A168" i="1"/>
  <c r="BI167" i="1"/>
  <c r="BG167" i="1"/>
  <c r="BH167" i="1" s="1"/>
  <c r="BD167" i="1"/>
  <c r="BC167" i="1"/>
  <c r="AZ167" i="1"/>
  <c r="AW167" i="1"/>
  <c r="AV167" i="1"/>
  <c r="AU167" i="1"/>
  <c r="AT167" i="1"/>
  <c r="AS167" i="1"/>
  <c r="AP167" i="1"/>
  <c r="AQ167" i="1" s="1"/>
  <c r="AO167" i="1"/>
  <c r="AN167" i="1"/>
  <c r="AM167" i="1"/>
  <c r="AL167" i="1"/>
  <c r="AD167" i="1"/>
  <c r="AA167" i="1"/>
  <c r="W167" i="1"/>
  <c r="E167" i="1"/>
  <c r="D167" i="1"/>
  <c r="B167" i="1"/>
  <c r="BB167" i="1" s="1"/>
  <c r="A167" i="1"/>
  <c r="BI166" i="1"/>
  <c r="BG166" i="1"/>
  <c r="BH166" i="1" s="1"/>
  <c r="BD166" i="1"/>
  <c r="BC166" i="1"/>
  <c r="AZ166" i="1"/>
  <c r="AW166" i="1"/>
  <c r="AV166" i="1"/>
  <c r="AU166" i="1"/>
  <c r="AT166" i="1"/>
  <c r="AS166" i="1"/>
  <c r="AP166" i="1"/>
  <c r="AQ166" i="1" s="1"/>
  <c r="AO166" i="1"/>
  <c r="AN166" i="1"/>
  <c r="AM166" i="1"/>
  <c r="AL166" i="1"/>
  <c r="AD166" i="1"/>
  <c r="AA166" i="1"/>
  <c r="W166" i="1"/>
  <c r="E166" i="1"/>
  <c r="D166" i="1"/>
  <c r="B166" i="1"/>
  <c r="BB166" i="1" s="1"/>
  <c r="A166" i="1"/>
  <c r="BI165" i="1"/>
  <c r="BG165" i="1"/>
  <c r="BH165" i="1" s="1"/>
  <c r="BD165" i="1"/>
  <c r="BC165" i="1"/>
  <c r="BB165" i="1"/>
  <c r="AZ165" i="1"/>
  <c r="AW165" i="1"/>
  <c r="AU165" i="1"/>
  <c r="AT165" i="1"/>
  <c r="AS165" i="1"/>
  <c r="AP165" i="1"/>
  <c r="AQ165" i="1" s="1"/>
  <c r="AO165" i="1"/>
  <c r="AN165" i="1"/>
  <c r="AM165" i="1"/>
  <c r="AL165" i="1"/>
  <c r="AD165" i="1"/>
  <c r="AA165" i="1"/>
  <c r="AV165" i="1" s="1"/>
  <c r="W165" i="1"/>
  <c r="E165" i="1"/>
  <c r="D165" i="1"/>
  <c r="B165" i="1"/>
  <c r="AX165" i="1" s="1"/>
  <c r="A165" i="1"/>
  <c r="BI164" i="1"/>
  <c r="BG164" i="1"/>
  <c r="BH164" i="1" s="1"/>
  <c r="BD164" i="1"/>
  <c r="BC164" i="1"/>
  <c r="BB164" i="1"/>
  <c r="AZ164" i="1"/>
  <c r="AW164" i="1"/>
  <c r="AU164" i="1"/>
  <c r="AT164" i="1"/>
  <c r="AS164" i="1"/>
  <c r="AP164" i="1"/>
  <c r="AQ164" i="1" s="1"/>
  <c r="AO164" i="1"/>
  <c r="AN164" i="1"/>
  <c r="AM164" i="1"/>
  <c r="AL164" i="1"/>
  <c r="AD164" i="1"/>
  <c r="AA164" i="1"/>
  <c r="AV164" i="1" s="1"/>
  <c r="W164" i="1"/>
  <c r="E164" i="1"/>
  <c r="D164" i="1"/>
  <c r="B164" i="1"/>
  <c r="AX164" i="1" s="1"/>
  <c r="A164" i="1"/>
  <c r="BI163" i="1"/>
  <c r="BG163" i="1"/>
  <c r="BH163" i="1" s="1"/>
  <c r="BD163" i="1"/>
  <c r="BC163" i="1"/>
  <c r="BB163" i="1"/>
  <c r="AZ163" i="1"/>
  <c r="AW163" i="1"/>
  <c r="AU163" i="1"/>
  <c r="AT163" i="1"/>
  <c r="AS163" i="1"/>
  <c r="AP163" i="1"/>
  <c r="AQ163" i="1" s="1"/>
  <c r="AO163" i="1"/>
  <c r="AN163" i="1"/>
  <c r="AM163" i="1"/>
  <c r="AL163" i="1"/>
  <c r="AD163" i="1"/>
  <c r="AA163" i="1"/>
  <c r="AV163" i="1" s="1"/>
  <c r="W163" i="1"/>
  <c r="E163" i="1"/>
  <c r="D163" i="1"/>
  <c r="B163" i="1"/>
  <c r="AX163" i="1" s="1"/>
  <c r="A163" i="1"/>
  <c r="BI162" i="1"/>
  <c r="BG162" i="1"/>
  <c r="BH162" i="1" s="1"/>
  <c r="BD162" i="1"/>
  <c r="BC162" i="1"/>
  <c r="BB162" i="1"/>
  <c r="AZ162" i="1"/>
  <c r="AW162" i="1"/>
  <c r="AU162" i="1"/>
  <c r="AT162" i="1"/>
  <c r="AS162" i="1"/>
  <c r="AP162" i="1"/>
  <c r="AQ162" i="1" s="1"/>
  <c r="AO162" i="1"/>
  <c r="AN162" i="1"/>
  <c r="AM162" i="1"/>
  <c r="AL162" i="1"/>
  <c r="AD162" i="1"/>
  <c r="AA162" i="1"/>
  <c r="AV162" i="1" s="1"/>
  <c r="W162" i="1"/>
  <c r="E162" i="1"/>
  <c r="D162" i="1"/>
  <c r="B162" i="1"/>
  <c r="AX162" i="1" s="1"/>
  <c r="A162" i="1"/>
  <c r="BI161" i="1"/>
  <c r="BG161" i="1"/>
  <c r="BH161" i="1" s="1"/>
  <c r="BD161" i="1"/>
  <c r="BC161" i="1"/>
  <c r="BB161" i="1"/>
  <c r="AZ161" i="1"/>
  <c r="AW161" i="1"/>
  <c r="AV161" i="1"/>
  <c r="AU161" i="1"/>
  <c r="AT161" i="1"/>
  <c r="AS161" i="1"/>
  <c r="AP161" i="1"/>
  <c r="AQ161" i="1" s="1"/>
  <c r="AO161" i="1"/>
  <c r="AN161" i="1"/>
  <c r="AM161" i="1"/>
  <c r="AL161" i="1"/>
  <c r="AD161" i="1"/>
  <c r="AA161" i="1"/>
  <c r="W161" i="1"/>
  <c r="E161" i="1"/>
  <c r="D161" i="1"/>
  <c r="B161" i="1"/>
  <c r="AX161" i="1" s="1"/>
  <c r="A161" i="1"/>
  <c r="BI160" i="1"/>
  <c r="BG160" i="1"/>
  <c r="BH160" i="1" s="1"/>
  <c r="BD160" i="1"/>
  <c r="BC160" i="1"/>
  <c r="BB160" i="1"/>
  <c r="AZ160" i="1"/>
  <c r="AW160" i="1"/>
  <c r="AV160" i="1"/>
  <c r="AU160" i="1"/>
  <c r="AT160" i="1"/>
  <c r="AS160" i="1"/>
  <c r="AP160" i="1"/>
  <c r="AQ160" i="1" s="1"/>
  <c r="AO160" i="1"/>
  <c r="AN160" i="1"/>
  <c r="AM160" i="1"/>
  <c r="AL160" i="1"/>
  <c r="AD160" i="1"/>
  <c r="AA160" i="1"/>
  <c r="W160" i="1"/>
  <c r="E160" i="1"/>
  <c r="D160" i="1"/>
  <c r="B160" i="1"/>
  <c r="AX160" i="1" s="1"/>
  <c r="A160" i="1"/>
  <c r="BI159" i="1"/>
  <c r="BG159" i="1"/>
  <c r="BH159" i="1" s="1"/>
  <c r="BD159" i="1"/>
  <c r="BC159" i="1"/>
  <c r="BB159" i="1"/>
  <c r="AZ159" i="1"/>
  <c r="AW159" i="1"/>
  <c r="AV159" i="1"/>
  <c r="AU159" i="1"/>
  <c r="AT159" i="1"/>
  <c r="AS159" i="1"/>
  <c r="AP159" i="1"/>
  <c r="AQ159" i="1" s="1"/>
  <c r="AO159" i="1"/>
  <c r="AN159" i="1"/>
  <c r="AM159" i="1"/>
  <c r="AL159" i="1"/>
  <c r="AD159" i="1"/>
  <c r="AA159" i="1"/>
  <c r="W159" i="1"/>
  <c r="E159" i="1"/>
  <c r="D159" i="1"/>
  <c r="B159" i="1"/>
  <c r="AX159" i="1" s="1"/>
  <c r="A159" i="1"/>
  <c r="BI158" i="1"/>
  <c r="BG158" i="1"/>
  <c r="BH158" i="1" s="1"/>
  <c r="BD158" i="1"/>
  <c r="BC158" i="1"/>
  <c r="BB158" i="1"/>
  <c r="AZ158" i="1"/>
  <c r="AW158" i="1"/>
  <c r="AV158" i="1"/>
  <c r="AU158" i="1"/>
  <c r="AT158" i="1"/>
  <c r="AS158" i="1"/>
  <c r="AP158" i="1"/>
  <c r="AQ158" i="1" s="1"/>
  <c r="AO158" i="1"/>
  <c r="AN158" i="1"/>
  <c r="AM158" i="1"/>
  <c r="AL158" i="1"/>
  <c r="AD158" i="1"/>
  <c r="AA158" i="1"/>
  <c r="W158" i="1"/>
  <c r="E158" i="1"/>
  <c r="D158" i="1"/>
  <c r="B158" i="1"/>
  <c r="AX158" i="1" s="1"/>
  <c r="A158" i="1"/>
  <c r="BL157" i="1"/>
  <c r="BJ157" i="1"/>
  <c r="BK157" i="1" s="1"/>
  <c r="BD157" i="1"/>
  <c r="BC157" i="1"/>
  <c r="BB157" i="1"/>
  <c r="AZ157" i="1"/>
  <c r="AW157" i="1"/>
  <c r="AV157" i="1"/>
  <c r="AU157" i="1"/>
  <c r="AT157" i="1"/>
  <c r="AS157" i="1"/>
  <c r="AP157" i="1"/>
  <c r="AO157" i="1"/>
  <c r="AN157" i="1"/>
  <c r="AL157" i="1"/>
  <c r="AA157" i="1"/>
  <c r="W157" i="1"/>
  <c r="E157" i="1"/>
  <c r="D157" i="1"/>
  <c r="B157" i="1"/>
  <c r="AX157" i="1" s="1"/>
  <c r="A157" i="1"/>
  <c r="BL156" i="1"/>
  <c r="BJ156" i="1"/>
  <c r="BK156" i="1" s="1"/>
  <c r="BD156" i="1"/>
  <c r="BC156" i="1"/>
  <c r="BB156" i="1"/>
  <c r="AZ156" i="1"/>
  <c r="AW156" i="1"/>
  <c r="AV156" i="1"/>
  <c r="AU156" i="1"/>
  <c r="AT156" i="1"/>
  <c r="AS156" i="1"/>
  <c r="AO156" i="1"/>
  <c r="AN156" i="1"/>
  <c r="AM156" i="1"/>
  <c r="AA156" i="1"/>
  <c r="AP156" i="1" s="1"/>
  <c r="AQ156" i="1" s="1"/>
  <c r="W156" i="1"/>
  <c r="E156" i="1"/>
  <c r="D156" i="1"/>
  <c r="B156" i="1"/>
  <c r="AX156" i="1" s="1"/>
  <c r="A156" i="1"/>
  <c r="BL155" i="1"/>
  <c r="BJ155" i="1"/>
  <c r="BK155" i="1" s="1"/>
  <c r="BD155" i="1"/>
  <c r="BC155" i="1"/>
  <c r="BB155" i="1"/>
  <c r="AZ155" i="1"/>
  <c r="AW155" i="1"/>
  <c r="AV155" i="1"/>
  <c r="AU155" i="1"/>
  <c r="AT155" i="1"/>
  <c r="AS155" i="1"/>
  <c r="AP155" i="1"/>
  <c r="AO155" i="1"/>
  <c r="AN155" i="1"/>
  <c r="AL155" i="1"/>
  <c r="AA155" i="1"/>
  <c r="W155" i="1"/>
  <c r="E155" i="1"/>
  <c r="D155" i="1"/>
  <c r="B155" i="1"/>
  <c r="AX155" i="1" s="1"/>
  <c r="A155" i="1"/>
  <c r="BL154" i="1"/>
  <c r="BJ154" i="1"/>
  <c r="BK154" i="1" s="1"/>
  <c r="BD154" i="1"/>
  <c r="BC154" i="1"/>
  <c r="BB154" i="1"/>
  <c r="AZ154" i="1"/>
  <c r="AW154" i="1"/>
  <c r="AV154" i="1"/>
  <c r="AU154" i="1"/>
  <c r="AT154" i="1"/>
  <c r="AS154" i="1"/>
  <c r="AO154" i="1"/>
  <c r="AN154" i="1"/>
  <c r="AM154" i="1"/>
  <c r="AA154" i="1"/>
  <c r="AP154" i="1" s="1"/>
  <c r="AQ154" i="1" s="1"/>
  <c r="W154" i="1"/>
  <c r="E154" i="1"/>
  <c r="D154" i="1"/>
  <c r="B154" i="1"/>
  <c r="AX154" i="1" s="1"/>
  <c r="A154" i="1"/>
  <c r="BL153" i="1"/>
  <c r="BJ153" i="1"/>
  <c r="BK153" i="1" s="1"/>
  <c r="BD153" i="1"/>
  <c r="BC153" i="1"/>
  <c r="BB153" i="1"/>
  <c r="AZ153" i="1"/>
  <c r="AW153" i="1"/>
  <c r="AV153" i="1"/>
  <c r="AU153" i="1"/>
  <c r="AT153" i="1"/>
  <c r="AS153" i="1"/>
  <c r="AO153" i="1"/>
  <c r="AM153" i="1"/>
  <c r="AL153" i="1"/>
  <c r="AD153" i="1"/>
  <c r="AA153" i="1"/>
  <c r="AP153" i="1" s="1"/>
  <c r="W153" i="1"/>
  <c r="E153" i="1"/>
  <c r="D153" i="1"/>
  <c r="B153" i="1"/>
  <c r="AX153" i="1" s="1"/>
  <c r="A153" i="1"/>
  <c r="BL152" i="1"/>
  <c r="BJ152" i="1"/>
  <c r="BK152" i="1" s="1"/>
  <c r="BD152" i="1"/>
  <c r="BC152" i="1"/>
  <c r="BB152" i="1"/>
  <c r="AZ152" i="1"/>
  <c r="AW152" i="1"/>
  <c r="AV152" i="1"/>
  <c r="AU152" i="1"/>
  <c r="AT152" i="1"/>
  <c r="AS152" i="1"/>
  <c r="AO152" i="1"/>
  <c r="AM152" i="1"/>
  <c r="AL152" i="1"/>
  <c r="AD152" i="1"/>
  <c r="AA152" i="1"/>
  <c r="AP152" i="1" s="1"/>
  <c r="AQ152" i="1" s="1"/>
  <c r="W152" i="1"/>
  <c r="E152" i="1"/>
  <c r="D152" i="1"/>
  <c r="B152" i="1"/>
  <c r="AX152" i="1" s="1"/>
  <c r="A152" i="1"/>
  <c r="BL151" i="1"/>
  <c r="BJ151" i="1"/>
  <c r="BK151" i="1" s="1"/>
  <c r="BD151" i="1"/>
  <c r="BC151" i="1"/>
  <c r="BB151" i="1"/>
  <c r="AZ151" i="1"/>
  <c r="AW151" i="1"/>
  <c r="AV151" i="1"/>
  <c r="AU151" i="1"/>
  <c r="AT151" i="1"/>
  <c r="AS151" i="1"/>
  <c r="AP151" i="1"/>
  <c r="AO151" i="1"/>
  <c r="AN151" i="1"/>
  <c r="AM151" i="1"/>
  <c r="AA151" i="1"/>
  <c r="W151" i="1"/>
  <c r="E151" i="1"/>
  <c r="D151" i="1"/>
  <c r="B151" i="1"/>
  <c r="AX151" i="1" s="1"/>
  <c r="A151" i="1"/>
  <c r="BL150" i="1"/>
  <c r="BJ150" i="1"/>
  <c r="BK150" i="1" s="1"/>
  <c r="BD150" i="1"/>
  <c r="BC150" i="1"/>
  <c r="BB150" i="1"/>
  <c r="AZ150" i="1"/>
  <c r="AW150" i="1"/>
  <c r="AV150" i="1"/>
  <c r="AU150" i="1"/>
  <c r="AT150" i="1"/>
  <c r="AS150" i="1"/>
  <c r="AO150" i="1"/>
  <c r="AN150" i="1"/>
  <c r="AL150" i="1"/>
  <c r="AA150" i="1"/>
  <c r="AP150" i="1" s="1"/>
  <c r="W150" i="1"/>
  <c r="E150" i="1"/>
  <c r="D150" i="1"/>
  <c r="B150" i="1"/>
  <c r="AX150" i="1" s="1"/>
  <c r="A150" i="1"/>
  <c r="BL149" i="1"/>
  <c r="BJ149" i="1"/>
  <c r="BK149" i="1" s="1"/>
  <c r="BD149" i="1"/>
  <c r="BC149" i="1"/>
  <c r="BB149" i="1"/>
  <c r="AZ149" i="1"/>
  <c r="AW149" i="1"/>
  <c r="AV149" i="1"/>
  <c r="AU149" i="1"/>
  <c r="AT149" i="1"/>
  <c r="AS149" i="1"/>
  <c r="AP149" i="1"/>
  <c r="AO149" i="1"/>
  <c r="AN149" i="1"/>
  <c r="AM149" i="1"/>
  <c r="AA149" i="1"/>
  <c r="W149" i="1"/>
  <c r="E149" i="1"/>
  <c r="D149" i="1"/>
  <c r="B149" i="1"/>
  <c r="AX149" i="1" s="1"/>
  <c r="A149" i="1"/>
  <c r="BL148" i="1"/>
  <c r="BJ148" i="1"/>
  <c r="BK148" i="1" s="1"/>
  <c r="BD148" i="1"/>
  <c r="BC148" i="1"/>
  <c r="BB148" i="1"/>
  <c r="AZ148" i="1"/>
  <c r="AW148" i="1"/>
  <c r="AV148" i="1"/>
  <c r="AU148" i="1"/>
  <c r="AT148" i="1"/>
  <c r="AS148" i="1"/>
  <c r="AO148" i="1"/>
  <c r="AM148" i="1"/>
  <c r="AL148" i="1"/>
  <c r="AD148" i="1"/>
  <c r="AA148" i="1"/>
  <c r="AP148" i="1" s="1"/>
  <c r="AQ148" i="1" s="1"/>
  <c r="W148" i="1"/>
  <c r="E148" i="1"/>
  <c r="D148" i="1"/>
  <c r="B148" i="1"/>
  <c r="AX148" i="1" s="1"/>
  <c r="A148" i="1"/>
  <c r="BL147" i="1"/>
  <c r="BJ147" i="1"/>
  <c r="BK147" i="1" s="1"/>
  <c r="BD147" i="1"/>
  <c r="BC147" i="1"/>
  <c r="BB147" i="1"/>
  <c r="AZ147" i="1"/>
  <c r="AW147" i="1"/>
  <c r="AV147" i="1"/>
  <c r="AU147" i="1"/>
  <c r="AT147" i="1"/>
  <c r="AS147" i="1"/>
  <c r="AO147" i="1"/>
  <c r="AM147" i="1"/>
  <c r="AL147" i="1"/>
  <c r="AD147" i="1"/>
  <c r="AA147" i="1"/>
  <c r="AP147" i="1" s="1"/>
  <c r="W147" i="1"/>
  <c r="E147" i="1"/>
  <c r="D147" i="1"/>
  <c r="B147" i="1"/>
  <c r="AX147" i="1" s="1"/>
  <c r="A147" i="1"/>
  <c r="BL146" i="1"/>
  <c r="BJ146" i="1"/>
  <c r="BK146" i="1" s="1"/>
  <c r="BD146" i="1"/>
  <c r="BC146" i="1"/>
  <c r="BB146" i="1"/>
  <c r="AZ146" i="1"/>
  <c r="AW146" i="1"/>
  <c r="AV146" i="1"/>
  <c r="AU146" i="1"/>
  <c r="AT146" i="1"/>
  <c r="AS146" i="1"/>
  <c r="AP146" i="1"/>
  <c r="AQ146" i="1" s="1"/>
  <c r="AO146" i="1"/>
  <c r="AN146" i="1"/>
  <c r="AM146" i="1"/>
  <c r="AA146" i="1"/>
  <c r="AD146" i="1" s="1"/>
  <c r="AF146" i="1" s="1"/>
  <c r="AE146" i="1" s="1"/>
  <c r="W146" i="1"/>
  <c r="E146" i="1"/>
  <c r="D146" i="1"/>
  <c r="B146" i="1"/>
  <c r="AX146" i="1" s="1"/>
  <c r="A146" i="1"/>
  <c r="BI145" i="1"/>
  <c r="BG145" i="1"/>
  <c r="BH145" i="1" s="1"/>
  <c r="BD145" i="1"/>
  <c r="BC145" i="1"/>
  <c r="BB145" i="1"/>
  <c r="AZ145" i="1"/>
  <c r="AW145" i="1"/>
  <c r="AV145" i="1"/>
  <c r="AT145" i="1"/>
  <c r="AS145" i="1"/>
  <c r="AP145" i="1"/>
  <c r="AQ145" i="1" s="1"/>
  <c r="AO145" i="1"/>
  <c r="AN145" i="1"/>
  <c r="AM145" i="1"/>
  <c r="AL145" i="1"/>
  <c r="AD145" i="1"/>
  <c r="AA145" i="1"/>
  <c r="AU145" i="1" s="1"/>
  <c r="W145" i="1"/>
  <c r="E145" i="1"/>
  <c r="D145" i="1"/>
  <c r="B145" i="1"/>
  <c r="AX145" i="1" s="1"/>
  <c r="A145" i="1"/>
  <c r="BI144" i="1"/>
  <c r="BG144" i="1"/>
  <c r="BH144" i="1" s="1"/>
  <c r="BD144" i="1"/>
  <c r="BC144" i="1"/>
  <c r="BB144" i="1"/>
  <c r="AZ144" i="1"/>
  <c r="AW144" i="1"/>
  <c r="AV144" i="1"/>
  <c r="AU144" i="1"/>
  <c r="AT144" i="1"/>
  <c r="AS144" i="1"/>
  <c r="AO144" i="1"/>
  <c r="AN144" i="1"/>
  <c r="AL144" i="1"/>
  <c r="AA144" i="1"/>
  <c r="AP144" i="1" s="1"/>
  <c r="W144" i="1"/>
  <c r="E144" i="1"/>
  <c r="D144" i="1"/>
  <c r="B144" i="1"/>
  <c r="AX144" i="1" s="1"/>
  <c r="A144" i="1"/>
  <c r="BI143" i="1"/>
  <c r="BG143" i="1"/>
  <c r="BH143" i="1" s="1"/>
  <c r="BD143" i="1"/>
  <c r="BC143" i="1"/>
  <c r="BB143" i="1"/>
  <c r="AZ143" i="1"/>
  <c r="AW143" i="1"/>
  <c r="AV143" i="1"/>
  <c r="AU143" i="1"/>
  <c r="AT143" i="1"/>
  <c r="AS143" i="1"/>
  <c r="AP143" i="1"/>
  <c r="AQ143" i="1" s="1"/>
  <c r="AO143" i="1"/>
  <c r="AN143" i="1"/>
  <c r="AM143" i="1"/>
  <c r="AA143" i="1"/>
  <c r="W143" i="1"/>
  <c r="E143" i="1"/>
  <c r="D143" i="1"/>
  <c r="B143" i="1"/>
  <c r="AX143" i="1" s="1"/>
  <c r="A143" i="1"/>
  <c r="BI142" i="1"/>
  <c r="BG142" i="1"/>
  <c r="BH142" i="1" s="1"/>
  <c r="BD142" i="1"/>
  <c r="BC142" i="1"/>
  <c r="BB142" i="1"/>
  <c r="AZ142" i="1"/>
  <c r="AW142" i="1"/>
  <c r="AV142" i="1"/>
  <c r="AU142" i="1"/>
  <c r="AT142" i="1"/>
  <c r="AS142" i="1"/>
  <c r="AO142" i="1"/>
  <c r="AM142" i="1"/>
  <c r="AL142" i="1"/>
  <c r="AD142" i="1"/>
  <c r="AA142" i="1"/>
  <c r="AP142" i="1" s="1"/>
  <c r="AQ142" i="1" s="1"/>
  <c r="W142" i="1"/>
  <c r="E142" i="1"/>
  <c r="D142" i="1"/>
  <c r="B142" i="1"/>
  <c r="AX142" i="1" s="1"/>
  <c r="A142" i="1"/>
  <c r="BI141" i="1"/>
  <c r="BG141" i="1"/>
  <c r="BH141" i="1" s="1"/>
  <c r="BD141" i="1"/>
  <c r="BC141" i="1"/>
  <c r="BB141" i="1"/>
  <c r="AZ141" i="1"/>
  <c r="AW141" i="1"/>
  <c r="AV141" i="1"/>
  <c r="AU141" i="1"/>
  <c r="AT141" i="1"/>
  <c r="AS141" i="1"/>
  <c r="AO141" i="1"/>
  <c r="AM141" i="1"/>
  <c r="AL141" i="1"/>
  <c r="AD141" i="1"/>
  <c r="AA141" i="1"/>
  <c r="W141" i="1"/>
  <c r="E141" i="1"/>
  <c r="D141" i="1"/>
  <c r="B141" i="1"/>
  <c r="A141" i="1"/>
  <c r="BI140" i="1"/>
  <c r="BG140" i="1"/>
  <c r="BH140" i="1" s="1"/>
  <c r="BD140" i="1"/>
  <c r="BC140" i="1"/>
  <c r="BB140" i="1"/>
  <c r="AZ140" i="1"/>
  <c r="AW140" i="1"/>
  <c r="AV140" i="1"/>
  <c r="AU140" i="1"/>
  <c r="AT140" i="1"/>
  <c r="AS140" i="1"/>
  <c r="AP140" i="1"/>
  <c r="AQ140" i="1" s="1"/>
  <c r="AO140" i="1"/>
  <c r="AN140" i="1"/>
  <c r="AM140" i="1"/>
  <c r="AA140" i="1"/>
  <c r="W140" i="1"/>
  <c r="E140" i="1"/>
  <c r="D140" i="1"/>
  <c r="B140" i="1"/>
  <c r="AX140" i="1" s="1"/>
  <c r="A140" i="1"/>
  <c r="BL139" i="1"/>
  <c r="BJ139" i="1"/>
  <c r="BK139" i="1" s="1"/>
  <c r="BD139" i="1"/>
  <c r="BC139" i="1"/>
  <c r="BB139" i="1"/>
  <c r="AZ139" i="1"/>
  <c r="AW139" i="1"/>
  <c r="AV139" i="1"/>
  <c r="AU139" i="1"/>
  <c r="AT139" i="1"/>
  <c r="AS139" i="1"/>
  <c r="AP139" i="1"/>
  <c r="AQ139" i="1" s="1"/>
  <c r="AO139" i="1"/>
  <c r="AN139" i="1"/>
  <c r="AL139" i="1"/>
  <c r="AA139" i="1"/>
  <c r="W139" i="1"/>
  <c r="E139" i="1"/>
  <c r="D139" i="1"/>
  <c r="B139" i="1"/>
  <c r="A139" i="1"/>
  <c r="BL138" i="1"/>
  <c r="BJ138" i="1"/>
  <c r="BK138" i="1" s="1"/>
  <c r="BD138" i="1"/>
  <c r="BC138" i="1"/>
  <c r="BB138" i="1"/>
  <c r="AZ138" i="1"/>
  <c r="AW138" i="1"/>
  <c r="AV138" i="1"/>
  <c r="AU138" i="1"/>
  <c r="AT138" i="1"/>
  <c r="AS138" i="1"/>
  <c r="AO138" i="1"/>
  <c r="AN138" i="1"/>
  <c r="AM138" i="1"/>
  <c r="AA138" i="1"/>
  <c r="AP138" i="1" s="1"/>
  <c r="AQ138" i="1" s="1"/>
  <c r="W138" i="1"/>
  <c r="E138" i="1"/>
  <c r="D138" i="1"/>
  <c r="B138" i="1"/>
  <c r="AX138" i="1" s="1"/>
  <c r="A138" i="1"/>
  <c r="BL137" i="1"/>
  <c r="BJ137" i="1"/>
  <c r="BK137" i="1" s="1"/>
  <c r="BD137" i="1"/>
  <c r="BC137" i="1"/>
  <c r="BB137" i="1"/>
  <c r="AZ137" i="1"/>
  <c r="AW137" i="1"/>
  <c r="AV137" i="1"/>
  <c r="AU137" i="1"/>
  <c r="AT137" i="1"/>
  <c r="AS137" i="1"/>
  <c r="AO137" i="1"/>
  <c r="AN137" i="1"/>
  <c r="AL137" i="1"/>
  <c r="AA137" i="1"/>
  <c r="AP137" i="1" s="1"/>
  <c r="W137" i="1"/>
  <c r="E137" i="1"/>
  <c r="D137" i="1"/>
  <c r="B137" i="1"/>
  <c r="A137" i="1"/>
  <c r="BL136" i="1"/>
  <c r="BJ136" i="1"/>
  <c r="BK136" i="1" s="1"/>
  <c r="BD136" i="1"/>
  <c r="BC136" i="1"/>
  <c r="BB136" i="1"/>
  <c r="AZ136" i="1"/>
  <c r="AW136" i="1"/>
  <c r="AV136" i="1"/>
  <c r="AU136" i="1"/>
  <c r="AT136" i="1"/>
  <c r="AS136" i="1"/>
  <c r="AP136" i="1"/>
  <c r="AQ136" i="1" s="1"/>
  <c r="AO136" i="1"/>
  <c r="AN136" i="1"/>
  <c r="AM136" i="1"/>
  <c r="AA136" i="1"/>
  <c r="AD136" i="1" s="1"/>
  <c r="W136" i="1"/>
  <c r="E136" i="1"/>
  <c r="D136" i="1"/>
  <c r="B136" i="1"/>
  <c r="AX136" i="1" s="1"/>
  <c r="A136" i="1"/>
  <c r="BL135" i="1"/>
  <c r="BJ135" i="1"/>
  <c r="BK135" i="1" s="1"/>
  <c r="BD135" i="1"/>
  <c r="BC135" i="1"/>
  <c r="BB135" i="1"/>
  <c r="AZ135" i="1"/>
  <c r="AW135" i="1"/>
  <c r="AV135" i="1"/>
  <c r="AU135" i="1"/>
  <c r="AT135" i="1"/>
  <c r="AS135" i="1"/>
  <c r="AO135" i="1"/>
  <c r="AN135" i="1"/>
  <c r="AL135" i="1"/>
  <c r="AA135" i="1"/>
  <c r="AP135" i="1" s="1"/>
  <c r="W135" i="1"/>
  <c r="E135" i="1"/>
  <c r="D135" i="1"/>
  <c r="B135" i="1"/>
  <c r="A135" i="1"/>
  <c r="BL134" i="1"/>
  <c r="BJ134" i="1"/>
  <c r="BK134" i="1" s="1"/>
  <c r="BD134" i="1"/>
  <c r="BC134" i="1"/>
  <c r="BB134" i="1"/>
  <c r="AZ134" i="1"/>
  <c r="AW134" i="1"/>
  <c r="AV134" i="1"/>
  <c r="AU134" i="1"/>
  <c r="AT134" i="1"/>
  <c r="AS134" i="1"/>
  <c r="AP134" i="1"/>
  <c r="AQ134" i="1" s="1"/>
  <c r="AO134" i="1"/>
  <c r="AN134" i="1"/>
  <c r="AM134" i="1"/>
  <c r="AA134" i="1"/>
  <c r="AD134" i="1" s="1"/>
  <c r="AF134" i="1" s="1"/>
  <c r="AE134" i="1" s="1"/>
  <c r="W134" i="1"/>
  <c r="E134" i="1"/>
  <c r="D134" i="1"/>
  <c r="B134" i="1"/>
  <c r="AX134" i="1" s="1"/>
  <c r="A134" i="1"/>
  <c r="BI133" i="1"/>
  <c r="BG133" i="1"/>
  <c r="BH133" i="1" s="1"/>
  <c r="BD133" i="1"/>
  <c r="BC133" i="1"/>
  <c r="BB133" i="1"/>
  <c r="AZ133" i="1"/>
  <c r="AW133" i="1"/>
  <c r="AV133" i="1"/>
  <c r="AU133" i="1"/>
  <c r="AT133" i="1"/>
  <c r="AS133" i="1"/>
  <c r="AO133" i="1"/>
  <c r="AM133" i="1"/>
  <c r="AL133" i="1"/>
  <c r="AD133" i="1"/>
  <c r="AA133" i="1"/>
  <c r="W133" i="1"/>
  <c r="E133" i="1"/>
  <c r="D133" i="1"/>
  <c r="B133" i="1"/>
  <c r="A133" i="1"/>
  <c r="BI132" i="1"/>
  <c r="BG132" i="1"/>
  <c r="BH132" i="1" s="1"/>
  <c r="BD132" i="1"/>
  <c r="BC132" i="1"/>
  <c r="BB132" i="1"/>
  <c r="AZ132" i="1"/>
  <c r="AW132" i="1"/>
  <c r="AV132" i="1"/>
  <c r="AU132" i="1"/>
  <c r="AT132" i="1"/>
  <c r="AS132" i="1"/>
  <c r="AO132" i="1"/>
  <c r="AM132" i="1"/>
  <c r="AL132" i="1"/>
  <c r="AD132" i="1"/>
  <c r="AA132" i="1"/>
  <c r="AP132" i="1" s="1"/>
  <c r="AQ132" i="1" s="1"/>
  <c r="W132" i="1"/>
  <c r="E132" i="1"/>
  <c r="D132" i="1"/>
  <c r="B132" i="1"/>
  <c r="AX132" i="1" s="1"/>
  <c r="A132" i="1"/>
  <c r="BI131" i="1"/>
  <c r="BG131" i="1"/>
  <c r="BH131" i="1" s="1"/>
  <c r="BD131" i="1"/>
  <c r="BC131" i="1"/>
  <c r="BB131" i="1"/>
  <c r="AZ131" i="1"/>
  <c r="AW131" i="1"/>
  <c r="AV131" i="1"/>
  <c r="AU131" i="1"/>
  <c r="AT131" i="1"/>
  <c r="AS131" i="1"/>
  <c r="AO131" i="1"/>
  <c r="AM131" i="1"/>
  <c r="AL131" i="1"/>
  <c r="AD131" i="1"/>
  <c r="AA131" i="1"/>
  <c r="W131" i="1"/>
  <c r="E131" i="1"/>
  <c r="D131" i="1"/>
  <c r="B131" i="1"/>
  <c r="A131" i="1"/>
  <c r="BI130" i="1"/>
  <c r="BG130" i="1"/>
  <c r="BH130" i="1" s="1"/>
  <c r="BD130" i="1"/>
  <c r="BC130" i="1"/>
  <c r="BB130" i="1"/>
  <c r="AZ130" i="1"/>
  <c r="AW130" i="1"/>
  <c r="AV130" i="1"/>
  <c r="AU130" i="1"/>
  <c r="AT130" i="1"/>
  <c r="AS130" i="1"/>
  <c r="AO130" i="1"/>
  <c r="AM130" i="1"/>
  <c r="AL130" i="1"/>
  <c r="AD130" i="1"/>
  <c r="AA130" i="1"/>
  <c r="AP130" i="1" s="1"/>
  <c r="AQ130" i="1" s="1"/>
  <c r="W130" i="1"/>
  <c r="E130" i="1"/>
  <c r="D130" i="1"/>
  <c r="B130" i="1"/>
  <c r="AX130" i="1" s="1"/>
  <c r="A130" i="1"/>
  <c r="BI129" i="1"/>
  <c r="BG129" i="1"/>
  <c r="BH129" i="1" s="1"/>
  <c r="BD129" i="1"/>
  <c r="BC129" i="1"/>
  <c r="BB129" i="1"/>
  <c r="AZ129" i="1"/>
  <c r="AW129" i="1"/>
  <c r="AV129" i="1"/>
  <c r="AU129" i="1"/>
  <c r="AT129" i="1"/>
  <c r="AS129" i="1"/>
  <c r="AO129" i="1"/>
  <c r="AN129" i="1"/>
  <c r="AL129" i="1"/>
  <c r="AA129" i="1"/>
  <c r="AP129" i="1" s="1"/>
  <c r="W129" i="1"/>
  <c r="E129" i="1"/>
  <c r="D129" i="1"/>
  <c r="B129" i="1"/>
  <c r="A129" i="1"/>
  <c r="BI128" i="1"/>
  <c r="BG128" i="1"/>
  <c r="BH128" i="1" s="1"/>
  <c r="BD128" i="1"/>
  <c r="BC128" i="1"/>
  <c r="BB128" i="1"/>
  <c r="AZ128" i="1"/>
  <c r="AW128" i="1"/>
  <c r="AV128" i="1"/>
  <c r="AU128" i="1"/>
  <c r="AT128" i="1"/>
  <c r="AS128" i="1"/>
  <c r="AO128" i="1"/>
  <c r="AN128" i="1"/>
  <c r="AL128" i="1"/>
  <c r="AA128" i="1"/>
  <c r="AP128" i="1" s="1"/>
  <c r="W128" i="1"/>
  <c r="E128" i="1"/>
  <c r="D128" i="1"/>
  <c r="B128" i="1"/>
  <c r="AX128" i="1" s="1"/>
  <c r="A128" i="1"/>
  <c r="BI127" i="1"/>
  <c r="BG127" i="1"/>
  <c r="BH127" i="1" s="1"/>
  <c r="BD127" i="1"/>
  <c r="BC127" i="1"/>
  <c r="BB127" i="1"/>
  <c r="AZ127" i="1"/>
  <c r="AW127" i="1"/>
  <c r="AV127" i="1"/>
  <c r="AU127" i="1"/>
  <c r="AT127" i="1"/>
  <c r="AS127" i="1"/>
  <c r="AP127" i="1"/>
  <c r="AQ127" i="1" s="1"/>
  <c r="AO127" i="1"/>
  <c r="AN127" i="1"/>
  <c r="AM127" i="1"/>
  <c r="AA127" i="1"/>
  <c r="W127" i="1"/>
  <c r="E127" i="1"/>
  <c r="D127" i="1"/>
  <c r="B127" i="1"/>
  <c r="AX127" i="1" s="1"/>
  <c r="A127" i="1"/>
  <c r="BL126" i="1"/>
  <c r="BJ126" i="1"/>
  <c r="BK126" i="1" s="1"/>
  <c r="BD126" i="1"/>
  <c r="BC126" i="1"/>
  <c r="BB126" i="1"/>
  <c r="AZ126" i="1"/>
  <c r="AW126" i="1"/>
  <c r="AV126" i="1"/>
  <c r="AU126" i="1"/>
  <c r="AT126" i="1"/>
  <c r="AS126" i="1"/>
  <c r="AP126" i="1"/>
  <c r="AQ126" i="1" s="1"/>
  <c r="AO126" i="1"/>
  <c r="AN126" i="1"/>
  <c r="AL126" i="1"/>
  <c r="AA126" i="1"/>
  <c r="W126" i="1"/>
  <c r="E126" i="1"/>
  <c r="D126" i="1"/>
  <c r="B126" i="1"/>
  <c r="AX126" i="1" s="1"/>
  <c r="A126" i="1"/>
  <c r="BL125" i="1"/>
  <c r="BJ125" i="1"/>
  <c r="BK125" i="1" s="1"/>
  <c r="BD125" i="1"/>
  <c r="BC125" i="1"/>
  <c r="BB125" i="1"/>
  <c r="AZ125" i="1"/>
  <c r="AW125" i="1"/>
  <c r="AV125" i="1"/>
  <c r="AU125" i="1"/>
  <c r="AT125" i="1"/>
  <c r="AS125" i="1"/>
  <c r="AP125" i="1"/>
  <c r="AQ125" i="1" s="1"/>
  <c r="AO125" i="1"/>
  <c r="AN125" i="1"/>
  <c r="AL125" i="1"/>
  <c r="AA125" i="1"/>
  <c r="W125" i="1"/>
  <c r="E125" i="1"/>
  <c r="D125" i="1"/>
  <c r="B125" i="1"/>
  <c r="A125" i="1"/>
  <c r="BL124" i="1"/>
  <c r="BJ124" i="1"/>
  <c r="BK124" i="1" s="1"/>
  <c r="BD124" i="1"/>
  <c r="BC124" i="1"/>
  <c r="BB124" i="1"/>
  <c r="AZ124" i="1"/>
  <c r="AW124" i="1"/>
  <c r="AV124" i="1"/>
  <c r="AU124" i="1"/>
  <c r="AT124" i="1"/>
  <c r="AS124" i="1"/>
  <c r="AO124" i="1"/>
  <c r="AN124" i="1"/>
  <c r="AM124" i="1"/>
  <c r="AA124" i="1"/>
  <c r="AP124" i="1" s="1"/>
  <c r="AQ124" i="1" s="1"/>
  <c r="W124" i="1"/>
  <c r="E124" i="1"/>
  <c r="D124" i="1"/>
  <c r="B124" i="1"/>
  <c r="AX124" i="1" s="1"/>
  <c r="A124" i="1"/>
  <c r="BL123" i="1"/>
  <c r="BJ123" i="1"/>
  <c r="BK123" i="1" s="1"/>
  <c r="BD123" i="1"/>
  <c r="BC123" i="1"/>
  <c r="BB123" i="1"/>
  <c r="AZ123" i="1"/>
  <c r="AW123" i="1"/>
  <c r="AV123" i="1"/>
  <c r="AU123" i="1"/>
  <c r="AT123" i="1"/>
  <c r="AS123" i="1"/>
  <c r="AO123" i="1"/>
  <c r="AN123" i="1"/>
  <c r="AL123" i="1"/>
  <c r="AA123" i="1"/>
  <c r="AP123" i="1" s="1"/>
  <c r="W123" i="1"/>
  <c r="E123" i="1"/>
  <c r="D123" i="1"/>
  <c r="B123" i="1"/>
  <c r="A123" i="1"/>
  <c r="BL122" i="1"/>
  <c r="BJ122" i="1"/>
  <c r="BK122" i="1" s="1"/>
  <c r="BD122" i="1"/>
  <c r="BC122" i="1"/>
  <c r="BB122" i="1"/>
  <c r="AZ122" i="1"/>
  <c r="AW122" i="1"/>
  <c r="AV122" i="1"/>
  <c r="AU122" i="1"/>
  <c r="AT122" i="1"/>
  <c r="AS122" i="1"/>
  <c r="AO122" i="1"/>
  <c r="AN122" i="1"/>
  <c r="AL122" i="1"/>
  <c r="AA122" i="1"/>
  <c r="AP122" i="1" s="1"/>
  <c r="W122" i="1"/>
  <c r="E122" i="1"/>
  <c r="D122" i="1"/>
  <c r="B122" i="1"/>
  <c r="AX122" i="1" s="1"/>
  <c r="A122" i="1"/>
  <c r="BL121" i="1"/>
  <c r="BJ121" i="1"/>
  <c r="BK121" i="1" s="1"/>
  <c r="BD121" i="1"/>
  <c r="BC121" i="1"/>
  <c r="BB121" i="1"/>
  <c r="AZ121" i="1"/>
  <c r="AW121" i="1"/>
  <c r="AV121" i="1"/>
  <c r="AU121" i="1"/>
  <c r="AT121" i="1"/>
  <c r="AS121" i="1"/>
  <c r="AP121" i="1"/>
  <c r="AQ121" i="1" s="1"/>
  <c r="AO121" i="1"/>
  <c r="AN121" i="1"/>
  <c r="AM121" i="1"/>
  <c r="AA121" i="1"/>
  <c r="W121" i="1"/>
  <c r="E121" i="1"/>
  <c r="D121" i="1"/>
  <c r="B121" i="1"/>
  <c r="AX121" i="1" s="1"/>
  <c r="A121" i="1"/>
  <c r="BI120" i="1"/>
  <c r="BG120" i="1"/>
  <c r="BH120" i="1" s="1"/>
  <c r="BD120" i="1"/>
  <c r="BC120" i="1"/>
  <c r="BB120" i="1"/>
  <c r="AZ120" i="1"/>
  <c r="AW120" i="1"/>
  <c r="AV120" i="1"/>
  <c r="AU120" i="1"/>
  <c r="AT120" i="1"/>
  <c r="AS120" i="1"/>
  <c r="AM120" i="1"/>
  <c r="AL120" i="1"/>
  <c r="AD120" i="1"/>
  <c r="AA120" i="1"/>
  <c r="AP120" i="1" s="1"/>
  <c r="AQ120" i="1" s="1"/>
  <c r="W120" i="1"/>
  <c r="E120" i="1"/>
  <c r="D120" i="1"/>
  <c r="B120" i="1"/>
  <c r="AX120" i="1" s="1"/>
  <c r="A120" i="1"/>
  <c r="BI119" i="1"/>
  <c r="BG119" i="1"/>
  <c r="BH119" i="1" s="1"/>
  <c r="BD119" i="1"/>
  <c r="BC119" i="1"/>
  <c r="BB119" i="1"/>
  <c r="AZ119" i="1"/>
  <c r="AW119" i="1"/>
  <c r="AV119" i="1"/>
  <c r="AU119" i="1"/>
  <c r="AT119" i="1"/>
  <c r="AS119" i="1"/>
  <c r="AM119" i="1"/>
  <c r="AL119" i="1"/>
  <c r="AD119" i="1"/>
  <c r="AA119" i="1"/>
  <c r="W119" i="1"/>
  <c r="E119" i="1"/>
  <c r="D119" i="1"/>
  <c r="B119" i="1"/>
  <c r="AX119" i="1" s="1"/>
  <c r="A119" i="1"/>
  <c r="BI118" i="1"/>
  <c r="BG118" i="1"/>
  <c r="BH118" i="1" s="1"/>
  <c r="BD118" i="1"/>
  <c r="BC118" i="1"/>
  <c r="BB118" i="1"/>
  <c r="AZ118" i="1"/>
  <c r="AW118" i="1"/>
  <c r="AV118" i="1"/>
  <c r="AU118" i="1"/>
  <c r="AT118" i="1"/>
  <c r="AS118" i="1"/>
  <c r="AM118" i="1"/>
  <c r="AL118" i="1"/>
  <c r="AD118" i="1"/>
  <c r="AA118" i="1"/>
  <c r="AP118" i="1" s="1"/>
  <c r="AQ118" i="1" s="1"/>
  <c r="W118" i="1"/>
  <c r="E118" i="1"/>
  <c r="D118" i="1"/>
  <c r="B118" i="1"/>
  <c r="AX118" i="1" s="1"/>
  <c r="A118" i="1"/>
  <c r="BI117" i="1"/>
  <c r="BG117" i="1"/>
  <c r="BH117" i="1" s="1"/>
  <c r="BD117" i="1"/>
  <c r="BC117" i="1"/>
  <c r="BB117" i="1"/>
  <c r="AZ117" i="1"/>
  <c r="AW117" i="1"/>
  <c r="AV117" i="1"/>
  <c r="AU117" i="1"/>
  <c r="AT117" i="1"/>
  <c r="AS117" i="1"/>
  <c r="AM117" i="1"/>
  <c r="AL117" i="1"/>
  <c r="AD117" i="1"/>
  <c r="AA117" i="1"/>
  <c r="W117" i="1"/>
  <c r="E117" i="1"/>
  <c r="D117" i="1"/>
  <c r="B117" i="1"/>
  <c r="AX117" i="1" s="1"/>
  <c r="A117" i="1"/>
  <c r="BI116" i="1"/>
  <c r="BG116" i="1"/>
  <c r="BH116" i="1" s="1"/>
  <c r="BD116" i="1"/>
  <c r="BC116" i="1"/>
  <c r="BB116" i="1"/>
  <c r="AZ116" i="1"/>
  <c r="AW116" i="1"/>
  <c r="AV116" i="1"/>
  <c r="AU116" i="1"/>
  <c r="AT116" i="1"/>
  <c r="AS116" i="1"/>
  <c r="AM116" i="1"/>
  <c r="AL116" i="1"/>
  <c r="AD116" i="1"/>
  <c r="AA116" i="1"/>
  <c r="AP116" i="1" s="1"/>
  <c r="AQ116" i="1" s="1"/>
  <c r="W116" i="1"/>
  <c r="E116" i="1"/>
  <c r="D116" i="1"/>
  <c r="B116" i="1"/>
  <c r="AX116" i="1" s="1"/>
  <c r="A116" i="1"/>
  <c r="BI115" i="1"/>
  <c r="BG115" i="1"/>
  <c r="BH115" i="1" s="1"/>
  <c r="BD115" i="1"/>
  <c r="BC115" i="1"/>
  <c r="BB115" i="1"/>
  <c r="AZ115" i="1"/>
  <c r="AW115" i="1"/>
  <c r="AV115" i="1"/>
  <c r="AU115" i="1"/>
  <c r="AT115" i="1"/>
  <c r="AS115" i="1"/>
  <c r="AM115" i="1"/>
  <c r="AL115" i="1"/>
  <c r="AD115" i="1"/>
  <c r="AA115" i="1"/>
  <c r="AP115" i="1" s="1"/>
  <c r="AQ115" i="1" s="1"/>
  <c r="W115" i="1"/>
  <c r="E115" i="1"/>
  <c r="D115" i="1"/>
  <c r="B115" i="1"/>
  <c r="AX115" i="1" s="1"/>
  <c r="A115" i="1"/>
  <c r="BI114" i="1"/>
  <c r="BG114" i="1"/>
  <c r="BH114" i="1" s="1"/>
  <c r="BD114" i="1"/>
  <c r="BC114" i="1"/>
  <c r="BB114" i="1"/>
  <c r="AZ114" i="1"/>
  <c r="AW114" i="1"/>
  <c r="AV114" i="1"/>
  <c r="AU114" i="1"/>
  <c r="AT114" i="1"/>
  <c r="AS114" i="1"/>
  <c r="AP114" i="1"/>
  <c r="AQ114" i="1" s="1"/>
  <c r="AO114" i="1"/>
  <c r="AN114" i="1"/>
  <c r="AM114" i="1"/>
  <c r="AA114" i="1"/>
  <c r="W114" i="1"/>
  <c r="E114" i="1"/>
  <c r="D114" i="1"/>
  <c r="B114" i="1"/>
  <c r="AX114" i="1" s="1"/>
  <c r="A114" i="1"/>
  <c r="BI113" i="1"/>
  <c r="BG113" i="1"/>
  <c r="BH113" i="1" s="1"/>
  <c r="BD113" i="1"/>
  <c r="BC113" i="1"/>
  <c r="BB113" i="1"/>
  <c r="AZ113" i="1"/>
  <c r="AW113" i="1"/>
  <c r="AV113" i="1"/>
  <c r="AU113" i="1"/>
  <c r="AT113" i="1"/>
  <c r="AS113" i="1"/>
  <c r="AP113" i="1"/>
  <c r="AQ113" i="1" s="1"/>
  <c r="AO113" i="1"/>
  <c r="AN113" i="1"/>
  <c r="AL113" i="1"/>
  <c r="AA113" i="1"/>
  <c r="W113" i="1"/>
  <c r="E113" i="1"/>
  <c r="D113" i="1"/>
  <c r="B113" i="1"/>
  <c r="AX113" i="1" s="1"/>
  <c r="A113" i="1"/>
  <c r="BI112" i="1"/>
  <c r="BG112" i="1"/>
  <c r="BH112" i="1" s="1"/>
  <c r="BD112" i="1"/>
  <c r="BC112" i="1"/>
  <c r="BB112" i="1"/>
  <c r="AZ112" i="1"/>
  <c r="AW112" i="1"/>
  <c r="AV112" i="1"/>
  <c r="AU112" i="1"/>
  <c r="AT112" i="1"/>
  <c r="AS112" i="1"/>
  <c r="AP112" i="1"/>
  <c r="AQ112" i="1" s="1"/>
  <c r="AO112" i="1"/>
  <c r="AN112" i="1"/>
  <c r="AL112" i="1"/>
  <c r="AA112" i="1"/>
  <c r="W112" i="1"/>
  <c r="E112" i="1"/>
  <c r="D112" i="1"/>
  <c r="B112" i="1"/>
  <c r="AX112" i="1" s="1"/>
  <c r="A112" i="1"/>
  <c r="BI111" i="1"/>
  <c r="BG111" i="1"/>
  <c r="BH111" i="1" s="1"/>
  <c r="BD111" i="1"/>
  <c r="BC111" i="1"/>
  <c r="BB111" i="1"/>
  <c r="AZ111" i="1"/>
  <c r="AW111" i="1"/>
  <c r="AV111" i="1"/>
  <c r="AU111" i="1"/>
  <c r="AT111" i="1"/>
  <c r="AS111" i="1"/>
  <c r="AP111" i="1"/>
  <c r="AQ111" i="1" s="1"/>
  <c r="AO111" i="1"/>
  <c r="AN111" i="1"/>
  <c r="AL111" i="1"/>
  <c r="AA111" i="1"/>
  <c r="W111" i="1"/>
  <c r="E111" i="1"/>
  <c r="D111" i="1"/>
  <c r="B111" i="1"/>
  <c r="AX111" i="1" s="1"/>
  <c r="A111" i="1"/>
  <c r="BI110" i="1"/>
  <c r="BG110" i="1"/>
  <c r="BH110" i="1" s="1"/>
  <c r="BD110" i="1"/>
  <c r="BC110" i="1"/>
  <c r="BB110" i="1"/>
  <c r="AZ110" i="1"/>
  <c r="AW110" i="1"/>
  <c r="AV110" i="1"/>
  <c r="AU110" i="1"/>
  <c r="AT110" i="1"/>
  <c r="AS110" i="1"/>
  <c r="AN110" i="1"/>
  <c r="AM110" i="1"/>
  <c r="AA110" i="1"/>
  <c r="AP110" i="1" s="1"/>
  <c r="AQ110" i="1" s="1"/>
  <c r="W110" i="1"/>
  <c r="E110" i="1"/>
  <c r="D110" i="1"/>
  <c r="B110" i="1"/>
  <c r="AX110" i="1" s="1"/>
  <c r="A110" i="1"/>
  <c r="BI109" i="1"/>
  <c r="BG109" i="1"/>
  <c r="BH109" i="1" s="1"/>
  <c r="BD109" i="1"/>
  <c r="BC109" i="1"/>
  <c r="BB109" i="1"/>
  <c r="AZ109" i="1"/>
  <c r="AW109" i="1"/>
  <c r="AV109" i="1"/>
  <c r="AU109" i="1"/>
  <c r="AT109" i="1"/>
  <c r="AS109" i="1"/>
  <c r="AP109" i="1"/>
  <c r="AQ109" i="1" s="1"/>
  <c r="AO109" i="1"/>
  <c r="AN109" i="1"/>
  <c r="AL109" i="1"/>
  <c r="AA109" i="1"/>
  <c r="W109" i="1"/>
  <c r="E109" i="1"/>
  <c r="D109" i="1"/>
  <c r="B109" i="1"/>
  <c r="A109" i="1"/>
  <c r="BI108" i="1"/>
  <c r="BG108" i="1"/>
  <c r="BH108" i="1" s="1"/>
  <c r="BD108" i="1"/>
  <c r="BC108" i="1"/>
  <c r="BB108" i="1"/>
  <c r="AZ108" i="1"/>
  <c r="AW108" i="1"/>
  <c r="AV108" i="1"/>
  <c r="AU108" i="1"/>
  <c r="AT108" i="1"/>
  <c r="AS108" i="1"/>
  <c r="AP108" i="1"/>
  <c r="AQ108" i="1" s="1"/>
  <c r="AO108" i="1"/>
  <c r="AN108" i="1"/>
  <c r="AL108" i="1"/>
  <c r="AA108" i="1"/>
  <c r="W108" i="1"/>
  <c r="E108" i="1"/>
  <c r="D108" i="1"/>
  <c r="B108" i="1"/>
  <c r="AX108" i="1" s="1"/>
  <c r="A108" i="1"/>
  <c r="BI107" i="1"/>
  <c r="BG107" i="1"/>
  <c r="BH107" i="1" s="1"/>
  <c r="BD107" i="1"/>
  <c r="BC107" i="1"/>
  <c r="BB107" i="1"/>
  <c r="AZ107" i="1"/>
  <c r="AW107" i="1"/>
  <c r="AV107" i="1"/>
  <c r="AU107" i="1"/>
  <c r="AT107" i="1"/>
  <c r="AS107" i="1"/>
  <c r="AP107" i="1"/>
  <c r="AQ107" i="1" s="1"/>
  <c r="AO107" i="1"/>
  <c r="AN107" i="1"/>
  <c r="AL107" i="1"/>
  <c r="AA107" i="1"/>
  <c r="W107" i="1"/>
  <c r="E107" i="1"/>
  <c r="D107" i="1"/>
  <c r="B107" i="1"/>
  <c r="AX107" i="1" s="1"/>
  <c r="A107" i="1"/>
  <c r="BI106" i="1"/>
  <c r="BG106" i="1"/>
  <c r="BH106" i="1" s="1"/>
  <c r="BD106" i="1"/>
  <c r="BC106" i="1"/>
  <c r="BB106" i="1"/>
  <c r="AZ106" i="1"/>
  <c r="AW106" i="1"/>
  <c r="AV106" i="1"/>
  <c r="AU106" i="1"/>
  <c r="AT106" i="1"/>
  <c r="AS106" i="1"/>
  <c r="AN106" i="1"/>
  <c r="AM106" i="1"/>
  <c r="AA106" i="1"/>
  <c r="AP106" i="1" s="1"/>
  <c r="AQ106" i="1" s="1"/>
  <c r="W106" i="1"/>
  <c r="E106" i="1"/>
  <c r="D106" i="1"/>
  <c r="B106" i="1"/>
  <c r="AX106" i="1" s="1"/>
  <c r="A106" i="1"/>
  <c r="BL105" i="1"/>
  <c r="BJ105" i="1"/>
  <c r="BK105" i="1" s="1"/>
  <c r="BD105" i="1"/>
  <c r="BC105" i="1"/>
  <c r="BB105" i="1"/>
  <c r="AZ105" i="1"/>
  <c r="AW105" i="1"/>
  <c r="AV105" i="1"/>
  <c r="AU105" i="1"/>
  <c r="AT105" i="1"/>
  <c r="AS105" i="1"/>
  <c r="AN105" i="1"/>
  <c r="AL105" i="1"/>
  <c r="AA105" i="1"/>
  <c r="AP105" i="1" s="1"/>
  <c r="W105" i="1"/>
  <c r="E105" i="1"/>
  <c r="D105" i="1"/>
  <c r="B105" i="1"/>
  <c r="AX105" i="1" s="1"/>
  <c r="A105" i="1"/>
  <c r="BL104" i="1"/>
  <c r="BJ104" i="1"/>
  <c r="BK104" i="1" s="1"/>
  <c r="BD104" i="1"/>
  <c r="BC104" i="1"/>
  <c r="BB104" i="1"/>
  <c r="AZ104" i="1"/>
  <c r="AW104" i="1"/>
  <c r="AV104" i="1"/>
  <c r="AU104" i="1"/>
  <c r="AT104" i="1"/>
  <c r="AS104" i="1"/>
  <c r="AN104" i="1"/>
  <c r="AL104" i="1"/>
  <c r="AA104" i="1"/>
  <c r="AP104" i="1" s="1"/>
  <c r="W104" i="1"/>
  <c r="E104" i="1"/>
  <c r="D104" i="1"/>
  <c r="B104" i="1"/>
  <c r="AX104" i="1" s="1"/>
  <c r="A104" i="1"/>
  <c r="BL103" i="1"/>
  <c r="BJ103" i="1"/>
  <c r="BK103" i="1" s="1"/>
  <c r="BD103" i="1"/>
  <c r="BC103" i="1"/>
  <c r="BB103" i="1"/>
  <c r="AZ103" i="1"/>
  <c r="AW103" i="1"/>
  <c r="AV103" i="1"/>
  <c r="AU103" i="1"/>
  <c r="AT103" i="1"/>
  <c r="AS103" i="1"/>
  <c r="AN103" i="1"/>
  <c r="AL103" i="1"/>
  <c r="AA103" i="1"/>
  <c r="AP103" i="1" s="1"/>
  <c r="W103" i="1"/>
  <c r="E103" i="1"/>
  <c r="D103" i="1"/>
  <c r="B103" i="1"/>
  <c r="AX103" i="1" s="1"/>
  <c r="A103" i="1"/>
  <c r="BL102" i="1"/>
  <c r="BJ102" i="1"/>
  <c r="BK102" i="1" s="1"/>
  <c r="BD102" i="1"/>
  <c r="BC102" i="1"/>
  <c r="BB102" i="1"/>
  <c r="AZ102" i="1"/>
  <c r="AW102" i="1"/>
  <c r="AV102" i="1"/>
  <c r="AU102" i="1"/>
  <c r="AT102" i="1"/>
  <c r="AS102" i="1"/>
  <c r="AP102" i="1"/>
  <c r="AO102" i="1"/>
  <c r="AN102" i="1"/>
  <c r="AM102" i="1"/>
  <c r="AA102" i="1"/>
  <c r="W102" i="1"/>
  <c r="E102" i="1"/>
  <c r="D102" i="1"/>
  <c r="B102" i="1"/>
  <c r="AX102" i="1" s="1"/>
  <c r="A102" i="1"/>
  <c r="BL101" i="1"/>
  <c r="BJ101" i="1"/>
  <c r="BK101" i="1" s="1"/>
  <c r="BD101" i="1"/>
  <c r="BC101" i="1"/>
  <c r="BB101" i="1"/>
  <c r="AZ101" i="1"/>
  <c r="AW101" i="1"/>
  <c r="AV101" i="1"/>
  <c r="AU101" i="1"/>
  <c r="AT101" i="1"/>
  <c r="AS101" i="1"/>
  <c r="AN101" i="1"/>
  <c r="AL101" i="1"/>
  <c r="AA101" i="1"/>
  <c r="AP101" i="1" s="1"/>
  <c r="W101" i="1"/>
  <c r="E101" i="1"/>
  <c r="D101" i="1"/>
  <c r="B101" i="1"/>
  <c r="AX101" i="1" s="1"/>
  <c r="A101" i="1"/>
  <c r="BL100" i="1"/>
  <c r="BJ100" i="1"/>
  <c r="BK100" i="1" s="1"/>
  <c r="BD100" i="1"/>
  <c r="BC100" i="1"/>
  <c r="BB100" i="1"/>
  <c r="AZ100" i="1"/>
  <c r="AW100" i="1"/>
  <c r="AV100" i="1"/>
  <c r="AU100" i="1"/>
  <c r="AT100" i="1"/>
  <c r="AS100" i="1"/>
  <c r="AN100" i="1"/>
  <c r="AL100" i="1"/>
  <c r="AA100" i="1"/>
  <c r="AP100" i="1" s="1"/>
  <c r="W100" i="1"/>
  <c r="E100" i="1"/>
  <c r="D100" i="1"/>
  <c r="B100" i="1"/>
  <c r="AX100" i="1" s="1"/>
  <c r="A100" i="1"/>
  <c r="BL99" i="1"/>
  <c r="BJ99" i="1"/>
  <c r="BK99" i="1" s="1"/>
  <c r="BD99" i="1"/>
  <c r="BC99" i="1"/>
  <c r="BB99" i="1"/>
  <c r="AZ99" i="1"/>
  <c r="AW99" i="1"/>
  <c r="AV99" i="1"/>
  <c r="AU99" i="1"/>
  <c r="AT99" i="1"/>
  <c r="AS99" i="1"/>
  <c r="AN99" i="1"/>
  <c r="AL99" i="1"/>
  <c r="AA99" i="1"/>
  <c r="AP99" i="1" s="1"/>
  <c r="W99" i="1"/>
  <c r="E99" i="1"/>
  <c r="D99" i="1"/>
  <c r="B99" i="1"/>
  <c r="AX99" i="1" s="1"/>
  <c r="A99" i="1"/>
  <c r="BL98" i="1"/>
  <c r="BJ98" i="1"/>
  <c r="BK98" i="1" s="1"/>
  <c r="BD98" i="1"/>
  <c r="BC98" i="1"/>
  <c r="BB98" i="1"/>
  <c r="AZ98" i="1"/>
  <c r="AW98" i="1"/>
  <c r="AV98" i="1"/>
  <c r="AU98" i="1"/>
  <c r="AT98" i="1"/>
  <c r="AS98" i="1"/>
  <c r="AP98" i="1"/>
  <c r="AO98" i="1"/>
  <c r="AN98" i="1"/>
  <c r="AM98" i="1"/>
  <c r="AA98" i="1"/>
  <c r="W98" i="1"/>
  <c r="E98" i="1"/>
  <c r="D98" i="1"/>
  <c r="B98" i="1"/>
  <c r="AX98" i="1" s="1"/>
  <c r="A98" i="1"/>
  <c r="BL97" i="1"/>
  <c r="BJ97" i="1"/>
  <c r="BK97" i="1" s="1"/>
  <c r="BD97" i="1"/>
  <c r="BC97" i="1"/>
  <c r="BB97" i="1"/>
  <c r="AZ97" i="1"/>
  <c r="AW97" i="1"/>
  <c r="AV97" i="1"/>
  <c r="AU97" i="1"/>
  <c r="AT97" i="1"/>
  <c r="AS97" i="1"/>
  <c r="AP97" i="1"/>
  <c r="AQ97" i="1" s="1"/>
  <c r="AO97" i="1"/>
  <c r="AN97" i="1"/>
  <c r="AL97" i="1"/>
  <c r="AA97" i="1"/>
  <c r="W97" i="1"/>
  <c r="E97" i="1"/>
  <c r="D97" i="1"/>
  <c r="B97" i="1"/>
  <c r="AX97" i="1" s="1"/>
  <c r="A97" i="1"/>
  <c r="BL96" i="1"/>
  <c r="BJ96" i="1"/>
  <c r="BK96" i="1" s="1"/>
  <c r="BD96" i="1"/>
  <c r="BC96" i="1"/>
  <c r="BB96" i="1"/>
  <c r="AZ96" i="1"/>
  <c r="AW96" i="1"/>
  <c r="AV96" i="1"/>
  <c r="AU96" i="1"/>
  <c r="AT96" i="1"/>
  <c r="AS96" i="1"/>
  <c r="AP96" i="1"/>
  <c r="AO96" i="1"/>
  <c r="AN96" i="1"/>
  <c r="AL96" i="1"/>
  <c r="AA96" i="1"/>
  <c r="W96" i="1"/>
  <c r="E96" i="1"/>
  <c r="D96" i="1"/>
  <c r="B96" i="1"/>
  <c r="AX96" i="1" s="1"/>
  <c r="A96" i="1"/>
  <c r="BL95" i="1"/>
  <c r="BJ95" i="1"/>
  <c r="BK95" i="1" s="1"/>
  <c r="BD95" i="1"/>
  <c r="BC95" i="1"/>
  <c r="BB95" i="1"/>
  <c r="AZ95" i="1"/>
  <c r="AW95" i="1"/>
  <c r="AV95" i="1"/>
  <c r="AU95" i="1"/>
  <c r="AT95" i="1"/>
  <c r="AS95" i="1"/>
  <c r="AP95" i="1"/>
  <c r="AQ95" i="1" s="1"/>
  <c r="AO95" i="1"/>
  <c r="AN95" i="1"/>
  <c r="AL95" i="1"/>
  <c r="AA95" i="1"/>
  <c r="W95" i="1"/>
  <c r="E95" i="1"/>
  <c r="D95" i="1"/>
  <c r="B95" i="1"/>
  <c r="AX95" i="1" s="1"/>
  <c r="A95" i="1"/>
  <c r="BL94" i="1"/>
  <c r="BJ94" i="1"/>
  <c r="BK94" i="1" s="1"/>
  <c r="BD94" i="1"/>
  <c r="BC94" i="1"/>
  <c r="BB94" i="1"/>
  <c r="AZ94" i="1"/>
  <c r="AW94" i="1"/>
  <c r="AV94" i="1"/>
  <c r="AU94" i="1"/>
  <c r="AT94" i="1"/>
  <c r="AS94" i="1"/>
  <c r="AN94" i="1"/>
  <c r="AM94" i="1"/>
  <c r="AA94" i="1"/>
  <c r="AP94" i="1" s="1"/>
  <c r="AQ94" i="1" s="1"/>
  <c r="W94" i="1"/>
  <c r="E94" i="1"/>
  <c r="D94" i="1"/>
  <c r="B94" i="1"/>
  <c r="AX94" i="1" s="1"/>
  <c r="A94" i="1"/>
  <c r="BL93" i="1"/>
  <c r="BJ93" i="1"/>
  <c r="BK93" i="1" s="1"/>
  <c r="BD93" i="1"/>
  <c r="BC93" i="1"/>
  <c r="BB93" i="1"/>
  <c r="AZ93" i="1"/>
  <c r="AW93" i="1"/>
  <c r="AV93" i="1"/>
  <c r="AU93" i="1"/>
  <c r="AT93" i="1"/>
  <c r="AS93" i="1"/>
  <c r="AP93" i="1"/>
  <c r="AQ93" i="1" s="1"/>
  <c r="AO93" i="1"/>
  <c r="AN93" i="1"/>
  <c r="AL93" i="1"/>
  <c r="AA93" i="1"/>
  <c r="W93" i="1"/>
  <c r="E93" i="1"/>
  <c r="D93" i="1"/>
  <c r="B93" i="1"/>
  <c r="AX93" i="1" s="1"/>
  <c r="A93" i="1"/>
  <c r="BL92" i="1"/>
  <c r="BJ92" i="1"/>
  <c r="BK92" i="1" s="1"/>
  <c r="BD92" i="1"/>
  <c r="BC92" i="1"/>
  <c r="BB92" i="1"/>
  <c r="AZ92" i="1"/>
  <c r="AW92" i="1"/>
  <c r="AV92" i="1"/>
  <c r="AU92" i="1"/>
  <c r="AT92" i="1"/>
  <c r="AS92" i="1"/>
  <c r="AP92" i="1"/>
  <c r="AO92" i="1"/>
  <c r="AN92" i="1"/>
  <c r="AL92" i="1"/>
  <c r="AA92" i="1"/>
  <c r="W92" i="1"/>
  <c r="E92" i="1"/>
  <c r="D92" i="1"/>
  <c r="B92" i="1"/>
  <c r="AX92" i="1" s="1"/>
  <c r="A92" i="1"/>
  <c r="BL91" i="1"/>
  <c r="BJ91" i="1"/>
  <c r="BK91" i="1" s="1"/>
  <c r="BD91" i="1"/>
  <c r="BC91" i="1"/>
  <c r="BB91" i="1"/>
  <c r="AZ91" i="1"/>
  <c r="AW91" i="1"/>
  <c r="AV91" i="1"/>
  <c r="AU91" i="1"/>
  <c r="AT91" i="1"/>
  <c r="AS91" i="1"/>
  <c r="AP91" i="1"/>
  <c r="AQ91" i="1" s="1"/>
  <c r="AO91" i="1"/>
  <c r="AN91" i="1"/>
  <c r="AL91" i="1"/>
  <c r="AA91" i="1"/>
  <c r="W91" i="1"/>
  <c r="E91" i="1"/>
  <c r="D91" i="1"/>
  <c r="B91" i="1"/>
  <c r="AX91" i="1" s="1"/>
  <c r="A91" i="1"/>
  <c r="BL90" i="1"/>
  <c r="BJ90" i="1"/>
  <c r="BK90" i="1" s="1"/>
  <c r="BD90" i="1"/>
  <c r="BC90" i="1"/>
  <c r="BB90" i="1"/>
  <c r="AZ90" i="1"/>
  <c r="AW90" i="1"/>
  <c r="AV90" i="1"/>
  <c r="AU90" i="1"/>
  <c r="AT90" i="1"/>
  <c r="AS90" i="1"/>
  <c r="AN90" i="1"/>
  <c r="AM90" i="1"/>
  <c r="AA90" i="1"/>
  <c r="AP90" i="1" s="1"/>
  <c r="AQ90" i="1" s="1"/>
  <c r="W90" i="1"/>
  <c r="E90" i="1"/>
  <c r="D90" i="1"/>
  <c r="B90" i="1"/>
  <c r="AX90" i="1" s="1"/>
  <c r="A90" i="1"/>
  <c r="BL89" i="1"/>
  <c r="BJ89" i="1"/>
  <c r="BK89" i="1" s="1"/>
  <c r="BD89" i="1"/>
  <c r="BC89" i="1"/>
  <c r="BB89" i="1"/>
  <c r="AZ89" i="1"/>
  <c r="AW89" i="1"/>
  <c r="AV89" i="1"/>
  <c r="AU89" i="1"/>
  <c r="AT89" i="1"/>
  <c r="AS89" i="1"/>
  <c r="AP89" i="1"/>
  <c r="AQ89" i="1" s="1"/>
  <c r="AO89" i="1"/>
  <c r="AN89" i="1"/>
  <c r="AL89" i="1"/>
  <c r="AA89" i="1"/>
  <c r="W89" i="1"/>
  <c r="E89" i="1"/>
  <c r="D89" i="1"/>
  <c r="B89" i="1"/>
  <c r="AX89" i="1" s="1"/>
  <c r="A89" i="1"/>
  <c r="BL88" i="1"/>
  <c r="BJ88" i="1"/>
  <c r="BK88" i="1" s="1"/>
  <c r="BD88" i="1"/>
  <c r="BC88" i="1"/>
  <c r="BB88" i="1"/>
  <c r="AZ88" i="1"/>
  <c r="AW88" i="1"/>
  <c r="AV88" i="1"/>
  <c r="AU88" i="1"/>
  <c r="AT88" i="1"/>
  <c r="AS88" i="1"/>
  <c r="AP88" i="1"/>
  <c r="AO88" i="1"/>
  <c r="AN88" i="1"/>
  <c r="AL88" i="1"/>
  <c r="AA88" i="1"/>
  <c r="W88" i="1"/>
  <c r="E88" i="1"/>
  <c r="D88" i="1"/>
  <c r="B88" i="1"/>
  <c r="AX88" i="1" s="1"/>
  <c r="A88" i="1"/>
  <c r="BL87" i="1"/>
  <c r="BJ87" i="1"/>
  <c r="BK87" i="1" s="1"/>
  <c r="BD87" i="1"/>
  <c r="BC87" i="1"/>
  <c r="BB87" i="1"/>
  <c r="AZ87" i="1"/>
  <c r="AW87" i="1"/>
  <c r="AV87" i="1"/>
  <c r="AU87" i="1"/>
  <c r="AT87" i="1"/>
  <c r="AS87" i="1"/>
  <c r="AP87" i="1"/>
  <c r="AQ87" i="1" s="1"/>
  <c r="AO87" i="1"/>
  <c r="AN87" i="1"/>
  <c r="AL87" i="1"/>
  <c r="AA87" i="1"/>
  <c r="W87" i="1"/>
  <c r="E87" i="1"/>
  <c r="D87" i="1"/>
  <c r="B87" i="1"/>
  <c r="AX87" i="1" s="1"/>
  <c r="A87" i="1"/>
  <c r="BL86" i="1"/>
  <c r="BJ86" i="1"/>
  <c r="BK86" i="1" s="1"/>
  <c r="BD86" i="1"/>
  <c r="BC86" i="1"/>
  <c r="BB86" i="1"/>
  <c r="AZ86" i="1"/>
  <c r="AW86" i="1"/>
  <c r="AV86" i="1"/>
  <c r="AU86" i="1"/>
  <c r="AT86" i="1"/>
  <c r="AS86" i="1"/>
  <c r="AN86" i="1"/>
  <c r="AM86" i="1"/>
  <c r="AA86" i="1"/>
  <c r="AP86" i="1" s="1"/>
  <c r="AQ86" i="1" s="1"/>
  <c r="W86" i="1"/>
  <c r="E86" i="1"/>
  <c r="D86" i="1"/>
  <c r="B86" i="1"/>
  <c r="AX86" i="1" s="1"/>
  <c r="A86" i="1"/>
  <c r="BI85" i="1"/>
  <c r="BG85" i="1"/>
  <c r="BH85" i="1" s="1"/>
  <c r="BD85" i="1"/>
  <c r="BC85" i="1"/>
  <c r="BB85" i="1"/>
  <c r="AZ85" i="1"/>
  <c r="AW85" i="1"/>
  <c r="AV85" i="1"/>
  <c r="AU85" i="1"/>
  <c r="AT85" i="1"/>
  <c r="AS85" i="1"/>
  <c r="AM85" i="1"/>
  <c r="AL85" i="1"/>
  <c r="AD85" i="1"/>
  <c r="AA85" i="1"/>
  <c r="AP85" i="1" s="1"/>
  <c r="AQ85" i="1" s="1"/>
  <c r="W85" i="1"/>
  <c r="E85" i="1"/>
  <c r="D85" i="1"/>
  <c r="B85" i="1"/>
  <c r="AX85" i="1" s="1"/>
  <c r="A85" i="1"/>
  <c r="BI84" i="1"/>
  <c r="BG84" i="1"/>
  <c r="BH84" i="1" s="1"/>
  <c r="BD84" i="1"/>
  <c r="BC84" i="1"/>
  <c r="BB84" i="1"/>
  <c r="AZ84" i="1"/>
  <c r="AW84" i="1"/>
  <c r="AV84" i="1"/>
  <c r="AU84" i="1"/>
  <c r="AT84" i="1"/>
  <c r="AS84" i="1"/>
  <c r="AM84" i="1"/>
  <c r="AL84" i="1"/>
  <c r="AD84" i="1"/>
  <c r="AA84" i="1"/>
  <c r="AP84" i="1" s="1"/>
  <c r="AQ84" i="1" s="1"/>
  <c r="W84" i="1"/>
  <c r="E84" i="1"/>
  <c r="D84" i="1"/>
  <c r="B84" i="1"/>
  <c r="AX84" i="1" s="1"/>
  <c r="A84" i="1"/>
  <c r="BI83" i="1"/>
  <c r="BG83" i="1"/>
  <c r="BH83" i="1" s="1"/>
  <c r="BD83" i="1"/>
  <c r="BC83" i="1"/>
  <c r="BB83" i="1"/>
  <c r="AZ83" i="1"/>
  <c r="AW83" i="1"/>
  <c r="AV83" i="1"/>
  <c r="AU83" i="1"/>
  <c r="AT83" i="1"/>
  <c r="AS83" i="1"/>
  <c r="AM83" i="1"/>
  <c r="AL83" i="1"/>
  <c r="AD83" i="1"/>
  <c r="AA83" i="1"/>
  <c r="AP83" i="1" s="1"/>
  <c r="AQ83" i="1" s="1"/>
  <c r="W83" i="1"/>
  <c r="E83" i="1"/>
  <c r="D83" i="1"/>
  <c r="B83" i="1"/>
  <c r="AX83" i="1" s="1"/>
  <c r="A83" i="1"/>
  <c r="BL82" i="1"/>
  <c r="BJ82" i="1"/>
  <c r="BK82" i="1" s="1"/>
  <c r="BD82" i="1"/>
  <c r="BC82" i="1"/>
  <c r="BB82" i="1"/>
  <c r="AZ82" i="1"/>
  <c r="AW82" i="1"/>
  <c r="AV82" i="1"/>
  <c r="AU82" i="1"/>
  <c r="AT82" i="1"/>
  <c r="AS82" i="1"/>
  <c r="AN82" i="1"/>
  <c r="AL82" i="1"/>
  <c r="AA82" i="1"/>
  <c r="AP82" i="1" s="1"/>
  <c r="W82" i="1"/>
  <c r="E82" i="1"/>
  <c r="D82" i="1"/>
  <c r="B82" i="1"/>
  <c r="AX82" i="1" s="1"/>
  <c r="A82" i="1"/>
  <c r="BL81" i="1"/>
  <c r="BJ81" i="1"/>
  <c r="BK81" i="1" s="1"/>
  <c r="BD81" i="1"/>
  <c r="BC81" i="1"/>
  <c r="BB81" i="1"/>
  <c r="AZ81" i="1"/>
  <c r="AW81" i="1"/>
  <c r="AV81" i="1"/>
  <c r="AU81" i="1"/>
  <c r="AT81" i="1"/>
  <c r="AS81" i="1"/>
  <c r="AN81" i="1"/>
  <c r="AL81" i="1"/>
  <c r="AA81" i="1"/>
  <c r="AP81" i="1" s="1"/>
  <c r="W81" i="1"/>
  <c r="E81" i="1"/>
  <c r="D81" i="1"/>
  <c r="B81" i="1"/>
  <c r="AX81" i="1" s="1"/>
  <c r="A81" i="1"/>
  <c r="BL80" i="1"/>
  <c r="BJ80" i="1"/>
  <c r="BK80" i="1" s="1"/>
  <c r="BD80" i="1"/>
  <c r="BC80" i="1"/>
  <c r="BB80" i="1"/>
  <c r="AZ80" i="1"/>
  <c r="AW80" i="1"/>
  <c r="AV80" i="1"/>
  <c r="AU80" i="1"/>
  <c r="AT80" i="1"/>
  <c r="AS80" i="1"/>
  <c r="AN80" i="1"/>
  <c r="AL80" i="1"/>
  <c r="AA80" i="1"/>
  <c r="AP80" i="1" s="1"/>
  <c r="W80" i="1"/>
  <c r="E80" i="1"/>
  <c r="D80" i="1"/>
  <c r="B80" i="1"/>
  <c r="AX80" i="1" s="1"/>
  <c r="A80" i="1"/>
  <c r="BL79" i="1"/>
  <c r="BJ79" i="1"/>
  <c r="BK79" i="1" s="1"/>
  <c r="BD79" i="1"/>
  <c r="BC79" i="1"/>
  <c r="BB79" i="1"/>
  <c r="AZ79" i="1"/>
  <c r="AW79" i="1"/>
  <c r="AV79" i="1"/>
  <c r="AU79" i="1"/>
  <c r="AT79" i="1"/>
  <c r="AS79" i="1"/>
  <c r="AP79" i="1"/>
  <c r="AQ79" i="1" s="1"/>
  <c r="AO79" i="1"/>
  <c r="AN79" i="1"/>
  <c r="AM79" i="1"/>
  <c r="AA79" i="1"/>
  <c r="AD79" i="1" s="1"/>
  <c r="AF79" i="1" s="1"/>
  <c r="AE79" i="1" s="1"/>
  <c r="W79" i="1"/>
  <c r="E79" i="1"/>
  <c r="D79" i="1"/>
  <c r="B79" i="1"/>
  <c r="AX79" i="1" s="1"/>
  <c r="A79" i="1"/>
  <c r="BI78" i="1"/>
  <c r="BG78" i="1"/>
  <c r="BH78" i="1" s="1"/>
  <c r="BD78" i="1"/>
  <c r="BC78" i="1"/>
  <c r="BB78" i="1"/>
  <c r="AZ78" i="1"/>
  <c r="AW78" i="1"/>
  <c r="AV78" i="1"/>
  <c r="AU78" i="1"/>
  <c r="AT78" i="1"/>
  <c r="AS78" i="1"/>
  <c r="AP78" i="1"/>
  <c r="AQ78" i="1" s="1"/>
  <c r="AO78" i="1"/>
  <c r="AM78" i="1"/>
  <c r="AL78" i="1"/>
  <c r="AD78" i="1"/>
  <c r="AA78" i="1"/>
  <c r="W78" i="1"/>
  <c r="E78" i="1"/>
  <c r="D78" i="1"/>
  <c r="B78" i="1"/>
  <c r="AX78" i="1" s="1"/>
  <c r="A78" i="1"/>
  <c r="BI77" i="1"/>
  <c r="BG77" i="1"/>
  <c r="BH77" i="1" s="1"/>
  <c r="BD77" i="1"/>
  <c r="BC77" i="1"/>
  <c r="BB77" i="1"/>
  <c r="AZ77" i="1"/>
  <c r="AW77" i="1"/>
  <c r="AV77" i="1"/>
  <c r="AU77" i="1"/>
  <c r="AT77" i="1"/>
  <c r="AS77" i="1"/>
  <c r="AP77" i="1"/>
  <c r="AQ77" i="1" s="1"/>
  <c r="AO77" i="1"/>
  <c r="AM77" i="1"/>
  <c r="AL77" i="1"/>
  <c r="AD77" i="1"/>
  <c r="AA77" i="1"/>
  <c r="W77" i="1"/>
  <c r="E77" i="1"/>
  <c r="D77" i="1"/>
  <c r="B77" i="1"/>
  <c r="AX77" i="1" s="1"/>
  <c r="A77" i="1"/>
  <c r="BI76" i="1"/>
  <c r="BG76" i="1"/>
  <c r="BH76" i="1" s="1"/>
  <c r="BD76" i="1"/>
  <c r="BC76" i="1"/>
  <c r="BB76" i="1"/>
  <c r="AZ76" i="1"/>
  <c r="AW76" i="1"/>
  <c r="AV76" i="1"/>
  <c r="AU76" i="1"/>
  <c r="AT76" i="1"/>
  <c r="AS76" i="1"/>
  <c r="AP76" i="1"/>
  <c r="AQ76" i="1" s="1"/>
  <c r="AO76" i="1"/>
  <c r="AM76" i="1"/>
  <c r="AL76" i="1"/>
  <c r="AD76" i="1"/>
  <c r="AA76" i="1"/>
  <c r="W76" i="1"/>
  <c r="E76" i="1"/>
  <c r="D76" i="1"/>
  <c r="B76" i="1"/>
  <c r="AX76" i="1" s="1"/>
  <c r="A76" i="1"/>
  <c r="BI75" i="1"/>
  <c r="BG75" i="1"/>
  <c r="BH75" i="1" s="1"/>
  <c r="BD75" i="1"/>
  <c r="BC75" i="1"/>
  <c r="BB75" i="1"/>
  <c r="AZ75" i="1"/>
  <c r="AW75" i="1"/>
  <c r="AV75" i="1"/>
  <c r="AU75" i="1"/>
  <c r="AT75" i="1"/>
  <c r="AS75" i="1"/>
  <c r="AP75" i="1"/>
  <c r="AQ75" i="1" s="1"/>
  <c r="AO75" i="1"/>
  <c r="AM75" i="1"/>
  <c r="AL75" i="1"/>
  <c r="AD75" i="1"/>
  <c r="AA75" i="1"/>
  <c r="W75" i="1"/>
  <c r="E75" i="1"/>
  <c r="D75" i="1"/>
  <c r="B75" i="1"/>
  <c r="AX75" i="1" s="1"/>
  <c r="A75" i="1"/>
  <c r="BI74" i="1"/>
  <c r="BG74" i="1"/>
  <c r="BH74" i="1" s="1"/>
  <c r="BD74" i="1"/>
  <c r="BC74" i="1"/>
  <c r="BB74" i="1"/>
  <c r="AZ74" i="1"/>
  <c r="AW74" i="1"/>
  <c r="AV74" i="1"/>
  <c r="AU74" i="1"/>
  <c r="AT74" i="1"/>
  <c r="AS74" i="1"/>
  <c r="AP74" i="1"/>
  <c r="AQ74" i="1" s="1"/>
  <c r="AO74" i="1"/>
  <c r="AM74" i="1"/>
  <c r="AL74" i="1"/>
  <c r="AD74" i="1"/>
  <c r="AA74" i="1"/>
  <c r="W74" i="1"/>
  <c r="E74" i="1"/>
  <c r="D74" i="1"/>
  <c r="B74" i="1"/>
  <c r="AX74" i="1" s="1"/>
  <c r="A74" i="1"/>
  <c r="BI73" i="1"/>
  <c r="BG73" i="1"/>
  <c r="BH73" i="1" s="1"/>
  <c r="BD73" i="1"/>
  <c r="BC73" i="1"/>
  <c r="BB73" i="1"/>
  <c r="AZ73" i="1"/>
  <c r="AW73" i="1"/>
  <c r="AV73" i="1"/>
  <c r="AU73" i="1"/>
  <c r="AT73" i="1"/>
  <c r="AS73" i="1"/>
  <c r="AP73" i="1"/>
  <c r="AQ73" i="1" s="1"/>
  <c r="AO73" i="1"/>
  <c r="AM73" i="1"/>
  <c r="AL73" i="1"/>
  <c r="AD73" i="1"/>
  <c r="AA73" i="1"/>
  <c r="W73" i="1"/>
  <c r="E73" i="1"/>
  <c r="D73" i="1"/>
  <c r="B73" i="1"/>
  <c r="AX73" i="1" s="1"/>
  <c r="A73" i="1"/>
  <c r="BI72" i="1"/>
  <c r="BG72" i="1"/>
  <c r="BH72" i="1" s="1"/>
  <c r="BD72" i="1"/>
  <c r="BC72" i="1"/>
  <c r="BB72" i="1"/>
  <c r="AZ72" i="1"/>
  <c r="AW72" i="1"/>
  <c r="AV72" i="1"/>
  <c r="AU72" i="1"/>
  <c r="AT72" i="1"/>
  <c r="AS72" i="1"/>
  <c r="AN72" i="1"/>
  <c r="AM72" i="1"/>
  <c r="AA72" i="1"/>
  <c r="AP72" i="1" s="1"/>
  <c r="AQ72" i="1" s="1"/>
  <c r="W72" i="1"/>
  <c r="E72" i="1"/>
  <c r="D72" i="1"/>
  <c r="B72" i="1"/>
  <c r="AX72" i="1" s="1"/>
  <c r="A72" i="1"/>
  <c r="BL71" i="1"/>
  <c r="BJ71" i="1"/>
  <c r="BK71" i="1" s="1"/>
  <c r="BD71" i="1"/>
  <c r="BC71" i="1"/>
  <c r="BB71" i="1"/>
  <c r="AZ71" i="1"/>
  <c r="AW71" i="1"/>
  <c r="AV71" i="1"/>
  <c r="AU71" i="1"/>
  <c r="AT71" i="1"/>
  <c r="AS71" i="1"/>
  <c r="AP71" i="1"/>
  <c r="AQ71" i="1" s="1"/>
  <c r="AO71" i="1"/>
  <c r="AM71" i="1"/>
  <c r="AL71" i="1"/>
  <c r="AD71" i="1"/>
  <c r="AA71" i="1"/>
  <c r="W71" i="1"/>
  <c r="E71" i="1"/>
  <c r="D71" i="1"/>
  <c r="B71" i="1"/>
  <c r="AX71" i="1" s="1"/>
  <c r="A71" i="1"/>
  <c r="BL70" i="1"/>
  <c r="BJ70" i="1"/>
  <c r="BK70" i="1" s="1"/>
  <c r="BD70" i="1"/>
  <c r="BC70" i="1"/>
  <c r="BB70" i="1"/>
  <c r="AZ70" i="1"/>
  <c r="AW70" i="1"/>
  <c r="AV70" i="1"/>
  <c r="AU70" i="1"/>
  <c r="AT70" i="1"/>
  <c r="AS70" i="1"/>
  <c r="AP70" i="1"/>
  <c r="AO70" i="1"/>
  <c r="AM70" i="1"/>
  <c r="AL70" i="1"/>
  <c r="AD70" i="1"/>
  <c r="AA70" i="1"/>
  <c r="W70" i="1"/>
  <c r="E70" i="1"/>
  <c r="D70" i="1"/>
  <c r="B70" i="1"/>
  <c r="AX70" i="1" s="1"/>
  <c r="A70" i="1"/>
  <c r="BL69" i="1"/>
  <c r="BJ69" i="1"/>
  <c r="BK69" i="1" s="1"/>
  <c r="BD69" i="1"/>
  <c r="BC69" i="1"/>
  <c r="BB69" i="1"/>
  <c r="AZ69" i="1"/>
  <c r="AW69" i="1"/>
  <c r="AV69" i="1"/>
  <c r="AU69" i="1"/>
  <c r="AT69" i="1"/>
  <c r="AS69" i="1"/>
  <c r="AP69" i="1"/>
  <c r="AQ69" i="1" s="1"/>
  <c r="AO69" i="1"/>
  <c r="AM69" i="1"/>
  <c r="AL69" i="1"/>
  <c r="AD69" i="1"/>
  <c r="AA69" i="1"/>
  <c r="W69" i="1"/>
  <c r="E69" i="1"/>
  <c r="D69" i="1"/>
  <c r="B69" i="1"/>
  <c r="AX69" i="1" s="1"/>
  <c r="A69" i="1"/>
  <c r="BL68" i="1"/>
  <c r="BJ68" i="1"/>
  <c r="BK68" i="1" s="1"/>
  <c r="BD68" i="1"/>
  <c r="BC68" i="1"/>
  <c r="BB68" i="1"/>
  <c r="AZ68" i="1"/>
  <c r="AW68" i="1"/>
  <c r="AV68" i="1"/>
  <c r="AU68" i="1"/>
  <c r="AT68" i="1"/>
  <c r="AS68" i="1"/>
  <c r="AP68" i="1"/>
  <c r="AO68" i="1"/>
  <c r="AM68" i="1"/>
  <c r="AL68" i="1"/>
  <c r="AD68" i="1"/>
  <c r="AA68" i="1"/>
  <c r="W68" i="1"/>
  <c r="E68" i="1"/>
  <c r="D68" i="1"/>
  <c r="B68" i="1"/>
  <c r="AX68" i="1" s="1"/>
  <c r="A68" i="1"/>
  <c r="BL67" i="1"/>
  <c r="BJ67" i="1"/>
  <c r="BK67" i="1" s="1"/>
  <c r="BD67" i="1"/>
  <c r="BC67" i="1"/>
  <c r="BB67" i="1"/>
  <c r="AZ67" i="1"/>
  <c r="AW67" i="1"/>
  <c r="AV67" i="1"/>
  <c r="AU67" i="1"/>
  <c r="AT67" i="1"/>
  <c r="AS67" i="1"/>
  <c r="AP67" i="1"/>
  <c r="AQ67" i="1" s="1"/>
  <c r="AO67" i="1"/>
  <c r="AM67" i="1"/>
  <c r="AL67" i="1"/>
  <c r="AD67" i="1"/>
  <c r="AA67" i="1"/>
  <c r="W67" i="1"/>
  <c r="E67" i="1"/>
  <c r="D67" i="1"/>
  <c r="B67" i="1"/>
  <c r="AX67" i="1" s="1"/>
  <c r="A67" i="1"/>
  <c r="BL66" i="1"/>
  <c r="BJ66" i="1"/>
  <c r="BK66" i="1" s="1"/>
  <c r="BD66" i="1"/>
  <c r="BC66" i="1"/>
  <c r="BB66" i="1"/>
  <c r="AZ66" i="1"/>
  <c r="AW66" i="1"/>
  <c r="AV66" i="1"/>
  <c r="AU66" i="1"/>
  <c r="AT66" i="1"/>
  <c r="AS66" i="1"/>
  <c r="AP66" i="1"/>
  <c r="AO66" i="1"/>
  <c r="AM66" i="1"/>
  <c r="AL66" i="1"/>
  <c r="AD66" i="1"/>
  <c r="AA66" i="1"/>
  <c r="W66" i="1"/>
  <c r="E66" i="1"/>
  <c r="D66" i="1"/>
  <c r="B66" i="1"/>
  <c r="AX66" i="1" s="1"/>
  <c r="A66" i="1"/>
  <c r="BL65" i="1"/>
  <c r="BJ65" i="1"/>
  <c r="BK65" i="1" s="1"/>
  <c r="BD65" i="1"/>
  <c r="BC65" i="1"/>
  <c r="BB65" i="1"/>
  <c r="AZ65" i="1"/>
  <c r="AW65" i="1"/>
  <c r="AV65" i="1"/>
  <c r="AU65" i="1"/>
  <c r="AT65" i="1"/>
  <c r="AS65" i="1"/>
  <c r="AN65" i="1"/>
  <c r="AM65" i="1"/>
  <c r="AA65" i="1"/>
  <c r="AP65" i="1" s="1"/>
  <c r="AQ65" i="1" s="1"/>
  <c r="W65" i="1"/>
  <c r="E65" i="1"/>
  <c r="D65" i="1"/>
  <c r="B65" i="1"/>
  <c r="AX65" i="1" s="1"/>
  <c r="A65" i="1"/>
  <c r="BI64" i="1"/>
  <c r="BG64" i="1"/>
  <c r="BH64" i="1" s="1"/>
  <c r="BD64" i="1"/>
  <c r="BC64" i="1"/>
  <c r="BB64" i="1"/>
  <c r="AZ64" i="1"/>
  <c r="AW64" i="1"/>
  <c r="AV64" i="1"/>
  <c r="AU64" i="1"/>
  <c r="AT64" i="1"/>
  <c r="AS64" i="1"/>
  <c r="AP64" i="1"/>
  <c r="AQ64" i="1" s="1"/>
  <c r="AO64" i="1"/>
  <c r="AN64" i="1"/>
  <c r="AL64" i="1"/>
  <c r="AA64" i="1"/>
  <c r="W64" i="1"/>
  <c r="E64" i="1"/>
  <c r="D64" i="1"/>
  <c r="B64" i="1"/>
  <c r="AX64" i="1" s="1"/>
  <c r="A64" i="1"/>
  <c r="BI63" i="1"/>
  <c r="BG63" i="1"/>
  <c r="BH63" i="1" s="1"/>
  <c r="BD63" i="1"/>
  <c r="BC63" i="1"/>
  <c r="BB63" i="1"/>
  <c r="AZ63" i="1"/>
  <c r="AW63" i="1"/>
  <c r="AV63" i="1"/>
  <c r="AU63" i="1"/>
  <c r="AT63" i="1"/>
  <c r="AS63" i="1"/>
  <c r="AP63" i="1"/>
  <c r="AQ63" i="1" s="1"/>
  <c r="AO63" i="1"/>
  <c r="AN63" i="1"/>
  <c r="AL63" i="1"/>
  <c r="AA63" i="1"/>
  <c r="W63" i="1"/>
  <c r="E63" i="1"/>
  <c r="D63" i="1"/>
  <c r="B63" i="1"/>
  <c r="AX63" i="1" s="1"/>
  <c r="A63" i="1"/>
  <c r="BI62" i="1"/>
  <c r="BG62" i="1"/>
  <c r="BH62" i="1" s="1"/>
  <c r="BD62" i="1"/>
  <c r="BC62" i="1"/>
  <c r="BB62" i="1"/>
  <c r="AZ62" i="1"/>
  <c r="AW62" i="1"/>
  <c r="AV62" i="1"/>
  <c r="AU62" i="1"/>
  <c r="AT62" i="1"/>
  <c r="AS62" i="1"/>
  <c r="AP62" i="1"/>
  <c r="AQ62" i="1" s="1"/>
  <c r="AO62" i="1"/>
  <c r="AN62" i="1"/>
  <c r="AL62" i="1"/>
  <c r="AA62" i="1"/>
  <c r="W62" i="1"/>
  <c r="E62" i="1"/>
  <c r="D62" i="1"/>
  <c r="B62" i="1"/>
  <c r="AX62" i="1" s="1"/>
  <c r="A62" i="1"/>
  <c r="BI61" i="1"/>
  <c r="BG61" i="1"/>
  <c r="BH61" i="1" s="1"/>
  <c r="BD61" i="1"/>
  <c r="BC61" i="1"/>
  <c r="BB61" i="1"/>
  <c r="AZ61" i="1"/>
  <c r="AW61" i="1"/>
  <c r="AV61" i="1"/>
  <c r="AU61" i="1"/>
  <c r="AT61" i="1"/>
  <c r="AS61" i="1"/>
  <c r="AN61" i="1"/>
  <c r="AM61" i="1"/>
  <c r="AA61" i="1"/>
  <c r="AP61" i="1" s="1"/>
  <c r="AQ61" i="1" s="1"/>
  <c r="W61" i="1"/>
  <c r="E61" i="1"/>
  <c r="D61" i="1"/>
  <c r="B61" i="1"/>
  <c r="AX61" i="1" s="1"/>
  <c r="A61" i="1"/>
  <c r="BL60" i="1"/>
  <c r="BJ60" i="1"/>
  <c r="BK60" i="1" s="1"/>
  <c r="BD60" i="1"/>
  <c r="BC60" i="1"/>
  <c r="BB60" i="1"/>
  <c r="AZ60" i="1"/>
  <c r="AW60" i="1"/>
  <c r="AV60" i="1"/>
  <c r="AU60" i="1"/>
  <c r="AT60" i="1"/>
  <c r="AS60" i="1"/>
  <c r="AP60" i="1"/>
  <c r="AO60" i="1"/>
  <c r="AN60" i="1"/>
  <c r="AL60" i="1"/>
  <c r="AA60" i="1"/>
  <c r="W60" i="1"/>
  <c r="E60" i="1"/>
  <c r="D60" i="1"/>
  <c r="B60" i="1"/>
  <c r="AX60" i="1" s="1"/>
  <c r="A60" i="1"/>
  <c r="BL59" i="1"/>
  <c r="BJ59" i="1"/>
  <c r="BK59" i="1" s="1"/>
  <c r="BD59" i="1"/>
  <c r="BC59" i="1"/>
  <c r="BB59" i="1"/>
  <c r="AZ59" i="1"/>
  <c r="AW59" i="1"/>
  <c r="AV59" i="1"/>
  <c r="AU59" i="1"/>
  <c r="AT59" i="1"/>
  <c r="AS59" i="1"/>
  <c r="AP59" i="1"/>
  <c r="AQ59" i="1" s="1"/>
  <c r="AO59" i="1"/>
  <c r="AN59" i="1"/>
  <c r="AL59" i="1"/>
  <c r="AA59" i="1"/>
  <c r="W59" i="1"/>
  <c r="E59" i="1"/>
  <c r="D59" i="1"/>
  <c r="B59" i="1"/>
  <c r="AX59" i="1" s="1"/>
  <c r="A59" i="1"/>
  <c r="BL58" i="1"/>
  <c r="BJ58" i="1"/>
  <c r="BK58" i="1" s="1"/>
  <c r="BD58" i="1"/>
  <c r="BC58" i="1"/>
  <c r="BB58" i="1"/>
  <c r="AZ58" i="1"/>
  <c r="AW58" i="1"/>
  <c r="AV58" i="1"/>
  <c r="AU58" i="1"/>
  <c r="AT58" i="1"/>
  <c r="AS58" i="1"/>
  <c r="AP58" i="1"/>
  <c r="AO58" i="1"/>
  <c r="AN58" i="1"/>
  <c r="AL58" i="1"/>
  <c r="AA58" i="1"/>
  <c r="W58" i="1"/>
  <c r="E58" i="1"/>
  <c r="D58" i="1"/>
  <c r="B58" i="1"/>
  <c r="AX58" i="1" s="1"/>
  <c r="A58" i="1"/>
  <c r="BL57" i="1"/>
  <c r="BJ57" i="1"/>
  <c r="BK57" i="1" s="1"/>
  <c r="BD57" i="1"/>
  <c r="BC57" i="1"/>
  <c r="BB57" i="1"/>
  <c r="AZ57" i="1"/>
  <c r="AW57" i="1"/>
  <c r="AV57" i="1"/>
  <c r="AU57" i="1"/>
  <c r="AT57" i="1"/>
  <c r="AS57" i="1"/>
  <c r="AN57" i="1"/>
  <c r="AM57" i="1"/>
  <c r="AA57" i="1"/>
  <c r="AP57" i="1" s="1"/>
  <c r="AQ57" i="1" s="1"/>
  <c r="W57" i="1"/>
  <c r="E57" i="1"/>
  <c r="D57" i="1"/>
  <c r="B57" i="1"/>
  <c r="AX57" i="1" s="1"/>
  <c r="A57" i="1"/>
  <c r="BI56" i="1"/>
  <c r="BG56" i="1"/>
  <c r="BH56" i="1" s="1"/>
  <c r="BD56" i="1"/>
  <c r="BC56" i="1"/>
  <c r="BB56" i="1"/>
  <c r="AZ56" i="1"/>
  <c r="AW56" i="1"/>
  <c r="AV56" i="1"/>
  <c r="AU56" i="1"/>
  <c r="AT56" i="1"/>
  <c r="AS56" i="1"/>
  <c r="AP56" i="1"/>
  <c r="AQ56" i="1" s="1"/>
  <c r="AO56" i="1"/>
  <c r="AN56" i="1"/>
  <c r="AL56" i="1"/>
  <c r="AA56" i="1"/>
  <c r="W56" i="1"/>
  <c r="E56" i="1"/>
  <c r="D56" i="1"/>
  <c r="B56" i="1"/>
  <c r="AX56" i="1" s="1"/>
  <c r="A56" i="1"/>
  <c r="BI55" i="1"/>
  <c r="BG55" i="1"/>
  <c r="BH55" i="1" s="1"/>
  <c r="BD55" i="1"/>
  <c r="BC55" i="1"/>
  <c r="BB55" i="1"/>
  <c r="AZ55" i="1"/>
  <c r="AW55" i="1"/>
  <c r="AV55" i="1"/>
  <c r="AU55" i="1"/>
  <c r="AT55" i="1"/>
  <c r="AS55" i="1"/>
  <c r="AP55" i="1"/>
  <c r="AQ55" i="1" s="1"/>
  <c r="AO55" i="1"/>
  <c r="AN55" i="1"/>
  <c r="AL55" i="1"/>
  <c r="AA55" i="1"/>
  <c r="W55" i="1"/>
  <c r="E55" i="1"/>
  <c r="D55" i="1"/>
  <c r="B55" i="1"/>
  <c r="AX55" i="1" s="1"/>
  <c r="A55" i="1"/>
  <c r="BI54" i="1"/>
  <c r="BG54" i="1"/>
  <c r="BH54" i="1" s="1"/>
  <c r="BD54" i="1"/>
  <c r="BC54" i="1"/>
  <c r="BB54" i="1"/>
  <c r="AZ54" i="1"/>
  <c r="AW54" i="1"/>
  <c r="AV54" i="1"/>
  <c r="AU54" i="1"/>
  <c r="AT54" i="1"/>
  <c r="AS54" i="1"/>
  <c r="AP54" i="1"/>
  <c r="AQ54" i="1" s="1"/>
  <c r="AO54" i="1"/>
  <c r="AN54" i="1"/>
  <c r="AL54" i="1"/>
  <c r="AA54" i="1"/>
  <c r="W54" i="1"/>
  <c r="E54" i="1"/>
  <c r="D54" i="1"/>
  <c r="B54" i="1"/>
  <c r="AX54" i="1" s="1"/>
  <c r="A54" i="1"/>
  <c r="BI53" i="1"/>
  <c r="BG53" i="1"/>
  <c r="BH53" i="1" s="1"/>
  <c r="BD53" i="1"/>
  <c r="BC53" i="1"/>
  <c r="BB53" i="1"/>
  <c r="AZ53" i="1"/>
  <c r="AW53" i="1"/>
  <c r="AV53" i="1"/>
  <c r="AU53" i="1"/>
  <c r="AT53" i="1"/>
  <c r="AS53" i="1"/>
  <c r="AN53" i="1"/>
  <c r="AM53" i="1"/>
  <c r="AA53" i="1"/>
  <c r="AP53" i="1" s="1"/>
  <c r="AQ53" i="1" s="1"/>
  <c r="W53" i="1"/>
  <c r="E53" i="1"/>
  <c r="D53" i="1"/>
  <c r="B53" i="1"/>
  <c r="AX53" i="1" s="1"/>
  <c r="A53" i="1"/>
  <c r="BL52" i="1"/>
  <c r="BJ52" i="1"/>
  <c r="BK52" i="1" s="1"/>
  <c r="BD52" i="1"/>
  <c r="BC52" i="1"/>
  <c r="BB52" i="1"/>
  <c r="AZ52" i="1"/>
  <c r="AW52" i="1"/>
  <c r="AV52" i="1"/>
  <c r="AU52" i="1"/>
  <c r="AT52" i="1"/>
  <c r="AS52" i="1"/>
  <c r="AP52" i="1"/>
  <c r="AO52" i="1"/>
  <c r="AN52" i="1"/>
  <c r="AL52" i="1"/>
  <c r="AA52" i="1"/>
  <c r="W52" i="1"/>
  <c r="E52" i="1"/>
  <c r="D52" i="1"/>
  <c r="B52" i="1"/>
  <c r="AX52" i="1" s="1"/>
  <c r="A52" i="1"/>
  <c r="BL51" i="1"/>
  <c r="BJ51" i="1"/>
  <c r="BK51" i="1" s="1"/>
  <c r="BD51" i="1"/>
  <c r="BC51" i="1"/>
  <c r="BB51" i="1"/>
  <c r="AZ51" i="1"/>
  <c r="AW51" i="1"/>
  <c r="AV51" i="1"/>
  <c r="AU51" i="1"/>
  <c r="AT51" i="1"/>
  <c r="AS51" i="1"/>
  <c r="AP51" i="1"/>
  <c r="AQ51" i="1" s="1"/>
  <c r="AO51" i="1"/>
  <c r="AN51" i="1"/>
  <c r="AL51" i="1"/>
  <c r="AA51" i="1"/>
  <c r="W51" i="1"/>
  <c r="E51" i="1"/>
  <c r="D51" i="1"/>
  <c r="B51" i="1"/>
  <c r="AX51" i="1" s="1"/>
  <c r="A51" i="1"/>
  <c r="BL50" i="1"/>
  <c r="BJ50" i="1"/>
  <c r="BK50" i="1" s="1"/>
  <c r="BD50" i="1"/>
  <c r="BC50" i="1"/>
  <c r="BB50" i="1"/>
  <c r="AZ50" i="1"/>
  <c r="AW50" i="1"/>
  <c r="AV50" i="1"/>
  <c r="AU50" i="1"/>
  <c r="AT50" i="1"/>
  <c r="AS50" i="1"/>
  <c r="AP50" i="1"/>
  <c r="AO50" i="1"/>
  <c r="AN50" i="1"/>
  <c r="AL50" i="1"/>
  <c r="AA50" i="1"/>
  <c r="W50" i="1"/>
  <c r="E50" i="1"/>
  <c r="D50" i="1"/>
  <c r="B50" i="1"/>
  <c r="AX50" i="1" s="1"/>
  <c r="A50" i="1"/>
  <c r="BL49" i="1"/>
  <c r="BJ49" i="1"/>
  <c r="BK49" i="1" s="1"/>
  <c r="BD49" i="1"/>
  <c r="BC49" i="1"/>
  <c r="BB49" i="1"/>
  <c r="AZ49" i="1"/>
  <c r="AW49" i="1"/>
  <c r="AV49" i="1"/>
  <c r="AU49" i="1"/>
  <c r="AT49" i="1"/>
  <c r="AS49" i="1"/>
  <c r="AN49" i="1"/>
  <c r="AM49" i="1"/>
  <c r="AA49" i="1"/>
  <c r="AP49" i="1" s="1"/>
  <c r="AQ49" i="1" s="1"/>
  <c r="W49" i="1"/>
  <c r="E49" i="1"/>
  <c r="D49" i="1"/>
  <c r="B49" i="1"/>
  <c r="AX49" i="1" s="1"/>
  <c r="A49" i="1"/>
  <c r="BL48" i="1"/>
  <c r="BJ48" i="1"/>
  <c r="BK48" i="1" s="1"/>
  <c r="BD48" i="1"/>
  <c r="BC48" i="1"/>
  <c r="BB48" i="1"/>
  <c r="AZ48" i="1"/>
  <c r="AW48" i="1"/>
  <c r="AV48" i="1"/>
  <c r="AU48" i="1"/>
  <c r="AT48" i="1"/>
  <c r="AS48" i="1"/>
  <c r="AP48" i="1"/>
  <c r="AO48" i="1"/>
  <c r="AN48" i="1"/>
  <c r="AL48" i="1"/>
  <c r="AA48" i="1"/>
  <c r="W48" i="1"/>
  <c r="E48" i="1"/>
  <c r="D48" i="1"/>
  <c r="B48" i="1"/>
  <c r="AX48" i="1" s="1"/>
  <c r="A48" i="1"/>
  <c r="BL47" i="1"/>
  <c r="BJ47" i="1"/>
  <c r="BK47" i="1" s="1"/>
  <c r="BD47" i="1"/>
  <c r="BC47" i="1"/>
  <c r="BB47" i="1"/>
  <c r="AZ47" i="1"/>
  <c r="AW47" i="1"/>
  <c r="AV47" i="1"/>
  <c r="AU47" i="1"/>
  <c r="AT47" i="1"/>
  <c r="AS47" i="1"/>
  <c r="AP47" i="1"/>
  <c r="AQ47" i="1" s="1"/>
  <c r="AO47" i="1"/>
  <c r="AN47" i="1"/>
  <c r="AL47" i="1"/>
  <c r="AA47" i="1"/>
  <c r="W47" i="1"/>
  <c r="E47" i="1"/>
  <c r="D47" i="1"/>
  <c r="B47" i="1"/>
  <c r="AX47" i="1" s="1"/>
  <c r="A47" i="1"/>
  <c r="BL46" i="1"/>
  <c r="BJ46" i="1"/>
  <c r="BK46" i="1" s="1"/>
  <c r="BD46" i="1"/>
  <c r="BC46" i="1"/>
  <c r="BB46" i="1"/>
  <c r="AZ46" i="1"/>
  <c r="AW46" i="1"/>
  <c r="AV46" i="1"/>
  <c r="AU46" i="1"/>
  <c r="AT46" i="1"/>
  <c r="AS46" i="1"/>
  <c r="AP46" i="1"/>
  <c r="AO46" i="1"/>
  <c r="AN46" i="1"/>
  <c r="AL46" i="1"/>
  <c r="AA46" i="1"/>
  <c r="W46" i="1"/>
  <c r="E46" i="1"/>
  <c r="D46" i="1"/>
  <c r="B46" i="1"/>
  <c r="AX46" i="1" s="1"/>
  <c r="A46" i="1"/>
  <c r="BL45" i="1"/>
  <c r="BJ45" i="1"/>
  <c r="BK45" i="1" s="1"/>
  <c r="BD45" i="1"/>
  <c r="BC45" i="1"/>
  <c r="BB45" i="1"/>
  <c r="AZ45" i="1"/>
  <c r="AW45" i="1"/>
  <c r="AV45" i="1"/>
  <c r="AU45" i="1"/>
  <c r="AT45" i="1"/>
  <c r="AS45" i="1"/>
  <c r="AN45" i="1"/>
  <c r="AM45" i="1"/>
  <c r="AA45" i="1"/>
  <c r="AP45" i="1" s="1"/>
  <c r="AQ45" i="1" s="1"/>
  <c r="W45" i="1"/>
  <c r="E45" i="1"/>
  <c r="D45" i="1"/>
  <c r="B45" i="1"/>
  <c r="AX45" i="1" s="1"/>
  <c r="A45" i="1"/>
  <c r="BI44" i="1"/>
  <c r="BG44" i="1"/>
  <c r="BH44" i="1" s="1"/>
  <c r="BD44" i="1"/>
  <c r="BC44" i="1"/>
  <c r="BB44" i="1"/>
  <c r="AZ44" i="1"/>
  <c r="AW44" i="1"/>
  <c r="AV44" i="1"/>
  <c r="AU44" i="1"/>
  <c r="AT44" i="1"/>
  <c r="AS44" i="1"/>
  <c r="AM44" i="1"/>
  <c r="AL44" i="1"/>
  <c r="AD44" i="1"/>
  <c r="AA44" i="1"/>
  <c r="AP44" i="1" s="1"/>
  <c r="AQ44" i="1" s="1"/>
  <c r="W44" i="1"/>
  <c r="E44" i="1"/>
  <c r="D44" i="1"/>
  <c r="B44" i="1"/>
  <c r="AX44" i="1" s="1"/>
  <c r="A44" i="1"/>
  <c r="BI43" i="1"/>
  <c r="BG43" i="1"/>
  <c r="BH43" i="1" s="1"/>
  <c r="BD43" i="1"/>
  <c r="BC43" i="1"/>
  <c r="BB43" i="1"/>
  <c r="AZ43" i="1"/>
  <c r="AW43" i="1"/>
  <c r="AV43" i="1"/>
  <c r="AU43" i="1"/>
  <c r="AT43" i="1"/>
  <c r="AS43" i="1"/>
  <c r="AM43" i="1"/>
  <c r="AL43" i="1"/>
  <c r="AD43" i="1"/>
  <c r="AA43" i="1"/>
  <c r="AP43" i="1" s="1"/>
  <c r="AQ43" i="1" s="1"/>
  <c r="W43" i="1"/>
  <c r="E43" i="1"/>
  <c r="D43" i="1"/>
  <c r="B43" i="1"/>
  <c r="AX43" i="1" s="1"/>
  <c r="A43" i="1"/>
  <c r="BI42" i="1"/>
  <c r="BG42" i="1"/>
  <c r="BH42" i="1" s="1"/>
  <c r="BD42" i="1"/>
  <c r="BC42" i="1"/>
  <c r="BB42" i="1"/>
  <c r="AZ42" i="1"/>
  <c r="AW42" i="1"/>
  <c r="AV42" i="1"/>
  <c r="AU42" i="1"/>
  <c r="AT42" i="1"/>
  <c r="AS42" i="1"/>
  <c r="AP42" i="1"/>
  <c r="AQ42" i="1" s="1"/>
  <c r="AO42" i="1"/>
  <c r="AN42" i="1"/>
  <c r="AM42" i="1"/>
  <c r="AA42" i="1"/>
  <c r="W42" i="1"/>
  <c r="E42" i="1"/>
  <c r="D42" i="1"/>
  <c r="B42" i="1"/>
  <c r="AX42" i="1" s="1"/>
  <c r="A42" i="1"/>
  <c r="BI41" i="1"/>
  <c r="BG41" i="1"/>
  <c r="BH41" i="1" s="1"/>
  <c r="BD41" i="1"/>
  <c r="BC41" i="1"/>
  <c r="BB41" i="1"/>
  <c r="AZ41" i="1"/>
  <c r="AW41" i="1"/>
  <c r="AV41" i="1"/>
  <c r="AU41" i="1"/>
  <c r="AT41" i="1"/>
  <c r="AS41" i="1"/>
  <c r="AP41" i="1"/>
  <c r="AQ41" i="1" s="1"/>
  <c r="AO41" i="1"/>
  <c r="AN41" i="1"/>
  <c r="AL41" i="1"/>
  <c r="AA41" i="1"/>
  <c r="W41" i="1"/>
  <c r="E41" i="1"/>
  <c r="D41" i="1"/>
  <c r="B41" i="1"/>
  <c r="AX41" i="1" s="1"/>
  <c r="A41" i="1"/>
  <c r="BI40" i="1"/>
  <c r="BG40" i="1"/>
  <c r="BH40" i="1" s="1"/>
  <c r="BD40" i="1"/>
  <c r="BC40" i="1"/>
  <c r="BB40" i="1"/>
  <c r="AZ40" i="1"/>
  <c r="AW40" i="1"/>
  <c r="AV40" i="1"/>
  <c r="AU40" i="1"/>
  <c r="AT40" i="1"/>
  <c r="AS40" i="1"/>
  <c r="AN40" i="1"/>
  <c r="AM40" i="1"/>
  <c r="AA40" i="1"/>
  <c r="AP40" i="1" s="1"/>
  <c r="AQ40" i="1" s="1"/>
  <c r="W40" i="1"/>
  <c r="E40" i="1"/>
  <c r="D40" i="1"/>
  <c r="B40" i="1"/>
  <c r="AX40" i="1" s="1"/>
  <c r="A40" i="1"/>
  <c r="BI39" i="1"/>
  <c r="BG39" i="1"/>
  <c r="BH39" i="1" s="1"/>
  <c r="BD39" i="1"/>
  <c r="BC39" i="1"/>
  <c r="BB39" i="1"/>
  <c r="AZ39" i="1"/>
  <c r="AW39" i="1"/>
  <c r="AV39" i="1"/>
  <c r="AU39" i="1"/>
  <c r="AT39" i="1"/>
  <c r="AS39" i="1"/>
  <c r="AP39" i="1"/>
  <c r="AQ39" i="1" s="1"/>
  <c r="AO39" i="1"/>
  <c r="AN39" i="1"/>
  <c r="AL39" i="1"/>
  <c r="AA39" i="1"/>
  <c r="W39" i="1"/>
  <c r="E39" i="1"/>
  <c r="D39" i="1"/>
  <c r="B39" i="1"/>
  <c r="AX39" i="1" s="1"/>
  <c r="A39" i="1"/>
  <c r="BI38" i="1"/>
  <c r="BG38" i="1"/>
  <c r="BH38" i="1" s="1"/>
  <c r="BD38" i="1"/>
  <c r="BC38" i="1"/>
  <c r="BB38" i="1"/>
  <c r="AZ38" i="1"/>
  <c r="AW38" i="1"/>
  <c r="AV38" i="1"/>
  <c r="AU38" i="1"/>
  <c r="AT38" i="1"/>
  <c r="AS38" i="1"/>
  <c r="AN38" i="1"/>
  <c r="AM38" i="1"/>
  <c r="AA38" i="1"/>
  <c r="AP38" i="1" s="1"/>
  <c r="AQ38" i="1" s="1"/>
  <c r="W38" i="1"/>
  <c r="E38" i="1"/>
  <c r="D38" i="1"/>
  <c r="B38" i="1"/>
  <c r="AX38" i="1" s="1"/>
  <c r="A38" i="1"/>
  <c r="BL37" i="1"/>
  <c r="BJ37" i="1"/>
  <c r="BK37" i="1" s="1"/>
  <c r="BD37" i="1"/>
  <c r="BC37" i="1"/>
  <c r="BB37" i="1"/>
  <c r="AZ37" i="1"/>
  <c r="AW37" i="1"/>
  <c r="AV37" i="1"/>
  <c r="AU37" i="1"/>
  <c r="AT37" i="1"/>
  <c r="AS37" i="1"/>
  <c r="AN37" i="1"/>
  <c r="AL37" i="1"/>
  <c r="AA37" i="1"/>
  <c r="AP37" i="1" s="1"/>
  <c r="W37" i="1"/>
  <c r="E37" i="1"/>
  <c r="D37" i="1"/>
  <c r="B37" i="1"/>
  <c r="AX37" i="1" s="1"/>
  <c r="A37" i="1"/>
  <c r="BL36" i="1"/>
  <c r="BJ36" i="1"/>
  <c r="BK36" i="1" s="1"/>
  <c r="BD36" i="1"/>
  <c r="BC36" i="1"/>
  <c r="BB36" i="1"/>
  <c r="AZ36" i="1"/>
  <c r="AW36" i="1"/>
  <c r="AV36" i="1"/>
  <c r="AU36" i="1"/>
  <c r="AT36" i="1"/>
  <c r="AS36" i="1"/>
  <c r="AP36" i="1"/>
  <c r="AO36" i="1"/>
  <c r="AN36" i="1"/>
  <c r="AM36" i="1"/>
  <c r="AA36" i="1"/>
  <c r="W36" i="1"/>
  <c r="E36" i="1"/>
  <c r="D36" i="1"/>
  <c r="B36" i="1"/>
  <c r="AX36" i="1" s="1"/>
  <c r="A36" i="1"/>
  <c r="BL35" i="1"/>
  <c r="BJ35" i="1"/>
  <c r="BK35" i="1" s="1"/>
  <c r="BD35" i="1"/>
  <c r="BC35" i="1"/>
  <c r="BB35" i="1"/>
  <c r="AZ35" i="1"/>
  <c r="AW35" i="1"/>
  <c r="AV35" i="1"/>
  <c r="AU35" i="1"/>
  <c r="AT35" i="1"/>
  <c r="AS35" i="1"/>
  <c r="AN35" i="1"/>
  <c r="AL35" i="1"/>
  <c r="AA35" i="1"/>
  <c r="AP35" i="1" s="1"/>
  <c r="W35" i="1"/>
  <c r="E35" i="1"/>
  <c r="D35" i="1"/>
  <c r="B35" i="1"/>
  <c r="AX35" i="1" s="1"/>
  <c r="A35" i="1"/>
  <c r="BL34" i="1"/>
  <c r="BJ34" i="1"/>
  <c r="BK34" i="1" s="1"/>
  <c r="BD34" i="1"/>
  <c r="BC34" i="1"/>
  <c r="BB34" i="1"/>
  <c r="AZ34" i="1"/>
  <c r="AW34" i="1"/>
  <c r="AV34" i="1"/>
  <c r="AU34" i="1"/>
  <c r="AT34" i="1"/>
  <c r="AS34" i="1"/>
  <c r="AP34" i="1"/>
  <c r="AO34" i="1"/>
  <c r="AN34" i="1"/>
  <c r="AM34" i="1"/>
  <c r="AA34" i="1"/>
  <c r="W34" i="1"/>
  <c r="E34" i="1"/>
  <c r="D34" i="1"/>
  <c r="B34" i="1"/>
  <c r="AX34" i="1" s="1"/>
  <c r="A34" i="1"/>
  <c r="BL33" i="1"/>
  <c r="BJ33" i="1"/>
  <c r="BK33" i="1" s="1"/>
  <c r="BD33" i="1"/>
  <c r="BC33" i="1"/>
  <c r="BB33" i="1"/>
  <c r="AZ33" i="1"/>
  <c r="AW33" i="1"/>
  <c r="AV33" i="1"/>
  <c r="AU33" i="1"/>
  <c r="AT33" i="1"/>
  <c r="AS33" i="1"/>
  <c r="AP33" i="1"/>
  <c r="AQ33" i="1" s="1"/>
  <c r="AO33" i="1"/>
  <c r="AN33" i="1"/>
  <c r="AL33" i="1"/>
  <c r="AA33" i="1"/>
  <c r="W33" i="1"/>
  <c r="E33" i="1"/>
  <c r="D33" i="1"/>
  <c r="B33" i="1"/>
  <c r="AX33" i="1" s="1"/>
  <c r="A33" i="1"/>
  <c r="BL32" i="1"/>
  <c r="BJ32" i="1"/>
  <c r="BK32" i="1" s="1"/>
  <c r="BD32" i="1"/>
  <c r="BC32" i="1"/>
  <c r="BB32" i="1"/>
  <c r="AZ32" i="1"/>
  <c r="AW32" i="1"/>
  <c r="AV32" i="1"/>
  <c r="AU32" i="1"/>
  <c r="AT32" i="1"/>
  <c r="AS32" i="1"/>
  <c r="AN32" i="1"/>
  <c r="AM32" i="1"/>
  <c r="AA32" i="1"/>
  <c r="AP32" i="1" s="1"/>
  <c r="AQ32" i="1" s="1"/>
  <c r="W32" i="1"/>
  <c r="E32" i="1"/>
  <c r="D32" i="1"/>
  <c r="B32" i="1"/>
  <c r="AX32" i="1" s="1"/>
  <c r="A32" i="1"/>
  <c r="BL31" i="1"/>
  <c r="BJ31" i="1"/>
  <c r="BK31" i="1" s="1"/>
  <c r="BD31" i="1"/>
  <c r="BC31" i="1"/>
  <c r="BB31" i="1"/>
  <c r="AZ31" i="1"/>
  <c r="AW31" i="1"/>
  <c r="AV31" i="1"/>
  <c r="AU31" i="1"/>
  <c r="AT31" i="1"/>
  <c r="AS31" i="1"/>
  <c r="AP31" i="1"/>
  <c r="AQ31" i="1" s="1"/>
  <c r="AO31" i="1"/>
  <c r="AN31" i="1"/>
  <c r="AL31" i="1"/>
  <c r="AA31" i="1"/>
  <c r="W31" i="1"/>
  <c r="E31" i="1"/>
  <c r="D31" i="1"/>
  <c r="B31" i="1"/>
  <c r="AX31" i="1" s="1"/>
  <c r="A31" i="1"/>
  <c r="BL30" i="1"/>
  <c r="BJ30" i="1"/>
  <c r="BK30" i="1" s="1"/>
  <c r="BD30" i="1"/>
  <c r="BC30" i="1"/>
  <c r="BB30" i="1"/>
  <c r="AZ30" i="1"/>
  <c r="AW30" i="1"/>
  <c r="AV30" i="1"/>
  <c r="AU30" i="1"/>
  <c r="AT30" i="1"/>
  <c r="AS30" i="1"/>
  <c r="AN30" i="1"/>
  <c r="AM30" i="1"/>
  <c r="AA30" i="1"/>
  <c r="AP30" i="1" s="1"/>
  <c r="AQ30" i="1" s="1"/>
  <c r="W30" i="1"/>
  <c r="E30" i="1"/>
  <c r="D30" i="1"/>
  <c r="B30" i="1"/>
  <c r="AX30" i="1" s="1"/>
  <c r="A30" i="1"/>
  <c r="BI29" i="1"/>
  <c r="BG29" i="1"/>
  <c r="BH29" i="1" s="1"/>
  <c r="BD29" i="1"/>
  <c r="BC29" i="1"/>
  <c r="BB29" i="1"/>
  <c r="AZ29" i="1"/>
  <c r="AW29" i="1"/>
  <c r="AV29" i="1"/>
  <c r="AU29" i="1"/>
  <c r="AT29" i="1"/>
  <c r="AS29" i="1"/>
  <c r="AM29" i="1"/>
  <c r="AL29" i="1"/>
  <c r="AD29" i="1"/>
  <c r="AA29" i="1"/>
  <c r="AP29" i="1" s="1"/>
  <c r="AQ29" i="1" s="1"/>
  <c r="W29" i="1"/>
  <c r="E29" i="1"/>
  <c r="D29" i="1"/>
  <c r="B29" i="1"/>
  <c r="AX29" i="1" s="1"/>
  <c r="A29" i="1"/>
  <c r="BI28" i="1"/>
  <c r="BG28" i="1"/>
  <c r="BH28" i="1" s="1"/>
  <c r="BD28" i="1"/>
  <c r="BC28" i="1"/>
  <c r="BB28" i="1"/>
  <c r="AZ28" i="1"/>
  <c r="AW28" i="1"/>
  <c r="AV28" i="1"/>
  <c r="AU28" i="1"/>
  <c r="AT28" i="1"/>
  <c r="AS28" i="1"/>
  <c r="AM28" i="1"/>
  <c r="AL28" i="1"/>
  <c r="AD28" i="1"/>
  <c r="AA28" i="1"/>
  <c r="AP28" i="1" s="1"/>
  <c r="AQ28" i="1" s="1"/>
  <c r="W28" i="1"/>
  <c r="E28" i="1"/>
  <c r="D28" i="1"/>
  <c r="B28" i="1"/>
  <c r="AX28" i="1" s="1"/>
  <c r="A28" i="1"/>
  <c r="BL27" i="1"/>
  <c r="BJ27" i="1"/>
  <c r="BK27" i="1" s="1"/>
  <c r="BD27" i="1"/>
  <c r="BC27" i="1"/>
  <c r="BB27" i="1"/>
  <c r="AZ27" i="1"/>
  <c r="AW27" i="1"/>
  <c r="AV27" i="1"/>
  <c r="AU27" i="1"/>
  <c r="AT27" i="1"/>
  <c r="AS27" i="1"/>
  <c r="AP27" i="1"/>
  <c r="AQ27" i="1" s="1"/>
  <c r="AO27" i="1"/>
  <c r="AM27" i="1"/>
  <c r="AL27" i="1"/>
  <c r="AD27" i="1"/>
  <c r="AA27" i="1"/>
  <c r="W27" i="1"/>
  <c r="E27" i="1"/>
  <c r="D27" i="1"/>
  <c r="B27" i="1"/>
  <c r="AX27" i="1" s="1"/>
  <c r="A27" i="1"/>
  <c r="BL26" i="1"/>
  <c r="BJ26" i="1"/>
  <c r="BK26" i="1" s="1"/>
  <c r="BD26" i="1"/>
  <c r="BC26" i="1"/>
  <c r="BB26" i="1"/>
  <c r="AZ26" i="1"/>
  <c r="AW26" i="1"/>
  <c r="AV26" i="1"/>
  <c r="AU26" i="1"/>
  <c r="AT26" i="1"/>
  <c r="AS26" i="1"/>
  <c r="AP26" i="1"/>
  <c r="AO26" i="1"/>
  <c r="AM26" i="1"/>
  <c r="AL26" i="1"/>
  <c r="AD26" i="1"/>
  <c r="AA26" i="1"/>
  <c r="W26" i="1"/>
  <c r="E26" i="1"/>
  <c r="D26" i="1"/>
  <c r="B26" i="1"/>
  <c r="AX26" i="1" s="1"/>
  <c r="A26" i="1"/>
  <c r="BL25" i="1"/>
  <c r="BJ25" i="1"/>
  <c r="BK25" i="1" s="1"/>
  <c r="BD25" i="1"/>
  <c r="BC25" i="1"/>
  <c r="BB25" i="1"/>
  <c r="AZ25" i="1"/>
  <c r="AW25" i="1"/>
  <c r="AV25" i="1"/>
  <c r="AU25" i="1"/>
  <c r="AT25" i="1"/>
  <c r="AS25" i="1"/>
  <c r="AN25" i="1"/>
  <c r="AM25" i="1"/>
  <c r="AA25" i="1"/>
  <c r="AP25" i="1" s="1"/>
  <c r="AQ25" i="1" s="1"/>
  <c r="W25" i="1"/>
  <c r="E25" i="1"/>
  <c r="D25" i="1"/>
  <c r="B25" i="1"/>
  <c r="AX25" i="1" s="1"/>
  <c r="A25" i="1"/>
  <c r="BL24" i="1"/>
  <c r="BJ24" i="1"/>
  <c r="BK24" i="1" s="1"/>
  <c r="BD24" i="1"/>
  <c r="BC24" i="1"/>
  <c r="BB24" i="1"/>
  <c r="AZ24" i="1"/>
  <c r="AW24" i="1"/>
  <c r="AV24" i="1"/>
  <c r="AU24" i="1"/>
  <c r="AT24" i="1"/>
  <c r="AS24" i="1"/>
  <c r="AM24" i="1"/>
  <c r="AL24" i="1"/>
  <c r="AD24" i="1"/>
  <c r="AA24" i="1"/>
  <c r="AP24" i="1" s="1"/>
  <c r="AQ24" i="1" s="1"/>
  <c r="W24" i="1"/>
  <c r="E24" i="1"/>
  <c r="D24" i="1"/>
  <c r="B24" i="1"/>
  <c r="AX24" i="1" s="1"/>
  <c r="A24" i="1"/>
  <c r="BL23" i="1"/>
  <c r="BJ23" i="1"/>
  <c r="BK23" i="1" s="1"/>
  <c r="BD23" i="1"/>
  <c r="BC23" i="1"/>
  <c r="BB23" i="1"/>
  <c r="AZ23" i="1"/>
  <c r="AW23" i="1"/>
  <c r="AV23" i="1"/>
  <c r="AU23" i="1"/>
  <c r="AT23" i="1"/>
  <c r="AS23" i="1"/>
  <c r="AM23" i="1"/>
  <c r="AL23" i="1"/>
  <c r="AD23" i="1"/>
  <c r="AA23" i="1"/>
  <c r="AP23" i="1" s="1"/>
  <c r="AQ23" i="1" s="1"/>
  <c r="W23" i="1"/>
  <c r="E23" i="1"/>
  <c r="D23" i="1"/>
  <c r="B23" i="1"/>
  <c r="AX23" i="1" s="1"/>
  <c r="A23" i="1"/>
  <c r="BL22" i="1"/>
  <c r="BJ22" i="1"/>
  <c r="BK22" i="1" s="1"/>
  <c r="BD22" i="1"/>
  <c r="BC22" i="1"/>
  <c r="BB22" i="1"/>
  <c r="AZ22" i="1"/>
  <c r="AW22" i="1"/>
  <c r="AV22" i="1"/>
  <c r="AU22" i="1"/>
  <c r="AT22" i="1"/>
  <c r="AS22" i="1"/>
  <c r="AP22" i="1"/>
  <c r="AO22" i="1"/>
  <c r="AN22" i="1"/>
  <c r="AM22" i="1"/>
  <c r="AA22" i="1"/>
  <c r="W22" i="1"/>
  <c r="E22" i="1"/>
  <c r="D22" i="1"/>
  <c r="B22" i="1"/>
  <c r="AX22" i="1" s="1"/>
  <c r="A22" i="1"/>
  <c r="BL21" i="1"/>
  <c r="BJ21" i="1"/>
  <c r="BK21" i="1" s="1"/>
  <c r="BD21" i="1"/>
  <c r="BC21" i="1"/>
  <c r="BB21" i="1"/>
  <c r="AZ21" i="1"/>
  <c r="AW21" i="1"/>
  <c r="AV21" i="1"/>
  <c r="AU21" i="1"/>
  <c r="AT21" i="1"/>
  <c r="AS21" i="1"/>
  <c r="AN21" i="1"/>
  <c r="AL21" i="1"/>
  <c r="AA21" i="1"/>
  <c r="AP21" i="1" s="1"/>
  <c r="W21" i="1"/>
  <c r="E21" i="1"/>
  <c r="D21" i="1"/>
  <c r="B21" i="1"/>
  <c r="AX21" i="1" s="1"/>
  <c r="A21" i="1"/>
  <c r="BL20" i="1"/>
  <c r="BJ20" i="1"/>
  <c r="BK20" i="1" s="1"/>
  <c r="BD20" i="1"/>
  <c r="BC20" i="1"/>
  <c r="BB20" i="1"/>
  <c r="AZ20" i="1"/>
  <c r="AW20" i="1"/>
  <c r="AV20" i="1"/>
  <c r="AU20" i="1"/>
  <c r="AT20" i="1"/>
  <c r="AS20" i="1"/>
  <c r="AP20" i="1"/>
  <c r="AO20" i="1"/>
  <c r="AN20" i="1"/>
  <c r="AM20" i="1"/>
  <c r="AA20" i="1"/>
  <c r="W20" i="1"/>
  <c r="E20" i="1"/>
  <c r="D20" i="1"/>
  <c r="B20" i="1"/>
  <c r="AX20" i="1" s="1"/>
  <c r="A20" i="1"/>
  <c r="BI19" i="1"/>
  <c r="BG19" i="1"/>
  <c r="BH19" i="1" s="1"/>
  <c r="BD19" i="1"/>
  <c r="BC19" i="1"/>
  <c r="BB19" i="1"/>
  <c r="AZ19" i="1"/>
  <c r="AW19" i="1"/>
  <c r="AV19" i="1"/>
  <c r="AU19" i="1"/>
  <c r="AT19" i="1"/>
  <c r="AS19" i="1"/>
  <c r="AP19" i="1"/>
  <c r="AQ19" i="1" s="1"/>
  <c r="AO19" i="1"/>
  <c r="AN19" i="1"/>
  <c r="AL19" i="1"/>
  <c r="AA19" i="1"/>
  <c r="W19" i="1"/>
  <c r="E19" i="1"/>
  <c r="D19" i="1"/>
  <c r="B19" i="1"/>
  <c r="AX19" i="1" s="1"/>
  <c r="A19" i="1"/>
  <c r="BI18" i="1"/>
  <c r="BG18" i="1"/>
  <c r="BH18" i="1" s="1"/>
  <c r="BD18" i="1"/>
  <c r="BC18" i="1"/>
  <c r="BB18" i="1"/>
  <c r="AZ18" i="1"/>
  <c r="AW18" i="1"/>
  <c r="AV18" i="1"/>
  <c r="AU18" i="1"/>
  <c r="AT18" i="1"/>
  <c r="AS18" i="1"/>
  <c r="AN18" i="1"/>
  <c r="AM18" i="1"/>
  <c r="AA18" i="1"/>
  <c r="AP18" i="1" s="1"/>
  <c r="AQ18" i="1" s="1"/>
  <c r="W18" i="1"/>
  <c r="E18" i="1"/>
  <c r="D18" i="1"/>
  <c r="B18" i="1"/>
  <c r="AX18" i="1" s="1"/>
  <c r="A18" i="1"/>
  <c r="BL17" i="1"/>
  <c r="BJ17" i="1"/>
  <c r="BK17" i="1" s="1"/>
  <c r="BD17" i="1"/>
  <c r="BC17" i="1"/>
  <c r="BB17" i="1"/>
  <c r="AZ17" i="1"/>
  <c r="AW17" i="1"/>
  <c r="AV17" i="1"/>
  <c r="AU17" i="1"/>
  <c r="AT17" i="1"/>
  <c r="AS17" i="1"/>
  <c r="AP17" i="1"/>
  <c r="AQ17" i="1" s="1"/>
  <c r="AO17" i="1"/>
  <c r="AN17" i="1"/>
  <c r="AL17" i="1"/>
  <c r="AA17" i="1"/>
  <c r="W17" i="1"/>
  <c r="E17" i="1"/>
  <c r="D17" i="1"/>
  <c r="B17" i="1"/>
  <c r="AX17" i="1" s="1"/>
  <c r="A17" i="1"/>
  <c r="BL16" i="1"/>
  <c r="BJ16" i="1"/>
  <c r="BK16" i="1" s="1"/>
  <c r="BD16" i="1"/>
  <c r="BC16" i="1"/>
  <c r="BB16" i="1"/>
  <c r="AZ16" i="1"/>
  <c r="AW16" i="1"/>
  <c r="AV16" i="1"/>
  <c r="AU16" i="1"/>
  <c r="AT16" i="1"/>
  <c r="AS16" i="1"/>
  <c r="AN16" i="1"/>
  <c r="AM16" i="1"/>
  <c r="AA16" i="1"/>
  <c r="AP16" i="1" s="1"/>
  <c r="AQ16" i="1" s="1"/>
  <c r="W16" i="1"/>
  <c r="E16" i="1"/>
  <c r="D16" i="1"/>
  <c r="B16" i="1"/>
  <c r="AX16" i="1" s="1"/>
  <c r="A16" i="1"/>
  <c r="BI15" i="1"/>
  <c r="BG15" i="1"/>
  <c r="BH15" i="1" s="1"/>
  <c r="BD15" i="1"/>
  <c r="BC15" i="1"/>
  <c r="BB15" i="1"/>
  <c r="AZ15" i="1"/>
  <c r="AW15" i="1"/>
  <c r="AV15" i="1"/>
  <c r="AU15" i="1"/>
  <c r="AT15" i="1"/>
  <c r="AS15" i="1"/>
  <c r="AP15" i="1"/>
  <c r="AQ15" i="1" s="1"/>
  <c r="AO15" i="1"/>
  <c r="AN15" i="1"/>
  <c r="AL15" i="1"/>
  <c r="AA15" i="1"/>
  <c r="W15" i="1"/>
  <c r="E15" i="1"/>
  <c r="D15" i="1"/>
  <c r="B15" i="1"/>
  <c r="AX15" i="1" s="1"/>
  <c r="A15" i="1"/>
  <c r="BI14" i="1"/>
  <c r="BG14" i="1"/>
  <c r="BH14" i="1" s="1"/>
  <c r="BD14" i="1"/>
  <c r="BC14" i="1"/>
  <c r="BB14" i="1"/>
  <c r="AZ14" i="1"/>
  <c r="AW14" i="1"/>
  <c r="AV14" i="1"/>
  <c r="AU14" i="1"/>
  <c r="AT14" i="1"/>
  <c r="AS14" i="1"/>
  <c r="AN14" i="1"/>
  <c r="AM14" i="1"/>
  <c r="AA14" i="1"/>
  <c r="AP14" i="1" s="1"/>
  <c r="AQ14" i="1" s="1"/>
  <c r="W14" i="1"/>
  <c r="E14" i="1"/>
  <c r="D14" i="1"/>
  <c r="B14" i="1"/>
  <c r="AX14" i="1" s="1"/>
  <c r="A14" i="1"/>
  <c r="BL13" i="1"/>
  <c r="BJ13" i="1"/>
  <c r="BK13" i="1" s="1"/>
  <c r="BD13" i="1"/>
  <c r="BC13" i="1"/>
  <c r="BB13" i="1"/>
  <c r="AZ13" i="1"/>
  <c r="AW13" i="1"/>
  <c r="AV13" i="1"/>
  <c r="AU13" i="1"/>
  <c r="AT13" i="1"/>
  <c r="AS13" i="1"/>
  <c r="AP13" i="1"/>
  <c r="AQ13" i="1" s="1"/>
  <c r="AO13" i="1"/>
  <c r="AN13" i="1"/>
  <c r="AL13" i="1"/>
  <c r="AA13" i="1"/>
  <c r="W13" i="1"/>
  <c r="E13" i="1"/>
  <c r="D13" i="1"/>
  <c r="B13" i="1"/>
  <c r="AX13" i="1" s="1"/>
  <c r="A13" i="1"/>
  <c r="BL12" i="1"/>
  <c r="BJ12" i="1"/>
  <c r="BK12" i="1" s="1"/>
  <c r="BD12" i="1"/>
  <c r="BC12" i="1"/>
  <c r="BB12" i="1"/>
  <c r="AZ12" i="1"/>
  <c r="AW12" i="1"/>
  <c r="AV12" i="1"/>
  <c r="AU12" i="1"/>
  <c r="AT12" i="1"/>
  <c r="AS12" i="1"/>
  <c r="AN12" i="1"/>
  <c r="AM12" i="1"/>
  <c r="AA12" i="1"/>
  <c r="AO12" i="1" s="1"/>
  <c r="W12" i="1"/>
  <c r="E12" i="1"/>
  <c r="D12" i="1"/>
  <c r="B12" i="1"/>
  <c r="AL12" i="1" s="1"/>
  <c r="A12" i="1"/>
  <c r="BL11" i="1"/>
  <c r="BJ11" i="1"/>
  <c r="BK11" i="1" s="1"/>
  <c r="BD11" i="1"/>
  <c r="BC11" i="1"/>
  <c r="BB11" i="1"/>
  <c r="AZ11" i="1"/>
  <c r="AW11" i="1"/>
  <c r="AV11" i="1"/>
  <c r="AU11" i="1"/>
  <c r="AT11" i="1"/>
  <c r="AS11" i="1"/>
  <c r="AP11" i="1"/>
  <c r="AQ11" i="1" s="1"/>
  <c r="AO11" i="1"/>
  <c r="AN11" i="1"/>
  <c r="AL11" i="1"/>
  <c r="AA11" i="1"/>
  <c r="W11" i="1"/>
  <c r="E11" i="1"/>
  <c r="D11" i="1"/>
  <c r="B11" i="1"/>
  <c r="AX11" i="1" s="1"/>
  <c r="A11" i="1"/>
  <c r="BL10" i="1"/>
  <c r="BJ10" i="1"/>
  <c r="BK10" i="1" s="1"/>
  <c r="BD10" i="1"/>
  <c r="BC10" i="1"/>
  <c r="BB10" i="1"/>
  <c r="AZ10" i="1"/>
  <c r="AW10" i="1"/>
  <c r="AV10" i="1"/>
  <c r="AU10" i="1"/>
  <c r="AT10" i="1"/>
  <c r="AS10" i="1"/>
  <c r="AN10" i="1"/>
  <c r="AM10" i="1"/>
  <c r="AA10" i="1"/>
  <c r="AO10" i="1" s="1"/>
  <c r="W10" i="1"/>
  <c r="E10" i="1"/>
  <c r="D10" i="1"/>
  <c r="B10" i="1"/>
  <c r="AL10" i="1" s="1"/>
  <c r="A10" i="1"/>
  <c r="BL9" i="1"/>
  <c r="BJ9" i="1"/>
  <c r="BK9" i="1" s="1"/>
  <c r="BD9" i="1"/>
  <c r="BC9" i="1"/>
  <c r="BB9" i="1"/>
  <c r="AZ9" i="1"/>
  <c r="AW9" i="1"/>
  <c r="AV9" i="1"/>
  <c r="AU9" i="1"/>
  <c r="AT9" i="1"/>
  <c r="AS9" i="1"/>
  <c r="AO9" i="1"/>
  <c r="AN9" i="1"/>
  <c r="AL9" i="1"/>
  <c r="AA9" i="1"/>
  <c r="AP9" i="1" s="1"/>
  <c r="W9" i="1"/>
  <c r="E9" i="1"/>
  <c r="D9" i="1"/>
  <c r="B9" i="1"/>
  <c r="AX9" i="1" s="1"/>
  <c r="A9" i="1"/>
  <c r="BL8" i="1"/>
  <c r="BJ8" i="1"/>
  <c r="BK8" i="1" s="1"/>
  <c r="BD8" i="1"/>
  <c r="BC8" i="1"/>
  <c r="BB8" i="1"/>
  <c r="AZ8" i="1"/>
  <c r="AW8" i="1"/>
  <c r="AV8" i="1"/>
  <c r="AU8" i="1"/>
  <c r="AT8" i="1"/>
  <c r="AS8" i="1"/>
  <c r="AO8" i="1"/>
  <c r="AN8" i="1"/>
  <c r="AL8" i="1"/>
  <c r="AA8" i="1"/>
  <c r="AP8" i="1" s="1"/>
  <c r="W8" i="1"/>
  <c r="E8" i="1"/>
  <c r="D8" i="1"/>
  <c r="B8" i="1"/>
  <c r="BA8" i="1" s="1"/>
  <c r="A8" i="1"/>
  <c r="BL7" i="1"/>
  <c r="BJ7" i="1"/>
  <c r="BK7" i="1" s="1"/>
  <c r="BD7" i="1"/>
  <c r="BC7" i="1"/>
  <c r="BB7" i="1"/>
  <c r="AZ7" i="1"/>
  <c r="AW7" i="1"/>
  <c r="AV7" i="1"/>
  <c r="AU7" i="1"/>
  <c r="AT7" i="1"/>
  <c r="AS7" i="1"/>
  <c r="AP7" i="1"/>
  <c r="AQ7" i="1" s="1"/>
  <c r="AO7" i="1"/>
  <c r="AN7" i="1"/>
  <c r="AM7" i="1"/>
  <c r="AA7" i="1"/>
  <c r="AD7" i="1" s="1"/>
  <c r="AF7" i="1" s="1"/>
  <c r="AE7" i="1" s="1"/>
  <c r="W7" i="1"/>
  <c r="E7" i="1"/>
  <c r="D7" i="1"/>
  <c r="B7" i="1"/>
  <c r="AX7" i="1" s="1"/>
  <c r="A7" i="1"/>
  <c r="BL6" i="1"/>
  <c r="BJ6" i="1"/>
  <c r="BK6" i="1" s="1"/>
  <c r="BI6" i="1"/>
  <c r="BG6" i="1"/>
  <c r="BD6" i="1"/>
  <c r="BC6" i="1"/>
  <c r="BB6" i="1"/>
  <c r="AZ6" i="1"/>
  <c r="AW6" i="1"/>
  <c r="AV6" i="1"/>
  <c r="AU6" i="1"/>
  <c r="AT6" i="1"/>
  <c r="AS6" i="1"/>
  <c r="AP6" i="1"/>
  <c r="AQ6" i="1" s="1"/>
  <c r="AO6" i="1"/>
  <c r="AN6" i="1"/>
  <c r="AM6" i="1"/>
  <c r="AL6" i="1"/>
  <c r="AD6" i="1"/>
  <c r="AA6" i="1"/>
  <c r="W6" i="1"/>
  <c r="E6" i="1"/>
  <c r="D6" i="1"/>
  <c r="B6" i="1"/>
  <c r="AX6" i="1" s="1"/>
  <c r="A6" i="1"/>
  <c r="AR1628" i="1" l="1"/>
  <c r="AR232" i="1"/>
  <c r="AF232" i="1"/>
  <c r="AE232" i="1" s="1"/>
  <c r="AN232" i="1" s="1"/>
  <c r="AR244" i="1"/>
  <c r="AF244" i="1"/>
  <c r="AE244" i="1" s="1"/>
  <c r="AN244" i="1" s="1"/>
  <c r="AR251" i="1"/>
  <c r="AR252" i="1"/>
  <c r="AF252" i="1"/>
  <c r="AE252" i="1" s="1"/>
  <c r="AN252" i="1" s="1"/>
  <c r="AF307" i="1"/>
  <c r="AE307" i="1" s="1"/>
  <c r="AF309" i="1"/>
  <c r="AE309" i="1" s="1"/>
  <c r="AF311" i="1"/>
  <c r="AE311" i="1" s="1"/>
  <c r="AF313" i="1"/>
  <c r="AE313" i="1" s="1"/>
  <c r="AF315" i="1"/>
  <c r="AE315" i="1" s="1"/>
  <c r="AR318" i="1"/>
  <c r="AF318" i="1"/>
  <c r="AE318" i="1" s="1"/>
  <c r="BJ318" i="1"/>
  <c r="BK318" i="1" s="1"/>
  <c r="AR448" i="1"/>
  <c r="AD448" i="1"/>
  <c r="AF448" i="1" s="1"/>
  <c r="AE448" i="1" s="1"/>
  <c r="AM448" i="1" s="1"/>
  <c r="AF1628" i="1"/>
  <c r="AE1628" i="1" s="1"/>
  <c r="BG1634" i="1"/>
  <c r="BH1634" i="1" s="1"/>
  <c r="AY1636" i="1"/>
  <c r="BA1636" i="1"/>
  <c r="AY1638" i="1"/>
  <c r="BA1638" i="1"/>
  <c r="AY1640" i="1"/>
  <c r="BA1640" i="1"/>
  <c r="AY1642" i="1"/>
  <c r="BA1642" i="1"/>
  <c r="AF1643" i="1"/>
  <c r="AE1643" i="1" s="1"/>
  <c r="BJ1643" i="1"/>
  <c r="BK1643" i="1" s="1"/>
  <c r="BJ1645" i="1"/>
  <c r="BK1645" i="1" s="1"/>
  <c r="BJ1649" i="1"/>
  <c r="BK1649" i="1" s="1"/>
  <c r="AR297" i="1"/>
  <c r="AR299" i="1"/>
  <c r="AR301" i="1"/>
  <c r="AR303" i="1"/>
  <c r="AR305" i="1"/>
  <c r="AR307" i="1"/>
  <c r="AR309" i="1"/>
  <c r="AR311" i="1"/>
  <c r="AR313" i="1"/>
  <c r="AR315" i="1"/>
  <c r="AY318" i="1"/>
  <c r="BA318" i="1"/>
  <c r="BC318" i="1"/>
  <c r="AF711" i="1"/>
  <c r="AE711" i="1" s="1"/>
  <c r="AN711" i="1" s="1"/>
  <c r="AR712" i="1"/>
  <c r="AF712" i="1"/>
  <c r="AE712" i="1" s="1"/>
  <c r="AN712" i="1" s="1"/>
  <c r="AR91" i="1"/>
  <c r="AD91" i="1"/>
  <c r="AF91" i="1" s="1"/>
  <c r="AE91" i="1" s="1"/>
  <c r="AM91" i="1" s="1"/>
  <c r="AR550" i="1"/>
  <c r="AD550" i="1"/>
  <c r="AF550" i="1" s="1"/>
  <c r="AE550" i="1" s="1"/>
  <c r="AM550" i="1" s="1"/>
  <c r="AR1167" i="1"/>
  <c r="AF1167" i="1"/>
  <c r="AE1167" i="1" s="1"/>
  <c r="AN1167" i="1" s="1"/>
  <c r="AF1168" i="1"/>
  <c r="AE1168" i="1" s="1"/>
  <c r="AN1168" i="1" s="1"/>
  <c r="AR1174" i="1"/>
  <c r="AF1174" i="1"/>
  <c r="AE1174" i="1" s="1"/>
  <c r="BJ1174" i="1"/>
  <c r="BK1174" i="1" s="1"/>
  <c r="AR1176" i="1"/>
  <c r="AF1176" i="1"/>
  <c r="AE1176" i="1" s="1"/>
  <c r="BJ1176" i="1"/>
  <c r="BK1176" i="1" s="1"/>
  <c r="AR1208" i="1"/>
  <c r="AF1208" i="1"/>
  <c r="AE1208" i="1" s="1"/>
  <c r="AN1208" i="1" s="1"/>
  <c r="AF1221" i="1"/>
  <c r="AE1221" i="1" s="1"/>
  <c r="AN1221" i="1" s="1"/>
  <c r="AD25" i="1"/>
  <c r="AF25" i="1" s="1"/>
  <c r="AE25" i="1" s="1"/>
  <c r="AR118" i="1"/>
  <c r="AD376" i="1"/>
  <c r="AF376" i="1" s="1"/>
  <c r="AE376" i="1" s="1"/>
  <c r="AF383" i="1"/>
  <c r="AE383" i="1" s="1"/>
  <c r="AR383" i="1"/>
  <c r="AR384" i="1"/>
  <c r="AF384" i="1"/>
  <c r="AE384" i="1" s="1"/>
  <c r="BJ384" i="1"/>
  <c r="BK384" i="1" s="1"/>
  <c r="AY384" i="1"/>
  <c r="BA384" i="1"/>
  <c r="AR460" i="1"/>
  <c r="AF460" i="1"/>
  <c r="AE460" i="1" s="1"/>
  <c r="AN460" i="1" s="1"/>
  <c r="AF477" i="1"/>
  <c r="AE477" i="1" s="1"/>
  <c r="AN477" i="1" s="1"/>
  <c r="AR477" i="1"/>
  <c r="AF478" i="1"/>
  <c r="AE478" i="1" s="1"/>
  <c r="AN478" i="1" s="1"/>
  <c r="AR479" i="1"/>
  <c r="AR482" i="1"/>
  <c r="AF503" i="1"/>
  <c r="AE503" i="1" s="1"/>
  <c r="AN503" i="1" s="1"/>
  <c r="AD608" i="1"/>
  <c r="AF608" i="1" s="1"/>
  <c r="AE608" i="1" s="1"/>
  <c r="AF635" i="1"/>
  <c r="AE635" i="1" s="1"/>
  <c r="AN635" i="1" s="1"/>
  <c r="AF651" i="1"/>
  <c r="AE651" i="1" s="1"/>
  <c r="BJ651" i="1"/>
  <c r="BK651" i="1" s="1"/>
  <c r="AR666" i="1"/>
  <c r="AF666" i="1"/>
  <c r="AE666" i="1" s="1"/>
  <c r="AN666" i="1" s="1"/>
  <c r="AF667" i="1"/>
  <c r="AE667" i="1" s="1"/>
  <c r="AN667" i="1" s="1"/>
  <c r="AO811" i="1"/>
  <c r="AO826" i="1"/>
  <c r="AX828" i="1"/>
  <c r="AD828" i="1"/>
  <c r="AF828" i="1" s="1"/>
  <c r="AE828" i="1" s="1"/>
  <c r="AM828" i="1" s="1"/>
  <c r="BA826" i="1"/>
  <c r="AY826" i="1"/>
  <c r="AR828" i="1"/>
  <c r="AF993" i="1"/>
  <c r="AE993" i="1" s="1"/>
  <c r="AF995" i="1"/>
  <c r="AE995" i="1" s="1"/>
  <c r="BJ995" i="1"/>
  <c r="BK995" i="1" s="1"/>
  <c r="AR996" i="1"/>
  <c r="AF996" i="1"/>
  <c r="AE996" i="1" s="1"/>
  <c r="BJ996" i="1"/>
  <c r="BK996" i="1" s="1"/>
  <c r="AY996" i="1"/>
  <c r="BA996" i="1"/>
  <c r="AF1027" i="1"/>
  <c r="AE1027" i="1" s="1"/>
  <c r="AR1028" i="1"/>
  <c r="AF1028" i="1"/>
  <c r="AE1028" i="1" s="1"/>
  <c r="AF1029" i="1"/>
  <c r="AE1029" i="1" s="1"/>
  <c r="AR1030" i="1"/>
  <c r="AF1030" i="1"/>
  <c r="AE1030" i="1" s="1"/>
  <c r="AF1031" i="1"/>
  <c r="AE1031" i="1" s="1"/>
  <c r="AR1032" i="1"/>
  <c r="AF1032" i="1"/>
  <c r="AE1032" i="1" s="1"/>
  <c r="AF1033" i="1"/>
  <c r="AE1033" i="1" s="1"/>
  <c r="AR1034" i="1"/>
  <c r="AF1034" i="1"/>
  <c r="AE1034" i="1" s="1"/>
  <c r="AF1035" i="1"/>
  <c r="AE1035" i="1" s="1"/>
  <c r="AR1036" i="1"/>
  <c r="AF1036" i="1"/>
  <c r="AE1036" i="1" s="1"/>
  <c r="BJ1036" i="1"/>
  <c r="BK1036" i="1" s="1"/>
  <c r="AR1038" i="1"/>
  <c r="AF1038" i="1"/>
  <c r="AE1038" i="1" s="1"/>
  <c r="BJ1038" i="1"/>
  <c r="BK1038" i="1" s="1"/>
  <c r="AR1040" i="1"/>
  <c r="AF1040" i="1"/>
  <c r="AE1040" i="1" s="1"/>
  <c r="BJ1040" i="1"/>
  <c r="BK1040" i="1" s="1"/>
  <c r="AR1042" i="1"/>
  <c r="AF1042" i="1"/>
  <c r="AE1042" i="1" s="1"/>
  <c r="BJ1042" i="1"/>
  <c r="BK1042" i="1" s="1"/>
  <c r="AR1044" i="1"/>
  <c r="AF1044" i="1"/>
  <c r="AE1044" i="1" s="1"/>
  <c r="BJ1044" i="1"/>
  <c r="BK1044" i="1" s="1"/>
  <c r="AR1046" i="1"/>
  <c r="AF1046" i="1"/>
  <c r="AE1046" i="1" s="1"/>
  <c r="AY1046" i="1"/>
  <c r="BA1046" i="1"/>
  <c r="AR1048" i="1"/>
  <c r="AF1048" i="1"/>
  <c r="AE1048" i="1" s="1"/>
  <c r="AY1048" i="1"/>
  <c r="BA1048" i="1"/>
  <c r="AR1082" i="1"/>
  <c r="AF1082" i="1"/>
  <c r="AE1082" i="1" s="1"/>
  <c r="AY1082" i="1"/>
  <c r="BA1082" i="1"/>
  <c r="AR1085" i="1"/>
  <c r="AR1089" i="1"/>
  <c r="AX1105" i="1"/>
  <c r="AD1105" i="1"/>
  <c r="AR1097" i="1"/>
  <c r="AF1097" i="1"/>
  <c r="AE1097" i="1" s="1"/>
  <c r="AN1097" i="1" s="1"/>
  <c r="AR1101" i="1"/>
  <c r="AF1101" i="1"/>
  <c r="AE1101" i="1" s="1"/>
  <c r="AN1101" i="1" s="1"/>
  <c r="AR1105" i="1"/>
  <c r="AR1139" i="1"/>
  <c r="AF1139" i="1"/>
  <c r="AE1139" i="1" s="1"/>
  <c r="AN1139" i="1" s="1"/>
  <c r="AF1311" i="1"/>
  <c r="AE1311" i="1" s="1"/>
  <c r="BJ1311" i="1"/>
  <c r="BK1311" i="1" s="1"/>
  <c r="AR1314" i="1"/>
  <c r="AF1314" i="1"/>
  <c r="AE1314" i="1" s="1"/>
  <c r="BJ1314" i="1"/>
  <c r="BK1314" i="1" s="1"/>
  <c r="AR1327" i="1"/>
  <c r="AF1327" i="1"/>
  <c r="AE1327" i="1" s="1"/>
  <c r="AN1327" i="1" s="1"/>
  <c r="AF1350" i="1"/>
  <c r="AE1350" i="1" s="1"/>
  <c r="BJ1350" i="1"/>
  <c r="BK1350" i="1" s="1"/>
  <c r="BJ1351" i="1"/>
  <c r="BK1351" i="1" s="1"/>
  <c r="AR1352" i="1"/>
  <c r="AR1353" i="1"/>
  <c r="AF1353" i="1"/>
  <c r="AE1353" i="1" s="1"/>
  <c r="BJ1353" i="1"/>
  <c r="BK1353" i="1" s="1"/>
  <c r="AR1354" i="1"/>
  <c r="AR1355" i="1"/>
  <c r="AF1355" i="1"/>
  <c r="AE1355" i="1" s="1"/>
  <c r="BJ1355" i="1"/>
  <c r="BK1355" i="1" s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72" i="1"/>
  <c r="AF1372" i="1"/>
  <c r="AE1372" i="1" s="1"/>
  <c r="AN1372" i="1" s="1"/>
  <c r="AD1384" i="1"/>
  <c r="AF1384" i="1" s="1"/>
  <c r="AE1384" i="1" s="1"/>
  <c r="AR1386" i="1"/>
  <c r="AF1397" i="1"/>
  <c r="AE1397" i="1" s="1"/>
  <c r="AN1397" i="1" s="1"/>
  <c r="AR1398" i="1"/>
  <c r="AF1398" i="1"/>
  <c r="AE1398" i="1" s="1"/>
  <c r="AN1398" i="1" s="1"/>
  <c r="AR1400" i="1"/>
  <c r="AF1475" i="1"/>
  <c r="AE1475" i="1" s="1"/>
  <c r="BJ1475" i="1"/>
  <c r="BK1475" i="1" s="1"/>
  <c r="AR1478" i="1"/>
  <c r="AF1478" i="1"/>
  <c r="AE1478" i="1" s="1"/>
  <c r="BJ1478" i="1"/>
  <c r="BK1478" i="1" s="1"/>
  <c r="AF1537" i="1"/>
  <c r="AE1537" i="1" s="1"/>
  <c r="BJ1537" i="1"/>
  <c r="BK1537" i="1" s="1"/>
  <c r="AR1540" i="1"/>
  <c r="AF1540" i="1"/>
  <c r="AE1540" i="1" s="1"/>
  <c r="BJ1540" i="1"/>
  <c r="BK1540" i="1" s="1"/>
  <c r="AD1552" i="1"/>
  <c r="AF1552" i="1" s="1"/>
  <c r="AE1552" i="1" s="1"/>
  <c r="AX109" i="1"/>
  <c r="AD109" i="1"/>
  <c r="AF109" i="1" s="1"/>
  <c r="AE109" i="1" s="1"/>
  <c r="AM109" i="1" s="1"/>
  <c r="AF68" i="1"/>
  <c r="AE68" i="1" s="1"/>
  <c r="AN68" i="1" s="1"/>
  <c r="AR69" i="1"/>
  <c r="AF69" i="1"/>
  <c r="AE69" i="1" s="1"/>
  <c r="AN69" i="1" s="1"/>
  <c r="AR77" i="1"/>
  <c r="AF77" i="1"/>
  <c r="AE77" i="1" s="1"/>
  <c r="AN77" i="1" s="1"/>
  <c r="AR109" i="1"/>
  <c r="AR148" i="1"/>
  <c r="AF148" i="1"/>
  <c r="AE148" i="1" s="1"/>
  <c r="AN148" i="1" s="1"/>
  <c r="AR152" i="1"/>
  <c r="AF152" i="1"/>
  <c r="AE152" i="1" s="1"/>
  <c r="AN152" i="1" s="1"/>
  <c r="AD156" i="1"/>
  <c r="AF156" i="1" s="1"/>
  <c r="AE156" i="1" s="1"/>
  <c r="AF173" i="1"/>
  <c r="AE173" i="1" s="1"/>
  <c r="AR173" i="1"/>
  <c r="AF203" i="1"/>
  <c r="AE203" i="1" s="1"/>
  <c r="AN203" i="1" s="1"/>
  <c r="AR204" i="1"/>
  <c r="AF204" i="1"/>
  <c r="AE204" i="1" s="1"/>
  <c r="AN204" i="1" s="1"/>
  <c r="AR208" i="1"/>
  <c r="AF208" i="1"/>
  <c r="AE208" i="1" s="1"/>
  <c r="AN208" i="1" s="1"/>
  <c r="AR222" i="1"/>
  <c r="AD222" i="1"/>
  <c r="AF222" i="1" s="1"/>
  <c r="AE222" i="1" s="1"/>
  <c r="AM222" i="1" s="1"/>
  <c r="AF289" i="1"/>
  <c r="AE289" i="1" s="1"/>
  <c r="AR289" i="1"/>
  <c r="AR290" i="1"/>
  <c r="AF290" i="1"/>
  <c r="AE290" i="1" s="1"/>
  <c r="BJ290" i="1"/>
  <c r="BK290" i="1" s="1"/>
  <c r="AY290" i="1"/>
  <c r="BA290" i="1"/>
  <c r="AF391" i="1"/>
  <c r="AE391" i="1" s="1"/>
  <c r="AR391" i="1"/>
  <c r="AR392" i="1"/>
  <c r="AF392" i="1"/>
  <c r="AE392" i="1" s="1"/>
  <c r="BJ392" i="1"/>
  <c r="BK392" i="1" s="1"/>
  <c r="AY392" i="1"/>
  <c r="BA392" i="1"/>
  <c r="AR455" i="1"/>
  <c r="AF465" i="1"/>
  <c r="AE465" i="1" s="1"/>
  <c r="AN465" i="1" s="1"/>
  <c r="AR465" i="1"/>
  <c r="AR466" i="1"/>
  <c r="AF469" i="1"/>
  <c r="AE469" i="1" s="1"/>
  <c r="AN469" i="1" s="1"/>
  <c r="AR469" i="1"/>
  <c r="AF470" i="1"/>
  <c r="AE470" i="1" s="1"/>
  <c r="AN470" i="1" s="1"/>
  <c r="AR471" i="1"/>
  <c r="AR490" i="1"/>
  <c r="AF495" i="1"/>
  <c r="AE495" i="1" s="1"/>
  <c r="AN495" i="1" s="1"/>
  <c r="AR495" i="1"/>
  <c r="AR538" i="1"/>
  <c r="AD538" i="1"/>
  <c r="AF538" i="1" s="1"/>
  <c r="AE538" i="1" s="1"/>
  <c r="AM538" i="1" s="1"/>
  <c r="AR562" i="1"/>
  <c r="AD562" i="1"/>
  <c r="AF562" i="1" s="1"/>
  <c r="AE562" i="1" s="1"/>
  <c r="AM562" i="1" s="1"/>
  <c r="AF591" i="1"/>
  <c r="AE591" i="1" s="1"/>
  <c r="AN591" i="1" s="1"/>
  <c r="AF873" i="1"/>
  <c r="AE873" i="1" s="1"/>
  <c r="AN873" i="1" s="1"/>
  <c r="AR874" i="1"/>
  <c r="AF874" i="1"/>
  <c r="AE874" i="1" s="1"/>
  <c r="AN874" i="1" s="1"/>
  <c r="AR898" i="1"/>
  <c r="AD898" i="1"/>
  <c r="AF898" i="1" s="1"/>
  <c r="AE898" i="1" s="1"/>
  <c r="AM898" i="1" s="1"/>
  <c r="AX1050" i="1"/>
  <c r="BA1050" i="1"/>
  <c r="AY1050" i="1"/>
  <c r="AX1052" i="1"/>
  <c r="BA1052" i="1"/>
  <c r="AY1052" i="1"/>
  <c r="AR1050" i="1"/>
  <c r="AF1050" i="1"/>
  <c r="AE1050" i="1" s="1"/>
  <c r="AR1052" i="1"/>
  <c r="AF1052" i="1"/>
  <c r="AE1052" i="1" s="1"/>
  <c r="AR1117" i="1"/>
  <c r="AF1117" i="1"/>
  <c r="AE1117" i="1" s="1"/>
  <c r="AN1117" i="1" s="1"/>
  <c r="AF1118" i="1"/>
  <c r="AE1118" i="1" s="1"/>
  <c r="AN1118" i="1" s="1"/>
  <c r="AR1153" i="1"/>
  <c r="AF1153" i="1"/>
  <c r="AE1153" i="1" s="1"/>
  <c r="AN1153" i="1" s="1"/>
  <c r="AF1189" i="1"/>
  <c r="AE1189" i="1" s="1"/>
  <c r="BJ1189" i="1"/>
  <c r="BK1189" i="1" s="1"/>
  <c r="AF1191" i="1"/>
  <c r="AE1191" i="1" s="1"/>
  <c r="BJ1191" i="1"/>
  <c r="BK1191" i="1" s="1"/>
  <c r="AF1229" i="1"/>
  <c r="AE1229" i="1" s="1"/>
  <c r="AN1229" i="1" s="1"/>
  <c r="AR1237" i="1"/>
  <c r="AF1237" i="1"/>
  <c r="AE1237" i="1" s="1"/>
  <c r="AN1237" i="1" s="1"/>
  <c r="AF1250" i="1"/>
  <c r="AE1250" i="1" s="1"/>
  <c r="AN1250" i="1" s="1"/>
  <c r="AD1251" i="1"/>
  <c r="AF1251" i="1" s="1"/>
  <c r="AE1251" i="1" s="1"/>
  <c r="AF1252" i="1"/>
  <c r="AE1252" i="1" s="1"/>
  <c r="AN1252" i="1" s="1"/>
  <c r="AR1253" i="1"/>
  <c r="AF1253" i="1"/>
  <c r="AE1253" i="1" s="1"/>
  <c r="AN1253" i="1" s="1"/>
  <c r="AR1268" i="1"/>
  <c r="AF1268" i="1"/>
  <c r="AE1268" i="1" s="1"/>
  <c r="AN1268" i="1" s="1"/>
  <c r="AF1269" i="1"/>
  <c r="AE1269" i="1" s="1"/>
  <c r="AN1269" i="1" s="1"/>
  <c r="AR1270" i="1"/>
  <c r="AF1299" i="1"/>
  <c r="AE1299" i="1" s="1"/>
  <c r="BJ1299" i="1"/>
  <c r="BK1299" i="1" s="1"/>
  <c r="AR1410" i="1"/>
  <c r="AR1461" i="1"/>
  <c r="AR1520" i="1"/>
  <c r="BG1521" i="1"/>
  <c r="BH1521" i="1" s="1"/>
  <c r="BG1522" i="1"/>
  <c r="BH1522" i="1" s="1"/>
  <c r="AF1523" i="1"/>
  <c r="AE1523" i="1" s="1"/>
  <c r="AR1524" i="1"/>
  <c r="AF1524" i="1"/>
  <c r="AE1524" i="1" s="1"/>
  <c r="BJ1524" i="1"/>
  <c r="BK1524" i="1" s="1"/>
  <c r="AF1525" i="1"/>
  <c r="AE1525" i="1" s="1"/>
  <c r="BJ1525" i="1"/>
  <c r="BK1525" i="1" s="1"/>
  <c r="AR1567" i="1"/>
  <c r="AR1568" i="1"/>
  <c r="AR1569" i="1"/>
  <c r="AF1569" i="1"/>
  <c r="AE1569" i="1" s="1"/>
  <c r="AN1569" i="1" s="1"/>
  <c r="AR1577" i="1"/>
  <c r="AF1577" i="1"/>
  <c r="AE1577" i="1" s="1"/>
  <c r="AN1577" i="1" s="1"/>
  <c r="AR1585" i="1"/>
  <c r="AF1585" i="1"/>
  <c r="AE1585" i="1" s="1"/>
  <c r="AN1585" i="1" s="1"/>
  <c r="AR1603" i="1"/>
  <c r="AF1614" i="1"/>
  <c r="AE1614" i="1" s="1"/>
  <c r="BJ1614" i="1"/>
  <c r="BK1614" i="1" s="1"/>
  <c r="AR1615" i="1"/>
  <c r="AF1615" i="1"/>
  <c r="AE1615" i="1" s="1"/>
  <c r="BJ1615" i="1"/>
  <c r="BK1615" i="1" s="1"/>
  <c r="AR1622" i="1"/>
  <c r="AF1622" i="1"/>
  <c r="AE1622" i="1" s="1"/>
  <c r="AR28" i="1"/>
  <c r="AR33" i="1"/>
  <c r="AD33" i="1"/>
  <c r="AF33" i="1" s="1"/>
  <c r="AE33" i="1" s="1"/>
  <c r="AM33" i="1" s="1"/>
  <c r="AR37" i="1"/>
  <c r="AD37" i="1"/>
  <c r="AF37" i="1" s="1"/>
  <c r="AE37" i="1" s="1"/>
  <c r="AM37" i="1" s="1"/>
  <c r="AR43" i="1"/>
  <c r="AF43" i="1"/>
  <c r="AE43" i="1" s="1"/>
  <c r="AN43" i="1" s="1"/>
  <c r="AD49" i="1"/>
  <c r="AF49" i="1" s="1"/>
  <c r="AE49" i="1" s="1"/>
  <c r="AD57" i="1"/>
  <c r="AF57" i="1" s="1"/>
  <c r="AE57" i="1" s="1"/>
  <c r="AD65" i="1"/>
  <c r="AF65" i="1" s="1"/>
  <c r="AE65" i="1" s="1"/>
  <c r="AR73" i="1"/>
  <c r="AF73" i="1"/>
  <c r="AE73" i="1" s="1"/>
  <c r="AN73" i="1" s="1"/>
  <c r="AR85" i="1"/>
  <c r="AF85" i="1"/>
  <c r="AE85" i="1" s="1"/>
  <c r="AN85" i="1" s="1"/>
  <c r="AR99" i="1"/>
  <c r="AD99" i="1"/>
  <c r="AF99" i="1" s="1"/>
  <c r="AE99" i="1" s="1"/>
  <c r="AM99" i="1" s="1"/>
  <c r="AR103" i="1"/>
  <c r="AD103" i="1"/>
  <c r="AF103" i="1" s="1"/>
  <c r="AE103" i="1" s="1"/>
  <c r="AM103" i="1" s="1"/>
  <c r="AR122" i="1"/>
  <c r="AD122" i="1"/>
  <c r="AR128" i="1"/>
  <c r="AD128" i="1"/>
  <c r="AR131" i="1"/>
  <c r="AR133" i="1"/>
  <c r="AR141" i="1"/>
  <c r="AD200" i="1"/>
  <c r="AF200" i="1" s="1"/>
  <c r="AE200" i="1" s="1"/>
  <c r="AR216" i="1"/>
  <c r="AD216" i="1"/>
  <c r="AF216" i="1" s="1"/>
  <c r="AE216" i="1" s="1"/>
  <c r="AM216" i="1" s="1"/>
  <c r="AR236" i="1"/>
  <c r="AF236" i="1"/>
  <c r="AE236" i="1" s="1"/>
  <c r="AN236" i="1" s="1"/>
  <c r="AR275" i="1"/>
  <c r="AF293" i="1"/>
  <c r="AE293" i="1" s="1"/>
  <c r="AR293" i="1"/>
  <c r="AR294" i="1"/>
  <c r="AF294" i="1"/>
  <c r="AE294" i="1" s="1"/>
  <c r="BJ294" i="1"/>
  <c r="BK294" i="1" s="1"/>
  <c r="AY294" i="1"/>
  <c r="BA294" i="1"/>
  <c r="AF323" i="1"/>
  <c r="AE323" i="1" s="1"/>
  <c r="AR323" i="1"/>
  <c r="AR338" i="1"/>
  <c r="AD338" i="1"/>
  <c r="AF338" i="1" s="1"/>
  <c r="AE338" i="1" s="1"/>
  <c r="AM338" i="1" s="1"/>
  <c r="AR352" i="1"/>
  <c r="AD352" i="1"/>
  <c r="AF352" i="1" s="1"/>
  <c r="AE352" i="1" s="1"/>
  <c r="AM352" i="1" s="1"/>
  <c r="AR360" i="1"/>
  <c r="AD360" i="1"/>
  <c r="AF360" i="1" s="1"/>
  <c r="AE360" i="1" s="1"/>
  <c r="AM360" i="1" s="1"/>
  <c r="AF387" i="1"/>
  <c r="AE387" i="1" s="1"/>
  <c r="AR387" i="1"/>
  <c r="AR388" i="1"/>
  <c r="AF388" i="1"/>
  <c r="AE388" i="1" s="1"/>
  <c r="BJ388" i="1"/>
  <c r="BK388" i="1" s="1"/>
  <c r="AY388" i="1"/>
  <c r="BA388" i="1"/>
  <c r="AF395" i="1"/>
  <c r="AE395" i="1" s="1"/>
  <c r="AR395" i="1"/>
  <c r="AR396" i="1"/>
  <c r="AF396" i="1"/>
  <c r="AE396" i="1" s="1"/>
  <c r="BJ396" i="1"/>
  <c r="BK396" i="1" s="1"/>
  <c r="AY396" i="1"/>
  <c r="BA396" i="1"/>
  <c r="AF415" i="1"/>
  <c r="AE415" i="1" s="1"/>
  <c r="AR415" i="1"/>
  <c r="AR418" i="1"/>
  <c r="AF418" i="1"/>
  <c r="AE418" i="1" s="1"/>
  <c r="BJ418" i="1"/>
  <c r="BK418" i="1" s="1"/>
  <c r="AY418" i="1"/>
  <c r="AF419" i="1"/>
  <c r="AE419" i="1" s="1"/>
  <c r="AR419" i="1"/>
  <c r="AR422" i="1"/>
  <c r="AD422" i="1"/>
  <c r="AF422" i="1" s="1"/>
  <c r="BJ422" i="1"/>
  <c r="BK422" i="1" s="1"/>
  <c r="AY422" i="1"/>
  <c r="BA422" i="1"/>
  <c r="AR424" i="1"/>
  <c r="AF424" i="1"/>
  <c r="AE424" i="1" s="1"/>
  <c r="BJ424" i="1"/>
  <c r="BK424" i="1" s="1"/>
  <c r="AY424" i="1"/>
  <c r="BA424" i="1"/>
  <c r="AR426" i="1"/>
  <c r="AF426" i="1"/>
  <c r="AE426" i="1" s="1"/>
  <c r="BJ426" i="1"/>
  <c r="BK426" i="1" s="1"/>
  <c r="AY426" i="1"/>
  <c r="BA426" i="1"/>
  <c r="AR428" i="1"/>
  <c r="AF428" i="1"/>
  <c r="AE428" i="1" s="1"/>
  <c r="BJ428" i="1"/>
  <c r="BK428" i="1" s="1"/>
  <c r="AY428" i="1"/>
  <c r="BA428" i="1"/>
  <c r="AR430" i="1"/>
  <c r="AF430" i="1"/>
  <c r="AE430" i="1" s="1"/>
  <c r="BJ430" i="1"/>
  <c r="BK430" i="1" s="1"/>
  <c r="AY430" i="1"/>
  <c r="BA430" i="1"/>
  <c r="AR432" i="1"/>
  <c r="AF432" i="1"/>
  <c r="AE432" i="1" s="1"/>
  <c r="BJ432" i="1"/>
  <c r="BK432" i="1" s="1"/>
  <c r="AY432" i="1"/>
  <c r="BA432" i="1"/>
  <c r="AR434" i="1"/>
  <c r="AD434" i="1"/>
  <c r="AF434" i="1" s="1"/>
  <c r="AE434" i="1" s="1"/>
  <c r="AM434" i="1" s="1"/>
  <c r="AR438" i="1"/>
  <c r="AD438" i="1"/>
  <c r="AF438" i="1" s="1"/>
  <c r="AE438" i="1" s="1"/>
  <c r="AM438" i="1" s="1"/>
  <c r="AR442" i="1"/>
  <c r="AD442" i="1"/>
  <c r="AF442" i="1" s="1"/>
  <c r="AE442" i="1" s="1"/>
  <c r="AM442" i="1" s="1"/>
  <c r="AF457" i="1"/>
  <c r="AE457" i="1" s="1"/>
  <c r="AN457" i="1" s="1"/>
  <c r="AR457" i="1"/>
  <c r="AR458" i="1"/>
  <c r="AF462" i="1"/>
  <c r="AE462" i="1" s="1"/>
  <c r="AN462" i="1" s="1"/>
  <c r="AR463" i="1"/>
  <c r="AF473" i="1"/>
  <c r="AE473" i="1" s="1"/>
  <c r="AN473" i="1" s="1"/>
  <c r="AR473" i="1"/>
  <c r="AF474" i="1"/>
  <c r="AE474" i="1" s="1"/>
  <c r="AN474" i="1" s="1"/>
  <c r="AR475" i="1"/>
  <c r="AF484" i="1"/>
  <c r="AE484" i="1" s="1"/>
  <c r="AN484" i="1" s="1"/>
  <c r="AF485" i="1"/>
  <c r="AE485" i="1" s="1"/>
  <c r="AN485" i="1" s="1"/>
  <c r="AR485" i="1"/>
  <c r="AF486" i="1"/>
  <c r="AE486" i="1" s="1"/>
  <c r="AN486" i="1" s="1"/>
  <c r="AF487" i="1"/>
  <c r="AE487" i="1" s="1"/>
  <c r="AN487" i="1" s="1"/>
  <c r="AR487" i="1"/>
  <c r="AR488" i="1"/>
  <c r="AF492" i="1"/>
  <c r="AE492" i="1" s="1"/>
  <c r="AN492" i="1" s="1"/>
  <c r="AR494" i="1"/>
  <c r="AF499" i="1"/>
  <c r="AE499" i="1" s="1"/>
  <c r="AN499" i="1" s="1"/>
  <c r="AX530" i="1"/>
  <c r="AD530" i="1"/>
  <c r="AF530" i="1" s="1"/>
  <c r="AE530" i="1" s="1"/>
  <c r="AM530" i="1" s="1"/>
  <c r="AR530" i="1"/>
  <c r="AR582" i="1"/>
  <c r="AF582" i="1"/>
  <c r="AE582" i="1" s="1"/>
  <c r="AN582" i="1" s="1"/>
  <c r="AR584" i="1"/>
  <c r="AF584" i="1"/>
  <c r="AE584" i="1" s="1"/>
  <c r="AN584" i="1" s="1"/>
  <c r="AF595" i="1"/>
  <c r="AE595" i="1" s="1"/>
  <c r="AN595" i="1" s="1"/>
  <c r="AD616" i="1"/>
  <c r="AF616" i="1" s="1"/>
  <c r="AE616" i="1" s="1"/>
  <c r="AR626" i="1"/>
  <c r="AD626" i="1"/>
  <c r="AF626" i="1" s="1"/>
  <c r="AE626" i="1" s="1"/>
  <c r="AM626" i="1" s="1"/>
  <c r="AR628" i="1"/>
  <c r="AF628" i="1"/>
  <c r="AE628" i="1" s="1"/>
  <c r="AN628" i="1" s="1"/>
  <c r="AR632" i="1"/>
  <c r="AD632" i="1"/>
  <c r="AF632" i="1" s="1"/>
  <c r="AE632" i="1" s="1"/>
  <c r="AM632" i="1" s="1"/>
  <c r="AF671" i="1"/>
  <c r="AE671" i="1" s="1"/>
  <c r="AN671" i="1" s="1"/>
  <c r="AF723" i="1"/>
  <c r="AE723" i="1" s="1"/>
  <c r="AN723" i="1" s="1"/>
  <c r="AF737" i="1"/>
  <c r="AE737" i="1" s="1"/>
  <c r="BJ737" i="1"/>
  <c r="BK737" i="1" s="1"/>
  <c r="AF739" i="1"/>
  <c r="AE739" i="1" s="1"/>
  <c r="BJ739" i="1"/>
  <c r="BK739" i="1" s="1"/>
  <c r="AF741" i="1"/>
  <c r="AE741" i="1" s="1"/>
  <c r="BJ741" i="1"/>
  <c r="BK741" i="1" s="1"/>
  <c r="AF743" i="1"/>
  <c r="AE743" i="1" s="1"/>
  <c r="BJ743" i="1"/>
  <c r="BK743" i="1" s="1"/>
  <c r="AF745" i="1"/>
  <c r="AE745" i="1" s="1"/>
  <c r="BJ745" i="1"/>
  <c r="BK745" i="1" s="1"/>
  <c r="AF747" i="1"/>
  <c r="AE747" i="1" s="1"/>
  <c r="BJ747" i="1"/>
  <c r="BK747" i="1" s="1"/>
  <c r="AF749" i="1"/>
  <c r="AE749" i="1" s="1"/>
  <c r="BJ749" i="1"/>
  <c r="BK749" i="1" s="1"/>
  <c r="AF751" i="1"/>
  <c r="AE751" i="1" s="1"/>
  <c r="BJ751" i="1"/>
  <c r="BK751" i="1" s="1"/>
  <c r="AF753" i="1"/>
  <c r="AE753" i="1" s="1"/>
  <c r="BJ753" i="1"/>
  <c r="BK753" i="1" s="1"/>
  <c r="AF755" i="1"/>
  <c r="AE755" i="1" s="1"/>
  <c r="BJ755" i="1"/>
  <c r="BK755" i="1" s="1"/>
  <c r="AF757" i="1"/>
  <c r="AE757" i="1" s="1"/>
  <c r="BJ757" i="1"/>
  <c r="BK757" i="1" s="1"/>
  <c r="AR760" i="1"/>
  <c r="AF760" i="1"/>
  <c r="AE760" i="1" s="1"/>
  <c r="BJ760" i="1"/>
  <c r="BK760" i="1" s="1"/>
  <c r="AF761" i="1"/>
  <c r="AE761" i="1" s="1"/>
  <c r="BJ761" i="1"/>
  <c r="BK761" i="1" s="1"/>
  <c r="AF765" i="1"/>
  <c r="AE765" i="1" s="1"/>
  <c r="BJ765" i="1"/>
  <c r="BK765" i="1" s="1"/>
  <c r="AR768" i="1"/>
  <c r="AF768" i="1"/>
  <c r="AE768" i="1" s="1"/>
  <c r="BJ768" i="1"/>
  <c r="BK768" i="1" s="1"/>
  <c r="AY768" i="1"/>
  <c r="BA768" i="1"/>
  <c r="BC768" i="1"/>
  <c r="AD784" i="1"/>
  <c r="AF784" i="1" s="1"/>
  <c r="AE784" i="1" s="1"/>
  <c r="AD815" i="1"/>
  <c r="AF815" i="1" s="1"/>
  <c r="AE815" i="1" s="1"/>
  <c r="AF818" i="1"/>
  <c r="AE818" i="1" s="1"/>
  <c r="AN818" i="1" s="1"/>
  <c r="AF857" i="1"/>
  <c r="AE857" i="1" s="1"/>
  <c r="AX860" i="1"/>
  <c r="BC860" i="1"/>
  <c r="BA860" i="1"/>
  <c r="AY860" i="1"/>
  <c r="AX878" i="1"/>
  <c r="AD878" i="1"/>
  <c r="AF878" i="1" s="1"/>
  <c r="AE878" i="1" s="1"/>
  <c r="AM878" i="1" s="1"/>
  <c r="AX890" i="1"/>
  <c r="AD890" i="1"/>
  <c r="AF890" i="1" s="1"/>
  <c r="AE890" i="1" s="1"/>
  <c r="AM890" i="1" s="1"/>
  <c r="BJ857" i="1"/>
  <c r="BK857" i="1" s="1"/>
  <c r="AR860" i="1"/>
  <c r="AF860" i="1"/>
  <c r="AE860" i="1" s="1"/>
  <c r="BJ860" i="1"/>
  <c r="BK860" i="1" s="1"/>
  <c r="AR878" i="1"/>
  <c r="AR890" i="1"/>
  <c r="AF935" i="1"/>
  <c r="AE935" i="1" s="1"/>
  <c r="BJ935" i="1"/>
  <c r="BK935" i="1" s="1"/>
  <c r="AR938" i="1"/>
  <c r="AF938" i="1"/>
  <c r="AE938" i="1" s="1"/>
  <c r="BJ938" i="1"/>
  <c r="BK938" i="1" s="1"/>
  <c r="AY938" i="1"/>
  <c r="BA938" i="1"/>
  <c r="BC938" i="1"/>
  <c r="AF941" i="1"/>
  <c r="AE941" i="1" s="1"/>
  <c r="BJ941" i="1"/>
  <c r="BK941" i="1" s="1"/>
  <c r="AF943" i="1"/>
  <c r="AE943" i="1" s="1"/>
  <c r="BJ943" i="1"/>
  <c r="BK943" i="1" s="1"/>
  <c r="AF945" i="1"/>
  <c r="AE945" i="1" s="1"/>
  <c r="BJ945" i="1"/>
  <c r="BK945" i="1" s="1"/>
  <c r="AF947" i="1"/>
  <c r="AE947" i="1" s="1"/>
  <c r="BJ947" i="1"/>
  <c r="BK947" i="1" s="1"/>
  <c r="AF949" i="1"/>
  <c r="AE949" i="1" s="1"/>
  <c r="BJ949" i="1"/>
  <c r="BK949" i="1" s="1"/>
  <c r="AF967" i="1"/>
  <c r="AE967" i="1" s="1"/>
  <c r="BJ967" i="1"/>
  <c r="BK967" i="1" s="1"/>
  <c r="AR970" i="1"/>
  <c r="AF970" i="1"/>
  <c r="AE970" i="1" s="1"/>
  <c r="BJ970" i="1"/>
  <c r="BK970" i="1" s="1"/>
  <c r="AY970" i="1"/>
  <c r="BA970" i="1"/>
  <c r="AR972" i="1"/>
  <c r="AF972" i="1"/>
  <c r="AE972" i="1" s="1"/>
  <c r="BJ972" i="1"/>
  <c r="BK972" i="1" s="1"/>
  <c r="AY972" i="1"/>
  <c r="BA972" i="1"/>
  <c r="AR974" i="1"/>
  <c r="AF974" i="1"/>
  <c r="AE974" i="1" s="1"/>
  <c r="BJ974" i="1"/>
  <c r="BK974" i="1" s="1"/>
  <c r="AY974" i="1"/>
  <c r="BA974" i="1"/>
  <c r="AR976" i="1"/>
  <c r="AF976" i="1"/>
  <c r="AE976" i="1" s="1"/>
  <c r="BJ976" i="1"/>
  <c r="BK976" i="1" s="1"/>
  <c r="AY976" i="1"/>
  <c r="BA976" i="1"/>
  <c r="AR978" i="1"/>
  <c r="AF978" i="1"/>
  <c r="AE978" i="1" s="1"/>
  <c r="AF979" i="1"/>
  <c r="AE979" i="1" s="1"/>
  <c r="AR980" i="1"/>
  <c r="AF980" i="1"/>
  <c r="AE980" i="1" s="1"/>
  <c r="BJ980" i="1"/>
  <c r="BK980" i="1" s="1"/>
  <c r="AR982" i="1"/>
  <c r="AF982" i="1"/>
  <c r="AE982" i="1" s="1"/>
  <c r="AY982" i="1"/>
  <c r="BA982" i="1"/>
  <c r="AR984" i="1"/>
  <c r="AF984" i="1"/>
  <c r="AE984" i="1" s="1"/>
  <c r="BJ984" i="1"/>
  <c r="BK984" i="1" s="1"/>
  <c r="AY984" i="1"/>
  <c r="BA984" i="1"/>
  <c r="BG1002" i="1"/>
  <c r="BH1002" i="1" s="1"/>
  <c r="AF1005" i="1"/>
  <c r="AE1005" i="1" s="1"/>
  <c r="BJ1005" i="1"/>
  <c r="BK1005" i="1" s="1"/>
  <c r="AF1007" i="1"/>
  <c r="AE1007" i="1" s="1"/>
  <c r="BJ1007" i="1"/>
  <c r="BK1007" i="1" s="1"/>
  <c r="AF1009" i="1"/>
  <c r="AE1009" i="1" s="1"/>
  <c r="BJ1009" i="1"/>
  <c r="BK1009" i="1" s="1"/>
  <c r="AR1012" i="1"/>
  <c r="AF1012" i="1"/>
  <c r="AE1012" i="1" s="1"/>
  <c r="BJ1012" i="1"/>
  <c r="BK1012" i="1" s="1"/>
  <c r="AY1012" i="1"/>
  <c r="BA1012" i="1"/>
  <c r="BC1012" i="1"/>
  <c r="BG1074" i="1"/>
  <c r="BH1074" i="1" s="1"/>
  <c r="BG1076" i="1"/>
  <c r="BH1076" i="1" s="1"/>
  <c r="BG1078" i="1"/>
  <c r="BH1078" i="1" s="1"/>
  <c r="AR1135" i="1"/>
  <c r="AF1135" i="1"/>
  <c r="AE1135" i="1" s="1"/>
  <c r="AN1135" i="1" s="1"/>
  <c r="AD1143" i="1"/>
  <c r="AF1143" i="1" s="1"/>
  <c r="AE1143" i="1" s="1"/>
  <c r="AR1149" i="1"/>
  <c r="AF1149" i="1"/>
  <c r="AE1149" i="1" s="1"/>
  <c r="AN1149" i="1" s="1"/>
  <c r="AR1157" i="1"/>
  <c r="AD1157" i="1"/>
  <c r="AF1157" i="1" s="1"/>
  <c r="AE1157" i="1" s="1"/>
  <c r="AM1157" i="1" s="1"/>
  <c r="AD1161" i="1"/>
  <c r="AF1161" i="1" s="1"/>
  <c r="AE1161" i="1" s="1"/>
  <c r="AF1162" i="1"/>
  <c r="AE1162" i="1" s="1"/>
  <c r="AN1162" i="1" s="1"/>
  <c r="AF1181" i="1"/>
  <c r="AE1181" i="1" s="1"/>
  <c r="BJ1181" i="1"/>
  <c r="BK1181" i="1" s="1"/>
  <c r="AR1184" i="1"/>
  <c r="AF1184" i="1"/>
  <c r="AE1184" i="1" s="1"/>
  <c r="BJ1184" i="1"/>
  <c r="BK1184" i="1" s="1"/>
  <c r="AR1194" i="1"/>
  <c r="AF1194" i="1"/>
  <c r="AE1194" i="1" s="1"/>
  <c r="AN1194" i="1" s="1"/>
  <c r="AR1216" i="1"/>
  <c r="AF1216" i="1"/>
  <c r="AE1216" i="1" s="1"/>
  <c r="AN1216" i="1" s="1"/>
  <c r="AF1225" i="1"/>
  <c r="AE1225" i="1" s="1"/>
  <c r="AN1225" i="1" s="1"/>
  <c r="AR1245" i="1"/>
  <c r="AF1245" i="1"/>
  <c r="AE1245" i="1" s="1"/>
  <c r="AN1245" i="1" s="1"/>
  <c r="AR1247" i="1"/>
  <c r="AF1247" i="1"/>
  <c r="AE1247" i="1" s="1"/>
  <c r="AN1247" i="1" s="1"/>
  <c r="AR1262" i="1"/>
  <c r="AF1262" i="1"/>
  <c r="AE1262" i="1" s="1"/>
  <c r="AN1262" i="1" s="1"/>
  <c r="AR1277" i="1"/>
  <c r="AR1278" i="1"/>
  <c r="AF1278" i="1"/>
  <c r="AE1278" i="1" s="1"/>
  <c r="AN1278" i="1" s="1"/>
  <c r="AD1290" i="1"/>
  <c r="AF1290" i="1" s="1"/>
  <c r="AE1290" i="1" s="1"/>
  <c r="AF1303" i="1"/>
  <c r="AE1303" i="1" s="1"/>
  <c r="BJ1303" i="1"/>
  <c r="BK1303" i="1" s="1"/>
  <c r="AR1306" i="1"/>
  <c r="AF1306" i="1"/>
  <c r="AE1306" i="1" s="1"/>
  <c r="BJ1306" i="1"/>
  <c r="BK1306" i="1" s="1"/>
  <c r="AF1338" i="1"/>
  <c r="AE1338" i="1" s="1"/>
  <c r="AN1338" i="1" s="1"/>
  <c r="AF1346" i="1"/>
  <c r="AE1346" i="1" s="1"/>
  <c r="AN1346" i="1" s="1"/>
  <c r="AR1347" i="1"/>
  <c r="AF1347" i="1"/>
  <c r="AE1347" i="1" s="1"/>
  <c r="AN1347" i="1" s="1"/>
  <c r="AF1387" i="1"/>
  <c r="AE1387" i="1" s="1"/>
  <c r="AN1387" i="1" s="1"/>
  <c r="AR1388" i="1"/>
  <c r="AF1388" i="1"/>
  <c r="AE1388" i="1" s="1"/>
  <c r="AN1388" i="1" s="1"/>
  <c r="AR1390" i="1"/>
  <c r="AF1390" i="1"/>
  <c r="AE1390" i="1" s="1"/>
  <c r="AN1390" i="1" s="1"/>
  <c r="AR1392" i="1"/>
  <c r="AR1396" i="1"/>
  <c r="AR1406" i="1"/>
  <c r="AR1416" i="1"/>
  <c r="AR1418" i="1"/>
  <c r="AF1421" i="1"/>
  <c r="AE1421" i="1" s="1"/>
  <c r="AN1421" i="1" s="1"/>
  <c r="AR1421" i="1"/>
  <c r="AF1425" i="1"/>
  <c r="AE1425" i="1" s="1"/>
  <c r="AN1425" i="1" s="1"/>
  <c r="AR1425" i="1"/>
  <c r="AF1433" i="1"/>
  <c r="AE1433" i="1" s="1"/>
  <c r="AN1433" i="1" s="1"/>
  <c r="AR1433" i="1"/>
  <c r="AF1435" i="1"/>
  <c r="AE1435" i="1" s="1"/>
  <c r="AN1435" i="1" s="1"/>
  <c r="AR1435" i="1"/>
  <c r="AR1445" i="1"/>
  <c r="AF1462" i="1"/>
  <c r="AE1462" i="1" s="1"/>
  <c r="AF1467" i="1"/>
  <c r="AE1467" i="1" s="1"/>
  <c r="BJ1467" i="1"/>
  <c r="BK1467" i="1" s="1"/>
  <c r="AR1470" i="1"/>
  <c r="AF1470" i="1"/>
  <c r="AE1470" i="1" s="1"/>
  <c r="BJ1470" i="1"/>
  <c r="BK1470" i="1" s="1"/>
  <c r="AF1483" i="1"/>
  <c r="AE1483" i="1" s="1"/>
  <c r="BJ1483" i="1"/>
  <c r="BK1483" i="1" s="1"/>
  <c r="AF1485" i="1"/>
  <c r="AE1485" i="1" s="1"/>
  <c r="BJ1485" i="1"/>
  <c r="BK1485" i="1" s="1"/>
  <c r="AF1487" i="1"/>
  <c r="AE1487" i="1" s="1"/>
  <c r="BJ1487" i="1"/>
  <c r="BK1487" i="1" s="1"/>
  <c r="AF1489" i="1"/>
  <c r="AE1489" i="1" s="1"/>
  <c r="BJ1489" i="1"/>
  <c r="BK1489" i="1" s="1"/>
  <c r="AO1513" i="1"/>
  <c r="AF1529" i="1"/>
  <c r="AE1529" i="1" s="1"/>
  <c r="BJ1529" i="1"/>
  <c r="BK1529" i="1" s="1"/>
  <c r="AR1532" i="1"/>
  <c r="AF1532" i="1"/>
  <c r="AE1532" i="1" s="1"/>
  <c r="BJ1532" i="1"/>
  <c r="BK1532" i="1" s="1"/>
  <c r="AD1558" i="1"/>
  <c r="AF1558" i="1" s="1"/>
  <c r="AE1558" i="1" s="1"/>
  <c r="AR1606" i="1"/>
  <c r="AF1607" i="1"/>
  <c r="AE1607" i="1" s="1"/>
  <c r="AR1619" i="1"/>
  <c r="AF1619" i="1"/>
  <c r="AE1619" i="1" s="1"/>
  <c r="BJ1619" i="1"/>
  <c r="BK1619" i="1" s="1"/>
  <c r="BJ1624" i="1"/>
  <c r="BK1624" i="1" s="1"/>
  <c r="AR1626" i="1"/>
  <c r="AF1626" i="1"/>
  <c r="AE1626" i="1" s="1"/>
  <c r="AF1629" i="1"/>
  <c r="AE1629" i="1" s="1"/>
  <c r="BG1629" i="1"/>
  <c r="BH1629" i="1" s="1"/>
  <c r="AR1632" i="1"/>
  <c r="AY140" i="1"/>
  <c r="BA140" i="1"/>
  <c r="AF6" i="1"/>
  <c r="AE6" i="1" s="1"/>
  <c r="AT1656" i="1"/>
  <c r="AT1" i="1" s="1"/>
  <c r="AZ1656" i="1"/>
  <c r="AZ1" i="1" s="1"/>
  <c r="AR11" i="1"/>
  <c r="AD11" i="1"/>
  <c r="AF11" i="1" s="1"/>
  <c r="AE11" i="1" s="1"/>
  <c r="AM11" i="1" s="1"/>
  <c r="AR23" i="1"/>
  <c r="AF23" i="1"/>
  <c r="AE23" i="1" s="1"/>
  <c r="AN23" i="1" s="1"/>
  <c r="AF26" i="1"/>
  <c r="AE26" i="1" s="1"/>
  <c r="AN26" i="1" s="1"/>
  <c r="AR27" i="1"/>
  <c r="AF27" i="1"/>
  <c r="AE27" i="1" s="1"/>
  <c r="AN27" i="1" s="1"/>
  <c r="BG27" i="1" s="1"/>
  <c r="BH27" i="1" s="1"/>
  <c r="AR39" i="1"/>
  <c r="AD39" i="1"/>
  <c r="AF39" i="1" s="1"/>
  <c r="AE39" i="1" s="1"/>
  <c r="AM39" i="1" s="1"/>
  <c r="AD45" i="1"/>
  <c r="AF45" i="1" s="1"/>
  <c r="AE45" i="1" s="1"/>
  <c r="AD53" i="1"/>
  <c r="AF53" i="1" s="1"/>
  <c r="AE53" i="1" s="1"/>
  <c r="AD61" i="1"/>
  <c r="AF61" i="1" s="1"/>
  <c r="AE61" i="1" s="1"/>
  <c r="AF66" i="1"/>
  <c r="AE66" i="1" s="1"/>
  <c r="AN66" i="1" s="1"/>
  <c r="AR67" i="1"/>
  <c r="AF67" i="1"/>
  <c r="AE67" i="1" s="1"/>
  <c r="AN67" i="1" s="1"/>
  <c r="AF70" i="1"/>
  <c r="AE70" i="1" s="1"/>
  <c r="AN70" i="1" s="1"/>
  <c r="AR71" i="1"/>
  <c r="AF71" i="1"/>
  <c r="AE71" i="1" s="1"/>
  <c r="AN71" i="1" s="1"/>
  <c r="AR75" i="1"/>
  <c r="AF75" i="1"/>
  <c r="AE75" i="1" s="1"/>
  <c r="AN75" i="1" s="1"/>
  <c r="AR83" i="1"/>
  <c r="AF83" i="1"/>
  <c r="AE83" i="1" s="1"/>
  <c r="AN83" i="1" s="1"/>
  <c r="AR87" i="1"/>
  <c r="AD87" i="1"/>
  <c r="AF87" i="1" s="1"/>
  <c r="AE87" i="1" s="1"/>
  <c r="AM87" i="1" s="1"/>
  <c r="AR95" i="1"/>
  <c r="AD95" i="1"/>
  <c r="AF95" i="1" s="1"/>
  <c r="AE95" i="1" s="1"/>
  <c r="AM95" i="1" s="1"/>
  <c r="AR113" i="1"/>
  <c r="AD113" i="1"/>
  <c r="AF113" i="1" s="1"/>
  <c r="AE113" i="1" s="1"/>
  <c r="AM113" i="1" s="1"/>
  <c r="AO118" i="1"/>
  <c r="AY118" i="1"/>
  <c r="BA118" i="1"/>
  <c r="AR120" i="1"/>
  <c r="AF120" i="1"/>
  <c r="AE120" i="1" s="1"/>
  <c r="AN120" i="1" s="1"/>
  <c r="AY122" i="1"/>
  <c r="BA122" i="1"/>
  <c r="AR126" i="1"/>
  <c r="AD126" i="1"/>
  <c r="AF126" i="1" s="1"/>
  <c r="AE126" i="1" s="1"/>
  <c r="AM126" i="1" s="1"/>
  <c r="AY128" i="1"/>
  <c r="BA128" i="1"/>
  <c r="AF131" i="1"/>
  <c r="AE131" i="1" s="1"/>
  <c r="AN131" i="1" s="1"/>
  <c r="AF133" i="1"/>
  <c r="AE133" i="1" s="1"/>
  <c r="AN133" i="1" s="1"/>
  <c r="AF136" i="1"/>
  <c r="AE136" i="1" s="1"/>
  <c r="AY136" i="1"/>
  <c r="BA136" i="1"/>
  <c r="AD140" i="1"/>
  <c r="AF140" i="1" s="1"/>
  <c r="AE140" i="1" s="1"/>
  <c r="AF141" i="1"/>
  <c r="AE141" i="1" s="1"/>
  <c r="AN141" i="1" s="1"/>
  <c r="AR142" i="1"/>
  <c r="AR145" i="1"/>
  <c r="AR163" i="1"/>
  <c r="AR165" i="1"/>
  <c r="AF167" i="1"/>
  <c r="AE167" i="1" s="1"/>
  <c r="AR167" i="1"/>
  <c r="AF169" i="1"/>
  <c r="AE169" i="1" s="1"/>
  <c r="AR169" i="1"/>
  <c r="AR172" i="1"/>
  <c r="AF172" i="1"/>
  <c r="AE172" i="1" s="1"/>
  <c r="BJ172" i="1"/>
  <c r="BK172" i="1" s="1"/>
  <c r="AY172" i="1"/>
  <c r="BA172" i="1"/>
  <c r="BC172" i="1"/>
  <c r="AR175" i="1"/>
  <c r="AR177" i="1"/>
  <c r="AR179" i="1"/>
  <c r="AR181" i="1"/>
  <c r="AR183" i="1"/>
  <c r="AY186" i="1"/>
  <c r="AD188" i="1"/>
  <c r="AF188" i="1" s="1"/>
  <c r="AE188" i="1" s="1"/>
  <c r="AF201" i="1"/>
  <c r="AE201" i="1" s="1"/>
  <c r="AN201" i="1" s="1"/>
  <c r="AR202" i="1"/>
  <c r="AF202" i="1"/>
  <c r="AE202" i="1" s="1"/>
  <c r="AN202" i="1" s="1"/>
  <c r="AR206" i="1"/>
  <c r="AF206" i="1"/>
  <c r="AE206" i="1" s="1"/>
  <c r="AN206" i="1" s="1"/>
  <c r="AR210" i="1"/>
  <c r="AF210" i="1"/>
  <c r="AE210" i="1" s="1"/>
  <c r="AN210" i="1" s="1"/>
  <c r="AR220" i="1"/>
  <c r="AD220" i="1"/>
  <c r="AF220" i="1" s="1"/>
  <c r="AE220" i="1" s="1"/>
  <c r="AM220" i="1" s="1"/>
  <c r="AR226" i="1"/>
  <c r="AD226" i="1"/>
  <c r="AF226" i="1" s="1"/>
  <c r="AE226" i="1" s="1"/>
  <c r="AM226" i="1" s="1"/>
  <c r="AR234" i="1"/>
  <c r="AF234" i="1"/>
  <c r="AE234" i="1" s="1"/>
  <c r="AN234" i="1" s="1"/>
  <c r="AR238" i="1"/>
  <c r="AF238" i="1"/>
  <c r="AE238" i="1" s="1"/>
  <c r="AN238" i="1" s="1"/>
  <c r="AR248" i="1"/>
  <c r="AF248" i="1"/>
  <c r="AE248" i="1" s="1"/>
  <c r="AN248" i="1" s="1"/>
  <c r="AR255" i="1"/>
  <c r="AR256" i="1"/>
  <c r="AF256" i="1"/>
  <c r="AE256" i="1" s="1"/>
  <c r="AN256" i="1" s="1"/>
  <c r="AR278" i="1"/>
  <c r="AF278" i="1"/>
  <c r="AE278" i="1" s="1"/>
  <c r="AN278" i="1" s="1"/>
  <c r="AR282" i="1"/>
  <c r="AF282" i="1"/>
  <c r="AE282" i="1" s="1"/>
  <c r="AN282" i="1" s="1"/>
  <c r="AR288" i="1"/>
  <c r="AF288" i="1"/>
  <c r="AE288" i="1" s="1"/>
  <c r="BJ288" i="1"/>
  <c r="BK288" i="1" s="1"/>
  <c r="AY288" i="1"/>
  <c r="BA288" i="1"/>
  <c r="AF291" i="1"/>
  <c r="AE291" i="1" s="1"/>
  <c r="AR291" i="1"/>
  <c r="AR292" i="1"/>
  <c r="AF292" i="1"/>
  <c r="AE292" i="1" s="1"/>
  <c r="BJ292" i="1"/>
  <c r="BK292" i="1" s="1"/>
  <c r="AY292" i="1"/>
  <c r="BA292" i="1"/>
  <c r="AF295" i="1"/>
  <c r="AE295" i="1" s="1"/>
  <c r="AR295" i="1"/>
  <c r="AR296" i="1"/>
  <c r="AF296" i="1"/>
  <c r="AE296" i="1" s="1"/>
  <c r="BJ296" i="1"/>
  <c r="BK296" i="1" s="1"/>
  <c r="AY296" i="1"/>
  <c r="BA296" i="1"/>
  <c r="AF319" i="1"/>
  <c r="AE319" i="1" s="1"/>
  <c r="AR319" i="1"/>
  <c r="AR322" i="1"/>
  <c r="AF322" i="1"/>
  <c r="AE322" i="1" s="1"/>
  <c r="BJ322" i="1"/>
  <c r="BK322" i="1" s="1"/>
  <c r="AY322" i="1"/>
  <c r="BA322" i="1"/>
  <c r="BC322" i="1"/>
  <c r="AR325" i="1"/>
  <c r="AR327" i="1"/>
  <c r="AR329" i="1"/>
  <c r="AR331" i="1"/>
  <c r="AR333" i="1"/>
  <c r="AR342" i="1"/>
  <c r="AD342" i="1"/>
  <c r="AF342" i="1" s="1"/>
  <c r="AE342" i="1" s="1"/>
  <c r="AM342" i="1" s="1"/>
  <c r="AR348" i="1"/>
  <c r="AD348" i="1"/>
  <c r="AF348" i="1" s="1"/>
  <c r="AE348" i="1" s="1"/>
  <c r="AM348" i="1" s="1"/>
  <c r="AR358" i="1"/>
  <c r="AD358" i="1"/>
  <c r="AF358" i="1" s="1"/>
  <c r="AE358" i="1" s="1"/>
  <c r="AM358" i="1" s="1"/>
  <c r="AR364" i="1"/>
  <c r="AD364" i="1"/>
  <c r="AF364" i="1" s="1"/>
  <c r="AE364" i="1" s="1"/>
  <c r="AM364" i="1" s="1"/>
  <c r="AD372" i="1"/>
  <c r="AF372" i="1" s="1"/>
  <c r="AE372" i="1" s="1"/>
  <c r="AR382" i="1"/>
  <c r="AF382" i="1"/>
  <c r="AE382" i="1" s="1"/>
  <c r="BJ382" i="1"/>
  <c r="BK382" i="1" s="1"/>
  <c r="AY382" i="1"/>
  <c r="BA382" i="1"/>
  <c r="AF385" i="1"/>
  <c r="AE385" i="1" s="1"/>
  <c r="AR385" i="1"/>
  <c r="AR386" i="1"/>
  <c r="AF386" i="1"/>
  <c r="AE386" i="1" s="1"/>
  <c r="BJ386" i="1"/>
  <c r="BK386" i="1" s="1"/>
  <c r="AY386" i="1"/>
  <c r="BA386" i="1"/>
  <c r="AF389" i="1"/>
  <c r="AE389" i="1" s="1"/>
  <c r="AR389" i="1"/>
  <c r="AR390" i="1"/>
  <c r="AF390" i="1"/>
  <c r="AE390" i="1" s="1"/>
  <c r="BJ390" i="1"/>
  <c r="BK390" i="1" s="1"/>
  <c r="AY390" i="1"/>
  <c r="BA390" i="1"/>
  <c r="AF393" i="1"/>
  <c r="AE393" i="1" s="1"/>
  <c r="AR393" i="1"/>
  <c r="AR394" i="1"/>
  <c r="AF394" i="1"/>
  <c r="AE394" i="1" s="1"/>
  <c r="BJ394" i="1"/>
  <c r="BK394" i="1" s="1"/>
  <c r="AY394" i="1"/>
  <c r="BA394" i="1"/>
  <c r="AF397" i="1"/>
  <c r="AE397" i="1" s="1"/>
  <c r="AR397" i="1"/>
  <c r="AR398" i="1"/>
  <c r="AF398" i="1"/>
  <c r="AE398" i="1" s="1"/>
  <c r="BJ398" i="1"/>
  <c r="BK398" i="1" s="1"/>
  <c r="AR400" i="1"/>
  <c r="AF400" i="1"/>
  <c r="AE400" i="1" s="1"/>
  <c r="BJ400" i="1"/>
  <c r="BK400" i="1" s="1"/>
  <c r="AR402" i="1"/>
  <c r="AF402" i="1"/>
  <c r="AE402" i="1" s="1"/>
  <c r="BJ402" i="1"/>
  <c r="BK402" i="1" s="1"/>
  <c r="AR404" i="1"/>
  <c r="AF404" i="1"/>
  <c r="AE404" i="1" s="1"/>
  <c r="BJ404" i="1"/>
  <c r="BK404" i="1" s="1"/>
  <c r="AR406" i="1"/>
  <c r="AF406" i="1"/>
  <c r="AE406" i="1" s="1"/>
  <c r="BJ406" i="1"/>
  <c r="BK406" i="1" s="1"/>
  <c r="AY406" i="1"/>
  <c r="BA406" i="1"/>
  <c r="AR408" i="1"/>
  <c r="AF408" i="1"/>
  <c r="AE408" i="1" s="1"/>
  <c r="BJ408" i="1"/>
  <c r="BK408" i="1" s="1"/>
  <c r="AY408" i="1"/>
  <c r="BA408" i="1"/>
  <c r="AR410" i="1"/>
  <c r="AF410" i="1"/>
  <c r="AE410" i="1" s="1"/>
  <c r="BJ410" i="1"/>
  <c r="BK410" i="1" s="1"/>
  <c r="AY410" i="1"/>
  <c r="BA410" i="1"/>
  <c r="AR412" i="1"/>
  <c r="AF412" i="1"/>
  <c r="AE412" i="1" s="1"/>
  <c r="BJ412" i="1"/>
  <c r="BK412" i="1" s="1"/>
  <c r="AY412" i="1"/>
  <c r="BA412" i="1"/>
  <c r="AR414" i="1"/>
  <c r="AF414" i="1"/>
  <c r="AE414" i="1" s="1"/>
  <c r="BJ414" i="1"/>
  <c r="BK414" i="1" s="1"/>
  <c r="AY414" i="1"/>
  <c r="BA414" i="1"/>
  <c r="BC414" i="1"/>
  <c r="AX418" i="1"/>
  <c r="BC418" i="1"/>
  <c r="AR446" i="1"/>
  <c r="AD446" i="1"/>
  <c r="AF446" i="1" s="1"/>
  <c r="AE446" i="1" s="1"/>
  <c r="AM446" i="1" s="1"/>
  <c r="AR452" i="1"/>
  <c r="AD452" i="1"/>
  <c r="AF452" i="1" s="1"/>
  <c r="AE452" i="1" s="1"/>
  <c r="AM452" i="1" s="1"/>
  <c r="AR456" i="1"/>
  <c r="AF456" i="1"/>
  <c r="AE456" i="1" s="1"/>
  <c r="AN456" i="1" s="1"/>
  <c r="AF458" i="1"/>
  <c r="AE458" i="1" s="1"/>
  <c r="AN458" i="1" s="1"/>
  <c r="AY458" i="1"/>
  <c r="BA458" i="1"/>
  <c r="AR459" i="1"/>
  <c r="AF461" i="1"/>
  <c r="AE461" i="1" s="1"/>
  <c r="AN461" i="1" s="1"/>
  <c r="AR461" i="1"/>
  <c r="AR462" i="1"/>
  <c r="AR464" i="1"/>
  <c r="AF464" i="1"/>
  <c r="AE464" i="1" s="1"/>
  <c r="AN464" i="1" s="1"/>
  <c r="AF466" i="1"/>
  <c r="AE466" i="1" s="1"/>
  <c r="AN466" i="1" s="1"/>
  <c r="AY466" i="1"/>
  <c r="BA466" i="1"/>
  <c r="AR470" i="1"/>
  <c r="AR474" i="1"/>
  <c r="AR478" i="1"/>
  <c r="AR481" i="1"/>
  <c r="AF482" i="1"/>
  <c r="AE482" i="1" s="1"/>
  <c r="AN482" i="1" s="1"/>
  <c r="AY482" i="1"/>
  <c r="BA482" i="1"/>
  <c r="AR484" i="1"/>
  <c r="AR486" i="1"/>
  <c r="AF488" i="1"/>
  <c r="AE488" i="1" s="1"/>
  <c r="AN488" i="1" s="1"/>
  <c r="AY488" i="1"/>
  <c r="BA488" i="1"/>
  <c r="AR489" i="1"/>
  <c r="AF490" i="1"/>
  <c r="AE490" i="1" s="1"/>
  <c r="AN490" i="1" s="1"/>
  <c r="AY490" i="1"/>
  <c r="BA490" i="1"/>
  <c r="AR492" i="1"/>
  <c r="AF494" i="1"/>
  <c r="AE494" i="1" s="1"/>
  <c r="AN494" i="1" s="1"/>
  <c r="AY494" i="1"/>
  <c r="BA494" i="1"/>
  <c r="AF497" i="1"/>
  <c r="AE497" i="1" s="1"/>
  <c r="AN497" i="1" s="1"/>
  <c r="AF501" i="1"/>
  <c r="AE501" i="1" s="1"/>
  <c r="AN501" i="1" s="1"/>
  <c r="AF505" i="1"/>
  <c r="AE505" i="1" s="1"/>
  <c r="AN505" i="1" s="1"/>
  <c r="AD534" i="1"/>
  <c r="AF534" i="1" s="1"/>
  <c r="AE534" i="1" s="1"/>
  <c r="AR542" i="1"/>
  <c r="AD542" i="1"/>
  <c r="AF542" i="1" s="1"/>
  <c r="AE542" i="1" s="1"/>
  <c r="AM542" i="1" s="1"/>
  <c r="AR554" i="1"/>
  <c r="AD554" i="1"/>
  <c r="AF554" i="1" s="1"/>
  <c r="AE554" i="1" s="1"/>
  <c r="AM554" i="1" s="1"/>
  <c r="AD558" i="1"/>
  <c r="AF558" i="1" s="1"/>
  <c r="AE558" i="1" s="1"/>
  <c r="AR588" i="1"/>
  <c r="AF588" i="1"/>
  <c r="AE588" i="1" s="1"/>
  <c r="AN588" i="1" s="1"/>
  <c r="AF593" i="1"/>
  <c r="AE593" i="1" s="1"/>
  <c r="AN593" i="1" s="1"/>
  <c r="AF599" i="1"/>
  <c r="AE599" i="1" s="1"/>
  <c r="AN599" i="1" s="1"/>
  <c r="AD600" i="1"/>
  <c r="AF600" i="1" s="1"/>
  <c r="AE600" i="1" s="1"/>
  <c r="AR630" i="1"/>
  <c r="AD630" i="1"/>
  <c r="AF630" i="1" s="1"/>
  <c r="AE630" i="1" s="1"/>
  <c r="AM630" i="1" s="1"/>
  <c r="AR634" i="1"/>
  <c r="AF634" i="1"/>
  <c r="AE634" i="1" s="1"/>
  <c r="AN634" i="1" s="1"/>
  <c r="AF641" i="1"/>
  <c r="AE641" i="1" s="1"/>
  <c r="BJ641" i="1"/>
  <c r="BK641" i="1" s="1"/>
  <c r="AF643" i="1"/>
  <c r="AE643" i="1" s="1"/>
  <c r="BJ643" i="1"/>
  <c r="BK643" i="1" s="1"/>
  <c r="AF645" i="1"/>
  <c r="AE645" i="1" s="1"/>
  <c r="BJ645" i="1"/>
  <c r="BK645" i="1" s="1"/>
  <c r="AF647" i="1"/>
  <c r="AE647" i="1" s="1"/>
  <c r="BJ647" i="1"/>
  <c r="BK647" i="1" s="1"/>
  <c r="AR650" i="1"/>
  <c r="AF650" i="1"/>
  <c r="AE650" i="1" s="1"/>
  <c r="BJ650" i="1"/>
  <c r="BK650" i="1" s="1"/>
  <c r="AY650" i="1"/>
  <c r="BA650" i="1"/>
  <c r="BC650" i="1"/>
  <c r="AF653" i="1"/>
  <c r="AE653" i="1" s="1"/>
  <c r="BJ653" i="1"/>
  <c r="BK653" i="1" s="1"/>
  <c r="AF655" i="1"/>
  <c r="AE655" i="1" s="1"/>
  <c r="BJ655" i="1"/>
  <c r="BK655" i="1" s="1"/>
  <c r="AF657" i="1"/>
  <c r="AE657" i="1" s="1"/>
  <c r="BJ657" i="1"/>
  <c r="BK657" i="1" s="1"/>
  <c r="AF659" i="1"/>
  <c r="AE659" i="1" s="1"/>
  <c r="BJ659" i="1"/>
  <c r="BK659" i="1" s="1"/>
  <c r="AF661" i="1"/>
  <c r="AE661" i="1" s="1"/>
  <c r="BJ661" i="1"/>
  <c r="BK661" i="1" s="1"/>
  <c r="AF669" i="1"/>
  <c r="AE669" i="1" s="1"/>
  <c r="AN669" i="1" s="1"/>
  <c r="AF673" i="1"/>
  <c r="AE673" i="1" s="1"/>
  <c r="AN673" i="1" s="1"/>
  <c r="AR674" i="1"/>
  <c r="AF674" i="1"/>
  <c r="AE674" i="1" s="1"/>
  <c r="AN674" i="1" s="1"/>
  <c r="AR708" i="1"/>
  <c r="AF708" i="1"/>
  <c r="AE708" i="1" s="1"/>
  <c r="BJ708" i="1"/>
  <c r="BK708" i="1" s="1"/>
  <c r="AR710" i="1"/>
  <c r="AF710" i="1"/>
  <c r="AE710" i="1" s="1"/>
  <c r="AN710" i="1" s="1"/>
  <c r="AF713" i="1"/>
  <c r="AE713" i="1" s="1"/>
  <c r="AN713" i="1" s="1"/>
  <c r="AD714" i="1"/>
  <c r="AF714" i="1" s="1"/>
  <c r="AE714" i="1" s="1"/>
  <c r="AF715" i="1"/>
  <c r="AE715" i="1" s="1"/>
  <c r="AN715" i="1" s="1"/>
  <c r="AD716" i="1"/>
  <c r="AF716" i="1" s="1"/>
  <c r="AE716" i="1" s="1"/>
  <c r="AD720" i="1"/>
  <c r="AF720" i="1" s="1"/>
  <c r="AE720" i="1" s="1"/>
  <c r="AF721" i="1"/>
  <c r="AE721" i="1" s="1"/>
  <c r="AN721" i="1" s="1"/>
  <c r="AR722" i="1"/>
  <c r="AF722" i="1"/>
  <c r="AE722" i="1" s="1"/>
  <c r="AN722" i="1" s="1"/>
  <c r="BG722" i="1" s="1"/>
  <c r="BH722" i="1" s="1"/>
  <c r="AR740" i="1"/>
  <c r="AR742" i="1"/>
  <c r="AR744" i="1"/>
  <c r="AR746" i="1"/>
  <c r="AR748" i="1"/>
  <c r="AR750" i="1"/>
  <c r="AR752" i="1"/>
  <c r="AR754" i="1"/>
  <c r="AR756" i="1"/>
  <c r="AR758" i="1"/>
  <c r="AR762" i="1"/>
  <c r="AP786" i="1"/>
  <c r="AQ786" i="1" s="1"/>
  <c r="AD786" i="1"/>
  <c r="AF786" i="1" s="1"/>
  <c r="AE786" i="1" s="1"/>
  <c r="AP798" i="1"/>
  <c r="AQ798" i="1" s="1"/>
  <c r="AD798" i="1"/>
  <c r="AF798" i="1" s="1"/>
  <c r="AE798" i="1" s="1"/>
  <c r="AP817" i="1"/>
  <c r="AQ817" i="1" s="1"/>
  <c r="AD817" i="1"/>
  <c r="AF817" i="1" s="1"/>
  <c r="AE817" i="1" s="1"/>
  <c r="AX822" i="1"/>
  <c r="AD822" i="1"/>
  <c r="AF822" i="1" s="1"/>
  <c r="AE822" i="1" s="1"/>
  <c r="AM822" i="1" s="1"/>
  <c r="BG822" i="1" s="1"/>
  <c r="BH822" i="1" s="1"/>
  <c r="AY462" i="1"/>
  <c r="BA462" i="1"/>
  <c r="AY708" i="1"/>
  <c r="BA708" i="1"/>
  <c r="AX764" i="1"/>
  <c r="BC764" i="1"/>
  <c r="BA764" i="1"/>
  <c r="AY764" i="1"/>
  <c r="AX770" i="1"/>
  <c r="BA770" i="1"/>
  <c r="AY770" i="1"/>
  <c r="AX772" i="1"/>
  <c r="BA772" i="1"/>
  <c r="AY772" i="1"/>
  <c r="AX774" i="1"/>
  <c r="BA774" i="1"/>
  <c r="AY774" i="1"/>
  <c r="AX776" i="1"/>
  <c r="BA776" i="1"/>
  <c r="AY776" i="1"/>
  <c r="AX778" i="1"/>
  <c r="BA778" i="1"/>
  <c r="AY778" i="1"/>
  <c r="AY822" i="1"/>
  <c r="BA822" i="1"/>
  <c r="AX826" i="1"/>
  <c r="AD826" i="1"/>
  <c r="AO1099" i="1"/>
  <c r="AY1099" i="1"/>
  <c r="BA1099" i="1"/>
  <c r="AP1133" i="1"/>
  <c r="AQ1133" i="1" s="1"/>
  <c r="AD1133" i="1"/>
  <c r="AF1133" i="1" s="1"/>
  <c r="AE1133" i="1" s="1"/>
  <c r="AR764" i="1"/>
  <c r="AF764" i="1"/>
  <c r="AE764" i="1" s="1"/>
  <c r="BJ764" i="1"/>
  <c r="BK764" i="1" s="1"/>
  <c r="AR770" i="1"/>
  <c r="AF770" i="1"/>
  <c r="AE770" i="1" s="1"/>
  <c r="BJ770" i="1"/>
  <c r="BK770" i="1" s="1"/>
  <c r="AR772" i="1"/>
  <c r="AF772" i="1"/>
  <c r="AE772" i="1" s="1"/>
  <c r="BJ772" i="1"/>
  <c r="BK772" i="1" s="1"/>
  <c r="AR774" i="1"/>
  <c r="AF774" i="1"/>
  <c r="AE774" i="1" s="1"/>
  <c r="BJ774" i="1"/>
  <c r="BK774" i="1" s="1"/>
  <c r="AR776" i="1"/>
  <c r="AF776" i="1"/>
  <c r="AE776" i="1" s="1"/>
  <c r="BJ776" i="1"/>
  <c r="BK776" i="1" s="1"/>
  <c r="AR778" i="1"/>
  <c r="AF778" i="1"/>
  <c r="AE778" i="1" s="1"/>
  <c r="BJ778" i="1"/>
  <c r="BK778" i="1" s="1"/>
  <c r="AR812" i="1"/>
  <c r="AF816" i="1"/>
  <c r="AE816" i="1" s="1"/>
  <c r="AN816" i="1" s="1"/>
  <c r="AR822" i="1"/>
  <c r="AR826" i="1"/>
  <c r="AF829" i="1"/>
  <c r="AE829" i="1" s="1"/>
  <c r="AR830" i="1"/>
  <c r="AF830" i="1"/>
  <c r="AE830" i="1" s="1"/>
  <c r="AF831" i="1"/>
  <c r="AE831" i="1" s="1"/>
  <c r="AR832" i="1"/>
  <c r="AF832" i="1"/>
  <c r="AE832" i="1" s="1"/>
  <c r="AF833" i="1"/>
  <c r="AE833" i="1" s="1"/>
  <c r="AR834" i="1"/>
  <c r="AF834" i="1"/>
  <c r="AE834" i="1" s="1"/>
  <c r="AF835" i="1"/>
  <c r="AE835" i="1" s="1"/>
  <c r="AR836" i="1"/>
  <c r="AF836" i="1"/>
  <c r="AE836" i="1" s="1"/>
  <c r="AF837" i="1"/>
  <c r="AE837" i="1" s="1"/>
  <c r="BJ837" i="1"/>
  <c r="BK837" i="1" s="1"/>
  <c r="AF839" i="1"/>
  <c r="AE839" i="1" s="1"/>
  <c r="BJ839" i="1"/>
  <c r="BK839" i="1" s="1"/>
  <c r="AF841" i="1"/>
  <c r="AE841" i="1" s="1"/>
  <c r="BJ841" i="1"/>
  <c r="BK841" i="1" s="1"/>
  <c r="AF843" i="1"/>
  <c r="AE843" i="1" s="1"/>
  <c r="BJ843" i="1"/>
  <c r="BK843" i="1" s="1"/>
  <c r="AF845" i="1"/>
  <c r="AE845" i="1" s="1"/>
  <c r="BJ845" i="1"/>
  <c r="BK845" i="1" s="1"/>
  <c r="AF847" i="1"/>
  <c r="AE847" i="1" s="1"/>
  <c r="BJ847" i="1"/>
  <c r="BK847" i="1" s="1"/>
  <c r="AF849" i="1"/>
  <c r="AE849" i="1" s="1"/>
  <c r="BJ849" i="1"/>
  <c r="BK849" i="1" s="1"/>
  <c r="AF851" i="1"/>
  <c r="AE851" i="1" s="1"/>
  <c r="BJ851" i="1"/>
  <c r="BK851" i="1" s="1"/>
  <c r="AF853" i="1"/>
  <c r="AE853" i="1" s="1"/>
  <c r="BJ853" i="1"/>
  <c r="BK853" i="1" s="1"/>
  <c r="AR856" i="1"/>
  <c r="AF856" i="1"/>
  <c r="AE856" i="1" s="1"/>
  <c r="BJ856" i="1"/>
  <c r="BK856" i="1" s="1"/>
  <c r="AY856" i="1"/>
  <c r="BA856" i="1"/>
  <c r="BC856" i="1"/>
  <c r="AR862" i="1"/>
  <c r="AF862" i="1"/>
  <c r="AE862" i="1" s="1"/>
  <c r="BJ862" i="1"/>
  <c r="BK862" i="1" s="1"/>
  <c r="AY862" i="1"/>
  <c r="BA862" i="1"/>
  <c r="AR864" i="1"/>
  <c r="AF864" i="1"/>
  <c r="AE864" i="1" s="1"/>
  <c r="BJ864" i="1"/>
  <c r="BK864" i="1" s="1"/>
  <c r="AY864" i="1"/>
  <c r="BA864" i="1"/>
  <c r="AR866" i="1"/>
  <c r="AF866" i="1"/>
  <c r="AE866" i="1" s="1"/>
  <c r="BJ866" i="1"/>
  <c r="BK866" i="1" s="1"/>
  <c r="AY866" i="1"/>
  <c r="BA866" i="1"/>
  <c r="AR868" i="1"/>
  <c r="AF868" i="1"/>
  <c r="AE868" i="1" s="1"/>
  <c r="BJ868" i="1"/>
  <c r="BK868" i="1" s="1"/>
  <c r="AY868" i="1"/>
  <c r="BA868" i="1"/>
  <c r="AR870" i="1"/>
  <c r="AF870" i="1"/>
  <c r="AE870" i="1" s="1"/>
  <c r="BJ870" i="1"/>
  <c r="BK870" i="1" s="1"/>
  <c r="AY870" i="1"/>
  <c r="BA870" i="1"/>
  <c r="AD872" i="1"/>
  <c r="AF872" i="1" s="1"/>
  <c r="AE872" i="1" s="1"/>
  <c r="AF875" i="1"/>
  <c r="AE875" i="1" s="1"/>
  <c r="AN875" i="1" s="1"/>
  <c r="AR876" i="1"/>
  <c r="AF876" i="1"/>
  <c r="AE876" i="1" s="1"/>
  <c r="AN876" i="1" s="1"/>
  <c r="AR886" i="1"/>
  <c r="AD886" i="1"/>
  <c r="AF886" i="1" s="1"/>
  <c r="AE886" i="1" s="1"/>
  <c r="AM886" i="1" s="1"/>
  <c r="AR892" i="1"/>
  <c r="AD892" i="1"/>
  <c r="AF892" i="1" s="1"/>
  <c r="AE892" i="1" s="1"/>
  <c r="AM892" i="1" s="1"/>
  <c r="AR906" i="1"/>
  <c r="AD906" i="1"/>
  <c r="AF906" i="1" s="1"/>
  <c r="AE906" i="1" s="1"/>
  <c r="AM906" i="1" s="1"/>
  <c r="AR910" i="1"/>
  <c r="AF910" i="1"/>
  <c r="AE910" i="1" s="1"/>
  <c r="AF911" i="1"/>
  <c r="AE911" i="1" s="1"/>
  <c r="AR912" i="1"/>
  <c r="AF912" i="1"/>
  <c r="AE912" i="1" s="1"/>
  <c r="AF913" i="1"/>
  <c r="AE913" i="1" s="1"/>
  <c r="AR914" i="1"/>
  <c r="AF914" i="1"/>
  <c r="AE914" i="1" s="1"/>
  <c r="AF915" i="1"/>
  <c r="AE915" i="1" s="1"/>
  <c r="AR916" i="1"/>
  <c r="AF916" i="1"/>
  <c r="AE916" i="1" s="1"/>
  <c r="BJ916" i="1"/>
  <c r="BK916" i="1" s="1"/>
  <c r="AR918" i="1"/>
  <c r="AF918" i="1"/>
  <c r="AE918" i="1" s="1"/>
  <c r="BJ918" i="1"/>
  <c r="BK918" i="1" s="1"/>
  <c r="AR920" i="1"/>
  <c r="AF920" i="1"/>
  <c r="AE920" i="1" s="1"/>
  <c r="BJ920" i="1"/>
  <c r="BK920" i="1" s="1"/>
  <c r="AR922" i="1"/>
  <c r="AF922" i="1"/>
  <c r="AE922" i="1" s="1"/>
  <c r="BJ922" i="1"/>
  <c r="BK922" i="1" s="1"/>
  <c r="AR924" i="1"/>
  <c r="AF924" i="1"/>
  <c r="AE924" i="1" s="1"/>
  <c r="BJ924" i="1"/>
  <c r="BK924" i="1" s="1"/>
  <c r="AR926" i="1"/>
  <c r="AF926" i="1"/>
  <c r="AE926" i="1" s="1"/>
  <c r="BJ926" i="1"/>
  <c r="BK926" i="1" s="1"/>
  <c r="AR928" i="1"/>
  <c r="AF928" i="1"/>
  <c r="AE928" i="1" s="1"/>
  <c r="BJ928" i="1"/>
  <c r="BK928" i="1" s="1"/>
  <c r="AY928" i="1"/>
  <c r="BA928" i="1"/>
  <c r="AR930" i="1"/>
  <c r="AF930" i="1"/>
  <c r="AE930" i="1" s="1"/>
  <c r="BJ930" i="1"/>
  <c r="BK930" i="1" s="1"/>
  <c r="AY930" i="1"/>
  <c r="BA930" i="1"/>
  <c r="AR932" i="1"/>
  <c r="AF932" i="1"/>
  <c r="AE932" i="1" s="1"/>
  <c r="BJ932" i="1"/>
  <c r="BK932" i="1" s="1"/>
  <c r="AY932" i="1"/>
  <c r="BA932" i="1"/>
  <c r="AR934" i="1"/>
  <c r="AF934" i="1"/>
  <c r="AE934" i="1" s="1"/>
  <c r="BJ934" i="1"/>
  <c r="BK934" i="1" s="1"/>
  <c r="AY934" i="1"/>
  <c r="BA934" i="1"/>
  <c r="BC934" i="1"/>
  <c r="AF939" i="1"/>
  <c r="AE939" i="1" s="1"/>
  <c r="BJ939" i="1"/>
  <c r="BK939" i="1" s="1"/>
  <c r="AR964" i="1"/>
  <c r="AF964" i="1"/>
  <c r="AE964" i="1" s="1"/>
  <c r="AF965" i="1"/>
  <c r="AE965" i="1" s="1"/>
  <c r="AF985" i="1"/>
  <c r="AE985" i="1" s="1"/>
  <c r="BJ985" i="1"/>
  <c r="BK985" i="1" s="1"/>
  <c r="AR986" i="1"/>
  <c r="AF986" i="1"/>
  <c r="AE986" i="1" s="1"/>
  <c r="AF987" i="1"/>
  <c r="AE987" i="1" s="1"/>
  <c r="AR988" i="1"/>
  <c r="AF988" i="1"/>
  <c r="AE988" i="1" s="1"/>
  <c r="AF989" i="1"/>
  <c r="AE989" i="1" s="1"/>
  <c r="BJ989" i="1"/>
  <c r="BK989" i="1" s="1"/>
  <c r="AF991" i="1"/>
  <c r="AE991" i="1" s="1"/>
  <c r="BJ991" i="1"/>
  <c r="BK991" i="1" s="1"/>
  <c r="BG992" i="1"/>
  <c r="BH992" i="1" s="1"/>
  <c r="BG994" i="1"/>
  <c r="BH994" i="1" s="1"/>
  <c r="AF997" i="1"/>
  <c r="AE997" i="1" s="1"/>
  <c r="BJ997" i="1"/>
  <c r="BK997" i="1" s="1"/>
  <c r="AR998" i="1"/>
  <c r="AF998" i="1"/>
  <c r="AE998" i="1" s="1"/>
  <c r="AF999" i="1"/>
  <c r="AE999" i="1" s="1"/>
  <c r="AR1000" i="1"/>
  <c r="AF1000" i="1"/>
  <c r="AE1000" i="1" s="1"/>
  <c r="AF1001" i="1"/>
  <c r="AE1001" i="1" s="1"/>
  <c r="AF1003" i="1"/>
  <c r="AE1003" i="1" s="1"/>
  <c r="AF1013" i="1"/>
  <c r="AE1013" i="1" s="1"/>
  <c r="BJ1013" i="1"/>
  <c r="BK1013" i="1" s="1"/>
  <c r="AF1015" i="1"/>
  <c r="AE1015" i="1" s="1"/>
  <c r="BJ1015" i="1"/>
  <c r="BK1015" i="1" s="1"/>
  <c r="AF1017" i="1"/>
  <c r="AE1017" i="1" s="1"/>
  <c r="BJ1017" i="1"/>
  <c r="BK1017" i="1" s="1"/>
  <c r="AF1019" i="1"/>
  <c r="AE1019" i="1" s="1"/>
  <c r="BJ1019" i="1"/>
  <c r="BK1019" i="1" s="1"/>
  <c r="AF1021" i="1"/>
  <c r="AE1021" i="1" s="1"/>
  <c r="BJ1021" i="1"/>
  <c r="BK1021" i="1" s="1"/>
  <c r="AR1024" i="1"/>
  <c r="AF1024" i="1"/>
  <c r="AE1024" i="1" s="1"/>
  <c r="AY1024" i="1"/>
  <c r="BA1024" i="1"/>
  <c r="AR1026" i="1"/>
  <c r="AD1026" i="1"/>
  <c r="AF1026" i="1" s="1"/>
  <c r="AE1026" i="1" s="1"/>
  <c r="AM1026" i="1" s="1"/>
  <c r="BG1056" i="1"/>
  <c r="BH1056" i="1" s="1"/>
  <c r="BG1060" i="1"/>
  <c r="BH1060" i="1" s="1"/>
  <c r="BG1062" i="1"/>
  <c r="BH1062" i="1" s="1"/>
  <c r="BG1064" i="1"/>
  <c r="BH1064" i="1" s="1"/>
  <c r="AF1067" i="1"/>
  <c r="AE1067" i="1" s="1"/>
  <c r="BJ1067" i="1"/>
  <c r="BK1067" i="1" s="1"/>
  <c r="AF1069" i="1"/>
  <c r="AE1069" i="1" s="1"/>
  <c r="BJ1069" i="1"/>
  <c r="BK1069" i="1" s="1"/>
  <c r="AF1071" i="1"/>
  <c r="AE1071" i="1" s="1"/>
  <c r="BJ1071" i="1"/>
  <c r="BK1071" i="1" s="1"/>
  <c r="AF1073" i="1"/>
  <c r="AE1073" i="1" s="1"/>
  <c r="AF1075" i="1"/>
  <c r="AE1075" i="1" s="1"/>
  <c r="AF1077" i="1"/>
  <c r="AE1077" i="1" s="1"/>
  <c r="AF1079" i="1"/>
  <c r="AE1079" i="1" s="1"/>
  <c r="AR1093" i="1"/>
  <c r="AD1093" i="1"/>
  <c r="AF1093" i="1" s="1"/>
  <c r="AE1093" i="1" s="1"/>
  <c r="AM1093" i="1" s="1"/>
  <c r="AR1099" i="1"/>
  <c r="AO1105" i="1"/>
  <c r="AY1105" i="1"/>
  <c r="BA1105" i="1"/>
  <c r="AR1113" i="1"/>
  <c r="AF1113" i="1"/>
  <c r="AE1113" i="1" s="1"/>
  <c r="AN1113" i="1" s="1"/>
  <c r="AF1114" i="1"/>
  <c r="AE1114" i="1" s="1"/>
  <c r="AN1114" i="1" s="1"/>
  <c r="AR1125" i="1"/>
  <c r="AF1125" i="1"/>
  <c r="AE1125" i="1" s="1"/>
  <c r="AN1125" i="1" s="1"/>
  <c r="AF1126" i="1"/>
  <c r="AE1126" i="1" s="1"/>
  <c r="AN1126" i="1" s="1"/>
  <c r="AD1129" i="1"/>
  <c r="AF1129" i="1" s="1"/>
  <c r="AE1129" i="1" s="1"/>
  <c r="AF1130" i="1"/>
  <c r="AE1130" i="1" s="1"/>
  <c r="AN1130" i="1" s="1"/>
  <c r="AR1137" i="1"/>
  <c r="AF1137" i="1"/>
  <c r="AE1137" i="1" s="1"/>
  <c r="AN1137" i="1" s="1"/>
  <c r="AR1141" i="1"/>
  <c r="AF1141" i="1"/>
  <c r="AE1141" i="1" s="1"/>
  <c r="AN1141" i="1" s="1"/>
  <c r="AD1147" i="1"/>
  <c r="AF1147" i="1" s="1"/>
  <c r="AE1147" i="1" s="1"/>
  <c r="AR1151" i="1"/>
  <c r="AF1151" i="1"/>
  <c r="AE1151" i="1" s="1"/>
  <c r="AN1151" i="1" s="1"/>
  <c r="AR1159" i="1"/>
  <c r="AR1165" i="1"/>
  <c r="AF1165" i="1"/>
  <c r="AE1165" i="1" s="1"/>
  <c r="AN1165" i="1" s="1"/>
  <c r="AF1170" i="1"/>
  <c r="AE1170" i="1" s="1"/>
  <c r="AN1170" i="1" s="1"/>
  <c r="AR1171" i="1"/>
  <c r="AF1171" i="1"/>
  <c r="AE1171" i="1" s="1"/>
  <c r="AN1171" i="1" s="1"/>
  <c r="BJ1172" i="1"/>
  <c r="BK1172" i="1" s="1"/>
  <c r="AF1177" i="1"/>
  <c r="AE1177" i="1" s="1"/>
  <c r="BJ1177" i="1"/>
  <c r="BK1177" i="1" s="1"/>
  <c r="AR1180" i="1"/>
  <c r="AF1180" i="1"/>
  <c r="AE1180" i="1" s="1"/>
  <c r="BJ1180" i="1"/>
  <c r="BK1180" i="1" s="1"/>
  <c r="AF1185" i="1"/>
  <c r="AE1185" i="1" s="1"/>
  <c r="BJ1185" i="1"/>
  <c r="BK1185" i="1" s="1"/>
  <c r="AR1188" i="1"/>
  <c r="AF1188" i="1"/>
  <c r="AE1188" i="1" s="1"/>
  <c r="BJ1188" i="1"/>
  <c r="BK1188" i="1" s="1"/>
  <c r="AR1212" i="1"/>
  <c r="AF1212" i="1"/>
  <c r="AE1212" i="1" s="1"/>
  <c r="AN1212" i="1" s="1"/>
  <c r="AF1219" i="1"/>
  <c r="AE1219" i="1" s="1"/>
  <c r="AN1219" i="1" s="1"/>
  <c r="AF1223" i="1"/>
  <c r="AE1223" i="1" s="1"/>
  <c r="AN1223" i="1" s="1"/>
  <c r="AF1227" i="1"/>
  <c r="AE1227" i="1" s="1"/>
  <c r="AN1227" i="1" s="1"/>
  <c r="AR1232" i="1"/>
  <c r="AD1232" i="1"/>
  <c r="AF1232" i="1" s="1"/>
  <c r="AE1232" i="1" s="1"/>
  <c r="AM1232" i="1" s="1"/>
  <c r="AR1235" i="1"/>
  <c r="AD1235" i="1"/>
  <c r="AF1235" i="1" s="1"/>
  <c r="AE1235" i="1" s="1"/>
  <c r="AM1235" i="1" s="1"/>
  <c r="AR1239" i="1"/>
  <c r="AF1239" i="1"/>
  <c r="AE1239" i="1" s="1"/>
  <c r="AN1239" i="1" s="1"/>
  <c r="AF1248" i="1"/>
  <c r="AE1248" i="1" s="1"/>
  <c r="AN1248" i="1" s="1"/>
  <c r="AR1249" i="1"/>
  <c r="AF1249" i="1"/>
  <c r="AE1249" i="1" s="1"/>
  <c r="AN1249" i="1" s="1"/>
  <c r="AF1254" i="1"/>
  <c r="AE1254" i="1" s="1"/>
  <c r="AN1254" i="1" s="1"/>
  <c r="AR1255" i="1"/>
  <c r="AF1255" i="1"/>
  <c r="AE1255" i="1" s="1"/>
  <c r="AN1255" i="1" s="1"/>
  <c r="AR1258" i="1"/>
  <c r="AF1258" i="1"/>
  <c r="AE1258" i="1" s="1"/>
  <c r="AN1258" i="1" s="1"/>
  <c r="AF1259" i="1"/>
  <c r="AE1259" i="1" s="1"/>
  <c r="AN1259" i="1" s="1"/>
  <c r="AR1264" i="1"/>
  <c r="AF1265" i="1"/>
  <c r="AE1265" i="1" s="1"/>
  <c r="AN1265" i="1" s="1"/>
  <c r="AF1277" i="1"/>
  <c r="AE1277" i="1" s="1"/>
  <c r="AN1277" i="1" s="1"/>
  <c r="AR1286" i="1"/>
  <c r="AD1288" i="1"/>
  <c r="AF1288" i="1" s="1"/>
  <c r="AE1288" i="1" s="1"/>
  <c r="AP1554" i="1"/>
  <c r="AQ1554" i="1" s="1"/>
  <c r="AD1554" i="1"/>
  <c r="AF1554" i="1" s="1"/>
  <c r="AE1554" i="1" s="1"/>
  <c r="AP1556" i="1"/>
  <c r="AQ1556" i="1" s="1"/>
  <c r="AD1556" i="1"/>
  <c r="AF1556" i="1" s="1"/>
  <c r="AE1556" i="1" s="1"/>
  <c r="AF1293" i="1"/>
  <c r="AE1293" i="1" s="1"/>
  <c r="AN1293" i="1" s="1"/>
  <c r="AR1296" i="1"/>
  <c r="BJ1297" i="1"/>
  <c r="BK1297" i="1" s="1"/>
  <c r="AR1302" i="1"/>
  <c r="AF1302" i="1"/>
  <c r="AE1302" i="1" s="1"/>
  <c r="BJ1302" i="1"/>
  <c r="BK1302" i="1" s="1"/>
  <c r="AF1307" i="1"/>
  <c r="AE1307" i="1" s="1"/>
  <c r="BJ1307" i="1"/>
  <c r="BK1307" i="1" s="1"/>
  <c r="AR1310" i="1"/>
  <c r="AF1310" i="1"/>
  <c r="AE1310" i="1" s="1"/>
  <c r="BJ1310" i="1"/>
  <c r="BK1310" i="1" s="1"/>
  <c r="AF1315" i="1"/>
  <c r="AE1315" i="1" s="1"/>
  <c r="BJ1315" i="1"/>
  <c r="BK1315" i="1" s="1"/>
  <c r="BJ1318" i="1"/>
  <c r="BK1318" i="1" s="1"/>
  <c r="BJ1319" i="1"/>
  <c r="BK1319" i="1" s="1"/>
  <c r="BJ1320" i="1"/>
  <c r="BK1320" i="1" s="1"/>
  <c r="BJ1321" i="1"/>
  <c r="BK1321" i="1" s="1"/>
  <c r="BJ1322" i="1"/>
  <c r="BK1322" i="1" s="1"/>
  <c r="AD1323" i="1"/>
  <c r="AF1323" i="1" s="1"/>
  <c r="AE1323" i="1" s="1"/>
  <c r="AF1330" i="1"/>
  <c r="AE1330" i="1" s="1"/>
  <c r="AN1330" i="1" s="1"/>
  <c r="AR1348" i="1"/>
  <c r="AR1349" i="1"/>
  <c r="AF1349" i="1"/>
  <c r="AE1349" i="1" s="1"/>
  <c r="BJ1349" i="1"/>
  <c r="BK1349" i="1" s="1"/>
  <c r="AR1350" i="1"/>
  <c r="AF1356" i="1"/>
  <c r="AE1356" i="1" s="1"/>
  <c r="BJ1356" i="1"/>
  <c r="BK1356" i="1" s="1"/>
  <c r="AF1358" i="1"/>
  <c r="AE1358" i="1" s="1"/>
  <c r="BJ1358" i="1"/>
  <c r="BK1358" i="1" s="1"/>
  <c r="AF1360" i="1"/>
  <c r="AE1360" i="1" s="1"/>
  <c r="BJ1360" i="1"/>
  <c r="BK1360" i="1" s="1"/>
  <c r="AF1363" i="1"/>
  <c r="AE1363" i="1" s="1"/>
  <c r="BJ1363" i="1"/>
  <c r="BK1363" i="1" s="1"/>
  <c r="AF1365" i="1"/>
  <c r="AE1365" i="1" s="1"/>
  <c r="BJ1365" i="1"/>
  <c r="BK1365" i="1" s="1"/>
  <c r="AF1367" i="1"/>
  <c r="AE1367" i="1" s="1"/>
  <c r="BJ1367" i="1"/>
  <c r="BK1367" i="1" s="1"/>
  <c r="AR1370" i="1"/>
  <c r="AD1376" i="1"/>
  <c r="AF1376" i="1" s="1"/>
  <c r="AE1376" i="1" s="1"/>
  <c r="AR1378" i="1"/>
  <c r="AF1379" i="1"/>
  <c r="AE1379" i="1" s="1"/>
  <c r="AN1379" i="1" s="1"/>
  <c r="AR1380" i="1"/>
  <c r="AF1380" i="1"/>
  <c r="AE1380" i="1" s="1"/>
  <c r="AN1380" i="1" s="1"/>
  <c r="AD1394" i="1"/>
  <c r="AF1394" i="1" s="1"/>
  <c r="AE1394" i="1" s="1"/>
  <c r="AR1402" i="1"/>
  <c r="AR1408" i="1"/>
  <c r="AR1412" i="1"/>
  <c r="AF1423" i="1"/>
  <c r="AE1423" i="1" s="1"/>
  <c r="AN1423" i="1" s="1"/>
  <c r="AR1423" i="1"/>
  <c r="AF1427" i="1"/>
  <c r="AE1427" i="1" s="1"/>
  <c r="AN1427" i="1" s="1"/>
  <c r="AR1427" i="1"/>
  <c r="AF1431" i="1"/>
  <c r="AE1431" i="1" s="1"/>
  <c r="AN1431" i="1" s="1"/>
  <c r="AR1431" i="1"/>
  <c r="AF1437" i="1"/>
  <c r="AE1437" i="1" s="1"/>
  <c r="AN1437" i="1" s="1"/>
  <c r="AR1437" i="1"/>
  <c r="AD1442" i="1"/>
  <c r="AF1442" i="1" s="1"/>
  <c r="AE1442" i="1" s="1"/>
  <c r="AF1443" i="1"/>
  <c r="AE1443" i="1" s="1"/>
  <c r="AN1443" i="1" s="1"/>
  <c r="AR1444" i="1"/>
  <c r="AF1444" i="1"/>
  <c r="AE1444" i="1" s="1"/>
  <c r="AN1444" i="1" s="1"/>
  <c r="AR1458" i="1"/>
  <c r="AF1458" i="1"/>
  <c r="AE1458" i="1" s="1"/>
  <c r="AN1458" i="1" s="1"/>
  <c r="AR1462" i="1"/>
  <c r="AU1462" i="1"/>
  <c r="AR1464" i="1"/>
  <c r="AF1464" i="1"/>
  <c r="AE1464" i="1" s="1"/>
  <c r="AR1466" i="1"/>
  <c r="AF1466" i="1"/>
  <c r="AE1466" i="1" s="1"/>
  <c r="BJ1466" i="1"/>
  <c r="BK1466" i="1" s="1"/>
  <c r="AF1471" i="1"/>
  <c r="AE1471" i="1" s="1"/>
  <c r="BJ1471" i="1"/>
  <c r="BK1471" i="1" s="1"/>
  <c r="AR1474" i="1"/>
  <c r="AF1474" i="1"/>
  <c r="AE1474" i="1" s="1"/>
  <c r="BJ1474" i="1"/>
  <c r="BK1474" i="1" s="1"/>
  <c r="AF1479" i="1"/>
  <c r="AE1479" i="1" s="1"/>
  <c r="BJ1479" i="1"/>
  <c r="BK1479" i="1" s="1"/>
  <c r="AR1482" i="1"/>
  <c r="AF1482" i="1"/>
  <c r="AE1482" i="1" s="1"/>
  <c r="BJ1482" i="1"/>
  <c r="BK1482" i="1" s="1"/>
  <c r="AO1495" i="1"/>
  <c r="AO1497" i="1"/>
  <c r="AO1504" i="1"/>
  <c r="AD1506" i="1"/>
  <c r="AF1506" i="1" s="1"/>
  <c r="AE1506" i="1" s="1"/>
  <c r="BJ1518" i="1"/>
  <c r="BK1518" i="1" s="1"/>
  <c r="AR1521" i="1"/>
  <c r="AR1528" i="1"/>
  <c r="AF1528" i="1"/>
  <c r="AE1528" i="1" s="1"/>
  <c r="BJ1528" i="1"/>
  <c r="BK1528" i="1" s="1"/>
  <c r="AF1533" i="1"/>
  <c r="AE1533" i="1" s="1"/>
  <c r="BJ1533" i="1"/>
  <c r="BK1533" i="1" s="1"/>
  <c r="AR1536" i="1"/>
  <c r="AF1536" i="1"/>
  <c r="AE1536" i="1" s="1"/>
  <c r="BJ1536" i="1"/>
  <c r="BK1536" i="1" s="1"/>
  <c r="AF1541" i="1"/>
  <c r="AE1541" i="1" s="1"/>
  <c r="BJ1541" i="1"/>
  <c r="BK1541" i="1" s="1"/>
  <c r="AF1543" i="1"/>
  <c r="AE1543" i="1" s="1"/>
  <c r="BJ1543" i="1"/>
  <c r="BK1543" i="1" s="1"/>
  <c r="AF1545" i="1"/>
  <c r="AE1545" i="1" s="1"/>
  <c r="BJ1545" i="1"/>
  <c r="BK1545" i="1" s="1"/>
  <c r="AF1549" i="1"/>
  <c r="AE1549" i="1" s="1"/>
  <c r="AN1549" i="1" s="1"/>
  <c r="AP1560" i="1"/>
  <c r="AQ1560" i="1" s="1"/>
  <c r="AD1560" i="1"/>
  <c r="AF1560" i="1" s="1"/>
  <c r="AE1560" i="1" s="1"/>
  <c r="AP1562" i="1"/>
  <c r="AQ1562" i="1" s="1"/>
  <c r="AD1562" i="1"/>
  <c r="AF1562" i="1" s="1"/>
  <c r="AE1562" i="1" s="1"/>
  <c r="AP1564" i="1"/>
  <c r="AQ1564" i="1" s="1"/>
  <c r="AD1564" i="1"/>
  <c r="AF1564" i="1" s="1"/>
  <c r="AE1564" i="1" s="1"/>
  <c r="AR1581" i="1"/>
  <c r="AF1581" i="1"/>
  <c r="AE1581" i="1" s="1"/>
  <c r="AN1581" i="1" s="1"/>
  <c r="BG1587" i="1"/>
  <c r="BH1587" i="1" s="1"/>
  <c r="AF1588" i="1"/>
  <c r="AE1588" i="1" s="1"/>
  <c r="BJ1588" i="1"/>
  <c r="BK1588" i="1" s="1"/>
  <c r="BG1589" i="1"/>
  <c r="BH1589" i="1" s="1"/>
  <c r="BG1591" i="1"/>
  <c r="BH1591" i="1" s="1"/>
  <c r="AF1592" i="1"/>
  <c r="AE1592" i="1" s="1"/>
  <c r="BJ1592" i="1"/>
  <c r="BK1592" i="1" s="1"/>
  <c r="BG1593" i="1"/>
  <c r="BH1593" i="1" s="1"/>
  <c r="AF1594" i="1"/>
  <c r="AE1594" i="1" s="1"/>
  <c r="AR1595" i="1"/>
  <c r="AF1595" i="1"/>
  <c r="AE1595" i="1" s="1"/>
  <c r="AR1599" i="1"/>
  <c r="AF1599" i="1"/>
  <c r="AE1599" i="1" s="1"/>
  <c r="BJ1599" i="1"/>
  <c r="BK1599" i="1" s="1"/>
  <c r="AF1600" i="1"/>
  <c r="AE1600" i="1" s="1"/>
  <c r="BJ1600" i="1"/>
  <c r="BK1600" i="1" s="1"/>
  <c r="BG1601" i="1"/>
  <c r="BH1601" i="1" s="1"/>
  <c r="AR1602" i="1"/>
  <c r="AF1603" i="1"/>
  <c r="AE1603" i="1" s="1"/>
  <c r="AR1605" i="1"/>
  <c r="AF1605" i="1"/>
  <c r="AE1605" i="1" s="1"/>
  <c r="AF1606" i="1"/>
  <c r="AE1606" i="1" s="1"/>
  <c r="BG1606" i="1"/>
  <c r="BH1606" i="1" s="1"/>
  <c r="AR1607" i="1"/>
  <c r="BJ1607" i="1"/>
  <c r="BK1607" i="1" s="1"/>
  <c r="AF1608" i="1"/>
  <c r="AE1608" i="1" s="1"/>
  <c r="BJ1608" i="1"/>
  <c r="BK1608" i="1" s="1"/>
  <c r="AR1611" i="1"/>
  <c r="AF1611" i="1"/>
  <c r="AE1611" i="1" s="1"/>
  <c r="BJ1611" i="1"/>
  <c r="BK1611" i="1" s="1"/>
  <c r="AR1617" i="1"/>
  <c r="AF1617" i="1"/>
  <c r="AE1617" i="1" s="1"/>
  <c r="BJ1617" i="1"/>
  <c r="BK1617" i="1" s="1"/>
  <c r="AF1620" i="1"/>
  <c r="AE1620" i="1" s="1"/>
  <c r="BJ1620" i="1"/>
  <c r="BK1620" i="1" s="1"/>
  <c r="BJ1622" i="1"/>
  <c r="BK1622" i="1" s="1"/>
  <c r="BG1630" i="1"/>
  <c r="BH1630" i="1" s="1"/>
  <c r="AY1632" i="1"/>
  <c r="BG1636" i="1"/>
  <c r="BH1636" i="1" s="1"/>
  <c r="BG1638" i="1"/>
  <c r="BH1638" i="1" s="1"/>
  <c r="BG1640" i="1"/>
  <c r="BH1640" i="1" s="1"/>
  <c r="BG1642" i="1"/>
  <c r="BH1642" i="1" s="1"/>
  <c r="BJ1647" i="1"/>
  <c r="BK1647" i="1" s="1"/>
  <c r="AY1649" i="1"/>
  <c r="BA1649" i="1"/>
  <c r="AY1653" i="1"/>
  <c r="BA1653" i="1"/>
  <c r="AR1655" i="1"/>
  <c r="AF1655" i="1"/>
  <c r="AE1655" i="1" s="1"/>
  <c r="AY7" i="1"/>
  <c r="BA7" i="1"/>
  <c r="AY9" i="1"/>
  <c r="BA9" i="1"/>
  <c r="AY13" i="1"/>
  <c r="BA13" i="1"/>
  <c r="AR9" i="1"/>
  <c r="AD9" i="1"/>
  <c r="AF9" i="1" s="1"/>
  <c r="AE9" i="1" s="1"/>
  <c r="AM9" i="1" s="1"/>
  <c r="BG11" i="1"/>
  <c r="BH11" i="1" s="1"/>
  <c r="AY11" i="1"/>
  <c r="BA11" i="1"/>
  <c r="AR13" i="1"/>
  <c r="AD13" i="1"/>
  <c r="AF13" i="1" s="1"/>
  <c r="AE13" i="1" s="1"/>
  <c r="AM13" i="1" s="1"/>
  <c r="AR15" i="1"/>
  <c r="AD15" i="1"/>
  <c r="AF15" i="1" s="1"/>
  <c r="AE15" i="1" s="1"/>
  <c r="AM15" i="1" s="1"/>
  <c r="AR17" i="1"/>
  <c r="AD17" i="1"/>
  <c r="AF17" i="1" s="1"/>
  <c r="AE17" i="1" s="1"/>
  <c r="AM17" i="1" s="1"/>
  <c r="AR19" i="1"/>
  <c r="AD19" i="1"/>
  <c r="AF19" i="1" s="1"/>
  <c r="AE19" i="1" s="1"/>
  <c r="AM19" i="1" s="1"/>
  <c r="AR21" i="1"/>
  <c r="AD21" i="1"/>
  <c r="AF21" i="1" s="1"/>
  <c r="AE21" i="1" s="1"/>
  <c r="AM21" i="1" s="1"/>
  <c r="BG23" i="1"/>
  <c r="BH23" i="1" s="1"/>
  <c r="AO23" i="1"/>
  <c r="AY23" i="1"/>
  <c r="BA23" i="1"/>
  <c r="AO25" i="1"/>
  <c r="AY25" i="1"/>
  <c r="BA25" i="1"/>
  <c r="AY27" i="1"/>
  <c r="BA27" i="1"/>
  <c r="AR29" i="1"/>
  <c r="AF29" i="1"/>
  <c r="AE29" i="1" s="1"/>
  <c r="AN29" i="1" s="1"/>
  <c r="AR31" i="1"/>
  <c r="AD31" i="1"/>
  <c r="AF31" i="1" s="1"/>
  <c r="AE31" i="1" s="1"/>
  <c r="AM31" i="1" s="1"/>
  <c r="BG33" i="1"/>
  <c r="BH33" i="1" s="1"/>
  <c r="AY33" i="1"/>
  <c r="BA33" i="1"/>
  <c r="AR35" i="1"/>
  <c r="AD35" i="1"/>
  <c r="AF35" i="1" s="1"/>
  <c r="AE35" i="1" s="1"/>
  <c r="AM35" i="1" s="1"/>
  <c r="AQ37" i="1"/>
  <c r="BG37" i="1"/>
  <c r="BH37" i="1" s="1"/>
  <c r="AO37" i="1"/>
  <c r="AY37" i="1"/>
  <c r="BA37" i="1"/>
  <c r="AY39" i="1"/>
  <c r="BA39" i="1"/>
  <c r="AR41" i="1"/>
  <c r="AD41" i="1"/>
  <c r="AF41" i="1" s="1"/>
  <c r="AE41" i="1" s="1"/>
  <c r="AM41" i="1" s="1"/>
  <c r="AO43" i="1"/>
  <c r="AY43" i="1"/>
  <c r="BA43" i="1"/>
  <c r="AR44" i="1"/>
  <c r="AO45" i="1"/>
  <c r="AY45" i="1"/>
  <c r="BA45" i="1"/>
  <c r="AR47" i="1"/>
  <c r="AD47" i="1"/>
  <c r="AF47" i="1" s="1"/>
  <c r="AE47" i="1" s="1"/>
  <c r="AM47" i="1" s="1"/>
  <c r="AO49" i="1"/>
  <c r="AY49" i="1"/>
  <c r="BA49" i="1"/>
  <c r="AR51" i="1"/>
  <c r="AD51" i="1"/>
  <c r="AF51" i="1" s="1"/>
  <c r="AE51" i="1" s="1"/>
  <c r="AM51" i="1" s="1"/>
  <c r="AO53" i="1"/>
  <c r="AY53" i="1"/>
  <c r="BA53" i="1"/>
  <c r="AR55" i="1"/>
  <c r="AD55" i="1"/>
  <c r="AF55" i="1" s="1"/>
  <c r="AE55" i="1" s="1"/>
  <c r="AM55" i="1" s="1"/>
  <c r="AR56" i="1"/>
  <c r="AO57" i="1"/>
  <c r="AY57" i="1"/>
  <c r="BA57" i="1"/>
  <c r="AR59" i="1"/>
  <c r="AD59" i="1"/>
  <c r="AF59" i="1" s="1"/>
  <c r="AE59" i="1" s="1"/>
  <c r="AM59" i="1" s="1"/>
  <c r="AO61" i="1"/>
  <c r="AY61" i="1"/>
  <c r="BA61" i="1"/>
  <c r="AR63" i="1"/>
  <c r="AD63" i="1"/>
  <c r="AF63" i="1" s="1"/>
  <c r="AE63" i="1" s="1"/>
  <c r="AM63" i="1" s="1"/>
  <c r="AR64" i="1"/>
  <c r="AO65" i="1"/>
  <c r="AY65" i="1"/>
  <c r="BA65" i="1"/>
  <c r="BG67" i="1"/>
  <c r="BH67" i="1" s="1"/>
  <c r="AY67" i="1"/>
  <c r="BA67" i="1"/>
  <c r="BG69" i="1"/>
  <c r="BH69" i="1" s="1"/>
  <c r="AY69" i="1"/>
  <c r="BA69" i="1"/>
  <c r="BG71" i="1"/>
  <c r="BH71" i="1" s="1"/>
  <c r="AY71" i="1"/>
  <c r="BA71" i="1"/>
  <c r="AY73" i="1"/>
  <c r="BA73" i="1"/>
  <c r="AF74" i="1"/>
  <c r="AE74" i="1" s="1"/>
  <c r="AN74" i="1" s="1"/>
  <c r="AR74" i="1"/>
  <c r="AY75" i="1"/>
  <c r="BA75" i="1"/>
  <c r="AF76" i="1"/>
  <c r="AE76" i="1" s="1"/>
  <c r="AN76" i="1" s="1"/>
  <c r="AR76" i="1"/>
  <c r="AY77" i="1"/>
  <c r="BA77" i="1"/>
  <c r="AF78" i="1"/>
  <c r="AE78" i="1" s="1"/>
  <c r="AN78" i="1" s="1"/>
  <c r="AR78" i="1"/>
  <c r="AY79" i="1"/>
  <c r="BA79" i="1"/>
  <c r="AR81" i="1"/>
  <c r="AD81" i="1"/>
  <c r="AF81" i="1" s="1"/>
  <c r="AE81" i="1" s="1"/>
  <c r="AM81" i="1" s="1"/>
  <c r="AO83" i="1"/>
  <c r="AY83" i="1"/>
  <c r="BA83" i="1"/>
  <c r="AR84" i="1"/>
  <c r="AO85" i="1"/>
  <c r="AY85" i="1"/>
  <c r="BA85" i="1"/>
  <c r="BG87" i="1"/>
  <c r="BH87" i="1" s="1"/>
  <c r="AY87" i="1"/>
  <c r="BA87" i="1"/>
  <c r="AR89" i="1"/>
  <c r="AD89" i="1"/>
  <c r="AF89" i="1" s="1"/>
  <c r="AE89" i="1" s="1"/>
  <c r="AM89" i="1" s="1"/>
  <c r="BG91" i="1"/>
  <c r="BH91" i="1" s="1"/>
  <c r="AY91" i="1"/>
  <c r="BA91" i="1"/>
  <c r="AR93" i="1"/>
  <c r="AD93" i="1"/>
  <c r="AF93" i="1" s="1"/>
  <c r="AE93" i="1" s="1"/>
  <c r="AM93" i="1" s="1"/>
  <c r="BG95" i="1"/>
  <c r="BH95" i="1" s="1"/>
  <c r="AY95" i="1"/>
  <c r="BA95" i="1"/>
  <c r="AR97" i="1"/>
  <c r="AD97" i="1"/>
  <c r="AF97" i="1" s="1"/>
  <c r="AE97" i="1" s="1"/>
  <c r="AM97" i="1" s="1"/>
  <c r="AQ99" i="1"/>
  <c r="BG99" i="1"/>
  <c r="BH99" i="1" s="1"/>
  <c r="AO99" i="1"/>
  <c r="AY99" i="1"/>
  <c r="BA99" i="1"/>
  <c r="AR101" i="1"/>
  <c r="AD101" i="1"/>
  <c r="AF101" i="1" s="1"/>
  <c r="AE101" i="1" s="1"/>
  <c r="AM101" i="1" s="1"/>
  <c r="AQ103" i="1"/>
  <c r="BG103" i="1"/>
  <c r="BH103" i="1" s="1"/>
  <c r="AO103" i="1"/>
  <c r="AY103" i="1"/>
  <c r="BA103" i="1"/>
  <c r="AR105" i="1"/>
  <c r="AD105" i="1"/>
  <c r="AF105" i="1" s="1"/>
  <c r="AE105" i="1" s="1"/>
  <c r="AM105" i="1" s="1"/>
  <c r="BG105" i="1" s="1"/>
  <c r="BH105" i="1" s="1"/>
  <c r="AR107" i="1"/>
  <c r="AD107" i="1"/>
  <c r="AF107" i="1" s="1"/>
  <c r="AE107" i="1" s="1"/>
  <c r="AM107" i="1" s="1"/>
  <c r="AR108" i="1"/>
  <c r="AY109" i="1"/>
  <c r="BA109" i="1"/>
  <c r="AR111" i="1"/>
  <c r="AD111" i="1"/>
  <c r="AF111" i="1" s="1"/>
  <c r="AE111" i="1" s="1"/>
  <c r="AM111" i="1" s="1"/>
  <c r="AR112" i="1"/>
  <c r="AY113" i="1"/>
  <c r="BA113" i="1"/>
  <c r="AR115" i="1"/>
  <c r="AF115" i="1"/>
  <c r="AE115" i="1" s="1"/>
  <c r="AN115" i="1" s="1"/>
  <c r="AF118" i="1"/>
  <c r="AE118" i="1" s="1"/>
  <c r="AN118" i="1" s="1"/>
  <c r="BJ118" i="1" s="1"/>
  <c r="BK118" i="1" s="1"/>
  <c r="AO120" i="1"/>
  <c r="AY120" i="1"/>
  <c r="BA120" i="1"/>
  <c r="AF122" i="1"/>
  <c r="AE122" i="1" s="1"/>
  <c r="AM122" i="1" s="1"/>
  <c r="AD124" i="1"/>
  <c r="AF124" i="1" s="1"/>
  <c r="AE124" i="1" s="1"/>
  <c r="AY126" i="1"/>
  <c r="BA126" i="1"/>
  <c r="AF128" i="1"/>
  <c r="AE128" i="1" s="1"/>
  <c r="AM128" i="1" s="1"/>
  <c r="AR130" i="1"/>
  <c r="AF130" i="1"/>
  <c r="AE130" i="1" s="1"/>
  <c r="AN130" i="1" s="1"/>
  <c r="AR132" i="1"/>
  <c r="AF132" i="1"/>
  <c r="AE132" i="1" s="1"/>
  <c r="AN132" i="1" s="1"/>
  <c r="AD138" i="1"/>
  <c r="AF138" i="1" s="1"/>
  <c r="AE138" i="1" s="1"/>
  <c r="AY142" i="1"/>
  <c r="BA142" i="1"/>
  <c r="AR144" i="1"/>
  <c r="AD144" i="1"/>
  <c r="AF144" i="1" s="1"/>
  <c r="AE144" i="1" s="1"/>
  <c r="AM144" i="1" s="1"/>
  <c r="AY148" i="1"/>
  <c r="BA148" i="1"/>
  <c r="AR150" i="1"/>
  <c r="AD150" i="1"/>
  <c r="AF150" i="1" s="1"/>
  <c r="AE150" i="1" s="1"/>
  <c r="AM150" i="1" s="1"/>
  <c r="BG150" i="1" s="1"/>
  <c r="BH150" i="1" s="1"/>
  <c r="AY152" i="1"/>
  <c r="BA152" i="1"/>
  <c r="AD154" i="1"/>
  <c r="AF154" i="1" s="1"/>
  <c r="AE154" i="1" s="1"/>
  <c r="AY156" i="1"/>
  <c r="BA156" i="1"/>
  <c r="AR158" i="1"/>
  <c r="AF158" i="1"/>
  <c r="AE158" i="1" s="1"/>
  <c r="BJ158" i="1"/>
  <c r="BK158" i="1" s="1"/>
  <c r="AY158" i="1"/>
  <c r="BA158" i="1"/>
  <c r="AF159" i="1"/>
  <c r="AE159" i="1" s="1"/>
  <c r="AR159" i="1"/>
  <c r="AR160" i="1"/>
  <c r="AF160" i="1"/>
  <c r="AE160" i="1" s="1"/>
  <c r="BJ160" i="1"/>
  <c r="BK160" i="1" s="1"/>
  <c r="AY160" i="1"/>
  <c r="BA160" i="1"/>
  <c r="AF161" i="1"/>
  <c r="AE161" i="1" s="1"/>
  <c r="AR161" i="1"/>
  <c r="AR162" i="1"/>
  <c r="AF162" i="1"/>
  <c r="AE162" i="1" s="1"/>
  <c r="BJ162" i="1"/>
  <c r="BK162" i="1" s="1"/>
  <c r="AR164" i="1"/>
  <c r="AF164" i="1"/>
  <c r="AE164" i="1" s="1"/>
  <c r="BJ164" i="1"/>
  <c r="BK164" i="1" s="1"/>
  <c r="AR166" i="1"/>
  <c r="AF166" i="1"/>
  <c r="AE166" i="1" s="1"/>
  <c r="BJ166" i="1"/>
  <c r="BK166" i="1" s="1"/>
  <c r="AY166" i="1"/>
  <c r="BA166" i="1"/>
  <c r="AR168" i="1"/>
  <c r="AF168" i="1"/>
  <c r="AE168" i="1" s="1"/>
  <c r="BJ168" i="1"/>
  <c r="BK168" i="1" s="1"/>
  <c r="AY168" i="1"/>
  <c r="BA168" i="1"/>
  <c r="AR170" i="1"/>
  <c r="AF170" i="1"/>
  <c r="AE170" i="1" s="1"/>
  <c r="BJ170" i="1"/>
  <c r="BK170" i="1" s="1"/>
  <c r="AY170" i="1"/>
  <c r="BA170" i="1"/>
  <c r="BC170" i="1"/>
  <c r="AF171" i="1"/>
  <c r="AE171" i="1" s="1"/>
  <c r="AR171" i="1"/>
  <c r="AR174" i="1"/>
  <c r="AD174" i="1"/>
  <c r="AF174" i="1" s="1"/>
  <c r="BJ174" i="1"/>
  <c r="BK174" i="1" s="1"/>
  <c r="AY174" i="1"/>
  <c r="BA174" i="1"/>
  <c r="AR176" i="1"/>
  <c r="AF176" i="1"/>
  <c r="AE176" i="1" s="1"/>
  <c r="BJ176" i="1"/>
  <c r="BK176" i="1" s="1"/>
  <c r="AY176" i="1"/>
  <c r="BA176" i="1"/>
  <c r="AR178" i="1"/>
  <c r="AF178" i="1"/>
  <c r="AE178" i="1" s="1"/>
  <c r="BJ178" i="1"/>
  <c r="BK178" i="1" s="1"/>
  <c r="AY178" i="1"/>
  <c r="BA178" i="1"/>
  <c r="AR180" i="1"/>
  <c r="AF180" i="1"/>
  <c r="AE180" i="1" s="1"/>
  <c r="BJ180" i="1"/>
  <c r="BK180" i="1" s="1"/>
  <c r="AY180" i="1"/>
  <c r="BA180" i="1"/>
  <c r="AR182" i="1"/>
  <c r="AF182" i="1"/>
  <c r="AE182" i="1" s="1"/>
  <c r="AX186" i="1"/>
  <c r="AD186" i="1"/>
  <c r="AF186" i="1" s="1"/>
  <c r="AE186" i="1" s="1"/>
  <c r="AM186" i="1" s="1"/>
  <c r="AY15" i="1"/>
  <c r="BA15" i="1"/>
  <c r="AY17" i="1"/>
  <c r="BA17" i="1"/>
  <c r="AY19" i="1"/>
  <c r="BA19" i="1"/>
  <c r="AO21" i="1"/>
  <c r="AY21" i="1"/>
  <c r="BA21" i="1"/>
  <c r="AO29" i="1"/>
  <c r="AY29" i="1"/>
  <c r="BA29" i="1"/>
  <c r="AY31" i="1"/>
  <c r="BA31" i="1"/>
  <c r="AO35" i="1"/>
  <c r="AY35" i="1"/>
  <c r="BA35" i="1"/>
  <c r="AY41" i="1"/>
  <c r="BA41" i="1"/>
  <c r="AY47" i="1"/>
  <c r="BA47" i="1"/>
  <c r="AY51" i="1"/>
  <c r="BA51" i="1"/>
  <c r="AR54" i="1"/>
  <c r="AY55" i="1"/>
  <c r="BA55" i="1"/>
  <c r="AY59" i="1"/>
  <c r="BA59" i="1"/>
  <c r="AR62" i="1"/>
  <c r="AY63" i="1"/>
  <c r="BA63" i="1"/>
  <c r="AO81" i="1"/>
  <c r="AY81" i="1"/>
  <c r="BA81" i="1"/>
  <c r="AY89" i="1"/>
  <c r="BA89" i="1"/>
  <c r="AY93" i="1"/>
  <c r="BA93" i="1"/>
  <c r="AY97" i="1"/>
  <c r="BA97" i="1"/>
  <c r="AO101" i="1"/>
  <c r="AY101" i="1"/>
  <c r="BA101" i="1"/>
  <c r="AO105" i="1"/>
  <c r="AY105" i="1"/>
  <c r="BA105" i="1"/>
  <c r="AY107" i="1"/>
  <c r="BA107" i="1"/>
  <c r="AY111" i="1"/>
  <c r="BA111" i="1"/>
  <c r="AO115" i="1"/>
  <c r="AY115" i="1"/>
  <c r="BA115" i="1"/>
  <c r="BL118" i="1"/>
  <c r="AY124" i="1"/>
  <c r="BA124" i="1"/>
  <c r="AY130" i="1"/>
  <c r="BA130" i="1"/>
  <c r="AY132" i="1"/>
  <c r="BA132" i="1"/>
  <c r="AY134" i="1"/>
  <c r="BA134" i="1"/>
  <c r="AY138" i="1"/>
  <c r="BA138" i="1"/>
  <c r="AF142" i="1"/>
  <c r="AE142" i="1" s="1"/>
  <c r="AN142" i="1" s="1"/>
  <c r="BJ142" i="1" s="1"/>
  <c r="BK142" i="1" s="1"/>
  <c r="AY144" i="1"/>
  <c r="BA144" i="1"/>
  <c r="AY146" i="1"/>
  <c r="BA146" i="1"/>
  <c r="AY150" i="1"/>
  <c r="BA150" i="1"/>
  <c r="AY154" i="1"/>
  <c r="BA154" i="1"/>
  <c r="AY162" i="1"/>
  <c r="BA162" i="1"/>
  <c r="AY164" i="1"/>
  <c r="BA164" i="1"/>
  <c r="AX182" i="1"/>
  <c r="BA182" i="1"/>
  <c r="AY182" i="1"/>
  <c r="AX184" i="1"/>
  <c r="BA184" i="1"/>
  <c r="AY184" i="1"/>
  <c r="BG186" i="1"/>
  <c r="BH186" i="1" s="1"/>
  <c r="BJ182" i="1"/>
  <c r="BK182" i="1" s="1"/>
  <c r="AR184" i="1"/>
  <c r="AF184" i="1"/>
  <c r="AE184" i="1" s="1"/>
  <c r="BJ184" i="1"/>
  <c r="BK184" i="1" s="1"/>
  <c r="AR186" i="1"/>
  <c r="AO188" i="1"/>
  <c r="AY188" i="1"/>
  <c r="BA188" i="1"/>
  <c r="AR190" i="1"/>
  <c r="AD190" i="1"/>
  <c r="AF190" i="1" s="1"/>
  <c r="AE190" i="1" s="1"/>
  <c r="AM190" i="1" s="1"/>
  <c r="AR192" i="1"/>
  <c r="AD192" i="1"/>
  <c r="AF192" i="1" s="1"/>
  <c r="AE192" i="1" s="1"/>
  <c r="AM192" i="1" s="1"/>
  <c r="AR193" i="1"/>
  <c r="AY194" i="1"/>
  <c r="BA194" i="1"/>
  <c r="AR196" i="1"/>
  <c r="AD196" i="1"/>
  <c r="AF196" i="1" s="1"/>
  <c r="AE196" i="1" s="1"/>
  <c r="AM196" i="1" s="1"/>
  <c r="AR198" i="1"/>
  <c r="AD198" i="1"/>
  <c r="AF198" i="1" s="1"/>
  <c r="AE198" i="1" s="1"/>
  <c r="AM198" i="1" s="1"/>
  <c r="AR199" i="1"/>
  <c r="AO200" i="1"/>
  <c r="AY200" i="1"/>
  <c r="BA200" i="1"/>
  <c r="AY202" i="1"/>
  <c r="BA202" i="1"/>
  <c r="AY204" i="1"/>
  <c r="BA204" i="1"/>
  <c r="AY206" i="1"/>
  <c r="BA206" i="1"/>
  <c r="AF207" i="1"/>
  <c r="AE207" i="1" s="1"/>
  <c r="AN207" i="1" s="1"/>
  <c r="AR207" i="1"/>
  <c r="AY208" i="1"/>
  <c r="BA208" i="1"/>
  <c r="AF209" i="1"/>
  <c r="AE209" i="1" s="1"/>
  <c r="AN209" i="1" s="1"/>
  <c r="AR209" i="1"/>
  <c r="AO210" i="1"/>
  <c r="AY210" i="1"/>
  <c r="BA210" i="1"/>
  <c r="AR211" i="1"/>
  <c r="AY212" i="1"/>
  <c r="BA212" i="1"/>
  <c r="AR214" i="1"/>
  <c r="AD214" i="1"/>
  <c r="AF214" i="1" s="1"/>
  <c r="AE214" i="1" s="1"/>
  <c r="AM214" i="1" s="1"/>
  <c r="BG214" i="1" s="1"/>
  <c r="BH214" i="1" s="1"/>
  <c r="AY216" i="1"/>
  <c r="BA216" i="1"/>
  <c r="AD218" i="1"/>
  <c r="AF218" i="1" s="1"/>
  <c r="AE218" i="1" s="1"/>
  <c r="AR219" i="1"/>
  <c r="AY220" i="1"/>
  <c r="BA220" i="1"/>
  <c r="AY222" i="1"/>
  <c r="BA222" i="1"/>
  <c r="AD224" i="1"/>
  <c r="AF224" i="1" s="1"/>
  <c r="AE224" i="1" s="1"/>
  <c r="AR225" i="1"/>
  <c r="AY226" i="1"/>
  <c r="BA226" i="1"/>
  <c r="AR228" i="1"/>
  <c r="AD228" i="1"/>
  <c r="AF228" i="1" s="1"/>
  <c r="AE228" i="1" s="1"/>
  <c r="AM228" i="1" s="1"/>
  <c r="AR229" i="1"/>
  <c r="AY230" i="1"/>
  <c r="BA230" i="1"/>
  <c r="AO232" i="1"/>
  <c r="AY232" i="1"/>
  <c r="BA232" i="1"/>
  <c r="AO234" i="1"/>
  <c r="AY234" i="1"/>
  <c r="BA234" i="1"/>
  <c r="AO236" i="1"/>
  <c r="AY236" i="1"/>
  <c r="BA236" i="1"/>
  <c r="AR237" i="1"/>
  <c r="AO238" i="1"/>
  <c r="AY238" i="1"/>
  <c r="BA238" i="1"/>
  <c r="AR239" i="1"/>
  <c r="AY240" i="1"/>
  <c r="BA240" i="1"/>
  <c r="AR242" i="1"/>
  <c r="AF242" i="1"/>
  <c r="AE242" i="1" s="1"/>
  <c r="AN242" i="1" s="1"/>
  <c r="AY244" i="1"/>
  <c r="BA244" i="1"/>
  <c r="AR246" i="1"/>
  <c r="AF246" i="1"/>
  <c r="AE246" i="1" s="1"/>
  <c r="AN246" i="1" s="1"/>
  <c r="AY248" i="1"/>
  <c r="BA248" i="1"/>
  <c r="AY252" i="1"/>
  <c r="BA252" i="1"/>
  <c r="AR253" i="1"/>
  <c r="AR254" i="1"/>
  <c r="AF254" i="1"/>
  <c r="AE254" i="1" s="1"/>
  <c r="AN254" i="1" s="1"/>
  <c r="AY256" i="1"/>
  <c r="BA256" i="1"/>
  <c r="AR257" i="1"/>
  <c r="AR258" i="1"/>
  <c r="AF258" i="1"/>
  <c r="AE258" i="1" s="1"/>
  <c r="AN258" i="1" s="1"/>
  <c r="AR260" i="1"/>
  <c r="AF260" i="1"/>
  <c r="AE260" i="1" s="1"/>
  <c r="AN260" i="1" s="1"/>
  <c r="AR262" i="1"/>
  <c r="AF262" i="1"/>
  <c r="AE262" i="1" s="1"/>
  <c r="AN262" i="1" s="1"/>
  <c r="AR264" i="1"/>
  <c r="AF264" i="1"/>
  <c r="AE264" i="1" s="1"/>
  <c r="AN264" i="1" s="1"/>
  <c r="AR266" i="1"/>
  <c r="AF266" i="1"/>
  <c r="AE266" i="1" s="1"/>
  <c r="AN266" i="1" s="1"/>
  <c r="AR268" i="1"/>
  <c r="AD268" i="1"/>
  <c r="AF268" i="1" s="1"/>
  <c r="AE268" i="1" s="1"/>
  <c r="AM268" i="1" s="1"/>
  <c r="AR270" i="1"/>
  <c r="AD270" i="1"/>
  <c r="AF270" i="1" s="1"/>
  <c r="AE270" i="1" s="1"/>
  <c r="AM270" i="1" s="1"/>
  <c r="AR272" i="1"/>
  <c r="AD272" i="1"/>
  <c r="AF272" i="1" s="1"/>
  <c r="AE272" i="1" s="1"/>
  <c r="AM272" i="1" s="1"/>
  <c r="AR274" i="1"/>
  <c r="AD274" i="1"/>
  <c r="AF274" i="1" s="1"/>
  <c r="AE274" i="1" s="1"/>
  <c r="AM274" i="1" s="1"/>
  <c r="AY278" i="1"/>
  <c r="BA278" i="1"/>
  <c r="AR280" i="1"/>
  <c r="AD280" i="1"/>
  <c r="AF280" i="1" s="1"/>
  <c r="AE280" i="1" s="1"/>
  <c r="AM280" i="1" s="1"/>
  <c r="AY282" i="1"/>
  <c r="BA282" i="1"/>
  <c r="AD284" i="1"/>
  <c r="AF284" i="1" s="1"/>
  <c r="AE284" i="1" s="1"/>
  <c r="AF285" i="1"/>
  <c r="AE285" i="1" s="1"/>
  <c r="AN285" i="1" s="1"/>
  <c r="AD286" i="1"/>
  <c r="AF286" i="1" s="1"/>
  <c r="AE286" i="1" s="1"/>
  <c r="AR298" i="1"/>
  <c r="AF298" i="1"/>
  <c r="AE298" i="1" s="1"/>
  <c r="BJ298" i="1"/>
  <c r="BK298" i="1" s="1"/>
  <c r="AR300" i="1"/>
  <c r="AF300" i="1"/>
  <c r="AE300" i="1" s="1"/>
  <c r="BJ300" i="1"/>
  <c r="BK300" i="1" s="1"/>
  <c r="AR302" i="1"/>
  <c r="AF302" i="1"/>
  <c r="AE302" i="1" s="1"/>
  <c r="BJ302" i="1"/>
  <c r="BK302" i="1" s="1"/>
  <c r="AR304" i="1"/>
  <c r="AF304" i="1"/>
  <c r="AE304" i="1" s="1"/>
  <c r="BJ304" i="1"/>
  <c r="BK304" i="1" s="1"/>
  <c r="AR306" i="1"/>
  <c r="AF306" i="1"/>
  <c r="AE306" i="1" s="1"/>
  <c r="BJ306" i="1"/>
  <c r="BK306" i="1" s="1"/>
  <c r="AY306" i="1"/>
  <c r="BA306" i="1"/>
  <c r="AR308" i="1"/>
  <c r="AF308" i="1"/>
  <c r="AE308" i="1" s="1"/>
  <c r="BJ308" i="1"/>
  <c r="BK308" i="1" s="1"/>
  <c r="AY308" i="1"/>
  <c r="BA308" i="1"/>
  <c r="AR310" i="1"/>
  <c r="AF310" i="1"/>
  <c r="AE310" i="1" s="1"/>
  <c r="BJ310" i="1"/>
  <c r="BK310" i="1" s="1"/>
  <c r="AY310" i="1"/>
  <c r="BA310" i="1"/>
  <c r="AR312" i="1"/>
  <c r="AF312" i="1"/>
  <c r="AE312" i="1" s="1"/>
  <c r="BJ312" i="1"/>
  <c r="BK312" i="1" s="1"/>
  <c r="AY312" i="1"/>
  <c r="BA312" i="1"/>
  <c r="AR314" i="1"/>
  <c r="AF314" i="1"/>
  <c r="AE314" i="1" s="1"/>
  <c r="BJ314" i="1"/>
  <c r="BK314" i="1" s="1"/>
  <c r="AY314" i="1"/>
  <c r="BA314" i="1"/>
  <c r="AR316" i="1"/>
  <c r="AF316" i="1"/>
  <c r="AE316" i="1" s="1"/>
  <c r="BJ316" i="1"/>
  <c r="BK316" i="1" s="1"/>
  <c r="AY316" i="1"/>
  <c r="BA316" i="1"/>
  <c r="BC316" i="1"/>
  <c r="AF317" i="1"/>
  <c r="AE317" i="1" s="1"/>
  <c r="AR317" i="1"/>
  <c r="AR320" i="1"/>
  <c r="AF320" i="1"/>
  <c r="AE320" i="1" s="1"/>
  <c r="BJ320" i="1"/>
  <c r="BK320" i="1" s="1"/>
  <c r="AY320" i="1"/>
  <c r="BA320" i="1"/>
  <c r="BC320" i="1"/>
  <c r="AF321" i="1"/>
  <c r="AE321" i="1" s="1"/>
  <c r="AR321" i="1"/>
  <c r="AR324" i="1"/>
  <c r="AD324" i="1"/>
  <c r="AF324" i="1" s="1"/>
  <c r="BJ324" i="1"/>
  <c r="BK324" i="1" s="1"/>
  <c r="AY324" i="1"/>
  <c r="BA324" i="1"/>
  <c r="AR326" i="1"/>
  <c r="AF326" i="1"/>
  <c r="AE326" i="1" s="1"/>
  <c r="BJ326" i="1"/>
  <c r="BK326" i="1" s="1"/>
  <c r="AY326" i="1"/>
  <c r="BA326" i="1"/>
  <c r="AR328" i="1"/>
  <c r="AF328" i="1"/>
  <c r="AE328" i="1" s="1"/>
  <c r="BJ328" i="1"/>
  <c r="BK328" i="1" s="1"/>
  <c r="AY328" i="1"/>
  <c r="BA328" i="1"/>
  <c r="AR330" i="1"/>
  <c r="AF330" i="1"/>
  <c r="AE330" i="1" s="1"/>
  <c r="BJ330" i="1"/>
  <c r="BK330" i="1" s="1"/>
  <c r="AY330" i="1"/>
  <c r="BA330" i="1"/>
  <c r="AR332" i="1"/>
  <c r="AF332" i="1"/>
  <c r="AE332" i="1" s="1"/>
  <c r="BJ332" i="1"/>
  <c r="BK332" i="1" s="1"/>
  <c r="AY332" i="1"/>
  <c r="BA332" i="1"/>
  <c r="AR334" i="1"/>
  <c r="AF334" i="1"/>
  <c r="AE334" i="1" s="1"/>
  <c r="BJ334" i="1"/>
  <c r="BK334" i="1" s="1"/>
  <c r="AY334" i="1"/>
  <c r="BA334" i="1"/>
  <c r="AR336" i="1"/>
  <c r="AD336" i="1"/>
  <c r="AF336" i="1" s="1"/>
  <c r="AE336" i="1" s="1"/>
  <c r="AM336" i="1" s="1"/>
  <c r="AO338" i="1"/>
  <c r="AY338" i="1"/>
  <c r="BA338" i="1"/>
  <c r="AD340" i="1"/>
  <c r="AF340" i="1" s="1"/>
  <c r="AE340" i="1" s="1"/>
  <c r="AR341" i="1"/>
  <c r="AY342" i="1"/>
  <c r="BA342" i="1"/>
  <c r="AR344" i="1"/>
  <c r="AD344" i="1"/>
  <c r="AF344" i="1" s="1"/>
  <c r="AE344" i="1" s="1"/>
  <c r="AM344" i="1" s="1"/>
  <c r="AR346" i="1"/>
  <c r="AD346" i="1"/>
  <c r="AF346" i="1" s="1"/>
  <c r="AE346" i="1" s="1"/>
  <c r="AM346" i="1" s="1"/>
  <c r="BG346" i="1" s="1"/>
  <c r="BH346" i="1" s="1"/>
  <c r="AO348" i="1"/>
  <c r="AY348" i="1"/>
  <c r="BA348" i="1"/>
  <c r="AD350" i="1"/>
  <c r="AF350" i="1" s="1"/>
  <c r="AE350" i="1" s="1"/>
  <c r="AR351" i="1"/>
  <c r="AY352" i="1"/>
  <c r="BA352" i="1"/>
  <c r="AR354" i="1"/>
  <c r="AD354" i="1"/>
  <c r="AF354" i="1" s="1"/>
  <c r="AE354" i="1" s="1"/>
  <c r="AM354" i="1" s="1"/>
  <c r="AR356" i="1"/>
  <c r="AD356" i="1"/>
  <c r="AF356" i="1" s="1"/>
  <c r="AE356" i="1" s="1"/>
  <c r="AM356" i="1" s="1"/>
  <c r="AY358" i="1"/>
  <c r="BA358" i="1"/>
  <c r="AY360" i="1"/>
  <c r="BA360" i="1"/>
  <c r="AR362" i="1"/>
  <c r="AD362" i="1"/>
  <c r="AF362" i="1" s="1"/>
  <c r="AE362" i="1" s="1"/>
  <c r="AM362" i="1" s="1"/>
  <c r="AY364" i="1"/>
  <c r="BA364" i="1"/>
  <c r="AR367" i="1"/>
  <c r="AR368" i="1"/>
  <c r="AD368" i="1"/>
  <c r="AF368" i="1" s="1"/>
  <c r="AE368" i="1" s="1"/>
  <c r="AM368" i="1" s="1"/>
  <c r="AR370" i="1"/>
  <c r="AD370" i="1"/>
  <c r="AF370" i="1" s="1"/>
  <c r="AE370" i="1" s="1"/>
  <c r="AM370" i="1" s="1"/>
  <c r="AR371" i="1"/>
  <c r="AY372" i="1"/>
  <c r="BA372" i="1"/>
  <c r="AD374" i="1"/>
  <c r="AF374" i="1" s="1"/>
  <c r="AE374" i="1" s="1"/>
  <c r="AY376" i="1"/>
  <c r="BA376" i="1"/>
  <c r="AD378" i="1"/>
  <c r="AF378" i="1" s="1"/>
  <c r="AE378" i="1" s="1"/>
  <c r="AY380" i="1"/>
  <c r="BA380" i="1"/>
  <c r="AY398" i="1"/>
  <c r="BA398" i="1"/>
  <c r="AR399" i="1"/>
  <c r="AY400" i="1"/>
  <c r="BA400" i="1"/>
  <c r="AR401" i="1"/>
  <c r="AY402" i="1"/>
  <c r="BA402" i="1"/>
  <c r="AR403" i="1"/>
  <c r="AY404" i="1"/>
  <c r="BA404" i="1"/>
  <c r="AR405" i="1"/>
  <c r="AF407" i="1"/>
  <c r="AE407" i="1" s="1"/>
  <c r="AR407" i="1"/>
  <c r="AF409" i="1"/>
  <c r="AE409" i="1" s="1"/>
  <c r="AR409" i="1"/>
  <c r="AF411" i="1"/>
  <c r="AE411" i="1" s="1"/>
  <c r="AR411" i="1"/>
  <c r="AF413" i="1"/>
  <c r="AE413" i="1" s="1"/>
  <c r="AR413" i="1"/>
  <c r="AR416" i="1"/>
  <c r="AF416" i="1"/>
  <c r="AE416" i="1" s="1"/>
  <c r="BJ416" i="1"/>
  <c r="BK416" i="1" s="1"/>
  <c r="AY416" i="1"/>
  <c r="BA416" i="1"/>
  <c r="BC416" i="1"/>
  <c r="AF417" i="1"/>
  <c r="AE417" i="1" s="1"/>
  <c r="AR417" i="1"/>
  <c r="AR420" i="1"/>
  <c r="AF420" i="1"/>
  <c r="AE420" i="1" s="1"/>
  <c r="BJ420" i="1"/>
  <c r="BK420" i="1" s="1"/>
  <c r="AY420" i="1"/>
  <c r="BA420" i="1"/>
  <c r="BC420" i="1"/>
  <c r="AF421" i="1"/>
  <c r="AE421" i="1" s="1"/>
  <c r="AR421" i="1"/>
  <c r="AR423" i="1"/>
  <c r="AR425" i="1"/>
  <c r="AR427" i="1"/>
  <c r="AR429" i="1"/>
  <c r="AR431" i="1"/>
  <c r="AO434" i="1"/>
  <c r="AY434" i="1"/>
  <c r="BA434" i="1"/>
  <c r="AR436" i="1"/>
  <c r="AD436" i="1"/>
  <c r="AF436" i="1" s="1"/>
  <c r="AE436" i="1" s="1"/>
  <c r="AM436" i="1" s="1"/>
  <c r="AO438" i="1"/>
  <c r="AY438" i="1"/>
  <c r="BA438" i="1"/>
  <c r="AD440" i="1"/>
  <c r="AF440" i="1" s="1"/>
  <c r="AE440" i="1" s="1"/>
  <c r="AY442" i="1"/>
  <c r="BA442" i="1"/>
  <c r="AR444" i="1"/>
  <c r="AD444" i="1"/>
  <c r="AF444" i="1" s="1"/>
  <c r="AE444" i="1" s="1"/>
  <c r="AM444" i="1" s="1"/>
  <c r="AY446" i="1"/>
  <c r="BA446" i="1"/>
  <c r="AY448" i="1"/>
  <c r="BA448" i="1"/>
  <c r="AR450" i="1"/>
  <c r="AD450" i="1"/>
  <c r="AF450" i="1" s="1"/>
  <c r="AE450" i="1" s="1"/>
  <c r="AM450" i="1" s="1"/>
  <c r="AR451" i="1"/>
  <c r="AY452" i="1"/>
  <c r="BA452" i="1"/>
  <c r="AD454" i="1"/>
  <c r="AF454" i="1" s="1"/>
  <c r="AE454" i="1" s="1"/>
  <c r="AF455" i="1"/>
  <c r="AE455" i="1" s="1"/>
  <c r="AN455" i="1" s="1"/>
  <c r="AY456" i="1"/>
  <c r="BA456" i="1"/>
  <c r="AF459" i="1"/>
  <c r="AE459" i="1" s="1"/>
  <c r="AN459" i="1" s="1"/>
  <c r="AY460" i="1"/>
  <c r="BA460" i="1"/>
  <c r="AF463" i="1"/>
  <c r="AE463" i="1" s="1"/>
  <c r="AN463" i="1" s="1"/>
  <c r="AY464" i="1"/>
  <c r="BA464" i="1"/>
  <c r="AR468" i="1"/>
  <c r="AF468" i="1"/>
  <c r="AE468" i="1" s="1"/>
  <c r="AN468" i="1" s="1"/>
  <c r="AY470" i="1"/>
  <c r="BA470" i="1"/>
  <c r="AF471" i="1"/>
  <c r="AE471" i="1" s="1"/>
  <c r="AN471" i="1" s="1"/>
  <c r="AR472" i="1"/>
  <c r="AF472" i="1"/>
  <c r="AE472" i="1" s="1"/>
  <c r="AN472" i="1" s="1"/>
  <c r="AY474" i="1"/>
  <c r="BA474" i="1"/>
  <c r="AF475" i="1"/>
  <c r="AE475" i="1" s="1"/>
  <c r="AN475" i="1" s="1"/>
  <c r="AR476" i="1"/>
  <c r="AF476" i="1"/>
  <c r="AE476" i="1" s="1"/>
  <c r="AN476" i="1" s="1"/>
  <c r="AY478" i="1"/>
  <c r="BA478" i="1"/>
  <c r="AF479" i="1"/>
  <c r="AE479" i="1" s="1"/>
  <c r="AN479" i="1" s="1"/>
  <c r="AD480" i="1"/>
  <c r="AF480" i="1" s="1"/>
  <c r="AE480" i="1" s="1"/>
  <c r="AF481" i="1"/>
  <c r="AE481" i="1" s="1"/>
  <c r="AN481" i="1" s="1"/>
  <c r="AF483" i="1"/>
  <c r="AE483" i="1" s="1"/>
  <c r="AN483" i="1" s="1"/>
  <c r="AR483" i="1"/>
  <c r="AY484" i="1"/>
  <c r="BA484" i="1"/>
  <c r="AY486" i="1"/>
  <c r="BA486" i="1"/>
  <c r="BE488" i="1"/>
  <c r="AF489" i="1"/>
  <c r="AE489" i="1" s="1"/>
  <c r="AN489" i="1" s="1"/>
  <c r="BE490" i="1"/>
  <c r="AF491" i="1"/>
  <c r="AE491" i="1" s="1"/>
  <c r="AN491" i="1" s="1"/>
  <c r="AR491" i="1"/>
  <c r="AY492" i="1"/>
  <c r="BA492" i="1"/>
  <c r="BJ494" i="1"/>
  <c r="BK494" i="1" s="1"/>
  <c r="AR496" i="1"/>
  <c r="AF496" i="1"/>
  <c r="AE496" i="1" s="1"/>
  <c r="AN496" i="1" s="1"/>
  <c r="AR498" i="1"/>
  <c r="AF498" i="1"/>
  <c r="AE498" i="1" s="1"/>
  <c r="AN498" i="1" s="1"/>
  <c r="AR500" i="1"/>
  <c r="AF500" i="1"/>
  <c r="AE500" i="1" s="1"/>
  <c r="AN500" i="1" s="1"/>
  <c r="AR502" i="1"/>
  <c r="AF502" i="1"/>
  <c r="AE502" i="1" s="1"/>
  <c r="AN502" i="1" s="1"/>
  <c r="AR504" i="1"/>
  <c r="AF504" i="1"/>
  <c r="AE504" i="1" s="1"/>
  <c r="AN504" i="1" s="1"/>
  <c r="AD506" i="1"/>
  <c r="AF506" i="1" s="1"/>
  <c r="AE506" i="1" s="1"/>
  <c r="AF507" i="1"/>
  <c r="AE507" i="1" s="1"/>
  <c r="AN507" i="1" s="1"/>
  <c r="AR508" i="1"/>
  <c r="AF508" i="1"/>
  <c r="AE508" i="1" s="1"/>
  <c r="AN508" i="1" s="1"/>
  <c r="AF509" i="1"/>
  <c r="AE509" i="1" s="1"/>
  <c r="AN509" i="1" s="1"/>
  <c r="AR510" i="1"/>
  <c r="AF510" i="1"/>
  <c r="AE510" i="1" s="1"/>
  <c r="AN510" i="1" s="1"/>
  <c r="BG510" i="1" s="1"/>
  <c r="BH510" i="1" s="1"/>
  <c r="AF511" i="1"/>
  <c r="AE511" i="1" s="1"/>
  <c r="AN511" i="1" s="1"/>
  <c r="AR512" i="1"/>
  <c r="AF512" i="1"/>
  <c r="AE512" i="1" s="1"/>
  <c r="AN512" i="1" s="1"/>
  <c r="AF513" i="1"/>
  <c r="AE513" i="1" s="1"/>
  <c r="AN513" i="1" s="1"/>
  <c r="AR514" i="1"/>
  <c r="AF514" i="1"/>
  <c r="AE514" i="1" s="1"/>
  <c r="AN514" i="1" s="1"/>
  <c r="BG514" i="1" s="1"/>
  <c r="BH514" i="1" s="1"/>
  <c r="AF515" i="1"/>
  <c r="AE515" i="1" s="1"/>
  <c r="AN515" i="1" s="1"/>
  <c r="AR516" i="1"/>
  <c r="AF516" i="1"/>
  <c r="AE516" i="1" s="1"/>
  <c r="AN516" i="1" s="1"/>
  <c r="AR518" i="1"/>
  <c r="AF518" i="1"/>
  <c r="AE518" i="1" s="1"/>
  <c r="AN518" i="1" s="1"/>
  <c r="AR520" i="1"/>
  <c r="AF520" i="1"/>
  <c r="AE520" i="1" s="1"/>
  <c r="AN520" i="1" s="1"/>
  <c r="AR522" i="1"/>
  <c r="AF522" i="1"/>
  <c r="AE522" i="1" s="1"/>
  <c r="AN522" i="1" s="1"/>
  <c r="AR524" i="1"/>
  <c r="AF524" i="1"/>
  <c r="AE524" i="1" s="1"/>
  <c r="AN524" i="1" s="1"/>
  <c r="AR526" i="1"/>
  <c r="AF526" i="1"/>
  <c r="AE526" i="1" s="1"/>
  <c r="AN526" i="1" s="1"/>
  <c r="AD528" i="1"/>
  <c r="AF528" i="1" s="1"/>
  <c r="AE528" i="1" s="1"/>
  <c r="AY530" i="1"/>
  <c r="BA530" i="1"/>
  <c r="AR532" i="1"/>
  <c r="AD532" i="1"/>
  <c r="AF532" i="1" s="1"/>
  <c r="AE532" i="1" s="1"/>
  <c r="AM532" i="1" s="1"/>
  <c r="BG532" i="1" s="1"/>
  <c r="BH532" i="1" s="1"/>
  <c r="AO534" i="1"/>
  <c r="AY534" i="1"/>
  <c r="BA534" i="1"/>
  <c r="AR536" i="1"/>
  <c r="AD536" i="1"/>
  <c r="AF536" i="1" s="1"/>
  <c r="AE536" i="1" s="1"/>
  <c r="AM536" i="1" s="1"/>
  <c r="AY538" i="1"/>
  <c r="BA538" i="1"/>
  <c r="AD540" i="1"/>
  <c r="AF540" i="1" s="1"/>
  <c r="AE540" i="1" s="1"/>
  <c r="AY542" i="1"/>
  <c r="BA542" i="1"/>
  <c r="AR544" i="1"/>
  <c r="AD544" i="1"/>
  <c r="AF544" i="1" s="1"/>
  <c r="AE544" i="1" s="1"/>
  <c r="AM544" i="1" s="1"/>
  <c r="AY546" i="1"/>
  <c r="BA546" i="1"/>
  <c r="AR548" i="1"/>
  <c r="AD548" i="1"/>
  <c r="AF548" i="1" s="1"/>
  <c r="AE548" i="1" s="1"/>
  <c r="AM548" i="1" s="1"/>
  <c r="BG548" i="1" s="1"/>
  <c r="BH548" i="1" s="1"/>
  <c r="AO550" i="1"/>
  <c r="AY550" i="1"/>
  <c r="BA550" i="1"/>
  <c r="AO554" i="1"/>
  <c r="AY554" i="1"/>
  <c r="BA554" i="1"/>
  <c r="AR556" i="1"/>
  <c r="AD556" i="1"/>
  <c r="AF556" i="1" s="1"/>
  <c r="AE556" i="1" s="1"/>
  <c r="AM556" i="1" s="1"/>
  <c r="BG556" i="1" s="1"/>
  <c r="BH556" i="1" s="1"/>
  <c r="AO558" i="1"/>
  <c r="AY558" i="1"/>
  <c r="BA558" i="1"/>
  <c r="AR560" i="1"/>
  <c r="AD560" i="1"/>
  <c r="AF560" i="1" s="1"/>
  <c r="AE560" i="1" s="1"/>
  <c r="AM560" i="1" s="1"/>
  <c r="AY562" i="1"/>
  <c r="BA562" i="1"/>
  <c r="AR566" i="1"/>
  <c r="AF566" i="1"/>
  <c r="AE566" i="1" s="1"/>
  <c r="AN566" i="1" s="1"/>
  <c r="AR568" i="1"/>
  <c r="AF568" i="1"/>
  <c r="AE568" i="1" s="1"/>
  <c r="AN568" i="1" s="1"/>
  <c r="AR570" i="1"/>
  <c r="AF570" i="1"/>
  <c r="AE570" i="1" s="1"/>
  <c r="AN570" i="1" s="1"/>
  <c r="AR572" i="1"/>
  <c r="AF572" i="1"/>
  <c r="AE572" i="1" s="1"/>
  <c r="AN572" i="1" s="1"/>
  <c r="AR574" i="1"/>
  <c r="AF574" i="1"/>
  <c r="AE574" i="1" s="1"/>
  <c r="AN574" i="1" s="1"/>
  <c r="AR576" i="1"/>
  <c r="AF576" i="1"/>
  <c r="AE576" i="1" s="1"/>
  <c r="AN576" i="1" s="1"/>
  <c r="AR578" i="1"/>
  <c r="AF578" i="1"/>
  <c r="AE578" i="1" s="1"/>
  <c r="AN578" i="1" s="1"/>
  <c r="AF581" i="1"/>
  <c r="AE581" i="1" s="1"/>
  <c r="AN581" i="1" s="1"/>
  <c r="AY582" i="1"/>
  <c r="BA582" i="1"/>
  <c r="AY584" i="1"/>
  <c r="BA584" i="1"/>
  <c r="AF585" i="1"/>
  <c r="AE585" i="1" s="1"/>
  <c r="AN585" i="1" s="1"/>
  <c r="AF587" i="1"/>
  <c r="AE587" i="1" s="1"/>
  <c r="AN587" i="1" s="1"/>
  <c r="AY588" i="1"/>
  <c r="BA588" i="1"/>
  <c r="AR590" i="1"/>
  <c r="AF590" i="1"/>
  <c r="AE590" i="1" s="1"/>
  <c r="AN590" i="1" s="1"/>
  <c r="AR592" i="1"/>
  <c r="AF592" i="1"/>
  <c r="AE592" i="1" s="1"/>
  <c r="AN592" i="1" s="1"/>
  <c r="AY594" i="1"/>
  <c r="BA594" i="1"/>
  <c r="AD596" i="1"/>
  <c r="AF596" i="1" s="1"/>
  <c r="AE596" i="1" s="1"/>
  <c r="AF597" i="1"/>
  <c r="AE597" i="1" s="1"/>
  <c r="AN597" i="1" s="1"/>
  <c r="AY600" i="1"/>
  <c r="BA600" i="1"/>
  <c r="AF601" i="1"/>
  <c r="AE601" i="1" s="1"/>
  <c r="AN601" i="1" s="1"/>
  <c r="AY602" i="1"/>
  <c r="BA602" i="1"/>
  <c r="AY604" i="1"/>
  <c r="BA604" i="1"/>
  <c r="AY610" i="1"/>
  <c r="BA610" i="1"/>
  <c r="AY612" i="1"/>
  <c r="BA612" i="1"/>
  <c r="BG190" i="1"/>
  <c r="BH190" i="1" s="1"/>
  <c r="AY190" i="1"/>
  <c r="BA190" i="1"/>
  <c r="AY192" i="1"/>
  <c r="BA192" i="1"/>
  <c r="BG196" i="1"/>
  <c r="BH196" i="1" s="1"/>
  <c r="AO196" i="1"/>
  <c r="AY196" i="1"/>
  <c r="BA196" i="1"/>
  <c r="AY198" i="1"/>
  <c r="BA198" i="1"/>
  <c r="AQ214" i="1"/>
  <c r="AO214" i="1"/>
  <c r="AY214" i="1"/>
  <c r="BA214" i="1"/>
  <c r="AO218" i="1"/>
  <c r="AY218" i="1"/>
  <c r="BA218" i="1"/>
  <c r="AO224" i="1"/>
  <c r="AY224" i="1"/>
  <c r="BA224" i="1"/>
  <c r="AO228" i="1"/>
  <c r="AY228" i="1"/>
  <c r="BA228" i="1"/>
  <c r="BG242" i="1"/>
  <c r="BH242" i="1" s="1"/>
  <c r="AY242" i="1"/>
  <c r="BA242" i="1"/>
  <c r="BG246" i="1"/>
  <c r="BH246" i="1" s="1"/>
  <c r="AY246" i="1"/>
  <c r="BA246" i="1"/>
  <c r="AY250" i="1"/>
  <c r="BA250" i="1"/>
  <c r="AY254" i="1"/>
  <c r="BA254" i="1"/>
  <c r="AY258" i="1"/>
  <c r="BA258" i="1"/>
  <c r="BG260" i="1"/>
  <c r="BH260" i="1" s="1"/>
  <c r="AY260" i="1"/>
  <c r="BA260" i="1"/>
  <c r="BG262" i="1"/>
  <c r="BH262" i="1" s="1"/>
  <c r="AY262" i="1"/>
  <c r="BA262" i="1"/>
  <c r="AY264" i="1"/>
  <c r="BA264" i="1"/>
  <c r="AY266" i="1"/>
  <c r="BA266" i="1"/>
  <c r="AQ268" i="1"/>
  <c r="BG268" i="1"/>
  <c r="BH268" i="1" s="1"/>
  <c r="AY268" i="1"/>
  <c r="BA268" i="1"/>
  <c r="BG270" i="1"/>
  <c r="BH270" i="1" s="1"/>
  <c r="AY270" i="1"/>
  <c r="BA270" i="1"/>
  <c r="AQ272" i="1"/>
  <c r="AY272" i="1"/>
  <c r="BA272" i="1"/>
  <c r="AY274" i="1"/>
  <c r="BA274" i="1"/>
  <c r="AY276" i="1"/>
  <c r="BA276" i="1"/>
  <c r="AQ280" i="1"/>
  <c r="BG280" i="1"/>
  <c r="BH280" i="1" s="1"/>
  <c r="AY280" i="1"/>
  <c r="BA280" i="1"/>
  <c r="AY284" i="1"/>
  <c r="BA284" i="1"/>
  <c r="AY286" i="1"/>
  <c r="BA286" i="1"/>
  <c r="AY298" i="1"/>
  <c r="BA298" i="1"/>
  <c r="AY300" i="1"/>
  <c r="BA300" i="1"/>
  <c r="AY302" i="1"/>
  <c r="BA302" i="1"/>
  <c r="AY304" i="1"/>
  <c r="BA304" i="1"/>
  <c r="AQ336" i="1"/>
  <c r="BG336" i="1"/>
  <c r="BH336" i="1" s="1"/>
  <c r="AO336" i="1"/>
  <c r="AY336" i="1"/>
  <c r="BA336" i="1"/>
  <c r="AO340" i="1"/>
  <c r="AY340" i="1"/>
  <c r="BA340" i="1"/>
  <c r="AR343" i="1"/>
  <c r="AY344" i="1"/>
  <c r="BA344" i="1"/>
  <c r="AQ346" i="1"/>
  <c r="AO346" i="1"/>
  <c r="AY346" i="1"/>
  <c r="BA346" i="1"/>
  <c r="AO350" i="1"/>
  <c r="AY350" i="1"/>
  <c r="BA350" i="1"/>
  <c r="AR353" i="1"/>
  <c r="AY354" i="1"/>
  <c r="BA354" i="1"/>
  <c r="BG356" i="1"/>
  <c r="BH356" i="1" s="1"/>
  <c r="AY356" i="1"/>
  <c r="BA356" i="1"/>
  <c r="AR361" i="1"/>
  <c r="AY362" i="1"/>
  <c r="BA362" i="1"/>
  <c r="AY366" i="1"/>
  <c r="BA366" i="1"/>
  <c r="AY368" i="1"/>
  <c r="BA368" i="1"/>
  <c r="AY370" i="1"/>
  <c r="BA370" i="1"/>
  <c r="AR373" i="1"/>
  <c r="AY374" i="1"/>
  <c r="BA374" i="1"/>
  <c r="AY378" i="1"/>
  <c r="BA378" i="1"/>
  <c r="AQ436" i="1"/>
  <c r="BG436" i="1"/>
  <c r="BH436" i="1" s="1"/>
  <c r="AO436" i="1"/>
  <c r="AY436" i="1"/>
  <c r="BA436" i="1"/>
  <c r="AO440" i="1"/>
  <c r="AY440" i="1"/>
  <c r="BA440" i="1"/>
  <c r="BG444" i="1"/>
  <c r="BH444" i="1" s="1"/>
  <c r="AY444" i="1"/>
  <c r="BA444" i="1"/>
  <c r="AR449" i="1"/>
  <c r="AY450" i="1"/>
  <c r="BA450" i="1"/>
  <c r="AO454" i="1"/>
  <c r="AY454" i="1"/>
  <c r="BA454" i="1"/>
  <c r="AY468" i="1"/>
  <c r="BA468" i="1"/>
  <c r="BJ470" i="1"/>
  <c r="BK470" i="1" s="1"/>
  <c r="AY472" i="1"/>
  <c r="BA472" i="1"/>
  <c r="BJ474" i="1"/>
  <c r="BK474" i="1" s="1"/>
  <c r="AY476" i="1"/>
  <c r="BA476" i="1"/>
  <c r="BJ478" i="1"/>
  <c r="BK478" i="1" s="1"/>
  <c r="AO480" i="1"/>
  <c r="AY480" i="1"/>
  <c r="BA480" i="1"/>
  <c r="AY496" i="1"/>
  <c r="BA496" i="1"/>
  <c r="AY498" i="1"/>
  <c r="BA498" i="1"/>
  <c r="AY500" i="1"/>
  <c r="BA500" i="1"/>
  <c r="AY502" i="1"/>
  <c r="BA502" i="1"/>
  <c r="AY504" i="1"/>
  <c r="BA504" i="1"/>
  <c r="AO506" i="1"/>
  <c r="AY506" i="1"/>
  <c r="BA506" i="1"/>
  <c r="BG508" i="1"/>
  <c r="BH508" i="1" s="1"/>
  <c r="AY508" i="1"/>
  <c r="BA508" i="1"/>
  <c r="AY510" i="1"/>
  <c r="BA510" i="1"/>
  <c r="BG512" i="1"/>
  <c r="BH512" i="1" s="1"/>
  <c r="AY512" i="1"/>
  <c r="BA512" i="1"/>
  <c r="AY514" i="1"/>
  <c r="BA514" i="1"/>
  <c r="BG516" i="1"/>
  <c r="BH516" i="1" s="1"/>
  <c r="AY516" i="1"/>
  <c r="BA516" i="1"/>
  <c r="AO518" i="1"/>
  <c r="AY518" i="1"/>
  <c r="BA518" i="1"/>
  <c r="AO520" i="1"/>
  <c r="AY520" i="1"/>
  <c r="BA520" i="1"/>
  <c r="AO522" i="1"/>
  <c r="AY522" i="1"/>
  <c r="BA522" i="1"/>
  <c r="AO524" i="1"/>
  <c r="AY524" i="1"/>
  <c r="BA524" i="1"/>
  <c r="AO526" i="1"/>
  <c r="AY526" i="1"/>
  <c r="BA526" i="1"/>
  <c r="AO528" i="1"/>
  <c r="AY528" i="1"/>
  <c r="BA528" i="1"/>
  <c r="AY532" i="1"/>
  <c r="BA532" i="1"/>
  <c r="BG536" i="1"/>
  <c r="BH536" i="1" s="1"/>
  <c r="AY536" i="1"/>
  <c r="BA536" i="1"/>
  <c r="AO540" i="1"/>
  <c r="AY540" i="1"/>
  <c r="BA540" i="1"/>
  <c r="AY544" i="1"/>
  <c r="BA544" i="1"/>
  <c r="AO548" i="1"/>
  <c r="AY548" i="1"/>
  <c r="BA548" i="1"/>
  <c r="AY552" i="1"/>
  <c r="BA552" i="1"/>
  <c r="AO556" i="1"/>
  <c r="AY556" i="1"/>
  <c r="BA556" i="1"/>
  <c r="AY560" i="1"/>
  <c r="BA560" i="1"/>
  <c r="AY564" i="1"/>
  <c r="BA564" i="1"/>
  <c r="AO566" i="1"/>
  <c r="AY566" i="1"/>
  <c r="BA566" i="1"/>
  <c r="AO568" i="1"/>
  <c r="AY568" i="1"/>
  <c r="BA568" i="1"/>
  <c r="AO570" i="1"/>
  <c r="AY570" i="1"/>
  <c r="BA570" i="1"/>
  <c r="AO572" i="1"/>
  <c r="AY572" i="1"/>
  <c r="BA572" i="1"/>
  <c r="AO574" i="1"/>
  <c r="AY574" i="1"/>
  <c r="BA574" i="1"/>
  <c r="AO576" i="1"/>
  <c r="AY576" i="1"/>
  <c r="BA576" i="1"/>
  <c r="AO578" i="1"/>
  <c r="AY578" i="1"/>
  <c r="BA578" i="1"/>
  <c r="AY580" i="1"/>
  <c r="BA580" i="1"/>
  <c r="AY586" i="1"/>
  <c r="BA586" i="1"/>
  <c r="AY590" i="1"/>
  <c r="BA590" i="1"/>
  <c r="AY592" i="1"/>
  <c r="BA592" i="1"/>
  <c r="AY596" i="1"/>
  <c r="BA596" i="1"/>
  <c r="AY598" i="1"/>
  <c r="BA598" i="1"/>
  <c r="AP604" i="1"/>
  <c r="AQ604" i="1" s="1"/>
  <c r="AD604" i="1"/>
  <c r="AF604" i="1" s="1"/>
  <c r="AE604" i="1" s="1"/>
  <c r="AP612" i="1"/>
  <c r="AQ612" i="1" s="1"/>
  <c r="AD612" i="1"/>
  <c r="AF612" i="1" s="1"/>
  <c r="AE612" i="1" s="1"/>
  <c r="AY606" i="1"/>
  <c r="BA606" i="1"/>
  <c r="AY608" i="1"/>
  <c r="BA608" i="1"/>
  <c r="AY614" i="1"/>
  <c r="BA614" i="1"/>
  <c r="AY616" i="1"/>
  <c r="BA616" i="1"/>
  <c r="AR622" i="1"/>
  <c r="AF622" i="1"/>
  <c r="AE622" i="1" s="1"/>
  <c r="BJ622" i="1"/>
  <c r="BK622" i="1" s="1"/>
  <c r="AY622" i="1"/>
  <c r="BA622" i="1"/>
  <c r="AR624" i="1"/>
  <c r="AD624" i="1"/>
  <c r="AF624" i="1" s="1"/>
  <c r="AE624" i="1" s="1"/>
  <c r="AM624" i="1" s="1"/>
  <c r="AQ626" i="1"/>
  <c r="BG626" i="1"/>
  <c r="BH626" i="1" s="1"/>
  <c r="AY626" i="1"/>
  <c r="BA626" i="1"/>
  <c r="BG628" i="1"/>
  <c r="BH628" i="1" s="1"/>
  <c r="AY628" i="1"/>
  <c r="BA628" i="1"/>
  <c r="BG630" i="1"/>
  <c r="BH630" i="1" s="1"/>
  <c r="AY630" i="1"/>
  <c r="BA630" i="1"/>
  <c r="BG632" i="1"/>
  <c r="BH632" i="1" s="1"/>
  <c r="AY632" i="1"/>
  <c r="BA632" i="1"/>
  <c r="BG634" i="1"/>
  <c r="BH634" i="1" s="1"/>
  <c r="AY634" i="1"/>
  <c r="BA634" i="1"/>
  <c r="AR636" i="1"/>
  <c r="AF636" i="1"/>
  <c r="AE636" i="1" s="1"/>
  <c r="BJ636" i="1"/>
  <c r="BK636" i="1" s="1"/>
  <c r="AY636" i="1"/>
  <c r="BA636" i="1"/>
  <c r="AF637" i="1"/>
  <c r="AE637" i="1" s="1"/>
  <c r="BJ637" i="1"/>
  <c r="BK637" i="1" s="1"/>
  <c r="AR638" i="1"/>
  <c r="AF638" i="1"/>
  <c r="AE638" i="1" s="1"/>
  <c r="BJ638" i="1"/>
  <c r="BK638" i="1" s="1"/>
  <c r="AY638" i="1"/>
  <c r="BA638" i="1"/>
  <c r="AF639" i="1"/>
  <c r="AE639" i="1" s="1"/>
  <c r="BJ639" i="1"/>
  <c r="BK639" i="1" s="1"/>
  <c r="AR640" i="1"/>
  <c r="AF640" i="1"/>
  <c r="AE640" i="1" s="1"/>
  <c r="BJ640" i="1"/>
  <c r="BK640" i="1" s="1"/>
  <c r="AR642" i="1"/>
  <c r="AF642" i="1"/>
  <c r="AE642" i="1" s="1"/>
  <c r="BJ642" i="1"/>
  <c r="BK642" i="1" s="1"/>
  <c r="AR644" i="1"/>
  <c r="AF644" i="1"/>
  <c r="AE644" i="1" s="1"/>
  <c r="BJ644" i="1"/>
  <c r="BK644" i="1" s="1"/>
  <c r="AY644" i="1"/>
  <c r="BA644" i="1"/>
  <c r="AR646" i="1"/>
  <c r="AF646" i="1"/>
  <c r="AE646" i="1" s="1"/>
  <c r="BJ646" i="1"/>
  <c r="BK646" i="1" s="1"/>
  <c r="AY646" i="1"/>
  <c r="BA646" i="1"/>
  <c r="AR648" i="1"/>
  <c r="AF648" i="1"/>
  <c r="AE648" i="1" s="1"/>
  <c r="BJ648" i="1"/>
  <c r="BK648" i="1" s="1"/>
  <c r="AY648" i="1"/>
  <c r="BA648" i="1"/>
  <c r="BC648" i="1"/>
  <c r="AF649" i="1"/>
  <c r="AE649" i="1" s="1"/>
  <c r="BJ649" i="1"/>
  <c r="BK649" i="1" s="1"/>
  <c r="AR652" i="1"/>
  <c r="AD652" i="1"/>
  <c r="AF652" i="1" s="1"/>
  <c r="BJ652" i="1"/>
  <c r="BK652" i="1" s="1"/>
  <c r="AY652" i="1"/>
  <c r="BA652" i="1"/>
  <c r="AR654" i="1"/>
  <c r="AF654" i="1"/>
  <c r="AE654" i="1" s="1"/>
  <c r="BJ654" i="1"/>
  <c r="BK654" i="1" s="1"/>
  <c r="AY654" i="1"/>
  <c r="BA654" i="1"/>
  <c r="AR656" i="1"/>
  <c r="AF656" i="1"/>
  <c r="AE656" i="1" s="1"/>
  <c r="BJ656" i="1"/>
  <c r="BK656" i="1" s="1"/>
  <c r="AY656" i="1"/>
  <c r="BA656" i="1"/>
  <c r="AR658" i="1"/>
  <c r="AF658" i="1"/>
  <c r="AE658" i="1" s="1"/>
  <c r="BJ658" i="1"/>
  <c r="BK658" i="1" s="1"/>
  <c r="AY658" i="1"/>
  <c r="BA658" i="1"/>
  <c r="AR660" i="1"/>
  <c r="AF660" i="1"/>
  <c r="AE660" i="1" s="1"/>
  <c r="BJ660" i="1"/>
  <c r="BK660" i="1" s="1"/>
  <c r="AY660" i="1"/>
  <c r="BA660" i="1"/>
  <c r="AR662" i="1"/>
  <c r="AF662" i="1"/>
  <c r="AE662" i="1" s="1"/>
  <c r="BJ662" i="1"/>
  <c r="BK662" i="1" s="1"/>
  <c r="AY662" i="1"/>
  <c r="BA662" i="1"/>
  <c r="AR664" i="1"/>
  <c r="AF664" i="1"/>
  <c r="AE664" i="1" s="1"/>
  <c r="AN664" i="1" s="1"/>
  <c r="BG664" i="1" s="1"/>
  <c r="BH664" i="1" s="1"/>
  <c r="AF665" i="1"/>
  <c r="AE665" i="1" s="1"/>
  <c r="AN665" i="1" s="1"/>
  <c r="AY666" i="1"/>
  <c r="BA666" i="1"/>
  <c r="AD668" i="1"/>
  <c r="AF668" i="1" s="1"/>
  <c r="AE668" i="1" s="1"/>
  <c r="AR670" i="1"/>
  <c r="AF670" i="1"/>
  <c r="AE670" i="1" s="1"/>
  <c r="AN670" i="1" s="1"/>
  <c r="AR672" i="1"/>
  <c r="AF672" i="1"/>
  <c r="AE672" i="1" s="1"/>
  <c r="AN672" i="1" s="1"/>
  <c r="AY674" i="1"/>
  <c r="BA674" i="1"/>
  <c r="AF675" i="1"/>
  <c r="AE675" i="1" s="1"/>
  <c r="AN675" i="1" s="1"/>
  <c r="AR676" i="1"/>
  <c r="AF676" i="1"/>
  <c r="AE676" i="1" s="1"/>
  <c r="AN676" i="1" s="1"/>
  <c r="AR678" i="1"/>
  <c r="AF678" i="1"/>
  <c r="AE678" i="1" s="1"/>
  <c r="AN678" i="1" s="1"/>
  <c r="AR680" i="1"/>
  <c r="AF680" i="1"/>
  <c r="AE680" i="1" s="1"/>
  <c r="AN680" i="1" s="1"/>
  <c r="AR682" i="1"/>
  <c r="AF682" i="1"/>
  <c r="AE682" i="1" s="1"/>
  <c r="AN682" i="1" s="1"/>
  <c r="AR684" i="1"/>
  <c r="AF684" i="1"/>
  <c r="AE684" i="1" s="1"/>
  <c r="AN684" i="1" s="1"/>
  <c r="AR686" i="1"/>
  <c r="AD686" i="1"/>
  <c r="AF686" i="1" s="1"/>
  <c r="AE686" i="1" s="1"/>
  <c r="AM686" i="1" s="1"/>
  <c r="AR688" i="1"/>
  <c r="AD688" i="1"/>
  <c r="AF688" i="1" s="1"/>
  <c r="AE688" i="1" s="1"/>
  <c r="AM688" i="1" s="1"/>
  <c r="AR690" i="1"/>
  <c r="AD690" i="1"/>
  <c r="AF690" i="1" s="1"/>
  <c r="AE690" i="1" s="1"/>
  <c r="AM690" i="1" s="1"/>
  <c r="AR692" i="1"/>
  <c r="AD692" i="1"/>
  <c r="AF692" i="1" s="1"/>
  <c r="AE692" i="1" s="1"/>
  <c r="AM692" i="1" s="1"/>
  <c r="AR694" i="1"/>
  <c r="AD694" i="1"/>
  <c r="AF694" i="1" s="1"/>
  <c r="AE694" i="1" s="1"/>
  <c r="AM694" i="1" s="1"/>
  <c r="AR696" i="1"/>
  <c r="AD696" i="1"/>
  <c r="AF696" i="1" s="1"/>
  <c r="AE696" i="1" s="1"/>
  <c r="AM696" i="1" s="1"/>
  <c r="AR698" i="1"/>
  <c r="AD698" i="1"/>
  <c r="AF698" i="1" s="1"/>
  <c r="AE698" i="1" s="1"/>
  <c r="AM698" i="1" s="1"/>
  <c r="AR700" i="1"/>
  <c r="AD700" i="1"/>
  <c r="AF700" i="1" s="1"/>
  <c r="AE700" i="1" s="1"/>
  <c r="AM700" i="1" s="1"/>
  <c r="AR702" i="1"/>
  <c r="AD702" i="1"/>
  <c r="AF702" i="1" s="1"/>
  <c r="AE702" i="1" s="1"/>
  <c r="AM702" i="1" s="1"/>
  <c r="AR704" i="1"/>
  <c r="AD704" i="1"/>
  <c r="AF704" i="1" s="1"/>
  <c r="AE704" i="1" s="1"/>
  <c r="AM704" i="1" s="1"/>
  <c r="AR706" i="1"/>
  <c r="AF706" i="1"/>
  <c r="AE706" i="1" s="1"/>
  <c r="AN706" i="1" s="1"/>
  <c r="AF707" i="1"/>
  <c r="AE707" i="1" s="1"/>
  <c r="AN707" i="1" s="1"/>
  <c r="BG710" i="1"/>
  <c r="BH710" i="1" s="1"/>
  <c r="AY710" i="1"/>
  <c r="BA710" i="1"/>
  <c r="BG712" i="1"/>
  <c r="BH712" i="1" s="1"/>
  <c r="AY712" i="1"/>
  <c r="BA712" i="1"/>
  <c r="AY714" i="1"/>
  <c r="BA714" i="1"/>
  <c r="AY716" i="1"/>
  <c r="BA716" i="1"/>
  <c r="AD718" i="1"/>
  <c r="AF718" i="1" s="1"/>
  <c r="AE718" i="1" s="1"/>
  <c r="AY720" i="1"/>
  <c r="BA720" i="1"/>
  <c r="AY722" i="1"/>
  <c r="BA722" i="1"/>
  <c r="AR724" i="1"/>
  <c r="AF724" i="1"/>
  <c r="AE724" i="1" s="1"/>
  <c r="AN724" i="1" s="1"/>
  <c r="AF725" i="1"/>
  <c r="AE725" i="1" s="1"/>
  <c r="BJ725" i="1"/>
  <c r="BK725" i="1" s="1"/>
  <c r="AR726" i="1"/>
  <c r="AF726" i="1"/>
  <c r="AE726" i="1" s="1"/>
  <c r="BJ726" i="1"/>
  <c r="BK726" i="1" s="1"/>
  <c r="AY726" i="1"/>
  <c r="BA726" i="1"/>
  <c r="AF727" i="1"/>
  <c r="AE727" i="1" s="1"/>
  <c r="BJ727" i="1"/>
  <c r="BK727" i="1" s="1"/>
  <c r="AR728" i="1"/>
  <c r="AF728" i="1"/>
  <c r="AE728" i="1" s="1"/>
  <c r="BJ728" i="1"/>
  <c r="BK728" i="1" s="1"/>
  <c r="AY728" i="1"/>
  <c r="BA728" i="1"/>
  <c r="AF729" i="1"/>
  <c r="AE729" i="1" s="1"/>
  <c r="BJ729" i="1"/>
  <c r="BK729" i="1" s="1"/>
  <c r="AR730" i="1"/>
  <c r="AF730" i="1"/>
  <c r="AE730" i="1" s="1"/>
  <c r="BJ730" i="1"/>
  <c r="BK730" i="1" s="1"/>
  <c r="AY730" i="1"/>
  <c r="BA730" i="1"/>
  <c r="AF731" i="1"/>
  <c r="AE731" i="1" s="1"/>
  <c r="BJ731" i="1"/>
  <c r="BK731" i="1" s="1"/>
  <c r="AR732" i="1"/>
  <c r="AF732" i="1"/>
  <c r="AE732" i="1" s="1"/>
  <c r="BJ732" i="1"/>
  <c r="BK732" i="1" s="1"/>
  <c r="AY732" i="1"/>
  <c r="BA732" i="1"/>
  <c r="AF733" i="1"/>
  <c r="AE733" i="1" s="1"/>
  <c r="BJ733" i="1"/>
  <c r="BK733" i="1" s="1"/>
  <c r="AR734" i="1"/>
  <c r="AF734" i="1"/>
  <c r="AE734" i="1" s="1"/>
  <c r="BJ734" i="1"/>
  <c r="BK734" i="1" s="1"/>
  <c r="AY734" i="1"/>
  <c r="BA734" i="1"/>
  <c r="AF735" i="1"/>
  <c r="AE735" i="1" s="1"/>
  <c r="BJ735" i="1"/>
  <c r="BK735" i="1" s="1"/>
  <c r="AR736" i="1"/>
  <c r="AF736" i="1"/>
  <c r="AE736" i="1" s="1"/>
  <c r="BJ736" i="1"/>
  <c r="BK736" i="1" s="1"/>
  <c r="AR738" i="1"/>
  <c r="AF738" i="1"/>
  <c r="AE738" i="1" s="1"/>
  <c r="BJ738" i="1"/>
  <c r="BK738" i="1" s="1"/>
  <c r="AF740" i="1"/>
  <c r="AE740" i="1" s="1"/>
  <c r="BJ740" i="1"/>
  <c r="BK740" i="1" s="1"/>
  <c r="AF742" i="1"/>
  <c r="AE742" i="1" s="1"/>
  <c r="BJ742" i="1"/>
  <c r="BK742" i="1" s="1"/>
  <c r="AF744" i="1"/>
  <c r="AE744" i="1" s="1"/>
  <c r="BJ744" i="1"/>
  <c r="BK744" i="1" s="1"/>
  <c r="AF746" i="1"/>
  <c r="AE746" i="1" s="1"/>
  <c r="BJ746" i="1"/>
  <c r="BK746" i="1" s="1"/>
  <c r="AF748" i="1"/>
  <c r="AE748" i="1" s="1"/>
  <c r="BJ748" i="1"/>
  <c r="BK748" i="1" s="1"/>
  <c r="AY748" i="1"/>
  <c r="BA748" i="1"/>
  <c r="AF750" i="1"/>
  <c r="AE750" i="1" s="1"/>
  <c r="BJ750" i="1"/>
  <c r="BK750" i="1" s="1"/>
  <c r="AY750" i="1"/>
  <c r="BA750" i="1"/>
  <c r="AF752" i="1"/>
  <c r="AE752" i="1" s="1"/>
  <c r="BJ752" i="1"/>
  <c r="BK752" i="1" s="1"/>
  <c r="AY752" i="1"/>
  <c r="BA752" i="1"/>
  <c r="AF754" i="1"/>
  <c r="AE754" i="1" s="1"/>
  <c r="BJ754" i="1"/>
  <c r="BK754" i="1" s="1"/>
  <c r="AY754" i="1"/>
  <c r="BA754" i="1"/>
  <c r="AF756" i="1"/>
  <c r="AE756" i="1" s="1"/>
  <c r="BJ756" i="1"/>
  <c r="BK756" i="1" s="1"/>
  <c r="AY756" i="1"/>
  <c r="BA756" i="1"/>
  <c r="AF758" i="1"/>
  <c r="AE758" i="1" s="1"/>
  <c r="BJ758" i="1"/>
  <c r="BK758" i="1" s="1"/>
  <c r="AY758" i="1"/>
  <c r="BA758" i="1"/>
  <c r="BC758" i="1"/>
  <c r="AF759" i="1"/>
  <c r="AE759" i="1" s="1"/>
  <c r="BJ759" i="1"/>
  <c r="BK759" i="1" s="1"/>
  <c r="AF762" i="1"/>
  <c r="AE762" i="1" s="1"/>
  <c r="AX766" i="1"/>
  <c r="BC766" i="1"/>
  <c r="BA766" i="1"/>
  <c r="AY766" i="1"/>
  <c r="AY618" i="1"/>
  <c r="BA618" i="1"/>
  <c r="AY620" i="1"/>
  <c r="BA620" i="1"/>
  <c r="AY624" i="1"/>
  <c r="BA624" i="1"/>
  <c r="AY640" i="1"/>
  <c r="BA640" i="1"/>
  <c r="AY642" i="1"/>
  <c r="BA642" i="1"/>
  <c r="AY664" i="1"/>
  <c r="BA664" i="1"/>
  <c r="AY668" i="1"/>
  <c r="BA668" i="1"/>
  <c r="AY670" i="1"/>
  <c r="BA670" i="1"/>
  <c r="AY672" i="1"/>
  <c r="BA672" i="1"/>
  <c r="AY676" i="1"/>
  <c r="BA676" i="1"/>
  <c r="AY678" i="1"/>
  <c r="BA678" i="1"/>
  <c r="AY680" i="1"/>
  <c r="BA680" i="1"/>
  <c r="AY682" i="1"/>
  <c r="BA682" i="1"/>
  <c r="AY684" i="1"/>
  <c r="BA684" i="1"/>
  <c r="AY686" i="1"/>
  <c r="BA686" i="1"/>
  <c r="AY688" i="1"/>
  <c r="BA688" i="1"/>
  <c r="AY690" i="1"/>
  <c r="BA690" i="1"/>
  <c r="AY692" i="1"/>
  <c r="BA692" i="1"/>
  <c r="AY694" i="1"/>
  <c r="BA694" i="1"/>
  <c r="AY696" i="1"/>
  <c r="BA696" i="1"/>
  <c r="AY698" i="1"/>
  <c r="BA698" i="1"/>
  <c r="AY700" i="1"/>
  <c r="BA700" i="1"/>
  <c r="AY702" i="1"/>
  <c r="BA702" i="1"/>
  <c r="AY704" i="1"/>
  <c r="BA704" i="1"/>
  <c r="AY706" i="1"/>
  <c r="BA706" i="1"/>
  <c r="AY718" i="1"/>
  <c r="BA718" i="1"/>
  <c r="AY724" i="1"/>
  <c r="BA724" i="1"/>
  <c r="AY736" i="1"/>
  <c r="BA736" i="1"/>
  <c r="AY738" i="1"/>
  <c r="BA738" i="1"/>
  <c r="AY740" i="1"/>
  <c r="BA740" i="1"/>
  <c r="AY742" i="1"/>
  <c r="BA742" i="1"/>
  <c r="AY744" i="1"/>
  <c r="BA744" i="1"/>
  <c r="AY746" i="1"/>
  <c r="BA746" i="1"/>
  <c r="AY760" i="1"/>
  <c r="BA760" i="1"/>
  <c r="BC760" i="1"/>
  <c r="AX762" i="1"/>
  <c r="BC762" i="1"/>
  <c r="BA762" i="1"/>
  <c r="AY762" i="1"/>
  <c r="AY782" i="1"/>
  <c r="BA782" i="1"/>
  <c r="AO788" i="1"/>
  <c r="AY788" i="1"/>
  <c r="BA788" i="1"/>
  <c r="AO792" i="1"/>
  <c r="AY792" i="1"/>
  <c r="BA792" i="1"/>
  <c r="AY794" i="1"/>
  <c r="BA794" i="1"/>
  <c r="AY796" i="1"/>
  <c r="BA796" i="1"/>
  <c r="AO800" i="1"/>
  <c r="AY800" i="1"/>
  <c r="BA800" i="1"/>
  <c r="AY804" i="1"/>
  <c r="BA804" i="1"/>
  <c r="AY808" i="1"/>
  <c r="BA808" i="1"/>
  <c r="AO820" i="1"/>
  <c r="AY820" i="1"/>
  <c r="BA820" i="1"/>
  <c r="AY824" i="1"/>
  <c r="BA824" i="1"/>
  <c r="AY838" i="1"/>
  <c r="BA838" i="1"/>
  <c r="AY840" i="1"/>
  <c r="BA840" i="1"/>
  <c r="AY842" i="1"/>
  <c r="BA842" i="1"/>
  <c r="AY844" i="1"/>
  <c r="BA844" i="1"/>
  <c r="AO880" i="1"/>
  <c r="AY880" i="1"/>
  <c r="BA880" i="1"/>
  <c r="AY882" i="1"/>
  <c r="BA882" i="1"/>
  <c r="AY884" i="1"/>
  <c r="BA884" i="1"/>
  <c r="AO888" i="1"/>
  <c r="AY888" i="1"/>
  <c r="BA888" i="1"/>
  <c r="AO894" i="1"/>
  <c r="AY894" i="1"/>
  <c r="BA894" i="1"/>
  <c r="AO896" i="1"/>
  <c r="AY896" i="1"/>
  <c r="BA896" i="1"/>
  <c r="AO900" i="1"/>
  <c r="AY900" i="1"/>
  <c r="BA900" i="1"/>
  <c r="AY902" i="1"/>
  <c r="BA902" i="1"/>
  <c r="AY904" i="1"/>
  <c r="BA904" i="1"/>
  <c r="AO908" i="1"/>
  <c r="AY908" i="1"/>
  <c r="BA908" i="1"/>
  <c r="AY952" i="1"/>
  <c r="BA952" i="1"/>
  <c r="AO954" i="1"/>
  <c r="AY954" i="1"/>
  <c r="BA954" i="1"/>
  <c r="AY958" i="1"/>
  <c r="BA958" i="1"/>
  <c r="AY962" i="1"/>
  <c r="BA962" i="1"/>
  <c r="AY966" i="1"/>
  <c r="BA966" i="1"/>
  <c r="AY990" i="1"/>
  <c r="BA990" i="1"/>
  <c r="AY1004" i="1"/>
  <c r="BA1004" i="1"/>
  <c r="AY1006" i="1"/>
  <c r="BA1006" i="1"/>
  <c r="AY1022" i="1"/>
  <c r="BA1022" i="1"/>
  <c r="AY1058" i="1"/>
  <c r="BA1058" i="1"/>
  <c r="AY1060" i="1"/>
  <c r="BA1060" i="1"/>
  <c r="AY1062" i="1"/>
  <c r="BA1062" i="1"/>
  <c r="AY1064" i="1"/>
  <c r="BA1064" i="1"/>
  <c r="AY1066" i="1"/>
  <c r="BA1066" i="1"/>
  <c r="AY1068" i="1"/>
  <c r="BA1068" i="1"/>
  <c r="AY1070" i="1"/>
  <c r="BA1070" i="1"/>
  <c r="AY1072" i="1"/>
  <c r="BA1072" i="1"/>
  <c r="AY1080" i="1"/>
  <c r="BA1080" i="1"/>
  <c r="AF1085" i="1"/>
  <c r="AE1085" i="1" s="1"/>
  <c r="AN1085" i="1" s="1"/>
  <c r="AO1087" i="1"/>
  <c r="AY1087" i="1"/>
  <c r="BA1087" i="1"/>
  <c r="AF1089" i="1"/>
  <c r="AE1089" i="1" s="1"/>
  <c r="AN1089" i="1" s="1"/>
  <c r="AO1091" i="1"/>
  <c r="AY1091" i="1"/>
  <c r="BA1091" i="1"/>
  <c r="AY1095" i="1"/>
  <c r="BA1095" i="1"/>
  <c r="AY1107" i="1"/>
  <c r="BA1107" i="1"/>
  <c r="AY1109" i="1"/>
  <c r="BA1109" i="1"/>
  <c r="AY1111" i="1"/>
  <c r="BA1111" i="1"/>
  <c r="AY1115" i="1"/>
  <c r="BA1115" i="1"/>
  <c r="AY1119" i="1"/>
  <c r="BA1119" i="1"/>
  <c r="AY1121" i="1"/>
  <c r="BA1121" i="1"/>
  <c r="AY1123" i="1"/>
  <c r="BA1123" i="1"/>
  <c r="AY1127" i="1"/>
  <c r="BA1127" i="1"/>
  <c r="AX1145" i="1"/>
  <c r="AD1145" i="1"/>
  <c r="AF1145" i="1" s="1"/>
  <c r="AE1145" i="1" s="1"/>
  <c r="AM1145" i="1" s="1"/>
  <c r="AX1155" i="1"/>
  <c r="AD1155" i="1"/>
  <c r="AF1155" i="1" s="1"/>
  <c r="AE1155" i="1" s="1"/>
  <c r="AM1155" i="1" s="1"/>
  <c r="AY1160" i="1"/>
  <c r="BA1160" i="1"/>
  <c r="AY1162" i="1"/>
  <c r="BA1162" i="1"/>
  <c r="AX1163" i="1"/>
  <c r="BA1163" i="1"/>
  <c r="AY1163" i="1"/>
  <c r="AY1170" i="1"/>
  <c r="BA1170" i="1"/>
  <c r="AY1172" i="1"/>
  <c r="BA1172" i="1"/>
  <c r="AY1173" i="1"/>
  <c r="BA1173" i="1"/>
  <c r="AX1173" i="1"/>
  <c r="AY1177" i="1"/>
  <c r="BA1177" i="1"/>
  <c r="AX1178" i="1"/>
  <c r="BA1178" i="1"/>
  <c r="AY1178" i="1"/>
  <c r="BJ762" i="1"/>
  <c r="BK762" i="1" s="1"/>
  <c r="AF763" i="1"/>
  <c r="AE763" i="1" s="1"/>
  <c r="BJ763" i="1"/>
  <c r="BK763" i="1" s="1"/>
  <c r="AR766" i="1"/>
  <c r="AF766" i="1"/>
  <c r="AE766" i="1" s="1"/>
  <c r="BJ766" i="1"/>
  <c r="BK766" i="1" s="1"/>
  <c r="AF767" i="1"/>
  <c r="AE767" i="1" s="1"/>
  <c r="BJ767" i="1"/>
  <c r="BK767" i="1" s="1"/>
  <c r="BJ769" i="1"/>
  <c r="BK769" i="1" s="1"/>
  <c r="AF771" i="1"/>
  <c r="AE771" i="1" s="1"/>
  <c r="BJ771" i="1"/>
  <c r="BK771" i="1" s="1"/>
  <c r="AF773" i="1"/>
  <c r="AE773" i="1" s="1"/>
  <c r="BJ773" i="1"/>
  <c r="BK773" i="1" s="1"/>
  <c r="AF775" i="1"/>
  <c r="AE775" i="1" s="1"/>
  <c r="BJ775" i="1"/>
  <c r="BK775" i="1" s="1"/>
  <c r="AF777" i="1"/>
  <c r="AE777" i="1" s="1"/>
  <c r="BJ777" i="1"/>
  <c r="BK777" i="1" s="1"/>
  <c r="AF779" i="1"/>
  <c r="AE779" i="1" s="1"/>
  <c r="BJ779" i="1"/>
  <c r="BK779" i="1" s="1"/>
  <c r="AY780" i="1"/>
  <c r="BA780" i="1"/>
  <c r="AO784" i="1"/>
  <c r="AY784" i="1"/>
  <c r="BA784" i="1"/>
  <c r="AF785" i="1"/>
  <c r="AE785" i="1" s="1"/>
  <c r="AN785" i="1" s="1"/>
  <c r="AO786" i="1"/>
  <c r="AY786" i="1"/>
  <c r="BA786" i="1"/>
  <c r="AD788" i="1"/>
  <c r="AF788" i="1" s="1"/>
  <c r="AE788" i="1" s="1"/>
  <c r="AY790" i="1"/>
  <c r="BA790" i="1"/>
  <c r="AD792" i="1"/>
  <c r="AF792" i="1" s="1"/>
  <c r="AE792" i="1" s="1"/>
  <c r="AF793" i="1"/>
  <c r="AE793" i="1" s="1"/>
  <c r="AN793" i="1" s="1"/>
  <c r="AO798" i="1"/>
  <c r="AY798" i="1"/>
  <c r="BA798" i="1"/>
  <c r="AD800" i="1"/>
  <c r="AF800" i="1" s="1"/>
  <c r="AE800" i="1" s="1"/>
  <c r="AY802" i="1"/>
  <c r="BA802" i="1"/>
  <c r="AY806" i="1"/>
  <c r="BA806" i="1"/>
  <c r="AY810" i="1"/>
  <c r="BA810" i="1"/>
  <c r="AR814" i="1"/>
  <c r="AO815" i="1"/>
  <c r="AR816" i="1"/>
  <c r="AO817" i="1"/>
  <c r="AR820" i="1"/>
  <c r="AF820" i="1"/>
  <c r="AE820" i="1" s="1"/>
  <c r="AN820" i="1" s="1"/>
  <c r="AR824" i="1"/>
  <c r="AD824" i="1"/>
  <c r="AF824" i="1" s="1"/>
  <c r="AE824" i="1" s="1"/>
  <c r="AM824" i="1" s="1"/>
  <c r="AF826" i="1"/>
  <c r="AE826" i="1" s="1"/>
  <c r="AM826" i="1" s="1"/>
  <c r="AQ828" i="1"/>
  <c r="BG828" i="1"/>
  <c r="BH828" i="1" s="1"/>
  <c r="AO828" i="1"/>
  <c r="AY828" i="1"/>
  <c r="BA828" i="1"/>
  <c r="BG830" i="1"/>
  <c r="BH830" i="1" s="1"/>
  <c r="AY830" i="1"/>
  <c r="BA830" i="1"/>
  <c r="BG832" i="1"/>
  <c r="BH832" i="1" s="1"/>
  <c r="AY832" i="1"/>
  <c r="BA832" i="1"/>
  <c r="BG834" i="1"/>
  <c r="BH834" i="1" s="1"/>
  <c r="AY834" i="1"/>
  <c r="BA834" i="1"/>
  <c r="BG836" i="1"/>
  <c r="BH836" i="1" s="1"/>
  <c r="AY836" i="1"/>
  <c r="BA836" i="1"/>
  <c r="AR838" i="1"/>
  <c r="AF838" i="1"/>
  <c r="AE838" i="1" s="1"/>
  <c r="BJ838" i="1"/>
  <c r="BK838" i="1" s="1"/>
  <c r="AR840" i="1"/>
  <c r="AF840" i="1"/>
  <c r="AE840" i="1" s="1"/>
  <c r="BJ840" i="1"/>
  <c r="BK840" i="1" s="1"/>
  <c r="AR842" i="1"/>
  <c r="AF842" i="1"/>
  <c r="AE842" i="1" s="1"/>
  <c r="BJ842" i="1"/>
  <c r="BK842" i="1" s="1"/>
  <c r="AR844" i="1"/>
  <c r="AF844" i="1"/>
  <c r="AE844" i="1" s="1"/>
  <c r="BJ844" i="1"/>
  <c r="BK844" i="1" s="1"/>
  <c r="AR846" i="1"/>
  <c r="AF846" i="1"/>
  <c r="AE846" i="1" s="1"/>
  <c r="BJ846" i="1"/>
  <c r="BK846" i="1" s="1"/>
  <c r="AY846" i="1"/>
  <c r="BA846" i="1"/>
  <c r="AR848" i="1"/>
  <c r="AF848" i="1"/>
  <c r="AE848" i="1" s="1"/>
  <c r="BJ848" i="1"/>
  <c r="BK848" i="1" s="1"/>
  <c r="AY848" i="1"/>
  <c r="BA848" i="1"/>
  <c r="AR850" i="1"/>
  <c r="AF850" i="1"/>
  <c r="AE850" i="1" s="1"/>
  <c r="BJ850" i="1"/>
  <c r="BK850" i="1" s="1"/>
  <c r="AY850" i="1"/>
  <c r="BA850" i="1"/>
  <c r="AR852" i="1"/>
  <c r="AF852" i="1"/>
  <c r="AE852" i="1" s="1"/>
  <c r="BJ852" i="1"/>
  <c r="BK852" i="1" s="1"/>
  <c r="AY852" i="1"/>
  <c r="BA852" i="1"/>
  <c r="AR854" i="1"/>
  <c r="AF854" i="1"/>
  <c r="AE854" i="1" s="1"/>
  <c r="BJ854" i="1"/>
  <c r="BK854" i="1" s="1"/>
  <c r="AY854" i="1"/>
  <c r="BA854" i="1"/>
  <c r="BC854" i="1"/>
  <c r="AF855" i="1"/>
  <c r="AE855" i="1" s="1"/>
  <c r="BJ855" i="1"/>
  <c r="BK855" i="1" s="1"/>
  <c r="AR858" i="1"/>
  <c r="AF858" i="1"/>
  <c r="AE858" i="1" s="1"/>
  <c r="BJ858" i="1"/>
  <c r="BK858" i="1" s="1"/>
  <c r="AY858" i="1"/>
  <c r="BA858" i="1"/>
  <c r="BC858" i="1"/>
  <c r="AF859" i="1"/>
  <c r="AE859" i="1" s="1"/>
  <c r="BJ859" i="1"/>
  <c r="BK859" i="1" s="1"/>
  <c r="BJ861" i="1"/>
  <c r="BK861" i="1" s="1"/>
  <c r="AF863" i="1"/>
  <c r="AE863" i="1" s="1"/>
  <c r="BJ863" i="1"/>
  <c r="BK863" i="1" s="1"/>
  <c r="AF865" i="1"/>
  <c r="AE865" i="1" s="1"/>
  <c r="BJ865" i="1"/>
  <c r="BK865" i="1" s="1"/>
  <c r="AF867" i="1"/>
  <c r="AE867" i="1" s="1"/>
  <c r="BJ867" i="1"/>
  <c r="BK867" i="1" s="1"/>
  <c r="AF869" i="1"/>
  <c r="AE869" i="1" s="1"/>
  <c r="BJ869" i="1"/>
  <c r="BK869" i="1" s="1"/>
  <c r="AF871" i="1"/>
  <c r="AE871" i="1" s="1"/>
  <c r="BJ871" i="1"/>
  <c r="BK871" i="1" s="1"/>
  <c r="AO872" i="1"/>
  <c r="AY872" i="1"/>
  <c r="BA872" i="1"/>
  <c r="BG874" i="1"/>
  <c r="BH874" i="1" s="1"/>
  <c r="AY874" i="1"/>
  <c r="BA874" i="1"/>
  <c r="BG876" i="1"/>
  <c r="BH876" i="1" s="1"/>
  <c r="AY876" i="1"/>
  <c r="BA876" i="1"/>
  <c r="AQ878" i="1"/>
  <c r="AO878" i="1"/>
  <c r="AY878" i="1"/>
  <c r="BA878" i="1"/>
  <c r="AD880" i="1"/>
  <c r="AF880" i="1" s="1"/>
  <c r="AE880" i="1" s="1"/>
  <c r="AF881" i="1"/>
  <c r="AE881" i="1" s="1"/>
  <c r="AN881" i="1" s="1"/>
  <c r="AR882" i="1"/>
  <c r="AF882" i="1"/>
  <c r="AE882" i="1" s="1"/>
  <c r="AN882" i="1" s="1"/>
  <c r="AF883" i="1"/>
  <c r="AE883" i="1" s="1"/>
  <c r="AN883" i="1" s="1"/>
  <c r="AR884" i="1"/>
  <c r="AF884" i="1"/>
  <c r="AE884" i="1" s="1"/>
  <c r="AN884" i="1" s="1"/>
  <c r="BG886" i="1"/>
  <c r="BH886" i="1" s="1"/>
  <c r="AY886" i="1"/>
  <c r="BA886" i="1"/>
  <c r="AD888" i="1"/>
  <c r="AF888" i="1" s="1"/>
  <c r="AE888" i="1" s="1"/>
  <c r="AY890" i="1"/>
  <c r="BA890" i="1"/>
  <c r="AQ892" i="1"/>
  <c r="BG892" i="1"/>
  <c r="BH892" i="1" s="1"/>
  <c r="AO892" i="1"/>
  <c r="AY892" i="1"/>
  <c r="BA892" i="1"/>
  <c r="AR894" i="1"/>
  <c r="AD894" i="1"/>
  <c r="AF894" i="1" s="1"/>
  <c r="AE894" i="1" s="1"/>
  <c r="AM894" i="1" s="1"/>
  <c r="AR896" i="1"/>
  <c r="AD896" i="1"/>
  <c r="AF896" i="1" s="1"/>
  <c r="AE896" i="1" s="1"/>
  <c r="AM896" i="1" s="1"/>
  <c r="AQ898" i="1"/>
  <c r="AO898" i="1"/>
  <c r="AY898" i="1"/>
  <c r="BA898" i="1"/>
  <c r="BJ899" i="1"/>
  <c r="BK899" i="1" s="1"/>
  <c r="AD900" i="1"/>
  <c r="AF900" i="1" s="1"/>
  <c r="AE900" i="1" s="1"/>
  <c r="AF901" i="1"/>
  <c r="AE901" i="1" s="1"/>
  <c r="AN901" i="1" s="1"/>
  <c r="AR902" i="1"/>
  <c r="AF902" i="1"/>
  <c r="AE902" i="1" s="1"/>
  <c r="AN902" i="1" s="1"/>
  <c r="AF903" i="1"/>
  <c r="AE903" i="1" s="1"/>
  <c r="AN903" i="1" s="1"/>
  <c r="AR904" i="1"/>
  <c r="AF904" i="1"/>
  <c r="AE904" i="1" s="1"/>
  <c r="AN904" i="1" s="1"/>
  <c r="BG904" i="1" s="1"/>
  <c r="BH904" i="1" s="1"/>
  <c r="AY906" i="1"/>
  <c r="BA906" i="1"/>
  <c r="AD908" i="1"/>
  <c r="AF908" i="1" s="1"/>
  <c r="AE908" i="1" s="1"/>
  <c r="BG910" i="1"/>
  <c r="BH910" i="1" s="1"/>
  <c r="AY910" i="1"/>
  <c r="BA910" i="1"/>
  <c r="BG912" i="1"/>
  <c r="BH912" i="1" s="1"/>
  <c r="AY912" i="1"/>
  <c r="BA912" i="1"/>
  <c r="BG914" i="1"/>
  <c r="BH914" i="1" s="1"/>
  <c r="AY914" i="1"/>
  <c r="BA914" i="1"/>
  <c r="AY916" i="1"/>
  <c r="BA916" i="1"/>
  <c r="AF917" i="1"/>
  <c r="AE917" i="1" s="1"/>
  <c r="BJ917" i="1"/>
  <c r="BK917" i="1" s="1"/>
  <c r="AY918" i="1"/>
  <c r="BA918" i="1"/>
  <c r="AF919" i="1"/>
  <c r="AE919" i="1" s="1"/>
  <c r="BJ919" i="1"/>
  <c r="BK919" i="1" s="1"/>
  <c r="AY920" i="1"/>
  <c r="BA920" i="1"/>
  <c r="AF921" i="1"/>
  <c r="AE921" i="1" s="1"/>
  <c r="BJ921" i="1"/>
  <c r="BK921" i="1" s="1"/>
  <c r="AY922" i="1"/>
  <c r="BA922" i="1"/>
  <c r="AF923" i="1"/>
  <c r="AE923" i="1" s="1"/>
  <c r="BJ923" i="1"/>
  <c r="BK923" i="1" s="1"/>
  <c r="AY924" i="1"/>
  <c r="BA924" i="1"/>
  <c r="AF925" i="1"/>
  <c r="AE925" i="1" s="1"/>
  <c r="BJ925" i="1"/>
  <c r="BK925" i="1" s="1"/>
  <c r="AY926" i="1"/>
  <c r="BA926" i="1"/>
  <c r="AF927" i="1"/>
  <c r="AE927" i="1" s="1"/>
  <c r="BJ927" i="1"/>
  <c r="BK927" i="1" s="1"/>
  <c r="AF929" i="1"/>
  <c r="AE929" i="1" s="1"/>
  <c r="BJ929" i="1"/>
  <c r="BK929" i="1" s="1"/>
  <c r="AF931" i="1"/>
  <c r="AE931" i="1" s="1"/>
  <c r="BJ931" i="1"/>
  <c r="BK931" i="1" s="1"/>
  <c r="AF933" i="1"/>
  <c r="AE933" i="1" s="1"/>
  <c r="BJ933" i="1"/>
  <c r="BK933" i="1" s="1"/>
  <c r="AR936" i="1"/>
  <c r="AF936" i="1"/>
  <c r="AE936" i="1" s="1"/>
  <c r="BJ936" i="1"/>
  <c r="BK936" i="1" s="1"/>
  <c r="AY936" i="1"/>
  <c r="BA936" i="1"/>
  <c r="BC936" i="1"/>
  <c r="AF937" i="1"/>
  <c r="AE937" i="1" s="1"/>
  <c r="BJ937" i="1"/>
  <c r="BK937" i="1" s="1"/>
  <c r="AR940" i="1"/>
  <c r="AD940" i="1"/>
  <c r="AF940" i="1" s="1"/>
  <c r="BJ940" i="1"/>
  <c r="BK940" i="1" s="1"/>
  <c r="AY940" i="1"/>
  <c r="BA940" i="1"/>
  <c r="AR942" i="1"/>
  <c r="AF942" i="1"/>
  <c r="AE942" i="1" s="1"/>
  <c r="BJ942" i="1"/>
  <c r="BK942" i="1" s="1"/>
  <c r="AY942" i="1"/>
  <c r="BA942" i="1"/>
  <c r="AR944" i="1"/>
  <c r="AF944" i="1"/>
  <c r="AE944" i="1" s="1"/>
  <c r="BJ944" i="1"/>
  <c r="BK944" i="1" s="1"/>
  <c r="AY944" i="1"/>
  <c r="BA944" i="1"/>
  <c r="AR946" i="1"/>
  <c r="AF946" i="1"/>
  <c r="AE946" i="1" s="1"/>
  <c r="BJ946" i="1"/>
  <c r="BK946" i="1" s="1"/>
  <c r="AY946" i="1"/>
  <c r="BA946" i="1"/>
  <c r="AR948" i="1"/>
  <c r="AF948" i="1"/>
  <c r="AE948" i="1" s="1"/>
  <c r="BJ948" i="1"/>
  <c r="BK948" i="1" s="1"/>
  <c r="AY948" i="1"/>
  <c r="BA948" i="1"/>
  <c r="AR950" i="1"/>
  <c r="AF950" i="1"/>
  <c r="AE950" i="1" s="1"/>
  <c r="BJ950" i="1"/>
  <c r="BK950" i="1" s="1"/>
  <c r="AY950" i="1"/>
  <c r="BA950" i="1"/>
  <c r="AR952" i="1"/>
  <c r="AF952" i="1"/>
  <c r="AE952" i="1" s="1"/>
  <c r="AN952" i="1" s="1"/>
  <c r="BG952" i="1" s="1"/>
  <c r="BH952" i="1" s="1"/>
  <c r="AF953" i="1"/>
  <c r="AE953" i="1" s="1"/>
  <c r="AN953" i="1" s="1"/>
  <c r="AD954" i="1"/>
  <c r="AF954" i="1" s="1"/>
  <c r="AE954" i="1" s="1"/>
  <c r="AY956" i="1"/>
  <c r="BA956" i="1"/>
  <c r="AY960" i="1"/>
  <c r="BA960" i="1"/>
  <c r="BG964" i="1"/>
  <c r="BH964" i="1" s="1"/>
  <c r="AY964" i="1"/>
  <c r="BA964" i="1"/>
  <c r="AR966" i="1"/>
  <c r="AF966" i="1"/>
  <c r="AE966" i="1" s="1"/>
  <c r="BJ966" i="1"/>
  <c r="BK966" i="1" s="1"/>
  <c r="AR968" i="1"/>
  <c r="AF968" i="1"/>
  <c r="AE968" i="1" s="1"/>
  <c r="BJ968" i="1"/>
  <c r="BK968" i="1" s="1"/>
  <c r="AY968" i="1"/>
  <c r="BA968" i="1"/>
  <c r="BC968" i="1"/>
  <c r="AF969" i="1"/>
  <c r="AE969" i="1" s="1"/>
  <c r="BJ969" i="1"/>
  <c r="BK969" i="1" s="1"/>
  <c r="AF971" i="1"/>
  <c r="AE971" i="1" s="1"/>
  <c r="BJ971" i="1"/>
  <c r="BK971" i="1" s="1"/>
  <c r="AF973" i="1"/>
  <c r="AE973" i="1" s="1"/>
  <c r="BJ973" i="1"/>
  <c r="BK973" i="1" s="1"/>
  <c r="AF975" i="1"/>
  <c r="AE975" i="1" s="1"/>
  <c r="BJ975" i="1"/>
  <c r="BK975" i="1" s="1"/>
  <c r="AF977" i="1"/>
  <c r="AE977" i="1" s="1"/>
  <c r="BJ977" i="1"/>
  <c r="BK977" i="1" s="1"/>
  <c r="BG978" i="1"/>
  <c r="BH978" i="1" s="1"/>
  <c r="AY978" i="1"/>
  <c r="BA978" i="1"/>
  <c r="AY980" i="1"/>
  <c r="BA980" i="1"/>
  <c r="AF981" i="1"/>
  <c r="AE981" i="1" s="1"/>
  <c r="BJ981" i="1"/>
  <c r="BK981" i="1" s="1"/>
  <c r="BG982" i="1"/>
  <c r="BH982" i="1" s="1"/>
  <c r="AF983" i="1"/>
  <c r="AE983" i="1" s="1"/>
  <c r="BG986" i="1"/>
  <c r="BH986" i="1" s="1"/>
  <c r="AY986" i="1"/>
  <c r="BA986" i="1"/>
  <c r="BG988" i="1"/>
  <c r="BH988" i="1" s="1"/>
  <c r="AY988" i="1"/>
  <c r="BA988" i="1"/>
  <c r="AR990" i="1"/>
  <c r="AF990" i="1"/>
  <c r="AE990" i="1" s="1"/>
  <c r="BJ990" i="1"/>
  <c r="BK990" i="1" s="1"/>
  <c r="AR992" i="1"/>
  <c r="AF992" i="1"/>
  <c r="AE992" i="1" s="1"/>
  <c r="AY992" i="1"/>
  <c r="BA992" i="1"/>
  <c r="AR994" i="1"/>
  <c r="AF994" i="1"/>
  <c r="AE994" i="1" s="1"/>
  <c r="AY994" i="1"/>
  <c r="BA994" i="1"/>
  <c r="BG998" i="1"/>
  <c r="BH998" i="1" s="1"/>
  <c r="AY998" i="1"/>
  <c r="BA998" i="1"/>
  <c r="BG1000" i="1"/>
  <c r="BH1000" i="1" s="1"/>
  <c r="AY1000" i="1"/>
  <c r="BA1000" i="1"/>
  <c r="AR1002" i="1"/>
  <c r="AF1002" i="1"/>
  <c r="AE1002" i="1" s="1"/>
  <c r="AY1002" i="1"/>
  <c r="BA1002" i="1"/>
  <c r="AR1004" i="1"/>
  <c r="AF1004" i="1"/>
  <c r="AE1004" i="1" s="1"/>
  <c r="BJ1004" i="1"/>
  <c r="BK1004" i="1" s="1"/>
  <c r="AR1006" i="1"/>
  <c r="AF1006" i="1"/>
  <c r="AE1006" i="1" s="1"/>
  <c r="BJ1006" i="1"/>
  <c r="BK1006" i="1" s="1"/>
  <c r="AR1008" i="1"/>
  <c r="AF1008" i="1"/>
  <c r="AE1008" i="1" s="1"/>
  <c r="BJ1008" i="1"/>
  <c r="BK1008" i="1" s="1"/>
  <c r="AY1008" i="1"/>
  <c r="BA1008" i="1"/>
  <c r="AR1010" i="1"/>
  <c r="AF1010" i="1"/>
  <c r="AE1010" i="1" s="1"/>
  <c r="BJ1010" i="1"/>
  <c r="BK1010" i="1" s="1"/>
  <c r="AY1010" i="1"/>
  <c r="BA1010" i="1"/>
  <c r="BC1010" i="1"/>
  <c r="AF1011" i="1"/>
  <c r="AE1011" i="1" s="1"/>
  <c r="BJ1011" i="1"/>
  <c r="BK1011" i="1" s="1"/>
  <c r="AR1014" i="1"/>
  <c r="AF1014" i="1"/>
  <c r="AE1014" i="1" s="1"/>
  <c r="BJ1014" i="1"/>
  <c r="BK1014" i="1" s="1"/>
  <c r="AY1014" i="1"/>
  <c r="BA1014" i="1"/>
  <c r="AR1016" i="1"/>
  <c r="AF1016" i="1"/>
  <c r="AE1016" i="1" s="1"/>
  <c r="BJ1016" i="1"/>
  <c r="BK1016" i="1" s="1"/>
  <c r="AY1016" i="1"/>
  <c r="BA1016" i="1"/>
  <c r="AR1018" i="1"/>
  <c r="AF1018" i="1"/>
  <c r="AE1018" i="1" s="1"/>
  <c r="BJ1018" i="1"/>
  <c r="BK1018" i="1" s="1"/>
  <c r="AY1018" i="1"/>
  <c r="BA1018" i="1"/>
  <c r="AR1020" i="1"/>
  <c r="AF1020" i="1"/>
  <c r="AE1020" i="1" s="1"/>
  <c r="BJ1020" i="1"/>
  <c r="BK1020" i="1" s="1"/>
  <c r="AY1020" i="1"/>
  <c r="BA1020" i="1"/>
  <c r="BG1024" i="1"/>
  <c r="BH1024" i="1" s="1"/>
  <c r="AY1026" i="1"/>
  <c r="BA1026" i="1"/>
  <c r="BG1028" i="1"/>
  <c r="BH1028" i="1" s="1"/>
  <c r="AY1028" i="1"/>
  <c r="BA1028" i="1"/>
  <c r="BG1030" i="1"/>
  <c r="BH1030" i="1" s="1"/>
  <c r="AY1030" i="1"/>
  <c r="BA1030" i="1"/>
  <c r="BG1032" i="1"/>
  <c r="BH1032" i="1" s="1"/>
  <c r="AY1032" i="1"/>
  <c r="BA1032" i="1"/>
  <c r="BG1034" i="1"/>
  <c r="BH1034" i="1" s="1"/>
  <c r="AY1034" i="1"/>
  <c r="BA1034" i="1"/>
  <c r="AY1036" i="1"/>
  <c r="BA1036" i="1"/>
  <c r="AF1037" i="1"/>
  <c r="AE1037" i="1" s="1"/>
  <c r="BJ1037" i="1"/>
  <c r="BK1037" i="1" s="1"/>
  <c r="AY1038" i="1"/>
  <c r="BA1038" i="1"/>
  <c r="AF1039" i="1"/>
  <c r="AE1039" i="1" s="1"/>
  <c r="BJ1039" i="1"/>
  <c r="BK1039" i="1" s="1"/>
  <c r="AY1040" i="1"/>
  <c r="BA1040" i="1"/>
  <c r="AF1041" i="1"/>
  <c r="AE1041" i="1" s="1"/>
  <c r="BJ1041" i="1"/>
  <c r="BK1041" i="1" s="1"/>
  <c r="AY1042" i="1"/>
  <c r="BA1042" i="1"/>
  <c r="AF1043" i="1"/>
  <c r="AE1043" i="1" s="1"/>
  <c r="BJ1043" i="1"/>
  <c r="BK1043" i="1" s="1"/>
  <c r="AY1044" i="1"/>
  <c r="BA1044" i="1"/>
  <c r="AF1045" i="1"/>
  <c r="AE1045" i="1" s="1"/>
  <c r="BG1046" i="1"/>
  <c r="BH1046" i="1" s="1"/>
  <c r="AF1047" i="1"/>
  <c r="AE1047" i="1" s="1"/>
  <c r="BG1048" i="1"/>
  <c r="BH1048" i="1" s="1"/>
  <c r="AF1049" i="1"/>
  <c r="AE1049" i="1" s="1"/>
  <c r="BG1050" i="1"/>
  <c r="BH1050" i="1" s="1"/>
  <c r="AF1051" i="1"/>
  <c r="AE1051" i="1" s="1"/>
  <c r="BG1052" i="1"/>
  <c r="BH1052" i="1" s="1"/>
  <c r="AF1053" i="1"/>
  <c r="AE1053" i="1" s="1"/>
  <c r="AY1054" i="1"/>
  <c r="BA1054" i="1"/>
  <c r="AR1056" i="1"/>
  <c r="AF1056" i="1"/>
  <c r="AE1056" i="1" s="1"/>
  <c r="AY1056" i="1"/>
  <c r="BA1056" i="1"/>
  <c r="AR1058" i="1"/>
  <c r="AD1058" i="1"/>
  <c r="AF1058" i="1" s="1"/>
  <c r="AE1058" i="1" s="1"/>
  <c r="AM1058" i="1" s="1"/>
  <c r="BG1058" i="1" s="1"/>
  <c r="BH1058" i="1" s="1"/>
  <c r="AF1059" i="1"/>
  <c r="AE1059" i="1" s="1"/>
  <c r="AR1060" i="1"/>
  <c r="AF1060" i="1"/>
  <c r="AE1060" i="1" s="1"/>
  <c r="AF1061" i="1"/>
  <c r="AE1061" i="1" s="1"/>
  <c r="AR1062" i="1"/>
  <c r="AF1062" i="1"/>
  <c r="AE1062" i="1" s="1"/>
  <c r="AF1063" i="1"/>
  <c r="AE1063" i="1" s="1"/>
  <c r="AR1064" i="1"/>
  <c r="AF1064" i="1"/>
  <c r="AE1064" i="1" s="1"/>
  <c r="AF1065" i="1"/>
  <c r="AE1065" i="1" s="1"/>
  <c r="AR1066" i="1"/>
  <c r="AF1066" i="1"/>
  <c r="AE1066" i="1" s="1"/>
  <c r="BJ1066" i="1"/>
  <c r="BK1066" i="1" s="1"/>
  <c r="AR1068" i="1"/>
  <c r="AF1068" i="1"/>
  <c r="AE1068" i="1" s="1"/>
  <c r="BJ1068" i="1"/>
  <c r="BK1068" i="1" s="1"/>
  <c r="AR1070" i="1"/>
  <c r="AF1070" i="1"/>
  <c r="AE1070" i="1" s="1"/>
  <c r="BJ1070" i="1"/>
  <c r="BK1070" i="1" s="1"/>
  <c r="AR1072" i="1"/>
  <c r="AF1072" i="1"/>
  <c r="AE1072" i="1" s="1"/>
  <c r="BJ1072" i="1"/>
  <c r="BK1072" i="1" s="1"/>
  <c r="AR1074" i="1"/>
  <c r="AF1074" i="1"/>
  <c r="AE1074" i="1" s="1"/>
  <c r="AY1074" i="1"/>
  <c r="BA1074" i="1"/>
  <c r="AR1076" i="1"/>
  <c r="AF1076" i="1"/>
  <c r="AE1076" i="1" s="1"/>
  <c r="AY1076" i="1"/>
  <c r="BA1076" i="1"/>
  <c r="AR1078" i="1"/>
  <c r="AF1078" i="1"/>
  <c r="AE1078" i="1" s="1"/>
  <c r="AY1078" i="1"/>
  <c r="BA1078" i="1"/>
  <c r="BG1082" i="1"/>
  <c r="BH1082" i="1" s="1"/>
  <c r="AF1083" i="1"/>
  <c r="AE1083" i="1" s="1"/>
  <c r="AO1085" i="1"/>
  <c r="AY1085" i="1"/>
  <c r="BA1085" i="1"/>
  <c r="AR1087" i="1"/>
  <c r="AF1087" i="1"/>
  <c r="AE1087" i="1" s="1"/>
  <c r="AN1087" i="1" s="1"/>
  <c r="AO1089" i="1"/>
  <c r="AY1089" i="1"/>
  <c r="BA1089" i="1"/>
  <c r="AD1091" i="1"/>
  <c r="AF1091" i="1" s="1"/>
  <c r="AE1091" i="1" s="1"/>
  <c r="AY1093" i="1"/>
  <c r="BA1093" i="1"/>
  <c r="AO1097" i="1"/>
  <c r="AY1097" i="1"/>
  <c r="BA1097" i="1"/>
  <c r="AF1099" i="1"/>
  <c r="AE1099" i="1" s="1"/>
  <c r="AN1099" i="1" s="1"/>
  <c r="AO1101" i="1"/>
  <c r="AY1101" i="1"/>
  <c r="BA1101" i="1"/>
  <c r="AD1103" i="1"/>
  <c r="AF1103" i="1" s="1"/>
  <c r="AE1103" i="1" s="1"/>
  <c r="AO1103" i="1"/>
  <c r="AY1103" i="1"/>
  <c r="BA1103" i="1"/>
  <c r="AF1105" i="1"/>
  <c r="AE1105" i="1" s="1"/>
  <c r="AM1105" i="1" s="1"/>
  <c r="AR1107" i="1"/>
  <c r="AF1107" i="1"/>
  <c r="AE1107" i="1" s="1"/>
  <c r="AN1107" i="1" s="1"/>
  <c r="BG1107" i="1" s="1"/>
  <c r="BH1107" i="1" s="1"/>
  <c r="AF1108" i="1"/>
  <c r="AE1108" i="1" s="1"/>
  <c r="AN1108" i="1" s="1"/>
  <c r="AR1109" i="1"/>
  <c r="AF1109" i="1"/>
  <c r="AE1109" i="1" s="1"/>
  <c r="AN1109" i="1" s="1"/>
  <c r="BG1109" i="1" s="1"/>
  <c r="BH1109" i="1" s="1"/>
  <c r="AF1110" i="1"/>
  <c r="AE1110" i="1" s="1"/>
  <c r="AN1110" i="1" s="1"/>
  <c r="AF1112" i="1"/>
  <c r="AE1112" i="1" s="1"/>
  <c r="AN1112" i="1" s="1"/>
  <c r="AY1113" i="1"/>
  <c r="BA1113" i="1"/>
  <c r="AR1115" i="1"/>
  <c r="AF1115" i="1"/>
  <c r="AE1115" i="1" s="1"/>
  <c r="AN1115" i="1" s="1"/>
  <c r="BG1115" i="1" s="1"/>
  <c r="BH1115" i="1" s="1"/>
  <c r="AY1117" i="1"/>
  <c r="BA1117" i="1"/>
  <c r="AD1121" i="1"/>
  <c r="AF1121" i="1" s="1"/>
  <c r="AE1121" i="1" s="1"/>
  <c r="AF1122" i="1"/>
  <c r="AE1122" i="1" s="1"/>
  <c r="AN1122" i="1" s="1"/>
  <c r="AR1123" i="1"/>
  <c r="AF1123" i="1"/>
  <c r="AE1123" i="1" s="1"/>
  <c r="AN1123" i="1" s="1"/>
  <c r="BG1123" i="1" s="1"/>
  <c r="BH1123" i="1" s="1"/>
  <c r="AY1125" i="1"/>
  <c r="BA1125" i="1"/>
  <c r="AD1127" i="1"/>
  <c r="AF1127" i="1" s="1"/>
  <c r="AE1127" i="1" s="1"/>
  <c r="AY1129" i="1"/>
  <c r="BA1129" i="1"/>
  <c r="AY1131" i="1"/>
  <c r="BA1131" i="1"/>
  <c r="AO1133" i="1"/>
  <c r="AY1133" i="1"/>
  <c r="BA1133" i="1"/>
  <c r="AF1134" i="1"/>
  <c r="AE1134" i="1" s="1"/>
  <c r="AN1134" i="1" s="1"/>
  <c r="AY1135" i="1"/>
  <c r="BA1135" i="1"/>
  <c r="AY1145" i="1"/>
  <c r="BA1145" i="1"/>
  <c r="AO1155" i="1"/>
  <c r="AY1155" i="1"/>
  <c r="BA1155" i="1"/>
  <c r="AY1166" i="1"/>
  <c r="BA1166" i="1"/>
  <c r="AY1168" i="1"/>
  <c r="BA1168" i="1"/>
  <c r="AY1175" i="1"/>
  <c r="BA1175" i="1"/>
  <c r="AY1181" i="1"/>
  <c r="BA1181" i="1"/>
  <c r="AX1182" i="1"/>
  <c r="BA1182" i="1"/>
  <c r="AY1182" i="1"/>
  <c r="AY1185" i="1"/>
  <c r="BA1185" i="1"/>
  <c r="BB1186" i="1"/>
  <c r="BA1186" i="1"/>
  <c r="BC1189" i="1"/>
  <c r="BA1189" i="1"/>
  <c r="AX1190" i="1"/>
  <c r="BA1190" i="1"/>
  <c r="BC1190" i="1"/>
  <c r="BC1191" i="1"/>
  <c r="BA1191" i="1"/>
  <c r="AX1192" i="1"/>
  <c r="BA1192" i="1"/>
  <c r="AY1192" i="1"/>
  <c r="AY1193" i="1"/>
  <c r="BA1193" i="1"/>
  <c r="AX1196" i="1"/>
  <c r="BA1196" i="1"/>
  <c r="AY1196" i="1"/>
  <c r="AX1202" i="1"/>
  <c r="BA1202" i="1"/>
  <c r="AY1202" i="1"/>
  <c r="AX1206" i="1"/>
  <c r="BA1206" i="1"/>
  <c r="AO1206" i="1"/>
  <c r="AY1206" i="1"/>
  <c r="AY1207" i="1"/>
  <c r="BA1207" i="1"/>
  <c r="AX1210" i="1"/>
  <c r="BA1210" i="1"/>
  <c r="AO1210" i="1"/>
  <c r="AY1210" i="1"/>
  <c r="AY1211" i="1"/>
  <c r="BA1211" i="1"/>
  <c r="AX1214" i="1"/>
  <c r="BA1214" i="1"/>
  <c r="AO1214" i="1"/>
  <c r="AY1214" i="1"/>
  <c r="AY1215" i="1"/>
  <c r="BA1215" i="1"/>
  <c r="AY1218" i="1"/>
  <c r="BA1218" i="1"/>
  <c r="AY1220" i="1"/>
  <c r="BA1220" i="1"/>
  <c r="AY1222" i="1"/>
  <c r="BA1222" i="1"/>
  <c r="AY1224" i="1"/>
  <c r="BA1224" i="1"/>
  <c r="AY1226" i="1"/>
  <c r="BA1226" i="1"/>
  <c r="AY1228" i="1"/>
  <c r="BA1228" i="1"/>
  <c r="AO1230" i="1"/>
  <c r="AY1230" i="1"/>
  <c r="BA1230" i="1"/>
  <c r="AY1243" i="1"/>
  <c r="BA1243" i="1"/>
  <c r="AY1257" i="1"/>
  <c r="BA1257" i="1"/>
  <c r="AY1260" i="1"/>
  <c r="BA1260" i="1"/>
  <c r="AF1264" i="1"/>
  <c r="AE1264" i="1" s="1"/>
  <c r="AN1264" i="1" s="1"/>
  <c r="AF1267" i="1"/>
  <c r="AE1267" i="1" s="1"/>
  <c r="AN1267" i="1" s="1"/>
  <c r="BG1268" i="1"/>
  <c r="BH1268" i="1" s="1"/>
  <c r="AY1268" i="1"/>
  <c r="BA1268" i="1"/>
  <c r="AF1270" i="1"/>
  <c r="AE1270" i="1" s="1"/>
  <c r="AN1270" i="1" s="1"/>
  <c r="AD1272" i="1"/>
  <c r="AF1272" i="1" s="1"/>
  <c r="AE1272" i="1" s="1"/>
  <c r="AM1272" i="1" s="1"/>
  <c r="AF1274" i="1"/>
  <c r="AE1274" i="1" s="1"/>
  <c r="AY1274" i="1"/>
  <c r="AD1276" i="1"/>
  <c r="AF1276" i="1" s="1"/>
  <c r="AE1276" i="1" s="1"/>
  <c r="AY1276" i="1"/>
  <c r="BA1276" i="1"/>
  <c r="AY1278" i="1"/>
  <c r="BA1278" i="1"/>
  <c r="AD1280" i="1"/>
  <c r="AY1281" i="1"/>
  <c r="BA1281" i="1"/>
  <c r="AX1284" i="1"/>
  <c r="BA1284" i="1"/>
  <c r="AY1284" i="1"/>
  <c r="AF1286" i="1"/>
  <c r="AE1286" i="1" s="1"/>
  <c r="AN1286" i="1" s="1"/>
  <c r="AY1287" i="1"/>
  <c r="BA1287" i="1"/>
  <c r="AF1287" i="1"/>
  <c r="AE1287" i="1" s="1"/>
  <c r="AN1287" i="1" s="1"/>
  <c r="AX1288" i="1"/>
  <c r="BA1288" i="1"/>
  <c r="AY1288" i="1"/>
  <c r="AY1289" i="1"/>
  <c r="BA1289" i="1"/>
  <c r="AX1290" i="1"/>
  <c r="BA1290" i="1"/>
  <c r="AY1290" i="1"/>
  <c r="AY1291" i="1"/>
  <c r="BA1291" i="1"/>
  <c r="AF1291" i="1"/>
  <c r="AE1291" i="1" s="1"/>
  <c r="AN1291" i="1" s="1"/>
  <c r="AR1292" i="1"/>
  <c r="AF1292" i="1"/>
  <c r="AE1292" i="1" s="1"/>
  <c r="AN1292" i="1" s="1"/>
  <c r="AR1294" i="1"/>
  <c r="AF1294" i="1"/>
  <c r="AE1294" i="1" s="1"/>
  <c r="AN1294" i="1" s="1"/>
  <c r="AX1296" i="1"/>
  <c r="BA1296" i="1"/>
  <c r="AQ1296" i="1"/>
  <c r="AY1296" i="1"/>
  <c r="AR1298" i="1"/>
  <c r="AF1298" i="1"/>
  <c r="AE1298" i="1" s="1"/>
  <c r="BJ1298" i="1"/>
  <c r="BK1298" i="1" s="1"/>
  <c r="AR1300" i="1"/>
  <c r="AD1300" i="1"/>
  <c r="AF1300" i="1" s="1"/>
  <c r="BJ1300" i="1"/>
  <c r="BK1300" i="1" s="1"/>
  <c r="AY1301" i="1"/>
  <c r="BA1301" i="1"/>
  <c r="AF1301" i="1"/>
  <c r="AE1301" i="1" s="1"/>
  <c r="BJ1301" i="1"/>
  <c r="BK1301" i="1" s="1"/>
  <c r="AX1302" i="1"/>
  <c r="BA1302" i="1"/>
  <c r="AR1304" i="1"/>
  <c r="AF1304" i="1"/>
  <c r="AE1304" i="1" s="1"/>
  <c r="BJ1304" i="1"/>
  <c r="BK1304" i="1" s="1"/>
  <c r="AY1305" i="1"/>
  <c r="BA1305" i="1"/>
  <c r="AF1305" i="1"/>
  <c r="AE1305" i="1" s="1"/>
  <c r="BJ1305" i="1"/>
  <c r="BK1305" i="1" s="1"/>
  <c r="AX1306" i="1"/>
  <c r="BA1306" i="1"/>
  <c r="AR1308" i="1"/>
  <c r="AF1308" i="1"/>
  <c r="AE1308" i="1" s="1"/>
  <c r="BJ1308" i="1"/>
  <c r="BK1308" i="1" s="1"/>
  <c r="AY1309" i="1"/>
  <c r="BA1309" i="1"/>
  <c r="AF1309" i="1"/>
  <c r="AE1309" i="1" s="1"/>
  <c r="BJ1309" i="1"/>
  <c r="BK1309" i="1" s="1"/>
  <c r="AX1310" i="1"/>
  <c r="BA1310" i="1"/>
  <c r="AR1312" i="1"/>
  <c r="AF1312" i="1"/>
  <c r="AE1312" i="1" s="1"/>
  <c r="BJ1312" i="1"/>
  <c r="BK1312" i="1" s="1"/>
  <c r="AY1313" i="1"/>
  <c r="BA1313" i="1"/>
  <c r="AF1313" i="1"/>
  <c r="AE1313" i="1" s="1"/>
  <c r="BJ1313" i="1"/>
  <c r="BK1313" i="1" s="1"/>
  <c r="BB1314" i="1"/>
  <c r="BA1314" i="1"/>
  <c r="AR1316" i="1"/>
  <c r="AF1316" i="1"/>
  <c r="AE1316" i="1" s="1"/>
  <c r="BJ1316" i="1"/>
  <c r="BK1316" i="1" s="1"/>
  <c r="BC1317" i="1"/>
  <c r="BA1317" i="1"/>
  <c r="AF1317" i="1"/>
  <c r="AE1317" i="1" s="1"/>
  <c r="BJ1317" i="1"/>
  <c r="BK1317" i="1" s="1"/>
  <c r="BC1318" i="1"/>
  <c r="BA1318" i="1"/>
  <c r="BC1319" i="1"/>
  <c r="BA1319" i="1"/>
  <c r="BC1320" i="1"/>
  <c r="BA1320" i="1"/>
  <c r="BC1321" i="1"/>
  <c r="BA1321" i="1"/>
  <c r="BC1322" i="1"/>
  <c r="BA1322" i="1"/>
  <c r="AX1323" i="1"/>
  <c r="BA1323" i="1"/>
  <c r="AY1323" i="1"/>
  <c r="AY1324" i="1"/>
  <c r="BA1324" i="1"/>
  <c r="AF1324" i="1"/>
  <c r="AE1324" i="1" s="1"/>
  <c r="AN1324" i="1" s="1"/>
  <c r="AR1325" i="1"/>
  <c r="AF1325" i="1"/>
  <c r="AE1325" i="1" s="1"/>
  <c r="AN1325" i="1" s="1"/>
  <c r="AX1327" i="1"/>
  <c r="BA1327" i="1"/>
  <c r="AY1327" i="1"/>
  <c r="AY1328" i="1"/>
  <c r="BA1328" i="1"/>
  <c r="AF1328" i="1"/>
  <c r="AE1328" i="1" s="1"/>
  <c r="AN1328" i="1" s="1"/>
  <c r="AX1333" i="1"/>
  <c r="BA1333" i="1"/>
  <c r="AY1333" i="1"/>
  <c r="AY1334" i="1"/>
  <c r="BA1334" i="1"/>
  <c r="AY1336" i="1"/>
  <c r="BA1336" i="1"/>
  <c r="AX1337" i="1"/>
  <c r="BA1337" i="1"/>
  <c r="AY1337" i="1"/>
  <c r="AX1339" i="1"/>
  <c r="BA1339" i="1"/>
  <c r="AY1339" i="1"/>
  <c r="AY1340" i="1"/>
  <c r="BA1340" i="1"/>
  <c r="AX1343" i="1"/>
  <c r="BA1343" i="1"/>
  <c r="AY1343" i="1"/>
  <c r="AD1345" i="1"/>
  <c r="AF1345" i="1" s="1"/>
  <c r="AE1345" i="1" s="1"/>
  <c r="AX1347" i="1"/>
  <c r="BA1347" i="1"/>
  <c r="AY1347" i="1"/>
  <c r="AY1348" i="1"/>
  <c r="BA1348" i="1"/>
  <c r="BJ1348" i="1"/>
  <c r="BK1348" i="1" s="1"/>
  <c r="AX1349" i="1"/>
  <c r="BA1349" i="1"/>
  <c r="AY1352" i="1"/>
  <c r="BA1352" i="1"/>
  <c r="AF1352" i="1"/>
  <c r="AE1352" i="1" s="1"/>
  <c r="BJ1352" i="1"/>
  <c r="BK1352" i="1" s="1"/>
  <c r="AX1353" i="1"/>
  <c r="BA1353" i="1"/>
  <c r="AY1354" i="1"/>
  <c r="BA1354" i="1"/>
  <c r="AF1354" i="1"/>
  <c r="AE1354" i="1" s="1"/>
  <c r="BJ1354" i="1"/>
  <c r="BK1354" i="1" s="1"/>
  <c r="AX1355" i="1"/>
  <c r="BA1355" i="1"/>
  <c r="AY1356" i="1"/>
  <c r="BA1356" i="1"/>
  <c r="AX1357" i="1"/>
  <c r="BA1357" i="1"/>
  <c r="AY1358" i="1"/>
  <c r="BA1358" i="1"/>
  <c r="AX1359" i="1"/>
  <c r="BA1359" i="1"/>
  <c r="AY1360" i="1"/>
  <c r="BA1360" i="1"/>
  <c r="AX1361" i="1"/>
  <c r="BA1361" i="1"/>
  <c r="AY1362" i="1"/>
  <c r="BA1362" i="1"/>
  <c r="BB1363" i="1"/>
  <c r="BA1363" i="1"/>
  <c r="AY1364" i="1"/>
  <c r="BA1364" i="1"/>
  <c r="AX1365" i="1"/>
  <c r="BA1365" i="1"/>
  <c r="BC1366" i="1"/>
  <c r="BA1366" i="1"/>
  <c r="AX1367" i="1"/>
  <c r="BA1367" i="1"/>
  <c r="AX1368" i="1"/>
  <c r="BA1368" i="1"/>
  <c r="AF1368" i="1"/>
  <c r="AE1368" i="1" s="1"/>
  <c r="AX1370" i="1"/>
  <c r="BA1370" i="1"/>
  <c r="AO1370" i="1"/>
  <c r="AY1370" i="1"/>
  <c r="AX1371" i="1"/>
  <c r="BA1371" i="1"/>
  <c r="AX1378" i="1"/>
  <c r="BA1378" i="1"/>
  <c r="AY1378" i="1"/>
  <c r="AX1379" i="1"/>
  <c r="BA1379" i="1"/>
  <c r="AX1386" i="1"/>
  <c r="BA1386" i="1"/>
  <c r="AY1386" i="1"/>
  <c r="AX1387" i="1"/>
  <c r="BA1387" i="1"/>
  <c r="AX1392" i="1"/>
  <c r="BA1392" i="1"/>
  <c r="AO1392" i="1"/>
  <c r="AY1392" i="1"/>
  <c r="AX1393" i="1"/>
  <c r="BA1393" i="1"/>
  <c r="AX1396" i="1"/>
  <c r="BA1396" i="1"/>
  <c r="AY1396" i="1"/>
  <c r="AX1397" i="1"/>
  <c r="BA1397" i="1"/>
  <c r="AY1400" i="1"/>
  <c r="BA1400" i="1"/>
  <c r="AY1402" i="1"/>
  <c r="BA1402" i="1"/>
  <c r="AY1404" i="1"/>
  <c r="BA1404" i="1"/>
  <c r="AY1406" i="1"/>
  <c r="BA1406" i="1"/>
  <c r="AY1408" i="1"/>
  <c r="BA1408" i="1"/>
  <c r="AY1410" i="1"/>
  <c r="BA1410" i="1"/>
  <c r="AY1412" i="1"/>
  <c r="BA1412" i="1"/>
  <c r="AY1414" i="1"/>
  <c r="BA1414" i="1"/>
  <c r="AR1415" i="1"/>
  <c r="AO1416" i="1"/>
  <c r="AY1416" i="1"/>
  <c r="BA1416" i="1"/>
  <c r="AR1417" i="1"/>
  <c r="AX1418" i="1"/>
  <c r="BA1418" i="1"/>
  <c r="AY1418" i="1"/>
  <c r="AP1418" i="1"/>
  <c r="AQ1418" i="1" s="1"/>
  <c r="AO1418" i="1"/>
  <c r="AY1420" i="1"/>
  <c r="BA1420" i="1"/>
  <c r="AF1136" i="1"/>
  <c r="AE1136" i="1" s="1"/>
  <c r="AN1136" i="1" s="1"/>
  <c r="AY1137" i="1"/>
  <c r="BA1137" i="1"/>
  <c r="AF1138" i="1"/>
  <c r="AE1138" i="1" s="1"/>
  <c r="AN1138" i="1" s="1"/>
  <c r="AY1139" i="1"/>
  <c r="BA1139" i="1"/>
  <c r="AO1141" i="1"/>
  <c r="AY1141" i="1"/>
  <c r="BA1141" i="1"/>
  <c r="AO1143" i="1"/>
  <c r="AY1143" i="1"/>
  <c r="BA1143" i="1"/>
  <c r="AR1145" i="1"/>
  <c r="AO1147" i="1"/>
  <c r="AY1147" i="1"/>
  <c r="BA1147" i="1"/>
  <c r="AF1148" i="1"/>
  <c r="AE1148" i="1" s="1"/>
  <c r="AN1148" i="1" s="1"/>
  <c r="AY1149" i="1"/>
  <c r="BA1149" i="1"/>
  <c r="AF1150" i="1"/>
  <c r="AE1150" i="1" s="1"/>
  <c r="AN1150" i="1" s="1"/>
  <c r="AY1151" i="1"/>
  <c r="BA1151" i="1"/>
  <c r="AF1152" i="1"/>
  <c r="AE1152" i="1" s="1"/>
  <c r="AN1152" i="1" s="1"/>
  <c r="AY1153" i="1"/>
  <c r="BA1153" i="1"/>
  <c r="AR1155" i="1"/>
  <c r="AO1157" i="1"/>
  <c r="AY1157" i="1"/>
  <c r="BA1157" i="1"/>
  <c r="AY1158" i="1"/>
  <c r="BA1158" i="1"/>
  <c r="AX1159" i="1"/>
  <c r="BA1159" i="1"/>
  <c r="AY1159" i="1"/>
  <c r="AX1161" i="1"/>
  <c r="BA1161" i="1"/>
  <c r="AY1161" i="1"/>
  <c r="AR1163" i="1"/>
  <c r="AF1163" i="1"/>
  <c r="AE1163" i="1" s="1"/>
  <c r="AN1163" i="1" s="1"/>
  <c r="AY1164" i="1"/>
  <c r="BA1164" i="1"/>
  <c r="AF1164" i="1"/>
  <c r="AE1164" i="1" s="1"/>
  <c r="AN1164" i="1" s="1"/>
  <c r="AX1165" i="1"/>
  <c r="BA1165" i="1"/>
  <c r="AY1165" i="1"/>
  <c r="AX1167" i="1"/>
  <c r="BA1167" i="1"/>
  <c r="AY1167" i="1"/>
  <c r="AX1169" i="1"/>
  <c r="BA1169" i="1"/>
  <c r="AY1169" i="1"/>
  <c r="AX1171" i="1"/>
  <c r="BA1171" i="1"/>
  <c r="AY1171" i="1"/>
  <c r="BJ1173" i="1"/>
  <c r="BK1173" i="1" s="1"/>
  <c r="AX1174" i="1"/>
  <c r="BA1174" i="1"/>
  <c r="AY1174" i="1"/>
  <c r="BJ1175" i="1"/>
  <c r="BK1175" i="1" s="1"/>
  <c r="AX1176" i="1"/>
  <c r="BA1176" i="1"/>
  <c r="AR1178" i="1"/>
  <c r="AF1178" i="1"/>
  <c r="AE1178" i="1" s="1"/>
  <c r="BJ1178" i="1"/>
  <c r="BK1178" i="1" s="1"/>
  <c r="AY1179" i="1"/>
  <c r="BA1179" i="1"/>
  <c r="AF1179" i="1"/>
  <c r="AE1179" i="1" s="1"/>
  <c r="BJ1179" i="1"/>
  <c r="BK1179" i="1" s="1"/>
  <c r="AX1180" i="1"/>
  <c r="BA1180" i="1"/>
  <c r="AR1182" i="1"/>
  <c r="AF1182" i="1"/>
  <c r="AE1182" i="1" s="1"/>
  <c r="BJ1182" i="1"/>
  <c r="BK1182" i="1" s="1"/>
  <c r="AY1183" i="1"/>
  <c r="BA1183" i="1"/>
  <c r="AF1183" i="1"/>
  <c r="AE1183" i="1" s="1"/>
  <c r="BJ1183" i="1"/>
  <c r="BK1183" i="1" s="1"/>
  <c r="AX1184" i="1"/>
  <c r="BA1184" i="1"/>
  <c r="AR1186" i="1"/>
  <c r="AF1186" i="1"/>
  <c r="AE1186" i="1" s="1"/>
  <c r="BJ1186" i="1"/>
  <c r="BK1186" i="1" s="1"/>
  <c r="AY1186" i="1"/>
  <c r="AY1187" i="1"/>
  <c r="BA1187" i="1"/>
  <c r="AF1187" i="1"/>
  <c r="AE1187" i="1" s="1"/>
  <c r="BJ1187" i="1"/>
  <c r="BK1187" i="1" s="1"/>
  <c r="BB1188" i="1"/>
  <c r="BA1188" i="1"/>
  <c r="AR1190" i="1"/>
  <c r="AF1190" i="1"/>
  <c r="AE1190" i="1" s="1"/>
  <c r="BJ1190" i="1"/>
  <c r="BK1190" i="1" s="1"/>
  <c r="AY1190" i="1"/>
  <c r="AX1194" i="1"/>
  <c r="BA1194" i="1"/>
  <c r="AO1194" i="1"/>
  <c r="AY1194" i="1"/>
  <c r="AY1195" i="1"/>
  <c r="BA1195" i="1"/>
  <c r="AR1196" i="1"/>
  <c r="AF1196" i="1"/>
  <c r="AE1196" i="1" s="1"/>
  <c r="AN1196" i="1" s="1"/>
  <c r="AY1197" i="1"/>
  <c r="BA1197" i="1"/>
  <c r="AF1197" i="1"/>
  <c r="AE1197" i="1" s="1"/>
  <c r="AN1197" i="1" s="1"/>
  <c r="AX1198" i="1"/>
  <c r="BA1198" i="1"/>
  <c r="AY1198" i="1"/>
  <c r="AY1199" i="1"/>
  <c r="BA1199" i="1"/>
  <c r="AX1200" i="1"/>
  <c r="BA1200" i="1"/>
  <c r="AY1200" i="1"/>
  <c r="AY1201" i="1"/>
  <c r="BA1201" i="1"/>
  <c r="AX1204" i="1"/>
  <c r="BA1204" i="1"/>
  <c r="AY1204" i="1"/>
  <c r="AY1205" i="1"/>
  <c r="BA1205" i="1"/>
  <c r="AR1206" i="1"/>
  <c r="AF1206" i="1"/>
  <c r="AE1206" i="1" s="1"/>
  <c r="AN1206" i="1" s="1"/>
  <c r="AX1208" i="1"/>
  <c r="BA1208" i="1"/>
  <c r="BG1208" i="1"/>
  <c r="BH1208" i="1" s="1"/>
  <c r="AO1208" i="1"/>
  <c r="AY1208" i="1"/>
  <c r="AY1209" i="1"/>
  <c r="BA1209" i="1"/>
  <c r="AR1210" i="1"/>
  <c r="AF1210" i="1"/>
  <c r="AE1210" i="1" s="1"/>
  <c r="AN1210" i="1" s="1"/>
  <c r="AX1212" i="1"/>
  <c r="BA1212" i="1"/>
  <c r="BG1212" i="1"/>
  <c r="BH1212" i="1" s="1"/>
  <c r="AO1212" i="1"/>
  <c r="AY1212" i="1"/>
  <c r="AY1213" i="1"/>
  <c r="BA1213" i="1"/>
  <c r="AR1214" i="1"/>
  <c r="AF1214" i="1"/>
  <c r="AE1214" i="1" s="1"/>
  <c r="AN1214" i="1" s="1"/>
  <c r="AX1216" i="1"/>
  <c r="BA1216" i="1"/>
  <c r="BG1216" i="1"/>
  <c r="BH1216" i="1" s="1"/>
  <c r="AO1216" i="1"/>
  <c r="AY1216" i="1"/>
  <c r="AR1218" i="1"/>
  <c r="AF1218" i="1"/>
  <c r="AE1218" i="1" s="1"/>
  <c r="AN1218" i="1" s="1"/>
  <c r="AR1220" i="1"/>
  <c r="AF1220" i="1"/>
  <c r="AE1220" i="1" s="1"/>
  <c r="AN1220" i="1" s="1"/>
  <c r="AR1222" i="1"/>
  <c r="AF1222" i="1"/>
  <c r="AE1222" i="1" s="1"/>
  <c r="AN1222" i="1" s="1"/>
  <c r="AR1224" i="1"/>
  <c r="AF1224" i="1"/>
  <c r="AE1224" i="1" s="1"/>
  <c r="AN1224" i="1" s="1"/>
  <c r="AR1226" i="1"/>
  <c r="AF1226" i="1"/>
  <c r="AE1226" i="1" s="1"/>
  <c r="AN1226" i="1" s="1"/>
  <c r="AR1228" i="1"/>
  <c r="AF1228" i="1"/>
  <c r="AE1228" i="1" s="1"/>
  <c r="AN1228" i="1" s="1"/>
  <c r="AD1230" i="1"/>
  <c r="AF1230" i="1" s="1"/>
  <c r="AE1230" i="1" s="1"/>
  <c r="AY1232" i="1"/>
  <c r="BA1232" i="1"/>
  <c r="AR1234" i="1"/>
  <c r="AY1235" i="1"/>
  <c r="BA1235" i="1"/>
  <c r="AR1236" i="1"/>
  <c r="AO1237" i="1"/>
  <c r="AY1237" i="1"/>
  <c r="BA1237" i="1"/>
  <c r="AR1238" i="1"/>
  <c r="AO1239" i="1"/>
  <c r="AY1239" i="1"/>
  <c r="BA1239" i="1"/>
  <c r="AR1240" i="1"/>
  <c r="AY1241" i="1"/>
  <c r="BA1241" i="1"/>
  <c r="AR1243" i="1"/>
  <c r="AF1243" i="1"/>
  <c r="AE1243" i="1" s="1"/>
  <c r="AN1243" i="1" s="1"/>
  <c r="BG1243" i="1" s="1"/>
  <c r="BH1243" i="1" s="1"/>
  <c r="AY1245" i="1"/>
  <c r="BA1245" i="1"/>
  <c r="AY1247" i="1"/>
  <c r="BA1247" i="1"/>
  <c r="AY1249" i="1"/>
  <c r="BA1249" i="1"/>
  <c r="AY1251" i="1"/>
  <c r="BA1251" i="1"/>
  <c r="AY1253" i="1"/>
  <c r="BA1253" i="1"/>
  <c r="AY1255" i="1"/>
  <c r="BA1255" i="1"/>
  <c r="AR1257" i="1"/>
  <c r="AF1257" i="1"/>
  <c r="AE1257" i="1" s="1"/>
  <c r="AN1257" i="1" s="1"/>
  <c r="BG1257" i="1" s="1"/>
  <c r="BH1257" i="1" s="1"/>
  <c r="AY1258" i="1"/>
  <c r="BA1258" i="1"/>
  <c r="AR1260" i="1"/>
  <c r="AF1260" i="1"/>
  <c r="AE1260" i="1" s="1"/>
  <c r="AN1260" i="1" s="1"/>
  <c r="BG1260" i="1" s="1"/>
  <c r="BH1260" i="1" s="1"/>
  <c r="AY1262" i="1"/>
  <c r="BA1262" i="1"/>
  <c r="AF1263" i="1"/>
  <c r="AE1263" i="1" s="1"/>
  <c r="AN1263" i="1" s="1"/>
  <c r="AY1264" i="1"/>
  <c r="BA1264" i="1"/>
  <c r="AY1266" i="1"/>
  <c r="BA1266" i="1"/>
  <c r="AY1270" i="1"/>
  <c r="BA1270" i="1"/>
  <c r="AY1272" i="1"/>
  <c r="BA1272" i="1"/>
  <c r="AX1280" i="1"/>
  <c r="BA1280" i="1"/>
  <c r="AF1280" i="1"/>
  <c r="AE1280" i="1" s="1"/>
  <c r="AM1280" i="1" s="1"/>
  <c r="AX1282" i="1"/>
  <c r="BA1282" i="1"/>
  <c r="AY1282" i="1"/>
  <c r="AY1283" i="1"/>
  <c r="BA1283" i="1"/>
  <c r="AD1284" i="1"/>
  <c r="AF1284" i="1" s="1"/>
  <c r="AE1284" i="1" s="1"/>
  <c r="AM1284" i="1" s="1"/>
  <c r="AY1285" i="1"/>
  <c r="BA1285" i="1"/>
  <c r="AX1286" i="1"/>
  <c r="BA1286" i="1"/>
  <c r="AY1286" i="1"/>
  <c r="AX1292" i="1"/>
  <c r="BA1292" i="1"/>
  <c r="AY1292" i="1"/>
  <c r="AY1293" i="1"/>
  <c r="BA1293" i="1"/>
  <c r="AX1294" i="1"/>
  <c r="BA1294" i="1"/>
  <c r="AY1294" i="1"/>
  <c r="AY1295" i="1"/>
  <c r="BA1295" i="1"/>
  <c r="AY1297" i="1"/>
  <c r="BA1297" i="1"/>
  <c r="AX1298" i="1"/>
  <c r="BA1298" i="1"/>
  <c r="AY1299" i="1"/>
  <c r="BA1299" i="1"/>
  <c r="AX1300" i="1"/>
  <c r="BA1300" i="1"/>
  <c r="AY1303" i="1"/>
  <c r="BA1303" i="1"/>
  <c r="AX1304" i="1"/>
  <c r="BA1304" i="1"/>
  <c r="AY1307" i="1"/>
  <c r="BA1307" i="1"/>
  <c r="AX1308" i="1"/>
  <c r="BA1308" i="1"/>
  <c r="AY1311" i="1"/>
  <c r="BA1311" i="1"/>
  <c r="BB1312" i="1"/>
  <c r="BA1312" i="1"/>
  <c r="AY1315" i="1"/>
  <c r="BA1315" i="1"/>
  <c r="BB1316" i="1"/>
  <c r="BA1316" i="1"/>
  <c r="AX1325" i="1"/>
  <c r="BA1325" i="1"/>
  <c r="BG1325" i="1"/>
  <c r="BH1325" i="1" s="1"/>
  <c r="AY1325" i="1"/>
  <c r="AY1326" i="1"/>
  <c r="BA1326" i="1"/>
  <c r="AX1329" i="1"/>
  <c r="BA1329" i="1"/>
  <c r="AY1329" i="1"/>
  <c r="AY1330" i="1"/>
  <c r="BA1330" i="1"/>
  <c r="AX1331" i="1"/>
  <c r="BA1331" i="1"/>
  <c r="AY1331" i="1"/>
  <c r="AY1332" i="1"/>
  <c r="BA1332" i="1"/>
  <c r="AX1335" i="1"/>
  <c r="BA1335" i="1"/>
  <c r="AY1335" i="1"/>
  <c r="AY1338" i="1"/>
  <c r="BA1338" i="1"/>
  <c r="AX1341" i="1"/>
  <c r="BA1341" i="1"/>
  <c r="AY1341" i="1"/>
  <c r="AY1342" i="1"/>
  <c r="BA1342" i="1"/>
  <c r="AY1344" i="1"/>
  <c r="BA1344" i="1"/>
  <c r="AX1345" i="1"/>
  <c r="BA1345" i="1"/>
  <c r="AY1345" i="1"/>
  <c r="AY1346" i="1"/>
  <c r="BA1346" i="1"/>
  <c r="AY1350" i="1"/>
  <c r="BA1350" i="1"/>
  <c r="AX1351" i="1"/>
  <c r="BA1351" i="1"/>
  <c r="AF1357" i="1"/>
  <c r="AE1357" i="1" s="1"/>
  <c r="BJ1357" i="1"/>
  <c r="BK1357" i="1" s="1"/>
  <c r="AF1359" i="1"/>
  <c r="AE1359" i="1" s="1"/>
  <c r="BJ1359" i="1"/>
  <c r="BK1359" i="1" s="1"/>
  <c r="AF1361" i="1"/>
  <c r="AE1361" i="1" s="1"/>
  <c r="BJ1361" i="1"/>
  <c r="BK1361" i="1" s="1"/>
  <c r="AF1362" i="1"/>
  <c r="AE1362" i="1" s="1"/>
  <c r="BJ1362" i="1"/>
  <c r="BK1362" i="1" s="1"/>
  <c r="AF1364" i="1"/>
  <c r="AE1364" i="1" s="1"/>
  <c r="BJ1364" i="1"/>
  <c r="BK1364" i="1" s="1"/>
  <c r="AF1366" i="1"/>
  <c r="AE1366" i="1" s="1"/>
  <c r="BJ1366" i="1"/>
  <c r="BK1366" i="1" s="1"/>
  <c r="AY1368" i="1"/>
  <c r="AY1369" i="1"/>
  <c r="BA1369" i="1"/>
  <c r="AF1370" i="1"/>
  <c r="AE1370" i="1" s="1"/>
  <c r="AN1370" i="1" s="1"/>
  <c r="AX1372" i="1"/>
  <c r="BA1372" i="1"/>
  <c r="BG1372" i="1"/>
  <c r="BH1372" i="1" s="1"/>
  <c r="AO1372" i="1"/>
  <c r="AY1372" i="1"/>
  <c r="AX1373" i="1"/>
  <c r="BA1373" i="1"/>
  <c r="AX1374" i="1"/>
  <c r="BA1374" i="1"/>
  <c r="AQ1374" i="1"/>
  <c r="BG1374" i="1"/>
  <c r="BH1374" i="1" s="1"/>
  <c r="AO1374" i="1"/>
  <c r="AY1374" i="1"/>
  <c r="AX1375" i="1"/>
  <c r="BA1375" i="1"/>
  <c r="AX1376" i="1"/>
  <c r="BA1376" i="1"/>
  <c r="AO1376" i="1"/>
  <c r="AY1376" i="1"/>
  <c r="AX1377" i="1"/>
  <c r="BA1377" i="1"/>
  <c r="AF1377" i="1"/>
  <c r="AE1377" i="1" s="1"/>
  <c r="AN1377" i="1" s="1"/>
  <c r="AF1378" i="1"/>
  <c r="AE1378" i="1" s="1"/>
  <c r="AN1378" i="1" s="1"/>
  <c r="AX1380" i="1"/>
  <c r="BA1380" i="1"/>
  <c r="BG1380" i="1"/>
  <c r="BH1380" i="1" s="1"/>
  <c r="AY1380" i="1"/>
  <c r="AX1381" i="1"/>
  <c r="BA1381" i="1"/>
  <c r="AX1382" i="1"/>
  <c r="BA1382" i="1"/>
  <c r="AQ1382" i="1"/>
  <c r="BG1382" i="1"/>
  <c r="BH1382" i="1" s="1"/>
  <c r="AO1382" i="1"/>
  <c r="AY1382" i="1"/>
  <c r="AX1383" i="1"/>
  <c r="BA1383" i="1"/>
  <c r="AX1384" i="1"/>
  <c r="BA1384" i="1"/>
  <c r="AO1384" i="1"/>
  <c r="AY1384" i="1"/>
  <c r="AX1385" i="1"/>
  <c r="BA1385" i="1"/>
  <c r="AF1385" i="1"/>
  <c r="AE1385" i="1" s="1"/>
  <c r="AN1385" i="1" s="1"/>
  <c r="AF1386" i="1"/>
  <c r="AE1386" i="1" s="1"/>
  <c r="AN1386" i="1" s="1"/>
  <c r="AX1388" i="1"/>
  <c r="BA1388" i="1"/>
  <c r="BG1388" i="1"/>
  <c r="BH1388" i="1" s="1"/>
  <c r="AY1388" i="1"/>
  <c r="AX1389" i="1"/>
  <c r="BA1389" i="1"/>
  <c r="AX1390" i="1"/>
  <c r="BA1390" i="1"/>
  <c r="BG1390" i="1"/>
  <c r="BH1390" i="1" s="1"/>
  <c r="AO1390" i="1"/>
  <c r="AY1390" i="1"/>
  <c r="AX1391" i="1"/>
  <c r="BA1391" i="1"/>
  <c r="AF1392" i="1"/>
  <c r="AE1392" i="1" s="1"/>
  <c r="AN1392" i="1" s="1"/>
  <c r="AX1394" i="1"/>
  <c r="BA1394" i="1"/>
  <c r="AY1394" i="1"/>
  <c r="AX1395" i="1"/>
  <c r="BA1395" i="1"/>
  <c r="AF1395" i="1"/>
  <c r="AE1395" i="1" s="1"/>
  <c r="AN1395" i="1" s="1"/>
  <c r="AF1396" i="1"/>
  <c r="AE1396" i="1" s="1"/>
  <c r="AN1396" i="1" s="1"/>
  <c r="AX1398" i="1"/>
  <c r="BA1398" i="1"/>
  <c r="BG1398" i="1"/>
  <c r="BH1398" i="1" s="1"/>
  <c r="AY1398" i="1"/>
  <c r="AX1399" i="1"/>
  <c r="BA1399" i="1"/>
  <c r="AF1400" i="1"/>
  <c r="AE1400" i="1" s="1"/>
  <c r="AN1400" i="1" s="1"/>
  <c r="AF1401" i="1"/>
  <c r="AE1401" i="1" s="1"/>
  <c r="AN1401" i="1" s="1"/>
  <c r="AF1402" i="1"/>
  <c r="AE1402" i="1" s="1"/>
  <c r="AN1402" i="1" s="1"/>
  <c r="AF1403" i="1"/>
  <c r="AE1403" i="1" s="1"/>
  <c r="AN1403" i="1" s="1"/>
  <c r="AD1404" i="1"/>
  <c r="AF1404" i="1" s="1"/>
  <c r="AE1404" i="1" s="1"/>
  <c r="AF1405" i="1"/>
  <c r="AE1405" i="1" s="1"/>
  <c r="AN1405" i="1" s="1"/>
  <c r="AF1406" i="1"/>
  <c r="AE1406" i="1" s="1"/>
  <c r="AN1406" i="1" s="1"/>
  <c r="AF1407" i="1"/>
  <c r="AE1407" i="1" s="1"/>
  <c r="AN1407" i="1" s="1"/>
  <c r="AF1408" i="1"/>
  <c r="AE1408" i="1" s="1"/>
  <c r="AN1408" i="1" s="1"/>
  <c r="AF1410" i="1"/>
  <c r="AE1410" i="1" s="1"/>
  <c r="AN1410" i="1" s="1"/>
  <c r="AF1411" i="1"/>
  <c r="AE1411" i="1" s="1"/>
  <c r="AN1411" i="1" s="1"/>
  <c r="AF1412" i="1"/>
  <c r="AE1412" i="1" s="1"/>
  <c r="AN1412" i="1" s="1"/>
  <c r="AF1413" i="1"/>
  <c r="AE1413" i="1" s="1"/>
  <c r="AN1413" i="1" s="1"/>
  <c r="AF1416" i="1"/>
  <c r="AE1416" i="1" s="1"/>
  <c r="AN1416" i="1" s="1"/>
  <c r="AF1418" i="1"/>
  <c r="AE1418" i="1" s="1"/>
  <c r="AN1418" i="1" s="1"/>
  <c r="AR1420" i="1"/>
  <c r="AF1420" i="1"/>
  <c r="AE1420" i="1" s="1"/>
  <c r="AN1420" i="1" s="1"/>
  <c r="AR1422" i="1"/>
  <c r="AF1422" i="1"/>
  <c r="AE1422" i="1" s="1"/>
  <c r="AN1422" i="1" s="1"/>
  <c r="AD1424" i="1"/>
  <c r="AF1424" i="1" s="1"/>
  <c r="AE1424" i="1" s="1"/>
  <c r="AR1426" i="1"/>
  <c r="AF1426" i="1"/>
  <c r="AE1426" i="1" s="1"/>
  <c r="AN1426" i="1" s="1"/>
  <c r="AR1428" i="1"/>
  <c r="AF1428" i="1"/>
  <c r="AE1428" i="1" s="1"/>
  <c r="AN1428" i="1" s="1"/>
  <c r="AR1430" i="1"/>
  <c r="AF1430" i="1"/>
  <c r="AE1430" i="1" s="1"/>
  <c r="AN1430" i="1" s="1"/>
  <c r="AR1432" i="1"/>
  <c r="AF1432" i="1"/>
  <c r="AE1432" i="1" s="1"/>
  <c r="AN1432" i="1" s="1"/>
  <c r="AD1434" i="1"/>
  <c r="AF1434" i="1" s="1"/>
  <c r="AE1434" i="1" s="1"/>
  <c r="AR1436" i="1"/>
  <c r="AF1436" i="1"/>
  <c r="AE1436" i="1" s="1"/>
  <c r="AN1436" i="1" s="1"/>
  <c r="AR1438" i="1"/>
  <c r="AF1438" i="1"/>
  <c r="AE1438" i="1" s="1"/>
  <c r="AN1438" i="1" s="1"/>
  <c r="AR1440" i="1"/>
  <c r="AF1440" i="1"/>
  <c r="AE1440" i="1" s="1"/>
  <c r="AN1440" i="1" s="1"/>
  <c r="AY1442" i="1"/>
  <c r="BA1442" i="1"/>
  <c r="BG1444" i="1"/>
  <c r="BH1444" i="1" s="1"/>
  <c r="AY1444" i="1"/>
  <c r="BA1444" i="1"/>
  <c r="AR1446" i="1"/>
  <c r="AF1446" i="1"/>
  <c r="AE1446" i="1" s="1"/>
  <c r="AN1446" i="1" s="1"/>
  <c r="AR1448" i="1"/>
  <c r="AF1448" i="1"/>
  <c r="AE1448" i="1" s="1"/>
  <c r="AN1448" i="1" s="1"/>
  <c r="AY1450" i="1"/>
  <c r="BA1450" i="1"/>
  <c r="AY1452" i="1"/>
  <c r="BA1452" i="1"/>
  <c r="AY1454" i="1"/>
  <c r="BA1454" i="1"/>
  <c r="AR1455" i="1"/>
  <c r="AR1456" i="1"/>
  <c r="AF1456" i="1"/>
  <c r="AE1456" i="1" s="1"/>
  <c r="AN1456" i="1" s="1"/>
  <c r="AY1458" i="1"/>
  <c r="BA1458" i="1"/>
  <c r="AD1460" i="1"/>
  <c r="AF1460" i="1" s="1"/>
  <c r="AE1460" i="1" s="1"/>
  <c r="AF1461" i="1"/>
  <c r="AE1461" i="1" s="1"/>
  <c r="AN1461" i="1" s="1"/>
  <c r="BJ1462" i="1"/>
  <c r="BK1462" i="1" s="1"/>
  <c r="AY1462" i="1"/>
  <c r="BA1462" i="1"/>
  <c r="AF1463" i="1"/>
  <c r="AE1463" i="1" s="1"/>
  <c r="AX1464" i="1"/>
  <c r="BA1464" i="1"/>
  <c r="AY1464" i="1"/>
  <c r="BJ1465" i="1"/>
  <c r="BK1465" i="1" s="1"/>
  <c r="AX1466" i="1"/>
  <c r="BA1466" i="1"/>
  <c r="AR1468" i="1"/>
  <c r="AF1468" i="1"/>
  <c r="AE1468" i="1" s="1"/>
  <c r="BJ1468" i="1"/>
  <c r="BK1468" i="1" s="1"/>
  <c r="AY1469" i="1"/>
  <c r="BA1469" i="1"/>
  <c r="AF1469" i="1"/>
  <c r="AE1469" i="1" s="1"/>
  <c r="BJ1469" i="1"/>
  <c r="BK1469" i="1" s="1"/>
  <c r="AX1470" i="1"/>
  <c r="BA1470" i="1"/>
  <c r="AR1472" i="1"/>
  <c r="AF1472" i="1"/>
  <c r="AE1472" i="1" s="1"/>
  <c r="BJ1472" i="1"/>
  <c r="BK1472" i="1" s="1"/>
  <c r="AY1473" i="1"/>
  <c r="BA1473" i="1"/>
  <c r="AF1473" i="1"/>
  <c r="AE1473" i="1" s="1"/>
  <c r="BJ1473" i="1"/>
  <c r="BK1473" i="1" s="1"/>
  <c r="AX1474" i="1"/>
  <c r="BA1474" i="1"/>
  <c r="AR1476" i="1"/>
  <c r="AF1476" i="1"/>
  <c r="AE1476" i="1" s="1"/>
  <c r="BJ1476" i="1"/>
  <c r="BK1476" i="1" s="1"/>
  <c r="AY1477" i="1"/>
  <c r="BA1477" i="1"/>
  <c r="AF1477" i="1"/>
  <c r="AE1477" i="1" s="1"/>
  <c r="BJ1477" i="1"/>
  <c r="BK1477" i="1" s="1"/>
  <c r="BB1478" i="1"/>
  <c r="BA1478" i="1"/>
  <c r="AR1480" i="1"/>
  <c r="AF1480" i="1"/>
  <c r="AE1480" i="1" s="1"/>
  <c r="BJ1480" i="1"/>
  <c r="BK1480" i="1" s="1"/>
  <c r="AY1481" i="1"/>
  <c r="BA1481" i="1"/>
  <c r="AF1481" i="1"/>
  <c r="AE1481" i="1" s="1"/>
  <c r="BJ1481" i="1"/>
  <c r="BK1481" i="1" s="1"/>
  <c r="BB1482" i="1"/>
  <c r="BA1482" i="1"/>
  <c r="AR1484" i="1"/>
  <c r="AF1484" i="1"/>
  <c r="AE1484" i="1" s="1"/>
  <c r="BJ1484" i="1"/>
  <c r="BK1484" i="1" s="1"/>
  <c r="AR1486" i="1"/>
  <c r="AF1486" i="1"/>
  <c r="AE1486" i="1" s="1"/>
  <c r="BJ1486" i="1"/>
  <c r="BK1486" i="1" s="1"/>
  <c r="AR1488" i="1"/>
  <c r="AF1488" i="1"/>
  <c r="AE1488" i="1" s="1"/>
  <c r="BJ1488" i="1"/>
  <c r="BK1488" i="1" s="1"/>
  <c r="AD1490" i="1"/>
  <c r="AF1490" i="1" s="1"/>
  <c r="AE1490" i="1" s="1"/>
  <c r="AX1494" i="1"/>
  <c r="BA1494" i="1"/>
  <c r="AY1495" i="1"/>
  <c r="BA1495" i="1"/>
  <c r="AX1496" i="1"/>
  <c r="BA1496" i="1"/>
  <c r="AY1497" i="1"/>
  <c r="BA1497" i="1"/>
  <c r="AX1498" i="1"/>
  <c r="BA1498" i="1"/>
  <c r="AD1500" i="1"/>
  <c r="AF1500" i="1" s="1"/>
  <c r="AE1500" i="1" s="1"/>
  <c r="AY1501" i="1"/>
  <c r="BA1501" i="1"/>
  <c r="AX1502" i="1"/>
  <c r="BA1502" i="1"/>
  <c r="AY1503" i="1"/>
  <c r="BA1503" i="1"/>
  <c r="AX1504" i="1"/>
  <c r="BA1504" i="1"/>
  <c r="AY1505" i="1"/>
  <c r="BA1505" i="1"/>
  <c r="AX1506" i="1"/>
  <c r="BA1506" i="1"/>
  <c r="AO1506" i="1"/>
  <c r="AD1508" i="1"/>
  <c r="AX1510" i="1"/>
  <c r="BA1510" i="1"/>
  <c r="AY1513" i="1"/>
  <c r="BA1513" i="1"/>
  <c r="AY1515" i="1"/>
  <c r="BA1515" i="1"/>
  <c r="AY1517" i="1"/>
  <c r="BA1517" i="1"/>
  <c r="AR1518" i="1"/>
  <c r="AR1519" i="1"/>
  <c r="AF1519" i="1"/>
  <c r="AE1519" i="1" s="1"/>
  <c r="BG1519" i="1"/>
  <c r="BH1519" i="1" s="1"/>
  <c r="AY1521" i="1"/>
  <c r="BA1521" i="1"/>
  <c r="AF1521" i="1"/>
  <c r="AE1521" i="1" s="1"/>
  <c r="AR1522" i="1"/>
  <c r="AF1522" i="1"/>
  <c r="AE1522" i="1" s="1"/>
  <c r="AX1524" i="1"/>
  <c r="BA1524" i="1"/>
  <c r="AY1524" i="1"/>
  <c r="AR1526" i="1"/>
  <c r="AD1526" i="1"/>
  <c r="AF1526" i="1" s="1"/>
  <c r="BJ1526" i="1"/>
  <c r="BK1526" i="1" s="1"/>
  <c r="AY1529" i="1"/>
  <c r="BA1529" i="1"/>
  <c r="AX1530" i="1"/>
  <c r="BA1530" i="1"/>
  <c r="AY1530" i="1"/>
  <c r="AY1537" i="1"/>
  <c r="BA1537" i="1"/>
  <c r="BB1538" i="1"/>
  <c r="BA1538" i="1"/>
  <c r="AY1538" i="1"/>
  <c r="BC1543" i="1"/>
  <c r="BA1543" i="1"/>
  <c r="AY1422" i="1"/>
  <c r="BA1422" i="1"/>
  <c r="AO1424" i="1"/>
  <c r="AY1424" i="1"/>
  <c r="BA1424" i="1"/>
  <c r="AY1426" i="1"/>
  <c r="BA1426" i="1"/>
  <c r="AY1428" i="1"/>
  <c r="BA1428" i="1"/>
  <c r="AY1430" i="1"/>
  <c r="BA1430" i="1"/>
  <c r="AY1432" i="1"/>
  <c r="BA1432" i="1"/>
  <c r="AY1434" i="1"/>
  <c r="BA1434" i="1"/>
  <c r="AY1436" i="1"/>
  <c r="BA1436" i="1"/>
  <c r="AY1438" i="1"/>
  <c r="BA1438" i="1"/>
  <c r="AY1440" i="1"/>
  <c r="BA1440" i="1"/>
  <c r="AO1446" i="1"/>
  <c r="AY1446" i="1"/>
  <c r="BA1446" i="1"/>
  <c r="AY1448" i="1"/>
  <c r="BA1448" i="1"/>
  <c r="AR1453" i="1"/>
  <c r="AY1456" i="1"/>
  <c r="BA1456" i="1"/>
  <c r="AY1465" i="1"/>
  <c r="BA1465" i="1"/>
  <c r="AY1467" i="1"/>
  <c r="BA1467" i="1"/>
  <c r="AX1468" i="1"/>
  <c r="BA1468" i="1"/>
  <c r="AY1471" i="1"/>
  <c r="BA1471" i="1"/>
  <c r="AX1472" i="1"/>
  <c r="BA1472" i="1"/>
  <c r="AY1475" i="1"/>
  <c r="BA1475" i="1"/>
  <c r="BB1476" i="1"/>
  <c r="BA1476" i="1"/>
  <c r="AY1479" i="1"/>
  <c r="BA1479" i="1"/>
  <c r="BB1480" i="1"/>
  <c r="BA1480" i="1"/>
  <c r="BC1483" i="1"/>
  <c r="BA1483" i="1"/>
  <c r="AX1484" i="1"/>
  <c r="BA1484" i="1"/>
  <c r="BC1484" i="1"/>
  <c r="BC1485" i="1"/>
  <c r="BA1485" i="1"/>
  <c r="AX1486" i="1"/>
  <c r="BA1486" i="1"/>
  <c r="BC1486" i="1"/>
  <c r="BC1487" i="1"/>
  <c r="BA1487" i="1"/>
  <c r="AX1488" i="1"/>
  <c r="BA1488" i="1"/>
  <c r="BC1488" i="1"/>
  <c r="BC1489" i="1"/>
  <c r="BA1489" i="1"/>
  <c r="AX1490" i="1"/>
  <c r="BA1490" i="1"/>
  <c r="AY1490" i="1"/>
  <c r="AY1491" i="1"/>
  <c r="BA1491" i="1"/>
  <c r="AX1492" i="1"/>
  <c r="BA1492" i="1"/>
  <c r="AY1493" i="1"/>
  <c r="BA1493" i="1"/>
  <c r="AY1499" i="1"/>
  <c r="BA1499" i="1"/>
  <c r="AX1500" i="1"/>
  <c r="BA1500" i="1"/>
  <c r="AO1500" i="1"/>
  <c r="AY1507" i="1"/>
  <c r="BA1507" i="1"/>
  <c r="AX1508" i="1"/>
  <c r="BA1508" i="1"/>
  <c r="AY1509" i="1"/>
  <c r="BA1509" i="1"/>
  <c r="AY1511" i="1"/>
  <c r="BA1511" i="1"/>
  <c r="AX1512" i="1"/>
  <c r="BA1512" i="1"/>
  <c r="AX1514" i="1"/>
  <c r="BA1514" i="1"/>
  <c r="AX1516" i="1"/>
  <c r="BA1516" i="1"/>
  <c r="AX1518" i="1"/>
  <c r="BA1518" i="1"/>
  <c r="AY1519" i="1"/>
  <c r="BA1519" i="1"/>
  <c r="AX1520" i="1"/>
  <c r="BA1520" i="1"/>
  <c r="AF1520" i="1"/>
  <c r="AE1520" i="1" s="1"/>
  <c r="AX1522" i="1"/>
  <c r="BA1522" i="1"/>
  <c r="AY1522" i="1"/>
  <c r="AY1523" i="1"/>
  <c r="BA1523" i="1"/>
  <c r="AY1525" i="1"/>
  <c r="BA1525" i="1"/>
  <c r="AX1526" i="1"/>
  <c r="BA1526" i="1"/>
  <c r="AY1533" i="1"/>
  <c r="BA1533" i="1"/>
  <c r="AX1534" i="1"/>
  <c r="BA1534" i="1"/>
  <c r="AY1534" i="1"/>
  <c r="AY1541" i="1"/>
  <c r="BA1541" i="1"/>
  <c r="AX1542" i="1"/>
  <c r="BA1542" i="1"/>
  <c r="AY1542" i="1"/>
  <c r="BC1542" i="1"/>
  <c r="AX1544" i="1"/>
  <c r="BA1544" i="1"/>
  <c r="BC1544" i="1"/>
  <c r="BC1545" i="1"/>
  <c r="BA1545" i="1"/>
  <c r="AX1546" i="1"/>
  <c r="BA1546" i="1"/>
  <c r="BC1546" i="1"/>
  <c r="AY1547" i="1"/>
  <c r="BA1547" i="1"/>
  <c r="AX1548" i="1"/>
  <c r="BA1548" i="1"/>
  <c r="AY1548" i="1"/>
  <c r="AY1549" i="1"/>
  <c r="BA1549" i="1"/>
  <c r="AY1551" i="1"/>
  <c r="BA1551" i="1"/>
  <c r="AY1557" i="1"/>
  <c r="BA1557" i="1"/>
  <c r="AY1559" i="1"/>
  <c r="BA1559" i="1"/>
  <c r="AY1565" i="1"/>
  <c r="BA1565" i="1"/>
  <c r="AY1568" i="1"/>
  <c r="BA1568" i="1"/>
  <c r="AX1571" i="1"/>
  <c r="BA1571" i="1"/>
  <c r="AO1571" i="1"/>
  <c r="AY1571" i="1"/>
  <c r="AX1575" i="1"/>
  <c r="BA1575" i="1"/>
  <c r="AO1575" i="1"/>
  <c r="AY1575" i="1"/>
  <c r="AY1576" i="1"/>
  <c r="BA1576" i="1"/>
  <c r="AX1579" i="1"/>
  <c r="BA1579" i="1"/>
  <c r="AO1579" i="1"/>
  <c r="AY1579" i="1"/>
  <c r="AY1580" i="1"/>
  <c r="BA1580" i="1"/>
  <c r="AY1582" i="1"/>
  <c r="BA1582" i="1"/>
  <c r="AX1583" i="1"/>
  <c r="BA1583" i="1"/>
  <c r="AO1583" i="1"/>
  <c r="AY1583" i="1"/>
  <c r="AY1586" i="1"/>
  <c r="BA1586" i="1"/>
  <c r="AX1587" i="1"/>
  <c r="BA1587" i="1"/>
  <c r="AY1587" i="1"/>
  <c r="AX1589" i="1"/>
  <c r="BA1589" i="1"/>
  <c r="AX1591" i="1"/>
  <c r="BA1591" i="1"/>
  <c r="AY1591" i="1"/>
  <c r="AY1592" i="1"/>
  <c r="BA1592" i="1"/>
  <c r="AX1593" i="1"/>
  <c r="BA1593" i="1"/>
  <c r="AY1593" i="1"/>
  <c r="AY1594" i="1"/>
  <c r="BA1594" i="1"/>
  <c r="AX1597" i="1"/>
  <c r="BA1597" i="1"/>
  <c r="AY1597" i="1"/>
  <c r="AY1600" i="1"/>
  <c r="BA1600" i="1"/>
  <c r="AX1601" i="1"/>
  <c r="BA1601" i="1"/>
  <c r="AY1606" i="1"/>
  <c r="BA1606" i="1"/>
  <c r="BB1607" i="1"/>
  <c r="BA1607" i="1"/>
  <c r="AY1607" i="1"/>
  <c r="AY1608" i="1"/>
  <c r="BA1608" i="1"/>
  <c r="BB1609" i="1"/>
  <c r="BA1609" i="1"/>
  <c r="AX1613" i="1"/>
  <c r="BA1613" i="1"/>
  <c r="AY1614" i="1"/>
  <c r="BA1614" i="1"/>
  <c r="AY1620" i="1"/>
  <c r="BA1620" i="1"/>
  <c r="AY1621" i="1"/>
  <c r="BA1621" i="1"/>
  <c r="AY1629" i="1"/>
  <c r="BA1629" i="1"/>
  <c r="AX1634" i="1"/>
  <c r="BA1634" i="1"/>
  <c r="AY1634" i="1"/>
  <c r="AY1527" i="1"/>
  <c r="BA1527" i="1"/>
  <c r="AF1527" i="1"/>
  <c r="AE1527" i="1" s="1"/>
  <c r="BJ1527" i="1"/>
  <c r="BK1527" i="1" s="1"/>
  <c r="AX1528" i="1"/>
  <c r="BA1528" i="1"/>
  <c r="AR1530" i="1"/>
  <c r="AF1530" i="1"/>
  <c r="AE1530" i="1" s="1"/>
  <c r="BJ1530" i="1"/>
  <c r="BK1530" i="1" s="1"/>
  <c r="AY1531" i="1"/>
  <c r="BA1531" i="1"/>
  <c r="AF1531" i="1"/>
  <c r="AE1531" i="1" s="1"/>
  <c r="BJ1531" i="1"/>
  <c r="BK1531" i="1" s="1"/>
  <c r="AX1532" i="1"/>
  <c r="BA1532" i="1"/>
  <c r="AR1534" i="1"/>
  <c r="AF1534" i="1"/>
  <c r="AE1534" i="1" s="1"/>
  <c r="BJ1534" i="1"/>
  <c r="BK1534" i="1" s="1"/>
  <c r="AY1535" i="1"/>
  <c r="BA1535" i="1"/>
  <c r="AF1535" i="1"/>
  <c r="AE1535" i="1" s="1"/>
  <c r="BJ1535" i="1"/>
  <c r="BK1535" i="1" s="1"/>
  <c r="AX1536" i="1"/>
  <c r="BA1536" i="1"/>
  <c r="AR1538" i="1"/>
  <c r="AF1538" i="1"/>
  <c r="AE1538" i="1" s="1"/>
  <c r="BJ1538" i="1"/>
  <c r="BK1538" i="1" s="1"/>
  <c r="AY1539" i="1"/>
  <c r="BA1539" i="1"/>
  <c r="AF1539" i="1"/>
  <c r="AE1539" i="1" s="1"/>
  <c r="BJ1539" i="1"/>
  <c r="BK1539" i="1" s="1"/>
  <c r="BB1540" i="1"/>
  <c r="BA1540" i="1"/>
  <c r="AR1542" i="1"/>
  <c r="AF1542" i="1"/>
  <c r="AE1542" i="1" s="1"/>
  <c r="BJ1542" i="1"/>
  <c r="BK1542" i="1" s="1"/>
  <c r="AR1544" i="1"/>
  <c r="AF1544" i="1"/>
  <c r="AE1544" i="1" s="1"/>
  <c r="BJ1544" i="1"/>
  <c r="BK1544" i="1" s="1"/>
  <c r="AY1544" i="1"/>
  <c r="AR1546" i="1"/>
  <c r="AF1546" i="1"/>
  <c r="AE1546" i="1" s="1"/>
  <c r="BJ1546" i="1"/>
  <c r="BK1546" i="1" s="1"/>
  <c r="AY1546" i="1"/>
  <c r="AR1548" i="1"/>
  <c r="AF1548" i="1"/>
  <c r="AE1548" i="1" s="1"/>
  <c r="AN1548" i="1" s="1"/>
  <c r="BG1548" i="1" s="1"/>
  <c r="BH1548" i="1" s="1"/>
  <c r="AX1550" i="1"/>
  <c r="BA1550" i="1"/>
  <c r="AY1550" i="1"/>
  <c r="AX1552" i="1"/>
  <c r="BA1552" i="1"/>
  <c r="AO1552" i="1"/>
  <c r="AY1552" i="1"/>
  <c r="AY1553" i="1"/>
  <c r="BA1553" i="1"/>
  <c r="AX1554" i="1"/>
  <c r="BA1554" i="1"/>
  <c r="AO1554" i="1"/>
  <c r="AY1554" i="1"/>
  <c r="AY1555" i="1"/>
  <c r="BA1555" i="1"/>
  <c r="AX1556" i="1"/>
  <c r="BA1556" i="1"/>
  <c r="AO1556" i="1"/>
  <c r="AY1556" i="1"/>
  <c r="AX1558" i="1"/>
  <c r="BA1558" i="1"/>
  <c r="AO1558" i="1"/>
  <c r="AY1558" i="1"/>
  <c r="AX1560" i="1"/>
  <c r="BA1560" i="1"/>
  <c r="AO1560" i="1"/>
  <c r="AY1560" i="1"/>
  <c r="AY1561" i="1"/>
  <c r="BA1561" i="1"/>
  <c r="AX1562" i="1"/>
  <c r="BA1562" i="1"/>
  <c r="AO1562" i="1"/>
  <c r="AY1562" i="1"/>
  <c r="AY1563" i="1"/>
  <c r="BA1563" i="1"/>
  <c r="AX1564" i="1"/>
  <c r="BA1564" i="1"/>
  <c r="AO1564" i="1"/>
  <c r="AY1564" i="1"/>
  <c r="AY1566" i="1"/>
  <c r="BA1566" i="1"/>
  <c r="AX1567" i="1"/>
  <c r="BA1567" i="1"/>
  <c r="AY1567" i="1"/>
  <c r="AX1569" i="1"/>
  <c r="BA1569" i="1"/>
  <c r="AO1569" i="1"/>
  <c r="AY1569" i="1"/>
  <c r="AR1571" i="1"/>
  <c r="AF1571" i="1"/>
  <c r="AE1571" i="1" s="1"/>
  <c r="AN1571" i="1" s="1"/>
  <c r="AY1572" i="1"/>
  <c r="BA1572" i="1"/>
  <c r="AX1573" i="1"/>
  <c r="BA1573" i="1"/>
  <c r="AY1573" i="1"/>
  <c r="AY1574" i="1"/>
  <c r="BA1574" i="1"/>
  <c r="AR1575" i="1"/>
  <c r="AF1575" i="1"/>
  <c r="AE1575" i="1" s="1"/>
  <c r="AN1575" i="1" s="1"/>
  <c r="AX1577" i="1"/>
  <c r="BA1577" i="1"/>
  <c r="BG1577" i="1"/>
  <c r="BH1577" i="1" s="1"/>
  <c r="AO1577" i="1"/>
  <c r="AY1577" i="1"/>
  <c r="AY1578" i="1"/>
  <c r="BA1578" i="1"/>
  <c r="AR1579" i="1"/>
  <c r="AF1579" i="1"/>
  <c r="AE1579" i="1" s="1"/>
  <c r="AN1579" i="1" s="1"/>
  <c r="AX1581" i="1"/>
  <c r="BA1581" i="1"/>
  <c r="AO1581" i="1"/>
  <c r="AY1581" i="1"/>
  <c r="AR1583" i="1"/>
  <c r="AF1583" i="1"/>
  <c r="AE1583" i="1" s="1"/>
  <c r="AN1583" i="1" s="1"/>
  <c r="AY1584" i="1"/>
  <c r="BA1584" i="1"/>
  <c r="AX1585" i="1"/>
  <c r="BA1585" i="1"/>
  <c r="AO1585" i="1"/>
  <c r="AY1585" i="1"/>
  <c r="AR1587" i="1"/>
  <c r="AF1587" i="1"/>
  <c r="AE1587" i="1" s="1"/>
  <c r="AR1589" i="1"/>
  <c r="AF1589" i="1"/>
  <c r="AE1589" i="1" s="1"/>
  <c r="AY1589" i="1"/>
  <c r="AY1590" i="1"/>
  <c r="BA1590" i="1"/>
  <c r="AF1590" i="1"/>
  <c r="AE1590" i="1" s="1"/>
  <c r="BJ1590" i="1"/>
  <c r="BK1590" i="1" s="1"/>
  <c r="AR1591" i="1"/>
  <c r="AF1591" i="1"/>
  <c r="AE1591" i="1" s="1"/>
  <c r="AR1593" i="1"/>
  <c r="AF1593" i="1"/>
  <c r="AE1593" i="1" s="1"/>
  <c r="AX1595" i="1"/>
  <c r="BA1595" i="1"/>
  <c r="BG1595" i="1"/>
  <c r="BH1595" i="1" s="1"/>
  <c r="AY1595" i="1"/>
  <c r="AY1596" i="1"/>
  <c r="BA1596" i="1"/>
  <c r="AF1596" i="1"/>
  <c r="AE1596" i="1" s="1"/>
  <c r="AR1597" i="1"/>
  <c r="AF1597" i="1"/>
  <c r="AE1597" i="1" s="1"/>
  <c r="BJ1597" i="1"/>
  <c r="BK1597" i="1" s="1"/>
  <c r="AY1598" i="1"/>
  <c r="BA1598" i="1"/>
  <c r="AF1598" i="1"/>
  <c r="AE1598" i="1" s="1"/>
  <c r="BJ1598" i="1"/>
  <c r="BK1598" i="1" s="1"/>
  <c r="AX1599" i="1"/>
  <c r="BA1599" i="1"/>
  <c r="AY1599" i="1"/>
  <c r="AR1601" i="1"/>
  <c r="AF1601" i="1"/>
  <c r="AE1601" i="1" s="1"/>
  <c r="AY1601" i="1"/>
  <c r="AY1602" i="1"/>
  <c r="BA1602" i="1"/>
  <c r="AF1602" i="1"/>
  <c r="AE1602" i="1" s="1"/>
  <c r="AX1603" i="1"/>
  <c r="BA1603" i="1"/>
  <c r="AY1603" i="1"/>
  <c r="AY1604" i="1"/>
  <c r="BA1604" i="1"/>
  <c r="AF1604" i="1"/>
  <c r="AE1604" i="1" s="1"/>
  <c r="AX1605" i="1"/>
  <c r="BA1605" i="1"/>
  <c r="BG1605" i="1"/>
  <c r="BH1605" i="1" s="1"/>
  <c r="AR1609" i="1"/>
  <c r="AF1609" i="1"/>
  <c r="AE1609" i="1" s="1"/>
  <c r="BJ1609" i="1"/>
  <c r="BK1609" i="1" s="1"/>
  <c r="AY1609" i="1"/>
  <c r="AY1610" i="1"/>
  <c r="BA1610" i="1"/>
  <c r="AF1610" i="1"/>
  <c r="AE1610" i="1" s="1"/>
  <c r="BJ1610" i="1"/>
  <c r="BK1610" i="1" s="1"/>
  <c r="AX1611" i="1"/>
  <c r="BA1611" i="1"/>
  <c r="AY1612" i="1"/>
  <c r="BA1612" i="1"/>
  <c r="AF1612" i="1"/>
  <c r="AE1612" i="1" s="1"/>
  <c r="BJ1612" i="1"/>
  <c r="BK1612" i="1" s="1"/>
  <c r="AR1613" i="1"/>
  <c r="AF1613" i="1"/>
  <c r="AE1613" i="1" s="1"/>
  <c r="BJ1613" i="1"/>
  <c r="BK1613" i="1" s="1"/>
  <c r="AY1613" i="1"/>
  <c r="AX1615" i="1"/>
  <c r="BA1615" i="1"/>
  <c r="BC1615" i="1"/>
  <c r="BC1616" i="1"/>
  <c r="BA1616" i="1"/>
  <c r="AF1616" i="1"/>
  <c r="AE1616" i="1" s="1"/>
  <c r="AX1624" i="1"/>
  <c r="BA1624" i="1"/>
  <c r="AY1624" i="1"/>
  <c r="AY1625" i="1"/>
  <c r="BA1625" i="1"/>
  <c r="AF1625" i="1"/>
  <c r="AE1625" i="1" s="1"/>
  <c r="BD1625" i="1"/>
  <c r="BJ1626" i="1"/>
  <c r="BK1626" i="1" s="1"/>
  <c r="AR1629" i="1"/>
  <c r="AX1630" i="1"/>
  <c r="BA1630" i="1"/>
  <c r="AY1630" i="1"/>
  <c r="AY1645" i="1"/>
  <c r="BA1645" i="1"/>
  <c r="AF1651" i="1"/>
  <c r="AE1651" i="1" s="1"/>
  <c r="BA1633" i="1"/>
  <c r="BJ1616" i="1"/>
  <c r="BK1616" i="1" s="1"/>
  <c r="AX1617" i="1"/>
  <c r="BA1617" i="1"/>
  <c r="BC1617" i="1"/>
  <c r="BC1618" i="1"/>
  <c r="BA1618" i="1"/>
  <c r="AF1618" i="1"/>
  <c r="AE1618" i="1" s="1"/>
  <c r="BJ1618" i="1"/>
  <c r="BK1618" i="1" s="1"/>
  <c r="AX1619" i="1"/>
  <c r="BA1619" i="1"/>
  <c r="AR1621" i="1"/>
  <c r="AX1622" i="1"/>
  <c r="BA1622" i="1"/>
  <c r="AY1623" i="1"/>
  <c r="BA1623" i="1"/>
  <c r="AF1623" i="1"/>
  <c r="AE1623" i="1" s="1"/>
  <c r="AR1624" i="1"/>
  <c r="AF1624" i="1"/>
  <c r="AE1624" i="1" s="1"/>
  <c r="AX1626" i="1"/>
  <c r="BA1626" i="1"/>
  <c r="AY1627" i="1"/>
  <c r="BA1627" i="1"/>
  <c r="AF1627" i="1"/>
  <c r="AE1627" i="1" s="1"/>
  <c r="AX1628" i="1"/>
  <c r="BA1628" i="1"/>
  <c r="BG1628" i="1"/>
  <c r="BH1628" i="1" s="1"/>
  <c r="AR1630" i="1"/>
  <c r="AY1631" i="1"/>
  <c r="BA1631" i="1"/>
  <c r="BG1632" i="1"/>
  <c r="BH1632" i="1" s="1"/>
  <c r="AR1634" i="1"/>
  <c r="AF1635" i="1"/>
  <c r="AE1635" i="1" s="1"/>
  <c r="AR1636" i="1"/>
  <c r="AF1636" i="1"/>
  <c r="AE1636" i="1" s="1"/>
  <c r="AF1637" i="1"/>
  <c r="AE1637" i="1" s="1"/>
  <c r="AR1638" i="1"/>
  <c r="AR1640" i="1"/>
  <c r="AR1642" i="1"/>
  <c r="AR1644" i="1"/>
  <c r="AF1644" i="1"/>
  <c r="AE1644" i="1" s="1"/>
  <c r="AR1645" i="1"/>
  <c r="AF1645" i="1"/>
  <c r="AE1645" i="1" s="1"/>
  <c r="AY1647" i="1"/>
  <c r="BA1647" i="1"/>
  <c r="AY1651" i="1"/>
  <c r="BA1651" i="1"/>
  <c r="AF1652" i="1"/>
  <c r="AE1652" i="1" s="1"/>
  <c r="AR1653" i="1"/>
  <c r="BE1653" i="1" s="1"/>
  <c r="AF1653" i="1"/>
  <c r="AE1653" i="1" s="1"/>
  <c r="BL1653" i="1"/>
  <c r="AY1654" i="1"/>
  <c r="BA1654" i="1"/>
  <c r="AF1654" i="1"/>
  <c r="AE1654" i="1" s="1"/>
  <c r="AX1655" i="1"/>
  <c r="BA1655" i="1"/>
  <c r="AR1651" i="1"/>
  <c r="BA1632" i="1"/>
  <c r="BG10" i="1"/>
  <c r="BH10" i="1" s="1"/>
  <c r="AR10" i="1"/>
  <c r="BI27" i="1"/>
  <c r="BJ29" i="1"/>
  <c r="BK29" i="1" s="1"/>
  <c r="BE31" i="1"/>
  <c r="BI33" i="1"/>
  <c r="BI37" i="1"/>
  <c r="BL39" i="1"/>
  <c r="BJ41" i="1"/>
  <c r="BK41" i="1" s="1"/>
  <c r="BE41" i="1"/>
  <c r="BL43" i="1"/>
  <c r="BE47" i="1"/>
  <c r="BE51" i="1"/>
  <c r="BJ55" i="1"/>
  <c r="BK55" i="1" s="1"/>
  <c r="BE55" i="1"/>
  <c r="BE59" i="1"/>
  <c r="BJ63" i="1"/>
  <c r="BK63" i="1" s="1"/>
  <c r="BE63" i="1"/>
  <c r="BI67" i="1"/>
  <c r="BI69" i="1"/>
  <c r="BI71" i="1"/>
  <c r="BL73" i="1"/>
  <c r="BL75" i="1"/>
  <c r="BL77" i="1"/>
  <c r="BL83" i="1"/>
  <c r="BL85" i="1"/>
  <c r="BI87" i="1"/>
  <c r="BE89" i="1"/>
  <c r="BI91" i="1"/>
  <c r="BE93" i="1"/>
  <c r="BI95" i="1"/>
  <c r="BE97" i="1"/>
  <c r="BI99" i="1"/>
  <c r="BI103" i="1"/>
  <c r="BJ107" i="1"/>
  <c r="BK107" i="1" s="1"/>
  <c r="BE107" i="1"/>
  <c r="BL109" i="1"/>
  <c r="BJ111" i="1"/>
  <c r="BK111" i="1" s="1"/>
  <c r="BE111" i="1"/>
  <c r="BL113" i="1"/>
  <c r="BJ115" i="1"/>
  <c r="BK115" i="1" s="1"/>
  <c r="BL120" i="1"/>
  <c r="BJ128" i="1"/>
  <c r="BK128" i="1" s="1"/>
  <c r="BJ130" i="1"/>
  <c r="BK130" i="1" s="1"/>
  <c r="BJ132" i="1"/>
  <c r="BK132" i="1" s="1"/>
  <c r="BL142" i="1"/>
  <c r="BI11" i="1"/>
  <c r="BJ15" i="1"/>
  <c r="BK15" i="1" s="1"/>
  <c r="BE15" i="1"/>
  <c r="BE17" i="1"/>
  <c r="BJ19" i="1"/>
  <c r="BK19" i="1" s="1"/>
  <c r="BE19" i="1"/>
  <c r="BI23" i="1"/>
  <c r="AQ9" i="1"/>
  <c r="BE9" i="1" s="1"/>
  <c r="BG9" i="1"/>
  <c r="BH9" i="1" s="1"/>
  <c r="BI9" i="1"/>
  <c r="BE11" i="1"/>
  <c r="BG12" i="1"/>
  <c r="BH12" i="1" s="1"/>
  <c r="AR12" i="1"/>
  <c r="BG13" i="1"/>
  <c r="BH13" i="1" s="1"/>
  <c r="BI13" i="1"/>
  <c r="BL15" i="1"/>
  <c r="BG17" i="1"/>
  <c r="BH17" i="1" s="1"/>
  <c r="BI17" i="1"/>
  <c r="BL19" i="1"/>
  <c r="AQ21" i="1"/>
  <c r="BE21" i="1" s="1"/>
  <c r="BG21" i="1"/>
  <c r="BH21" i="1" s="1"/>
  <c r="BI21" i="1"/>
  <c r="BE23" i="1"/>
  <c r="BG26" i="1"/>
  <c r="BH26" i="1" s="1"/>
  <c r="BE27" i="1"/>
  <c r="BL29" i="1"/>
  <c r="BG31" i="1"/>
  <c r="BH31" i="1" s="1"/>
  <c r="BI31" i="1"/>
  <c r="BE33" i="1"/>
  <c r="AQ35" i="1"/>
  <c r="BE35" i="1" s="1"/>
  <c r="BG35" i="1"/>
  <c r="BH35" i="1" s="1"/>
  <c r="BI35" i="1"/>
  <c r="BE37" i="1"/>
  <c r="BJ39" i="1"/>
  <c r="BK39" i="1" s="1"/>
  <c r="BE39" i="1"/>
  <c r="BL41" i="1"/>
  <c r="BJ43" i="1"/>
  <c r="BK43" i="1" s="1"/>
  <c r="BG47" i="1"/>
  <c r="BH47" i="1" s="1"/>
  <c r="BI47" i="1"/>
  <c r="BG51" i="1"/>
  <c r="BH51" i="1" s="1"/>
  <c r="BI51" i="1"/>
  <c r="BL55" i="1"/>
  <c r="BG59" i="1"/>
  <c r="BH59" i="1" s="1"/>
  <c r="BI59" i="1"/>
  <c r="BL63" i="1"/>
  <c r="BG66" i="1"/>
  <c r="BH66" i="1" s="1"/>
  <c r="BE67" i="1"/>
  <c r="BG68" i="1"/>
  <c r="BH68" i="1" s="1"/>
  <c r="BE69" i="1"/>
  <c r="BG70" i="1"/>
  <c r="BH70" i="1" s="1"/>
  <c r="BE71" i="1"/>
  <c r="BJ73" i="1"/>
  <c r="BK73" i="1" s="1"/>
  <c r="BJ75" i="1"/>
  <c r="BK75" i="1" s="1"/>
  <c r="BJ77" i="1"/>
  <c r="BK77" i="1" s="1"/>
  <c r="AQ81" i="1"/>
  <c r="BE81" i="1" s="1"/>
  <c r="BG81" i="1"/>
  <c r="BH81" i="1" s="1"/>
  <c r="BI81" i="1"/>
  <c r="BJ83" i="1"/>
  <c r="BK83" i="1" s="1"/>
  <c r="BJ85" i="1"/>
  <c r="BK85" i="1" s="1"/>
  <c r="BE87" i="1"/>
  <c r="BG89" i="1"/>
  <c r="BH89" i="1" s="1"/>
  <c r="BI89" i="1"/>
  <c r="BE91" i="1"/>
  <c r="BG93" i="1"/>
  <c r="BH93" i="1" s="1"/>
  <c r="BI93" i="1"/>
  <c r="BE95" i="1"/>
  <c r="BG97" i="1"/>
  <c r="BH97" i="1" s="1"/>
  <c r="BI97" i="1"/>
  <c r="BE99" i="1"/>
  <c r="AQ101" i="1"/>
  <c r="BE101" i="1" s="1"/>
  <c r="BG101" i="1"/>
  <c r="BH101" i="1" s="1"/>
  <c r="BI101" i="1"/>
  <c r="BE103" i="1"/>
  <c r="BL107" i="1"/>
  <c r="BJ109" i="1"/>
  <c r="BK109" i="1" s="1"/>
  <c r="BE109" i="1"/>
  <c r="BL111" i="1"/>
  <c r="BJ113" i="1"/>
  <c r="BK113" i="1" s="1"/>
  <c r="BE113" i="1"/>
  <c r="BL115" i="1"/>
  <c r="BJ120" i="1"/>
  <c r="BK120" i="1" s="1"/>
  <c r="BL130" i="1"/>
  <c r="BL132" i="1"/>
  <c r="AR8" i="1"/>
  <c r="AX8" i="1"/>
  <c r="AP10" i="1"/>
  <c r="AQ10" i="1" s="1"/>
  <c r="AX10" i="1"/>
  <c r="AP12" i="1"/>
  <c r="AQ12" i="1" s="1"/>
  <c r="AX12" i="1"/>
  <c r="AS1656" i="1"/>
  <c r="AS1" i="1" s="1"/>
  <c r="AW1656" i="1"/>
  <c r="AW1" i="1" s="1"/>
  <c r="AY6" i="1"/>
  <c r="BA6" i="1"/>
  <c r="BH6" i="1"/>
  <c r="AL7" i="1"/>
  <c r="AD8" i="1"/>
  <c r="AF8" i="1" s="1"/>
  <c r="AE8" i="1" s="1"/>
  <c r="AY8" i="1"/>
  <c r="AD10" i="1"/>
  <c r="AF10" i="1" s="1"/>
  <c r="AE10" i="1" s="1"/>
  <c r="AY10" i="1"/>
  <c r="BA10" i="1"/>
  <c r="AD12" i="1"/>
  <c r="AF12" i="1" s="1"/>
  <c r="AE12" i="1" s="1"/>
  <c r="AY12" i="1"/>
  <c r="BA12" i="1"/>
  <c r="AD14" i="1"/>
  <c r="AF14" i="1" s="1"/>
  <c r="AE14" i="1" s="1"/>
  <c r="AO14" i="1"/>
  <c r="AY14" i="1"/>
  <c r="BA14" i="1"/>
  <c r="AD16" i="1"/>
  <c r="AF16" i="1" s="1"/>
  <c r="AE16" i="1" s="1"/>
  <c r="AO16" i="1"/>
  <c r="AY16" i="1"/>
  <c r="BA16" i="1"/>
  <c r="AD18" i="1"/>
  <c r="AF18" i="1" s="1"/>
  <c r="AE18" i="1" s="1"/>
  <c r="AO18" i="1"/>
  <c r="AY18" i="1"/>
  <c r="BA18" i="1"/>
  <c r="AD20" i="1"/>
  <c r="AF20" i="1" s="1"/>
  <c r="AE20" i="1" s="1"/>
  <c r="AQ20" i="1"/>
  <c r="AY20" i="1"/>
  <c r="BA20" i="1"/>
  <c r="AD22" i="1"/>
  <c r="AF22" i="1" s="1"/>
  <c r="AE22" i="1" s="1"/>
  <c r="AQ22" i="1"/>
  <c r="AY22" i="1"/>
  <c r="BA22" i="1"/>
  <c r="AF24" i="1"/>
  <c r="AE24" i="1" s="1"/>
  <c r="AN24" i="1" s="1"/>
  <c r="AO24" i="1"/>
  <c r="AY24" i="1"/>
  <c r="BA24" i="1"/>
  <c r="AL25" i="1"/>
  <c r="AQ26" i="1"/>
  <c r="AY26" i="1"/>
  <c r="BA26" i="1"/>
  <c r="AF28" i="1"/>
  <c r="AE28" i="1" s="1"/>
  <c r="AN28" i="1" s="1"/>
  <c r="BJ28" i="1" s="1"/>
  <c r="BK28" i="1" s="1"/>
  <c r="AO28" i="1"/>
  <c r="AY28" i="1"/>
  <c r="BA28" i="1"/>
  <c r="AD30" i="1"/>
  <c r="AF30" i="1" s="1"/>
  <c r="AE30" i="1" s="1"/>
  <c r="AO30" i="1"/>
  <c r="AY30" i="1"/>
  <c r="BA30" i="1"/>
  <c r="AD32" i="1"/>
  <c r="AF32" i="1" s="1"/>
  <c r="AE32" i="1" s="1"/>
  <c r="AO32" i="1"/>
  <c r="AY32" i="1"/>
  <c r="BA32" i="1"/>
  <c r="AD34" i="1"/>
  <c r="AF34" i="1" s="1"/>
  <c r="AE34" i="1" s="1"/>
  <c r="AQ34" i="1"/>
  <c r="AY34" i="1"/>
  <c r="BA34" i="1"/>
  <c r="AD36" i="1"/>
  <c r="AF36" i="1" s="1"/>
  <c r="AE36" i="1" s="1"/>
  <c r="AQ36" i="1"/>
  <c r="AY36" i="1"/>
  <c r="BA36" i="1"/>
  <c r="AD38" i="1"/>
  <c r="AF38" i="1" s="1"/>
  <c r="AE38" i="1" s="1"/>
  <c r="AO38" i="1"/>
  <c r="AY38" i="1"/>
  <c r="BA38" i="1"/>
  <c r="AD40" i="1"/>
  <c r="AF40" i="1" s="1"/>
  <c r="AE40" i="1" s="1"/>
  <c r="AO40" i="1"/>
  <c r="AY40" i="1"/>
  <c r="BA40" i="1"/>
  <c r="AD42" i="1"/>
  <c r="AF42" i="1" s="1"/>
  <c r="AE42" i="1" s="1"/>
  <c r="AY42" i="1"/>
  <c r="BA42" i="1"/>
  <c r="AF44" i="1"/>
  <c r="AE44" i="1" s="1"/>
  <c r="AN44" i="1" s="1"/>
  <c r="AO44" i="1"/>
  <c r="AY44" i="1"/>
  <c r="BA44" i="1"/>
  <c r="BJ44" i="1"/>
  <c r="BK44" i="1" s="1"/>
  <c r="AL45" i="1"/>
  <c r="AD46" i="1"/>
  <c r="AF46" i="1" s="1"/>
  <c r="AE46" i="1" s="1"/>
  <c r="AM46" i="1" s="1"/>
  <c r="AQ46" i="1"/>
  <c r="AY46" i="1"/>
  <c r="BA46" i="1"/>
  <c r="AD48" i="1"/>
  <c r="AF48" i="1" s="1"/>
  <c r="AE48" i="1" s="1"/>
  <c r="AM48" i="1" s="1"/>
  <c r="AQ48" i="1"/>
  <c r="AY48" i="1"/>
  <c r="BA48" i="1"/>
  <c r="AL49" i="1"/>
  <c r="AD50" i="1"/>
  <c r="AF50" i="1" s="1"/>
  <c r="AE50" i="1" s="1"/>
  <c r="AM50" i="1" s="1"/>
  <c r="AQ50" i="1"/>
  <c r="AY50" i="1"/>
  <c r="BA50" i="1"/>
  <c r="AD52" i="1"/>
  <c r="AF52" i="1" s="1"/>
  <c r="AE52" i="1" s="1"/>
  <c r="AM52" i="1" s="1"/>
  <c r="AQ52" i="1"/>
  <c r="AY52" i="1"/>
  <c r="BA52" i="1"/>
  <c r="AL53" i="1"/>
  <c r="AD54" i="1"/>
  <c r="AF54" i="1" s="1"/>
  <c r="AE54" i="1" s="1"/>
  <c r="AM54" i="1" s="1"/>
  <c r="AY54" i="1"/>
  <c r="BA54" i="1"/>
  <c r="AD56" i="1"/>
  <c r="AF56" i="1" s="1"/>
  <c r="AE56" i="1" s="1"/>
  <c r="AM56" i="1" s="1"/>
  <c r="AY56" i="1"/>
  <c r="BA56" i="1"/>
  <c r="AL57" i="1"/>
  <c r="AD58" i="1"/>
  <c r="AF58" i="1" s="1"/>
  <c r="AE58" i="1" s="1"/>
  <c r="AM58" i="1" s="1"/>
  <c r="AQ58" i="1"/>
  <c r="AY58" i="1"/>
  <c r="BA58" i="1"/>
  <c r="AD60" i="1"/>
  <c r="AF60" i="1" s="1"/>
  <c r="AE60" i="1" s="1"/>
  <c r="AM60" i="1" s="1"/>
  <c r="AQ60" i="1"/>
  <c r="AY60" i="1"/>
  <c r="BA60" i="1"/>
  <c r="AL61" i="1"/>
  <c r="AD62" i="1"/>
  <c r="AF62" i="1" s="1"/>
  <c r="AE62" i="1" s="1"/>
  <c r="AM62" i="1" s="1"/>
  <c r="AY62" i="1"/>
  <c r="BA62" i="1"/>
  <c r="AD64" i="1"/>
  <c r="AF64" i="1" s="1"/>
  <c r="AE64" i="1" s="1"/>
  <c r="AM64" i="1" s="1"/>
  <c r="AY64" i="1"/>
  <c r="BA64" i="1"/>
  <c r="AL65" i="1"/>
  <c r="AQ66" i="1"/>
  <c r="AY66" i="1"/>
  <c r="BA66" i="1"/>
  <c r="AQ68" i="1"/>
  <c r="AY68" i="1"/>
  <c r="BA68" i="1"/>
  <c r="AQ70" i="1"/>
  <c r="AY70" i="1"/>
  <c r="BA70" i="1"/>
  <c r="AD72" i="1"/>
  <c r="AF72" i="1" s="1"/>
  <c r="AE72" i="1" s="1"/>
  <c r="AO72" i="1"/>
  <c r="AY72" i="1"/>
  <c r="BA72" i="1"/>
  <c r="AY74" i="1"/>
  <c r="BA74" i="1"/>
  <c r="BJ74" i="1"/>
  <c r="BK74" i="1" s="1"/>
  <c r="AY76" i="1"/>
  <c r="BA76" i="1"/>
  <c r="BJ76" i="1"/>
  <c r="BK76" i="1" s="1"/>
  <c r="AY78" i="1"/>
  <c r="BA78" i="1"/>
  <c r="BJ78" i="1"/>
  <c r="BK78" i="1" s="1"/>
  <c r="AL79" i="1"/>
  <c r="AD80" i="1"/>
  <c r="AF80" i="1" s="1"/>
  <c r="AE80" i="1" s="1"/>
  <c r="AM80" i="1" s="1"/>
  <c r="BG80" i="1" s="1"/>
  <c r="BH80" i="1" s="1"/>
  <c r="AO80" i="1"/>
  <c r="AY80" i="1"/>
  <c r="BA80" i="1"/>
  <c r="AD82" i="1"/>
  <c r="AF82" i="1" s="1"/>
  <c r="AE82" i="1" s="1"/>
  <c r="AM82" i="1" s="1"/>
  <c r="BG82" i="1" s="1"/>
  <c r="BH82" i="1" s="1"/>
  <c r="AO82" i="1"/>
  <c r="AY82" i="1"/>
  <c r="BA82" i="1"/>
  <c r="AF84" i="1"/>
  <c r="AE84" i="1" s="1"/>
  <c r="AN84" i="1" s="1"/>
  <c r="AO84" i="1"/>
  <c r="AY84" i="1"/>
  <c r="BA84" i="1"/>
  <c r="BJ84" i="1"/>
  <c r="BK84" i="1" s="1"/>
  <c r="AD86" i="1"/>
  <c r="AF86" i="1" s="1"/>
  <c r="AE86" i="1" s="1"/>
  <c r="AO86" i="1"/>
  <c r="AY86" i="1"/>
  <c r="BA86" i="1"/>
  <c r="AD88" i="1"/>
  <c r="AF88" i="1" s="1"/>
  <c r="AE88" i="1" s="1"/>
  <c r="AM88" i="1" s="1"/>
  <c r="AQ88" i="1"/>
  <c r="AY88" i="1"/>
  <c r="BA88" i="1"/>
  <c r="AD90" i="1"/>
  <c r="AF90" i="1" s="1"/>
  <c r="AE90" i="1" s="1"/>
  <c r="AO90" i="1"/>
  <c r="AY90" i="1"/>
  <c r="BA90" i="1"/>
  <c r="AD92" i="1"/>
  <c r="AF92" i="1" s="1"/>
  <c r="AE92" i="1" s="1"/>
  <c r="AM92" i="1" s="1"/>
  <c r="AQ92" i="1"/>
  <c r="AY92" i="1"/>
  <c r="BA92" i="1"/>
  <c r="AD94" i="1"/>
  <c r="AF94" i="1" s="1"/>
  <c r="AE94" i="1" s="1"/>
  <c r="AO94" i="1"/>
  <c r="AY94" i="1"/>
  <c r="BA94" i="1"/>
  <c r="AD96" i="1"/>
  <c r="AF96" i="1" s="1"/>
  <c r="AE96" i="1" s="1"/>
  <c r="AM96" i="1" s="1"/>
  <c r="AQ96" i="1"/>
  <c r="AY96" i="1"/>
  <c r="BA96" i="1"/>
  <c r="AD98" i="1"/>
  <c r="AF98" i="1" s="1"/>
  <c r="AE98" i="1" s="1"/>
  <c r="AQ98" i="1"/>
  <c r="AY98" i="1"/>
  <c r="BA98" i="1"/>
  <c r="AD100" i="1"/>
  <c r="AF100" i="1" s="1"/>
  <c r="AE100" i="1" s="1"/>
  <c r="AM100" i="1" s="1"/>
  <c r="BG100" i="1" s="1"/>
  <c r="BH100" i="1" s="1"/>
  <c r="AO100" i="1"/>
  <c r="AY100" i="1"/>
  <c r="BA100" i="1"/>
  <c r="AD102" i="1"/>
  <c r="AF102" i="1" s="1"/>
  <c r="AE102" i="1" s="1"/>
  <c r="AQ102" i="1"/>
  <c r="AY102" i="1"/>
  <c r="BA102" i="1"/>
  <c r="AD104" i="1"/>
  <c r="AF104" i="1" s="1"/>
  <c r="AE104" i="1" s="1"/>
  <c r="AM104" i="1" s="1"/>
  <c r="BG104" i="1" s="1"/>
  <c r="BH104" i="1" s="1"/>
  <c r="AO104" i="1"/>
  <c r="AY104" i="1"/>
  <c r="BA104" i="1"/>
  <c r="AD106" i="1"/>
  <c r="AF106" i="1" s="1"/>
  <c r="AE106" i="1" s="1"/>
  <c r="AO106" i="1"/>
  <c r="AY106" i="1"/>
  <c r="BA106" i="1"/>
  <c r="AD108" i="1"/>
  <c r="AF108" i="1" s="1"/>
  <c r="AE108" i="1" s="1"/>
  <c r="AM108" i="1" s="1"/>
  <c r="AY108" i="1"/>
  <c r="BA108" i="1"/>
  <c r="AD110" i="1"/>
  <c r="AF110" i="1" s="1"/>
  <c r="AE110" i="1" s="1"/>
  <c r="AO110" i="1"/>
  <c r="AY110" i="1"/>
  <c r="BA110" i="1"/>
  <c r="AD112" i="1"/>
  <c r="AF112" i="1" s="1"/>
  <c r="AE112" i="1" s="1"/>
  <c r="AM112" i="1" s="1"/>
  <c r="AY112" i="1"/>
  <c r="BA112" i="1"/>
  <c r="AD114" i="1"/>
  <c r="AF114" i="1" s="1"/>
  <c r="AE114" i="1" s="1"/>
  <c r="AY114" i="1"/>
  <c r="BA114" i="1"/>
  <c r="AR116" i="1"/>
  <c r="AF116" i="1"/>
  <c r="AE116" i="1" s="1"/>
  <c r="AN116" i="1" s="1"/>
  <c r="BJ116" i="1" s="1"/>
  <c r="BK116" i="1" s="1"/>
  <c r="AO116" i="1"/>
  <c r="AY116" i="1"/>
  <c r="BA116" i="1"/>
  <c r="AR117" i="1"/>
  <c r="BA119" i="1"/>
  <c r="AY119" i="1"/>
  <c r="AO119" i="1"/>
  <c r="AF119" i="1"/>
  <c r="AE119" i="1" s="1"/>
  <c r="AN119" i="1" s="1"/>
  <c r="BJ119" i="1" s="1"/>
  <c r="BK119" i="1" s="1"/>
  <c r="AP119" i="1"/>
  <c r="AQ119" i="1" s="1"/>
  <c r="BE120" i="1"/>
  <c r="BG122" i="1"/>
  <c r="BH122" i="1" s="1"/>
  <c r="BI126" i="1"/>
  <c r="BE130" i="1"/>
  <c r="BJ131" i="1"/>
  <c r="BK131" i="1" s="1"/>
  <c r="AP131" i="1"/>
  <c r="AQ131" i="1" s="1"/>
  <c r="BE132" i="1"/>
  <c r="BJ133" i="1"/>
  <c r="BK133" i="1" s="1"/>
  <c r="AP133" i="1"/>
  <c r="AQ133" i="1" s="1"/>
  <c r="BA135" i="1"/>
  <c r="AY135" i="1"/>
  <c r="AD135" i="1"/>
  <c r="AF135" i="1" s="1"/>
  <c r="AE135" i="1" s="1"/>
  <c r="AR135" i="1"/>
  <c r="AX135" i="1"/>
  <c r="BA141" i="1"/>
  <c r="AY141" i="1"/>
  <c r="AX141" i="1"/>
  <c r="BJ144" i="1"/>
  <c r="BK144" i="1" s="1"/>
  <c r="AQ147" i="1"/>
  <c r="BG148" i="1"/>
  <c r="BH148" i="1" s="1"/>
  <c r="BI148" i="1"/>
  <c r="BG152" i="1"/>
  <c r="BH152" i="1" s="1"/>
  <c r="BI152" i="1"/>
  <c r="BL158" i="1"/>
  <c r="BL160" i="1"/>
  <c r="BL162" i="1"/>
  <c r="BL164" i="1"/>
  <c r="BL170" i="1"/>
  <c r="BD174" i="1"/>
  <c r="AE174" i="1"/>
  <c r="BL174" i="1"/>
  <c r="BL176" i="1"/>
  <c r="BL178" i="1"/>
  <c r="BL180" i="1"/>
  <c r="BL182" i="1"/>
  <c r="BL184" i="1"/>
  <c r="BE186" i="1"/>
  <c r="BE190" i="1"/>
  <c r="BJ192" i="1"/>
  <c r="BK192" i="1" s="1"/>
  <c r="BE192" i="1"/>
  <c r="BJ198" i="1"/>
  <c r="BK198" i="1" s="1"/>
  <c r="BE198" i="1"/>
  <c r="BG202" i="1"/>
  <c r="BH202" i="1" s="1"/>
  <c r="BI202" i="1"/>
  <c r="BG204" i="1"/>
  <c r="BH204" i="1" s="1"/>
  <c r="BI204" i="1"/>
  <c r="BL206" i="1"/>
  <c r="BL208" i="1"/>
  <c r="BL210" i="1"/>
  <c r="BE214" i="1"/>
  <c r="BG216" i="1"/>
  <c r="BH216" i="1" s="1"/>
  <c r="BI216" i="1"/>
  <c r="BL220" i="1"/>
  <c r="BG222" i="1"/>
  <c r="BH222" i="1" s="1"/>
  <c r="BI222" i="1"/>
  <c r="BL226" i="1"/>
  <c r="BJ228" i="1"/>
  <c r="BK228" i="1" s="1"/>
  <c r="BG232" i="1"/>
  <c r="BH232" i="1" s="1"/>
  <c r="BI232" i="1"/>
  <c r="BG234" i="1"/>
  <c r="BH234" i="1" s="1"/>
  <c r="BI234" i="1"/>
  <c r="BL236" i="1"/>
  <c r="BL238" i="1"/>
  <c r="BE242" i="1"/>
  <c r="AQ243" i="1"/>
  <c r="BG244" i="1"/>
  <c r="BH244" i="1" s="1"/>
  <c r="BI244" i="1"/>
  <c r="BE246" i="1"/>
  <c r="AQ247" i="1"/>
  <c r="BG248" i="1"/>
  <c r="BH248" i="1" s="1"/>
  <c r="BI248" i="1"/>
  <c r="BL252" i="1"/>
  <c r="BJ254" i="1"/>
  <c r="BK254" i="1" s="1"/>
  <c r="BL256" i="1"/>
  <c r="BJ258" i="1"/>
  <c r="BK258" i="1" s="1"/>
  <c r="BE260" i="1"/>
  <c r="AQ261" i="1"/>
  <c r="BE262" i="1"/>
  <c r="BJ264" i="1"/>
  <c r="BK264" i="1" s="1"/>
  <c r="BJ266" i="1"/>
  <c r="BK266" i="1" s="1"/>
  <c r="BE268" i="1"/>
  <c r="AQ269" i="1"/>
  <c r="BE270" i="1"/>
  <c r="BJ272" i="1"/>
  <c r="BK272" i="1" s="1"/>
  <c r="BE272" i="1"/>
  <c r="BJ274" i="1"/>
  <c r="BK274" i="1" s="1"/>
  <c r="BE274" i="1"/>
  <c r="AQ277" i="1"/>
  <c r="BG278" i="1"/>
  <c r="BH278" i="1" s="1"/>
  <c r="BI278" i="1"/>
  <c r="BE280" i="1"/>
  <c r="BG282" i="1"/>
  <c r="BH282" i="1" s="1"/>
  <c r="BI282" i="1"/>
  <c r="BG285" i="1"/>
  <c r="BH285" i="1" s="1"/>
  <c r="BL298" i="1"/>
  <c r="BL300" i="1"/>
  <c r="BL302" i="1"/>
  <c r="BL304" i="1"/>
  <c r="BL316" i="1"/>
  <c r="BL320" i="1"/>
  <c r="BD324" i="1"/>
  <c r="AE324" i="1"/>
  <c r="BL324" i="1"/>
  <c r="BL326" i="1"/>
  <c r="BL328" i="1"/>
  <c r="BL330" i="1"/>
  <c r="BL332" i="1"/>
  <c r="BL334" i="1"/>
  <c r="BE336" i="1"/>
  <c r="AQ338" i="1"/>
  <c r="BE338" i="1" s="1"/>
  <c r="BG338" i="1"/>
  <c r="BH338" i="1" s="1"/>
  <c r="BI338" i="1"/>
  <c r="BL342" i="1"/>
  <c r="BJ344" i="1"/>
  <c r="BK344" i="1" s="1"/>
  <c r="BE344" i="1"/>
  <c r="BE346" i="1"/>
  <c r="AQ348" i="1"/>
  <c r="BE348" i="1" s="1"/>
  <c r="BG348" i="1"/>
  <c r="BH348" i="1" s="1"/>
  <c r="BI348" i="1"/>
  <c r="BL352" i="1"/>
  <c r="BJ354" i="1"/>
  <c r="BK354" i="1" s="1"/>
  <c r="BE354" i="1"/>
  <c r="BE356" i="1"/>
  <c r="BG358" i="1"/>
  <c r="BH358" i="1" s="1"/>
  <c r="BI358" i="1"/>
  <c r="BL360" i="1"/>
  <c r="BJ362" i="1"/>
  <c r="BK362" i="1" s="1"/>
  <c r="BE362" i="1"/>
  <c r="BG364" i="1"/>
  <c r="BH364" i="1" s="1"/>
  <c r="BI364" i="1"/>
  <c r="BJ368" i="1"/>
  <c r="BK368" i="1" s="1"/>
  <c r="BJ370" i="1"/>
  <c r="BK370" i="1" s="1"/>
  <c r="BE370" i="1"/>
  <c r="BL416" i="1"/>
  <c r="BL420" i="1"/>
  <c r="AQ434" i="1"/>
  <c r="BE434" i="1" s="1"/>
  <c r="BG434" i="1"/>
  <c r="BH434" i="1" s="1"/>
  <c r="BI434" i="1"/>
  <c r="BE436" i="1"/>
  <c r="AQ438" i="1"/>
  <c r="BE438" i="1" s="1"/>
  <c r="BG438" i="1"/>
  <c r="BH438" i="1" s="1"/>
  <c r="BI438" i="1"/>
  <c r="BG442" i="1"/>
  <c r="BH442" i="1" s="1"/>
  <c r="BI442" i="1"/>
  <c r="BE444" i="1"/>
  <c r="BG446" i="1"/>
  <c r="BH446" i="1" s="1"/>
  <c r="BI446" i="1"/>
  <c r="BL448" i="1"/>
  <c r="BJ450" i="1"/>
  <c r="BK450" i="1" s="1"/>
  <c r="BE450" i="1"/>
  <c r="BL452" i="1"/>
  <c r="AF453" i="1"/>
  <c r="AE453" i="1" s="1"/>
  <c r="AM453" i="1" s="1"/>
  <c r="BJ468" i="1"/>
  <c r="BK468" i="1" s="1"/>
  <c r="BE468" i="1"/>
  <c r="BJ472" i="1"/>
  <c r="BK472" i="1" s="1"/>
  <c r="BE472" i="1"/>
  <c r="BJ476" i="1"/>
  <c r="BK476" i="1" s="1"/>
  <c r="BE476" i="1"/>
  <c r="AR6" i="1"/>
  <c r="AL14" i="1"/>
  <c r="AL16" i="1"/>
  <c r="AL18" i="1"/>
  <c r="AL20" i="1"/>
  <c r="AL22" i="1"/>
  <c r="AR24" i="1"/>
  <c r="AR26" i="1"/>
  <c r="BE29" i="1"/>
  <c r="AL30" i="1"/>
  <c r="AL32" i="1"/>
  <c r="AL34" i="1"/>
  <c r="AL36" i="1"/>
  <c r="AL38" i="1"/>
  <c r="AL40" i="1"/>
  <c r="AL42" i="1"/>
  <c r="BE43" i="1"/>
  <c r="AR46" i="1"/>
  <c r="AR48" i="1"/>
  <c r="AR50" i="1"/>
  <c r="AR52" i="1"/>
  <c r="AR58" i="1"/>
  <c r="AR60" i="1"/>
  <c r="AR66" i="1"/>
  <c r="AR68" i="1"/>
  <c r="AR70" i="1"/>
  <c r="AL72" i="1"/>
  <c r="BE73" i="1"/>
  <c r="BE75" i="1"/>
  <c r="BE77" i="1"/>
  <c r="AR80" i="1"/>
  <c r="AR82" i="1"/>
  <c r="BE83" i="1"/>
  <c r="BE85" i="1"/>
  <c r="AL86" i="1"/>
  <c r="AR88" i="1"/>
  <c r="AL90" i="1"/>
  <c r="AR92" i="1"/>
  <c r="AL94" i="1"/>
  <c r="AR96" i="1"/>
  <c r="AL98" i="1"/>
  <c r="AR100" i="1"/>
  <c r="AL102" i="1"/>
  <c r="AR104" i="1"/>
  <c r="AL106" i="1"/>
  <c r="AL110" i="1"/>
  <c r="AL114" i="1"/>
  <c r="BE115" i="1"/>
  <c r="BA117" i="1"/>
  <c r="AY117" i="1"/>
  <c r="AO117" i="1"/>
  <c r="AF117" i="1"/>
  <c r="AE117" i="1" s="1"/>
  <c r="AN117" i="1" s="1"/>
  <c r="AP117" i="1"/>
  <c r="AQ117" i="1" s="1"/>
  <c r="BE118" i="1"/>
  <c r="AR119" i="1"/>
  <c r="BA121" i="1"/>
  <c r="AY121" i="1"/>
  <c r="AD121" i="1"/>
  <c r="AF121" i="1" s="1"/>
  <c r="AE121" i="1" s="1"/>
  <c r="AL121" i="1"/>
  <c r="BA123" i="1"/>
  <c r="AY123" i="1"/>
  <c r="AD123" i="1"/>
  <c r="AF123" i="1" s="1"/>
  <c r="AE123" i="1" s="1"/>
  <c r="AM123" i="1" s="1"/>
  <c r="AR123" i="1"/>
  <c r="AX123" i="1"/>
  <c r="BA125" i="1"/>
  <c r="AY125" i="1"/>
  <c r="AD125" i="1"/>
  <c r="AF125" i="1" s="1"/>
  <c r="AE125" i="1" s="1"/>
  <c r="AM125" i="1" s="1"/>
  <c r="AR125" i="1"/>
  <c r="AX125" i="1"/>
  <c r="BG126" i="1"/>
  <c r="BH126" i="1" s="1"/>
  <c r="BA127" i="1"/>
  <c r="AY127" i="1"/>
  <c r="AD127" i="1"/>
  <c r="AF127" i="1" s="1"/>
  <c r="AE127" i="1" s="1"/>
  <c r="AL127" i="1"/>
  <c r="BA129" i="1"/>
  <c r="AY129" i="1"/>
  <c r="AD129" i="1"/>
  <c r="AF129" i="1" s="1"/>
  <c r="AE129" i="1" s="1"/>
  <c r="AM129" i="1" s="1"/>
  <c r="BJ129" i="1" s="1"/>
  <c r="BK129" i="1" s="1"/>
  <c r="AR129" i="1"/>
  <c r="AX129" i="1"/>
  <c r="BA131" i="1"/>
  <c r="AY131" i="1"/>
  <c r="AX131" i="1"/>
  <c r="BA133" i="1"/>
  <c r="AY133" i="1"/>
  <c r="AX133" i="1"/>
  <c r="BA137" i="1"/>
  <c r="AY137" i="1"/>
  <c r="AD137" i="1"/>
  <c r="AF137" i="1" s="1"/>
  <c r="AE137" i="1" s="1"/>
  <c r="AM137" i="1" s="1"/>
  <c r="BG137" i="1" s="1"/>
  <c r="BH137" i="1" s="1"/>
  <c r="AR137" i="1"/>
  <c r="AX137" i="1"/>
  <c r="BA139" i="1"/>
  <c r="AY139" i="1"/>
  <c r="AD139" i="1"/>
  <c r="AF139" i="1" s="1"/>
  <c r="AE139" i="1" s="1"/>
  <c r="AM139" i="1" s="1"/>
  <c r="AR139" i="1"/>
  <c r="AX139" i="1"/>
  <c r="BJ141" i="1"/>
  <c r="BK141" i="1" s="1"/>
  <c r="AP141" i="1"/>
  <c r="AQ141" i="1" s="1"/>
  <c r="BE142" i="1"/>
  <c r="BE148" i="1"/>
  <c r="BE152" i="1"/>
  <c r="AQ153" i="1"/>
  <c r="BL172" i="1"/>
  <c r="BI186" i="1"/>
  <c r="BI190" i="1"/>
  <c r="BL192" i="1"/>
  <c r="BL198" i="1"/>
  <c r="BG201" i="1"/>
  <c r="BH201" i="1" s="1"/>
  <c r="BE202" i="1"/>
  <c r="BG203" i="1"/>
  <c r="BH203" i="1" s="1"/>
  <c r="BE204" i="1"/>
  <c r="BJ206" i="1"/>
  <c r="BK206" i="1" s="1"/>
  <c r="BJ208" i="1"/>
  <c r="BK208" i="1" s="1"/>
  <c r="BJ210" i="1"/>
  <c r="BK210" i="1" s="1"/>
  <c r="BI214" i="1"/>
  <c r="BE216" i="1"/>
  <c r="BJ220" i="1"/>
  <c r="BK220" i="1" s="1"/>
  <c r="BE220" i="1"/>
  <c r="BE222" i="1"/>
  <c r="BJ226" i="1"/>
  <c r="BK226" i="1" s="1"/>
  <c r="BE226" i="1"/>
  <c r="BE232" i="1"/>
  <c r="BE234" i="1"/>
  <c r="BJ236" i="1"/>
  <c r="BK236" i="1" s="1"/>
  <c r="BJ238" i="1"/>
  <c r="BK238" i="1" s="1"/>
  <c r="AQ241" i="1"/>
  <c r="BI242" i="1"/>
  <c r="BE244" i="1"/>
  <c r="BI246" i="1"/>
  <c r="BE248" i="1"/>
  <c r="AQ249" i="1"/>
  <c r="BJ252" i="1"/>
  <c r="BK252" i="1" s="1"/>
  <c r="BL254" i="1"/>
  <c r="BJ256" i="1"/>
  <c r="BK256" i="1" s="1"/>
  <c r="BL258" i="1"/>
  <c r="BI260" i="1"/>
  <c r="BI262" i="1"/>
  <c r="BL264" i="1"/>
  <c r="BL266" i="1"/>
  <c r="BI268" i="1"/>
  <c r="BI270" i="1"/>
  <c r="BL272" i="1"/>
  <c r="BL274" i="1"/>
  <c r="BE278" i="1"/>
  <c r="BI280" i="1"/>
  <c r="BE282" i="1"/>
  <c r="AQ283" i="1"/>
  <c r="BL288" i="1"/>
  <c r="BL290" i="1"/>
  <c r="BL292" i="1"/>
  <c r="BL294" i="1"/>
  <c r="BL296" i="1"/>
  <c r="BL318" i="1"/>
  <c r="BL322" i="1"/>
  <c r="BI336" i="1"/>
  <c r="BJ342" i="1"/>
  <c r="BK342" i="1" s="1"/>
  <c r="BE342" i="1"/>
  <c r="BL344" i="1"/>
  <c r="BI346" i="1"/>
  <c r="BJ352" i="1"/>
  <c r="BK352" i="1" s="1"/>
  <c r="BE352" i="1"/>
  <c r="BL354" i="1"/>
  <c r="BI356" i="1"/>
  <c r="BE358" i="1"/>
  <c r="BJ360" i="1"/>
  <c r="BK360" i="1" s="1"/>
  <c r="BE360" i="1"/>
  <c r="BL362" i="1"/>
  <c r="AQ363" i="1"/>
  <c r="BE364" i="1"/>
  <c r="BL370" i="1"/>
  <c r="BL382" i="1"/>
  <c r="BL384" i="1"/>
  <c r="BL386" i="1"/>
  <c r="BL388" i="1"/>
  <c r="BL390" i="1"/>
  <c r="BL392" i="1"/>
  <c r="BL394" i="1"/>
  <c r="BL396" i="1"/>
  <c r="BL398" i="1"/>
  <c r="BL400" i="1"/>
  <c r="BL402" i="1"/>
  <c r="BL404" i="1"/>
  <c r="BL414" i="1"/>
  <c r="BL418" i="1"/>
  <c r="BD422" i="1"/>
  <c r="AE422" i="1"/>
  <c r="BL422" i="1"/>
  <c r="BL424" i="1"/>
  <c r="BL426" i="1"/>
  <c r="BL428" i="1"/>
  <c r="BL430" i="1"/>
  <c r="BL432" i="1"/>
  <c r="BI436" i="1"/>
  <c r="BE442" i="1"/>
  <c r="BI444" i="1"/>
  <c r="BE446" i="1"/>
  <c r="BJ448" i="1"/>
  <c r="BK448" i="1" s="1"/>
  <c r="BE448" i="1"/>
  <c r="BL450" i="1"/>
  <c r="BJ452" i="1"/>
  <c r="BK452" i="1" s="1"/>
  <c r="BE452" i="1"/>
  <c r="AL124" i="1"/>
  <c r="AL134" i="1"/>
  <c r="AR134" i="1" s="1"/>
  <c r="BI134" i="1" s="1"/>
  <c r="AL136" i="1"/>
  <c r="AL138" i="1"/>
  <c r="AR138" i="1" s="1"/>
  <c r="BI138" i="1" s="1"/>
  <c r="AL140" i="1"/>
  <c r="AD143" i="1"/>
  <c r="AF143" i="1" s="1"/>
  <c r="AE143" i="1" s="1"/>
  <c r="AY143" i="1"/>
  <c r="BA143" i="1"/>
  <c r="AF145" i="1"/>
  <c r="AE145" i="1" s="1"/>
  <c r="AY145" i="1"/>
  <c r="BA145" i="1"/>
  <c r="BJ145" i="1"/>
  <c r="BK145" i="1" s="1"/>
  <c r="AL146" i="1"/>
  <c r="AR146" i="1" s="1"/>
  <c r="BI146" i="1" s="1"/>
  <c r="AF147" i="1"/>
  <c r="AE147" i="1" s="1"/>
  <c r="AN147" i="1" s="1"/>
  <c r="BG147" i="1" s="1"/>
  <c r="BH147" i="1" s="1"/>
  <c r="AY147" i="1"/>
  <c r="BA147" i="1"/>
  <c r="AD149" i="1"/>
  <c r="AF149" i="1" s="1"/>
  <c r="AE149" i="1" s="1"/>
  <c r="AQ149" i="1"/>
  <c r="AY149" i="1"/>
  <c r="BA149" i="1"/>
  <c r="AD151" i="1"/>
  <c r="AF151" i="1" s="1"/>
  <c r="AE151" i="1" s="1"/>
  <c r="AQ151" i="1"/>
  <c r="AY151" i="1"/>
  <c r="BA151" i="1"/>
  <c r="AF153" i="1"/>
  <c r="AE153" i="1" s="1"/>
  <c r="AN153" i="1" s="1"/>
  <c r="BG153" i="1" s="1"/>
  <c r="BH153" i="1" s="1"/>
  <c r="AY153" i="1"/>
  <c r="BA153" i="1"/>
  <c r="AL154" i="1"/>
  <c r="AD155" i="1"/>
  <c r="AF155" i="1" s="1"/>
  <c r="AE155" i="1" s="1"/>
  <c r="AM155" i="1" s="1"/>
  <c r="AQ155" i="1"/>
  <c r="AY155" i="1"/>
  <c r="BA155" i="1"/>
  <c r="AL156" i="1"/>
  <c r="AD157" i="1"/>
  <c r="AF157" i="1" s="1"/>
  <c r="AE157" i="1" s="1"/>
  <c r="AM157" i="1" s="1"/>
  <c r="AQ157" i="1"/>
  <c r="AY157" i="1"/>
  <c r="BA157" i="1"/>
  <c r="AY159" i="1"/>
  <c r="BA159" i="1"/>
  <c r="BJ159" i="1"/>
  <c r="BK159" i="1" s="1"/>
  <c r="AY161" i="1"/>
  <c r="BA161" i="1"/>
  <c r="BJ161" i="1"/>
  <c r="BK161" i="1" s="1"/>
  <c r="AF163" i="1"/>
  <c r="AE163" i="1" s="1"/>
  <c r="AY163" i="1"/>
  <c r="BA163" i="1"/>
  <c r="BJ163" i="1"/>
  <c r="BK163" i="1" s="1"/>
  <c r="AF165" i="1"/>
  <c r="AE165" i="1" s="1"/>
  <c r="AY165" i="1"/>
  <c r="BA165" i="1"/>
  <c r="BJ165" i="1"/>
  <c r="BK165" i="1" s="1"/>
  <c r="AX166" i="1"/>
  <c r="BL166" i="1" s="1"/>
  <c r="AY167" i="1"/>
  <c r="BA167" i="1"/>
  <c r="BJ167" i="1"/>
  <c r="BK167" i="1" s="1"/>
  <c r="AX168" i="1"/>
  <c r="BL168" i="1" s="1"/>
  <c r="AY169" i="1"/>
  <c r="BA169" i="1"/>
  <c r="BJ169" i="1"/>
  <c r="BK169" i="1" s="1"/>
  <c r="AY171" i="1"/>
  <c r="BA171" i="1"/>
  <c r="BC171" i="1"/>
  <c r="BJ171" i="1"/>
  <c r="BK171" i="1" s="1"/>
  <c r="AY173" i="1"/>
  <c r="BA173" i="1"/>
  <c r="BC173" i="1"/>
  <c r="BJ173" i="1"/>
  <c r="BK173" i="1" s="1"/>
  <c r="AF175" i="1"/>
  <c r="AE175" i="1" s="1"/>
  <c r="AY175" i="1"/>
  <c r="BA175" i="1"/>
  <c r="BJ175" i="1"/>
  <c r="BK175" i="1" s="1"/>
  <c r="AF177" i="1"/>
  <c r="AE177" i="1" s="1"/>
  <c r="AY177" i="1"/>
  <c r="BA177" i="1"/>
  <c r="BJ177" i="1"/>
  <c r="BK177" i="1" s="1"/>
  <c r="AF179" i="1"/>
  <c r="AE179" i="1" s="1"/>
  <c r="AY179" i="1"/>
  <c r="BA179" i="1"/>
  <c r="BJ179" i="1"/>
  <c r="BK179" i="1" s="1"/>
  <c r="AF181" i="1"/>
  <c r="AE181" i="1" s="1"/>
  <c r="AY181" i="1"/>
  <c r="BA181" i="1"/>
  <c r="BJ181" i="1"/>
  <c r="BK181" i="1" s="1"/>
  <c r="AF183" i="1"/>
  <c r="AE183" i="1" s="1"/>
  <c r="AY183" i="1"/>
  <c r="BA183" i="1"/>
  <c r="BJ183" i="1"/>
  <c r="BK183" i="1" s="1"/>
  <c r="AD185" i="1"/>
  <c r="AF185" i="1" s="1"/>
  <c r="AE185" i="1" s="1"/>
  <c r="AO185" i="1"/>
  <c r="AY185" i="1"/>
  <c r="BA185" i="1"/>
  <c r="AD187" i="1"/>
  <c r="AF187" i="1" s="1"/>
  <c r="AE187" i="1" s="1"/>
  <c r="AM187" i="1" s="1"/>
  <c r="AQ187" i="1"/>
  <c r="AY187" i="1"/>
  <c r="BA187" i="1"/>
  <c r="AL188" i="1"/>
  <c r="AD189" i="1"/>
  <c r="AF189" i="1" s="1"/>
  <c r="AE189" i="1" s="1"/>
  <c r="AM189" i="1" s="1"/>
  <c r="AQ189" i="1"/>
  <c r="AY189" i="1"/>
  <c r="BA189" i="1"/>
  <c r="AD191" i="1"/>
  <c r="AF191" i="1" s="1"/>
  <c r="AE191" i="1" s="1"/>
  <c r="AO191" i="1"/>
  <c r="AY191" i="1"/>
  <c r="BA191" i="1"/>
  <c r="AD193" i="1"/>
  <c r="AF193" i="1" s="1"/>
  <c r="AE193" i="1" s="1"/>
  <c r="AM193" i="1" s="1"/>
  <c r="AY193" i="1"/>
  <c r="BA193" i="1"/>
  <c r="AL194" i="1"/>
  <c r="AD195" i="1"/>
  <c r="AF195" i="1" s="1"/>
  <c r="AE195" i="1" s="1"/>
  <c r="AO195" i="1"/>
  <c r="AY195" i="1"/>
  <c r="BA195" i="1"/>
  <c r="AD197" i="1"/>
  <c r="AF197" i="1" s="1"/>
  <c r="AE197" i="1" s="1"/>
  <c r="AO197" i="1"/>
  <c r="AY197" i="1"/>
  <c r="BA197" i="1"/>
  <c r="AD199" i="1"/>
  <c r="AF199" i="1" s="1"/>
  <c r="AE199" i="1" s="1"/>
  <c r="AM199" i="1" s="1"/>
  <c r="AY199" i="1"/>
  <c r="BA199" i="1"/>
  <c r="AL200" i="1"/>
  <c r="AQ201" i="1"/>
  <c r="AY201" i="1"/>
  <c r="BA201" i="1"/>
  <c r="AQ203" i="1"/>
  <c r="AY203" i="1"/>
  <c r="BA203" i="1"/>
  <c r="AD205" i="1"/>
  <c r="AF205" i="1" s="1"/>
  <c r="AE205" i="1" s="1"/>
  <c r="AO205" i="1"/>
  <c r="AY205" i="1"/>
  <c r="BA205" i="1"/>
  <c r="AY207" i="1"/>
  <c r="BA207" i="1"/>
  <c r="BJ207" i="1"/>
  <c r="BK207" i="1" s="1"/>
  <c r="AY209" i="1"/>
  <c r="BA209" i="1"/>
  <c r="BJ209" i="1"/>
  <c r="BK209" i="1" s="1"/>
  <c r="AF211" i="1"/>
  <c r="AE211" i="1" s="1"/>
  <c r="AN211" i="1" s="1"/>
  <c r="BJ211" i="1" s="1"/>
  <c r="BK211" i="1" s="1"/>
  <c r="AO211" i="1"/>
  <c r="AY211" i="1"/>
  <c r="BA211" i="1"/>
  <c r="AL212" i="1"/>
  <c r="AD213" i="1"/>
  <c r="AF213" i="1" s="1"/>
  <c r="AE213" i="1" s="1"/>
  <c r="AM213" i="1" s="1"/>
  <c r="BG213" i="1" s="1"/>
  <c r="BH213" i="1" s="1"/>
  <c r="AO213" i="1"/>
  <c r="AY213" i="1"/>
  <c r="BA213" i="1"/>
  <c r="AD215" i="1"/>
  <c r="AF215" i="1" s="1"/>
  <c r="AE215" i="1" s="1"/>
  <c r="AO215" i="1"/>
  <c r="AY215" i="1"/>
  <c r="BA215" i="1"/>
  <c r="AD217" i="1"/>
  <c r="AF217" i="1" s="1"/>
  <c r="AE217" i="1" s="1"/>
  <c r="AM217" i="1" s="1"/>
  <c r="AQ217" i="1"/>
  <c r="AY217" i="1"/>
  <c r="BA217" i="1"/>
  <c r="AL218" i="1"/>
  <c r="AR218" i="1" s="1"/>
  <c r="BL218" i="1" s="1"/>
  <c r="AD219" i="1"/>
  <c r="AF219" i="1" s="1"/>
  <c r="AE219" i="1" s="1"/>
  <c r="AM219" i="1" s="1"/>
  <c r="AY219" i="1"/>
  <c r="BA219" i="1"/>
  <c r="AD221" i="1"/>
  <c r="AF221" i="1" s="1"/>
  <c r="AE221" i="1" s="1"/>
  <c r="AO221" i="1"/>
  <c r="AY221" i="1"/>
  <c r="BA221" i="1"/>
  <c r="AD223" i="1"/>
  <c r="AF223" i="1" s="1"/>
  <c r="AE223" i="1" s="1"/>
  <c r="AM223" i="1" s="1"/>
  <c r="AQ223" i="1"/>
  <c r="AY223" i="1"/>
  <c r="BA223" i="1"/>
  <c r="AL224" i="1"/>
  <c r="AR224" i="1" s="1"/>
  <c r="BL224" i="1" s="1"/>
  <c r="AD225" i="1"/>
  <c r="AF225" i="1" s="1"/>
  <c r="AE225" i="1" s="1"/>
  <c r="AM225" i="1" s="1"/>
  <c r="AY225" i="1"/>
  <c r="BA225" i="1"/>
  <c r="AD227" i="1"/>
  <c r="AF227" i="1" s="1"/>
  <c r="AE227" i="1" s="1"/>
  <c r="AY227" i="1"/>
  <c r="BA227" i="1"/>
  <c r="AD229" i="1"/>
  <c r="AF229" i="1" s="1"/>
  <c r="AE229" i="1" s="1"/>
  <c r="AO229" i="1"/>
  <c r="AY229" i="1"/>
  <c r="BA229" i="1"/>
  <c r="AL230" i="1"/>
  <c r="AR230" i="1" s="1"/>
  <c r="BI230" i="1" s="1"/>
  <c r="AF231" i="1"/>
  <c r="AE231" i="1" s="1"/>
  <c r="AN231" i="1" s="1"/>
  <c r="BG231" i="1" s="1"/>
  <c r="BH231" i="1" s="1"/>
  <c r="AO231" i="1"/>
  <c r="AY231" i="1"/>
  <c r="BA231" i="1"/>
  <c r="AF233" i="1"/>
  <c r="AE233" i="1" s="1"/>
  <c r="AN233" i="1" s="1"/>
  <c r="BG233" i="1" s="1"/>
  <c r="BH233" i="1" s="1"/>
  <c r="AO233" i="1"/>
  <c r="AY233" i="1"/>
  <c r="BA233" i="1"/>
  <c r="AD235" i="1"/>
  <c r="AF235" i="1" s="1"/>
  <c r="AE235" i="1" s="1"/>
  <c r="AY235" i="1"/>
  <c r="BA235" i="1"/>
  <c r="AF237" i="1"/>
  <c r="AE237" i="1" s="1"/>
  <c r="AN237" i="1" s="1"/>
  <c r="AO237" i="1"/>
  <c r="AY237" i="1"/>
  <c r="BA237" i="1"/>
  <c r="BJ237" i="1"/>
  <c r="BK237" i="1" s="1"/>
  <c r="AF239" i="1"/>
  <c r="AE239" i="1" s="1"/>
  <c r="AN239" i="1" s="1"/>
  <c r="AO239" i="1"/>
  <c r="AY239" i="1"/>
  <c r="BA239" i="1"/>
  <c r="BJ239" i="1"/>
  <c r="BK239" i="1" s="1"/>
  <c r="AL240" i="1"/>
  <c r="AR240" i="1" s="1"/>
  <c r="BI240" i="1" s="1"/>
  <c r="AF241" i="1"/>
  <c r="AE241" i="1" s="1"/>
  <c r="AN241" i="1" s="1"/>
  <c r="BG241" i="1" s="1"/>
  <c r="BH241" i="1" s="1"/>
  <c r="AY241" i="1"/>
  <c r="BA241" i="1"/>
  <c r="AF243" i="1"/>
  <c r="AE243" i="1" s="1"/>
  <c r="AN243" i="1" s="1"/>
  <c r="AY243" i="1"/>
  <c r="BA243" i="1"/>
  <c r="AD245" i="1"/>
  <c r="AF245" i="1" s="1"/>
  <c r="AE245" i="1" s="1"/>
  <c r="AQ245" i="1"/>
  <c r="AY245" i="1"/>
  <c r="BA245" i="1"/>
  <c r="AF247" i="1"/>
  <c r="AE247" i="1" s="1"/>
  <c r="AN247" i="1" s="1"/>
  <c r="AY247" i="1"/>
  <c r="BA247" i="1"/>
  <c r="AF249" i="1"/>
  <c r="AE249" i="1" s="1"/>
  <c r="AN249" i="1" s="1"/>
  <c r="AY249" i="1"/>
  <c r="BA249" i="1"/>
  <c r="AL250" i="1"/>
  <c r="AF251" i="1"/>
  <c r="AE251" i="1" s="1"/>
  <c r="AN251" i="1" s="1"/>
  <c r="BJ251" i="1" s="1"/>
  <c r="BK251" i="1" s="1"/>
  <c r="AY251" i="1"/>
  <c r="BA251" i="1"/>
  <c r="AF253" i="1"/>
  <c r="AE253" i="1" s="1"/>
  <c r="AN253" i="1" s="1"/>
  <c r="BJ253" i="1" s="1"/>
  <c r="BK253" i="1" s="1"/>
  <c r="AY253" i="1"/>
  <c r="BA253" i="1"/>
  <c r="AF255" i="1"/>
  <c r="AE255" i="1" s="1"/>
  <c r="AN255" i="1" s="1"/>
  <c r="BJ255" i="1" s="1"/>
  <c r="BK255" i="1" s="1"/>
  <c r="AY255" i="1"/>
  <c r="BA255" i="1"/>
  <c r="AF257" i="1"/>
  <c r="AE257" i="1" s="1"/>
  <c r="AN257" i="1" s="1"/>
  <c r="BJ257" i="1" s="1"/>
  <c r="BK257" i="1" s="1"/>
  <c r="AY257" i="1"/>
  <c r="BA257" i="1"/>
  <c r="AD259" i="1"/>
  <c r="AF259" i="1" s="1"/>
  <c r="AE259" i="1" s="1"/>
  <c r="AQ259" i="1"/>
  <c r="AY259" i="1"/>
  <c r="BA259" i="1"/>
  <c r="AD261" i="1"/>
  <c r="AF261" i="1" s="1"/>
  <c r="AE261" i="1" s="1"/>
  <c r="AY261" i="1"/>
  <c r="BA261" i="1"/>
  <c r="AD263" i="1"/>
  <c r="AF263" i="1" s="1"/>
  <c r="AE263" i="1" s="1"/>
  <c r="AY263" i="1"/>
  <c r="BA263" i="1"/>
  <c r="AD265" i="1"/>
  <c r="AF265" i="1" s="1"/>
  <c r="AE265" i="1" s="1"/>
  <c r="AY265" i="1"/>
  <c r="BA265" i="1"/>
  <c r="AD267" i="1"/>
  <c r="AF267" i="1" s="1"/>
  <c r="AE267" i="1" s="1"/>
  <c r="AQ267" i="1"/>
  <c r="AY267" i="1"/>
  <c r="BA267" i="1"/>
  <c r="AD269" i="1"/>
  <c r="AF269" i="1" s="1"/>
  <c r="AE269" i="1" s="1"/>
  <c r="AY269" i="1"/>
  <c r="BA269" i="1"/>
  <c r="AD271" i="1"/>
  <c r="AF271" i="1" s="1"/>
  <c r="AE271" i="1" s="1"/>
  <c r="AY271" i="1"/>
  <c r="BA271" i="1"/>
  <c r="AD273" i="1"/>
  <c r="AF273" i="1" s="1"/>
  <c r="AE273" i="1" s="1"/>
  <c r="AY273" i="1"/>
  <c r="BA273" i="1"/>
  <c r="AF275" i="1"/>
  <c r="AE275" i="1" s="1"/>
  <c r="AY275" i="1"/>
  <c r="BA275" i="1"/>
  <c r="BJ275" i="1"/>
  <c r="BK275" i="1" s="1"/>
  <c r="AL276" i="1"/>
  <c r="AF277" i="1"/>
  <c r="AE277" i="1" s="1"/>
  <c r="AN277" i="1" s="1"/>
  <c r="BG277" i="1" s="1"/>
  <c r="BH277" i="1" s="1"/>
  <c r="AY277" i="1"/>
  <c r="BA277" i="1"/>
  <c r="AD279" i="1"/>
  <c r="AF279" i="1" s="1"/>
  <c r="AE279" i="1" s="1"/>
  <c r="AQ279" i="1"/>
  <c r="AY279" i="1"/>
  <c r="BA279" i="1"/>
  <c r="AD281" i="1"/>
  <c r="AF281" i="1" s="1"/>
  <c r="AE281" i="1" s="1"/>
  <c r="AQ281" i="1"/>
  <c r="AY281" i="1"/>
  <c r="BA281" i="1"/>
  <c r="AF283" i="1"/>
  <c r="AE283" i="1" s="1"/>
  <c r="AN283" i="1" s="1"/>
  <c r="BG283" i="1" s="1"/>
  <c r="BH283" i="1" s="1"/>
  <c r="AY283" i="1"/>
  <c r="BA283" i="1"/>
  <c r="AL284" i="1"/>
  <c r="AR284" i="1" s="1"/>
  <c r="BI284" i="1" s="1"/>
  <c r="AQ285" i="1"/>
  <c r="AY285" i="1"/>
  <c r="BA285" i="1"/>
  <c r="AL286" i="1"/>
  <c r="AD287" i="1"/>
  <c r="AF287" i="1" s="1"/>
  <c r="AE287" i="1" s="1"/>
  <c r="AM287" i="1" s="1"/>
  <c r="AQ287" i="1"/>
  <c r="AY287" i="1"/>
  <c r="BA287" i="1"/>
  <c r="AY289" i="1"/>
  <c r="BA289" i="1"/>
  <c r="BJ289" i="1"/>
  <c r="BK289" i="1" s="1"/>
  <c r="AY291" i="1"/>
  <c r="BA291" i="1"/>
  <c r="BJ291" i="1"/>
  <c r="BK291" i="1" s="1"/>
  <c r="AY293" i="1"/>
  <c r="BA293" i="1"/>
  <c r="BJ293" i="1"/>
  <c r="BK293" i="1" s="1"/>
  <c r="AY295" i="1"/>
  <c r="BA295" i="1"/>
  <c r="BJ295" i="1"/>
  <c r="BK295" i="1" s="1"/>
  <c r="AF297" i="1"/>
  <c r="AE297" i="1" s="1"/>
  <c r="AY297" i="1"/>
  <c r="BA297" i="1"/>
  <c r="BJ297" i="1"/>
  <c r="BK297" i="1" s="1"/>
  <c r="AF299" i="1"/>
  <c r="AE299" i="1" s="1"/>
  <c r="AY299" i="1"/>
  <c r="BA299" i="1"/>
  <c r="BJ299" i="1"/>
  <c r="BK299" i="1" s="1"/>
  <c r="AF301" i="1"/>
  <c r="AE301" i="1" s="1"/>
  <c r="AY301" i="1"/>
  <c r="BA301" i="1"/>
  <c r="BJ301" i="1"/>
  <c r="BK301" i="1" s="1"/>
  <c r="AF303" i="1"/>
  <c r="AE303" i="1" s="1"/>
  <c r="AY303" i="1"/>
  <c r="BA303" i="1"/>
  <c r="BJ303" i="1"/>
  <c r="BK303" i="1" s="1"/>
  <c r="AF305" i="1"/>
  <c r="AE305" i="1" s="1"/>
  <c r="AY305" i="1"/>
  <c r="BA305" i="1"/>
  <c r="BJ305" i="1"/>
  <c r="BK305" i="1" s="1"/>
  <c r="AX306" i="1"/>
  <c r="BL306" i="1" s="1"/>
  <c r="AY307" i="1"/>
  <c r="BA307" i="1"/>
  <c r="BJ307" i="1"/>
  <c r="BK307" i="1" s="1"/>
  <c r="AX308" i="1"/>
  <c r="BL308" i="1" s="1"/>
  <c r="AY309" i="1"/>
  <c r="BA309" i="1"/>
  <c r="BJ309" i="1"/>
  <c r="BK309" i="1" s="1"/>
  <c r="AX310" i="1"/>
  <c r="BL310" i="1" s="1"/>
  <c r="AY311" i="1"/>
  <c r="BA311" i="1"/>
  <c r="BJ311" i="1"/>
  <c r="BK311" i="1" s="1"/>
  <c r="AX312" i="1"/>
  <c r="BL312" i="1" s="1"/>
  <c r="AY313" i="1"/>
  <c r="BA313" i="1"/>
  <c r="BJ313" i="1"/>
  <c r="BK313" i="1" s="1"/>
  <c r="AX314" i="1"/>
  <c r="BL314" i="1" s="1"/>
  <c r="AY315" i="1"/>
  <c r="BA315" i="1"/>
  <c r="BC315" i="1"/>
  <c r="BJ315" i="1"/>
  <c r="BK315" i="1" s="1"/>
  <c r="AY317" i="1"/>
  <c r="BA317" i="1"/>
  <c r="BC317" i="1"/>
  <c r="BJ317" i="1"/>
  <c r="BK317" i="1" s="1"/>
  <c r="AY319" i="1"/>
  <c r="BA319" i="1"/>
  <c r="BC319" i="1"/>
  <c r="BJ319" i="1"/>
  <c r="BK319" i="1" s="1"/>
  <c r="AY321" i="1"/>
  <c r="BA321" i="1"/>
  <c r="BC321" i="1"/>
  <c r="BJ321" i="1"/>
  <c r="BK321" i="1" s="1"/>
  <c r="AY323" i="1"/>
  <c r="BA323" i="1"/>
  <c r="BC323" i="1"/>
  <c r="BJ323" i="1"/>
  <c r="BK323" i="1" s="1"/>
  <c r="AF325" i="1"/>
  <c r="AE325" i="1" s="1"/>
  <c r="AY325" i="1"/>
  <c r="BA325" i="1"/>
  <c r="BJ325" i="1"/>
  <c r="BK325" i="1" s="1"/>
  <c r="AF327" i="1"/>
  <c r="AE327" i="1" s="1"/>
  <c r="AY327" i="1"/>
  <c r="BA327" i="1"/>
  <c r="BJ327" i="1"/>
  <c r="BK327" i="1" s="1"/>
  <c r="AF329" i="1"/>
  <c r="AE329" i="1" s="1"/>
  <c r="AY329" i="1"/>
  <c r="BA329" i="1"/>
  <c r="BJ329" i="1"/>
  <c r="BK329" i="1" s="1"/>
  <c r="AF331" i="1"/>
  <c r="AE331" i="1" s="1"/>
  <c r="AY331" i="1"/>
  <c r="BA331" i="1"/>
  <c r="BJ331" i="1"/>
  <c r="BK331" i="1" s="1"/>
  <c r="AF333" i="1"/>
  <c r="AE333" i="1" s="1"/>
  <c r="AY333" i="1"/>
  <c r="BA333" i="1"/>
  <c r="BJ333" i="1"/>
  <c r="BK333" i="1" s="1"/>
  <c r="AD335" i="1"/>
  <c r="AF335" i="1" s="1"/>
  <c r="AE335" i="1" s="1"/>
  <c r="AQ335" i="1"/>
  <c r="AY335" i="1"/>
  <c r="BA335" i="1"/>
  <c r="AD337" i="1"/>
  <c r="AF337" i="1" s="1"/>
  <c r="AE337" i="1" s="1"/>
  <c r="AO337" i="1"/>
  <c r="AY337" i="1"/>
  <c r="BA337" i="1"/>
  <c r="AD339" i="1"/>
  <c r="AF339" i="1" s="1"/>
  <c r="AE339" i="1" s="1"/>
  <c r="AO339" i="1"/>
  <c r="AY339" i="1"/>
  <c r="BA339" i="1"/>
  <c r="AL340" i="1"/>
  <c r="AD341" i="1"/>
  <c r="AF341" i="1" s="1"/>
  <c r="AE341" i="1" s="1"/>
  <c r="AM341" i="1" s="1"/>
  <c r="AY341" i="1"/>
  <c r="BA341" i="1"/>
  <c r="AD343" i="1"/>
  <c r="AF343" i="1" s="1"/>
  <c r="AE343" i="1" s="1"/>
  <c r="AM343" i="1" s="1"/>
  <c r="AY343" i="1"/>
  <c r="BA343" i="1"/>
  <c r="AD345" i="1"/>
  <c r="AF345" i="1" s="1"/>
  <c r="AE345" i="1" s="1"/>
  <c r="AQ345" i="1"/>
  <c r="AY345" i="1"/>
  <c r="BA345" i="1"/>
  <c r="AD347" i="1"/>
  <c r="AF347" i="1" s="1"/>
  <c r="AE347" i="1" s="1"/>
  <c r="AM347" i="1" s="1"/>
  <c r="BG347" i="1" s="1"/>
  <c r="BH347" i="1" s="1"/>
  <c r="AO347" i="1"/>
  <c r="AY347" i="1"/>
  <c r="BA347" i="1"/>
  <c r="AD349" i="1"/>
  <c r="AF349" i="1" s="1"/>
  <c r="AE349" i="1" s="1"/>
  <c r="AM349" i="1" s="1"/>
  <c r="BG349" i="1" s="1"/>
  <c r="BH349" i="1" s="1"/>
  <c r="AO349" i="1"/>
  <c r="AY349" i="1"/>
  <c r="BA349" i="1"/>
  <c r="AL350" i="1"/>
  <c r="AD351" i="1"/>
  <c r="AF351" i="1" s="1"/>
  <c r="AE351" i="1" s="1"/>
  <c r="AM351" i="1" s="1"/>
  <c r="AY351" i="1"/>
  <c r="BA351" i="1"/>
  <c r="AD353" i="1"/>
  <c r="AF353" i="1" s="1"/>
  <c r="AE353" i="1" s="1"/>
  <c r="AM353" i="1" s="1"/>
  <c r="AY353" i="1"/>
  <c r="BA353" i="1"/>
  <c r="AD355" i="1"/>
  <c r="AF355" i="1" s="1"/>
  <c r="AE355" i="1" s="1"/>
  <c r="AO355" i="1"/>
  <c r="AY355" i="1"/>
  <c r="BA355" i="1"/>
  <c r="AD357" i="1"/>
  <c r="AF357" i="1" s="1"/>
  <c r="AE357" i="1" s="1"/>
  <c r="AM357" i="1" s="1"/>
  <c r="AQ357" i="1"/>
  <c r="AY357" i="1"/>
  <c r="BA357" i="1"/>
  <c r="AD359" i="1"/>
  <c r="AF359" i="1" s="1"/>
  <c r="AE359" i="1" s="1"/>
  <c r="AO359" i="1"/>
  <c r="AY359" i="1"/>
  <c r="BA359" i="1"/>
  <c r="AD361" i="1"/>
  <c r="AF361" i="1" s="1"/>
  <c r="AE361" i="1" s="1"/>
  <c r="AM361" i="1" s="1"/>
  <c r="AY361" i="1"/>
  <c r="BA361" i="1"/>
  <c r="AD363" i="1"/>
  <c r="AF363" i="1" s="1"/>
  <c r="AE363" i="1" s="1"/>
  <c r="AY363" i="1"/>
  <c r="BA363" i="1"/>
  <c r="AD365" i="1"/>
  <c r="AF365" i="1" s="1"/>
  <c r="AE365" i="1" s="1"/>
  <c r="AM365" i="1" s="1"/>
  <c r="AQ365" i="1"/>
  <c r="AY365" i="1"/>
  <c r="BA365" i="1"/>
  <c r="AL366" i="1"/>
  <c r="AD367" i="1"/>
  <c r="AF367" i="1" s="1"/>
  <c r="AE367" i="1" s="1"/>
  <c r="AY367" i="1"/>
  <c r="BA367" i="1"/>
  <c r="AD369" i="1"/>
  <c r="AF369" i="1" s="1"/>
  <c r="AE369" i="1" s="1"/>
  <c r="AY369" i="1"/>
  <c r="BA369" i="1"/>
  <c r="AD371" i="1"/>
  <c r="AF371" i="1" s="1"/>
  <c r="AE371" i="1" s="1"/>
  <c r="AM371" i="1" s="1"/>
  <c r="AY371" i="1"/>
  <c r="BA371" i="1"/>
  <c r="AL372" i="1"/>
  <c r="AD373" i="1"/>
  <c r="AF373" i="1" s="1"/>
  <c r="AE373" i="1" s="1"/>
  <c r="AM373" i="1" s="1"/>
  <c r="AY373" i="1"/>
  <c r="BA373" i="1"/>
  <c r="AL374" i="1"/>
  <c r="AD375" i="1"/>
  <c r="AF375" i="1" s="1"/>
  <c r="AE375" i="1" s="1"/>
  <c r="AM375" i="1" s="1"/>
  <c r="AQ375" i="1"/>
  <c r="AY375" i="1"/>
  <c r="BA375" i="1"/>
  <c r="AL376" i="1"/>
  <c r="AD377" i="1"/>
  <c r="AF377" i="1" s="1"/>
  <c r="AE377" i="1" s="1"/>
  <c r="AM377" i="1" s="1"/>
  <c r="AQ377" i="1"/>
  <c r="AY377" i="1"/>
  <c r="BA377" i="1"/>
  <c r="AL378" i="1"/>
  <c r="AR378" i="1" s="1"/>
  <c r="BI378" i="1" s="1"/>
  <c r="AD379" i="1"/>
  <c r="AF379" i="1" s="1"/>
  <c r="AE379" i="1" s="1"/>
  <c r="AM379" i="1" s="1"/>
  <c r="AQ379" i="1"/>
  <c r="AY379" i="1"/>
  <c r="BA379" i="1"/>
  <c r="AL380" i="1"/>
  <c r="AR380" i="1" s="1"/>
  <c r="BI380" i="1" s="1"/>
  <c r="AD381" i="1"/>
  <c r="AF381" i="1" s="1"/>
  <c r="AE381" i="1" s="1"/>
  <c r="AY381" i="1"/>
  <c r="BA381" i="1"/>
  <c r="AY383" i="1"/>
  <c r="BA383" i="1"/>
  <c r="BJ383" i="1"/>
  <c r="BK383" i="1" s="1"/>
  <c r="AY385" i="1"/>
  <c r="BA385" i="1"/>
  <c r="BJ385" i="1"/>
  <c r="BK385" i="1" s="1"/>
  <c r="AY387" i="1"/>
  <c r="BA387" i="1"/>
  <c r="BJ387" i="1"/>
  <c r="BK387" i="1" s="1"/>
  <c r="AY389" i="1"/>
  <c r="BA389" i="1"/>
  <c r="BJ389" i="1"/>
  <c r="BK389" i="1" s="1"/>
  <c r="AY391" i="1"/>
  <c r="BA391" i="1"/>
  <c r="BJ391" i="1"/>
  <c r="BK391" i="1" s="1"/>
  <c r="AY393" i="1"/>
  <c r="BA393" i="1"/>
  <c r="BJ393" i="1"/>
  <c r="BK393" i="1" s="1"/>
  <c r="AY395" i="1"/>
  <c r="BA395" i="1"/>
  <c r="BJ395" i="1"/>
  <c r="BK395" i="1" s="1"/>
  <c r="AY397" i="1"/>
  <c r="BA397" i="1"/>
  <c r="BJ397" i="1"/>
  <c r="BK397" i="1" s="1"/>
  <c r="AF399" i="1"/>
  <c r="AE399" i="1" s="1"/>
  <c r="AY399" i="1"/>
  <c r="BA399" i="1"/>
  <c r="BJ399" i="1"/>
  <c r="BK399" i="1" s="1"/>
  <c r="AF401" i="1"/>
  <c r="AE401" i="1" s="1"/>
  <c r="AY401" i="1"/>
  <c r="BA401" i="1"/>
  <c r="BJ401" i="1"/>
  <c r="BK401" i="1" s="1"/>
  <c r="AF403" i="1"/>
  <c r="AE403" i="1" s="1"/>
  <c r="AY403" i="1"/>
  <c r="BA403" i="1"/>
  <c r="BJ403" i="1"/>
  <c r="BK403" i="1" s="1"/>
  <c r="AF405" i="1"/>
  <c r="AE405" i="1" s="1"/>
  <c r="AY405" i="1"/>
  <c r="BA405" i="1"/>
  <c r="BJ405" i="1"/>
  <c r="BK405" i="1" s="1"/>
  <c r="AX406" i="1"/>
  <c r="BL406" i="1" s="1"/>
  <c r="AY407" i="1"/>
  <c r="BA407" i="1"/>
  <c r="BJ407" i="1"/>
  <c r="BK407" i="1" s="1"/>
  <c r="AX408" i="1"/>
  <c r="BL408" i="1" s="1"/>
  <c r="AY409" i="1"/>
  <c r="BA409" i="1"/>
  <c r="BJ409" i="1"/>
  <c r="BK409" i="1" s="1"/>
  <c r="AX410" i="1"/>
  <c r="BL410" i="1" s="1"/>
  <c r="AY411" i="1"/>
  <c r="BA411" i="1"/>
  <c r="BJ411" i="1"/>
  <c r="BK411" i="1" s="1"/>
  <c r="AX412" i="1"/>
  <c r="BL412" i="1" s="1"/>
  <c r="AY413" i="1"/>
  <c r="BA413" i="1"/>
  <c r="BJ413" i="1"/>
  <c r="BK413" i="1" s="1"/>
  <c r="AY415" i="1"/>
  <c r="BA415" i="1"/>
  <c r="BC415" i="1"/>
  <c r="BJ415" i="1"/>
  <c r="BK415" i="1" s="1"/>
  <c r="AY417" i="1"/>
  <c r="BA417" i="1"/>
  <c r="BC417" i="1"/>
  <c r="BJ417" i="1"/>
  <c r="BK417" i="1" s="1"/>
  <c r="AY419" i="1"/>
  <c r="BA419" i="1"/>
  <c r="BC419" i="1"/>
  <c r="BJ419" i="1"/>
  <c r="BK419" i="1" s="1"/>
  <c r="AY421" i="1"/>
  <c r="BA421" i="1"/>
  <c r="BC421" i="1"/>
  <c r="BJ421" i="1"/>
  <c r="BK421" i="1" s="1"/>
  <c r="AF423" i="1"/>
  <c r="AE423" i="1" s="1"/>
  <c r="AY423" i="1"/>
  <c r="BA423" i="1"/>
  <c r="BJ423" i="1"/>
  <c r="BK423" i="1" s="1"/>
  <c r="AF425" i="1"/>
  <c r="AE425" i="1" s="1"/>
  <c r="AY425" i="1"/>
  <c r="BA425" i="1"/>
  <c r="BJ425" i="1"/>
  <c r="BK425" i="1" s="1"/>
  <c r="AF427" i="1"/>
  <c r="AE427" i="1" s="1"/>
  <c r="AY427" i="1"/>
  <c r="BA427" i="1"/>
  <c r="BJ427" i="1"/>
  <c r="BK427" i="1" s="1"/>
  <c r="AF429" i="1"/>
  <c r="AE429" i="1" s="1"/>
  <c r="AY429" i="1"/>
  <c r="BA429" i="1"/>
  <c r="BJ429" i="1"/>
  <c r="BK429" i="1" s="1"/>
  <c r="AF431" i="1"/>
  <c r="AE431" i="1" s="1"/>
  <c r="AY431" i="1"/>
  <c r="BA431" i="1"/>
  <c r="BJ431" i="1"/>
  <c r="BK431" i="1" s="1"/>
  <c r="AD433" i="1"/>
  <c r="AF433" i="1" s="1"/>
  <c r="AE433" i="1" s="1"/>
  <c r="AQ433" i="1"/>
  <c r="AY433" i="1"/>
  <c r="BA433" i="1"/>
  <c r="AD435" i="1"/>
  <c r="AF435" i="1" s="1"/>
  <c r="AE435" i="1" s="1"/>
  <c r="AO435" i="1"/>
  <c r="AY435" i="1"/>
  <c r="BA435" i="1"/>
  <c r="AD437" i="1"/>
  <c r="AF437" i="1" s="1"/>
  <c r="AE437" i="1" s="1"/>
  <c r="AO437" i="1"/>
  <c r="AY437" i="1"/>
  <c r="BA437" i="1"/>
  <c r="AD439" i="1"/>
  <c r="AF439" i="1" s="1"/>
  <c r="AE439" i="1" s="1"/>
  <c r="AO439" i="1"/>
  <c r="AY439" i="1"/>
  <c r="BA439" i="1"/>
  <c r="AL440" i="1"/>
  <c r="AD441" i="1"/>
  <c r="AF441" i="1" s="1"/>
  <c r="AE441" i="1" s="1"/>
  <c r="AM441" i="1" s="1"/>
  <c r="AQ441" i="1"/>
  <c r="AY441" i="1"/>
  <c r="BA441" i="1"/>
  <c r="AD443" i="1"/>
  <c r="AF443" i="1" s="1"/>
  <c r="AE443" i="1" s="1"/>
  <c r="AM443" i="1" s="1"/>
  <c r="AQ443" i="1"/>
  <c r="AY443" i="1"/>
  <c r="BA443" i="1"/>
  <c r="AD445" i="1"/>
  <c r="AF445" i="1" s="1"/>
  <c r="AE445" i="1" s="1"/>
  <c r="AM445" i="1" s="1"/>
  <c r="AQ445" i="1"/>
  <c r="AY445" i="1"/>
  <c r="BA445" i="1"/>
  <c r="AD447" i="1"/>
  <c r="AF447" i="1" s="1"/>
  <c r="AE447" i="1" s="1"/>
  <c r="AO447" i="1"/>
  <c r="AY447" i="1"/>
  <c r="BA447" i="1"/>
  <c r="AD449" i="1"/>
  <c r="AF449" i="1" s="1"/>
  <c r="AE449" i="1" s="1"/>
  <c r="AM449" i="1" s="1"/>
  <c r="AY449" i="1"/>
  <c r="BA449" i="1"/>
  <c r="AD451" i="1"/>
  <c r="AF451" i="1" s="1"/>
  <c r="AE451" i="1" s="1"/>
  <c r="AM451" i="1" s="1"/>
  <c r="AY451" i="1"/>
  <c r="BA451" i="1"/>
  <c r="BG455" i="1"/>
  <c r="BH455" i="1" s="1"/>
  <c r="BA457" i="1"/>
  <c r="AY457" i="1"/>
  <c r="AX457" i="1"/>
  <c r="BG458" i="1"/>
  <c r="BH458" i="1" s="1"/>
  <c r="BI458" i="1"/>
  <c r="BG459" i="1"/>
  <c r="BH459" i="1" s="1"/>
  <c r="BA461" i="1"/>
  <c r="AY461" i="1"/>
  <c r="AX461" i="1"/>
  <c r="BG462" i="1"/>
  <c r="BH462" i="1" s="1"/>
  <c r="BI462" i="1"/>
  <c r="BG463" i="1"/>
  <c r="BH463" i="1" s="1"/>
  <c r="BA465" i="1"/>
  <c r="AY465" i="1"/>
  <c r="AX465" i="1"/>
  <c r="BG466" i="1"/>
  <c r="BH466" i="1" s="1"/>
  <c r="BI466" i="1"/>
  <c r="BA469" i="1"/>
  <c r="AY469" i="1"/>
  <c r="AX469" i="1"/>
  <c r="BE470" i="1"/>
  <c r="BJ471" i="1"/>
  <c r="BK471" i="1" s="1"/>
  <c r="BA473" i="1"/>
  <c r="AY473" i="1"/>
  <c r="AX473" i="1"/>
  <c r="BE474" i="1"/>
  <c r="BJ475" i="1"/>
  <c r="BK475" i="1" s="1"/>
  <c r="BA477" i="1"/>
  <c r="AY477" i="1"/>
  <c r="AX477" i="1"/>
  <c r="BE478" i="1"/>
  <c r="BJ479" i="1"/>
  <c r="BK479" i="1" s="1"/>
  <c r="BG481" i="1"/>
  <c r="BH481" i="1" s="1"/>
  <c r="BA483" i="1"/>
  <c r="AY483" i="1"/>
  <c r="AX483" i="1"/>
  <c r="BG484" i="1"/>
  <c r="BH484" i="1" s="1"/>
  <c r="BI484" i="1"/>
  <c r="BG485" i="1"/>
  <c r="BH485" i="1" s="1"/>
  <c r="BA487" i="1"/>
  <c r="AY487" i="1"/>
  <c r="AX487" i="1"/>
  <c r="BG488" i="1"/>
  <c r="BH488" i="1" s="1"/>
  <c r="BI488" i="1"/>
  <c r="BG489" i="1"/>
  <c r="BH489" i="1" s="1"/>
  <c r="BA491" i="1"/>
  <c r="AY491" i="1"/>
  <c r="AX491" i="1"/>
  <c r="BG492" i="1"/>
  <c r="BH492" i="1" s="1"/>
  <c r="BI492" i="1"/>
  <c r="BA495" i="1"/>
  <c r="AY495" i="1"/>
  <c r="AX495" i="1"/>
  <c r="BJ496" i="1"/>
  <c r="BK496" i="1" s="1"/>
  <c r="BJ498" i="1"/>
  <c r="BK498" i="1" s="1"/>
  <c r="BJ500" i="1"/>
  <c r="BK500" i="1" s="1"/>
  <c r="BJ502" i="1"/>
  <c r="BK502" i="1" s="1"/>
  <c r="BJ504" i="1"/>
  <c r="BK504" i="1" s="1"/>
  <c r="BE508" i="1"/>
  <c r="BE510" i="1"/>
  <c r="BE512" i="1"/>
  <c r="BE514" i="1"/>
  <c r="BE516" i="1"/>
  <c r="BJ518" i="1"/>
  <c r="BK518" i="1" s="1"/>
  <c r="BJ520" i="1"/>
  <c r="BK520" i="1" s="1"/>
  <c r="BJ522" i="1"/>
  <c r="BK522" i="1" s="1"/>
  <c r="BJ524" i="1"/>
  <c r="BK524" i="1" s="1"/>
  <c r="BJ526" i="1"/>
  <c r="BK526" i="1" s="1"/>
  <c r="BG530" i="1"/>
  <c r="BH530" i="1" s="1"/>
  <c r="BI530" i="1"/>
  <c r="BE532" i="1"/>
  <c r="BE536" i="1"/>
  <c r="BG538" i="1"/>
  <c r="BH538" i="1" s="1"/>
  <c r="BI538" i="1"/>
  <c r="BL542" i="1"/>
  <c r="BJ544" i="1"/>
  <c r="BK544" i="1" s="1"/>
  <c r="BE544" i="1"/>
  <c r="AQ550" i="1"/>
  <c r="BE550" i="1" s="1"/>
  <c r="BG550" i="1"/>
  <c r="BH550" i="1" s="1"/>
  <c r="BI550" i="1"/>
  <c r="AQ554" i="1"/>
  <c r="BE554" i="1" s="1"/>
  <c r="BG554" i="1"/>
  <c r="BH554" i="1" s="1"/>
  <c r="BI554" i="1"/>
  <c r="BJ560" i="1"/>
  <c r="BK560" i="1" s="1"/>
  <c r="BE560" i="1"/>
  <c r="BL562" i="1"/>
  <c r="BJ566" i="1"/>
  <c r="BK566" i="1" s="1"/>
  <c r="BJ568" i="1"/>
  <c r="BK568" i="1" s="1"/>
  <c r="BJ570" i="1"/>
  <c r="BK570" i="1" s="1"/>
  <c r="BJ572" i="1"/>
  <c r="BK572" i="1" s="1"/>
  <c r="BJ574" i="1"/>
  <c r="BK574" i="1" s="1"/>
  <c r="BJ576" i="1"/>
  <c r="BK576" i="1" s="1"/>
  <c r="BJ578" i="1"/>
  <c r="BK578" i="1" s="1"/>
  <c r="BG582" i="1"/>
  <c r="BH582" i="1" s="1"/>
  <c r="BI582" i="1"/>
  <c r="BL584" i="1"/>
  <c r="BJ585" i="1"/>
  <c r="BK585" i="1" s="1"/>
  <c r="BG588" i="1"/>
  <c r="BH588" i="1" s="1"/>
  <c r="BI588" i="1"/>
  <c r="BJ590" i="1"/>
  <c r="BK590" i="1" s="1"/>
  <c r="BJ592" i="1"/>
  <c r="BK592" i="1" s="1"/>
  <c r="BJ601" i="1"/>
  <c r="BK601" i="1" s="1"/>
  <c r="BG624" i="1"/>
  <c r="BH624" i="1" s="1"/>
  <c r="BI624" i="1"/>
  <c r="BE626" i="1"/>
  <c r="BE628" i="1"/>
  <c r="BE630" i="1"/>
  <c r="BE632" i="1"/>
  <c r="BE634" i="1"/>
  <c r="BL650" i="1"/>
  <c r="BI664" i="1"/>
  <c r="BE666" i="1"/>
  <c r="BJ669" i="1"/>
  <c r="BK669" i="1" s="1"/>
  <c r="BL670" i="1"/>
  <c r="BJ671" i="1"/>
  <c r="BK671" i="1" s="1"/>
  <c r="BL672" i="1"/>
  <c r="BJ673" i="1"/>
  <c r="BK673" i="1" s="1"/>
  <c r="BJ674" i="1"/>
  <c r="BK674" i="1" s="1"/>
  <c r="BL676" i="1"/>
  <c r="BG678" i="1"/>
  <c r="BH678" i="1" s="1"/>
  <c r="BI678" i="1"/>
  <c r="BG680" i="1"/>
  <c r="BH680" i="1" s="1"/>
  <c r="BI680" i="1"/>
  <c r="BL682" i="1"/>
  <c r="BL684" i="1"/>
  <c r="AQ686" i="1"/>
  <c r="BE686" i="1" s="1"/>
  <c r="BG686" i="1"/>
  <c r="BH686" i="1" s="1"/>
  <c r="BI686" i="1"/>
  <c r="BG688" i="1"/>
  <c r="BH688" i="1" s="1"/>
  <c r="BI688" i="1"/>
  <c r="AQ690" i="1"/>
  <c r="BL690" i="1" s="1"/>
  <c r="BL692" i="1"/>
  <c r="AQ694" i="1"/>
  <c r="BE694" i="1" s="1"/>
  <c r="BG694" i="1"/>
  <c r="BH694" i="1" s="1"/>
  <c r="BI694" i="1"/>
  <c r="BG696" i="1"/>
  <c r="BH696" i="1" s="1"/>
  <c r="BI696" i="1"/>
  <c r="AQ698" i="1"/>
  <c r="BL698" i="1" s="1"/>
  <c r="BL700" i="1"/>
  <c r="AQ702" i="1"/>
  <c r="BE702" i="1" s="1"/>
  <c r="BG702" i="1"/>
  <c r="BH702" i="1" s="1"/>
  <c r="BI702" i="1"/>
  <c r="AQ704" i="1"/>
  <c r="BL704" i="1" s="1"/>
  <c r="BG706" i="1"/>
  <c r="BH706" i="1" s="1"/>
  <c r="BI706" i="1"/>
  <c r="BL708" i="1"/>
  <c r="BE710" i="1"/>
  <c r="BE712" i="1"/>
  <c r="BE722" i="1"/>
  <c r="BG724" i="1"/>
  <c r="BH724" i="1" s="1"/>
  <c r="BI724" i="1"/>
  <c r="BL760" i="1"/>
  <c r="BL764" i="1"/>
  <c r="BL768" i="1"/>
  <c r="BL770" i="1"/>
  <c r="BL772" i="1"/>
  <c r="BL774" i="1"/>
  <c r="BL776" i="1"/>
  <c r="BL778" i="1"/>
  <c r="BG816" i="1"/>
  <c r="BH816" i="1" s="1"/>
  <c r="BG818" i="1"/>
  <c r="BH818" i="1" s="1"/>
  <c r="AL143" i="1"/>
  <c r="AR147" i="1"/>
  <c r="AL149" i="1"/>
  <c r="AL151" i="1"/>
  <c r="AR153" i="1"/>
  <c r="AR155" i="1"/>
  <c r="AR157" i="1"/>
  <c r="BE158" i="1"/>
  <c r="BE160" i="1"/>
  <c r="BE162" i="1"/>
  <c r="BE164" i="1"/>
  <c r="AX167" i="1"/>
  <c r="BL167" i="1" s="1"/>
  <c r="AX169" i="1"/>
  <c r="BL169" i="1" s="1"/>
  <c r="BE170" i="1"/>
  <c r="BE172" i="1"/>
  <c r="BE174" i="1"/>
  <c r="BE176" i="1"/>
  <c r="BE178" i="1"/>
  <c r="BE180" i="1"/>
  <c r="BE182" i="1"/>
  <c r="BE184" i="1"/>
  <c r="AL185" i="1"/>
  <c r="AR187" i="1"/>
  <c r="AR189" i="1"/>
  <c r="AL191" i="1"/>
  <c r="AR195" i="1"/>
  <c r="AL197" i="1"/>
  <c r="AR201" i="1"/>
  <c r="AR203" i="1"/>
  <c r="BE203" i="1" s="1"/>
  <c r="AL205" i="1"/>
  <c r="BE206" i="1"/>
  <c r="BE208" i="1"/>
  <c r="BE210" i="1"/>
  <c r="AR213" i="1"/>
  <c r="AL215" i="1"/>
  <c r="AR217" i="1"/>
  <c r="AL221" i="1"/>
  <c r="AR223" i="1"/>
  <c r="AL227" i="1"/>
  <c r="AR231" i="1"/>
  <c r="AR233" i="1"/>
  <c r="AL235" i="1"/>
  <c r="BE236" i="1"/>
  <c r="BE238" i="1"/>
  <c r="AR241" i="1"/>
  <c r="AR243" i="1"/>
  <c r="AL245" i="1"/>
  <c r="AR247" i="1"/>
  <c r="AR249" i="1"/>
  <c r="BE252" i="1"/>
  <c r="BE254" i="1"/>
  <c r="BE256" i="1"/>
  <c r="BE258" i="1"/>
  <c r="AL259" i="1"/>
  <c r="AL261" i="1"/>
  <c r="AL263" i="1"/>
  <c r="BE264" i="1"/>
  <c r="AL265" i="1"/>
  <c r="BE266" i="1"/>
  <c r="AL267" i="1"/>
  <c r="AL269" i="1"/>
  <c r="AL271" i="1"/>
  <c r="AL273" i="1"/>
  <c r="AR277" i="1"/>
  <c r="AL279" i="1"/>
  <c r="AL281" i="1"/>
  <c r="AR283" i="1"/>
  <c r="AR285" i="1"/>
  <c r="AR287" i="1"/>
  <c r="BE288" i="1"/>
  <c r="BE290" i="1"/>
  <c r="BE292" i="1"/>
  <c r="BE294" i="1"/>
  <c r="BE296" i="1"/>
  <c r="BE298" i="1"/>
  <c r="BE300" i="1"/>
  <c r="BE302" i="1"/>
  <c r="BE304" i="1"/>
  <c r="AX307" i="1"/>
  <c r="AX309" i="1"/>
  <c r="AX311" i="1"/>
  <c r="AX313" i="1"/>
  <c r="BE316" i="1"/>
  <c r="BE318" i="1"/>
  <c r="BE320" i="1"/>
  <c r="BE322" i="1"/>
  <c r="BE324" i="1"/>
  <c r="BE326" i="1"/>
  <c r="BE328" i="1"/>
  <c r="BE330" i="1"/>
  <c r="BE332" i="1"/>
  <c r="BE334" i="1"/>
  <c r="AL335" i="1"/>
  <c r="AR337" i="1"/>
  <c r="AR339" i="1"/>
  <c r="AL345" i="1"/>
  <c r="AR347" i="1"/>
  <c r="AR349" i="1"/>
  <c r="AL355" i="1"/>
  <c r="AR357" i="1"/>
  <c r="AL359" i="1"/>
  <c r="AL363" i="1"/>
  <c r="AR365" i="1"/>
  <c r="AL369" i="1"/>
  <c r="AR375" i="1"/>
  <c r="AR377" i="1"/>
  <c r="AR379" i="1"/>
  <c r="AR381" i="1"/>
  <c r="BE382" i="1"/>
  <c r="BE384" i="1"/>
  <c r="BE386" i="1"/>
  <c r="BE388" i="1"/>
  <c r="BE390" i="1"/>
  <c r="BE392" i="1"/>
  <c r="BE394" i="1"/>
  <c r="BE396" i="1"/>
  <c r="BE398" i="1"/>
  <c r="BE400" i="1"/>
  <c r="BE402" i="1"/>
  <c r="BE404" i="1"/>
  <c r="AX407" i="1"/>
  <c r="AX409" i="1"/>
  <c r="AX411" i="1"/>
  <c r="AX413" i="1"/>
  <c r="BE414" i="1"/>
  <c r="BE416" i="1"/>
  <c r="BE418" i="1"/>
  <c r="BE420" i="1"/>
  <c r="BE422" i="1"/>
  <c r="BE424" i="1"/>
  <c r="BE426" i="1"/>
  <c r="BE428" i="1"/>
  <c r="BE430" i="1"/>
  <c r="BE432" i="1"/>
  <c r="AL433" i="1"/>
  <c r="AR435" i="1"/>
  <c r="AR437" i="1"/>
  <c r="AR439" i="1"/>
  <c r="AR441" i="1"/>
  <c r="AR443" i="1"/>
  <c r="AR445" i="1"/>
  <c r="AL447" i="1"/>
  <c r="BA453" i="1"/>
  <c r="AY453" i="1"/>
  <c r="BJ453" i="1"/>
  <c r="BK453" i="1" s="1"/>
  <c r="AR453" i="1"/>
  <c r="AX453" i="1"/>
  <c r="BA455" i="1"/>
  <c r="AY455" i="1"/>
  <c r="AX455" i="1"/>
  <c r="BG456" i="1"/>
  <c r="BH456" i="1" s="1"/>
  <c r="BI456" i="1"/>
  <c r="BG457" i="1"/>
  <c r="BH457" i="1" s="1"/>
  <c r="BA459" i="1"/>
  <c r="AY459" i="1"/>
  <c r="AX459" i="1"/>
  <c r="BG460" i="1"/>
  <c r="BH460" i="1" s="1"/>
  <c r="BI460" i="1"/>
  <c r="BG461" i="1"/>
  <c r="BH461" i="1" s="1"/>
  <c r="BA463" i="1"/>
  <c r="AY463" i="1"/>
  <c r="AX463" i="1"/>
  <c r="BG464" i="1"/>
  <c r="BH464" i="1" s="1"/>
  <c r="BI464" i="1"/>
  <c r="BG465" i="1"/>
  <c r="BH465" i="1" s="1"/>
  <c r="BA467" i="1"/>
  <c r="AY467" i="1"/>
  <c r="AO467" i="1"/>
  <c r="AD467" i="1"/>
  <c r="AF467" i="1" s="1"/>
  <c r="AE467" i="1" s="1"/>
  <c r="AL467" i="1"/>
  <c r="AX467" i="1"/>
  <c r="BJ469" i="1"/>
  <c r="BK469" i="1" s="1"/>
  <c r="BA471" i="1"/>
  <c r="AY471" i="1"/>
  <c r="AX471" i="1"/>
  <c r="BJ473" i="1"/>
  <c r="BK473" i="1" s="1"/>
  <c r="BA475" i="1"/>
  <c r="AY475" i="1"/>
  <c r="AX475" i="1"/>
  <c r="BJ477" i="1"/>
  <c r="BK477" i="1" s="1"/>
  <c r="BA479" i="1"/>
  <c r="AY479" i="1"/>
  <c r="AX479" i="1"/>
  <c r="BA481" i="1"/>
  <c r="AY481" i="1"/>
  <c r="AX481" i="1"/>
  <c r="BG482" i="1"/>
  <c r="BH482" i="1" s="1"/>
  <c r="BI482" i="1"/>
  <c r="BG483" i="1"/>
  <c r="BH483" i="1" s="1"/>
  <c r="BA485" i="1"/>
  <c r="AY485" i="1"/>
  <c r="AX485" i="1"/>
  <c r="BG486" i="1"/>
  <c r="BH486" i="1" s="1"/>
  <c r="BI486" i="1"/>
  <c r="BG487" i="1"/>
  <c r="BH487" i="1" s="1"/>
  <c r="BA489" i="1"/>
  <c r="AY489" i="1"/>
  <c r="AX489" i="1"/>
  <c r="BG490" i="1"/>
  <c r="BH490" i="1" s="1"/>
  <c r="BI490" i="1"/>
  <c r="BG491" i="1"/>
  <c r="BH491" i="1" s="1"/>
  <c r="BA493" i="1"/>
  <c r="AY493" i="1"/>
  <c r="AO493" i="1"/>
  <c r="AD493" i="1"/>
  <c r="AF493" i="1" s="1"/>
  <c r="AE493" i="1" s="1"/>
  <c r="AL493" i="1"/>
  <c r="AX493" i="1"/>
  <c r="BE494" i="1"/>
  <c r="BJ495" i="1"/>
  <c r="BK495" i="1" s="1"/>
  <c r="BL496" i="1"/>
  <c r="BJ497" i="1"/>
  <c r="BK497" i="1" s="1"/>
  <c r="BL498" i="1"/>
  <c r="BJ499" i="1"/>
  <c r="BK499" i="1" s="1"/>
  <c r="BL500" i="1"/>
  <c r="BJ501" i="1"/>
  <c r="BK501" i="1" s="1"/>
  <c r="BL502" i="1"/>
  <c r="BJ503" i="1"/>
  <c r="BK503" i="1" s="1"/>
  <c r="BL504" i="1"/>
  <c r="BJ505" i="1"/>
  <c r="BK505" i="1" s="1"/>
  <c r="BI508" i="1"/>
  <c r="BI510" i="1"/>
  <c r="BI512" i="1"/>
  <c r="BI514" i="1"/>
  <c r="BI516" i="1"/>
  <c r="BL518" i="1"/>
  <c r="BL520" i="1"/>
  <c r="BL522" i="1"/>
  <c r="BL524" i="1"/>
  <c r="BL526" i="1"/>
  <c r="BE530" i="1"/>
  <c r="BI532" i="1"/>
  <c r="BI536" i="1"/>
  <c r="BE538" i="1"/>
  <c r="BJ542" i="1"/>
  <c r="BK542" i="1" s="1"/>
  <c r="BE542" i="1"/>
  <c r="BL544" i="1"/>
  <c r="BL560" i="1"/>
  <c r="BJ562" i="1"/>
  <c r="BK562" i="1" s="1"/>
  <c r="BE562" i="1"/>
  <c r="BL566" i="1"/>
  <c r="BL568" i="1"/>
  <c r="BL570" i="1"/>
  <c r="BL572" i="1"/>
  <c r="BL574" i="1"/>
  <c r="BL576" i="1"/>
  <c r="BL578" i="1"/>
  <c r="BE582" i="1"/>
  <c r="BJ584" i="1"/>
  <c r="BK584" i="1" s="1"/>
  <c r="BE588" i="1"/>
  <c r="BL590" i="1"/>
  <c r="BJ591" i="1"/>
  <c r="BK591" i="1" s="1"/>
  <c r="BL592" i="1"/>
  <c r="BJ593" i="1"/>
  <c r="BK593" i="1" s="1"/>
  <c r="BJ599" i="1"/>
  <c r="BK599" i="1" s="1"/>
  <c r="BL622" i="1"/>
  <c r="BE624" i="1"/>
  <c r="BI626" i="1"/>
  <c r="BI628" i="1"/>
  <c r="BI630" i="1"/>
  <c r="BI632" i="1"/>
  <c r="BI634" i="1"/>
  <c r="BL636" i="1"/>
  <c r="BL638" i="1"/>
  <c r="BL640" i="1"/>
  <c r="BL642" i="1"/>
  <c r="BL648" i="1"/>
  <c r="BD652" i="1"/>
  <c r="BE652" i="1" s="1"/>
  <c r="AE652" i="1"/>
  <c r="BL652" i="1"/>
  <c r="BL654" i="1"/>
  <c r="BL656" i="1"/>
  <c r="BL658" i="1"/>
  <c r="BL660" i="1"/>
  <c r="BL662" i="1"/>
  <c r="BE664" i="1"/>
  <c r="BG666" i="1"/>
  <c r="BH666" i="1" s="1"/>
  <c r="BI666" i="1"/>
  <c r="BJ670" i="1"/>
  <c r="BK670" i="1" s="1"/>
  <c r="BJ672" i="1"/>
  <c r="BK672" i="1" s="1"/>
  <c r="BL674" i="1"/>
  <c r="BJ675" i="1"/>
  <c r="BK675" i="1" s="1"/>
  <c r="BJ676" i="1"/>
  <c r="BK676" i="1" s="1"/>
  <c r="BE678" i="1"/>
  <c r="BE680" i="1"/>
  <c r="BJ682" i="1"/>
  <c r="BK682" i="1" s="1"/>
  <c r="BJ684" i="1"/>
  <c r="BK684" i="1" s="1"/>
  <c r="BE688" i="1"/>
  <c r="BJ690" i="1"/>
  <c r="BK690" i="1" s="1"/>
  <c r="BJ692" i="1"/>
  <c r="BK692" i="1" s="1"/>
  <c r="BE692" i="1"/>
  <c r="BE696" i="1"/>
  <c r="BJ698" i="1"/>
  <c r="BK698" i="1" s="1"/>
  <c r="BE698" i="1"/>
  <c r="BJ700" i="1"/>
  <c r="BK700" i="1" s="1"/>
  <c r="BE700" i="1"/>
  <c r="BJ704" i="1"/>
  <c r="BK704" i="1" s="1"/>
  <c r="BE706" i="1"/>
  <c r="BI710" i="1"/>
  <c r="BI712" i="1"/>
  <c r="BI722" i="1"/>
  <c r="BE724" i="1"/>
  <c r="BL726" i="1"/>
  <c r="BL728" i="1"/>
  <c r="BL730" i="1"/>
  <c r="BL732" i="1"/>
  <c r="BL734" i="1"/>
  <c r="BL736" i="1"/>
  <c r="BL738" i="1"/>
  <c r="BL740" i="1"/>
  <c r="BL742" i="1"/>
  <c r="BL744" i="1"/>
  <c r="BL746" i="1"/>
  <c r="BL758" i="1"/>
  <c r="BL762" i="1"/>
  <c r="BL766" i="1"/>
  <c r="BJ785" i="1"/>
  <c r="BK785" i="1" s="1"/>
  <c r="BE820" i="1"/>
  <c r="BE496" i="1"/>
  <c r="AR497" i="1"/>
  <c r="AX497" i="1"/>
  <c r="BE498" i="1"/>
  <c r="AR499" i="1"/>
  <c r="AX499" i="1"/>
  <c r="BE500" i="1"/>
  <c r="AR501" i="1"/>
  <c r="AX501" i="1"/>
  <c r="BE502" i="1"/>
  <c r="AR503" i="1"/>
  <c r="AX503" i="1"/>
  <c r="BE504" i="1"/>
  <c r="AR505" i="1"/>
  <c r="AX505" i="1"/>
  <c r="AR507" i="1"/>
  <c r="AX507" i="1"/>
  <c r="BG507" i="1"/>
  <c r="BH507" i="1" s="1"/>
  <c r="AR509" i="1"/>
  <c r="AX509" i="1"/>
  <c r="BG509" i="1"/>
  <c r="BH509" i="1" s="1"/>
  <c r="AR511" i="1"/>
  <c r="AX511" i="1"/>
  <c r="BG511" i="1"/>
  <c r="BH511" i="1" s="1"/>
  <c r="AR513" i="1"/>
  <c r="AX513" i="1"/>
  <c r="BG513" i="1"/>
  <c r="BH513" i="1" s="1"/>
  <c r="AR515" i="1"/>
  <c r="AX515" i="1"/>
  <c r="BG515" i="1"/>
  <c r="BH515" i="1" s="1"/>
  <c r="AL517" i="1"/>
  <c r="AX517" i="1"/>
  <c r="BE518" i="1"/>
  <c r="AP519" i="1"/>
  <c r="AQ519" i="1" s="1"/>
  <c r="AR519" i="1"/>
  <c r="AX519" i="1"/>
  <c r="BE520" i="1"/>
  <c r="AP521" i="1"/>
  <c r="AQ521" i="1" s="1"/>
  <c r="AR521" i="1"/>
  <c r="AX521" i="1"/>
  <c r="BE522" i="1"/>
  <c r="AP523" i="1"/>
  <c r="AQ523" i="1" s="1"/>
  <c r="AR523" i="1"/>
  <c r="AX523" i="1"/>
  <c r="BE524" i="1"/>
  <c r="AP525" i="1"/>
  <c r="AQ525" i="1" s="1"/>
  <c r="AR525" i="1"/>
  <c r="AX525" i="1"/>
  <c r="BE526" i="1"/>
  <c r="AP527" i="1"/>
  <c r="AQ527" i="1" s="1"/>
  <c r="AR527" i="1"/>
  <c r="AX527" i="1"/>
  <c r="AR529" i="1"/>
  <c r="AX529" i="1"/>
  <c r="AR531" i="1"/>
  <c r="AX531" i="1"/>
  <c r="AR533" i="1"/>
  <c r="AX533" i="1"/>
  <c r="AR535" i="1"/>
  <c r="AX535" i="1"/>
  <c r="AR537" i="1"/>
  <c r="AX537" i="1"/>
  <c r="AR539" i="1"/>
  <c r="AX539" i="1"/>
  <c r="AR541" i="1"/>
  <c r="AX541" i="1"/>
  <c r="AR543" i="1"/>
  <c r="AX543" i="1"/>
  <c r="AR545" i="1"/>
  <c r="AX545" i="1"/>
  <c r="AP547" i="1"/>
  <c r="AR547" i="1"/>
  <c r="AX547" i="1"/>
  <c r="AP549" i="1"/>
  <c r="AR549" i="1"/>
  <c r="AX549" i="1"/>
  <c r="AP551" i="1"/>
  <c r="AR551" i="1"/>
  <c r="AX551" i="1"/>
  <c r="AP553" i="1"/>
  <c r="AR553" i="1"/>
  <c r="AX553" i="1"/>
  <c r="AP555" i="1"/>
  <c r="AR555" i="1"/>
  <c r="AX555" i="1"/>
  <c r="AP557" i="1"/>
  <c r="AR557" i="1"/>
  <c r="AX557" i="1"/>
  <c r="AR559" i="1"/>
  <c r="AX559" i="1"/>
  <c r="AR561" i="1"/>
  <c r="AX561" i="1"/>
  <c r="AR563" i="1"/>
  <c r="AX563" i="1"/>
  <c r="AP565" i="1"/>
  <c r="AQ565" i="1" s="1"/>
  <c r="AR565" i="1"/>
  <c r="AX565" i="1"/>
  <c r="BE566" i="1"/>
  <c r="AP567" i="1"/>
  <c r="AQ567" i="1" s="1"/>
  <c r="AR567" i="1"/>
  <c r="AX567" i="1"/>
  <c r="BE568" i="1"/>
  <c r="AP569" i="1"/>
  <c r="AQ569" i="1" s="1"/>
  <c r="AR569" i="1"/>
  <c r="AX569" i="1"/>
  <c r="BE570" i="1"/>
  <c r="AP571" i="1"/>
  <c r="AQ571" i="1" s="1"/>
  <c r="AR571" i="1"/>
  <c r="AX571" i="1"/>
  <c r="BE572" i="1"/>
  <c r="AP573" i="1"/>
  <c r="AQ573" i="1" s="1"/>
  <c r="AR573" i="1"/>
  <c r="AX573" i="1"/>
  <c r="BE574" i="1"/>
  <c r="AP575" i="1"/>
  <c r="AQ575" i="1" s="1"/>
  <c r="AR575" i="1"/>
  <c r="AX575" i="1"/>
  <c r="BE576" i="1"/>
  <c r="AP577" i="1"/>
  <c r="AQ577" i="1" s="1"/>
  <c r="AR577" i="1"/>
  <c r="AX577" i="1"/>
  <c r="BE578" i="1"/>
  <c r="AP579" i="1"/>
  <c r="AQ579" i="1" s="1"/>
  <c r="AR579" i="1"/>
  <c r="AX579" i="1"/>
  <c r="AP581" i="1"/>
  <c r="AR581" i="1"/>
  <c r="AX581" i="1"/>
  <c r="BG581" i="1"/>
  <c r="BH581" i="1" s="1"/>
  <c r="AL583" i="1"/>
  <c r="AX583" i="1"/>
  <c r="BE584" i="1"/>
  <c r="AP585" i="1"/>
  <c r="AQ585" i="1" s="1"/>
  <c r="AR585" i="1"/>
  <c r="AX585" i="1"/>
  <c r="AP587" i="1"/>
  <c r="AR587" i="1"/>
  <c r="AX587" i="1"/>
  <c r="BG587" i="1"/>
  <c r="BH587" i="1" s="1"/>
  <c r="AL589" i="1"/>
  <c r="AP589" i="1"/>
  <c r="AQ589" i="1" s="1"/>
  <c r="AX589" i="1"/>
  <c r="BE590" i="1"/>
  <c r="AR591" i="1"/>
  <c r="AX591" i="1"/>
  <c r="BE592" i="1"/>
  <c r="AP593" i="1"/>
  <c r="AQ593" i="1" s="1"/>
  <c r="AR593" i="1"/>
  <c r="AX593" i="1"/>
  <c r="AP595" i="1"/>
  <c r="AR595" i="1"/>
  <c r="AX595" i="1"/>
  <c r="BG595" i="1"/>
  <c r="BH595" i="1" s="1"/>
  <c r="AR597" i="1"/>
  <c r="AX597" i="1"/>
  <c r="BG597" i="1"/>
  <c r="BH597" i="1" s="1"/>
  <c r="AP599" i="1"/>
  <c r="AQ599" i="1" s="1"/>
  <c r="AR599" i="1"/>
  <c r="AX599" i="1"/>
  <c r="AR601" i="1"/>
  <c r="AX601" i="1"/>
  <c r="AP603" i="1"/>
  <c r="AR603" i="1"/>
  <c r="AX603" i="1"/>
  <c r="AR605" i="1"/>
  <c r="AX605" i="1"/>
  <c r="AP607" i="1"/>
  <c r="AR607" i="1"/>
  <c r="AX607" i="1"/>
  <c r="AR609" i="1"/>
  <c r="AX609" i="1"/>
  <c r="AP611" i="1"/>
  <c r="AR611" i="1"/>
  <c r="AX611" i="1"/>
  <c r="AR613" i="1"/>
  <c r="AX613" i="1"/>
  <c r="AP615" i="1"/>
  <c r="AR615" i="1"/>
  <c r="AX615" i="1"/>
  <c r="AR617" i="1"/>
  <c r="AX617" i="1"/>
  <c r="AP619" i="1"/>
  <c r="AR619" i="1"/>
  <c r="AX619" i="1"/>
  <c r="AP621" i="1"/>
  <c r="AR621" i="1"/>
  <c r="AX621" i="1"/>
  <c r="BE622" i="1"/>
  <c r="AL623" i="1"/>
  <c r="AP623" i="1"/>
  <c r="AX623" i="1"/>
  <c r="AL625" i="1"/>
  <c r="AX625" i="1"/>
  <c r="AL627" i="1"/>
  <c r="AP627" i="1"/>
  <c r="AX627" i="1"/>
  <c r="AL629" i="1"/>
  <c r="AP629" i="1"/>
  <c r="AX629" i="1"/>
  <c r="AL631" i="1"/>
  <c r="AP631" i="1"/>
  <c r="AX631" i="1"/>
  <c r="AL633" i="1"/>
  <c r="AP633" i="1"/>
  <c r="AX633" i="1"/>
  <c r="AP635" i="1"/>
  <c r="AR635" i="1"/>
  <c r="AX635" i="1"/>
  <c r="BG635" i="1"/>
  <c r="BH635" i="1" s="1"/>
  <c r="BE636" i="1"/>
  <c r="AR637" i="1"/>
  <c r="AX637" i="1"/>
  <c r="BE638" i="1"/>
  <c r="AR639" i="1"/>
  <c r="AX639" i="1"/>
  <c r="BE640" i="1"/>
  <c r="AR641" i="1"/>
  <c r="AV641" i="1"/>
  <c r="AX641" i="1"/>
  <c r="BE642" i="1"/>
  <c r="AR643" i="1"/>
  <c r="AV643" i="1"/>
  <c r="AX643" i="1"/>
  <c r="AR645" i="1"/>
  <c r="AX645" i="1"/>
  <c r="BB645" i="1"/>
  <c r="AR647" i="1"/>
  <c r="AX647" i="1"/>
  <c r="BB647" i="1"/>
  <c r="BE648" i="1"/>
  <c r="AR649" i="1"/>
  <c r="AX649" i="1"/>
  <c r="BE650" i="1"/>
  <c r="AR651" i="1"/>
  <c r="AX651" i="1"/>
  <c r="AR653" i="1"/>
  <c r="AX653" i="1"/>
  <c r="BD653" i="1"/>
  <c r="BE654" i="1"/>
  <c r="AR655" i="1"/>
  <c r="AX655" i="1"/>
  <c r="BD655" i="1"/>
  <c r="BE656" i="1"/>
  <c r="AR657" i="1"/>
  <c r="AX657" i="1"/>
  <c r="BD657" i="1"/>
  <c r="BE658" i="1"/>
  <c r="AR659" i="1"/>
  <c r="AX659" i="1"/>
  <c r="BD659" i="1"/>
  <c r="BE660" i="1"/>
  <c r="AR661" i="1"/>
  <c r="AX661" i="1"/>
  <c r="BD661" i="1"/>
  <c r="BE662" i="1"/>
  <c r="AL663" i="1"/>
  <c r="AX663" i="1"/>
  <c r="AP665" i="1"/>
  <c r="AR665" i="1"/>
  <c r="AX665" i="1"/>
  <c r="BG665" i="1"/>
  <c r="BH665" i="1" s="1"/>
  <c r="AP667" i="1"/>
  <c r="AR667" i="1"/>
  <c r="AX667" i="1"/>
  <c r="BG667" i="1"/>
  <c r="BH667" i="1" s="1"/>
  <c r="AR669" i="1"/>
  <c r="AX669" i="1"/>
  <c r="BE670" i="1"/>
  <c r="AR671" i="1"/>
  <c r="AX671" i="1"/>
  <c r="BE672" i="1"/>
  <c r="AP673" i="1"/>
  <c r="AQ673" i="1" s="1"/>
  <c r="AR673" i="1"/>
  <c r="AX673" i="1"/>
  <c r="BE674" i="1"/>
  <c r="AP675" i="1"/>
  <c r="AQ675" i="1" s="1"/>
  <c r="AR675" i="1"/>
  <c r="AX675" i="1"/>
  <c r="BE676" i="1"/>
  <c r="AL677" i="1"/>
  <c r="AX677" i="1"/>
  <c r="AL679" i="1"/>
  <c r="AP679" i="1"/>
  <c r="AX679" i="1"/>
  <c r="AL681" i="1"/>
  <c r="AX681" i="1"/>
  <c r="BE682" i="1"/>
  <c r="AL683" i="1"/>
  <c r="AP683" i="1"/>
  <c r="AQ683" i="1" s="1"/>
  <c r="AX683" i="1"/>
  <c r="BE684" i="1"/>
  <c r="AL685" i="1"/>
  <c r="AX685" i="1"/>
  <c r="AL687" i="1"/>
  <c r="AP687" i="1"/>
  <c r="AX687" i="1"/>
  <c r="AL689" i="1"/>
  <c r="AX689" i="1"/>
  <c r="AL691" i="1"/>
  <c r="AP691" i="1"/>
  <c r="AQ691" i="1" s="1"/>
  <c r="AX691" i="1"/>
  <c r="AL693" i="1"/>
  <c r="AX693" i="1"/>
  <c r="AL695" i="1"/>
  <c r="AP695" i="1"/>
  <c r="AX695" i="1"/>
  <c r="AL697" i="1"/>
  <c r="AX697" i="1"/>
  <c r="AL699" i="1"/>
  <c r="AP699" i="1"/>
  <c r="AQ699" i="1" s="1"/>
  <c r="AX699" i="1"/>
  <c r="AL701" i="1"/>
  <c r="AX701" i="1"/>
  <c r="AL703" i="1"/>
  <c r="AX703" i="1"/>
  <c r="AL705" i="1"/>
  <c r="AX705" i="1"/>
  <c r="AP707" i="1"/>
  <c r="AR707" i="1"/>
  <c r="AX707" i="1"/>
  <c r="BG707" i="1"/>
  <c r="BH707" i="1" s="1"/>
  <c r="BE708" i="1"/>
  <c r="AL709" i="1"/>
  <c r="AP709" i="1"/>
  <c r="AX709" i="1"/>
  <c r="AR711" i="1"/>
  <c r="AX711" i="1"/>
  <c r="BG711" i="1"/>
  <c r="BH711" i="1" s="1"/>
  <c r="AR713" i="1"/>
  <c r="AX713" i="1"/>
  <c r="BG713" i="1"/>
  <c r="BH713" i="1" s="1"/>
  <c r="AR715" i="1"/>
  <c r="AX715" i="1"/>
  <c r="BG715" i="1"/>
  <c r="BH715" i="1" s="1"/>
  <c r="AR717" i="1"/>
  <c r="AX717" i="1"/>
  <c r="AR719" i="1"/>
  <c r="AX719" i="1"/>
  <c r="AR721" i="1"/>
  <c r="AX721" i="1"/>
  <c r="BG721" i="1"/>
  <c r="BH721" i="1" s="1"/>
  <c r="AP723" i="1"/>
  <c r="AR723" i="1"/>
  <c r="AX723" i="1"/>
  <c r="BG723" i="1"/>
  <c r="BH723" i="1" s="1"/>
  <c r="AR725" i="1"/>
  <c r="AX725" i="1"/>
  <c r="BE726" i="1"/>
  <c r="AR727" i="1"/>
  <c r="AX727" i="1"/>
  <c r="BE728" i="1"/>
  <c r="AR729" i="1"/>
  <c r="AX729" i="1"/>
  <c r="BE730" i="1"/>
  <c r="AR731" i="1"/>
  <c r="AX731" i="1"/>
  <c r="BE732" i="1"/>
  <c r="AR733" i="1"/>
  <c r="AX733" i="1"/>
  <c r="BE734" i="1"/>
  <c r="AR735" i="1"/>
  <c r="AX735" i="1"/>
  <c r="BE736" i="1"/>
  <c r="AR737" i="1"/>
  <c r="AV737" i="1"/>
  <c r="AX737" i="1"/>
  <c r="BE738" i="1"/>
  <c r="AR739" i="1"/>
  <c r="AV739" i="1"/>
  <c r="AX739" i="1"/>
  <c r="BE740" i="1"/>
  <c r="AR741" i="1"/>
  <c r="AV741" i="1"/>
  <c r="AX741" i="1"/>
  <c r="BE742" i="1"/>
  <c r="AR743" i="1"/>
  <c r="AV743" i="1"/>
  <c r="AX743" i="1"/>
  <c r="BE744" i="1"/>
  <c r="AR745" i="1"/>
  <c r="AV745" i="1"/>
  <c r="AX745" i="1"/>
  <c r="BE746" i="1"/>
  <c r="AR747" i="1"/>
  <c r="AX747" i="1"/>
  <c r="BB747" i="1"/>
  <c r="AR749" i="1"/>
  <c r="AX749" i="1"/>
  <c r="BB749" i="1"/>
  <c r="AR751" i="1"/>
  <c r="AX751" i="1"/>
  <c r="BB751" i="1"/>
  <c r="AR753" i="1"/>
  <c r="AX753" i="1"/>
  <c r="BB753" i="1"/>
  <c r="AR755" i="1"/>
  <c r="AX755" i="1"/>
  <c r="BB755" i="1"/>
  <c r="AR757" i="1"/>
  <c r="AX757" i="1"/>
  <c r="BB757" i="1"/>
  <c r="BE758" i="1"/>
  <c r="AR759" i="1"/>
  <c r="AX759" i="1"/>
  <c r="BE760" i="1"/>
  <c r="AR761" i="1"/>
  <c r="AX761" i="1"/>
  <c r="BE762" i="1"/>
  <c r="AR763" i="1"/>
  <c r="AX763" i="1"/>
  <c r="BE764" i="1"/>
  <c r="AR765" i="1"/>
  <c r="AX765" i="1"/>
  <c r="BE766" i="1"/>
  <c r="AR767" i="1"/>
  <c r="AX767" i="1"/>
  <c r="BE768" i="1"/>
  <c r="AR769" i="1"/>
  <c r="AX769" i="1"/>
  <c r="BE770" i="1"/>
  <c r="AR771" i="1"/>
  <c r="AX771" i="1"/>
  <c r="BD771" i="1"/>
  <c r="BE772" i="1"/>
  <c r="AR773" i="1"/>
  <c r="AX773" i="1"/>
  <c r="BD773" i="1"/>
  <c r="BE774" i="1"/>
  <c r="AR775" i="1"/>
  <c r="AX775" i="1"/>
  <c r="BD775" i="1"/>
  <c r="BE776" i="1"/>
  <c r="AR777" i="1"/>
  <c r="AX777" i="1"/>
  <c r="BD777" i="1"/>
  <c r="BE778" i="1"/>
  <c r="AR779" i="1"/>
  <c r="AX779" i="1"/>
  <c r="BD779" i="1"/>
  <c r="AP781" i="1"/>
  <c r="AR781" i="1"/>
  <c r="AX781" i="1"/>
  <c r="AP783" i="1"/>
  <c r="AR783" i="1"/>
  <c r="AX783" i="1"/>
  <c r="AR785" i="1"/>
  <c r="AX785" i="1"/>
  <c r="AR787" i="1"/>
  <c r="AX787" i="1"/>
  <c r="AR789" i="1"/>
  <c r="AX789" i="1"/>
  <c r="AP791" i="1"/>
  <c r="AR791" i="1"/>
  <c r="AX791" i="1"/>
  <c r="AR793" i="1"/>
  <c r="AX793" i="1"/>
  <c r="BG793" i="1"/>
  <c r="BH793" i="1" s="1"/>
  <c r="AP795" i="1"/>
  <c r="AQ795" i="1" s="1"/>
  <c r="AR795" i="1"/>
  <c r="AX795" i="1"/>
  <c r="AP797" i="1"/>
  <c r="AR797" i="1"/>
  <c r="AX797" i="1"/>
  <c r="AR799" i="1"/>
  <c r="AX799" i="1"/>
  <c r="AR801" i="1"/>
  <c r="AX801" i="1"/>
  <c r="AP803" i="1"/>
  <c r="AR803" i="1"/>
  <c r="AX803" i="1"/>
  <c r="AP805" i="1"/>
  <c r="AR805" i="1"/>
  <c r="AX805" i="1"/>
  <c r="AP807" i="1"/>
  <c r="AR807" i="1"/>
  <c r="AX807" i="1"/>
  <c r="AP809" i="1"/>
  <c r="AR809" i="1"/>
  <c r="AX809" i="1"/>
  <c r="AX811" i="1"/>
  <c r="AF812" i="1"/>
  <c r="AE812" i="1" s="1"/>
  <c r="AO812" i="1"/>
  <c r="AY812" i="1"/>
  <c r="BA812" i="1"/>
  <c r="BJ812" i="1"/>
  <c r="BK812" i="1" s="1"/>
  <c r="AL813" i="1"/>
  <c r="AX813" i="1"/>
  <c r="AF814" i="1"/>
  <c r="AE814" i="1" s="1"/>
  <c r="AN814" i="1" s="1"/>
  <c r="BG814" i="1" s="1"/>
  <c r="BH814" i="1" s="1"/>
  <c r="AO814" i="1"/>
  <c r="AY814" i="1"/>
  <c r="BA814" i="1"/>
  <c r="AL815" i="1"/>
  <c r="AX815" i="1"/>
  <c r="AQ816" i="1"/>
  <c r="AY816" i="1"/>
  <c r="BA816" i="1"/>
  <c r="AL817" i="1"/>
  <c r="AX817" i="1"/>
  <c r="AQ818" i="1"/>
  <c r="AY818" i="1"/>
  <c r="BA818" i="1"/>
  <c r="BA819" i="1"/>
  <c r="AY819" i="1"/>
  <c r="AD819" i="1"/>
  <c r="AF819" i="1" s="1"/>
  <c r="AE819" i="1" s="1"/>
  <c r="AL819" i="1"/>
  <c r="BA823" i="1"/>
  <c r="AY823" i="1"/>
  <c r="AD823" i="1"/>
  <c r="AF823" i="1" s="1"/>
  <c r="AE823" i="1" s="1"/>
  <c r="AL823" i="1"/>
  <c r="BI824" i="1"/>
  <c r="BG826" i="1"/>
  <c r="BH826" i="1" s="1"/>
  <c r="BE828" i="1"/>
  <c r="BE830" i="1"/>
  <c r="BI830" i="1"/>
  <c r="BE832" i="1"/>
  <c r="BI832" i="1"/>
  <c r="BE834" i="1"/>
  <c r="BI834" i="1"/>
  <c r="BE836" i="1"/>
  <c r="BI836" i="1"/>
  <c r="BL856" i="1"/>
  <c r="BL860" i="1"/>
  <c r="BL862" i="1"/>
  <c r="BL864" i="1"/>
  <c r="BL866" i="1"/>
  <c r="BL868" i="1"/>
  <c r="BL870" i="1"/>
  <c r="BE874" i="1"/>
  <c r="BE876" i="1"/>
  <c r="BJ878" i="1"/>
  <c r="BK878" i="1" s="1"/>
  <c r="BE878" i="1"/>
  <c r="BG882" i="1"/>
  <c r="BH882" i="1" s="1"/>
  <c r="BI882" i="1"/>
  <c r="BG884" i="1"/>
  <c r="BH884" i="1" s="1"/>
  <c r="BI884" i="1"/>
  <c r="BE886" i="1"/>
  <c r="BJ890" i="1"/>
  <c r="BK890" i="1" s="1"/>
  <c r="BE890" i="1"/>
  <c r="BE892" i="1"/>
  <c r="AQ894" i="1"/>
  <c r="BE894" i="1" s="1"/>
  <c r="BG894" i="1"/>
  <c r="BH894" i="1" s="1"/>
  <c r="BI894" i="1"/>
  <c r="AQ896" i="1"/>
  <c r="BL896" i="1" s="1"/>
  <c r="BJ898" i="1"/>
  <c r="BK898" i="1" s="1"/>
  <c r="BE898" i="1"/>
  <c r="BG902" i="1"/>
  <c r="BH902" i="1" s="1"/>
  <c r="BI902" i="1"/>
  <c r="BI904" i="1"/>
  <c r="BE906" i="1"/>
  <c r="BE910" i="1"/>
  <c r="BI910" i="1"/>
  <c r="BE912" i="1"/>
  <c r="BI912" i="1"/>
  <c r="BE914" i="1"/>
  <c r="BI914" i="1"/>
  <c r="BL916" i="1"/>
  <c r="BL918" i="1"/>
  <c r="BL920" i="1"/>
  <c r="BL922" i="1"/>
  <c r="BL924" i="1"/>
  <c r="BL926" i="1"/>
  <c r="BL934" i="1"/>
  <c r="BL938" i="1"/>
  <c r="BI952" i="1"/>
  <c r="BE964" i="1"/>
  <c r="BI964" i="1"/>
  <c r="BL970" i="1"/>
  <c r="BL972" i="1"/>
  <c r="BL974" i="1"/>
  <c r="BL976" i="1"/>
  <c r="BE978" i="1"/>
  <c r="BI978" i="1"/>
  <c r="BL980" i="1"/>
  <c r="BE982" i="1"/>
  <c r="BI982" i="1"/>
  <c r="BL984" i="1"/>
  <c r="BE986" i="1"/>
  <c r="BI986" i="1"/>
  <c r="BE988" i="1"/>
  <c r="BI988" i="1"/>
  <c r="BL996" i="1"/>
  <c r="BE998" i="1"/>
  <c r="BI998" i="1"/>
  <c r="BE1000" i="1"/>
  <c r="BI1000" i="1"/>
  <c r="BL1012" i="1"/>
  <c r="BE1024" i="1"/>
  <c r="BI1024" i="1"/>
  <c r="BE1026" i="1"/>
  <c r="BE1028" i="1"/>
  <c r="BI1028" i="1"/>
  <c r="BE1030" i="1"/>
  <c r="BI1030" i="1"/>
  <c r="BE1032" i="1"/>
  <c r="BI1032" i="1"/>
  <c r="BE1034" i="1"/>
  <c r="BI1034" i="1"/>
  <c r="BL1036" i="1"/>
  <c r="BL1038" i="1"/>
  <c r="BL1040" i="1"/>
  <c r="BL1042" i="1"/>
  <c r="BL1044" i="1"/>
  <c r="BE1046" i="1"/>
  <c r="BI1046" i="1"/>
  <c r="BE1048" i="1"/>
  <c r="BI1048" i="1"/>
  <c r="BE1050" i="1"/>
  <c r="BI1050" i="1"/>
  <c r="BE1052" i="1"/>
  <c r="BI1052" i="1"/>
  <c r="BI1058" i="1"/>
  <c r="BE1082" i="1"/>
  <c r="BI1082" i="1"/>
  <c r="BE1085" i="1"/>
  <c r="BE1089" i="1"/>
  <c r="BE1097" i="1"/>
  <c r="BE1101" i="1"/>
  <c r="AL454" i="1"/>
  <c r="AL480" i="1"/>
  <c r="AY497" i="1"/>
  <c r="AY499" i="1"/>
  <c r="AY501" i="1"/>
  <c r="AY503" i="1"/>
  <c r="AY505" i="1"/>
  <c r="AL506" i="1"/>
  <c r="AY507" i="1"/>
  <c r="AY509" i="1"/>
  <c r="AY511" i="1"/>
  <c r="AY513" i="1"/>
  <c r="AY515" i="1"/>
  <c r="AD517" i="1"/>
  <c r="AF517" i="1" s="1"/>
  <c r="AE517" i="1" s="1"/>
  <c r="AY517" i="1"/>
  <c r="AF519" i="1"/>
  <c r="AE519" i="1" s="1"/>
  <c r="AN519" i="1" s="1"/>
  <c r="BJ519" i="1" s="1"/>
  <c r="BK519" i="1" s="1"/>
  <c r="AY519" i="1"/>
  <c r="AF521" i="1"/>
  <c r="AE521" i="1" s="1"/>
  <c r="AN521" i="1" s="1"/>
  <c r="BJ521" i="1" s="1"/>
  <c r="BK521" i="1" s="1"/>
  <c r="AY521" i="1"/>
  <c r="AF523" i="1"/>
  <c r="AE523" i="1" s="1"/>
  <c r="AN523" i="1" s="1"/>
  <c r="BJ523" i="1" s="1"/>
  <c r="BK523" i="1" s="1"/>
  <c r="AY523" i="1"/>
  <c r="AF525" i="1"/>
  <c r="AE525" i="1" s="1"/>
  <c r="AN525" i="1" s="1"/>
  <c r="BJ525" i="1" s="1"/>
  <c r="BK525" i="1" s="1"/>
  <c r="AY525" i="1"/>
  <c r="AF527" i="1"/>
  <c r="AE527" i="1" s="1"/>
  <c r="AN527" i="1" s="1"/>
  <c r="BJ527" i="1" s="1"/>
  <c r="BK527" i="1" s="1"/>
  <c r="AY527" i="1"/>
  <c r="AL528" i="1"/>
  <c r="AR528" i="1" s="1"/>
  <c r="BI528" i="1" s="1"/>
  <c r="AD529" i="1"/>
  <c r="AF529" i="1" s="1"/>
  <c r="AE529" i="1" s="1"/>
  <c r="AM529" i="1" s="1"/>
  <c r="AY529" i="1"/>
  <c r="AD531" i="1"/>
  <c r="AF531" i="1" s="1"/>
  <c r="AE531" i="1" s="1"/>
  <c r="AM531" i="1" s="1"/>
  <c r="AY531" i="1"/>
  <c r="AD533" i="1"/>
  <c r="AF533" i="1" s="1"/>
  <c r="AE533" i="1" s="1"/>
  <c r="AM533" i="1" s="1"/>
  <c r="AY533" i="1"/>
  <c r="AL534" i="1"/>
  <c r="AD535" i="1"/>
  <c r="AF535" i="1" s="1"/>
  <c r="AE535" i="1" s="1"/>
  <c r="AM535" i="1" s="1"/>
  <c r="AY535" i="1"/>
  <c r="AD537" i="1"/>
  <c r="AF537" i="1" s="1"/>
  <c r="AE537" i="1" s="1"/>
  <c r="AM537" i="1" s="1"/>
  <c r="AY537" i="1"/>
  <c r="AD539" i="1"/>
  <c r="AF539" i="1" s="1"/>
  <c r="AE539" i="1" s="1"/>
  <c r="AM539" i="1" s="1"/>
  <c r="AY539" i="1"/>
  <c r="AL540" i="1"/>
  <c r="AR540" i="1" s="1"/>
  <c r="BL540" i="1" s="1"/>
  <c r="AD541" i="1"/>
  <c r="AF541" i="1" s="1"/>
  <c r="AE541" i="1" s="1"/>
  <c r="AM541" i="1" s="1"/>
  <c r="AY541" i="1"/>
  <c r="AD543" i="1"/>
  <c r="AF543" i="1" s="1"/>
  <c r="AE543" i="1" s="1"/>
  <c r="AM543" i="1" s="1"/>
  <c r="AY543" i="1"/>
  <c r="AD545" i="1"/>
  <c r="AF545" i="1" s="1"/>
  <c r="AE545" i="1" s="1"/>
  <c r="AM545" i="1" s="1"/>
  <c r="AY545" i="1"/>
  <c r="AL546" i="1"/>
  <c r="AD547" i="1"/>
  <c r="AF547" i="1" s="1"/>
  <c r="AE547" i="1" s="1"/>
  <c r="AM547" i="1" s="1"/>
  <c r="AY547" i="1"/>
  <c r="AD549" i="1"/>
  <c r="AF549" i="1" s="1"/>
  <c r="AE549" i="1" s="1"/>
  <c r="AM549" i="1" s="1"/>
  <c r="BG549" i="1" s="1"/>
  <c r="BH549" i="1" s="1"/>
  <c r="AY549" i="1"/>
  <c r="AD551" i="1"/>
  <c r="AF551" i="1" s="1"/>
  <c r="AE551" i="1" s="1"/>
  <c r="AM551" i="1" s="1"/>
  <c r="AY551" i="1"/>
  <c r="AL552" i="1"/>
  <c r="AD553" i="1"/>
  <c r="AF553" i="1" s="1"/>
  <c r="AE553" i="1" s="1"/>
  <c r="AM553" i="1" s="1"/>
  <c r="AY553" i="1"/>
  <c r="AD555" i="1"/>
  <c r="AF555" i="1" s="1"/>
  <c r="AE555" i="1" s="1"/>
  <c r="AM555" i="1" s="1"/>
  <c r="BG555" i="1" s="1"/>
  <c r="BH555" i="1" s="1"/>
  <c r="AY555" i="1"/>
  <c r="AD557" i="1"/>
  <c r="AF557" i="1" s="1"/>
  <c r="AE557" i="1" s="1"/>
  <c r="AM557" i="1" s="1"/>
  <c r="AY557" i="1"/>
  <c r="AL558" i="1"/>
  <c r="AD559" i="1"/>
  <c r="AF559" i="1" s="1"/>
  <c r="AE559" i="1" s="1"/>
  <c r="AM559" i="1" s="1"/>
  <c r="AY559" i="1"/>
  <c r="AD561" i="1"/>
  <c r="AF561" i="1" s="1"/>
  <c r="AE561" i="1" s="1"/>
  <c r="AM561" i="1" s="1"/>
  <c r="AY561" i="1"/>
  <c r="AD563" i="1"/>
  <c r="AF563" i="1" s="1"/>
  <c r="AE563" i="1" s="1"/>
  <c r="AM563" i="1" s="1"/>
  <c r="AY563" i="1"/>
  <c r="AL564" i="1"/>
  <c r="AF565" i="1"/>
  <c r="AE565" i="1" s="1"/>
  <c r="AN565" i="1" s="1"/>
  <c r="BJ565" i="1" s="1"/>
  <c r="BK565" i="1" s="1"/>
  <c r="AY565" i="1"/>
  <c r="AF567" i="1"/>
  <c r="AE567" i="1" s="1"/>
  <c r="AN567" i="1" s="1"/>
  <c r="BJ567" i="1" s="1"/>
  <c r="BK567" i="1" s="1"/>
  <c r="AY567" i="1"/>
  <c r="AF569" i="1"/>
  <c r="AE569" i="1" s="1"/>
  <c r="AN569" i="1" s="1"/>
  <c r="BJ569" i="1" s="1"/>
  <c r="BK569" i="1" s="1"/>
  <c r="AY569" i="1"/>
  <c r="AF571" i="1"/>
  <c r="AE571" i="1" s="1"/>
  <c r="AN571" i="1" s="1"/>
  <c r="BJ571" i="1" s="1"/>
  <c r="BK571" i="1" s="1"/>
  <c r="AY571" i="1"/>
  <c r="AF573" i="1"/>
  <c r="AE573" i="1" s="1"/>
  <c r="AN573" i="1" s="1"/>
  <c r="BJ573" i="1" s="1"/>
  <c r="BK573" i="1" s="1"/>
  <c r="AY573" i="1"/>
  <c r="AF575" i="1"/>
  <c r="AE575" i="1" s="1"/>
  <c r="AN575" i="1" s="1"/>
  <c r="BJ575" i="1" s="1"/>
  <c r="BK575" i="1" s="1"/>
  <c r="AY575" i="1"/>
  <c r="AF577" i="1"/>
  <c r="AE577" i="1" s="1"/>
  <c r="AN577" i="1" s="1"/>
  <c r="BJ577" i="1" s="1"/>
  <c r="BK577" i="1" s="1"/>
  <c r="AY577" i="1"/>
  <c r="AF579" i="1"/>
  <c r="AE579" i="1" s="1"/>
  <c r="AN579" i="1" s="1"/>
  <c r="BJ579" i="1" s="1"/>
  <c r="BK579" i="1" s="1"/>
  <c r="AY579" i="1"/>
  <c r="AL580" i="1"/>
  <c r="AY581" i="1"/>
  <c r="AD583" i="1"/>
  <c r="AF583" i="1" s="1"/>
  <c r="AE583" i="1" s="1"/>
  <c r="AY583" i="1"/>
  <c r="AY585" i="1"/>
  <c r="AL586" i="1"/>
  <c r="AY587" i="1"/>
  <c r="AD589" i="1"/>
  <c r="AF589" i="1" s="1"/>
  <c r="AE589" i="1" s="1"/>
  <c r="AY589" i="1"/>
  <c r="AY591" i="1"/>
  <c r="AY593" i="1"/>
  <c r="AL594" i="1"/>
  <c r="AY595" i="1"/>
  <c r="AL596" i="1"/>
  <c r="AY597" i="1"/>
  <c r="AL598" i="1"/>
  <c r="AY599" i="1"/>
  <c r="AL600" i="1"/>
  <c r="AY601" i="1"/>
  <c r="AL602" i="1"/>
  <c r="AD603" i="1"/>
  <c r="AF603" i="1" s="1"/>
  <c r="AE603" i="1" s="1"/>
  <c r="AM603" i="1" s="1"/>
  <c r="AY603" i="1"/>
  <c r="AL604" i="1"/>
  <c r="AR604" i="1" s="1"/>
  <c r="BI604" i="1" s="1"/>
  <c r="AD605" i="1"/>
  <c r="AF605" i="1" s="1"/>
  <c r="AE605" i="1" s="1"/>
  <c r="AM605" i="1" s="1"/>
  <c r="AY605" i="1"/>
  <c r="AL606" i="1"/>
  <c r="AD607" i="1"/>
  <c r="AF607" i="1" s="1"/>
  <c r="AE607" i="1" s="1"/>
  <c r="AM607" i="1" s="1"/>
  <c r="AY607" i="1"/>
  <c r="AL608" i="1"/>
  <c r="AD609" i="1"/>
  <c r="AF609" i="1" s="1"/>
  <c r="AE609" i="1" s="1"/>
  <c r="AM609" i="1" s="1"/>
  <c r="AY609" i="1"/>
  <c r="AL610" i="1"/>
  <c r="AD611" i="1"/>
  <c r="AF611" i="1" s="1"/>
  <c r="AE611" i="1" s="1"/>
  <c r="AM611" i="1" s="1"/>
  <c r="AY611" i="1"/>
  <c r="AL612" i="1"/>
  <c r="AR612" i="1" s="1"/>
  <c r="BI612" i="1" s="1"/>
  <c r="AD613" i="1"/>
  <c r="AF613" i="1" s="1"/>
  <c r="AE613" i="1" s="1"/>
  <c r="AM613" i="1" s="1"/>
  <c r="AY613" i="1"/>
  <c r="AL614" i="1"/>
  <c r="AD615" i="1"/>
  <c r="AF615" i="1" s="1"/>
  <c r="AE615" i="1" s="1"/>
  <c r="AM615" i="1" s="1"/>
  <c r="AY615" i="1"/>
  <c r="AL616" i="1"/>
  <c r="AD617" i="1"/>
  <c r="AF617" i="1" s="1"/>
  <c r="AE617" i="1" s="1"/>
  <c r="AM617" i="1" s="1"/>
  <c r="AY617" i="1"/>
  <c r="AL618" i="1"/>
  <c r="AD619" i="1"/>
  <c r="AF619" i="1" s="1"/>
  <c r="AE619" i="1" s="1"/>
  <c r="AM619" i="1" s="1"/>
  <c r="AY619" i="1"/>
  <c r="AL620" i="1"/>
  <c r="AR620" i="1" s="1"/>
  <c r="BL620" i="1" s="1"/>
  <c r="AD621" i="1"/>
  <c r="AF621" i="1" s="1"/>
  <c r="AE621" i="1" s="1"/>
  <c r="AM621" i="1" s="1"/>
  <c r="AY621" i="1"/>
  <c r="AD623" i="1"/>
  <c r="AF623" i="1" s="1"/>
  <c r="AE623" i="1" s="1"/>
  <c r="AY623" i="1"/>
  <c r="AD625" i="1"/>
  <c r="AF625" i="1" s="1"/>
  <c r="AE625" i="1" s="1"/>
  <c r="AY625" i="1"/>
  <c r="AD627" i="1"/>
  <c r="AF627" i="1" s="1"/>
  <c r="AE627" i="1" s="1"/>
  <c r="AY627" i="1"/>
  <c r="AD629" i="1"/>
  <c r="AF629" i="1" s="1"/>
  <c r="AE629" i="1" s="1"/>
  <c r="AY629" i="1"/>
  <c r="AD631" i="1"/>
  <c r="AF631" i="1" s="1"/>
  <c r="AE631" i="1" s="1"/>
  <c r="AY631" i="1"/>
  <c r="AD633" i="1"/>
  <c r="AF633" i="1" s="1"/>
  <c r="AE633" i="1" s="1"/>
  <c r="AY633" i="1"/>
  <c r="AY635" i="1"/>
  <c r="AY637" i="1"/>
  <c r="AY639" i="1"/>
  <c r="AY641" i="1"/>
  <c r="AY643" i="1"/>
  <c r="AX644" i="1"/>
  <c r="BL644" i="1" s="1"/>
  <c r="AY645" i="1"/>
  <c r="AX646" i="1"/>
  <c r="BL646" i="1" s="1"/>
  <c r="AY647" i="1"/>
  <c r="AY649" i="1"/>
  <c r="BA649" i="1"/>
  <c r="AY651" i="1"/>
  <c r="BA651" i="1"/>
  <c r="AY653" i="1"/>
  <c r="AY655" i="1"/>
  <c r="AY657" i="1"/>
  <c r="AY659" i="1"/>
  <c r="AY661" i="1"/>
  <c r="AD663" i="1"/>
  <c r="AF663" i="1" s="1"/>
  <c r="AE663" i="1" s="1"/>
  <c r="AY663" i="1"/>
  <c r="AY665" i="1"/>
  <c r="AY667" i="1"/>
  <c r="AL668" i="1"/>
  <c r="AY669" i="1"/>
  <c r="AY671" i="1"/>
  <c r="AY673" i="1"/>
  <c r="AY675" i="1"/>
  <c r="AD677" i="1"/>
  <c r="AF677" i="1" s="1"/>
  <c r="AE677" i="1" s="1"/>
  <c r="AY677" i="1"/>
  <c r="AD679" i="1"/>
  <c r="AF679" i="1" s="1"/>
  <c r="AE679" i="1" s="1"/>
  <c r="AY679" i="1"/>
  <c r="AD681" i="1"/>
  <c r="AF681" i="1" s="1"/>
  <c r="AE681" i="1" s="1"/>
  <c r="AY681" i="1"/>
  <c r="AD683" i="1"/>
  <c r="AF683" i="1" s="1"/>
  <c r="AE683" i="1" s="1"/>
  <c r="AY683" i="1"/>
  <c r="AD685" i="1"/>
  <c r="AF685" i="1" s="1"/>
  <c r="AE685" i="1" s="1"/>
  <c r="AY685" i="1"/>
  <c r="AD687" i="1"/>
  <c r="AF687" i="1" s="1"/>
  <c r="AE687" i="1" s="1"/>
  <c r="AY687" i="1"/>
  <c r="AD689" i="1"/>
  <c r="AF689" i="1" s="1"/>
  <c r="AE689" i="1" s="1"/>
  <c r="AY689" i="1"/>
  <c r="AD691" i="1"/>
  <c r="AF691" i="1" s="1"/>
  <c r="AE691" i="1" s="1"/>
  <c r="AY691" i="1"/>
  <c r="AD693" i="1"/>
  <c r="AF693" i="1" s="1"/>
  <c r="AE693" i="1" s="1"/>
  <c r="AY693" i="1"/>
  <c r="AD695" i="1"/>
  <c r="AF695" i="1" s="1"/>
  <c r="AE695" i="1" s="1"/>
  <c r="AY695" i="1"/>
  <c r="AD697" i="1"/>
  <c r="AF697" i="1" s="1"/>
  <c r="AE697" i="1" s="1"/>
  <c r="AY697" i="1"/>
  <c r="AD699" i="1"/>
  <c r="AF699" i="1" s="1"/>
  <c r="AE699" i="1" s="1"/>
  <c r="AY699" i="1"/>
  <c r="AD701" i="1"/>
  <c r="AF701" i="1" s="1"/>
  <c r="AE701" i="1" s="1"/>
  <c r="AY701" i="1"/>
  <c r="AD703" i="1"/>
  <c r="AF703" i="1" s="1"/>
  <c r="AE703" i="1" s="1"/>
  <c r="AY703" i="1"/>
  <c r="AD705" i="1"/>
  <c r="AF705" i="1" s="1"/>
  <c r="AE705" i="1" s="1"/>
  <c r="AY705" i="1"/>
  <c r="AY707" i="1"/>
  <c r="AD709" i="1"/>
  <c r="AF709" i="1" s="1"/>
  <c r="AE709" i="1" s="1"/>
  <c r="AY709" i="1"/>
  <c r="AY711" i="1"/>
  <c r="AY713" i="1"/>
  <c r="AL714" i="1"/>
  <c r="AY715" i="1"/>
  <c r="AL716" i="1"/>
  <c r="AD717" i="1"/>
  <c r="AF717" i="1" s="1"/>
  <c r="AE717" i="1" s="1"/>
  <c r="AM717" i="1" s="1"/>
  <c r="AY717" i="1"/>
  <c r="AL718" i="1"/>
  <c r="AR718" i="1" s="1"/>
  <c r="BI718" i="1" s="1"/>
  <c r="AD719" i="1"/>
  <c r="AF719" i="1" s="1"/>
  <c r="AE719" i="1" s="1"/>
  <c r="AM719" i="1" s="1"/>
  <c r="AY719" i="1"/>
  <c r="AL720" i="1"/>
  <c r="AY721" i="1"/>
  <c r="AY723" i="1"/>
  <c r="AY725" i="1"/>
  <c r="AY727" i="1"/>
  <c r="AY729" i="1"/>
  <c r="AY731" i="1"/>
  <c r="AY733" i="1"/>
  <c r="AY735" i="1"/>
  <c r="AY737" i="1"/>
  <c r="AY739" i="1"/>
  <c r="AY741" i="1"/>
  <c r="AY743" i="1"/>
  <c r="AY745" i="1"/>
  <c r="AY747" i="1"/>
  <c r="AX748" i="1"/>
  <c r="BL748" i="1" s="1"/>
  <c r="AY749" i="1"/>
  <c r="AX750" i="1"/>
  <c r="BL750" i="1" s="1"/>
  <c r="AY751" i="1"/>
  <c r="AX752" i="1"/>
  <c r="BL752" i="1" s="1"/>
  <c r="AY753" i="1"/>
  <c r="AX754" i="1"/>
  <c r="BL754" i="1" s="1"/>
  <c r="AY755" i="1"/>
  <c r="AX756" i="1"/>
  <c r="BL756" i="1" s="1"/>
  <c r="AY757" i="1"/>
  <c r="AY759" i="1"/>
  <c r="BA759" i="1"/>
  <c r="AY761" i="1"/>
  <c r="BA761" i="1"/>
  <c r="AY763" i="1"/>
  <c r="BA763" i="1"/>
  <c r="AY765" i="1"/>
  <c r="BA765" i="1"/>
  <c r="AY767" i="1"/>
  <c r="BA767" i="1"/>
  <c r="AD769" i="1"/>
  <c r="AF769" i="1" s="1"/>
  <c r="AY769" i="1"/>
  <c r="AY771" i="1"/>
  <c r="AY773" i="1"/>
  <c r="AY775" i="1"/>
  <c r="AY777" i="1"/>
  <c r="AY779" i="1"/>
  <c r="AL780" i="1"/>
  <c r="AD781" i="1"/>
  <c r="AF781" i="1" s="1"/>
  <c r="AE781" i="1" s="1"/>
  <c r="AM781" i="1" s="1"/>
  <c r="BJ781" i="1" s="1"/>
  <c r="BK781" i="1" s="1"/>
  <c r="AY781" i="1"/>
  <c r="AL782" i="1"/>
  <c r="AD783" i="1"/>
  <c r="AF783" i="1" s="1"/>
  <c r="AE783" i="1" s="1"/>
  <c r="AM783" i="1" s="1"/>
  <c r="AY783" i="1"/>
  <c r="AL784" i="1"/>
  <c r="AY785" i="1"/>
  <c r="AL786" i="1"/>
  <c r="AR786" i="1" s="1"/>
  <c r="BI786" i="1" s="1"/>
  <c r="AD787" i="1"/>
  <c r="AF787" i="1" s="1"/>
  <c r="AE787" i="1" s="1"/>
  <c r="AM787" i="1" s="1"/>
  <c r="AY787" i="1"/>
  <c r="AL788" i="1"/>
  <c r="AD789" i="1"/>
  <c r="AF789" i="1" s="1"/>
  <c r="AE789" i="1" s="1"/>
  <c r="AM789" i="1" s="1"/>
  <c r="AY789" i="1"/>
  <c r="AL790" i="1"/>
  <c r="AR790" i="1" s="1"/>
  <c r="BI790" i="1" s="1"/>
  <c r="AD791" i="1"/>
  <c r="AF791" i="1" s="1"/>
  <c r="AE791" i="1" s="1"/>
  <c r="AM791" i="1" s="1"/>
  <c r="AY791" i="1"/>
  <c r="AL792" i="1"/>
  <c r="AR792" i="1" s="1"/>
  <c r="BI792" i="1" s="1"/>
  <c r="AY793" i="1"/>
  <c r="AL794" i="1"/>
  <c r="AR794" i="1" s="1"/>
  <c r="BI794" i="1" s="1"/>
  <c r="AF795" i="1"/>
  <c r="AE795" i="1" s="1"/>
  <c r="AN795" i="1" s="1"/>
  <c r="BG795" i="1" s="1"/>
  <c r="BH795" i="1" s="1"/>
  <c r="AY795" i="1"/>
  <c r="AL796" i="1"/>
  <c r="AD797" i="1"/>
  <c r="AF797" i="1" s="1"/>
  <c r="AE797" i="1" s="1"/>
  <c r="AM797" i="1" s="1"/>
  <c r="AY797" i="1"/>
  <c r="AL798" i="1"/>
  <c r="AD799" i="1"/>
  <c r="AF799" i="1" s="1"/>
  <c r="AE799" i="1" s="1"/>
  <c r="AM799" i="1" s="1"/>
  <c r="AY799" i="1"/>
  <c r="AL800" i="1"/>
  <c r="AD801" i="1"/>
  <c r="AF801" i="1" s="1"/>
  <c r="AE801" i="1" s="1"/>
  <c r="AM801" i="1" s="1"/>
  <c r="AY801" i="1"/>
  <c r="AL802" i="1"/>
  <c r="AD803" i="1"/>
  <c r="AF803" i="1" s="1"/>
  <c r="AE803" i="1" s="1"/>
  <c r="AM803" i="1" s="1"/>
  <c r="BJ803" i="1" s="1"/>
  <c r="BK803" i="1" s="1"/>
  <c r="AY803" i="1"/>
  <c r="AL804" i="1"/>
  <c r="AR804" i="1" s="1"/>
  <c r="BI804" i="1" s="1"/>
  <c r="AD805" i="1"/>
  <c r="AF805" i="1" s="1"/>
  <c r="AE805" i="1" s="1"/>
  <c r="AM805" i="1" s="1"/>
  <c r="AY805" i="1"/>
  <c r="AL806" i="1"/>
  <c r="AD807" i="1"/>
  <c r="AF807" i="1" s="1"/>
  <c r="AE807" i="1" s="1"/>
  <c r="AM807" i="1" s="1"/>
  <c r="AY807" i="1"/>
  <c r="AL808" i="1"/>
  <c r="AD809" i="1"/>
  <c r="AF809" i="1" s="1"/>
  <c r="AE809" i="1" s="1"/>
  <c r="AM809" i="1" s="1"/>
  <c r="BG809" i="1" s="1"/>
  <c r="BH809" i="1" s="1"/>
  <c r="AY809" i="1"/>
  <c r="AL810" i="1"/>
  <c r="AD811" i="1"/>
  <c r="AF811" i="1" s="1"/>
  <c r="AE811" i="1" s="1"/>
  <c r="AM811" i="1" s="1"/>
  <c r="AY811" i="1"/>
  <c r="AY813" i="1"/>
  <c r="AY815" i="1"/>
  <c r="AY817" i="1"/>
  <c r="AR818" i="1"/>
  <c r="BG820" i="1"/>
  <c r="BH820" i="1" s="1"/>
  <c r="BI820" i="1"/>
  <c r="BA821" i="1"/>
  <c r="AY821" i="1"/>
  <c r="AD821" i="1"/>
  <c r="AF821" i="1" s="1"/>
  <c r="AE821" i="1" s="1"/>
  <c r="AL821" i="1"/>
  <c r="BI822" i="1"/>
  <c r="BG824" i="1"/>
  <c r="BH824" i="1" s="1"/>
  <c r="BA825" i="1"/>
  <c r="AY825" i="1"/>
  <c r="AD825" i="1"/>
  <c r="AF825" i="1" s="1"/>
  <c r="AE825" i="1" s="1"/>
  <c r="AL825" i="1"/>
  <c r="BA827" i="1"/>
  <c r="AY827" i="1"/>
  <c r="AD827" i="1"/>
  <c r="AF827" i="1" s="1"/>
  <c r="AE827" i="1" s="1"/>
  <c r="AL827" i="1"/>
  <c r="AQ827" i="1"/>
  <c r="BI828" i="1"/>
  <c r="BL838" i="1"/>
  <c r="BL840" i="1"/>
  <c r="BL842" i="1"/>
  <c r="BL844" i="1"/>
  <c r="BL854" i="1"/>
  <c r="BL858" i="1"/>
  <c r="BI874" i="1"/>
  <c r="BI876" i="1"/>
  <c r="BL878" i="1"/>
  <c r="BE882" i="1"/>
  <c r="BE884" i="1"/>
  <c r="BI886" i="1"/>
  <c r="BL890" i="1"/>
  <c r="BI892" i="1"/>
  <c r="BJ896" i="1"/>
  <c r="BK896" i="1" s="1"/>
  <c r="BL898" i="1"/>
  <c r="BE902" i="1"/>
  <c r="BE904" i="1"/>
  <c r="BG906" i="1"/>
  <c r="BH906" i="1" s="1"/>
  <c r="BI906" i="1"/>
  <c r="BL936" i="1"/>
  <c r="BD940" i="1"/>
  <c r="BE940" i="1" s="1"/>
  <c r="AE940" i="1"/>
  <c r="BL940" i="1"/>
  <c r="BL942" i="1"/>
  <c r="BL944" i="1"/>
  <c r="BL946" i="1"/>
  <c r="BL948" i="1"/>
  <c r="BL950" i="1"/>
  <c r="BE952" i="1"/>
  <c r="BL966" i="1"/>
  <c r="BL968" i="1"/>
  <c r="BL990" i="1"/>
  <c r="BE992" i="1"/>
  <c r="BI992" i="1"/>
  <c r="BE994" i="1"/>
  <c r="BI994" i="1"/>
  <c r="BE1002" i="1"/>
  <c r="BI1002" i="1"/>
  <c r="BL1004" i="1"/>
  <c r="BL1006" i="1"/>
  <c r="BL1010" i="1"/>
  <c r="BL1014" i="1"/>
  <c r="BL1016" i="1"/>
  <c r="BL1018" i="1"/>
  <c r="BL1020" i="1"/>
  <c r="BG1026" i="1"/>
  <c r="BH1026" i="1" s="1"/>
  <c r="BI1026" i="1"/>
  <c r="BE1056" i="1"/>
  <c r="BI1056" i="1"/>
  <c r="BE1058" i="1"/>
  <c r="BE1060" i="1"/>
  <c r="BI1060" i="1"/>
  <c r="BE1062" i="1"/>
  <c r="BI1062" i="1"/>
  <c r="BE1064" i="1"/>
  <c r="BI1064" i="1"/>
  <c r="BL1066" i="1"/>
  <c r="BL1068" i="1"/>
  <c r="BL1070" i="1"/>
  <c r="BL1072" i="1"/>
  <c r="BE1074" i="1"/>
  <c r="BI1074" i="1"/>
  <c r="BE1076" i="1"/>
  <c r="BI1076" i="1"/>
  <c r="BE1078" i="1"/>
  <c r="BI1078" i="1"/>
  <c r="BE1087" i="1"/>
  <c r="BE1099" i="1"/>
  <c r="AR829" i="1"/>
  <c r="AV829" i="1"/>
  <c r="AX829" i="1"/>
  <c r="BG829" i="1"/>
  <c r="BH829" i="1" s="1"/>
  <c r="AR831" i="1"/>
  <c r="AV831" i="1"/>
  <c r="AX831" i="1"/>
  <c r="BG831" i="1"/>
  <c r="BH831" i="1" s="1"/>
  <c r="AR833" i="1"/>
  <c r="AV833" i="1"/>
  <c r="AX833" i="1"/>
  <c r="BG833" i="1"/>
  <c r="BH833" i="1" s="1"/>
  <c r="AR835" i="1"/>
  <c r="AV835" i="1"/>
  <c r="AX835" i="1"/>
  <c r="BG835" i="1"/>
  <c r="BH835" i="1" s="1"/>
  <c r="AR837" i="1"/>
  <c r="AV837" i="1"/>
  <c r="AX837" i="1"/>
  <c r="BE838" i="1"/>
  <c r="AR839" i="1"/>
  <c r="AV839" i="1"/>
  <c r="AX839" i="1"/>
  <c r="BE840" i="1"/>
  <c r="AR841" i="1"/>
  <c r="AV841" i="1"/>
  <c r="AX841" i="1"/>
  <c r="BE842" i="1"/>
  <c r="AR843" i="1"/>
  <c r="AV843" i="1"/>
  <c r="AX843" i="1"/>
  <c r="BE844" i="1"/>
  <c r="AR845" i="1"/>
  <c r="AX845" i="1"/>
  <c r="BB845" i="1"/>
  <c r="AR847" i="1"/>
  <c r="AX847" i="1"/>
  <c r="BB847" i="1"/>
  <c r="AR849" i="1"/>
  <c r="AX849" i="1"/>
  <c r="BB849" i="1"/>
  <c r="AR851" i="1"/>
  <c r="AX851" i="1"/>
  <c r="BB851" i="1"/>
  <c r="AR853" i="1"/>
  <c r="AX853" i="1"/>
  <c r="BE854" i="1"/>
  <c r="AR855" i="1"/>
  <c r="AX855" i="1"/>
  <c r="BE856" i="1"/>
  <c r="AR857" i="1"/>
  <c r="AX857" i="1"/>
  <c r="BE858" i="1"/>
  <c r="AR859" i="1"/>
  <c r="AX859" i="1"/>
  <c r="BE860" i="1"/>
  <c r="AR861" i="1"/>
  <c r="AX861" i="1"/>
  <c r="BE862" i="1"/>
  <c r="AR863" i="1"/>
  <c r="AX863" i="1"/>
  <c r="BD863" i="1"/>
  <c r="BE864" i="1"/>
  <c r="AR865" i="1"/>
  <c r="AX865" i="1"/>
  <c r="BD865" i="1"/>
  <c r="BE866" i="1"/>
  <c r="AR867" i="1"/>
  <c r="AX867" i="1"/>
  <c r="BD867" i="1"/>
  <c r="BE868" i="1"/>
  <c r="AR869" i="1"/>
  <c r="AX869" i="1"/>
  <c r="BD869" i="1"/>
  <c r="BE870" i="1"/>
  <c r="AR871" i="1"/>
  <c r="AX871" i="1"/>
  <c r="BD871" i="1"/>
  <c r="AR873" i="1"/>
  <c r="AX873" i="1"/>
  <c r="BG873" i="1"/>
  <c r="BH873" i="1" s="1"/>
  <c r="AR875" i="1"/>
  <c r="AX875" i="1"/>
  <c r="BG875" i="1"/>
  <c r="BH875" i="1" s="1"/>
  <c r="AL877" i="1"/>
  <c r="AX877" i="1"/>
  <c r="AP879" i="1"/>
  <c r="AR879" i="1"/>
  <c r="AX879" i="1"/>
  <c r="AR881" i="1"/>
  <c r="AX881" i="1"/>
  <c r="BG881" i="1"/>
  <c r="BH881" i="1" s="1"/>
  <c r="AR883" i="1"/>
  <c r="AX883" i="1"/>
  <c r="BG883" i="1"/>
  <c r="BH883" i="1" s="1"/>
  <c r="AL885" i="1"/>
  <c r="AP885" i="1"/>
  <c r="AQ885" i="1" s="1"/>
  <c r="AX885" i="1"/>
  <c r="AR887" i="1"/>
  <c r="AX887" i="1"/>
  <c r="AR889" i="1"/>
  <c r="AX889" i="1"/>
  <c r="AL891" i="1"/>
  <c r="AX891" i="1"/>
  <c r="AL893" i="1"/>
  <c r="AX893" i="1"/>
  <c r="AL895" i="1"/>
  <c r="AX895" i="1"/>
  <c r="AL897" i="1"/>
  <c r="AX897" i="1"/>
  <c r="AR899" i="1"/>
  <c r="AX899" i="1"/>
  <c r="AR901" i="1"/>
  <c r="AX901" i="1"/>
  <c r="BG901" i="1"/>
  <c r="BH901" i="1" s="1"/>
  <c r="AR903" i="1"/>
  <c r="AX903" i="1"/>
  <c r="BG903" i="1"/>
  <c r="BH903" i="1" s="1"/>
  <c r="AL905" i="1"/>
  <c r="AP905" i="1"/>
  <c r="AQ905" i="1" s="1"/>
  <c r="AX905" i="1"/>
  <c r="AR907" i="1"/>
  <c r="AX907" i="1"/>
  <c r="AR909" i="1"/>
  <c r="AX909" i="1"/>
  <c r="AR911" i="1"/>
  <c r="AV911" i="1"/>
  <c r="AX911" i="1"/>
  <c r="BG911" i="1"/>
  <c r="BH911" i="1" s="1"/>
  <c r="AR913" i="1"/>
  <c r="AV913" i="1"/>
  <c r="AX913" i="1"/>
  <c r="BG913" i="1"/>
  <c r="BH913" i="1" s="1"/>
  <c r="AR915" i="1"/>
  <c r="AV915" i="1"/>
  <c r="AX915" i="1"/>
  <c r="BG915" i="1"/>
  <c r="BH915" i="1" s="1"/>
  <c r="BE916" i="1"/>
  <c r="AR917" i="1"/>
  <c r="AV917" i="1"/>
  <c r="AX917" i="1"/>
  <c r="BE918" i="1"/>
  <c r="AR919" i="1"/>
  <c r="AV919" i="1"/>
  <c r="AX919" i="1"/>
  <c r="BE920" i="1"/>
  <c r="AR921" i="1"/>
  <c r="AV921" i="1"/>
  <c r="AX921" i="1"/>
  <c r="BE922" i="1"/>
  <c r="AR923" i="1"/>
  <c r="AV923" i="1"/>
  <c r="AX923" i="1"/>
  <c r="BE924" i="1"/>
  <c r="AR925" i="1"/>
  <c r="AV925" i="1"/>
  <c r="AX925" i="1"/>
  <c r="BE926" i="1"/>
  <c r="AR927" i="1"/>
  <c r="AV927" i="1"/>
  <c r="AX927" i="1"/>
  <c r="AR929" i="1"/>
  <c r="AX929" i="1"/>
  <c r="BB929" i="1"/>
  <c r="AR931" i="1"/>
  <c r="AX931" i="1"/>
  <c r="BB931" i="1"/>
  <c r="AR933" i="1"/>
  <c r="AX933" i="1"/>
  <c r="BB933" i="1"/>
  <c r="BE934" i="1"/>
  <c r="AR935" i="1"/>
  <c r="AX935" i="1"/>
  <c r="BE936" i="1"/>
  <c r="AR937" i="1"/>
  <c r="AX937" i="1"/>
  <c r="BE938" i="1"/>
  <c r="AR939" i="1"/>
  <c r="AX939" i="1"/>
  <c r="AR941" i="1"/>
  <c r="AX941" i="1"/>
  <c r="BD941" i="1"/>
  <c r="BE942" i="1"/>
  <c r="AR943" i="1"/>
  <c r="AX943" i="1"/>
  <c r="BD943" i="1"/>
  <c r="BE944" i="1"/>
  <c r="AR945" i="1"/>
  <c r="AX945" i="1"/>
  <c r="BD945" i="1"/>
  <c r="BE946" i="1"/>
  <c r="AR947" i="1"/>
  <c r="AX947" i="1"/>
  <c r="BD947" i="1"/>
  <c r="BE948" i="1"/>
  <c r="AR949" i="1"/>
  <c r="AX949" i="1"/>
  <c r="BD949" i="1"/>
  <c r="BE950" i="1"/>
  <c r="AL951" i="1"/>
  <c r="AP951" i="1"/>
  <c r="AQ951" i="1" s="1"/>
  <c r="AX951" i="1"/>
  <c r="AR953" i="1"/>
  <c r="AX953" i="1"/>
  <c r="BG953" i="1"/>
  <c r="BH953" i="1" s="1"/>
  <c r="AR955" i="1"/>
  <c r="AX955" i="1"/>
  <c r="AP957" i="1"/>
  <c r="AR957" i="1"/>
  <c r="AX957" i="1"/>
  <c r="AP959" i="1"/>
  <c r="AR959" i="1"/>
  <c r="AX959" i="1"/>
  <c r="AP961" i="1"/>
  <c r="AR961" i="1"/>
  <c r="AX961" i="1"/>
  <c r="AP963" i="1"/>
  <c r="AR963" i="1"/>
  <c r="AX963" i="1"/>
  <c r="AR965" i="1"/>
  <c r="AX965" i="1"/>
  <c r="BG965" i="1"/>
  <c r="BH965" i="1" s="1"/>
  <c r="BE966" i="1"/>
  <c r="AR967" i="1"/>
  <c r="AX967" i="1"/>
  <c r="BB967" i="1"/>
  <c r="BE968" i="1"/>
  <c r="AR969" i="1"/>
  <c r="AX969" i="1"/>
  <c r="BD969" i="1"/>
  <c r="BE970" i="1"/>
  <c r="AR971" i="1"/>
  <c r="AX971" i="1"/>
  <c r="BD971" i="1"/>
  <c r="BE972" i="1"/>
  <c r="AR973" i="1"/>
  <c r="AX973" i="1"/>
  <c r="BD973" i="1"/>
  <c r="BE974" i="1"/>
  <c r="AR975" i="1"/>
  <c r="AX975" i="1"/>
  <c r="BD975" i="1"/>
  <c r="BE976" i="1"/>
  <c r="AR977" i="1"/>
  <c r="AX977" i="1"/>
  <c r="BD977" i="1"/>
  <c r="AR979" i="1"/>
  <c r="AV979" i="1"/>
  <c r="AX979" i="1"/>
  <c r="BG979" i="1"/>
  <c r="BH979" i="1" s="1"/>
  <c r="BE980" i="1"/>
  <c r="AR981" i="1"/>
  <c r="AV981" i="1"/>
  <c r="AX981" i="1"/>
  <c r="AR983" i="1"/>
  <c r="AX983" i="1"/>
  <c r="BG983" i="1"/>
  <c r="BH983" i="1" s="1"/>
  <c r="BE984" i="1"/>
  <c r="AR985" i="1"/>
  <c r="AX985" i="1"/>
  <c r="AR987" i="1"/>
  <c r="AV987" i="1"/>
  <c r="AX987" i="1"/>
  <c r="BG987" i="1"/>
  <c r="BH987" i="1" s="1"/>
  <c r="AR989" i="1"/>
  <c r="AV989" i="1"/>
  <c r="AX989" i="1"/>
  <c r="BE990" i="1"/>
  <c r="AR991" i="1"/>
  <c r="AV991" i="1"/>
  <c r="AX991" i="1"/>
  <c r="AR993" i="1"/>
  <c r="AX993" i="1"/>
  <c r="BG993" i="1"/>
  <c r="BH993" i="1" s="1"/>
  <c r="AR995" i="1"/>
  <c r="AX995" i="1"/>
  <c r="BE996" i="1"/>
  <c r="AR997" i="1"/>
  <c r="AX997" i="1"/>
  <c r="AR999" i="1"/>
  <c r="AV999" i="1"/>
  <c r="AX999" i="1"/>
  <c r="BG999" i="1"/>
  <c r="BH999" i="1" s="1"/>
  <c r="AR1001" i="1"/>
  <c r="AX1001" i="1"/>
  <c r="BG1001" i="1"/>
  <c r="BH1001" i="1" s="1"/>
  <c r="AR1003" i="1"/>
  <c r="AX1003" i="1"/>
  <c r="BG1003" i="1"/>
  <c r="BH1003" i="1" s="1"/>
  <c r="BE1004" i="1"/>
  <c r="AR1005" i="1"/>
  <c r="AV1005" i="1"/>
  <c r="AX1005" i="1"/>
  <c r="BE1006" i="1"/>
  <c r="AR1007" i="1"/>
  <c r="AX1007" i="1"/>
  <c r="BB1007" i="1"/>
  <c r="AR1009" i="1"/>
  <c r="AX1009" i="1"/>
  <c r="BB1009" i="1"/>
  <c r="BE1010" i="1"/>
  <c r="AR1011" i="1"/>
  <c r="AX1011" i="1"/>
  <c r="BE1012" i="1"/>
  <c r="AR1013" i="1"/>
  <c r="AX1013" i="1"/>
  <c r="BD1013" i="1"/>
  <c r="BE1014" i="1"/>
  <c r="AR1015" i="1"/>
  <c r="AX1015" i="1"/>
  <c r="BD1015" i="1"/>
  <c r="BE1016" i="1"/>
  <c r="AR1017" i="1"/>
  <c r="AX1017" i="1"/>
  <c r="BD1017" i="1"/>
  <c r="BE1018" i="1"/>
  <c r="AR1019" i="1"/>
  <c r="AX1019" i="1"/>
  <c r="BD1019" i="1"/>
  <c r="BE1020" i="1"/>
  <c r="AR1021" i="1"/>
  <c r="AX1021" i="1"/>
  <c r="BD1021" i="1"/>
  <c r="AP1023" i="1"/>
  <c r="AR1023" i="1"/>
  <c r="AX1023" i="1"/>
  <c r="AL1025" i="1"/>
  <c r="AP1025" i="1"/>
  <c r="AQ1025" i="1" s="1"/>
  <c r="AX1025" i="1"/>
  <c r="AR1027" i="1"/>
  <c r="AV1027" i="1"/>
  <c r="AX1027" i="1"/>
  <c r="BG1027" i="1"/>
  <c r="BH1027" i="1" s="1"/>
  <c r="AR1029" i="1"/>
  <c r="AV1029" i="1"/>
  <c r="AX1029" i="1"/>
  <c r="BG1029" i="1"/>
  <c r="BH1029" i="1" s="1"/>
  <c r="AR1031" i="1"/>
  <c r="AV1031" i="1"/>
  <c r="AX1031" i="1"/>
  <c r="BG1031" i="1"/>
  <c r="BH1031" i="1" s="1"/>
  <c r="AR1033" i="1"/>
  <c r="AV1033" i="1"/>
  <c r="AX1033" i="1"/>
  <c r="BG1033" i="1"/>
  <c r="BH1033" i="1" s="1"/>
  <c r="AR1035" i="1"/>
  <c r="AV1035" i="1"/>
  <c r="AX1035" i="1"/>
  <c r="BG1035" i="1"/>
  <c r="BH1035" i="1" s="1"/>
  <c r="BE1036" i="1"/>
  <c r="AR1037" i="1"/>
  <c r="AV1037" i="1"/>
  <c r="AX1037" i="1"/>
  <c r="BE1038" i="1"/>
  <c r="AR1039" i="1"/>
  <c r="AV1039" i="1"/>
  <c r="AX1039" i="1"/>
  <c r="BE1040" i="1"/>
  <c r="AR1041" i="1"/>
  <c r="AV1041" i="1"/>
  <c r="AX1041" i="1"/>
  <c r="BE1042" i="1"/>
  <c r="AR1043" i="1"/>
  <c r="AV1043" i="1"/>
  <c r="AX1043" i="1"/>
  <c r="BE1044" i="1"/>
  <c r="AR1045" i="1"/>
  <c r="AX1045" i="1"/>
  <c r="BG1045" i="1"/>
  <c r="BH1045" i="1" s="1"/>
  <c r="AR1047" i="1"/>
  <c r="AX1047" i="1"/>
  <c r="BG1047" i="1"/>
  <c r="BH1047" i="1" s="1"/>
  <c r="AR1049" i="1"/>
  <c r="AX1049" i="1"/>
  <c r="BG1049" i="1"/>
  <c r="BH1049" i="1" s="1"/>
  <c r="AR1051" i="1"/>
  <c r="AX1051" i="1"/>
  <c r="BG1051" i="1"/>
  <c r="BH1051" i="1" s="1"/>
  <c r="AR1053" i="1"/>
  <c r="AX1053" i="1"/>
  <c r="BG1053" i="1"/>
  <c r="BH1053" i="1" s="1"/>
  <c r="AP1055" i="1"/>
  <c r="AR1055" i="1"/>
  <c r="AX1055" i="1"/>
  <c r="AL1057" i="1"/>
  <c r="AP1057" i="1"/>
  <c r="AQ1057" i="1" s="1"/>
  <c r="AX1057" i="1"/>
  <c r="AR1059" i="1"/>
  <c r="AV1059" i="1"/>
  <c r="AX1059" i="1"/>
  <c r="BG1059" i="1"/>
  <c r="BH1059" i="1" s="1"/>
  <c r="AR1061" i="1"/>
  <c r="AV1061" i="1"/>
  <c r="AX1061" i="1"/>
  <c r="BG1061" i="1"/>
  <c r="BH1061" i="1" s="1"/>
  <c r="AR1063" i="1"/>
  <c r="AV1063" i="1"/>
  <c r="AX1063" i="1"/>
  <c r="BG1063" i="1"/>
  <c r="BH1063" i="1" s="1"/>
  <c r="AR1065" i="1"/>
  <c r="AV1065" i="1"/>
  <c r="AX1065" i="1"/>
  <c r="BG1065" i="1"/>
  <c r="BH1065" i="1" s="1"/>
  <c r="BE1066" i="1"/>
  <c r="AR1067" i="1"/>
  <c r="AV1067" i="1"/>
  <c r="AX1067" i="1"/>
  <c r="BE1068" i="1"/>
  <c r="AR1069" i="1"/>
  <c r="AV1069" i="1"/>
  <c r="AX1069" i="1"/>
  <c r="BE1070" i="1"/>
  <c r="AR1071" i="1"/>
  <c r="AV1071" i="1"/>
  <c r="AX1071" i="1"/>
  <c r="BE1072" i="1"/>
  <c r="AR1073" i="1"/>
  <c r="AX1073" i="1"/>
  <c r="BG1073" i="1"/>
  <c r="BH1073" i="1" s="1"/>
  <c r="AR1075" i="1"/>
  <c r="AX1075" i="1"/>
  <c r="BG1075" i="1"/>
  <c r="BH1075" i="1" s="1"/>
  <c r="AR1077" i="1"/>
  <c r="AX1077" i="1"/>
  <c r="BG1077" i="1"/>
  <c r="BH1077" i="1" s="1"/>
  <c r="AR1079" i="1"/>
  <c r="AX1079" i="1"/>
  <c r="BG1079" i="1"/>
  <c r="BH1079" i="1" s="1"/>
  <c r="AP1081" i="1"/>
  <c r="AR1081" i="1"/>
  <c r="AX1081" i="1"/>
  <c r="AR1083" i="1"/>
  <c r="AX1083" i="1"/>
  <c r="BA1084" i="1"/>
  <c r="AY1084" i="1"/>
  <c r="AD1084" i="1"/>
  <c r="AF1084" i="1" s="1"/>
  <c r="AE1084" i="1" s="1"/>
  <c r="AL1084" i="1"/>
  <c r="AR1086" i="1"/>
  <c r="BG1087" i="1"/>
  <c r="BH1087" i="1" s="1"/>
  <c r="BI1087" i="1"/>
  <c r="BA1088" i="1"/>
  <c r="AY1088" i="1"/>
  <c r="AO1088" i="1"/>
  <c r="AF1088" i="1"/>
  <c r="AE1088" i="1" s="1"/>
  <c r="AN1088" i="1" s="1"/>
  <c r="BG1088" i="1" s="1"/>
  <c r="BH1088" i="1" s="1"/>
  <c r="AP1088" i="1"/>
  <c r="AQ1088" i="1" s="1"/>
  <c r="AR1090" i="1"/>
  <c r="BA1092" i="1"/>
  <c r="AY1092" i="1"/>
  <c r="AD1092" i="1"/>
  <c r="AF1092" i="1" s="1"/>
  <c r="AE1092" i="1" s="1"/>
  <c r="AM1092" i="1" s="1"/>
  <c r="AR1092" i="1"/>
  <c r="AX1092" i="1"/>
  <c r="BG1093" i="1"/>
  <c r="BH1093" i="1" s="1"/>
  <c r="BA1094" i="1"/>
  <c r="AY1094" i="1"/>
  <c r="AD1094" i="1"/>
  <c r="AF1094" i="1" s="1"/>
  <c r="AE1094" i="1" s="1"/>
  <c r="AM1094" i="1" s="1"/>
  <c r="AR1094" i="1"/>
  <c r="AX1094" i="1"/>
  <c r="AR1096" i="1"/>
  <c r="BG1097" i="1"/>
  <c r="BH1097" i="1" s="1"/>
  <c r="BI1097" i="1"/>
  <c r="BA1098" i="1"/>
  <c r="AY1098" i="1"/>
  <c r="AO1098" i="1"/>
  <c r="AF1098" i="1"/>
  <c r="AE1098" i="1" s="1"/>
  <c r="AN1098" i="1" s="1"/>
  <c r="BG1098" i="1" s="1"/>
  <c r="BH1098" i="1" s="1"/>
  <c r="AP1098" i="1"/>
  <c r="AQ1098" i="1" s="1"/>
  <c r="AR1100" i="1"/>
  <c r="BG1101" i="1"/>
  <c r="BH1101" i="1" s="1"/>
  <c r="BI1101" i="1"/>
  <c r="BA1102" i="1"/>
  <c r="AY1102" i="1"/>
  <c r="AD1102" i="1"/>
  <c r="AF1102" i="1" s="1"/>
  <c r="AE1102" i="1" s="1"/>
  <c r="AL1102" i="1"/>
  <c r="BA1104" i="1"/>
  <c r="AY1104" i="1"/>
  <c r="AD1104" i="1"/>
  <c r="AO1104" i="1"/>
  <c r="AF1104" i="1"/>
  <c r="AE1104" i="1" s="1"/>
  <c r="AM1104" i="1" s="1"/>
  <c r="AP1104" i="1"/>
  <c r="BA1106" i="1"/>
  <c r="AY1106" i="1"/>
  <c r="AD1106" i="1"/>
  <c r="AF1106" i="1" s="1"/>
  <c r="AE1106" i="1" s="1"/>
  <c r="AL1106" i="1"/>
  <c r="AP1106" i="1"/>
  <c r="BI1107" i="1"/>
  <c r="BI1109" i="1"/>
  <c r="BE1113" i="1"/>
  <c r="BI1115" i="1"/>
  <c r="BE1117" i="1"/>
  <c r="BI1123" i="1"/>
  <c r="BE1125" i="1"/>
  <c r="BJ1135" i="1"/>
  <c r="BK1135" i="1" s="1"/>
  <c r="BJ1137" i="1"/>
  <c r="BK1137" i="1" s="1"/>
  <c r="BJ1139" i="1"/>
  <c r="BK1139" i="1" s="1"/>
  <c r="BJ1141" i="1"/>
  <c r="BK1141" i="1" s="1"/>
  <c r="BL1145" i="1"/>
  <c r="BJ1149" i="1"/>
  <c r="BK1149" i="1" s="1"/>
  <c r="BJ1151" i="1"/>
  <c r="BK1151" i="1" s="1"/>
  <c r="BJ1153" i="1"/>
  <c r="BK1153" i="1" s="1"/>
  <c r="BJ1157" i="1"/>
  <c r="BK1157" i="1" s="1"/>
  <c r="BL1159" i="1"/>
  <c r="BJ1162" i="1"/>
  <c r="BK1162" i="1" s="1"/>
  <c r="BJ1163" i="1"/>
  <c r="BK1163" i="1" s="1"/>
  <c r="BL1165" i="1"/>
  <c r="BL1167" i="1"/>
  <c r="BJ1168" i="1"/>
  <c r="BK1168" i="1" s="1"/>
  <c r="BJ1170" i="1"/>
  <c r="BK1170" i="1" s="1"/>
  <c r="BL1171" i="1"/>
  <c r="BL1174" i="1"/>
  <c r="BL1176" i="1"/>
  <c r="BL1180" i="1"/>
  <c r="BL1184" i="1"/>
  <c r="BE1194" i="1"/>
  <c r="BL1196" i="1"/>
  <c r="BJ1197" i="1"/>
  <c r="BK1197" i="1" s="1"/>
  <c r="BE1206" i="1"/>
  <c r="BI1208" i="1"/>
  <c r="BE1210" i="1"/>
  <c r="BI1212" i="1"/>
  <c r="BE1214" i="1"/>
  <c r="BI1216" i="1"/>
  <c r="BL1218" i="1"/>
  <c r="BJ1219" i="1"/>
  <c r="BK1219" i="1" s="1"/>
  <c r="BL1220" i="1"/>
  <c r="BJ1221" i="1"/>
  <c r="BK1221" i="1" s="1"/>
  <c r="BL1222" i="1"/>
  <c r="BJ1223" i="1"/>
  <c r="BK1223" i="1" s="1"/>
  <c r="BL1224" i="1"/>
  <c r="BJ1225" i="1"/>
  <c r="BK1225" i="1" s="1"/>
  <c r="BL1226" i="1"/>
  <c r="BJ1227" i="1"/>
  <c r="BK1227" i="1" s="1"/>
  <c r="BL1228" i="1"/>
  <c r="BJ1229" i="1"/>
  <c r="BK1229" i="1" s="1"/>
  <c r="BJ1232" i="1"/>
  <c r="BK1232" i="1" s="1"/>
  <c r="BE1232" i="1"/>
  <c r="BJ1235" i="1"/>
  <c r="BK1235" i="1" s="1"/>
  <c r="BE1235" i="1"/>
  <c r="BJ1237" i="1"/>
  <c r="BK1237" i="1" s="1"/>
  <c r="BJ1239" i="1"/>
  <c r="BK1239" i="1" s="1"/>
  <c r="AQ1242" i="1"/>
  <c r="BI1243" i="1"/>
  <c r="BE1245" i="1"/>
  <c r="AQ1246" i="1"/>
  <c r="BE1247" i="1"/>
  <c r="BG1248" i="1"/>
  <c r="BH1248" i="1" s="1"/>
  <c r="BE1249" i="1"/>
  <c r="BG1250" i="1"/>
  <c r="BH1250" i="1" s="1"/>
  <c r="BG1252" i="1"/>
  <c r="BH1252" i="1" s="1"/>
  <c r="BE1253" i="1"/>
  <c r="BG1254" i="1"/>
  <c r="BH1254" i="1" s="1"/>
  <c r="BE1255" i="1"/>
  <c r="BI1257" i="1"/>
  <c r="BE1258" i="1"/>
  <c r="BI1260" i="1"/>
  <c r="BJ1262" i="1"/>
  <c r="BK1262" i="1" s="1"/>
  <c r="BJ1264" i="1"/>
  <c r="BK1264" i="1" s="1"/>
  <c r="BI1268" i="1"/>
  <c r="BE1270" i="1"/>
  <c r="BE1272" i="1"/>
  <c r="AY829" i="1"/>
  <c r="AY831" i="1"/>
  <c r="AY833" i="1"/>
  <c r="AY835" i="1"/>
  <c r="AY837" i="1"/>
  <c r="AY839" i="1"/>
  <c r="AY841" i="1"/>
  <c r="AY843" i="1"/>
  <c r="AY845" i="1"/>
  <c r="AX846" i="1"/>
  <c r="BL846" i="1" s="1"/>
  <c r="AY847" i="1"/>
  <c r="AX848" i="1"/>
  <c r="BL848" i="1" s="1"/>
  <c r="AY849" i="1"/>
  <c r="AX850" i="1"/>
  <c r="BL850" i="1" s="1"/>
  <c r="AY851" i="1"/>
  <c r="AX852" i="1"/>
  <c r="BL852" i="1" s="1"/>
  <c r="AY853" i="1"/>
  <c r="BA853" i="1"/>
  <c r="AY855" i="1"/>
  <c r="BA855" i="1"/>
  <c r="AY857" i="1"/>
  <c r="BA857" i="1"/>
  <c r="AY859" i="1"/>
  <c r="BA859" i="1"/>
  <c r="AD861" i="1"/>
  <c r="AF861" i="1" s="1"/>
  <c r="AY861" i="1"/>
  <c r="AY863" i="1"/>
  <c r="AY865" i="1"/>
  <c r="AY867" i="1"/>
  <c r="AY869" i="1"/>
  <c r="AY871" i="1"/>
  <c r="AL872" i="1"/>
  <c r="AR872" i="1" s="1"/>
  <c r="BI872" i="1" s="1"/>
  <c r="AY873" i="1"/>
  <c r="AY875" i="1"/>
  <c r="AD877" i="1"/>
  <c r="AF877" i="1" s="1"/>
  <c r="AE877" i="1" s="1"/>
  <c r="AY877" i="1"/>
  <c r="AD879" i="1"/>
  <c r="AF879" i="1" s="1"/>
  <c r="AE879" i="1" s="1"/>
  <c r="AM879" i="1" s="1"/>
  <c r="AY879" i="1"/>
  <c r="AL880" i="1"/>
  <c r="AY881" i="1"/>
  <c r="AY883" i="1"/>
  <c r="AD885" i="1"/>
  <c r="AF885" i="1" s="1"/>
  <c r="AE885" i="1" s="1"/>
  <c r="AY885" i="1"/>
  <c r="AD887" i="1"/>
  <c r="AF887" i="1" s="1"/>
  <c r="AE887" i="1" s="1"/>
  <c r="AM887" i="1" s="1"/>
  <c r="AY887" i="1"/>
  <c r="AL888" i="1"/>
  <c r="AD889" i="1"/>
  <c r="AF889" i="1" s="1"/>
  <c r="AE889" i="1" s="1"/>
  <c r="AM889" i="1" s="1"/>
  <c r="AY889" i="1"/>
  <c r="AD891" i="1"/>
  <c r="AF891" i="1" s="1"/>
  <c r="AE891" i="1" s="1"/>
  <c r="AY891" i="1"/>
  <c r="AD893" i="1"/>
  <c r="AF893" i="1" s="1"/>
  <c r="AE893" i="1" s="1"/>
  <c r="AY893" i="1"/>
  <c r="AD895" i="1"/>
  <c r="AF895" i="1" s="1"/>
  <c r="AE895" i="1" s="1"/>
  <c r="AY895" i="1"/>
  <c r="AD897" i="1"/>
  <c r="AF897" i="1" s="1"/>
  <c r="AE897" i="1" s="1"/>
  <c r="AY897" i="1"/>
  <c r="AF899" i="1"/>
  <c r="AE899" i="1" s="1"/>
  <c r="AO899" i="1"/>
  <c r="AY899" i="1"/>
  <c r="AL900" i="1"/>
  <c r="AY901" i="1"/>
  <c r="AY903" i="1"/>
  <c r="AD905" i="1"/>
  <c r="AF905" i="1" s="1"/>
  <c r="AE905" i="1" s="1"/>
  <c r="AY905" i="1"/>
  <c r="AD907" i="1"/>
  <c r="AF907" i="1" s="1"/>
  <c r="AE907" i="1" s="1"/>
  <c r="AM907" i="1" s="1"/>
  <c r="AY907" i="1"/>
  <c r="AL908" i="1"/>
  <c r="AD909" i="1"/>
  <c r="AF909" i="1" s="1"/>
  <c r="AE909" i="1" s="1"/>
  <c r="AM909" i="1" s="1"/>
  <c r="AY909" i="1"/>
  <c r="AY911" i="1"/>
  <c r="AY913" i="1"/>
  <c r="AY915" i="1"/>
  <c r="AY917" i="1"/>
  <c r="AY919" i="1"/>
  <c r="AY921" i="1"/>
  <c r="AY923" i="1"/>
  <c r="AY925" i="1"/>
  <c r="AY927" i="1"/>
  <c r="AX928" i="1"/>
  <c r="BL928" i="1" s="1"/>
  <c r="AY929" i="1"/>
  <c r="AX930" i="1"/>
  <c r="BL930" i="1" s="1"/>
  <c r="AY931" i="1"/>
  <c r="AX932" i="1"/>
  <c r="BL932" i="1" s="1"/>
  <c r="AY933" i="1"/>
  <c r="AY935" i="1"/>
  <c r="BA935" i="1"/>
  <c r="AY937" i="1"/>
  <c r="BA937" i="1"/>
  <c r="AY939" i="1"/>
  <c r="BA939" i="1"/>
  <c r="AY941" i="1"/>
  <c r="AY943" i="1"/>
  <c r="AY945" i="1"/>
  <c r="AY947" i="1"/>
  <c r="AY949" i="1"/>
  <c r="AD951" i="1"/>
  <c r="AF951" i="1" s="1"/>
  <c r="AE951" i="1" s="1"/>
  <c r="AY951" i="1"/>
  <c r="AY953" i="1"/>
  <c r="AL954" i="1"/>
  <c r="AD955" i="1"/>
  <c r="AF955" i="1" s="1"/>
  <c r="AE955" i="1" s="1"/>
  <c r="AM955" i="1" s="1"/>
  <c r="AY955" i="1"/>
  <c r="AL956" i="1"/>
  <c r="AD957" i="1"/>
  <c r="AF957" i="1" s="1"/>
  <c r="AE957" i="1" s="1"/>
  <c r="AM957" i="1" s="1"/>
  <c r="AY957" i="1"/>
  <c r="AL958" i="1"/>
  <c r="AD959" i="1"/>
  <c r="AF959" i="1" s="1"/>
  <c r="AE959" i="1" s="1"/>
  <c r="AM959" i="1" s="1"/>
  <c r="AY959" i="1"/>
  <c r="AL960" i="1"/>
  <c r="AD961" i="1"/>
  <c r="AF961" i="1" s="1"/>
  <c r="AE961" i="1" s="1"/>
  <c r="AM961" i="1" s="1"/>
  <c r="BJ961" i="1" s="1"/>
  <c r="BK961" i="1" s="1"/>
  <c r="AY961" i="1"/>
  <c r="AL962" i="1"/>
  <c r="AR962" i="1" s="1"/>
  <c r="BL962" i="1" s="1"/>
  <c r="AD963" i="1"/>
  <c r="AF963" i="1" s="1"/>
  <c r="AE963" i="1" s="1"/>
  <c r="AM963" i="1" s="1"/>
  <c r="AY963" i="1"/>
  <c r="AY965" i="1"/>
  <c r="AY967" i="1"/>
  <c r="AY969" i="1"/>
  <c r="AY971" i="1"/>
  <c r="AY973" i="1"/>
  <c r="AY975" i="1"/>
  <c r="AY977" i="1"/>
  <c r="AY979" i="1"/>
  <c r="AY981" i="1"/>
  <c r="AY983" i="1"/>
  <c r="AY985" i="1"/>
  <c r="AY987" i="1"/>
  <c r="AY989" i="1"/>
  <c r="AY991" i="1"/>
  <c r="AY993" i="1"/>
  <c r="AY995" i="1"/>
  <c r="AY997" i="1"/>
  <c r="AY999" i="1"/>
  <c r="AY1001" i="1"/>
  <c r="AY1003" i="1"/>
  <c r="AY1005" i="1"/>
  <c r="AY1007" i="1"/>
  <c r="AX1008" i="1"/>
  <c r="BE1008" i="1" s="1"/>
  <c r="AY1009" i="1"/>
  <c r="AY1011" i="1"/>
  <c r="BA1011" i="1"/>
  <c r="AY1013" i="1"/>
  <c r="AY1015" i="1"/>
  <c r="AY1017" i="1"/>
  <c r="AY1019" i="1"/>
  <c r="AY1021" i="1"/>
  <c r="AL1022" i="1"/>
  <c r="AD1023" i="1"/>
  <c r="AF1023" i="1" s="1"/>
  <c r="AE1023" i="1" s="1"/>
  <c r="AM1023" i="1" s="1"/>
  <c r="BJ1023" i="1" s="1"/>
  <c r="BK1023" i="1" s="1"/>
  <c r="AY1023" i="1"/>
  <c r="AD1025" i="1"/>
  <c r="AF1025" i="1" s="1"/>
  <c r="AE1025" i="1" s="1"/>
  <c r="AY1025" i="1"/>
  <c r="AY1027" i="1"/>
  <c r="AY1029" i="1"/>
  <c r="AY1031" i="1"/>
  <c r="AY1033" i="1"/>
  <c r="AY1035" i="1"/>
  <c r="AY1037" i="1"/>
  <c r="AY1039" i="1"/>
  <c r="AY1041" i="1"/>
  <c r="AY1043" i="1"/>
  <c r="AY1045" i="1"/>
  <c r="AY1047" i="1"/>
  <c r="AY1049" i="1"/>
  <c r="AY1051" i="1"/>
  <c r="AY1053" i="1"/>
  <c r="AL1054" i="1"/>
  <c r="AD1055" i="1"/>
  <c r="AF1055" i="1" s="1"/>
  <c r="AE1055" i="1" s="1"/>
  <c r="AM1055" i="1" s="1"/>
  <c r="BJ1055" i="1" s="1"/>
  <c r="BK1055" i="1" s="1"/>
  <c r="AY1055" i="1"/>
  <c r="AD1057" i="1"/>
  <c r="AF1057" i="1" s="1"/>
  <c r="AE1057" i="1" s="1"/>
  <c r="AY1057" i="1"/>
  <c r="AY1059" i="1"/>
  <c r="AY1061" i="1"/>
  <c r="AY1063" i="1"/>
  <c r="AY1065" i="1"/>
  <c r="AY1067" i="1"/>
  <c r="AY1069" i="1"/>
  <c r="AY1071" i="1"/>
  <c r="AY1073" i="1"/>
  <c r="AY1075" i="1"/>
  <c r="AY1077" i="1"/>
  <c r="AY1079" i="1"/>
  <c r="AL1080" i="1"/>
  <c r="AD1081" i="1"/>
  <c r="AF1081" i="1" s="1"/>
  <c r="AE1081" i="1" s="1"/>
  <c r="AM1081" i="1" s="1"/>
  <c r="BJ1081" i="1" s="1"/>
  <c r="BK1081" i="1" s="1"/>
  <c r="AY1081" i="1"/>
  <c r="AY1083" i="1"/>
  <c r="AX1084" i="1"/>
  <c r="BG1085" i="1"/>
  <c r="BH1085" i="1" s="1"/>
  <c r="BI1085" i="1"/>
  <c r="BA1086" i="1"/>
  <c r="AY1086" i="1"/>
  <c r="AO1086" i="1"/>
  <c r="AF1086" i="1"/>
  <c r="AE1086" i="1" s="1"/>
  <c r="AN1086" i="1" s="1"/>
  <c r="AP1086" i="1"/>
  <c r="AQ1086" i="1" s="1"/>
  <c r="BG1086" i="1"/>
  <c r="BH1086" i="1" s="1"/>
  <c r="AR1088" i="1"/>
  <c r="AX1088" i="1"/>
  <c r="BG1089" i="1"/>
  <c r="BH1089" i="1" s="1"/>
  <c r="BI1089" i="1"/>
  <c r="BA1090" i="1"/>
  <c r="AY1090" i="1"/>
  <c r="AO1090" i="1"/>
  <c r="AF1090" i="1"/>
  <c r="AE1090" i="1" s="1"/>
  <c r="AN1090" i="1" s="1"/>
  <c r="AP1090" i="1"/>
  <c r="AQ1090" i="1" s="1"/>
  <c r="BG1090" i="1"/>
  <c r="BH1090" i="1" s="1"/>
  <c r="BI1093" i="1"/>
  <c r="BA1096" i="1"/>
  <c r="AY1096" i="1"/>
  <c r="AO1096" i="1"/>
  <c r="AF1096" i="1"/>
  <c r="AE1096" i="1" s="1"/>
  <c r="AN1096" i="1" s="1"/>
  <c r="AP1096" i="1"/>
  <c r="AQ1096" i="1" s="1"/>
  <c r="BG1096" i="1"/>
  <c r="BH1096" i="1" s="1"/>
  <c r="AR1098" i="1"/>
  <c r="AX1098" i="1"/>
  <c r="BG1099" i="1"/>
  <c r="BH1099" i="1" s="1"/>
  <c r="BI1099" i="1"/>
  <c r="BA1100" i="1"/>
  <c r="AY1100" i="1"/>
  <c r="AO1100" i="1"/>
  <c r="AF1100" i="1"/>
  <c r="AE1100" i="1" s="1"/>
  <c r="AN1100" i="1" s="1"/>
  <c r="AP1100" i="1"/>
  <c r="AQ1100" i="1" s="1"/>
  <c r="BG1100" i="1"/>
  <c r="BH1100" i="1" s="1"/>
  <c r="AX1102" i="1"/>
  <c r="AX1104" i="1"/>
  <c r="BG1105" i="1"/>
  <c r="BH1105" i="1" s="1"/>
  <c r="AX1106" i="1"/>
  <c r="BE1107" i="1"/>
  <c r="BE1109" i="1"/>
  <c r="BG1113" i="1"/>
  <c r="BH1113" i="1" s="1"/>
  <c r="BI1113" i="1"/>
  <c r="BE1115" i="1"/>
  <c r="BG1117" i="1"/>
  <c r="BH1117" i="1" s="1"/>
  <c r="BI1117" i="1"/>
  <c r="BE1123" i="1"/>
  <c r="BG1125" i="1"/>
  <c r="BH1125" i="1" s="1"/>
  <c r="BI1125" i="1"/>
  <c r="BJ1134" i="1"/>
  <c r="BK1134" i="1" s="1"/>
  <c r="BL1135" i="1"/>
  <c r="BJ1136" i="1"/>
  <c r="BK1136" i="1" s="1"/>
  <c r="BL1137" i="1"/>
  <c r="BJ1138" i="1"/>
  <c r="BK1138" i="1" s="1"/>
  <c r="BL1139" i="1"/>
  <c r="BL1141" i="1"/>
  <c r="BJ1145" i="1"/>
  <c r="BK1145" i="1" s="1"/>
  <c r="BE1145" i="1"/>
  <c r="BJ1148" i="1"/>
  <c r="BK1148" i="1" s="1"/>
  <c r="BL1149" i="1"/>
  <c r="BJ1150" i="1"/>
  <c r="BK1150" i="1" s="1"/>
  <c r="BL1151" i="1"/>
  <c r="BJ1152" i="1"/>
  <c r="BK1152" i="1" s="1"/>
  <c r="BL1153" i="1"/>
  <c r="BJ1155" i="1"/>
  <c r="BK1155" i="1" s="1"/>
  <c r="AQ1157" i="1"/>
  <c r="BE1157" i="1" s="1"/>
  <c r="BJ1159" i="1"/>
  <c r="BK1159" i="1" s="1"/>
  <c r="BE1159" i="1"/>
  <c r="BL1163" i="1"/>
  <c r="BJ1164" i="1"/>
  <c r="BK1164" i="1" s="1"/>
  <c r="BJ1165" i="1"/>
  <c r="BK1165" i="1" s="1"/>
  <c r="BJ1167" i="1"/>
  <c r="BK1167" i="1" s="1"/>
  <c r="BJ1171" i="1"/>
  <c r="BK1171" i="1" s="1"/>
  <c r="BL1173" i="1"/>
  <c r="BL1178" i="1"/>
  <c r="BL1182" i="1"/>
  <c r="BL1190" i="1"/>
  <c r="BG1194" i="1"/>
  <c r="BH1194" i="1" s="1"/>
  <c r="BI1194" i="1"/>
  <c r="BJ1196" i="1"/>
  <c r="BK1196" i="1" s="1"/>
  <c r="BG1206" i="1"/>
  <c r="BH1206" i="1" s="1"/>
  <c r="BI1206" i="1"/>
  <c r="BE1208" i="1"/>
  <c r="BG1210" i="1"/>
  <c r="BH1210" i="1" s="1"/>
  <c r="BI1210" i="1"/>
  <c r="BE1212" i="1"/>
  <c r="BG1214" i="1"/>
  <c r="BH1214" i="1" s="1"/>
  <c r="BI1214" i="1"/>
  <c r="BE1216" i="1"/>
  <c r="BJ1218" i="1"/>
  <c r="BK1218" i="1" s="1"/>
  <c r="BJ1220" i="1"/>
  <c r="BK1220" i="1" s="1"/>
  <c r="BJ1222" i="1"/>
  <c r="BK1222" i="1" s="1"/>
  <c r="BJ1224" i="1"/>
  <c r="BK1224" i="1" s="1"/>
  <c r="BJ1226" i="1"/>
  <c r="BK1226" i="1" s="1"/>
  <c r="BJ1228" i="1"/>
  <c r="BK1228" i="1" s="1"/>
  <c r="BL1232" i="1"/>
  <c r="BL1235" i="1"/>
  <c r="BL1237" i="1"/>
  <c r="BL1239" i="1"/>
  <c r="BE1243" i="1"/>
  <c r="AQ1244" i="1"/>
  <c r="BG1245" i="1"/>
  <c r="BH1245" i="1" s="1"/>
  <c r="BI1245" i="1"/>
  <c r="BG1247" i="1"/>
  <c r="BH1247" i="1" s="1"/>
  <c r="BI1247" i="1"/>
  <c r="BG1249" i="1"/>
  <c r="BH1249" i="1" s="1"/>
  <c r="BI1249" i="1"/>
  <c r="BG1253" i="1"/>
  <c r="BH1253" i="1" s="1"/>
  <c r="BI1253" i="1"/>
  <c r="BG1255" i="1"/>
  <c r="BH1255" i="1" s="1"/>
  <c r="BI1255" i="1"/>
  <c r="BE1257" i="1"/>
  <c r="BG1258" i="1"/>
  <c r="BH1258" i="1" s="1"/>
  <c r="BI1258" i="1"/>
  <c r="BE1260" i="1"/>
  <c r="BL1262" i="1"/>
  <c r="BJ1263" i="1"/>
  <c r="BK1263" i="1" s="1"/>
  <c r="BL1264" i="1"/>
  <c r="BJ1265" i="1"/>
  <c r="BK1265" i="1" s="1"/>
  <c r="BE1268" i="1"/>
  <c r="BG1270" i="1"/>
  <c r="BH1270" i="1" s="1"/>
  <c r="BI1270" i="1"/>
  <c r="BG1272" i="1"/>
  <c r="BH1272" i="1" s="1"/>
  <c r="BI1272" i="1"/>
  <c r="BE1278" i="1"/>
  <c r="AR1108" i="1"/>
  <c r="AX1108" i="1"/>
  <c r="BG1108" i="1"/>
  <c r="BH1108" i="1" s="1"/>
  <c r="AR1110" i="1"/>
  <c r="AX1110" i="1"/>
  <c r="BG1110" i="1"/>
  <c r="BH1110" i="1" s="1"/>
  <c r="AP1112" i="1"/>
  <c r="AR1112" i="1"/>
  <c r="AX1112" i="1"/>
  <c r="BG1112" i="1"/>
  <c r="BH1112" i="1" s="1"/>
  <c r="AP1114" i="1"/>
  <c r="AR1114" i="1"/>
  <c r="AX1114" i="1"/>
  <c r="BG1114" i="1"/>
  <c r="BH1114" i="1" s="1"/>
  <c r="AL1116" i="1"/>
  <c r="AX1116" i="1"/>
  <c r="AP1118" i="1"/>
  <c r="AR1118" i="1"/>
  <c r="AX1118" i="1"/>
  <c r="BG1118" i="1"/>
  <c r="BH1118" i="1" s="1"/>
  <c r="AP1120" i="1"/>
  <c r="AR1120" i="1"/>
  <c r="AX1120" i="1"/>
  <c r="AR1122" i="1"/>
  <c r="AX1122" i="1"/>
  <c r="BG1122" i="1"/>
  <c r="BH1122" i="1" s="1"/>
  <c r="AL1124" i="1"/>
  <c r="AX1124" i="1"/>
  <c r="AP1126" i="1"/>
  <c r="AR1126" i="1"/>
  <c r="AX1126" i="1"/>
  <c r="BG1126" i="1"/>
  <c r="BH1126" i="1" s="1"/>
  <c r="AR1128" i="1"/>
  <c r="AX1128" i="1"/>
  <c r="AR1130" i="1"/>
  <c r="AX1130" i="1"/>
  <c r="BG1130" i="1"/>
  <c r="BH1130" i="1" s="1"/>
  <c r="AP1132" i="1"/>
  <c r="AR1132" i="1"/>
  <c r="AX1132" i="1"/>
  <c r="AR1134" i="1"/>
  <c r="AX1134" i="1"/>
  <c r="BE1135" i="1"/>
  <c r="AR1136" i="1"/>
  <c r="AX1136" i="1"/>
  <c r="BE1137" i="1"/>
  <c r="AR1138" i="1"/>
  <c r="AX1138" i="1"/>
  <c r="BE1139" i="1"/>
  <c r="AP1140" i="1"/>
  <c r="AQ1140" i="1" s="1"/>
  <c r="AR1140" i="1"/>
  <c r="AX1140" i="1"/>
  <c r="BE1141" i="1"/>
  <c r="AP1142" i="1"/>
  <c r="AQ1142" i="1" s="1"/>
  <c r="AR1142" i="1"/>
  <c r="AX1142" i="1"/>
  <c r="AR1144" i="1"/>
  <c r="AX1144" i="1"/>
  <c r="AR1146" i="1"/>
  <c r="AX1146" i="1"/>
  <c r="AR1148" i="1"/>
  <c r="AX1148" i="1"/>
  <c r="BE1149" i="1"/>
  <c r="AR1150" i="1"/>
  <c r="AX1150" i="1"/>
  <c r="BE1151" i="1"/>
  <c r="AR1152" i="1"/>
  <c r="AX1152" i="1"/>
  <c r="BE1153" i="1"/>
  <c r="AL1154" i="1"/>
  <c r="AX1154" i="1"/>
  <c r="AP1156" i="1"/>
  <c r="AR1156" i="1"/>
  <c r="AX1156" i="1"/>
  <c r="AL1158" i="1"/>
  <c r="AP1158" i="1"/>
  <c r="AQ1158" i="1" s="1"/>
  <c r="AX1158" i="1"/>
  <c r="AR1160" i="1"/>
  <c r="AX1160" i="1"/>
  <c r="AR1162" i="1"/>
  <c r="AX1162" i="1"/>
  <c r="BE1163" i="1"/>
  <c r="AR1164" i="1"/>
  <c r="AX1164" i="1"/>
  <c r="BE1165" i="1"/>
  <c r="AL1166" i="1"/>
  <c r="AX1166" i="1"/>
  <c r="BE1167" i="1"/>
  <c r="AP1168" i="1"/>
  <c r="AQ1168" i="1" s="1"/>
  <c r="AR1168" i="1"/>
  <c r="AX1168" i="1"/>
  <c r="AP1170" i="1"/>
  <c r="AQ1170" i="1" s="1"/>
  <c r="AR1170" i="1"/>
  <c r="AX1170" i="1"/>
  <c r="BE1171" i="1"/>
  <c r="AR1172" i="1"/>
  <c r="AX1172" i="1"/>
  <c r="BE1174" i="1"/>
  <c r="AR1175" i="1"/>
  <c r="AX1175" i="1"/>
  <c r="BE1176" i="1"/>
  <c r="AR1177" i="1"/>
  <c r="AX1177" i="1"/>
  <c r="BD1177" i="1"/>
  <c r="BE1178" i="1"/>
  <c r="AR1179" i="1"/>
  <c r="AX1179" i="1"/>
  <c r="BD1179" i="1"/>
  <c r="BE1180" i="1"/>
  <c r="AR1181" i="1"/>
  <c r="AX1181" i="1"/>
  <c r="BD1181" i="1"/>
  <c r="BE1182" i="1"/>
  <c r="AR1183" i="1"/>
  <c r="AX1183" i="1"/>
  <c r="BD1183" i="1"/>
  <c r="BE1184" i="1"/>
  <c r="AR1185" i="1"/>
  <c r="AX1185" i="1"/>
  <c r="BD1185" i="1"/>
  <c r="AR1187" i="1"/>
  <c r="AX1187" i="1"/>
  <c r="BB1187" i="1"/>
  <c r="AR1189" i="1"/>
  <c r="AX1189" i="1"/>
  <c r="BE1190" i="1"/>
  <c r="AR1191" i="1"/>
  <c r="AX1191" i="1"/>
  <c r="AP1193" i="1"/>
  <c r="AQ1193" i="1" s="1"/>
  <c r="AR1193" i="1"/>
  <c r="AX1193" i="1"/>
  <c r="AL1195" i="1"/>
  <c r="AP1195" i="1"/>
  <c r="AQ1195" i="1" s="1"/>
  <c r="AX1195" i="1"/>
  <c r="BE1196" i="1"/>
  <c r="AR1197" i="1"/>
  <c r="AX1197" i="1"/>
  <c r="AP1199" i="1"/>
  <c r="AR1199" i="1"/>
  <c r="AX1199" i="1"/>
  <c r="AP1201" i="1"/>
  <c r="AR1201" i="1"/>
  <c r="AX1201" i="1"/>
  <c r="AP1203" i="1"/>
  <c r="AR1203" i="1"/>
  <c r="AX1203" i="1"/>
  <c r="AP1205" i="1"/>
  <c r="AQ1205" i="1" s="1"/>
  <c r="AR1205" i="1"/>
  <c r="AX1205" i="1"/>
  <c r="AP1207" i="1"/>
  <c r="AQ1207" i="1" s="1"/>
  <c r="AR1207" i="1"/>
  <c r="AX1207" i="1"/>
  <c r="AP1209" i="1"/>
  <c r="AQ1209" i="1" s="1"/>
  <c r="AR1209" i="1"/>
  <c r="AX1209" i="1"/>
  <c r="AP1211" i="1"/>
  <c r="AQ1211" i="1" s="1"/>
  <c r="AR1211" i="1"/>
  <c r="AX1211" i="1"/>
  <c r="AP1213" i="1"/>
  <c r="AQ1213" i="1" s="1"/>
  <c r="AR1213" i="1"/>
  <c r="AX1213" i="1"/>
  <c r="AP1215" i="1"/>
  <c r="AQ1215" i="1" s="1"/>
  <c r="AR1215" i="1"/>
  <c r="AX1215" i="1"/>
  <c r="AL1217" i="1"/>
  <c r="AP1217" i="1"/>
  <c r="AQ1217" i="1" s="1"/>
  <c r="AX1217" i="1"/>
  <c r="BE1218" i="1"/>
  <c r="AR1219" i="1"/>
  <c r="AX1219" i="1"/>
  <c r="BE1220" i="1"/>
  <c r="AR1221" i="1"/>
  <c r="AX1221" i="1"/>
  <c r="BE1222" i="1"/>
  <c r="AR1223" i="1"/>
  <c r="AX1223" i="1"/>
  <c r="BE1224" i="1"/>
  <c r="AR1225" i="1"/>
  <c r="AX1225" i="1"/>
  <c r="BE1226" i="1"/>
  <c r="AR1227" i="1"/>
  <c r="AX1227" i="1"/>
  <c r="BE1228" i="1"/>
  <c r="AR1229" i="1"/>
  <c r="AX1229" i="1"/>
  <c r="AR1231" i="1"/>
  <c r="AX1231" i="1"/>
  <c r="AX1233" i="1"/>
  <c r="AD1234" i="1"/>
  <c r="AF1234" i="1" s="1"/>
  <c r="AE1234" i="1" s="1"/>
  <c r="AM1234" i="1" s="1"/>
  <c r="AY1234" i="1"/>
  <c r="BA1234" i="1"/>
  <c r="AF1236" i="1"/>
  <c r="AE1236" i="1" s="1"/>
  <c r="AN1236" i="1" s="1"/>
  <c r="BJ1236" i="1" s="1"/>
  <c r="BK1236" i="1" s="1"/>
  <c r="AO1236" i="1"/>
  <c r="AY1236" i="1"/>
  <c r="BA1236" i="1"/>
  <c r="AF1238" i="1"/>
  <c r="AE1238" i="1" s="1"/>
  <c r="AN1238" i="1" s="1"/>
  <c r="BJ1238" i="1" s="1"/>
  <c r="BK1238" i="1" s="1"/>
  <c r="AO1238" i="1"/>
  <c r="AY1238" i="1"/>
  <c r="BA1238" i="1"/>
  <c r="AF1240" i="1"/>
  <c r="AE1240" i="1" s="1"/>
  <c r="AN1240" i="1" s="1"/>
  <c r="BJ1240" i="1" s="1"/>
  <c r="BK1240" i="1" s="1"/>
  <c r="AO1240" i="1"/>
  <c r="AY1240" i="1"/>
  <c r="BA1240" i="1"/>
  <c r="AL1241" i="1"/>
  <c r="AF1242" i="1"/>
  <c r="AE1242" i="1" s="1"/>
  <c r="AN1242" i="1" s="1"/>
  <c r="BG1242" i="1" s="1"/>
  <c r="BH1242" i="1" s="1"/>
  <c r="AY1242" i="1"/>
  <c r="BA1242" i="1"/>
  <c r="AF1244" i="1"/>
  <c r="AE1244" i="1" s="1"/>
  <c r="AN1244" i="1" s="1"/>
  <c r="BG1244" i="1" s="1"/>
  <c r="BH1244" i="1" s="1"/>
  <c r="AY1244" i="1"/>
  <c r="BA1244" i="1"/>
  <c r="AD1246" i="1"/>
  <c r="AF1246" i="1" s="1"/>
  <c r="AE1246" i="1" s="1"/>
  <c r="AY1246" i="1"/>
  <c r="BA1246" i="1"/>
  <c r="AQ1248" i="1"/>
  <c r="AY1248" i="1"/>
  <c r="BA1248" i="1"/>
  <c r="AQ1250" i="1"/>
  <c r="AY1250" i="1"/>
  <c r="BA1250" i="1"/>
  <c r="AL1251" i="1"/>
  <c r="AQ1252" i="1"/>
  <c r="AY1252" i="1"/>
  <c r="BA1252" i="1"/>
  <c r="AQ1254" i="1"/>
  <c r="AY1254" i="1"/>
  <c r="BA1254" i="1"/>
  <c r="AD1256" i="1"/>
  <c r="AF1256" i="1" s="1"/>
  <c r="AE1256" i="1" s="1"/>
  <c r="AQ1256" i="1"/>
  <c r="AY1256" i="1"/>
  <c r="BA1256" i="1"/>
  <c r="AP1259" i="1"/>
  <c r="AR1259" i="1"/>
  <c r="AX1259" i="1"/>
  <c r="BG1259" i="1"/>
  <c r="BH1259" i="1" s="1"/>
  <c r="AL1261" i="1"/>
  <c r="AP1261" i="1"/>
  <c r="AQ1261" i="1" s="1"/>
  <c r="AX1261" i="1"/>
  <c r="BE1262" i="1"/>
  <c r="AR1263" i="1"/>
  <c r="AX1263" i="1"/>
  <c r="BE1264" i="1"/>
  <c r="AR1265" i="1"/>
  <c r="AX1265" i="1"/>
  <c r="AP1267" i="1"/>
  <c r="AR1267" i="1"/>
  <c r="AX1267" i="1"/>
  <c r="BG1267" i="1"/>
  <c r="BH1267" i="1" s="1"/>
  <c r="AP1269" i="1"/>
  <c r="AR1269" i="1"/>
  <c r="AX1269" i="1"/>
  <c r="BG1269" i="1"/>
  <c r="BH1269" i="1" s="1"/>
  <c r="AL1271" i="1"/>
  <c r="AP1271" i="1"/>
  <c r="AX1271" i="1"/>
  <c r="AR1273" i="1"/>
  <c r="AX1273" i="1"/>
  <c r="BA1277" i="1"/>
  <c r="AY1277" i="1"/>
  <c r="AX1277" i="1"/>
  <c r="BG1278" i="1"/>
  <c r="BH1278" i="1" s="1"/>
  <c r="BI1278" i="1"/>
  <c r="AY1279" i="1"/>
  <c r="AD1279" i="1"/>
  <c r="AF1279" i="1" s="1"/>
  <c r="AE1279" i="1" s="1"/>
  <c r="AL1279" i="1"/>
  <c r="AD1281" i="1"/>
  <c r="AF1281" i="1" s="1"/>
  <c r="AE1281" i="1" s="1"/>
  <c r="AL1281" i="1"/>
  <c r="AP1281" i="1"/>
  <c r="BE1282" i="1"/>
  <c r="BJ1286" i="1"/>
  <c r="BK1286" i="1" s="1"/>
  <c r="BE1292" i="1"/>
  <c r="BE1294" i="1"/>
  <c r="BL1296" i="1"/>
  <c r="BL1298" i="1"/>
  <c r="BD1300" i="1"/>
  <c r="AE1300" i="1"/>
  <c r="BL1300" i="1"/>
  <c r="BL1304" i="1"/>
  <c r="BL1308" i="1"/>
  <c r="BI1325" i="1"/>
  <c r="BE1327" i="1"/>
  <c r="BE1347" i="1"/>
  <c r="AL1091" i="1"/>
  <c r="AL1095" i="1"/>
  <c r="AY1108" i="1"/>
  <c r="AY1110" i="1"/>
  <c r="AL1111" i="1"/>
  <c r="AY1112" i="1"/>
  <c r="AY1114" i="1"/>
  <c r="AD1116" i="1"/>
  <c r="AF1116" i="1" s="1"/>
  <c r="AE1116" i="1" s="1"/>
  <c r="AY1116" i="1"/>
  <c r="AY1118" i="1"/>
  <c r="AL1119" i="1"/>
  <c r="AD1120" i="1"/>
  <c r="AF1120" i="1" s="1"/>
  <c r="AE1120" i="1" s="1"/>
  <c r="AM1120" i="1" s="1"/>
  <c r="AY1120" i="1"/>
  <c r="AL1121" i="1"/>
  <c r="AR1121" i="1" s="1"/>
  <c r="BI1121" i="1" s="1"/>
  <c r="AY1122" i="1"/>
  <c r="AD1124" i="1"/>
  <c r="AF1124" i="1" s="1"/>
  <c r="AE1124" i="1" s="1"/>
  <c r="AY1124" i="1"/>
  <c r="AY1126" i="1"/>
  <c r="AL1127" i="1"/>
  <c r="AD1128" i="1"/>
  <c r="AF1128" i="1" s="1"/>
  <c r="AE1128" i="1" s="1"/>
  <c r="AM1128" i="1" s="1"/>
  <c r="AY1128" i="1"/>
  <c r="AL1129" i="1"/>
  <c r="AY1130" i="1"/>
  <c r="AL1131" i="1"/>
  <c r="AD1132" i="1"/>
  <c r="AF1132" i="1" s="1"/>
  <c r="AE1132" i="1" s="1"/>
  <c r="AM1132" i="1" s="1"/>
  <c r="AY1132" i="1"/>
  <c r="AL1133" i="1"/>
  <c r="AY1134" i="1"/>
  <c r="AY1136" i="1"/>
  <c r="AY1138" i="1"/>
  <c r="AF1140" i="1"/>
  <c r="AE1140" i="1" s="1"/>
  <c r="AN1140" i="1" s="1"/>
  <c r="BJ1140" i="1" s="1"/>
  <c r="BK1140" i="1" s="1"/>
  <c r="AY1140" i="1"/>
  <c r="AF1142" i="1"/>
  <c r="AE1142" i="1" s="1"/>
  <c r="AN1142" i="1" s="1"/>
  <c r="BJ1142" i="1" s="1"/>
  <c r="BK1142" i="1" s="1"/>
  <c r="AY1142" i="1"/>
  <c r="AL1143" i="1"/>
  <c r="AR1143" i="1" s="1"/>
  <c r="BL1143" i="1" s="1"/>
  <c r="AD1144" i="1"/>
  <c r="AF1144" i="1" s="1"/>
  <c r="AE1144" i="1" s="1"/>
  <c r="AM1144" i="1" s="1"/>
  <c r="AY1144" i="1"/>
  <c r="AD1146" i="1"/>
  <c r="AF1146" i="1" s="1"/>
  <c r="AE1146" i="1" s="1"/>
  <c r="AM1146" i="1" s="1"/>
  <c r="AY1146" i="1"/>
  <c r="AL1147" i="1"/>
  <c r="AY1148" i="1"/>
  <c r="AY1150" i="1"/>
  <c r="AY1152" i="1"/>
  <c r="AD1154" i="1"/>
  <c r="AF1154" i="1" s="1"/>
  <c r="AE1154" i="1" s="1"/>
  <c r="AY1154" i="1"/>
  <c r="AD1156" i="1"/>
  <c r="AF1156" i="1" s="1"/>
  <c r="AE1156" i="1" s="1"/>
  <c r="AM1156" i="1" s="1"/>
  <c r="AY1156" i="1"/>
  <c r="AD1158" i="1"/>
  <c r="AF1158" i="1" s="1"/>
  <c r="AE1158" i="1" s="1"/>
  <c r="AD1160" i="1"/>
  <c r="AF1160" i="1" s="1"/>
  <c r="AE1160" i="1" s="1"/>
  <c r="AM1160" i="1" s="1"/>
  <c r="AL1161" i="1"/>
  <c r="AD1166" i="1"/>
  <c r="AF1166" i="1" s="1"/>
  <c r="AE1166" i="1" s="1"/>
  <c r="AL1169" i="1"/>
  <c r="AR1169" i="1" s="1"/>
  <c r="BL1169" i="1" s="1"/>
  <c r="AF1172" i="1"/>
  <c r="AE1172" i="1" s="1"/>
  <c r="BE1173" i="1"/>
  <c r="AD1175" i="1"/>
  <c r="AF1175" i="1" s="1"/>
  <c r="AX1186" i="1"/>
  <c r="BE1186" i="1" s="1"/>
  <c r="AX1188" i="1"/>
  <c r="BL1188" i="1" s="1"/>
  <c r="AY1189" i="1"/>
  <c r="AY1191" i="1"/>
  <c r="AL1192" i="1"/>
  <c r="AF1193" i="1"/>
  <c r="AE1193" i="1" s="1"/>
  <c r="AN1193" i="1" s="1"/>
  <c r="AD1195" i="1"/>
  <c r="AF1195" i="1" s="1"/>
  <c r="AE1195" i="1" s="1"/>
  <c r="AL1198" i="1"/>
  <c r="AR1198" i="1" s="1"/>
  <c r="BI1198" i="1" s="1"/>
  <c r="AD1199" i="1"/>
  <c r="AF1199" i="1" s="1"/>
  <c r="AE1199" i="1" s="1"/>
  <c r="AM1199" i="1" s="1"/>
  <c r="AL1200" i="1"/>
  <c r="AD1201" i="1"/>
  <c r="AF1201" i="1" s="1"/>
  <c r="AE1201" i="1" s="1"/>
  <c r="AM1201" i="1" s="1"/>
  <c r="AL1202" i="1"/>
  <c r="AD1203" i="1"/>
  <c r="AF1203" i="1" s="1"/>
  <c r="AE1203" i="1" s="1"/>
  <c r="AM1203" i="1" s="1"/>
  <c r="AY1203" i="1"/>
  <c r="AL1204" i="1"/>
  <c r="AF1205" i="1"/>
  <c r="AE1205" i="1" s="1"/>
  <c r="AN1205" i="1" s="1"/>
  <c r="AF1207" i="1"/>
  <c r="AE1207" i="1" s="1"/>
  <c r="AN1207" i="1" s="1"/>
  <c r="AF1209" i="1"/>
  <c r="AE1209" i="1" s="1"/>
  <c r="AN1209" i="1" s="1"/>
  <c r="BG1209" i="1" s="1"/>
  <c r="BH1209" i="1" s="1"/>
  <c r="AF1211" i="1"/>
  <c r="AE1211" i="1" s="1"/>
  <c r="AN1211" i="1" s="1"/>
  <c r="AF1213" i="1"/>
  <c r="AE1213" i="1" s="1"/>
  <c r="AN1213" i="1" s="1"/>
  <c r="AF1215" i="1"/>
  <c r="AE1215" i="1" s="1"/>
  <c r="AN1215" i="1" s="1"/>
  <c r="AD1217" i="1"/>
  <c r="AF1217" i="1" s="1"/>
  <c r="AE1217" i="1" s="1"/>
  <c r="AY1217" i="1"/>
  <c r="AY1219" i="1"/>
  <c r="AY1221" i="1"/>
  <c r="AY1223" i="1"/>
  <c r="AY1225" i="1"/>
  <c r="AY1227" i="1"/>
  <c r="AY1229" i="1"/>
  <c r="AL1230" i="1"/>
  <c r="AD1231" i="1"/>
  <c r="AF1231" i="1" s="1"/>
  <c r="AE1231" i="1" s="1"/>
  <c r="AM1231" i="1" s="1"/>
  <c r="AY1231" i="1"/>
  <c r="AD1233" i="1"/>
  <c r="AF1233" i="1" s="1"/>
  <c r="AE1233" i="1" s="1"/>
  <c r="AM1233" i="1" s="1"/>
  <c r="AY1233" i="1"/>
  <c r="BE1237" i="1"/>
  <c r="BE1239" i="1"/>
  <c r="AR1242" i="1"/>
  <c r="AR1244" i="1"/>
  <c r="AL1246" i="1"/>
  <c r="AR1248" i="1"/>
  <c r="AR1250" i="1"/>
  <c r="AR1252" i="1"/>
  <c r="AR1254" i="1"/>
  <c r="AL1256" i="1"/>
  <c r="AY1259" i="1"/>
  <c r="AD1261" i="1"/>
  <c r="AF1261" i="1" s="1"/>
  <c r="AE1261" i="1" s="1"/>
  <c r="AY1261" i="1"/>
  <c r="AY1263" i="1"/>
  <c r="AY1265" i="1"/>
  <c r="AL1266" i="1"/>
  <c r="AY1267" i="1"/>
  <c r="AY1269" i="1"/>
  <c r="AD1271" i="1"/>
  <c r="AF1271" i="1" s="1"/>
  <c r="AE1271" i="1" s="1"/>
  <c r="AY1271" i="1"/>
  <c r="AD1273" i="1"/>
  <c r="AF1273" i="1" s="1"/>
  <c r="AE1273" i="1" s="1"/>
  <c r="AM1273" i="1" s="1"/>
  <c r="AY1273" i="1"/>
  <c r="AX1274" i="1"/>
  <c r="AL1274" i="1"/>
  <c r="BA1275" i="1"/>
  <c r="AY1275" i="1"/>
  <c r="AD1275" i="1"/>
  <c r="AF1275" i="1" s="1"/>
  <c r="AE1275" i="1" s="1"/>
  <c r="AM1275" i="1" s="1"/>
  <c r="BG1275" i="1" s="1"/>
  <c r="BH1275" i="1" s="1"/>
  <c r="AR1275" i="1"/>
  <c r="AX1275" i="1"/>
  <c r="AP1277" i="1"/>
  <c r="BG1277" i="1"/>
  <c r="BH1277" i="1" s="1"/>
  <c r="AX1279" i="1"/>
  <c r="BG1280" i="1"/>
  <c r="BH1280" i="1" s="1"/>
  <c r="AX1281" i="1"/>
  <c r="BG1282" i="1"/>
  <c r="BH1282" i="1" s="1"/>
  <c r="BI1282" i="1"/>
  <c r="BJ1284" i="1"/>
  <c r="BK1284" i="1" s="1"/>
  <c r="BL1286" i="1"/>
  <c r="BJ1287" i="1"/>
  <c r="BK1287" i="1" s="1"/>
  <c r="BG1292" i="1"/>
  <c r="BH1292" i="1" s="1"/>
  <c r="BI1292" i="1"/>
  <c r="BG1294" i="1"/>
  <c r="BH1294" i="1" s="1"/>
  <c r="BI1294" i="1"/>
  <c r="BJ1296" i="1"/>
  <c r="BK1296" i="1" s="1"/>
  <c r="BE1296" i="1"/>
  <c r="BL1302" i="1"/>
  <c r="BL1306" i="1"/>
  <c r="BL1310" i="1"/>
  <c r="BE1325" i="1"/>
  <c r="BG1327" i="1"/>
  <c r="BH1327" i="1" s="1"/>
  <c r="BI1327" i="1"/>
  <c r="BJ1338" i="1"/>
  <c r="BK1338" i="1" s="1"/>
  <c r="BG1347" i="1"/>
  <c r="BH1347" i="1" s="1"/>
  <c r="BI1347" i="1"/>
  <c r="AL1283" i="1"/>
  <c r="AX1283" i="1"/>
  <c r="AL1285" i="1"/>
  <c r="AP1285" i="1"/>
  <c r="AQ1285" i="1" s="1"/>
  <c r="AX1285" i="1"/>
  <c r="BE1286" i="1"/>
  <c r="AR1287" i="1"/>
  <c r="AX1287" i="1"/>
  <c r="AR1289" i="1"/>
  <c r="AX1289" i="1"/>
  <c r="AR1291" i="1"/>
  <c r="AX1291" i="1"/>
  <c r="BG1291" i="1"/>
  <c r="BH1291" i="1" s="1"/>
  <c r="AP1293" i="1"/>
  <c r="AR1293" i="1"/>
  <c r="AX1293" i="1"/>
  <c r="BG1293" i="1"/>
  <c r="BH1293" i="1" s="1"/>
  <c r="AL1295" i="1"/>
  <c r="AX1295" i="1"/>
  <c r="AR1297" i="1"/>
  <c r="AX1297" i="1"/>
  <c r="BE1298" i="1"/>
  <c r="AR1299" i="1"/>
  <c r="AV1299" i="1"/>
  <c r="AX1299" i="1"/>
  <c r="BE1300" i="1"/>
  <c r="AR1301" i="1"/>
  <c r="AX1301" i="1"/>
  <c r="BD1301" i="1"/>
  <c r="BE1302" i="1"/>
  <c r="AR1303" i="1"/>
  <c r="AX1303" i="1"/>
  <c r="BD1303" i="1"/>
  <c r="BE1304" i="1"/>
  <c r="AR1305" i="1"/>
  <c r="AX1305" i="1"/>
  <c r="BD1305" i="1"/>
  <c r="BE1306" i="1"/>
  <c r="AR1307" i="1"/>
  <c r="AX1307" i="1"/>
  <c r="BD1307" i="1"/>
  <c r="BE1308" i="1"/>
  <c r="AR1309" i="1"/>
  <c r="AX1309" i="1"/>
  <c r="BD1309" i="1"/>
  <c r="BE1310" i="1"/>
  <c r="AR1311" i="1"/>
  <c r="AX1311" i="1"/>
  <c r="BB1311" i="1"/>
  <c r="AR1313" i="1"/>
  <c r="AX1313" i="1"/>
  <c r="BB1313" i="1"/>
  <c r="AR1315" i="1"/>
  <c r="AX1315" i="1"/>
  <c r="BB1315" i="1"/>
  <c r="AR1317" i="1"/>
  <c r="AX1317" i="1"/>
  <c r="AR1324" i="1"/>
  <c r="AX1324" i="1"/>
  <c r="BG1324" i="1"/>
  <c r="BH1324" i="1" s="1"/>
  <c r="AL1326" i="1"/>
  <c r="AP1326" i="1"/>
  <c r="AX1326" i="1"/>
  <c r="AR1328" i="1"/>
  <c r="AX1328" i="1"/>
  <c r="BG1328" i="1"/>
  <c r="BH1328" i="1" s="1"/>
  <c r="AP1330" i="1"/>
  <c r="AR1330" i="1"/>
  <c r="AX1330" i="1"/>
  <c r="BG1330" i="1"/>
  <c r="BH1330" i="1" s="1"/>
  <c r="AP1332" i="1"/>
  <c r="AR1332" i="1"/>
  <c r="AX1332" i="1"/>
  <c r="AP1334" i="1"/>
  <c r="AR1334" i="1"/>
  <c r="AX1334" i="1"/>
  <c r="AP1336" i="1"/>
  <c r="AR1336" i="1"/>
  <c r="AX1336" i="1"/>
  <c r="AP1338" i="1"/>
  <c r="AQ1338" i="1" s="1"/>
  <c r="AR1338" i="1"/>
  <c r="AX1338" i="1"/>
  <c r="AP1340" i="1"/>
  <c r="AR1340" i="1"/>
  <c r="AX1340" i="1"/>
  <c r="AP1342" i="1"/>
  <c r="AR1342" i="1"/>
  <c r="AX1342" i="1"/>
  <c r="AP1344" i="1"/>
  <c r="AR1344" i="1"/>
  <c r="AX1344" i="1"/>
  <c r="AR1346" i="1"/>
  <c r="AX1346" i="1"/>
  <c r="BG1346" i="1"/>
  <c r="BH1346" i="1" s="1"/>
  <c r="AX1348" i="1"/>
  <c r="BL1348" i="1" s="1"/>
  <c r="AY1349" i="1"/>
  <c r="BL1349" i="1" s="1"/>
  <c r="AV1350" i="1"/>
  <c r="AX1350" i="1"/>
  <c r="AD1351" i="1"/>
  <c r="AF1351" i="1" s="1"/>
  <c r="AY1351" i="1"/>
  <c r="AX1352" i="1"/>
  <c r="BD1352" i="1"/>
  <c r="AY1353" i="1"/>
  <c r="BL1353" i="1" s="1"/>
  <c r="AX1354" i="1"/>
  <c r="BD1354" i="1"/>
  <c r="AY1355" i="1"/>
  <c r="BL1355" i="1" s="1"/>
  <c r="AX1356" i="1"/>
  <c r="BD1356" i="1"/>
  <c r="AY1357" i="1"/>
  <c r="BL1357" i="1" s="1"/>
  <c r="AX1358" i="1"/>
  <c r="BD1358" i="1"/>
  <c r="AY1359" i="1"/>
  <c r="BL1359" i="1" s="1"/>
  <c r="AX1360" i="1"/>
  <c r="BD1360" i="1"/>
  <c r="AY1361" i="1"/>
  <c r="BL1361" i="1" s="1"/>
  <c r="AX1362" i="1"/>
  <c r="BB1362" i="1"/>
  <c r="AY1363" i="1"/>
  <c r="AX1364" i="1"/>
  <c r="BB1364" i="1"/>
  <c r="AY1365" i="1"/>
  <c r="BC1365" i="1"/>
  <c r="AX1366" i="1"/>
  <c r="AY1367" i="1"/>
  <c r="BC1367" i="1"/>
  <c r="AR1369" i="1"/>
  <c r="AX1369" i="1"/>
  <c r="BG1370" i="1"/>
  <c r="BH1370" i="1" s="1"/>
  <c r="BI1370" i="1"/>
  <c r="BE1372" i="1"/>
  <c r="BE1374" i="1"/>
  <c r="BG1377" i="1"/>
  <c r="BH1377" i="1" s="1"/>
  <c r="BG1378" i="1"/>
  <c r="BH1378" i="1" s="1"/>
  <c r="BI1378" i="1"/>
  <c r="BE1380" i="1"/>
  <c r="BE1382" i="1"/>
  <c r="BG1385" i="1"/>
  <c r="BH1385" i="1" s="1"/>
  <c r="BG1386" i="1"/>
  <c r="BH1386" i="1" s="1"/>
  <c r="BI1386" i="1"/>
  <c r="BE1388" i="1"/>
  <c r="BE1390" i="1"/>
  <c r="BG1392" i="1"/>
  <c r="BH1392" i="1" s="1"/>
  <c r="BI1392" i="1"/>
  <c r="BG1395" i="1"/>
  <c r="BH1395" i="1" s="1"/>
  <c r="BG1396" i="1"/>
  <c r="BH1396" i="1" s="1"/>
  <c r="BI1396" i="1"/>
  <c r="BE1398" i="1"/>
  <c r="AQ1399" i="1"/>
  <c r="BG1400" i="1"/>
  <c r="BH1400" i="1" s="1"/>
  <c r="BI1400" i="1"/>
  <c r="BG1402" i="1"/>
  <c r="BH1402" i="1" s="1"/>
  <c r="BI1402" i="1"/>
  <c r="BG1406" i="1"/>
  <c r="BH1406" i="1" s="1"/>
  <c r="BI1406" i="1"/>
  <c r="BG1408" i="1"/>
  <c r="BH1408" i="1" s="1"/>
  <c r="BI1408" i="1"/>
  <c r="BG1410" i="1"/>
  <c r="BH1410" i="1" s="1"/>
  <c r="BI1410" i="1"/>
  <c r="BG1412" i="1"/>
  <c r="BH1412" i="1" s="1"/>
  <c r="BI1412" i="1"/>
  <c r="BL1416" i="1"/>
  <c r="BL1418" i="1"/>
  <c r="BJ1420" i="1"/>
  <c r="BK1420" i="1" s="1"/>
  <c r="BJ1422" i="1"/>
  <c r="BK1422" i="1" s="1"/>
  <c r="BJ1426" i="1"/>
  <c r="BK1426" i="1" s="1"/>
  <c r="BJ1428" i="1"/>
  <c r="BK1428" i="1" s="1"/>
  <c r="BJ1430" i="1"/>
  <c r="BK1430" i="1" s="1"/>
  <c r="BJ1432" i="1"/>
  <c r="BK1432" i="1" s="1"/>
  <c r="BJ1436" i="1"/>
  <c r="BK1436" i="1" s="1"/>
  <c r="BJ1438" i="1"/>
  <c r="BK1438" i="1" s="1"/>
  <c r="BE1440" i="1"/>
  <c r="AQ1441" i="1"/>
  <c r="BI1444" i="1"/>
  <c r="BJ1446" i="1"/>
  <c r="BK1446" i="1" s="1"/>
  <c r="BE1448" i="1"/>
  <c r="AQ1449" i="1"/>
  <c r="BJ1456" i="1"/>
  <c r="BK1456" i="1" s="1"/>
  <c r="BG1458" i="1"/>
  <c r="BH1458" i="1" s="1"/>
  <c r="BI1458" i="1"/>
  <c r="AL1276" i="1"/>
  <c r="AD1283" i="1"/>
  <c r="AF1283" i="1" s="1"/>
  <c r="AE1283" i="1" s="1"/>
  <c r="AD1285" i="1"/>
  <c r="AF1285" i="1" s="1"/>
  <c r="AE1285" i="1" s="1"/>
  <c r="AL1288" i="1"/>
  <c r="AD1289" i="1"/>
  <c r="AF1289" i="1" s="1"/>
  <c r="AE1289" i="1" s="1"/>
  <c r="AM1289" i="1" s="1"/>
  <c r="AL1290" i="1"/>
  <c r="AD1295" i="1"/>
  <c r="AF1295" i="1" s="1"/>
  <c r="AE1295" i="1" s="1"/>
  <c r="AF1297" i="1"/>
  <c r="AE1297" i="1" s="1"/>
  <c r="AX1312" i="1"/>
  <c r="BL1312" i="1" s="1"/>
  <c r="AX1314" i="1"/>
  <c r="BL1314" i="1" s="1"/>
  <c r="AX1316" i="1"/>
  <c r="BL1316" i="1" s="1"/>
  <c r="AY1317" i="1"/>
  <c r="AY1318" i="1"/>
  <c r="BL1318" i="1" s="1"/>
  <c r="AY1319" i="1"/>
  <c r="BL1319" i="1" s="1"/>
  <c r="AY1320" i="1"/>
  <c r="BL1320" i="1" s="1"/>
  <c r="AY1321" i="1"/>
  <c r="BL1321" i="1" s="1"/>
  <c r="AY1322" i="1"/>
  <c r="BL1322" i="1" s="1"/>
  <c r="AL1323" i="1"/>
  <c r="AD1326" i="1"/>
  <c r="AF1326" i="1" s="1"/>
  <c r="AE1326" i="1" s="1"/>
  <c r="AL1329" i="1"/>
  <c r="AL1331" i="1"/>
  <c r="AR1331" i="1" s="1"/>
  <c r="BI1331" i="1" s="1"/>
  <c r="AD1332" i="1"/>
  <c r="AF1332" i="1" s="1"/>
  <c r="AE1332" i="1" s="1"/>
  <c r="AM1332" i="1" s="1"/>
  <c r="AL1333" i="1"/>
  <c r="AR1333" i="1" s="1"/>
  <c r="BI1333" i="1" s="1"/>
  <c r="AD1334" i="1"/>
  <c r="AF1334" i="1" s="1"/>
  <c r="AE1334" i="1" s="1"/>
  <c r="AM1334" i="1" s="1"/>
  <c r="AL1335" i="1"/>
  <c r="AR1335" i="1" s="1"/>
  <c r="BL1335" i="1" s="1"/>
  <c r="AD1336" i="1"/>
  <c r="AF1336" i="1" s="1"/>
  <c r="AE1336" i="1" s="1"/>
  <c r="AM1336" i="1" s="1"/>
  <c r="AL1337" i="1"/>
  <c r="AL1339" i="1"/>
  <c r="AD1340" i="1"/>
  <c r="AF1340" i="1" s="1"/>
  <c r="AE1340" i="1" s="1"/>
  <c r="AM1340" i="1" s="1"/>
  <c r="AL1341" i="1"/>
  <c r="AD1342" i="1"/>
  <c r="AF1342" i="1" s="1"/>
  <c r="AE1342" i="1" s="1"/>
  <c r="AM1342" i="1" s="1"/>
  <c r="AL1343" i="1"/>
  <c r="AD1344" i="1"/>
  <c r="AF1344" i="1" s="1"/>
  <c r="AE1344" i="1" s="1"/>
  <c r="AM1344" i="1" s="1"/>
  <c r="AL1345" i="1"/>
  <c r="AR1345" i="1" s="1"/>
  <c r="BI1345" i="1" s="1"/>
  <c r="AF1348" i="1"/>
  <c r="AE1348" i="1" s="1"/>
  <c r="AX1363" i="1"/>
  <c r="AY1366" i="1"/>
  <c r="AO1369" i="1"/>
  <c r="AF1369" i="1"/>
  <c r="AE1369" i="1" s="1"/>
  <c r="AN1369" i="1" s="1"/>
  <c r="BG1369" i="1" s="1"/>
  <c r="BH1369" i="1" s="1"/>
  <c r="AP1369" i="1"/>
  <c r="AQ1369" i="1" s="1"/>
  <c r="BE1370" i="1"/>
  <c r="BI1372" i="1"/>
  <c r="BI1374" i="1"/>
  <c r="BE1378" i="1"/>
  <c r="BG1379" i="1"/>
  <c r="BH1379" i="1" s="1"/>
  <c r="BI1380" i="1"/>
  <c r="BI1382" i="1"/>
  <c r="BE1386" i="1"/>
  <c r="BG1387" i="1"/>
  <c r="BH1387" i="1" s="1"/>
  <c r="BI1388" i="1"/>
  <c r="BI1390" i="1"/>
  <c r="BE1392" i="1"/>
  <c r="BE1396" i="1"/>
  <c r="BG1397" i="1"/>
  <c r="BH1397" i="1" s="1"/>
  <c r="BI1398" i="1"/>
  <c r="BE1400" i="1"/>
  <c r="BG1401" i="1"/>
  <c r="BH1401" i="1" s="1"/>
  <c r="BE1402" i="1"/>
  <c r="BG1403" i="1"/>
  <c r="BH1403" i="1" s="1"/>
  <c r="BG1405" i="1"/>
  <c r="BH1405" i="1" s="1"/>
  <c r="BE1406" i="1"/>
  <c r="BG1407" i="1"/>
  <c r="BH1407" i="1" s="1"/>
  <c r="BE1408" i="1"/>
  <c r="AQ1409" i="1"/>
  <c r="BE1410" i="1"/>
  <c r="BG1411" i="1"/>
  <c r="BH1411" i="1" s="1"/>
  <c r="BE1412" i="1"/>
  <c r="BG1413" i="1"/>
  <c r="BH1413" i="1" s="1"/>
  <c r="BJ1416" i="1"/>
  <c r="BK1416" i="1" s="1"/>
  <c r="BJ1418" i="1"/>
  <c r="BK1418" i="1" s="1"/>
  <c r="BL1420" i="1"/>
  <c r="BL1422" i="1"/>
  <c r="BL1426" i="1"/>
  <c r="BL1428" i="1"/>
  <c r="BL1430" i="1"/>
  <c r="BL1432" i="1"/>
  <c r="BL1436" i="1"/>
  <c r="BL1438" i="1"/>
  <c r="BG1440" i="1"/>
  <c r="BH1440" i="1" s="1"/>
  <c r="BI1440" i="1"/>
  <c r="BG1443" i="1"/>
  <c r="BH1443" i="1" s="1"/>
  <c r="BE1444" i="1"/>
  <c r="BL1446" i="1"/>
  <c r="BG1448" i="1"/>
  <c r="BH1448" i="1" s="1"/>
  <c r="BI1448" i="1"/>
  <c r="BL1456" i="1"/>
  <c r="AQ1457" i="1"/>
  <c r="BE1458" i="1"/>
  <c r="AQ1459" i="1"/>
  <c r="AL1368" i="1"/>
  <c r="AF1371" i="1"/>
  <c r="AE1371" i="1" s="1"/>
  <c r="AN1371" i="1" s="1"/>
  <c r="BG1371" i="1" s="1"/>
  <c r="BH1371" i="1" s="1"/>
  <c r="AO1371" i="1"/>
  <c r="AY1371" i="1"/>
  <c r="AD1373" i="1"/>
  <c r="AF1373" i="1" s="1"/>
  <c r="AE1373" i="1" s="1"/>
  <c r="AQ1373" i="1"/>
  <c r="AY1373" i="1"/>
  <c r="AD1375" i="1"/>
  <c r="AF1375" i="1" s="1"/>
  <c r="AE1375" i="1" s="1"/>
  <c r="AM1375" i="1" s="1"/>
  <c r="BG1375" i="1" s="1"/>
  <c r="BH1375" i="1" s="1"/>
  <c r="AO1375" i="1"/>
  <c r="AY1375" i="1"/>
  <c r="AL1376" i="1"/>
  <c r="AQ1377" i="1"/>
  <c r="AY1377" i="1"/>
  <c r="AQ1379" i="1"/>
  <c r="AY1379" i="1"/>
  <c r="AD1381" i="1"/>
  <c r="AF1381" i="1" s="1"/>
  <c r="AE1381" i="1" s="1"/>
  <c r="AQ1381" i="1"/>
  <c r="AY1381" i="1"/>
  <c r="AD1383" i="1"/>
  <c r="AF1383" i="1" s="1"/>
  <c r="AE1383" i="1" s="1"/>
  <c r="AO1383" i="1"/>
  <c r="AY1383" i="1"/>
  <c r="AL1384" i="1"/>
  <c r="AQ1385" i="1"/>
  <c r="AY1385" i="1"/>
  <c r="AQ1387" i="1"/>
  <c r="AY1387" i="1"/>
  <c r="AD1389" i="1"/>
  <c r="AF1389" i="1" s="1"/>
  <c r="AE1389" i="1" s="1"/>
  <c r="AQ1389" i="1"/>
  <c r="AY1389" i="1"/>
  <c r="AF1391" i="1"/>
  <c r="AE1391" i="1" s="1"/>
  <c r="AN1391" i="1" s="1"/>
  <c r="BG1391" i="1" s="1"/>
  <c r="BH1391" i="1" s="1"/>
  <c r="AO1391" i="1"/>
  <c r="AY1391" i="1"/>
  <c r="AF1393" i="1"/>
  <c r="AE1393" i="1" s="1"/>
  <c r="AN1393" i="1" s="1"/>
  <c r="BG1393" i="1" s="1"/>
  <c r="BH1393" i="1" s="1"/>
  <c r="AO1393" i="1"/>
  <c r="AY1393" i="1"/>
  <c r="AL1394" i="1"/>
  <c r="AQ1395" i="1"/>
  <c r="AY1395" i="1"/>
  <c r="AQ1397" i="1"/>
  <c r="AY1397" i="1"/>
  <c r="AD1399" i="1"/>
  <c r="AF1399" i="1" s="1"/>
  <c r="AE1399" i="1" s="1"/>
  <c r="AY1399" i="1"/>
  <c r="AQ1401" i="1"/>
  <c r="AY1401" i="1"/>
  <c r="BA1401" i="1"/>
  <c r="AQ1403" i="1"/>
  <c r="AY1403" i="1"/>
  <c r="BA1403" i="1"/>
  <c r="AL1404" i="1"/>
  <c r="AQ1405" i="1"/>
  <c r="AY1405" i="1"/>
  <c r="BA1405" i="1"/>
  <c r="AQ1407" i="1"/>
  <c r="AY1407" i="1"/>
  <c r="BA1407" i="1"/>
  <c r="AD1409" i="1"/>
  <c r="AF1409" i="1" s="1"/>
  <c r="AE1409" i="1" s="1"/>
  <c r="AY1409" i="1"/>
  <c r="BA1409" i="1"/>
  <c r="AQ1411" i="1"/>
  <c r="AY1411" i="1"/>
  <c r="BA1411" i="1"/>
  <c r="AQ1413" i="1"/>
  <c r="AY1413" i="1"/>
  <c r="BA1413" i="1"/>
  <c r="AL1414" i="1"/>
  <c r="AR1414" i="1" s="1"/>
  <c r="BL1414" i="1" s="1"/>
  <c r="AF1415" i="1"/>
  <c r="AE1415" i="1" s="1"/>
  <c r="AN1415" i="1" s="1"/>
  <c r="AO1415" i="1"/>
  <c r="AY1415" i="1"/>
  <c r="BA1415" i="1"/>
  <c r="BJ1415" i="1"/>
  <c r="BK1415" i="1" s="1"/>
  <c r="AF1417" i="1"/>
  <c r="AE1417" i="1" s="1"/>
  <c r="AN1417" i="1" s="1"/>
  <c r="AO1417" i="1"/>
  <c r="AY1417" i="1"/>
  <c r="BA1417" i="1"/>
  <c r="BJ1417" i="1"/>
  <c r="BK1417" i="1" s="1"/>
  <c r="AD1419" i="1"/>
  <c r="AF1419" i="1" s="1"/>
  <c r="AE1419" i="1" s="1"/>
  <c r="AO1419" i="1"/>
  <c r="AY1419" i="1"/>
  <c r="BA1419" i="1"/>
  <c r="AY1421" i="1"/>
  <c r="BA1421" i="1"/>
  <c r="BJ1421" i="1"/>
  <c r="BK1421" i="1" s="1"/>
  <c r="AY1423" i="1"/>
  <c r="BA1423" i="1"/>
  <c r="BJ1423" i="1"/>
  <c r="BK1423" i="1" s="1"/>
  <c r="AL1424" i="1"/>
  <c r="AY1425" i="1"/>
  <c r="BA1425" i="1"/>
  <c r="BJ1425" i="1"/>
  <c r="BK1425" i="1" s="1"/>
  <c r="AY1427" i="1"/>
  <c r="BA1427" i="1"/>
  <c r="BJ1427" i="1"/>
  <c r="BK1427" i="1" s="1"/>
  <c r="AD1429" i="1"/>
  <c r="AF1429" i="1" s="1"/>
  <c r="AE1429" i="1" s="1"/>
  <c r="AY1429" i="1"/>
  <c r="BA1429" i="1"/>
  <c r="AY1431" i="1"/>
  <c r="BA1431" i="1"/>
  <c r="BJ1431" i="1"/>
  <c r="BK1431" i="1" s="1"/>
  <c r="AY1433" i="1"/>
  <c r="BA1433" i="1"/>
  <c r="BJ1433" i="1"/>
  <c r="BK1433" i="1" s="1"/>
  <c r="AL1434" i="1"/>
  <c r="AY1435" i="1"/>
  <c r="BA1435" i="1"/>
  <c r="BJ1435" i="1"/>
  <c r="BK1435" i="1" s="1"/>
  <c r="AY1437" i="1"/>
  <c r="BA1437" i="1"/>
  <c r="BJ1437" i="1"/>
  <c r="BK1437" i="1" s="1"/>
  <c r="AD1439" i="1"/>
  <c r="AF1439" i="1" s="1"/>
  <c r="AE1439" i="1" s="1"/>
  <c r="AQ1439" i="1"/>
  <c r="AY1439" i="1"/>
  <c r="BA1439" i="1"/>
  <c r="AF1441" i="1"/>
  <c r="AE1441" i="1" s="1"/>
  <c r="AN1441" i="1" s="1"/>
  <c r="BG1441" i="1" s="1"/>
  <c r="BH1441" i="1" s="1"/>
  <c r="AY1441" i="1"/>
  <c r="BA1441" i="1"/>
  <c r="AL1442" i="1"/>
  <c r="AQ1443" i="1"/>
  <c r="AY1443" i="1"/>
  <c r="BA1443" i="1"/>
  <c r="AF1445" i="1"/>
  <c r="AE1445" i="1" s="1"/>
  <c r="AN1445" i="1" s="1"/>
  <c r="AO1445" i="1"/>
  <c r="AY1445" i="1"/>
  <c r="BA1445" i="1"/>
  <c r="BJ1445" i="1"/>
  <c r="BK1445" i="1" s="1"/>
  <c r="AD1447" i="1"/>
  <c r="AF1447" i="1" s="1"/>
  <c r="AE1447" i="1" s="1"/>
  <c r="AQ1447" i="1"/>
  <c r="AY1447" i="1"/>
  <c r="BA1447" i="1"/>
  <c r="AF1449" i="1"/>
  <c r="AE1449" i="1" s="1"/>
  <c r="AN1449" i="1" s="1"/>
  <c r="BG1449" i="1" s="1"/>
  <c r="BH1449" i="1" s="1"/>
  <c r="AY1449" i="1"/>
  <c r="BA1449" i="1"/>
  <c r="AL1450" i="1"/>
  <c r="AD1451" i="1"/>
  <c r="AF1451" i="1" s="1"/>
  <c r="AE1451" i="1" s="1"/>
  <c r="AY1451" i="1"/>
  <c r="BA1451" i="1"/>
  <c r="AL1452" i="1"/>
  <c r="AD1453" i="1"/>
  <c r="AF1453" i="1" s="1"/>
  <c r="AE1453" i="1" s="1"/>
  <c r="AY1453" i="1"/>
  <c r="BA1453" i="1"/>
  <c r="AL1454" i="1"/>
  <c r="AR1454" i="1" s="1"/>
  <c r="BL1454" i="1" s="1"/>
  <c r="AF1455" i="1"/>
  <c r="AE1455" i="1" s="1"/>
  <c r="AN1455" i="1" s="1"/>
  <c r="BJ1455" i="1" s="1"/>
  <c r="BK1455" i="1" s="1"/>
  <c r="AY1455" i="1"/>
  <c r="BA1455" i="1"/>
  <c r="AD1457" i="1"/>
  <c r="AF1457" i="1" s="1"/>
  <c r="AE1457" i="1" s="1"/>
  <c r="AY1457" i="1"/>
  <c r="BA1457" i="1"/>
  <c r="AF1459" i="1"/>
  <c r="AE1459" i="1" s="1"/>
  <c r="AN1459" i="1" s="1"/>
  <c r="BG1459" i="1" s="1"/>
  <c r="BH1459" i="1" s="1"/>
  <c r="AY1459" i="1"/>
  <c r="BA1459" i="1"/>
  <c r="AX1460" i="1"/>
  <c r="AL1460" i="1"/>
  <c r="AR1460" i="1" s="1"/>
  <c r="AY1460" i="1"/>
  <c r="BA1460" i="1"/>
  <c r="BG1461" i="1"/>
  <c r="BH1461" i="1" s="1"/>
  <c r="BL1462" i="1"/>
  <c r="BE1462" i="1"/>
  <c r="BL1468" i="1"/>
  <c r="BL1472" i="1"/>
  <c r="BL1484" i="1"/>
  <c r="BL1486" i="1"/>
  <c r="BL1488" i="1"/>
  <c r="AR1371" i="1"/>
  <c r="AL1373" i="1"/>
  <c r="AR1375" i="1"/>
  <c r="AR1377" i="1"/>
  <c r="AR1379" i="1"/>
  <c r="AL1381" i="1"/>
  <c r="AR1383" i="1"/>
  <c r="AR1385" i="1"/>
  <c r="AR1387" i="1"/>
  <c r="AL1389" i="1"/>
  <c r="AR1391" i="1"/>
  <c r="AR1393" i="1"/>
  <c r="AR1395" i="1"/>
  <c r="AR1397" i="1"/>
  <c r="AL1399" i="1"/>
  <c r="AR1401" i="1"/>
  <c r="AR1403" i="1"/>
  <c r="AR1405" i="1"/>
  <c r="AR1407" i="1"/>
  <c r="AL1409" i="1"/>
  <c r="AR1411" i="1"/>
  <c r="AR1413" i="1"/>
  <c r="BE1416" i="1"/>
  <c r="BE1418" i="1"/>
  <c r="AL1419" i="1"/>
  <c r="BE1420" i="1"/>
  <c r="BE1422" i="1"/>
  <c r="BE1426" i="1"/>
  <c r="BE1428" i="1"/>
  <c r="AL1429" i="1"/>
  <c r="BE1430" i="1"/>
  <c r="BE1432" i="1"/>
  <c r="BE1436" i="1"/>
  <c r="BE1438" i="1"/>
  <c r="AL1439" i="1"/>
  <c r="AR1441" i="1"/>
  <c r="AR1443" i="1"/>
  <c r="BE1446" i="1"/>
  <c r="AL1447" i="1"/>
  <c r="AR1449" i="1"/>
  <c r="AR1451" i="1"/>
  <c r="BE1456" i="1"/>
  <c r="AL1457" i="1"/>
  <c r="AR1459" i="1"/>
  <c r="BA1461" i="1"/>
  <c r="AY1461" i="1"/>
  <c r="AX1461" i="1"/>
  <c r="BE1464" i="1"/>
  <c r="BL1466" i="1"/>
  <c r="BL1470" i="1"/>
  <c r="BL1474" i="1"/>
  <c r="AR1463" i="1"/>
  <c r="AX1463" i="1"/>
  <c r="AR1465" i="1"/>
  <c r="AX1465" i="1"/>
  <c r="BE1466" i="1"/>
  <c r="AR1467" i="1"/>
  <c r="AX1467" i="1"/>
  <c r="BD1467" i="1"/>
  <c r="BE1468" i="1"/>
  <c r="AR1469" i="1"/>
  <c r="AX1469" i="1"/>
  <c r="BD1469" i="1"/>
  <c r="BE1470" i="1"/>
  <c r="AR1471" i="1"/>
  <c r="AX1471" i="1"/>
  <c r="BD1471" i="1"/>
  <c r="BE1472" i="1"/>
  <c r="AR1473" i="1"/>
  <c r="AX1473" i="1"/>
  <c r="BD1473" i="1"/>
  <c r="BE1474" i="1"/>
  <c r="AR1475" i="1"/>
  <c r="AX1475" i="1"/>
  <c r="BD1475" i="1"/>
  <c r="AR1477" i="1"/>
  <c r="AX1477" i="1"/>
  <c r="BB1477" i="1"/>
  <c r="AR1479" i="1"/>
  <c r="AX1479" i="1"/>
  <c r="BB1479" i="1"/>
  <c r="AR1481" i="1"/>
  <c r="AX1481" i="1"/>
  <c r="BB1481" i="1"/>
  <c r="AR1483" i="1"/>
  <c r="AX1483" i="1"/>
  <c r="BE1484" i="1"/>
  <c r="AR1485" i="1"/>
  <c r="AX1485" i="1"/>
  <c r="BE1486" i="1"/>
  <c r="AR1487" i="1"/>
  <c r="AX1487" i="1"/>
  <c r="BE1488" i="1"/>
  <c r="AR1489" i="1"/>
  <c r="AX1489" i="1"/>
  <c r="AR1491" i="1"/>
  <c r="AX1491" i="1"/>
  <c r="AD1492" i="1"/>
  <c r="AF1492" i="1" s="1"/>
  <c r="AE1492" i="1" s="1"/>
  <c r="AM1492" i="1" s="1"/>
  <c r="AQ1492" i="1"/>
  <c r="AY1492" i="1"/>
  <c r="AL1493" i="1"/>
  <c r="AR1493" i="1" s="1"/>
  <c r="AX1493" i="1"/>
  <c r="AD1494" i="1"/>
  <c r="AF1494" i="1" s="1"/>
  <c r="AE1494" i="1" s="1"/>
  <c r="AM1494" i="1" s="1"/>
  <c r="BG1494" i="1" s="1"/>
  <c r="BH1494" i="1" s="1"/>
  <c r="AO1494" i="1"/>
  <c r="AY1494" i="1"/>
  <c r="AX1495" i="1"/>
  <c r="AD1496" i="1"/>
  <c r="AF1496" i="1" s="1"/>
  <c r="AE1496" i="1" s="1"/>
  <c r="AQ1496" i="1"/>
  <c r="AY1496" i="1"/>
  <c r="AX1497" i="1"/>
  <c r="AD1498" i="1"/>
  <c r="AF1498" i="1" s="1"/>
  <c r="AE1498" i="1" s="1"/>
  <c r="AY1498" i="1"/>
  <c r="AP1499" i="1"/>
  <c r="AX1499" i="1"/>
  <c r="AY1500" i="1"/>
  <c r="AX1501" i="1"/>
  <c r="BI1501" i="1" s="1"/>
  <c r="AD1502" i="1"/>
  <c r="AF1502" i="1" s="1"/>
  <c r="AE1502" i="1" s="1"/>
  <c r="AM1502" i="1" s="1"/>
  <c r="AY1502" i="1"/>
  <c r="BI1502" i="1" s="1"/>
  <c r="AL1503" i="1"/>
  <c r="AX1503" i="1"/>
  <c r="AD1504" i="1"/>
  <c r="AF1504" i="1" s="1"/>
  <c r="AE1504" i="1" s="1"/>
  <c r="AM1504" i="1" s="1"/>
  <c r="AY1504" i="1"/>
  <c r="AP1505" i="1"/>
  <c r="AX1505" i="1"/>
  <c r="AY1506" i="1"/>
  <c r="AX1507" i="1"/>
  <c r="BI1507" i="1" s="1"/>
  <c r="AF1508" i="1"/>
  <c r="AE1508" i="1" s="1"/>
  <c r="AO1508" i="1"/>
  <c r="AY1508" i="1"/>
  <c r="AX1509" i="1"/>
  <c r="BL1509" i="1" s="1"/>
  <c r="AD1510" i="1"/>
  <c r="AF1510" i="1" s="1"/>
  <c r="AE1510" i="1" s="1"/>
  <c r="AM1510" i="1" s="1"/>
  <c r="AY1510" i="1"/>
  <c r="BL1510" i="1" s="1"/>
  <c r="AL1511" i="1"/>
  <c r="AR1511" i="1" s="1"/>
  <c r="AX1511" i="1"/>
  <c r="AD1512" i="1"/>
  <c r="AF1512" i="1" s="1"/>
  <c r="AE1512" i="1" s="1"/>
  <c r="AO1512" i="1"/>
  <c r="AY1512" i="1"/>
  <c r="AX1513" i="1"/>
  <c r="AD1514" i="1"/>
  <c r="AF1514" i="1" s="1"/>
  <c r="AE1514" i="1" s="1"/>
  <c r="AO1514" i="1"/>
  <c r="AY1514" i="1"/>
  <c r="AX1515" i="1"/>
  <c r="BL1515" i="1" s="1"/>
  <c r="AD1516" i="1"/>
  <c r="AF1516" i="1" s="1"/>
  <c r="AE1516" i="1" s="1"/>
  <c r="AO1516" i="1"/>
  <c r="AY1516" i="1"/>
  <c r="AX1517" i="1"/>
  <c r="BL1517" i="1" s="1"/>
  <c r="AF1518" i="1"/>
  <c r="AE1518" i="1" s="1"/>
  <c r="AY1518" i="1"/>
  <c r="BL1518" i="1" s="1"/>
  <c r="BG1520" i="1"/>
  <c r="BH1520" i="1" s="1"/>
  <c r="BE1522" i="1"/>
  <c r="BI1522" i="1"/>
  <c r="BD1526" i="1"/>
  <c r="BE1526" i="1" s="1"/>
  <c r="AE1526" i="1"/>
  <c r="BL1526" i="1"/>
  <c r="BL1530" i="1"/>
  <c r="BL1534" i="1"/>
  <c r="BL1542" i="1"/>
  <c r="BL1544" i="1"/>
  <c r="BL1546" i="1"/>
  <c r="BE1548" i="1"/>
  <c r="BJ1567" i="1"/>
  <c r="BK1567" i="1" s="1"/>
  <c r="BE1567" i="1"/>
  <c r="BJ1569" i="1"/>
  <c r="BK1569" i="1" s="1"/>
  <c r="AY1463" i="1"/>
  <c r="AD1465" i="1"/>
  <c r="AF1465" i="1" s="1"/>
  <c r="AX1476" i="1"/>
  <c r="BL1476" i="1" s="1"/>
  <c r="AX1478" i="1"/>
  <c r="BL1478" i="1" s="1"/>
  <c r="AX1480" i="1"/>
  <c r="BL1480" i="1" s="1"/>
  <c r="AX1482" i="1"/>
  <c r="BL1482" i="1" s="1"/>
  <c r="AY1483" i="1"/>
  <c r="AY1485" i="1"/>
  <c r="AY1487" i="1"/>
  <c r="AY1489" i="1"/>
  <c r="AL1490" i="1"/>
  <c r="AD1491" i="1"/>
  <c r="AF1491" i="1" s="1"/>
  <c r="AE1491" i="1" s="1"/>
  <c r="AM1491" i="1" s="1"/>
  <c r="AD1495" i="1"/>
  <c r="AF1495" i="1" s="1"/>
  <c r="AE1495" i="1" s="1"/>
  <c r="AM1495" i="1" s="1"/>
  <c r="BG1495" i="1" s="1"/>
  <c r="BH1495" i="1" s="1"/>
  <c r="AL1496" i="1"/>
  <c r="AD1497" i="1"/>
  <c r="AF1497" i="1" s="1"/>
  <c r="AE1497" i="1" s="1"/>
  <c r="AM1497" i="1" s="1"/>
  <c r="BG1497" i="1" s="1"/>
  <c r="BH1497" i="1" s="1"/>
  <c r="AL1498" i="1"/>
  <c r="AD1499" i="1"/>
  <c r="AF1499" i="1" s="1"/>
  <c r="AE1499" i="1" s="1"/>
  <c r="AM1499" i="1" s="1"/>
  <c r="AL1500" i="1"/>
  <c r="AR1500" i="1" s="1"/>
  <c r="AD1501" i="1"/>
  <c r="AF1501" i="1" s="1"/>
  <c r="AE1501" i="1" s="1"/>
  <c r="AM1501" i="1" s="1"/>
  <c r="AD1503" i="1"/>
  <c r="AF1503" i="1" s="1"/>
  <c r="AE1503" i="1" s="1"/>
  <c r="AD1505" i="1"/>
  <c r="AF1505" i="1" s="1"/>
  <c r="AE1505" i="1" s="1"/>
  <c r="AM1505" i="1" s="1"/>
  <c r="BG1505" i="1" s="1"/>
  <c r="BH1505" i="1" s="1"/>
  <c r="AL1506" i="1"/>
  <c r="AD1507" i="1"/>
  <c r="AF1507" i="1" s="1"/>
  <c r="AE1507" i="1" s="1"/>
  <c r="AM1507" i="1" s="1"/>
  <c r="AL1508" i="1"/>
  <c r="AD1509" i="1"/>
  <c r="AF1509" i="1" s="1"/>
  <c r="AE1509" i="1" s="1"/>
  <c r="AM1509" i="1" s="1"/>
  <c r="AD1513" i="1"/>
  <c r="AF1513" i="1" s="1"/>
  <c r="AE1513" i="1" s="1"/>
  <c r="AM1513" i="1" s="1"/>
  <c r="AL1514" i="1"/>
  <c r="AD1515" i="1"/>
  <c r="AF1515" i="1" s="1"/>
  <c r="AE1515" i="1" s="1"/>
  <c r="AM1515" i="1" s="1"/>
  <c r="AL1516" i="1"/>
  <c r="AD1517" i="1"/>
  <c r="AF1517" i="1" s="1"/>
  <c r="AE1517" i="1" s="1"/>
  <c r="AM1517" i="1" s="1"/>
  <c r="AX1519" i="1"/>
  <c r="BI1519" i="1" s="1"/>
  <c r="BI1520" i="1"/>
  <c r="AV1521" i="1"/>
  <c r="AX1521" i="1"/>
  <c r="BL1524" i="1"/>
  <c r="BL1528" i="1"/>
  <c r="BL1532" i="1"/>
  <c r="BL1536" i="1"/>
  <c r="BI1548" i="1"/>
  <c r="BL1569" i="1"/>
  <c r="AR1523" i="1"/>
  <c r="AV1523" i="1"/>
  <c r="AX1523" i="1"/>
  <c r="BG1523" i="1"/>
  <c r="BH1523" i="1" s="1"/>
  <c r="BE1524" i="1"/>
  <c r="AR1525" i="1"/>
  <c r="AV1525" i="1"/>
  <c r="AX1525" i="1"/>
  <c r="AR1527" i="1"/>
  <c r="AX1527" i="1"/>
  <c r="BD1527" i="1"/>
  <c r="BE1528" i="1"/>
  <c r="AR1529" i="1"/>
  <c r="AX1529" i="1"/>
  <c r="BD1529" i="1"/>
  <c r="BE1530" i="1"/>
  <c r="AR1531" i="1"/>
  <c r="AX1531" i="1"/>
  <c r="BD1531" i="1"/>
  <c r="BE1532" i="1"/>
  <c r="AR1533" i="1"/>
  <c r="AX1533" i="1"/>
  <c r="BD1533" i="1"/>
  <c r="BE1534" i="1"/>
  <c r="AR1535" i="1"/>
  <c r="AX1535" i="1"/>
  <c r="BD1535" i="1"/>
  <c r="BE1536" i="1"/>
  <c r="AR1537" i="1"/>
  <c r="AX1537" i="1"/>
  <c r="BB1537" i="1"/>
  <c r="AR1539" i="1"/>
  <c r="AX1539" i="1"/>
  <c r="BB1539" i="1"/>
  <c r="AR1541" i="1"/>
  <c r="AX1541" i="1"/>
  <c r="BB1541" i="1"/>
  <c r="BE1542" i="1"/>
  <c r="AR1543" i="1"/>
  <c r="AX1543" i="1"/>
  <c r="BE1544" i="1"/>
  <c r="AR1545" i="1"/>
  <c r="AX1545" i="1"/>
  <c r="BE1546" i="1"/>
  <c r="AL1547" i="1"/>
  <c r="AP1547" i="1"/>
  <c r="AQ1547" i="1" s="1"/>
  <c r="AX1547" i="1"/>
  <c r="AR1549" i="1"/>
  <c r="AX1549" i="1"/>
  <c r="BG1549" i="1"/>
  <c r="BH1549" i="1" s="1"/>
  <c r="AP1551" i="1"/>
  <c r="AR1551" i="1"/>
  <c r="AX1551" i="1"/>
  <c r="AR1553" i="1"/>
  <c r="AX1553" i="1"/>
  <c r="AR1555" i="1"/>
  <c r="AX1555" i="1"/>
  <c r="AR1557" i="1"/>
  <c r="AX1557" i="1"/>
  <c r="AR1559" i="1"/>
  <c r="AX1559" i="1"/>
  <c r="AR1561" i="1"/>
  <c r="AX1561" i="1"/>
  <c r="AR1563" i="1"/>
  <c r="AX1563" i="1"/>
  <c r="AR1565" i="1"/>
  <c r="AX1565" i="1"/>
  <c r="AU1568" i="1"/>
  <c r="AU1656" i="1" s="1"/>
  <c r="AU1" i="1" s="1"/>
  <c r="AF1568" i="1"/>
  <c r="AE1568" i="1" s="1"/>
  <c r="AY1570" i="1"/>
  <c r="AX1570" i="1"/>
  <c r="AO1570" i="1"/>
  <c r="AF1570" i="1"/>
  <c r="AE1570" i="1" s="1"/>
  <c r="AN1570" i="1" s="1"/>
  <c r="BJ1570" i="1" s="1"/>
  <c r="BK1570" i="1" s="1"/>
  <c r="AP1570" i="1"/>
  <c r="AQ1570" i="1" s="1"/>
  <c r="BL1571" i="1"/>
  <c r="BG1575" i="1"/>
  <c r="BH1575" i="1" s="1"/>
  <c r="BI1575" i="1"/>
  <c r="BE1577" i="1"/>
  <c r="BG1579" i="1"/>
  <c r="BH1579" i="1" s="1"/>
  <c r="BI1579" i="1"/>
  <c r="BJ1581" i="1"/>
  <c r="BK1581" i="1" s="1"/>
  <c r="BL1583" i="1"/>
  <c r="BJ1585" i="1"/>
  <c r="BK1585" i="1" s="1"/>
  <c r="BE1589" i="1"/>
  <c r="BI1589" i="1"/>
  <c r="BE1591" i="1"/>
  <c r="BI1591" i="1"/>
  <c r="BE1593" i="1"/>
  <c r="BI1593" i="1"/>
  <c r="BL1597" i="1"/>
  <c r="BE1601" i="1"/>
  <c r="BI1601" i="1"/>
  <c r="AX1538" i="1"/>
  <c r="BL1538" i="1" s="1"/>
  <c r="AX1540" i="1"/>
  <c r="BE1540" i="1" s="1"/>
  <c r="AY1543" i="1"/>
  <c r="AY1545" i="1"/>
  <c r="AD1547" i="1"/>
  <c r="AF1547" i="1" s="1"/>
  <c r="AE1547" i="1" s="1"/>
  <c r="AL1550" i="1"/>
  <c r="AD1551" i="1"/>
  <c r="AF1551" i="1" s="1"/>
  <c r="AE1551" i="1" s="1"/>
  <c r="AM1551" i="1" s="1"/>
  <c r="BJ1551" i="1" s="1"/>
  <c r="BK1551" i="1" s="1"/>
  <c r="AL1552" i="1"/>
  <c r="AD1553" i="1"/>
  <c r="AF1553" i="1" s="1"/>
  <c r="AE1553" i="1" s="1"/>
  <c r="AM1553" i="1" s="1"/>
  <c r="AL1554" i="1"/>
  <c r="AD1555" i="1"/>
  <c r="AF1555" i="1" s="1"/>
  <c r="AE1555" i="1" s="1"/>
  <c r="AM1555" i="1" s="1"/>
  <c r="AL1556" i="1"/>
  <c r="AD1557" i="1"/>
  <c r="AF1557" i="1" s="1"/>
  <c r="AE1557" i="1" s="1"/>
  <c r="AM1557" i="1" s="1"/>
  <c r="AL1558" i="1"/>
  <c r="AD1559" i="1"/>
  <c r="AF1559" i="1" s="1"/>
  <c r="AE1559" i="1" s="1"/>
  <c r="AM1559" i="1" s="1"/>
  <c r="AL1560" i="1"/>
  <c r="AD1561" i="1"/>
  <c r="AF1561" i="1" s="1"/>
  <c r="AE1561" i="1" s="1"/>
  <c r="AM1561" i="1" s="1"/>
  <c r="AL1562" i="1"/>
  <c r="AD1563" i="1"/>
  <c r="AF1563" i="1" s="1"/>
  <c r="AE1563" i="1" s="1"/>
  <c r="AM1563" i="1" s="1"/>
  <c r="AL1564" i="1"/>
  <c r="AD1565" i="1"/>
  <c r="AF1565" i="1" s="1"/>
  <c r="AE1565" i="1" s="1"/>
  <c r="AM1565" i="1" s="1"/>
  <c r="AO1566" i="1"/>
  <c r="AD1566" i="1"/>
  <c r="AF1566" i="1" s="1"/>
  <c r="AE1566" i="1" s="1"/>
  <c r="AL1566" i="1"/>
  <c r="AR1566" i="1" s="1"/>
  <c r="AX1566" i="1"/>
  <c r="BJ1568" i="1"/>
  <c r="BK1568" i="1" s="1"/>
  <c r="AX1568" i="1"/>
  <c r="BE1569" i="1"/>
  <c r="AR1570" i="1"/>
  <c r="BJ1571" i="1"/>
  <c r="BK1571" i="1" s="1"/>
  <c r="BE1575" i="1"/>
  <c r="BI1577" i="1"/>
  <c r="BE1579" i="1"/>
  <c r="BL1581" i="1"/>
  <c r="BJ1583" i="1"/>
  <c r="BK1583" i="1" s="1"/>
  <c r="BL1585" i="1"/>
  <c r="BE1587" i="1"/>
  <c r="BI1587" i="1"/>
  <c r="BE1595" i="1"/>
  <c r="BI1595" i="1"/>
  <c r="BL1599" i="1"/>
  <c r="BE1571" i="1"/>
  <c r="AP1572" i="1"/>
  <c r="AQ1572" i="1" s="1"/>
  <c r="AR1572" i="1"/>
  <c r="AX1572" i="1"/>
  <c r="AP1574" i="1"/>
  <c r="AQ1574" i="1" s="1"/>
  <c r="AR1574" i="1"/>
  <c r="AX1574" i="1"/>
  <c r="AP1576" i="1"/>
  <c r="AQ1576" i="1" s="1"/>
  <c r="AR1576" i="1"/>
  <c r="AX1576" i="1"/>
  <c r="AP1578" i="1"/>
  <c r="AQ1578" i="1" s="1"/>
  <c r="AR1578" i="1"/>
  <c r="AX1578" i="1"/>
  <c r="AL1580" i="1"/>
  <c r="AX1580" i="1"/>
  <c r="BE1581" i="1"/>
  <c r="AP1582" i="1"/>
  <c r="AQ1582" i="1" s="1"/>
  <c r="AR1582" i="1"/>
  <c r="AX1582" i="1"/>
  <c r="BE1583" i="1"/>
  <c r="AP1584" i="1"/>
  <c r="AQ1584" i="1" s="1"/>
  <c r="AR1584" i="1"/>
  <c r="AX1584" i="1"/>
  <c r="BE1585" i="1"/>
  <c r="AP1586" i="1"/>
  <c r="AQ1586" i="1" s="1"/>
  <c r="AR1586" i="1"/>
  <c r="AX1586" i="1"/>
  <c r="AR1588" i="1"/>
  <c r="AV1588" i="1"/>
  <c r="AX1588" i="1"/>
  <c r="AR1590" i="1"/>
  <c r="AX1590" i="1"/>
  <c r="AR1592" i="1"/>
  <c r="AV1592" i="1"/>
  <c r="AX1592" i="1"/>
  <c r="AR1594" i="1"/>
  <c r="AV1594" i="1"/>
  <c r="AX1594" i="1"/>
  <c r="BG1594" i="1"/>
  <c r="BH1594" i="1" s="1"/>
  <c r="AR1596" i="1"/>
  <c r="AV1596" i="1"/>
  <c r="AX1596" i="1"/>
  <c r="BG1596" i="1"/>
  <c r="BH1596" i="1" s="1"/>
  <c r="BE1597" i="1"/>
  <c r="AR1598" i="1"/>
  <c r="AV1598" i="1"/>
  <c r="AX1598" i="1"/>
  <c r="BE1599" i="1"/>
  <c r="AR1600" i="1"/>
  <c r="AV1600" i="1"/>
  <c r="AX1600" i="1"/>
  <c r="AX1602" i="1"/>
  <c r="BL1602" i="1" s="1"/>
  <c r="BI1603" i="1"/>
  <c r="AX1606" i="1"/>
  <c r="BE1606" i="1" s="1"/>
  <c r="BL1613" i="1"/>
  <c r="AF1572" i="1"/>
  <c r="AE1572" i="1" s="1"/>
  <c r="AN1572" i="1" s="1"/>
  <c r="BJ1572" i="1" s="1"/>
  <c r="BK1572" i="1" s="1"/>
  <c r="AL1573" i="1"/>
  <c r="AF1574" i="1"/>
  <c r="AE1574" i="1" s="1"/>
  <c r="AN1574" i="1" s="1"/>
  <c r="AF1576" i="1"/>
  <c r="AE1576" i="1" s="1"/>
  <c r="AN1576" i="1" s="1"/>
  <c r="AF1578" i="1"/>
  <c r="AE1578" i="1" s="1"/>
  <c r="AN1578" i="1" s="1"/>
  <c r="AD1580" i="1"/>
  <c r="AF1580" i="1" s="1"/>
  <c r="AE1580" i="1" s="1"/>
  <c r="AF1582" i="1"/>
  <c r="AE1582" i="1" s="1"/>
  <c r="AN1582" i="1" s="1"/>
  <c r="BJ1582" i="1" s="1"/>
  <c r="BK1582" i="1" s="1"/>
  <c r="AF1584" i="1"/>
  <c r="AE1584" i="1" s="1"/>
  <c r="AN1584" i="1" s="1"/>
  <c r="BJ1584" i="1" s="1"/>
  <c r="BK1584" i="1" s="1"/>
  <c r="AF1586" i="1"/>
  <c r="AE1586" i="1" s="1"/>
  <c r="AN1586" i="1" s="1"/>
  <c r="BJ1586" i="1" s="1"/>
  <c r="BK1586" i="1" s="1"/>
  <c r="AY1588" i="1"/>
  <c r="BJ1602" i="1"/>
  <c r="BK1602" i="1" s="1"/>
  <c r="BG1603" i="1"/>
  <c r="BH1603" i="1" s="1"/>
  <c r="AR1604" i="1"/>
  <c r="AX1604" i="1"/>
  <c r="BG1604" i="1"/>
  <c r="BH1604" i="1" s="1"/>
  <c r="BI1605" i="1"/>
  <c r="BI1606" i="1"/>
  <c r="BL1611" i="1"/>
  <c r="BL1615" i="1"/>
  <c r="BL1617" i="1"/>
  <c r="BL1619" i="1"/>
  <c r="AR1608" i="1"/>
  <c r="AX1608" i="1"/>
  <c r="BB1608" i="1"/>
  <c r="AR1610" i="1"/>
  <c r="AX1610" i="1"/>
  <c r="BB1610" i="1"/>
  <c r="BE1611" i="1"/>
  <c r="AR1612" i="1"/>
  <c r="AX1612" i="1"/>
  <c r="BE1613" i="1"/>
  <c r="AR1614" i="1"/>
  <c r="AX1614" i="1"/>
  <c r="BE1615" i="1"/>
  <c r="AR1616" i="1"/>
  <c r="AX1616" i="1"/>
  <c r="BE1617" i="1"/>
  <c r="AR1618" i="1"/>
  <c r="AX1618" i="1"/>
  <c r="BE1619" i="1"/>
  <c r="AR1620" i="1"/>
  <c r="AX1620" i="1"/>
  <c r="BD1620" i="1"/>
  <c r="BJ1621" i="1"/>
  <c r="BK1621" i="1" s="1"/>
  <c r="BJ1623" i="1"/>
  <c r="BK1623" i="1" s="1"/>
  <c r="BJ1625" i="1"/>
  <c r="BK1625" i="1" s="1"/>
  <c r="AX1629" i="1"/>
  <c r="BE1629" i="1" s="1"/>
  <c r="BE1632" i="1"/>
  <c r="BI1632" i="1"/>
  <c r="BE1636" i="1"/>
  <c r="BI1636" i="1"/>
  <c r="BE1638" i="1"/>
  <c r="BI1638" i="1"/>
  <c r="BE1640" i="1"/>
  <c r="BI1640" i="1"/>
  <c r="BE1642" i="1"/>
  <c r="BI1642" i="1"/>
  <c r="AX1607" i="1"/>
  <c r="BE1607" i="1" s="1"/>
  <c r="AX1609" i="1"/>
  <c r="BL1609" i="1" s="1"/>
  <c r="AY1616" i="1"/>
  <c r="AY1618" i="1"/>
  <c r="AF1621" i="1"/>
  <c r="AE1621" i="1" s="1"/>
  <c r="AX1621" i="1"/>
  <c r="BE1621" i="1" s="1"/>
  <c r="AR1623" i="1"/>
  <c r="AX1623" i="1"/>
  <c r="AR1625" i="1"/>
  <c r="AX1625" i="1"/>
  <c r="AR1627" i="1"/>
  <c r="AX1627" i="1"/>
  <c r="BG1627" i="1"/>
  <c r="BH1627" i="1" s="1"/>
  <c r="BI1628" i="1"/>
  <c r="BI1630" i="1"/>
  <c r="AR1631" i="1"/>
  <c r="AX1631" i="1"/>
  <c r="BG1631" i="1"/>
  <c r="BH1631" i="1" s="1"/>
  <c r="BE1634" i="1"/>
  <c r="BI1634" i="1"/>
  <c r="AR1633" i="1"/>
  <c r="AX1633" i="1"/>
  <c r="BG1633" i="1"/>
  <c r="BH1633" i="1" s="1"/>
  <c r="AR1635" i="1"/>
  <c r="AV1635" i="1"/>
  <c r="AX1635" i="1"/>
  <c r="BG1635" i="1"/>
  <c r="BH1635" i="1" s="1"/>
  <c r="AR1637" i="1"/>
  <c r="AV1637" i="1"/>
  <c r="AX1637" i="1"/>
  <c r="BG1637" i="1"/>
  <c r="BH1637" i="1" s="1"/>
  <c r="AR1639" i="1"/>
  <c r="AX1639" i="1"/>
  <c r="BG1639" i="1"/>
  <c r="BH1639" i="1" s="1"/>
  <c r="AR1641" i="1"/>
  <c r="AX1641" i="1"/>
  <c r="BG1641" i="1"/>
  <c r="BH1641" i="1" s="1"/>
  <c r="AV1643" i="1"/>
  <c r="AX1643" i="1"/>
  <c r="BA1646" i="1"/>
  <c r="AY1646" i="1"/>
  <c r="BJ1646" i="1"/>
  <c r="BK1646" i="1" s="1"/>
  <c r="BA1648" i="1"/>
  <c r="AY1648" i="1"/>
  <c r="BJ1648" i="1"/>
  <c r="BK1648" i="1" s="1"/>
  <c r="BA1650" i="1"/>
  <c r="AY1650" i="1"/>
  <c r="BJ1650" i="1"/>
  <c r="BK1650" i="1" s="1"/>
  <c r="BI1651" i="1"/>
  <c r="BA1652" i="1"/>
  <c r="AY1652" i="1"/>
  <c r="AV1652" i="1"/>
  <c r="AX1652" i="1"/>
  <c r="A1652" i="1"/>
  <c r="AR1652" i="1" s="1"/>
  <c r="A1650" i="1"/>
  <c r="AR1650" i="1" s="1"/>
  <c r="A1648" i="1"/>
  <c r="AR1648" i="1" s="1"/>
  <c r="A1646" i="1"/>
  <c r="AR1646" i="1" s="1"/>
  <c r="AY1635" i="1"/>
  <c r="AY1637" i="1"/>
  <c r="AY1639" i="1"/>
  <c r="AY1641" i="1"/>
  <c r="A1643" i="1"/>
  <c r="AR1643" i="1" s="1"/>
  <c r="AY1643" i="1"/>
  <c r="BA1644" i="1"/>
  <c r="AY1644" i="1"/>
  <c r="BJ1644" i="1"/>
  <c r="BK1644" i="1" s="1"/>
  <c r="AX1646" i="1"/>
  <c r="A1647" i="1"/>
  <c r="AR1647" i="1" s="1"/>
  <c r="BE1647" i="1" s="1"/>
  <c r="AX1648" i="1"/>
  <c r="A1649" i="1"/>
  <c r="AR1649" i="1" s="1"/>
  <c r="BE1649" i="1" s="1"/>
  <c r="AX1650" i="1"/>
  <c r="BG1651" i="1"/>
  <c r="BH1651" i="1" s="1"/>
  <c r="BG1652" i="1"/>
  <c r="BH1652" i="1" s="1"/>
  <c r="AR1654" i="1"/>
  <c r="AX1654" i="1"/>
  <c r="BE484" i="1" l="1"/>
  <c r="BL478" i="1"/>
  <c r="BL474" i="1"/>
  <c r="BL470" i="1"/>
  <c r="BE464" i="1"/>
  <c r="AQ548" i="1"/>
  <c r="BE492" i="1"/>
  <c r="BE456" i="1"/>
  <c r="BE460" i="1"/>
  <c r="BE466" i="1"/>
  <c r="BE486" i="1"/>
  <c r="BE482" i="1"/>
  <c r="BE462" i="1"/>
  <c r="BE458" i="1"/>
  <c r="BE126" i="1"/>
  <c r="BL313" i="1"/>
  <c r="BL309" i="1"/>
  <c r="BI277" i="1"/>
  <c r="BI247" i="1"/>
  <c r="BI243" i="1"/>
  <c r="BE231" i="1"/>
  <c r="BI223" i="1"/>
  <c r="BE201" i="1"/>
  <c r="BE168" i="1"/>
  <c r="BE166" i="1"/>
  <c r="BE70" i="1"/>
  <c r="BE66" i="1"/>
  <c r="AQ556" i="1"/>
  <c r="AQ368" i="1"/>
  <c r="AQ228" i="1"/>
  <c r="AQ196" i="1"/>
  <c r="AQ144" i="1"/>
  <c r="BE1013" i="1"/>
  <c r="BE981" i="1"/>
  <c r="BE977" i="1"/>
  <c r="BE973" i="1"/>
  <c r="BE969" i="1"/>
  <c r="BI965" i="1"/>
  <c r="BE933" i="1"/>
  <c r="BE927" i="1"/>
  <c r="BE923" i="1"/>
  <c r="BE919" i="1"/>
  <c r="BI907" i="1"/>
  <c r="BI881" i="1"/>
  <c r="BE896" i="1"/>
  <c r="BI721" i="1"/>
  <c r="BI719" i="1"/>
  <c r="BI715" i="1"/>
  <c r="BI713" i="1"/>
  <c r="BE661" i="1"/>
  <c r="BE657" i="1"/>
  <c r="BE653" i="1"/>
  <c r="BE641" i="1"/>
  <c r="BE637" i="1"/>
  <c r="BI597" i="1"/>
  <c r="BE593" i="1"/>
  <c r="BE585" i="1"/>
  <c r="BE1021" i="1"/>
  <c r="BE1017" i="1"/>
  <c r="BI1639" i="1"/>
  <c r="BI1073" i="1"/>
  <c r="BE1069" i="1"/>
  <c r="BL494" i="1"/>
  <c r="BE469" i="1"/>
  <c r="BE403" i="1"/>
  <c r="BE299" i="1"/>
  <c r="BL1568" i="1"/>
  <c r="BI1561" i="1"/>
  <c r="BI1077" i="1"/>
  <c r="BL1624" i="1"/>
  <c r="BE1616" i="1"/>
  <c r="BE1614" i="1"/>
  <c r="BL411" i="1"/>
  <c r="BL407" i="1"/>
  <c r="BL311" i="1"/>
  <c r="BL307" i="1"/>
  <c r="BI283" i="1"/>
  <c r="BI249" i="1"/>
  <c r="BE24" i="1"/>
  <c r="BE6" i="1"/>
  <c r="BE1624" i="1"/>
  <c r="BL1645" i="1"/>
  <c r="BE1603" i="1"/>
  <c r="AQ122" i="1"/>
  <c r="BE1301" i="1"/>
  <c r="BL1646" i="1"/>
  <c r="BE1469" i="1"/>
  <c r="BE1348" i="1"/>
  <c r="BE1365" i="1"/>
  <c r="BE1356" i="1"/>
  <c r="BI1324" i="1"/>
  <c r="BE1309" i="1"/>
  <c r="BE1305" i="1"/>
  <c r="BE1297" i="1"/>
  <c r="BE1287" i="1"/>
  <c r="BI1003" i="1"/>
  <c r="BI999" i="1"/>
  <c r="BE991" i="1"/>
  <c r="BE975" i="1"/>
  <c r="BE971" i="1"/>
  <c r="BE967" i="1"/>
  <c r="BE949" i="1"/>
  <c r="BE945" i="1"/>
  <c r="BE941" i="1"/>
  <c r="BE851" i="1"/>
  <c r="BE845" i="1"/>
  <c r="BE841" i="1"/>
  <c r="BE837" i="1"/>
  <c r="BI833" i="1"/>
  <c r="BI829" i="1"/>
  <c r="BE777" i="1"/>
  <c r="BE773" i="1"/>
  <c r="BE759" i="1"/>
  <c r="BE753" i="1"/>
  <c r="BE751" i="1"/>
  <c r="BE647" i="1"/>
  <c r="BE645" i="1"/>
  <c r="BE643" i="1"/>
  <c r="BE639" i="1"/>
  <c r="BE569" i="1"/>
  <c r="BE565" i="1"/>
  <c r="BE503" i="1"/>
  <c r="BE499" i="1"/>
  <c r="BE413" i="1"/>
  <c r="BE409" i="1"/>
  <c r="BE314" i="1"/>
  <c r="BE312" i="1"/>
  <c r="BE310" i="1"/>
  <c r="BE308" i="1"/>
  <c r="BE306" i="1"/>
  <c r="BE321" i="1"/>
  <c r="BE255" i="1"/>
  <c r="BE119" i="1"/>
  <c r="BE68" i="1"/>
  <c r="AQ150" i="1"/>
  <c r="AQ105" i="1"/>
  <c r="BE1531" i="1"/>
  <c r="BE1644" i="1"/>
  <c r="BL1643" i="1"/>
  <c r="BI1652" i="1"/>
  <c r="BI1629" i="1"/>
  <c r="BI1594" i="1"/>
  <c r="BE1590" i="1"/>
  <c r="BI1563" i="1"/>
  <c r="BL1559" i="1"/>
  <c r="BE1518" i="1"/>
  <c r="BE1437" i="1"/>
  <c r="BE1421" i="1"/>
  <c r="BE853" i="1"/>
  <c r="BE491" i="1"/>
  <c r="BL473" i="1"/>
  <c r="BI465" i="1"/>
  <c r="BE427" i="1"/>
  <c r="BE405" i="1"/>
  <c r="BL403" i="1"/>
  <c r="BL401" i="1"/>
  <c r="BE329" i="1"/>
  <c r="BE325" i="1"/>
  <c r="BE303" i="1"/>
  <c r="BE301" i="1"/>
  <c r="BL299" i="1"/>
  <c r="BL297" i="1"/>
  <c r="BE293" i="1"/>
  <c r="BE289" i="1"/>
  <c r="BL255" i="1"/>
  <c r="BL253" i="1"/>
  <c r="BL219" i="1"/>
  <c r="BE209" i="1"/>
  <c r="BL131" i="1"/>
  <c r="BE1645" i="1"/>
  <c r="BE1630" i="1"/>
  <c r="BE1618" i="1"/>
  <c r="BE1633" i="1"/>
  <c r="BE1627" i="1"/>
  <c r="BL1625" i="1"/>
  <c r="BL1620" i="1"/>
  <c r="BL1618" i="1"/>
  <c r="BL1614" i="1"/>
  <c r="BE1612" i="1"/>
  <c r="BL1610" i="1"/>
  <c r="BI1604" i="1"/>
  <c r="BE1578" i="1"/>
  <c r="BE1574" i="1"/>
  <c r="BE1572" i="1"/>
  <c r="BI1596" i="1"/>
  <c r="BL1592" i="1"/>
  <c r="BL1586" i="1"/>
  <c r="BL1582" i="1"/>
  <c r="BI1491" i="1"/>
  <c r="BE1435" i="1"/>
  <c r="BE1423" i="1"/>
  <c r="BE1238" i="1"/>
  <c r="BE1191" i="1"/>
  <c r="BE1189" i="1"/>
  <c r="BE1183" i="1"/>
  <c r="BE855" i="1"/>
  <c r="BE1043" i="1"/>
  <c r="BE1041" i="1"/>
  <c r="BE1039" i="1"/>
  <c r="BE1037" i="1"/>
  <c r="BE767" i="1"/>
  <c r="BE761" i="1"/>
  <c r="BE690" i="1"/>
  <c r="BI491" i="1"/>
  <c r="BI487" i="1"/>
  <c r="BI483" i="1"/>
  <c r="BL477" i="1"/>
  <c r="BE473" i="1"/>
  <c r="BE465" i="1"/>
  <c r="BE457" i="1"/>
  <c r="BE173" i="1"/>
  <c r="BE161" i="1"/>
  <c r="BE78" i="1"/>
  <c r="BE74" i="1"/>
  <c r="BE1651" i="1"/>
  <c r="BE1655" i="1"/>
  <c r="BE1628" i="1"/>
  <c r="BE1622" i="1"/>
  <c r="AQ1105" i="1"/>
  <c r="BE824" i="1"/>
  <c r="BL468" i="1"/>
  <c r="BE1317" i="1"/>
  <c r="BL1648" i="1"/>
  <c r="BI1553" i="1"/>
  <c r="BI1492" i="1"/>
  <c r="BE1479" i="1"/>
  <c r="BE1475" i="1"/>
  <c r="BE1473" i="1"/>
  <c r="BE1471" i="1"/>
  <c r="BE1467" i="1"/>
  <c r="BL1437" i="1"/>
  <c r="BL1435" i="1"/>
  <c r="BL1433" i="1"/>
  <c r="BE1431" i="1"/>
  <c r="BL1427" i="1"/>
  <c r="BE1425" i="1"/>
  <c r="BL1423" i="1"/>
  <c r="BL1421" i="1"/>
  <c r="BE1363" i="1"/>
  <c r="BE1367" i="1"/>
  <c r="BE1360" i="1"/>
  <c r="BE1352" i="1"/>
  <c r="BL1350" i="1"/>
  <c r="BE1193" i="1"/>
  <c r="BE1138" i="1"/>
  <c r="BE1134" i="1"/>
  <c r="BI1110" i="1"/>
  <c r="BE1229" i="1"/>
  <c r="BE1227" i="1"/>
  <c r="BE1225" i="1"/>
  <c r="BE1223" i="1"/>
  <c r="BE1221" i="1"/>
  <c r="BE1219" i="1"/>
  <c r="BE1179" i="1"/>
  <c r="BE1162" i="1"/>
  <c r="BI1035" i="1"/>
  <c r="BI1031" i="1"/>
  <c r="BI1027" i="1"/>
  <c r="BE1007" i="1"/>
  <c r="BI613" i="1"/>
  <c r="BE601" i="1"/>
  <c r="BE599" i="1"/>
  <c r="BE591" i="1"/>
  <c r="BE579" i="1"/>
  <c r="BE577" i="1"/>
  <c r="BE523" i="1"/>
  <c r="BE519" i="1"/>
  <c r="BE505" i="1"/>
  <c r="BE501" i="1"/>
  <c r="BE497" i="1"/>
  <c r="BE477" i="1"/>
  <c r="BE412" i="1"/>
  <c r="BE410" i="1"/>
  <c r="BE408" i="1"/>
  <c r="BE406" i="1"/>
  <c r="BI457" i="1"/>
  <c r="BE431" i="1"/>
  <c r="BE429" i="1"/>
  <c r="BL427" i="1"/>
  <c r="BL425" i="1"/>
  <c r="BL343" i="1"/>
  <c r="BE211" i="1"/>
  <c r="BE207" i="1"/>
  <c r="BE181" i="1"/>
  <c r="BE177" i="1"/>
  <c r="BE175" i="1"/>
  <c r="BE159" i="1"/>
  <c r="BE141" i="1"/>
  <c r="BI139" i="1"/>
  <c r="BE117" i="1"/>
  <c r="BE76" i="1"/>
  <c r="BE1520" i="1"/>
  <c r="BE419" i="1"/>
  <c r="BG1492" i="1"/>
  <c r="BH1492" i="1" s="1"/>
  <c r="BE1492" i="1"/>
  <c r="BL1600" i="1"/>
  <c r="BL1598" i="1"/>
  <c r="BL1588" i="1"/>
  <c r="BI1555" i="1"/>
  <c r="BE1549" i="1"/>
  <c r="BL1545" i="1"/>
  <c r="BL1541" i="1"/>
  <c r="BL1537" i="1"/>
  <c r="BE1535" i="1"/>
  <c r="BL1533" i="1"/>
  <c r="BL1529" i="1"/>
  <c r="BE1527" i="1"/>
  <c r="BL1525" i="1"/>
  <c r="BE1521" i="1"/>
  <c r="BI1500" i="1"/>
  <c r="BE1489" i="1"/>
  <c r="BE1485" i="1"/>
  <c r="BI1493" i="1"/>
  <c r="BI1459" i="1"/>
  <c r="BI1449" i="1"/>
  <c r="BI1441" i="1"/>
  <c r="BE1401" i="1"/>
  <c r="BE1397" i="1"/>
  <c r="BE1393" i="1"/>
  <c r="BE1385" i="1"/>
  <c r="BE1377" i="1"/>
  <c r="BI1460" i="1"/>
  <c r="BE1366" i="1"/>
  <c r="BE1322" i="1"/>
  <c r="BE1321" i="1"/>
  <c r="BE1320" i="1"/>
  <c r="BE1319" i="1"/>
  <c r="BE1318" i="1"/>
  <c r="BL1367" i="1"/>
  <c r="BL1365" i="1"/>
  <c r="BL1364" i="1"/>
  <c r="BE1362" i="1"/>
  <c r="BE1361" i="1"/>
  <c r="BE1359" i="1"/>
  <c r="BE1358" i="1"/>
  <c r="BE1357" i="1"/>
  <c r="BE1355" i="1"/>
  <c r="BE1354" i="1"/>
  <c r="BE1353" i="1"/>
  <c r="BE1346" i="1"/>
  <c r="BE1328" i="1"/>
  <c r="BE1315" i="1"/>
  <c r="BE1313" i="1"/>
  <c r="BE1311" i="1"/>
  <c r="BE1307" i="1"/>
  <c r="BE1303" i="1"/>
  <c r="BE1299" i="1"/>
  <c r="BE1291" i="1"/>
  <c r="BI1289" i="1"/>
  <c r="BL1287" i="1"/>
  <c r="BE1265" i="1"/>
  <c r="BE1250" i="1"/>
  <c r="BE1242" i="1"/>
  <c r="BE1215" i="1"/>
  <c r="BE1211" i="1"/>
  <c r="BE1207" i="1"/>
  <c r="BE1152" i="1"/>
  <c r="BE1148" i="1"/>
  <c r="BI1273" i="1"/>
  <c r="BL1263" i="1"/>
  <c r="BE1236" i="1"/>
  <c r="BL1227" i="1"/>
  <c r="BL1223" i="1"/>
  <c r="BL1219" i="1"/>
  <c r="BE1197" i="1"/>
  <c r="BL1191" i="1"/>
  <c r="BE1187" i="1"/>
  <c r="BE1185" i="1"/>
  <c r="BE1181" i="1"/>
  <c r="BE1177" i="1"/>
  <c r="BE1172" i="1"/>
  <c r="BE1170" i="1"/>
  <c r="BL1164" i="1"/>
  <c r="BE1140" i="1"/>
  <c r="BE1130" i="1"/>
  <c r="BI1128" i="1"/>
  <c r="BE1108" i="1"/>
  <c r="BE1100" i="1"/>
  <c r="BE1098" i="1"/>
  <c r="BE1096" i="1"/>
  <c r="BE935" i="1"/>
  <c r="BE899" i="1"/>
  <c r="BE1079" i="1"/>
  <c r="BE1075" i="1"/>
  <c r="BE1009" i="1"/>
  <c r="BE1001" i="1"/>
  <c r="BE997" i="1"/>
  <c r="BE995" i="1"/>
  <c r="BE993" i="1"/>
  <c r="BE985" i="1"/>
  <c r="BI979" i="1"/>
  <c r="BE937" i="1"/>
  <c r="BE929" i="1"/>
  <c r="BL889" i="1"/>
  <c r="BE883" i="1"/>
  <c r="BE873" i="1"/>
  <c r="BE871" i="1"/>
  <c r="BE869" i="1"/>
  <c r="BE867" i="1"/>
  <c r="BE865" i="1"/>
  <c r="BE863" i="1"/>
  <c r="BE857" i="1"/>
  <c r="BE847" i="1"/>
  <c r="BE573" i="1"/>
  <c r="BE571" i="1"/>
  <c r="BE527" i="1"/>
  <c r="BE525" i="1"/>
  <c r="BE704" i="1"/>
  <c r="BI489" i="1"/>
  <c r="BI485" i="1"/>
  <c r="BE483" i="1"/>
  <c r="BE481" i="1"/>
  <c r="BE479" i="1"/>
  <c r="BE471" i="1"/>
  <c r="BI455" i="1"/>
  <c r="BE453" i="1"/>
  <c r="BL495" i="1"/>
  <c r="BI461" i="1"/>
  <c r="BL451" i="1"/>
  <c r="BE423" i="1"/>
  <c r="BE399" i="1"/>
  <c r="BE397" i="1"/>
  <c r="BL395" i="1"/>
  <c r="BE393" i="1"/>
  <c r="BL391" i="1"/>
  <c r="BE389" i="1"/>
  <c r="BL387" i="1"/>
  <c r="BE385" i="1"/>
  <c r="BL383" i="1"/>
  <c r="BL361" i="1"/>
  <c r="BL351" i="1"/>
  <c r="BE333" i="1"/>
  <c r="BE331" i="1"/>
  <c r="BL329" i="1"/>
  <c r="BL327" i="1"/>
  <c r="BE317" i="1"/>
  <c r="BL305" i="1"/>
  <c r="BE295" i="1"/>
  <c r="BE291" i="1"/>
  <c r="BE275" i="1"/>
  <c r="BE251" i="1"/>
  <c r="BL209" i="1"/>
  <c r="BL207" i="1"/>
  <c r="BL199" i="1"/>
  <c r="BL193" i="1"/>
  <c r="BE183" i="1"/>
  <c r="BL181" i="1"/>
  <c r="BL179" i="1"/>
  <c r="BC1656" i="1"/>
  <c r="BC1" i="1" s="1"/>
  <c r="BE165" i="1"/>
  <c r="BE163" i="1"/>
  <c r="BL161" i="1"/>
  <c r="BL159" i="1"/>
  <c r="BL145" i="1"/>
  <c r="BL133" i="1"/>
  <c r="BL78" i="1"/>
  <c r="BL76" i="1"/>
  <c r="BL74" i="1"/>
  <c r="BL62" i="1"/>
  <c r="BL54" i="1"/>
  <c r="BE28" i="1"/>
  <c r="BE1626" i="1"/>
  <c r="BL1622" i="1"/>
  <c r="BE1605" i="1"/>
  <c r="AQ1280" i="1"/>
  <c r="BE1093" i="1"/>
  <c r="BL472" i="1"/>
  <c r="BE1648" i="1"/>
  <c r="BE1641" i="1"/>
  <c r="BE1637" i="1"/>
  <c r="BL1608" i="1"/>
  <c r="BE1481" i="1"/>
  <c r="BE1477" i="1"/>
  <c r="BE1455" i="1"/>
  <c r="BI1395" i="1"/>
  <c r="BI1387" i="1"/>
  <c r="BE1240" i="1"/>
  <c r="BE785" i="1"/>
  <c r="BE763" i="1"/>
  <c r="BE755" i="1"/>
  <c r="BE747" i="1"/>
  <c r="BE745" i="1"/>
  <c r="BE743" i="1"/>
  <c r="BE741" i="1"/>
  <c r="BE739" i="1"/>
  <c r="BE737" i="1"/>
  <c r="BE735" i="1"/>
  <c r="BE733" i="1"/>
  <c r="BE731" i="1"/>
  <c r="BE729" i="1"/>
  <c r="BE727" i="1"/>
  <c r="BE725" i="1"/>
  <c r="BE675" i="1"/>
  <c r="BE673" i="1"/>
  <c r="BE671" i="1"/>
  <c r="BE669" i="1"/>
  <c r="BE649" i="1"/>
  <c r="BE415" i="1"/>
  <c r="BL1567" i="1"/>
  <c r="BL476" i="1"/>
  <c r="BE822" i="1"/>
  <c r="AM1103" i="1"/>
  <c r="AQ1103" i="1"/>
  <c r="BI1103" i="1" s="1"/>
  <c r="AM135" i="1"/>
  <c r="BG135" i="1" s="1"/>
  <c r="BH135" i="1" s="1"/>
  <c r="AQ135" i="1"/>
  <c r="BI135" i="1" s="1"/>
  <c r="BE1639" i="1"/>
  <c r="BE1635" i="1"/>
  <c r="BE1594" i="1"/>
  <c r="BL1539" i="1"/>
  <c r="BE1654" i="1"/>
  <c r="BE1652" i="1"/>
  <c r="BL1650" i="1"/>
  <c r="BL1644" i="1"/>
  <c r="BI1641" i="1"/>
  <c r="BI1637" i="1"/>
  <c r="BE1646" i="1"/>
  <c r="BE1650" i="1"/>
  <c r="BI1635" i="1"/>
  <c r="BI1633" i="1"/>
  <c r="BI1631" i="1"/>
  <c r="BI1627" i="1"/>
  <c r="BE1625" i="1"/>
  <c r="BE1623" i="1"/>
  <c r="BE1610" i="1"/>
  <c r="BE1608" i="1"/>
  <c r="BL1616" i="1"/>
  <c r="BL1612" i="1"/>
  <c r="BE1604" i="1"/>
  <c r="BE1602" i="1"/>
  <c r="BE1598" i="1"/>
  <c r="BE1576" i="1"/>
  <c r="BL1607" i="1"/>
  <c r="BE1600" i="1"/>
  <c r="BE1596" i="1"/>
  <c r="BL1590" i="1"/>
  <c r="BL1572" i="1"/>
  <c r="BL1565" i="1"/>
  <c r="BL1557" i="1"/>
  <c r="BL1543" i="1"/>
  <c r="BE1539" i="1"/>
  <c r="BL1535" i="1"/>
  <c r="BL1531" i="1"/>
  <c r="BL1527" i="1"/>
  <c r="BI1523" i="1"/>
  <c r="BI1521" i="1"/>
  <c r="BE1487" i="1"/>
  <c r="BE1483" i="1"/>
  <c r="BL1511" i="1"/>
  <c r="BL1487" i="1"/>
  <c r="BL1483" i="1"/>
  <c r="BL1479" i="1"/>
  <c r="BL1475" i="1"/>
  <c r="BL1473" i="1"/>
  <c r="BL1471" i="1"/>
  <c r="BL1469" i="1"/>
  <c r="BL1467" i="1"/>
  <c r="BI1461" i="1"/>
  <c r="BE1443" i="1"/>
  <c r="BE1403" i="1"/>
  <c r="BE1395" i="1"/>
  <c r="BE1391" i="1"/>
  <c r="BE1387" i="1"/>
  <c r="BE1379" i="1"/>
  <c r="BL1455" i="1"/>
  <c r="BE1433" i="1"/>
  <c r="BL1431" i="1"/>
  <c r="BE1427" i="1"/>
  <c r="BL1425" i="1"/>
  <c r="BE1417" i="1"/>
  <c r="BI1413" i="1"/>
  <c r="BI1405" i="1"/>
  <c r="BI1403" i="1"/>
  <c r="BI1379" i="1"/>
  <c r="BI1377" i="1"/>
  <c r="BE1364" i="1"/>
  <c r="BE1350" i="1"/>
  <c r="BE1338" i="1"/>
  <c r="BL1366" i="1"/>
  <c r="BL1362" i="1"/>
  <c r="BL1360" i="1"/>
  <c r="BL1358" i="1"/>
  <c r="BL1356" i="1"/>
  <c r="BL1354" i="1"/>
  <c r="BL1352" i="1"/>
  <c r="BI1346" i="1"/>
  <c r="BE1324" i="1"/>
  <c r="BL1317" i="1"/>
  <c r="BL1313" i="1"/>
  <c r="BL1297" i="1"/>
  <c r="BE1263" i="1"/>
  <c r="BE1248" i="1"/>
  <c r="BE1244" i="1"/>
  <c r="BE1213" i="1"/>
  <c r="BE1205" i="1"/>
  <c r="BE1168" i="1"/>
  <c r="BE1164" i="1"/>
  <c r="BE1150" i="1"/>
  <c r="BE1142" i="1"/>
  <c r="BE1136" i="1"/>
  <c r="BI1122" i="1"/>
  <c r="BI1108" i="1"/>
  <c r="BL1265" i="1"/>
  <c r="BI1254" i="1"/>
  <c r="BI1248" i="1"/>
  <c r="BL1234" i="1"/>
  <c r="BL1233" i="1"/>
  <c r="BL1231" i="1"/>
  <c r="BL1229" i="1"/>
  <c r="BL1225" i="1"/>
  <c r="BL1221" i="1"/>
  <c r="BL1197" i="1"/>
  <c r="BL1189" i="1"/>
  <c r="BL1185" i="1"/>
  <c r="BL1183" i="1"/>
  <c r="BL1181" i="1"/>
  <c r="BL1179" i="1"/>
  <c r="BL1177" i="1"/>
  <c r="BL1172" i="1"/>
  <c r="BL1162" i="1"/>
  <c r="BL1160" i="1"/>
  <c r="BL1150" i="1"/>
  <c r="BL1136" i="1"/>
  <c r="BE1122" i="1"/>
  <c r="BE1110" i="1"/>
  <c r="BE1090" i="1"/>
  <c r="BE1088" i="1"/>
  <c r="BE1086" i="1"/>
  <c r="BI1079" i="1"/>
  <c r="BI1075" i="1"/>
  <c r="BE1071" i="1"/>
  <c r="BE1067" i="1"/>
  <c r="BI1063" i="1"/>
  <c r="BI1059" i="1"/>
  <c r="BE1019" i="1"/>
  <c r="BE1015" i="1"/>
  <c r="BE1011" i="1"/>
  <c r="BE1005" i="1"/>
  <c r="BI1001" i="1"/>
  <c r="BI993" i="1"/>
  <c r="BE989" i="1"/>
  <c r="BI953" i="1"/>
  <c r="BE947" i="1"/>
  <c r="BE943" i="1"/>
  <c r="BE939" i="1"/>
  <c r="BE931" i="1"/>
  <c r="BE925" i="1"/>
  <c r="BE921" i="1"/>
  <c r="BE917" i="1"/>
  <c r="BI913" i="1"/>
  <c r="BI909" i="1"/>
  <c r="BI883" i="1"/>
  <c r="BE859" i="1"/>
  <c r="BE849" i="1"/>
  <c r="BE843" i="1"/>
  <c r="BE839" i="1"/>
  <c r="AQ1104" i="1"/>
  <c r="BE1077" i="1"/>
  <c r="BE1073" i="1"/>
  <c r="BL1071" i="1"/>
  <c r="BL1069" i="1"/>
  <c r="BL1067" i="1"/>
  <c r="BI1065" i="1"/>
  <c r="BI1061" i="1"/>
  <c r="BE1053" i="1"/>
  <c r="BE1049" i="1"/>
  <c r="BE1045" i="1"/>
  <c r="BL1043" i="1"/>
  <c r="BL1041" i="1"/>
  <c r="BL1039" i="1"/>
  <c r="BL1037" i="1"/>
  <c r="BI1033" i="1"/>
  <c r="BI1029" i="1"/>
  <c r="BL1021" i="1"/>
  <c r="BL1019" i="1"/>
  <c r="BL1017" i="1"/>
  <c r="BL1015" i="1"/>
  <c r="BL1013" i="1"/>
  <c r="BL1007" i="1"/>
  <c r="BL1005" i="1"/>
  <c r="BE1003" i="1"/>
  <c r="BL995" i="1"/>
  <c r="BL991" i="1"/>
  <c r="BL989" i="1"/>
  <c r="BE987" i="1"/>
  <c r="BL985" i="1"/>
  <c r="BE983" i="1"/>
  <c r="BE979" i="1"/>
  <c r="BE953" i="1"/>
  <c r="BL939" i="1"/>
  <c r="BL935" i="1"/>
  <c r="BL933" i="1"/>
  <c r="BL929" i="1"/>
  <c r="BE915" i="1"/>
  <c r="BE913" i="1"/>
  <c r="BE911" i="1"/>
  <c r="BE903" i="1"/>
  <c r="BE881" i="1"/>
  <c r="BE875" i="1"/>
  <c r="BL871" i="1"/>
  <c r="BL869" i="1"/>
  <c r="BL867" i="1"/>
  <c r="BL865" i="1"/>
  <c r="BL863" i="1"/>
  <c r="BL859" i="1"/>
  <c r="BL855" i="1"/>
  <c r="BL851" i="1"/>
  <c r="BL847" i="1"/>
  <c r="BI835" i="1"/>
  <c r="BI831" i="1"/>
  <c r="BE779" i="1"/>
  <c r="BE775" i="1"/>
  <c r="BE771" i="1"/>
  <c r="BE765" i="1"/>
  <c r="BE757" i="1"/>
  <c r="BE749" i="1"/>
  <c r="BI717" i="1"/>
  <c r="BI711" i="1"/>
  <c r="BE659" i="1"/>
  <c r="BE655" i="1"/>
  <c r="BE651" i="1"/>
  <c r="BE575" i="1"/>
  <c r="BE567" i="1"/>
  <c r="BE521" i="1"/>
  <c r="BE816" i="1"/>
  <c r="BL801" i="1"/>
  <c r="BL799" i="1"/>
  <c r="BI789" i="1"/>
  <c r="BI787" i="1"/>
  <c r="BL785" i="1"/>
  <c r="BL765" i="1"/>
  <c r="BL761" i="1"/>
  <c r="BL755" i="1"/>
  <c r="BL751" i="1"/>
  <c r="BL747" i="1"/>
  <c r="BL745" i="1"/>
  <c r="BL743" i="1"/>
  <c r="BL741" i="1"/>
  <c r="BL739" i="1"/>
  <c r="BL737" i="1"/>
  <c r="BL733" i="1"/>
  <c r="BL729" i="1"/>
  <c r="BL725" i="1"/>
  <c r="BE715" i="1"/>
  <c r="BE711" i="1"/>
  <c r="BL669" i="1"/>
  <c r="BL661" i="1"/>
  <c r="BL659" i="1"/>
  <c r="BL657" i="1"/>
  <c r="BL655" i="1"/>
  <c r="BL653" i="1"/>
  <c r="BL649" i="1"/>
  <c r="BL647" i="1"/>
  <c r="BL643" i="1"/>
  <c r="BL641" i="1"/>
  <c r="BL637" i="1"/>
  <c r="BI605" i="1"/>
  <c r="BL563" i="1"/>
  <c r="BL561" i="1"/>
  <c r="BL559" i="1"/>
  <c r="BL545" i="1"/>
  <c r="BL543" i="1"/>
  <c r="BL541" i="1"/>
  <c r="BI539" i="1"/>
  <c r="BI537" i="1"/>
  <c r="BI535" i="1"/>
  <c r="BI533" i="1"/>
  <c r="BI531" i="1"/>
  <c r="BI529" i="1"/>
  <c r="BL525" i="1"/>
  <c r="BL521" i="1"/>
  <c r="BI513" i="1"/>
  <c r="BI509" i="1"/>
  <c r="BL503" i="1"/>
  <c r="BL499" i="1"/>
  <c r="BE489" i="1"/>
  <c r="BI481" i="1"/>
  <c r="BL475" i="1"/>
  <c r="BI463" i="1"/>
  <c r="BE459" i="1"/>
  <c r="BL453" i="1"/>
  <c r="BE495" i="1"/>
  <c r="BL469" i="1"/>
  <c r="BE461" i="1"/>
  <c r="BL449" i="1"/>
  <c r="BI445" i="1"/>
  <c r="BI443" i="1"/>
  <c r="BI441" i="1"/>
  <c r="BL431" i="1"/>
  <c r="BL429" i="1"/>
  <c r="BE425" i="1"/>
  <c r="BL423" i="1"/>
  <c r="BL419" i="1"/>
  <c r="BE417" i="1"/>
  <c r="BL405" i="1"/>
  <c r="BE401" i="1"/>
  <c r="BL399" i="1"/>
  <c r="BL397" i="1"/>
  <c r="BE395" i="1"/>
  <c r="BL393" i="1"/>
  <c r="BE391" i="1"/>
  <c r="BL389" i="1"/>
  <c r="BE387" i="1"/>
  <c r="BL385" i="1"/>
  <c r="BE383" i="1"/>
  <c r="BI379" i="1"/>
  <c r="BI375" i="1"/>
  <c r="BL373" i="1"/>
  <c r="BL371" i="1"/>
  <c r="BL353" i="1"/>
  <c r="BL341" i="1"/>
  <c r="BL333" i="1"/>
  <c r="BL331" i="1"/>
  <c r="BE327" i="1"/>
  <c r="BL325" i="1"/>
  <c r="BL321" i="1"/>
  <c r="BL319" i="1"/>
  <c r="BE305" i="1"/>
  <c r="BL303" i="1"/>
  <c r="BL301" i="1"/>
  <c r="BE297" i="1"/>
  <c r="BL295" i="1"/>
  <c r="BL293" i="1"/>
  <c r="BL291" i="1"/>
  <c r="BL289" i="1"/>
  <c r="BE285" i="1"/>
  <c r="BL275" i="1"/>
  <c r="BL257" i="1"/>
  <c r="BE253" i="1"/>
  <c r="BL251" i="1"/>
  <c r="BE247" i="1"/>
  <c r="BL225" i="1"/>
  <c r="BI217" i="1"/>
  <c r="BI201" i="1"/>
  <c r="BI189" i="1"/>
  <c r="BL183" i="1"/>
  <c r="BE179" i="1"/>
  <c r="BL177" i="1"/>
  <c r="BL175" i="1"/>
  <c r="BL173" i="1"/>
  <c r="BL171" i="1"/>
  <c r="BL165" i="1"/>
  <c r="BL163" i="1"/>
  <c r="BI157" i="1"/>
  <c r="BE145" i="1"/>
  <c r="BI241" i="1"/>
  <c r="BI153" i="1"/>
  <c r="BI147" i="1"/>
  <c r="BL112" i="1"/>
  <c r="BL108" i="1"/>
  <c r="BI92" i="1"/>
  <c r="BI68" i="1"/>
  <c r="BL64" i="1"/>
  <c r="BI60" i="1"/>
  <c r="BI58" i="1"/>
  <c r="BL56" i="1"/>
  <c r="BI52" i="1"/>
  <c r="BI50" i="1"/>
  <c r="AN1656" i="1"/>
  <c r="AN1" i="1" s="1"/>
  <c r="BL1626" i="1"/>
  <c r="AQ1155" i="1"/>
  <c r="BE1609" i="1"/>
  <c r="BE1570" i="1"/>
  <c r="BE1543" i="1"/>
  <c r="BE1523" i="1"/>
  <c r="BL1489" i="1"/>
  <c r="BL1485" i="1"/>
  <c r="BL1481" i="1"/>
  <c r="BL1477" i="1"/>
  <c r="BE1463" i="1"/>
  <c r="BE1445" i="1"/>
  <c r="BI1443" i="1"/>
  <c r="BE1415" i="1"/>
  <c r="BI1411" i="1"/>
  <c r="BI1407" i="1"/>
  <c r="BI1401" i="1"/>
  <c r="BI1397" i="1"/>
  <c r="BI1385" i="1"/>
  <c r="BL1315" i="1"/>
  <c r="BL1311" i="1"/>
  <c r="BL1309" i="1"/>
  <c r="BL1307" i="1"/>
  <c r="BL1305" i="1"/>
  <c r="BL1303" i="1"/>
  <c r="BL1301" i="1"/>
  <c r="BL1299" i="1"/>
  <c r="BI1252" i="1"/>
  <c r="BI1250" i="1"/>
  <c r="BL1187" i="1"/>
  <c r="BL1152" i="1"/>
  <c r="BL1148" i="1"/>
  <c r="BL1146" i="1"/>
  <c r="BL1144" i="1"/>
  <c r="BL1138" i="1"/>
  <c r="BL1134" i="1"/>
  <c r="BE1104" i="1"/>
  <c r="BE1083" i="1"/>
  <c r="BE1065" i="1"/>
  <c r="BE1063" i="1"/>
  <c r="BE1061" i="1"/>
  <c r="BE1059" i="1"/>
  <c r="BI1051" i="1"/>
  <c r="BI1047" i="1"/>
  <c r="BE1035" i="1"/>
  <c r="BE1033" i="1"/>
  <c r="BE1031" i="1"/>
  <c r="BE1029" i="1"/>
  <c r="BE1027" i="1"/>
  <c r="BL1011" i="1"/>
  <c r="BL1009" i="1"/>
  <c r="BE999" i="1"/>
  <c r="BL997" i="1"/>
  <c r="BI987" i="1"/>
  <c r="BL981" i="1"/>
  <c r="BL977" i="1"/>
  <c r="BL975" i="1"/>
  <c r="BL973" i="1"/>
  <c r="BL971" i="1"/>
  <c r="BL969" i="1"/>
  <c r="BL967" i="1"/>
  <c r="BE965" i="1"/>
  <c r="BL955" i="1"/>
  <c r="BL949" i="1"/>
  <c r="BL947" i="1"/>
  <c r="BL945" i="1"/>
  <c r="BL943" i="1"/>
  <c r="BL941" i="1"/>
  <c r="BL937" i="1"/>
  <c r="BL931" i="1"/>
  <c r="BL927" i="1"/>
  <c r="BL925" i="1"/>
  <c r="BL923" i="1"/>
  <c r="BL921" i="1"/>
  <c r="BL919" i="1"/>
  <c r="BL917" i="1"/>
  <c r="BI915" i="1"/>
  <c r="BI911" i="1"/>
  <c r="BE901" i="1"/>
  <c r="BI887" i="1"/>
  <c r="BL857" i="1"/>
  <c r="BL853" i="1"/>
  <c r="BL849" i="1"/>
  <c r="BL845" i="1"/>
  <c r="BL843" i="1"/>
  <c r="BL841" i="1"/>
  <c r="BL839" i="1"/>
  <c r="BL837" i="1"/>
  <c r="BE835" i="1"/>
  <c r="BE833" i="1"/>
  <c r="BE831" i="1"/>
  <c r="BE829" i="1"/>
  <c r="BE818" i="1"/>
  <c r="BE793" i="1"/>
  <c r="BL779" i="1"/>
  <c r="BL777" i="1"/>
  <c r="BL775" i="1"/>
  <c r="BL773" i="1"/>
  <c r="BL771" i="1"/>
  <c r="BL767" i="1"/>
  <c r="BL763" i="1"/>
  <c r="BL759" i="1"/>
  <c r="BL757" i="1"/>
  <c r="BL753" i="1"/>
  <c r="BL749" i="1"/>
  <c r="BL735" i="1"/>
  <c r="BL731" i="1"/>
  <c r="BL727" i="1"/>
  <c r="BE721" i="1"/>
  <c r="BE713" i="1"/>
  <c r="BL671" i="1"/>
  <c r="BL651" i="1"/>
  <c r="BB1656" i="1"/>
  <c r="BB1" i="1" s="1"/>
  <c r="BL645" i="1"/>
  <c r="AV1656" i="1"/>
  <c r="AV1" i="1" s="1"/>
  <c r="BL639" i="1"/>
  <c r="BL617" i="1"/>
  <c r="BL609" i="1"/>
  <c r="BL601" i="1"/>
  <c r="BL599" i="1"/>
  <c r="BE597" i="1"/>
  <c r="BL591" i="1"/>
  <c r="BI515" i="1"/>
  <c r="BI511" i="1"/>
  <c r="BI507" i="1"/>
  <c r="BL505" i="1"/>
  <c r="BL501" i="1"/>
  <c r="BL497" i="1"/>
  <c r="BE421" i="1"/>
  <c r="BL415" i="1"/>
  <c r="BI377" i="1"/>
  <c r="BI365" i="1"/>
  <c r="BI357" i="1"/>
  <c r="BL323" i="1"/>
  <c r="BL317" i="1"/>
  <c r="BL315" i="1"/>
  <c r="BI287" i="1"/>
  <c r="BE257" i="1"/>
  <c r="BE249" i="1"/>
  <c r="BE243" i="1"/>
  <c r="BI203" i="1"/>
  <c r="BI187" i="1"/>
  <c r="BI155" i="1"/>
  <c r="AL1656" i="1"/>
  <c r="AL1" i="1" s="1"/>
  <c r="BI96" i="1"/>
  <c r="BI88" i="1"/>
  <c r="BI70" i="1"/>
  <c r="BI66" i="1"/>
  <c r="BI48" i="1"/>
  <c r="BI46" i="1"/>
  <c r="BI26" i="1"/>
  <c r="AX1656" i="1"/>
  <c r="AX1" i="1" s="1"/>
  <c r="AQ1284" i="1"/>
  <c r="AQ826" i="1"/>
  <c r="AQ128" i="1"/>
  <c r="BE13" i="1"/>
  <c r="BE1563" i="1"/>
  <c r="BG1563" i="1"/>
  <c r="BH1563" i="1" s="1"/>
  <c r="BJ1559" i="1"/>
  <c r="BK1559" i="1" s="1"/>
  <c r="BE1559" i="1"/>
  <c r="BE1555" i="1"/>
  <c r="BG1555" i="1"/>
  <c r="BH1555" i="1" s="1"/>
  <c r="BE1553" i="1"/>
  <c r="BG1553" i="1"/>
  <c r="BH1553" i="1" s="1"/>
  <c r="BG1499" i="1"/>
  <c r="BH1499" i="1" s="1"/>
  <c r="BJ1344" i="1"/>
  <c r="BK1344" i="1" s="1"/>
  <c r="BG1340" i="1"/>
  <c r="BH1340" i="1" s="1"/>
  <c r="BJ1336" i="1"/>
  <c r="BK1336" i="1" s="1"/>
  <c r="BG1332" i="1"/>
  <c r="BH1332" i="1" s="1"/>
  <c r="BJ1156" i="1"/>
  <c r="BK1156" i="1" s="1"/>
  <c r="BE1146" i="1"/>
  <c r="BJ1146" i="1"/>
  <c r="BK1146" i="1" s="1"/>
  <c r="BG1132" i="1"/>
  <c r="BH1132" i="1" s="1"/>
  <c r="BE1234" i="1"/>
  <c r="BJ1234" i="1"/>
  <c r="BK1234" i="1" s="1"/>
  <c r="BJ963" i="1"/>
  <c r="BK963" i="1" s="1"/>
  <c r="BG909" i="1"/>
  <c r="BH909" i="1" s="1"/>
  <c r="BE909" i="1"/>
  <c r="BJ889" i="1"/>
  <c r="BK889" i="1" s="1"/>
  <c r="BE889" i="1"/>
  <c r="BD861" i="1"/>
  <c r="BE861" i="1" s="1"/>
  <c r="AE861" i="1"/>
  <c r="BG1094" i="1"/>
  <c r="BH1094" i="1" s="1"/>
  <c r="BE1094" i="1"/>
  <c r="BG1092" i="1"/>
  <c r="BH1092" i="1" s="1"/>
  <c r="BE1092" i="1"/>
  <c r="BJ807" i="1"/>
  <c r="BK807" i="1" s="1"/>
  <c r="BE801" i="1"/>
  <c r="BJ801" i="1"/>
  <c r="BK801" i="1" s="1"/>
  <c r="BE789" i="1"/>
  <c r="BG789" i="1"/>
  <c r="BH789" i="1" s="1"/>
  <c r="BE717" i="1"/>
  <c r="BG717" i="1"/>
  <c r="BH717" i="1" s="1"/>
  <c r="BG619" i="1"/>
  <c r="BH619" i="1" s="1"/>
  <c r="BJ615" i="1"/>
  <c r="BK615" i="1" s="1"/>
  <c r="BG611" i="1"/>
  <c r="BH611" i="1" s="1"/>
  <c r="BJ607" i="1"/>
  <c r="BK607" i="1" s="1"/>
  <c r="BG603" i="1"/>
  <c r="BH603" i="1" s="1"/>
  <c r="BJ563" i="1"/>
  <c r="BK563" i="1" s="1"/>
  <c r="BE563" i="1"/>
  <c r="BJ561" i="1"/>
  <c r="BK561" i="1" s="1"/>
  <c r="BE561" i="1"/>
  <c r="BJ559" i="1"/>
  <c r="BK559" i="1" s="1"/>
  <c r="BE559" i="1"/>
  <c r="BG553" i="1"/>
  <c r="BH553" i="1" s="1"/>
  <c r="BG547" i="1"/>
  <c r="BH547" i="1" s="1"/>
  <c r="BE539" i="1"/>
  <c r="BG539" i="1"/>
  <c r="BH539" i="1" s="1"/>
  <c r="BE537" i="1"/>
  <c r="BG537" i="1"/>
  <c r="BH537" i="1" s="1"/>
  <c r="BE535" i="1"/>
  <c r="BG535" i="1"/>
  <c r="BH535" i="1" s="1"/>
  <c r="BJ1509" i="1"/>
  <c r="BK1509" i="1" s="1"/>
  <c r="BE1509" i="1"/>
  <c r="BE1507" i="1"/>
  <c r="BG1507" i="1"/>
  <c r="BH1507" i="1" s="1"/>
  <c r="BE1491" i="1"/>
  <c r="BG1491" i="1"/>
  <c r="BH1491" i="1" s="1"/>
  <c r="AM1453" i="1"/>
  <c r="AQ1453" i="1"/>
  <c r="BL1453" i="1" s="1"/>
  <c r="AM1451" i="1"/>
  <c r="AQ1451" i="1"/>
  <c r="BI1451" i="1" s="1"/>
  <c r="AM1383" i="1"/>
  <c r="AQ1383" i="1"/>
  <c r="BE1289" i="1"/>
  <c r="BG1289" i="1"/>
  <c r="BH1289" i="1" s="1"/>
  <c r="BG1273" i="1"/>
  <c r="BH1273" i="1" s="1"/>
  <c r="BE1273" i="1"/>
  <c r="BJ1231" i="1"/>
  <c r="BK1231" i="1" s="1"/>
  <c r="BE1231" i="1"/>
  <c r="BG1203" i="1"/>
  <c r="BH1203" i="1" s="1"/>
  <c r="BJ1201" i="1"/>
  <c r="BK1201" i="1" s="1"/>
  <c r="BJ1160" i="1"/>
  <c r="BK1160" i="1" s="1"/>
  <c r="BE1160" i="1"/>
  <c r="BG1128" i="1"/>
  <c r="BH1128" i="1" s="1"/>
  <c r="BE1128" i="1"/>
  <c r="BG1120" i="1"/>
  <c r="BH1120" i="1" s="1"/>
  <c r="BE955" i="1"/>
  <c r="BJ955" i="1"/>
  <c r="BK955" i="1" s="1"/>
  <c r="BG907" i="1"/>
  <c r="BH907" i="1" s="1"/>
  <c r="BE907" i="1"/>
  <c r="BE887" i="1"/>
  <c r="BG887" i="1"/>
  <c r="BH887" i="1" s="1"/>
  <c r="BJ879" i="1"/>
  <c r="BK879" i="1" s="1"/>
  <c r="BG805" i="1"/>
  <c r="BH805" i="1" s="1"/>
  <c r="BJ799" i="1"/>
  <c r="BK799" i="1" s="1"/>
  <c r="BE799" i="1"/>
  <c r="BG791" i="1"/>
  <c r="BH791" i="1" s="1"/>
  <c r="BE787" i="1"/>
  <c r="BG787" i="1"/>
  <c r="BH787" i="1" s="1"/>
  <c r="BJ783" i="1"/>
  <c r="BK783" i="1" s="1"/>
  <c r="BD769" i="1"/>
  <c r="BE769" i="1" s="1"/>
  <c r="AE769" i="1"/>
  <c r="BG719" i="1"/>
  <c r="BH719" i="1" s="1"/>
  <c r="BE719" i="1"/>
  <c r="BJ621" i="1"/>
  <c r="BK621" i="1" s="1"/>
  <c r="BJ617" i="1"/>
  <c r="BK617" i="1" s="1"/>
  <c r="BE617" i="1"/>
  <c r="BG613" i="1"/>
  <c r="BH613" i="1" s="1"/>
  <c r="BE613" i="1"/>
  <c r="BJ609" i="1"/>
  <c r="BK609" i="1" s="1"/>
  <c r="BE609" i="1"/>
  <c r="BE605" i="1"/>
  <c r="BG605" i="1"/>
  <c r="BH605" i="1" s="1"/>
  <c r="BG557" i="1"/>
  <c r="BH557" i="1" s="1"/>
  <c r="BG551" i="1"/>
  <c r="BH551" i="1" s="1"/>
  <c r="BJ545" i="1"/>
  <c r="BK545" i="1" s="1"/>
  <c r="BE545" i="1"/>
  <c r="BJ543" i="1"/>
  <c r="BK543" i="1" s="1"/>
  <c r="BE543" i="1"/>
  <c r="BJ541" i="1"/>
  <c r="BK541" i="1" s="1"/>
  <c r="BE541" i="1"/>
  <c r="BE533" i="1"/>
  <c r="BG533" i="1"/>
  <c r="BH533" i="1" s="1"/>
  <c r="BE531" i="1"/>
  <c r="BG531" i="1"/>
  <c r="BH531" i="1" s="1"/>
  <c r="BE529" i="1"/>
  <c r="BG529" i="1"/>
  <c r="BH529" i="1" s="1"/>
  <c r="BE451" i="1"/>
  <c r="BJ451" i="1"/>
  <c r="BK451" i="1" s="1"/>
  <c r="AM439" i="1"/>
  <c r="AQ439" i="1"/>
  <c r="BI439" i="1" s="1"/>
  <c r="AM437" i="1"/>
  <c r="AQ437" i="1"/>
  <c r="BI437" i="1" s="1"/>
  <c r="AM435" i="1"/>
  <c r="AQ435" i="1"/>
  <c r="BI435" i="1" s="1"/>
  <c r="AM381" i="1"/>
  <c r="AQ381" i="1"/>
  <c r="BI381" i="1" s="1"/>
  <c r="BG377" i="1"/>
  <c r="BH377" i="1" s="1"/>
  <c r="BE377" i="1"/>
  <c r="BG365" i="1"/>
  <c r="BH365" i="1" s="1"/>
  <c r="BE365" i="1"/>
  <c r="BJ361" i="1"/>
  <c r="BK361" i="1" s="1"/>
  <c r="BE361" i="1"/>
  <c r="BG357" i="1"/>
  <c r="BH357" i="1" s="1"/>
  <c r="BE357" i="1"/>
  <c r="BE351" i="1"/>
  <c r="BJ351" i="1"/>
  <c r="BK351" i="1" s="1"/>
  <c r="BE343" i="1"/>
  <c r="BJ343" i="1"/>
  <c r="BK343" i="1" s="1"/>
  <c r="AM339" i="1"/>
  <c r="AQ339" i="1"/>
  <c r="BI339" i="1" s="1"/>
  <c r="AM337" i="1"/>
  <c r="AQ337" i="1"/>
  <c r="BI337" i="1" s="1"/>
  <c r="BE287" i="1"/>
  <c r="BG287" i="1"/>
  <c r="BH287" i="1" s="1"/>
  <c r="BG223" i="1"/>
  <c r="BH223" i="1" s="1"/>
  <c r="BE223" i="1"/>
  <c r="BE219" i="1"/>
  <c r="BJ219" i="1"/>
  <c r="BK219" i="1" s="1"/>
  <c r="BJ199" i="1"/>
  <c r="BK199" i="1" s="1"/>
  <c r="BE199" i="1"/>
  <c r="AM195" i="1"/>
  <c r="AQ195" i="1"/>
  <c r="BI195" i="1" s="1"/>
  <c r="BE193" i="1"/>
  <c r="BJ193" i="1"/>
  <c r="BK193" i="1" s="1"/>
  <c r="BG187" i="1"/>
  <c r="BH187" i="1" s="1"/>
  <c r="BE187" i="1"/>
  <c r="BG155" i="1"/>
  <c r="BH155" i="1" s="1"/>
  <c r="BE155" i="1"/>
  <c r="BG96" i="1"/>
  <c r="BH96" i="1" s="1"/>
  <c r="BE96" i="1"/>
  <c r="BG88" i="1"/>
  <c r="BH88" i="1" s="1"/>
  <c r="BE88" i="1"/>
  <c r="BE62" i="1"/>
  <c r="BJ62" i="1"/>
  <c r="BK62" i="1" s="1"/>
  <c r="BE54" i="1"/>
  <c r="BJ54" i="1"/>
  <c r="BK54" i="1" s="1"/>
  <c r="BE48" i="1"/>
  <c r="BG48" i="1"/>
  <c r="BH48" i="1" s="1"/>
  <c r="BG46" i="1"/>
  <c r="BH46" i="1" s="1"/>
  <c r="BE46" i="1"/>
  <c r="AM8" i="1"/>
  <c r="AQ8" i="1"/>
  <c r="BE1565" i="1"/>
  <c r="BJ1565" i="1"/>
  <c r="BK1565" i="1" s="1"/>
  <c r="BE1561" i="1"/>
  <c r="BG1561" i="1"/>
  <c r="BH1561" i="1" s="1"/>
  <c r="BE1557" i="1"/>
  <c r="BJ1557" i="1"/>
  <c r="BK1557" i="1" s="1"/>
  <c r="BE1501" i="1"/>
  <c r="BG1501" i="1"/>
  <c r="BH1501" i="1" s="1"/>
  <c r="BD1465" i="1"/>
  <c r="BE1465" i="1" s="1"/>
  <c r="AE1465" i="1"/>
  <c r="AM1512" i="1"/>
  <c r="AQ1512" i="1"/>
  <c r="BL1512" i="1" s="1"/>
  <c r="BJ1510" i="1"/>
  <c r="BK1510" i="1" s="1"/>
  <c r="BE1510" i="1"/>
  <c r="BG1342" i="1"/>
  <c r="BH1342" i="1" s="1"/>
  <c r="BG1334" i="1"/>
  <c r="BH1334" i="1" s="1"/>
  <c r="BD1175" i="1"/>
  <c r="BE1175" i="1" s="1"/>
  <c r="AE1175" i="1"/>
  <c r="BJ1144" i="1"/>
  <c r="BK1144" i="1" s="1"/>
  <c r="BE1144" i="1"/>
  <c r="BJ449" i="1"/>
  <c r="BK449" i="1" s="1"/>
  <c r="BE449" i="1"/>
  <c r="BE445" i="1"/>
  <c r="BG445" i="1"/>
  <c r="BH445" i="1" s="1"/>
  <c r="BG443" i="1"/>
  <c r="BH443" i="1" s="1"/>
  <c r="BE443" i="1"/>
  <c r="BG441" i="1"/>
  <c r="BH441" i="1" s="1"/>
  <c r="BE441" i="1"/>
  <c r="BG379" i="1"/>
  <c r="BH379" i="1" s="1"/>
  <c r="BE379" i="1"/>
  <c r="BG375" i="1"/>
  <c r="BH375" i="1" s="1"/>
  <c r="BE375" i="1"/>
  <c r="BE373" i="1"/>
  <c r="BJ373" i="1"/>
  <c r="BK373" i="1" s="1"/>
  <c r="BE371" i="1"/>
  <c r="BJ371" i="1"/>
  <c r="BK371" i="1" s="1"/>
  <c r="AM367" i="1"/>
  <c r="AQ367" i="1"/>
  <c r="BL367" i="1" s="1"/>
  <c r="BJ353" i="1"/>
  <c r="BK353" i="1" s="1"/>
  <c r="BE353" i="1"/>
  <c r="BJ341" i="1"/>
  <c r="BK341" i="1" s="1"/>
  <c r="BE341" i="1"/>
  <c r="AM229" i="1"/>
  <c r="AQ229" i="1"/>
  <c r="BL229" i="1" s="1"/>
  <c r="BE225" i="1"/>
  <c r="BJ225" i="1"/>
  <c r="BK225" i="1" s="1"/>
  <c r="BG217" i="1"/>
  <c r="BH217" i="1" s="1"/>
  <c r="BE217" i="1"/>
  <c r="BG189" i="1"/>
  <c r="BH189" i="1" s="1"/>
  <c r="BE189" i="1"/>
  <c r="BG157" i="1"/>
  <c r="BH157" i="1" s="1"/>
  <c r="BE157" i="1"/>
  <c r="BG139" i="1"/>
  <c r="BH139" i="1" s="1"/>
  <c r="BE139" i="1"/>
  <c r="BG125" i="1"/>
  <c r="BH125" i="1" s="1"/>
  <c r="BE125" i="1"/>
  <c r="BE112" i="1"/>
  <c r="BJ112" i="1"/>
  <c r="BK112" i="1" s="1"/>
  <c r="BE108" i="1"/>
  <c r="BJ108" i="1"/>
  <c r="BK108" i="1" s="1"/>
  <c r="BG92" i="1"/>
  <c r="BH92" i="1" s="1"/>
  <c r="BE92" i="1"/>
  <c r="BJ64" i="1"/>
  <c r="BK64" i="1" s="1"/>
  <c r="BE64" i="1"/>
  <c r="BG60" i="1"/>
  <c r="BH60" i="1" s="1"/>
  <c r="BE60" i="1"/>
  <c r="BG58" i="1"/>
  <c r="BH58" i="1" s="1"/>
  <c r="BE58" i="1"/>
  <c r="BJ56" i="1"/>
  <c r="BK56" i="1" s="1"/>
  <c r="BE56" i="1"/>
  <c r="BG52" i="1"/>
  <c r="BH52" i="1" s="1"/>
  <c r="BE52" i="1"/>
  <c r="BG50" i="1"/>
  <c r="BH50" i="1" s="1"/>
  <c r="BE50" i="1"/>
  <c r="BE1643" i="1"/>
  <c r="BL1623" i="1"/>
  <c r="BL1621" i="1"/>
  <c r="BE1620" i="1"/>
  <c r="BE1631" i="1"/>
  <c r="BE1592" i="1"/>
  <c r="BE1588" i="1"/>
  <c r="BE1586" i="1"/>
  <c r="BE1584" i="1"/>
  <c r="BE1582" i="1"/>
  <c r="BG1573" i="1"/>
  <c r="BH1573" i="1" s="1"/>
  <c r="BG1578" i="1"/>
  <c r="BH1578" i="1" s="1"/>
  <c r="BG1576" i="1"/>
  <c r="BH1576" i="1" s="1"/>
  <c r="BG1574" i="1"/>
  <c r="BH1574" i="1" s="1"/>
  <c r="BE1568" i="1"/>
  <c r="BL1566" i="1"/>
  <c r="BJ1558" i="1"/>
  <c r="BK1558" i="1" s="1"/>
  <c r="BE1545" i="1"/>
  <c r="BE1541" i="1"/>
  <c r="BE1537" i="1"/>
  <c r="BE1533" i="1"/>
  <c r="BE1529" i="1"/>
  <c r="BE1525" i="1"/>
  <c r="BL1584" i="1"/>
  <c r="BI1574" i="1"/>
  <c r="BI1549" i="1"/>
  <c r="BG1547" i="1"/>
  <c r="BH1547" i="1" s="1"/>
  <c r="AR1547" i="1"/>
  <c r="BE1547" i="1" s="1"/>
  <c r="AR1558" i="1"/>
  <c r="BL1558" i="1" s="1"/>
  <c r="BL1540" i="1"/>
  <c r="BJ1516" i="1"/>
  <c r="BK1516" i="1" s="1"/>
  <c r="BJ1514" i="1"/>
  <c r="BK1514" i="1" s="1"/>
  <c r="BJ1508" i="1"/>
  <c r="BK1508" i="1" s="1"/>
  <c r="BG1506" i="1"/>
  <c r="BH1506" i="1" s="1"/>
  <c r="BG1498" i="1"/>
  <c r="BH1498" i="1" s="1"/>
  <c r="BG1496" i="1"/>
  <c r="BH1496" i="1" s="1"/>
  <c r="BE1519" i="1"/>
  <c r="BG1503" i="1"/>
  <c r="BH1503" i="1" s="1"/>
  <c r="BE1502" i="1"/>
  <c r="BE1493" i="1"/>
  <c r="BG1493" i="1"/>
  <c r="BH1493" i="1" s="1"/>
  <c r="BE1482" i="1"/>
  <c r="BE1480" i="1"/>
  <c r="BE1478" i="1"/>
  <c r="BE1476" i="1"/>
  <c r="AQ1513" i="1"/>
  <c r="BL1513" i="1" s="1"/>
  <c r="AR1506" i="1"/>
  <c r="BI1506" i="1" s="1"/>
  <c r="BG1502" i="1"/>
  <c r="BH1502" i="1" s="1"/>
  <c r="AR1498" i="1"/>
  <c r="BI1498" i="1" s="1"/>
  <c r="AR1496" i="1"/>
  <c r="BE1496" i="1" s="1"/>
  <c r="BG1457" i="1"/>
  <c r="BH1457" i="1" s="1"/>
  <c r="AR1457" i="1"/>
  <c r="BE1457" i="1" s="1"/>
  <c r="BG1447" i="1"/>
  <c r="BH1447" i="1" s="1"/>
  <c r="AR1447" i="1"/>
  <c r="BI1447" i="1" s="1"/>
  <c r="BG1439" i="1"/>
  <c r="BH1439" i="1" s="1"/>
  <c r="AR1439" i="1"/>
  <c r="BI1439" i="1" s="1"/>
  <c r="AR1419" i="1"/>
  <c r="BL1419" i="1" s="1"/>
  <c r="BJ1419" i="1"/>
  <c r="BK1419" i="1" s="1"/>
  <c r="BE1419" i="1"/>
  <c r="BG1399" i="1"/>
  <c r="BH1399" i="1" s="1"/>
  <c r="AR1399" i="1"/>
  <c r="BI1399" i="1" s="1"/>
  <c r="AR1503" i="1"/>
  <c r="BI1503" i="1" s="1"/>
  <c r="BG1460" i="1"/>
  <c r="BH1460" i="1" s="1"/>
  <c r="BE1460" i="1"/>
  <c r="BE1459" i="1"/>
  <c r="BJ1452" i="1"/>
  <c r="BK1452" i="1" s="1"/>
  <c r="BG1450" i="1"/>
  <c r="BH1450" i="1" s="1"/>
  <c r="BE1441" i="1"/>
  <c r="BJ1434" i="1"/>
  <c r="BK1434" i="1" s="1"/>
  <c r="BE1413" i="1"/>
  <c r="BE1411" i="1"/>
  <c r="BE1407" i="1"/>
  <c r="BE1405" i="1"/>
  <c r="BG1404" i="1"/>
  <c r="BH1404" i="1" s="1"/>
  <c r="BG1394" i="1"/>
  <c r="BH1394" i="1" s="1"/>
  <c r="BG1384" i="1"/>
  <c r="BH1384" i="1" s="1"/>
  <c r="BE1371" i="1"/>
  <c r="BI1371" i="1"/>
  <c r="BG1368" i="1"/>
  <c r="BH1368" i="1" s="1"/>
  <c r="AR1452" i="1"/>
  <c r="BL1452" i="1" s="1"/>
  <c r="BJ1343" i="1"/>
  <c r="BK1343" i="1" s="1"/>
  <c r="BG1341" i="1"/>
  <c r="BH1341" i="1" s="1"/>
  <c r="BG1339" i="1"/>
  <c r="BH1339" i="1" s="1"/>
  <c r="BJ1337" i="1"/>
  <c r="BK1337" i="1" s="1"/>
  <c r="BG1329" i="1"/>
  <c r="BH1329" i="1" s="1"/>
  <c r="BG1323" i="1"/>
  <c r="BH1323" i="1" s="1"/>
  <c r="BG1290" i="1"/>
  <c r="BH1290" i="1" s="1"/>
  <c r="BG1288" i="1"/>
  <c r="BH1288" i="1" s="1"/>
  <c r="BG1276" i="1"/>
  <c r="BH1276" i="1" s="1"/>
  <c r="AQ1375" i="1"/>
  <c r="BE1375" i="1" s="1"/>
  <c r="BE1369" i="1"/>
  <c r="AR1368" i="1"/>
  <c r="BI1368" i="1" s="1"/>
  <c r="BE1349" i="1"/>
  <c r="BI1328" i="1"/>
  <c r="BG1326" i="1"/>
  <c r="BH1326" i="1" s="1"/>
  <c r="AR1326" i="1"/>
  <c r="BI1291" i="1"/>
  <c r="AR1341" i="1"/>
  <c r="BI1341" i="1" s="1"/>
  <c r="AR1329" i="1"/>
  <c r="BI1329" i="1" s="1"/>
  <c r="AR1290" i="1"/>
  <c r="BI1290" i="1" s="1"/>
  <c r="AR1288" i="1"/>
  <c r="BI1288" i="1" s="1"/>
  <c r="AR1276" i="1"/>
  <c r="BI1276" i="1" s="1"/>
  <c r="BG1246" i="1"/>
  <c r="BH1246" i="1" s="1"/>
  <c r="AR1246" i="1"/>
  <c r="BI1246" i="1" s="1"/>
  <c r="BJ1233" i="1"/>
  <c r="BK1233" i="1" s="1"/>
  <c r="BE1233" i="1"/>
  <c r="BJ1230" i="1"/>
  <c r="BK1230" i="1" s="1"/>
  <c r="BG1204" i="1"/>
  <c r="BH1204" i="1" s="1"/>
  <c r="BJ1202" i="1"/>
  <c r="BK1202" i="1" s="1"/>
  <c r="BG1200" i="1"/>
  <c r="BH1200" i="1" s="1"/>
  <c r="BG1192" i="1"/>
  <c r="BH1192" i="1" s="1"/>
  <c r="BJ1161" i="1"/>
  <c r="BK1161" i="1" s="1"/>
  <c r="BJ1147" i="1"/>
  <c r="BK1147" i="1" s="1"/>
  <c r="BJ1133" i="1"/>
  <c r="BK1133" i="1" s="1"/>
  <c r="BG1127" i="1"/>
  <c r="BH1127" i="1" s="1"/>
  <c r="BG1119" i="1"/>
  <c r="BH1119" i="1" s="1"/>
  <c r="BG1111" i="1"/>
  <c r="BH1111" i="1" s="1"/>
  <c r="BG1091" i="1"/>
  <c r="BH1091" i="1" s="1"/>
  <c r="BL1363" i="1"/>
  <c r="AR1337" i="1"/>
  <c r="BL1337" i="1" s="1"/>
  <c r="AR1323" i="1"/>
  <c r="BI1323" i="1" s="1"/>
  <c r="AQ1281" i="1"/>
  <c r="BG1271" i="1"/>
  <c r="BH1271" i="1" s="1"/>
  <c r="AR1271" i="1"/>
  <c r="AQ1269" i="1"/>
  <c r="BI1269" i="1" s="1"/>
  <c r="AQ1267" i="1"/>
  <c r="BI1267" i="1" s="1"/>
  <c r="BE1254" i="1"/>
  <c r="BE1252" i="1"/>
  <c r="BG1251" i="1"/>
  <c r="BH1251" i="1" s="1"/>
  <c r="BL1240" i="1"/>
  <c r="BL1238" i="1"/>
  <c r="BL1236" i="1"/>
  <c r="BJ1217" i="1"/>
  <c r="BK1217" i="1" s="1"/>
  <c r="AR1217" i="1"/>
  <c r="BE1217" i="1" s="1"/>
  <c r="AQ1203" i="1"/>
  <c r="BE1203" i="1" s="1"/>
  <c r="BG1199" i="1"/>
  <c r="BH1199" i="1" s="1"/>
  <c r="BG1193" i="1"/>
  <c r="BH1193" i="1" s="1"/>
  <c r="BJ1166" i="1"/>
  <c r="BK1166" i="1" s="1"/>
  <c r="AR1166" i="1"/>
  <c r="BL1166" i="1" s="1"/>
  <c r="AQ1156" i="1"/>
  <c r="BE1156" i="1" s="1"/>
  <c r="BJ1154" i="1"/>
  <c r="BK1154" i="1" s="1"/>
  <c r="AR1154" i="1"/>
  <c r="BL1154" i="1" s="1"/>
  <c r="BI1130" i="1"/>
  <c r="BG1124" i="1"/>
  <c r="BH1124" i="1" s="1"/>
  <c r="AR1124" i="1"/>
  <c r="BI1124" i="1" s="1"/>
  <c r="AQ1120" i="1"/>
  <c r="BE1120" i="1" s="1"/>
  <c r="AQ1118" i="1"/>
  <c r="BI1118" i="1" s="1"/>
  <c r="BI1244" i="1"/>
  <c r="AR1230" i="1"/>
  <c r="BL1230" i="1" s="1"/>
  <c r="BI1213" i="1"/>
  <c r="BE1209" i="1"/>
  <c r="BI1205" i="1"/>
  <c r="BI1193" i="1"/>
  <c r="BL1186" i="1"/>
  <c r="BL1142" i="1"/>
  <c r="AR1127" i="1"/>
  <c r="BI1127" i="1" s="1"/>
  <c r="AR1119" i="1"/>
  <c r="BI1119" i="1" s="1"/>
  <c r="AR1111" i="1"/>
  <c r="BI1111" i="1" s="1"/>
  <c r="BI1096" i="1"/>
  <c r="BI1086" i="1"/>
  <c r="BJ1080" i="1"/>
  <c r="BK1080" i="1" s="1"/>
  <c r="BJ1054" i="1"/>
  <c r="BK1054" i="1" s="1"/>
  <c r="BJ1022" i="1"/>
  <c r="BK1022" i="1" s="1"/>
  <c r="BJ960" i="1"/>
  <c r="BK960" i="1" s="1"/>
  <c r="BG958" i="1"/>
  <c r="BH958" i="1" s="1"/>
  <c r="BG956" i="1"/>
  <c r="BH956" i="1" s="1"/>
  <c r="BJ954" i="1"/>
  <c r="BK954" i="1" s="1"/>
  <c r="BG908" i="1"/>
  <c r="BH908" i="1" s="1"/>
  <c r="BG900" i="1"/>
  <c r="BH900" i="1" s="1"/>
  <c r="BJ888" i="1"/>
  <c r="BK888" i="1" s="1"/>
  <c r="BG880" i="1"/>
  <c r="BH880" i="1" s="1"/>
  <c r="BI1242" i="1"/>
  <c r="BI1215" i="1"/>
  <c r="BI1211" i="1"/>
  <c r="BI1207" i="1"/>
  <c r="AR1200" i="1"/>
  <c r="BI1200" i="1" s="1"/>
  <c r="BL1170" i="1"/>
  <c r="AQ1106" i="1"/>
  <c r="AR1102" i="1"/>
  <c r="BI1102" i="1" s="1"/>
  <c r="BG1102" i="1"/>
  <c r="BH1102" i="1" s="1"/>
  <c r="AR1091" i="1"/>
  <c r="BI1091" i="1" s="1"/>
  <c r="AR1084" i="1"/>
  <c r="BI1084" i="1" s="1"/>
  <c r="BG1084" i="1"/>
  <c r="BH1084" i="1" s="1"/>
  <c r="AQ1055" i="1"/>
  <c r="BE1055" i="1" s="1"/>
  <c r="AQ1023" i="1"/>
  <c r="BE1023" i="1" s="1"/>
  <c r="AQ963" i="1"/>
  <c r="BE963" i="1" s="1"/>
  <c r="BG959" i="1"/>
  <c r="BH959" i="1" s="1"/>
  <c r="BG957" i="1"/>
  <c r="BH957" i="1" s="1"/>
  <c r="BG951" i="1"/>
  <c r="BH951" i="1" s="1"/>
  <c r="AR951" i="1"/>
  <c r="BE951" i="1" s="1"/>
  <c r="BE932" i="1"/>
  <c r="BE930" i="1"/>
  <c r="BE928" i="1"/>
  <c r="BG905" i="1"/>
  <c r="BH905" i="1" s="1"/>
  <c r="AR905" i="1"/>
  <c r="BE905" i="1" s="1"/>
  <c r="BJ897" i="1"/>
  <c r="BK897" i="1" s="1"/>
  <c r="AR897" i="1"/>
  <c r="BL897" i="1" s="1"/>
  <c r="BJ895" i="1"/>
  <c r="BK895" i="1" s="1"/>
  <c r="AR895" i="1"/>
  <c r="BL895" i="1" s="1"/>
  <c r="BG891" i="1"/>
  <c r="BH891" i="1" s="1"/>
  <c r="AR891" i="1"/>
  <c r="BI891" i="1" s="1"/>
  <c r="AQ879" i="1"/>
  <c r="BE879" i="1" s="1"/>
  <c r="BJ877" i="1"/>
  <c r="BK877" i="1" s="1"/>
  <c r="AR877" i="1"/>
  <c r="BL877" i="1" s="1"/>
  <c r="AR1080" i="1"/>
  <c r="BL1080" i="1" s="1"/>
  <c r="BE1051" i="1"/>
  <c r="BE1047" i="1"/>
  <c r="AR1022" i="1"/>
  <c r="BL1022" i="1" s="1"/>
  <c r="BL1008" i="1"/>
  <c r="AR958" i="1"/>
  <c r="BI958" i="1" s="1"/>
  <c r="AR900" i="1"/>
  <c r="BI900" i="1" s="1"/>
  <c r="AR888" i="1"/>
  <c r="BL888" i="1" s="1"/>
  <c r="AR880" i="1"/>
  <c r="BI880" i="1" s="1"/>
  <c r="BG827" i="1"/>
  <c r="BH827" i="1" s="1"/>
  <c r="AR827" i="1"/>
  <c r="BI827" i="1" s="1"/>
  <c r="BG825" i="1"/>
  <c r="BH825" i="1" s="1"/>
  <c r="AR825" i="1"/>
  <c r="BI825" i="1" s="1"/>
  <c r="BJ810" i="1"/>
  <c r="BK810" i="1" s="1"/>
  <c r="BG808" i="1"/>
  <c r="BH808" i="1" s="1"/>
  <c r="BJ802" i="1"/>
  <c r="BK802" i="1" s="1"/>
  <c r="BJ800" i="1"/>
  <c r="BK800" i="1" s="1"/>
  <c r="BJ798" i="1"/>
  <c r="BK798" i="1" s="1"/>
  <c r="BG796" i="1"/>
  <c r="BH796" i="1" s="1"/>
  <c r="BG788" i="1"/>
  <c r="BH788" i="1" s="1"/>
  <c r="BJ784" i="1"/>
  <c r="BK784" i="1" s="1"/>
  <c r="BJ780" i="1"/>
  <c r="BK780" i="1" s="1"/>
  <c r="BG720" i="1"/>
  <c r="BH720" i="1" s="1"/>
  <c r="BG716" i="1"/>
  <c r="BH716" i="1" s="1"/>
  <c r="BG714" i="1"/>
  <c r="BH714" i="1" s="1"/>
  <c r="BJ668" i="1"/>
  <c r="BK668" i="1" s="1"/>
  <c r="BG618" i="1"/>
  <c r="BH618" i="1" s="1"/>
  <c r="BJ616" i="1"/>
  <c r="BK616" i="1" s="1"/>
  <c r="BJ614" i="1"/>
  <c r="BK614" i="1" s="1"/>
  <c r="BG610" i="1"/>
  <c r="BH610" i="1" s="1"/>
  <c r="BJ608" i="1"/>
  <c r="BK608" i="1" s="1"/>
  <c r="BJ606" i="1"/>
  <c r="BK606" i="1" s="1"/>
  <c r="BG602" i="1"/>
  <c r="BH602" i="1" s="1"/>
  <c r="BJ598" i="1"/>
  <c r="BK598" i="1" s="1"/>
  <c r="BG596" i="1"/>
  <c r="BH596" i="1" s="1"/>
  <c r="BG594" i="1"/>
  <c r="BH594" i="1" s="1"/>
  <c r="BG586" i="1"/>
  <c r="BH586" i="1" s="1"/>
  <c r="BG580" i="1"/>
  <c r="BH580" i="1" s="1"/>
  <c r="BG534" i="1"/>
  <c r="BH534" i="1" s="1"/>
  <c r="BG506" i="1"/>
  <c r="BH506" i="1" s="1"/>
  <c r="BG454" i="1"/>
  <c r="BH454" i="1" s="1"/>
  <c r="AR1054" i="1"/>
  <c r="BL1054" i="1" s="1"/>
  <c r="AR819" i="1"/>
  <c r="BI819" i="1" s="1"/>
  <c r="BG819" i="1"/>
  <c r="BH819" i="1" s="1"/>
  <c r="BG817" i="1"/>
  <c r="BH817" i="1" s="1"/>
  <c r="BG815" i="1"/>
  <c r="BH815" i="1" s="1"/>
  <c r="BI814" i="1"/>
  <c r="BL812" i="1"/>
  <c r="AQ809" i="1"/>
  <c r="BE809" i="1" s="1"/>
  <c r="AQ803" i="1"/>
  <c r="BE803" i="1" s="1"/>
  <c r="AQ797" i="1"/>
  <c r="BE797" i="1" s="1"/>
  <c r="AQ791" i="1"/>
  <c r="BE791" i="1" s="1"/>
  <c r="AQ781" i="1"/>
  <c r="BE781" i="1" s="1"/>
  <c r="BE756" i="1"/>
  <c r="BE754" i="1"/>
  <c r="BE752" i="1"/>
  <c r="BE750" i="1"/>
  <c r="BE748" i="1"/>
  <c r="BG709" i="1"/>
  <c r="BH709" i="1" s="1"/>
  <c r="AR709" i="1"/>
  <c r="BG705" i="1"/>
  <c r="BH705" i="1" s="1"/>
  <c r="AR705" i="1"/>
  <c r="BI705" i="1" s="1"/>
  <c r="BJ703" i="1"/>
  <c r="BK703" i="1" s="1"/>
  <c r="AR703" i="1"/>
  <c r="BL703" i="1" s="1"/>
  <c r="BJ699" i="1"/>
  <c r="BK699" i="1" s="1"/>
  <c r="AR699" i="1"/>
  <c r="BL699" i="1" s="1"/>
  <c r="BJ697" i="1"/>
  <c r="BK697" i="1" s="1"/>
  <c r="AR697" i="1"/>
  <c r="BL697" i="1" s="1"/>
  <c r="AQ695" i="1"/>
  <c r="BG693" i="1"/>
  <c r="BH693" i="1" s="1"/>
  <c r="AR693" i="1"/>
  <c r="BI693" i="1" s="1"/>
  <c r="BG687" i="1"/>
  <c r="BH687" i="1" s="1"/>
  <c r="AR687" i="1"/>
  <c r="BJ681" i="1"/>
  <c r="BK681" i="1" s="1"/>
  <c r="AR681" i="1"/>
  <c r="BL681" i="1" s="1"/>
  <c r="AQ679" i="1"/>
  <c r="BG677" i="1"/>
  <c r="BH677" i="1" s="1"/>
  <c r="AR677" i="1"/>
  <c r="BI677" i="1" s="1"/>
  <c r="AQ667" i="1"/>
  <c r="BI667" i="1" s="1"/>
  <c r="AQ665" i="1"/>
  <c r="BI665" i="1" s="1"/>
  <c r="BE646" i="1"/>
  <c r="BE644" i="1"/>
  <c r="AQ635" i="1"/>
  <c r="BI635" i="1" s="1"/>
  <c r="AQ633" i="1"/>
  <c r="BG631" i="1"/>
  <c r="BH631" i="1" s="1"/>
  <c r="AR631" i="1"/>
  <c r="AQ629" i="1"/>
  <c r="BG627" i="1"/>
  <c r="BH627" i="1" s="1"/>
  <c r="AR627" i="1"/>
  <c r="BG623" i="1"/>
  <c r="BH623" i="1" s="1"/>
  <c r="AR623" i="1"/>
  <c r="AQ621" i="1"/>
  <c r="BE621" i="1" s="1"/>
  <c r="AQ619" i="1"/>
  <c r="BE619" i="1" s="1"/>
  <c r="AQ607" i="1"/>
  <c r="BE607" i="1" s="1"/>
  <c r="AQ603" i="1"/>
  <c r="BI603" i="1" s="1"/>
  <c r="AQ557" i="1"/>
  <c r="BE557" i="1" s="1"/>
  <c r="AQ555" i="1"/>
  <c r="BE555" i="1" s="1"/>
  <c r="AQ553" i="1"/>
  <c r="BE553" i="1" s="1"/>
  <c r="AQ551" i="1"/>
  <c r="BE551" i="1" s="1"/>
  <c r="AQ549" i="1"/>
  <c r="BE549" i="1" s="1"/>
  <c r="AQ547" i="1"/>
  <c r="BE547" i="1" s="1"/>
  <c r="BJ517" i="1"/>
  <c r="BK517" i="1" s="1"/>
  <c r="AR517" i="1"/>
  <c r="BL517" i="1" s="1"/>
  <c r="BI818" i="1"/>
  <c r="BI816" i="1"/>
  <c r="AR808" i="1"/>
  <c r="BI808" i="1" s="1"/>
  <c r="BE795" i="1"/>
  <c r="AR788" i="1"/>
  <c r="BI788" i="1" s="1"/>
  <c r="BL675" i="1"/>
  <c r="BL621" i="1"/>
  <c r="AR618" i="1"/>
  <c r="BI618" i="1" s="1"/>
  <c r="AR610" i="1"/>
  <c r="BI610" i="1" s="1"/>
  <c r="AR602" i="1"/>
  <c r="BI602" i="1" s="1"/>
  <c r="BL593" i="1"/>
  <c r="BL579" i="1"/>
  <c r="BL575" i="1"/>
  <c r="BL571" i="1"/>
  <c r="BL567" i="1"/>
  <c r="BI555" i="1"/>
  <c r="BG433" i="1"/>
  <c r="BH433" i="1" s="1"/>
  <c r="AR433" i="1"/>
  <c r="BE433" i="1" s="1"/>
  <c r="AR359" i="1"/>
  <c r="BL359" i="1" s="1"/>
  <c r="BJ359" i="1"/>
  <c r="BK359" i="1" s="1"/>
  <c r="BE359" i="1"/>
  <c r="BG355" i="1"/>
  <c r="BH355" i="1" s="1"/>
  <c r="AR355" i="1"/>
  <c r="BE355" i="1" s="1"/>
  <c r="BG335" i="1"/>
  <c r="BH335" i="1" s="1"/>
  <c r="AR335" i="1"/>
  <c r="BI335" i="1" s="1"/>
  <c r="BG281" i="1"/>
  <c r="BH281" i="1" s="1"/>
  <c r="AR281" i="1"/>
  <c r="BE281" i="1" s="1"/>
  <c r="AR271" i="1"/>
  <c r="BL271" i="1" s="1"/>
  <c r="BJ271" i="1"/>
  <c r="BK271" i="1" s="1"/>
  <c r="BE271" i="1"/>
  <c r="BG267" i="1"/>
  <c r="BH267" i="1" s="1"/>
  <c r="AR267" i="1"/>
  <c r="BE267" i="1" s="1"/>
  <c r="AR265" i="1"/>
  <c r="BL265" i="1" s="1"/>
  <c r="BJ265" i="1"/>
  <c r="BK265" i="1" s="1"/>
  <c r="BE265" i="1"/>
  <c r="AR263" i="1"/>
  <c r="BL263" i="1" s="1"/>
  <c r="BJ263" i="1"/>
  <c r="BK263" i="1" s="1"/>
  <c r="BE263" i="1"/>
  <c r="BG259" i="1"/>
  <c r="BH259" i="1" s="1"/>
  <c r="AR259" i="1"/>
  <c r="BI259" i="1" s="1"/>
  <c r="AR235" i="1"/>
  <c r="BL235" i="1" s="1"/>
  <c r="BJ235" i="1"/>
  <c r="BK235" i="1" s="1"/>
  <c r="BE235" i="1"/>
  <c r="AR205" i="1"/>
  <c r="BE205" i="1" s="1"/>
  <c r="BJ205" i="1"/>
  <c r="BK205" i="1" s="1"/>
  <c r="BG185" i="1"/>
  <c r="BH185" i="1" s="1"/>
  <c r="AR185" i="1"/>
  <c r="BE185" i="1" s="1"/>
  <c r="BG151" i="1"/>
  <c r="BH151" i="1" s="1"/>
  <c r="AR151" i="1"/>
  <c r="BI151" i="1" s="1"/>
  <c r="AR798" i="1"/>
  <c r="BL798" i="1" s="1"/>
  <c r="AR616" i="1"/>
  <c r="BL616" i="1" s="1"/>
  <c r="AR608" i="1"/>
  <c r="BL608" i="1" s="1"/>
  <c r="BL585" i="1"/>
  <c r="BE515" i="1"/>
  <c r="BE513" i="1"/>
  <c r="BE511" i="1"/>
  <c r="BE509" i="1"/>
  <c r="BE507" i="1"/>
  <c r="BE485" i="1"/>
  <c r="BE475" i="1"/>
  <c r="BG440" i="1"/>
  <c r="BH440" i="1" s="1"/>
  <c r="BE411" i="1"/>
  <c r="BE407" i="1"/>
  <c r="BJ340" i="1"/>
  <c r="BK340" i="1" s="1"/>
  <c r="BE311" i="1"/>
  <c r="BE307" i="1"/>
  <c r="BG286" i="1"/>
  <c r="BH286" i="1" s="1"/>
  <c r="BE283" i="1"/>
  <c r="BE277" i="1"/>
  <c r="BG276" i="1"/>
  <c r="BH276" i="1" s="1"/>
  <c r="BJ250" i="1"/>
  <c r="BK250" i="1" s="1"/>
  <c r="BL239" i="1"/>
  <c r="BL237" i="1"/>
  <c r="BI233" i="1"/>
  <c r="BG212" i="1"/>
  <c r="BH212" i="1" s="1"/>
  <c r="BG200" i="1"/>
  <c r="BH200" i="1" s="1"/>
  <c r="BE169" i="1"/>
  <c r="BG156" i="1"/>
  <c r="BH156" i="1" s="1"/>
  <c r="BG154" i="1"/>
  <c r="BH154" i="1" s="1"/>
  <c r="BJ140" i="1"/>
  <c r="BK140" i="1" s="1"/>
  <c r="BG136" i="1"/>
  <c r="BH136" i="1" s="1"/>
  <c r="BG124" i="1"/>
  <c r="BH124" i="1" s="1"/>
  <c r="BL421" i="1"/>
  <c r="BL417" i="1"/>
  <c r="BL413" i="1"/>
  <c r="BL409" i="1"/>
  <c r="BI285" i="1"/>
  <c r="BG249" i="1"/>
  <c r="BH249" i="1" s="1"/>
  <c r="AR212" i="1"/>
  <c r="BI212" i="1" s="1"/>
  <c r="AR200" i="1"/>
  <c r="BI200" i="1" s="1"/>
  <c r="AR156" i="1"/>
  <c r="BI156" i="1" s="1"/>
  <c r="AR140" i="1"/>
  <c r="BL140" i="1" s="1"/>
  <c r="BJ127" i="1"/>
  <c r="BK127" i="1" s="1"/>
  <c r="AR127" i="1"/>
  <c r="BL127" i="1" s="1"/>
  <c r="AR124" i="1"/>
  <c r="BI124" i="1" s="1"/>
  <c r="BL117" i="1"/>
  <c r="AR114" i="1"/>
  <c r="BL114" i="1" s="1"/>
  <c r="BJ114" i="1"/>
  <c r="BK114" i="1" s="1"/>
  <c r="BE114" i="1"/>
  <c r="AR106" i="1"/>
  <c r="BJ106" i="1"/>
  <c r="BK106" i="1" s="1"/>
  <c r="BE106" i="1"/>
  <c r="BG102" i="1"/>
  <c r="BH102" i="1" s="1"/>
  <c r="AR102" i="1"/>
  <c r="BI102" i="1" s="1"/>
  <c r="BG98" i="1"/>
  <c r="BH98" i="1" s="1"/>
  <c r="AR98" i="1"/>
  <c r="BI98" i="1" s="1"/>
  <c r="BG94" i="1"/>
  <c r="BH94" i="1" s="1"/>
  <c r="AR94" i="1"/>
  <c r="BE94" i="1" s="1"/>
  <c r="BG90" i="1"/>
  <c r="BH90" i="1" s="1"/>
  <c r="AR90" i="1"/>
  <c r="BE90" i="1" s="1"/>
  <c r="BG86" i="1"/>
  <c r="BH86" i="1" s="1"/>
  <c r="AR86" i="1"/>
  <c r="BE86" i="1" s="1"/>
  <c r="AR72" i="1"/>
  <c r="BL72" i="1" s="1"/>
  <c r="BJ72" i="1"/>
  <c r="BK72" i="1" s="1"/>
  <c r="BE72" i="1"/>
  <c r="AR40" i="1"/>
  <c r="BJ40" i="1"/>
  <c r="BK40" i="1" s="1"/>
  <c r="BE40" i="1"/>
  <c r="BG36" i="1"/>
  <c r="BH36" i="1" s="1"/>
  <c r="AR36" i="1"/>
  <c r="BI36" i="1" s="1"/>
  <c r="BG32" i="1"/>
  <c r="BH32" i="1" s="1"/>
  <c r="AR32" i="1"/>
  <c r="BE32" i="1" s="1"/>
  <c r="BG20" i="1"/>
  <c r="BH20" i="1" s="1"/>
  <c r="AR20" i="1"/>
  <c r="BI20" i="1" s="1"/>
  <c r="BG16" i="1"/>
  <c r="BH16" i="1" s="1"/>
  <c r="AR16" i="1"/>
  <c r="BE16" i="1" s="1"/>
  <c r="AP1656" i="1"/>
  <c r="AP1" i="1" s="1"/>
  <c r="BI459" i="1"/>
  <c r="AQ347" i="1"/>
  <c r="BE347" i="1" s="1"/>
  <c r="AR286" i="1"/>
  <c r="BI286" i="1" s="1"/>
  <c r="BG247" i="1"/>
  <c r="BH247" i="1" s="1"/>
  <c r="BG243" i="1"/>
  <c r="BH243" i="1" s="1"/>
  <c r="BL141" i="1"/>
  <c r="AR136" i="1"/>
  <c r="BI136" i="1" s="1"/>
  <c r="BJ117" i="1"/>
  <c r="BK117" i="1" s="1"/>
  <c r="BL116" i="1"/>
  <c r="BL84" i="1"/>
  <c r="BG79" i="1"/>
  <c r="BH79" i="1" s="1"/>
  <c r="BG65" i="1"/>
  <c r="BH65" i="1" s="1"/>
  <c r="BG57" i="1"/>
  <c r="BH57" i="1" s="1"/>
  <c r="BG49" i="1"/>
  <c r="BH49" i="1" s="1"/>
  <c r="BL44" i="1"/>
  <c r="BA1656" i="1"/>
  <c r="BA1" i="1" s="1"/>
  <c r="AQ129" i="1"/>
  <c r="BG123" i="1"/>
  <c r="BH123" i="1" s="1"/>
  <c r="AQ104" i="1"/>
  <c r="BE104" i="1" s="1"/>
  <c r="AQ80" i="1"/>
  <c r="BE80" i="1" s="1"/>
  <c r="BG24" i="1"/>
  <c r="BH24" i="1" s="1"/>
  <c r="BE12" i="1"/>
  <c r="BI10" i="1"/>
  <c r="AQ123" i="1"/>
  <c r="BI123" i="1" s="1"/>
  <c r="AQ82" i="1"/>
  <c r="BE82" i="1" s="1"/>
  <c r="BE10" i="1"/>
  <c r="BL1647" i="1"/>
  <c r="BL1649" i="1"/>
  <c r="BJ1580" i="1"/>
  <c r="BK1580" i="1" s="1"/>
  <c r="AR1580" i="1"/>
  <c r="BL1580" i="1" s="1"/>
  <c r="BI1576" i="1"/>
  <c r="BJ1566" i="1"/>
  <c r="BK1566" i="1" s="1"/>
  <c r="BE1566" i="1"/>
  <c r="BJ1564" i="1"/>
  <c r="BK1564" i="1" s="1"/>
  <c r="BG1562" i="1"/>
  <c r="BH1562" i="1" s="1"/>
  <c r="BG1560" i="1"/>
  <c r="BH1560" i="1" s="1"/>
  <c r="BJ1556" i="1"/>
  <c r="BK1556" i="1" s="1"/>
  <c r="BG1554" i="1"/>
  <c r="BH1554" i="1" s="1"/>
  <c r="BG1552" i="1"/>
  <c r="BH1552" i="1" s="1"/>
  <c r="BJ1550" i="1"/>
  <c r="BK1550" i="1" s="1"/>
  <c r="BI1578" i="1"/>
  <c r="AR1573" i="1"/>
  <c r="BI1573" i="1" s="1"/>
  <c r="BL1570" i="1"/>
  <c r="AQ1551" i="1"/>
  <c r="BL1551" i="1" s="1"/>
  <c r="BE1538" i="1"/>
  <c r="AR1564" i="1"/>
  <c r="BL1564" i="1" s="1"/>
  <c r="AR1562" i="1"/>
  <c r="BI1562" i="1" s="1"/>
  <c r="AR1560" i="1"/>
  <c r="BI1560" i="1" s="1"/>
  <c r="AR1556" i="1"/>
  <c r="BL1556" i="1" s="1"/>
  <c r="AR1554" i="1"/>
  <c r="BI1554" i="1" s="1"/>
  <c r="AR1552" i="1"/>
  <c r="BI1552" i="1" s="1"/>
  <c r="AR1550" i="1"/>
  <c r="BL1550" i="1" s="1"/>
  <c r="BJ1517" i="1"/>
  <c r="BK1517" i="1" s="1"/>
  <c r="BE1517" i="1"/>
  <c r="BJ1515" i="1"/>
  <c r="BK1515" i="1" s="1"/>
  <c r="BE1515" i="1"/>
  <c r="BJ1513" i="1"/>
  <c r="BK1513" i="1" s="1"/>
  <c r="BG1500" i="1"/>
  <c r="BH1500" i="1" s="1"/>
  <c r="BE1500" i="1"/>
  <c r="BG1490" i="1"/>
  <c r="BH1490" i="1" s="1"/>
  <c r="BJ1511" i="1"/>
  <c r="BK1511" i="1" s="1"/>
  <c r="BE1511" i="1"/>
  <c r="AQ1505" i="1"/>
  <c r="BI1505" i="1" s="1"/>
  <c r="AQ1499" i="1"/>
  <c r="BE1499" i="1" s="1"/>
  <c r="BG1504" i="1"/>
  <c r="BH1504" i="1" s="1"/>
  <c r="AQ1497" i="1"/>
  <c r="BI1497" i="1" s="1"/>
  <c r="AQ1495" i="1"/>
  <c r="BI1495" i="1" s="1"/>
  <c r="AR1429" i="1"/>
  <c r="BL1429" i="1" s="1"/>
  <c r="BJ1429" i="1"/>
  <c r="BK1429" i="1" s="1"/>
  <c r="BE1429" i="1"/>
  <c r="BG1409" i="1"/>
  <c r="BH1409" i="1" s="1"/>
  <c r="AR1409" i="1"/>
  <c r="BI1409" i="1" s="1"/>
  <c r="BG1389" i="1"/>
  <c r="BH1389" i="1" s="1"/>
  <c r="AR1389" i="1"/>
  <c r="BE1389" i="1" s="1"/>
  <c r="BG1381" i="1"/>
  <c r="BH1381" i="1" s="1"/>
  <c r="AR1381" i="1"/>
  <c r="BI1381" i="1" s="1"/>
  <c r="BG1373" i="1"/>
  <c r="BH1373" i="1" s="1"/>
  <c r="AR1373" i="1"/>
  <c r="BI1373" i="1" s="1"/>
  <c r="AR1516" i="1"/>
  <c r="BE1516" i="1" s="1"/>
  <c r="AR1514" i="1"/>
  <c r="BE1514" i="1" s="1"/>
  <c r="AR1508" i="1"/>
  <c r="BE1508" i="1" s="1"/>
  <c r="AQ1504" i="1"/>
  <c r="BI1504" i="1" s="1"/>
  <c r="AQ1494" i="1"/>
  <c r="BI1494" i="1" s="1"/>
  <c r="AR1490" i="1"/>
  <c r="BI1490" i="1" s="1"/>
  <c r="BE1461" i="1"/>
  <c r="BJ1454" i="1"/>
  <c r="BK1454" i="1" s="1"/>
  <c r="BE1454" i="1"/>
  <c r="BE1449" i="1"/>
  <c r="BL1445" i="1"/>
  <c r="BG1442" i="1"/>
  <c r="BH1442" i="1" s="1"/>
  <c r="BJ1424" i="1"/>
  <c r="BK1424" i="1" s="1"/>
  <c r="BL1417" i="1"/>
  <c r="BL1415" i="1"/>
  <c r="BJ1414" i="1"/>
  <c r="BK1414" i="1" s="1"/>
  <c r="BE1414" i="1"/>
  <c r="BI1393" i="1"/>
  <c r="BI1391" i="1"/>
  <c r="BI1383" i="1"/>
  <c r="BG1376" i="1"/>
  <c r="BH1376" i="1" s="1"/>
  <c r="AR1450" i="1"/>
  <c r="BI1450" i="1" s="1"/>
  <c r="AR1442" i="1"/>
  <c r="BI1442" i="1" s="1"/>
  <c r="AR1404" i="1"/>
  <c r="BI1404" i="1" s="1"/>
  <c r="BI1369" i="1"/>
  <c r="BG1345" i="1"/>
  <c r="BH1345" i="1" s="1"/>
  <c r="BE1345" i="1"/>
  <c r="BJ1335" i="1"/>
  <c r="BK1335" i="1" s="1"/>
  <c r="BE1335" i="1"/>
  <c r="BG1333" i="1"/>
  <c r="BH1333" i="1" s="1"/>
  <c r="BE1333" i="1"/>
  <c r="BG1331" i="1"/>
  <c r="BH1331" i="1" s="1"/>
  <c r="BE1331" i="1"/>
  <c r="AR1434" i="1"/>
  <c r="BL1434" i="1" s="1"/>
  <c r="AR1424" i="1"/>
  <c r="BL1424" i="1" s="1"/>
  <c r="AR1394" i="1"/>
  <c r="BI1394" i="1" s="1"/>
  <c r="AR1384" i="1"/>
  <c r="BI1384" i="1" s="1"/>
  <c r="AR1376" i="1"/>
  <c r="BI1376" i="1" s="1"/>
  <c r="BD1351" i="1"/>
  <c r="AE1351" i="1"/>
  <c r="AQ1344" i="1"/>
  <c r="BL1344" i="1" s="1"/>
  <c r="AQ1342" i="1"/>
  <c r="BE1342" i="1" s="1"/>
  <c r="AQ1340" i="1"/>
  <c r="BE1340" i="1" s="1"/>
  <c r="AQ1336" i="1"/>
  <c r="BE1336" i="1" s="1"/>
  <c r="AQ1334" i="1"/>
  <c r="BI1334" i="1" s="1"/>
  <c r="AQ1332" i="1"/>
  <c r="BE1332" i="1" s="1"/>
  <c r="AQ1330" i="1"/>
  <c r="BI1330" i="1" s="1"/>
  <c r="AQ1326" i="1"/>
  <c r="BE1316" i="1"/>
  <c r="BE1314" i="1"/>
  <c r="BE1312" i="1"/>
  <c r="BJ1295" i="1"/>
  <c r="BK1295" i="1" s="1"/>
  <c r="AR1295" i="1"/>
  <c r="BL1295" i="1" s="1"/>
  <c r="AQ1293" i="1"/>
  <c r="BE1293" i="1" s="1"/>
  <c r="BJ1285" i="1"/>
  <c r="BK1285" i="1" s="1"/>
  <c r="AR1285" i="1"/>
  <c r="BL1285" i="1" s="1"/>
  <c r="BJ1283" i="1"/>
  <c r="BK1283" i="1" s="1"/>
  <c r="AR1283" i="1"/>
  <c r="BL1283" i="1" s="1"/>
  <c r="BL1338" i="1"/>
  <c r="AQ1277" i="1"/>
  <c r="BE1277" i="1" s="1"/>
  <c r="BG1274" i="1"/>
  <c r="BH1274" i="1" s="1"/>
  <c r="BG1266" i="1"/>
  <c r="BH1266" i="1" s="1"/>
  <c r="BG1256" i="1"/>
  <c r="BH1256" i="1" s="1"/>
  <c r="AR1256" i="1"/>
  <c r="BI1256" i="1" s="1"/>
  <c r="BG1198" i="1"/>
  <c r="BH1198" i="1" s="1"/>
  <c r="BE1198" i="1"/>
  <c r="BJ1169" i="1"/>
  <c r="BK1169" i="1" s="1"/>
  <c r="BE1169" i="1"/>
  <c r="BJ1143" i="1"/>
  <c r="BK1143" i="1" s="1"/>
  <c r="BE1143" i="1"/>
  <c r="BG1131" i="1"/>
  <c r="BH1131" i="1" s="1"/>
  <c r="BG1129" i="1"/>
  <c r="BH1129" i="1" s="1"/>
  <c r="BG1121" i="1"/>
  <c r="BH1121" i="1" s="1"/>
  <c r="BE1121" i="1"/>
  <c r="BG1095" i="1"/>
  <c r="BH1095" i="1" s="1"/>
  <c r="AR1343" i="1"/>
  <c r="BL1343" i="1" s="1"/>
  <c r="AR1339" i="1"/>
  <c r="BI1339" i="1" s="1"/>
  <c r="BG1281" i="1"/>
  <c r="BH1281" i="1" s="1"/>
  <c r="AR1281" i="1"/>
  <c r="BE1281" i="1" s="1"/>
  <c r="AR1279" i="1"/>
  <c r="BI1279" i="1" s="1"/>
  <c r="BG1279" i="1"/>
  <c r="BH1279" i="1" s="1"/>
  <c r="AQ1275" i="1"/>
  <c r="BI1275" i="1" s="1"/>
  <c r="AR1274" i="1"/>
  <c r="BI1274" i="1" s="1"/>
  <c r="AQ1271" i="1"/>
  <c r="BI1271" i="1" s="1"/>
  <c r="BJ1261" i="1"/>
  <c r="BK1261" i="1" s="1"/>
  <c r="AR1261" i="1"/>
  <c r="BL1261" i="1" s="1"/>
  <c r="AQ1259" i="1"/>
  <c r="BE1259" i="1" s="1"/>
  <c r="BG1241" i="1"/>
  <c r="BH1241" i="1" s="1"/>
  <c r="BG1215" i="1"/>
  <c r="BH1215" i="1" s="1"/>
  <c r="BG1213" i="1"/>
  <c r="BH1213" i="1" s="1"/>
  <c r="BG1211" i="1"/>
  <c r="BH1211" i="1" s="1"/>
  <c r="BG1207" i="1"/>
  <c r="BH1207" i="1" s="1"/>
  <c r="BG1205" i="1"/>
  <c r="BH1205" i="1" s="1"/>
  <c r="AQ1201" i="1"/>
  <c r="BL1201" i="1" s="1"/>
  <c r="AQ1199" i="1"/>
  <c r="BE1199" i="1" s="1"/>
  <c r="BJ1195" i="1"/>
  <c r="BK1195" i="1" s="1"/>
  <c r="AR1195" i="1"/>
  <c r="BL1195" i="1" s="1"/>
  <c r="BE1188" i="1"/>
  <c r="BJ1158" i="1"/>
  <c r="BK1158" i="1" s="1"/>
  <c r="AR1158" i="1"/>
  <c r="BL1158" i="1" s="1"/>
  <c r="AQ1132" i="1"/>
  <c r="BE1132" i="1" s="1"/>
  <c r="AQ1126" i="1"/>
  <c r="BE1126" i="1" s="1"/>
  <c r="BG1116" i="1"/>
  <c r="BH1116" i="1" s="1"/>
  <c r="AR1116" i="1"/>
  <c r="BI1116" i="1" s="1"/>
  <c r="AQ1114" i="1"/>
  <c r="BI1114" i="1" s="1"/>
  <c r="AQ1112" i="1"/>
  <c r="BI1112" i="1" s="1"/>
  <c r="BL1217" i="1"/>
  <c r="BI1209" i="1"/>
  <c r="AR1204" i="1"/>
  <c r="BI1204" i="1" s="1"/>
  <c r="AR1202" i="1"/>
  <c r="BL1202" i="1" s="1"/>
  <c r="AR1192" i="1"/>
  <c r="BI1192" i="1" s="1"/>
  <c r="AR1161" i="1"/>
  <c r="BL1161" i="1" s="1"/>
  <c r="BL1157" i="1"/>
  <c r="BL1140" i="1"/>
  <c r="BI1100" i="1"/>
  <c r="BI1090" i="1"/>
  <c r="BJ962" i="1"/>
  <c r="BK962" i="1" s="1"/>
  <c r="BE962" i="1"/>
  <c r="BL899" i="1"/>
  <c r="BG872" i="1"/>
  <c r="BH872" i="1" s="1"/>
  <c r="BE872" i="1"/>
  <c r="AR1266" i="1"/>
  <c r="BI1266" i="1" s="1"/>
  <c r="AR1251" i="1"/>
  <c r="BI1251" i="1" s="1"/>
  <c r="AR1241" i="1"/>
  <c r="BI1241" i="1" s="1"/>
  <c r="BL1168" i="1"/>
  <c r="BL1156" i="1"/>
  <c r="AR1147" i="1"/>
  <c r="BL1147" i="1" s="1"/>
  <c r="AR1133" i="1"/>
  <c r="BL1133" i="1" s="1"/>
  <c r="AR1131" i="1"/>
  <c r="BI1131" i="1" s="1"/>
  <c r="AR1129" i="1"/>
  <c r="BI1129" i="1" s="1"/>
  <c r="AR1106" i="1"/>
  <c r="BI1106" i="1" s="1"/>
  <c r="BG1106" i="1"/>
  <c r="BH1106" i="1" s="1"/>
  <c r="BG1104" i="1"/>
  <c r="BH1104" i="1" s="1"/>
  <c r="BI1104" i="1"/>
  <c r="BI1098" i="1"/>
  <c r="AR1095" i="1"/>
  <c r="BI1095" i="1" s="1"/>
  <c r="BI1094" i="1"/>
  <c r="BI1092" i="1"/>
  <c r="BI1088" i="1"/>
  <c r="AQ1081" i="1"/>
  <c r="BE1081" i="1" s="1"/>
  <c r="BG1057" i="1"/>
  <c r="BH1057" i="1" s="1"/>
  <c r="AR1057" i="1"/>
  <c r="BI1057" i="1" s="1"/>
  <c r="BI1053" i="1"/>
  <c r="BI1049" i="1"/>
  <c r="BI1045" i="1"/>
  <c r="BG1025" i="1"/>
  <c r="BH1025" i="1" s="1"/>
  <c r="AR1025" i="1"/>
  <c r="BE1025" i="1" s="1"/>
  <c r="BI983" i="1"/>
  <c r="AQ961" i="1"/>
  <c r="BE961" i="1" s="1"/>
  <c r="AQ959" i="1"/>
  <c r="BE959" i="1" s="1"/>
  <c r="AQ957" i="1"/>
  <c r="BI957" i="1" s="1"/>
  <c r="BI903" i="1"/>
  <c r="BI901" i="1"/>
  <c r="BG893" i="1"/>
  <c r="BH893" i="1" s="1"/>
  <c r="AR893" i="1"/>
  <c r="BI893" i="1" s="1"/>
  <c r="BG885" i="1"/>
  <c r="BH885" i="1" s="1"/>
  <c r="AR885" i="1"/>
  <c r="BE885" i="1" s="1"/>
  <c r="BI875" i="1"/>
  <c r="BI873" i="1"/>
  <c r="BE852" i="1"/>
  <c r="BE850" i="1"/>
  <c r="BE848" i="1"/>
  <c r="BE846" i="1"/>
  <c r="AR954" i="1"/>
  <c r="BL954" i="1" s="1"/>
  <c r="AR908" i="1"/>
  <c r="BI908" i="1" s="1"/>
  <c r="BL879" i="1"/>
  <c r="BG821" i="1"/>
  <c r="BH821" i="1" s="1"/>
  <c r="AR821" i="1"/>
  <c r="BI821" i="1" s="1"/>
  <c r="BJ811" i="1"/>
  <c r="BK811" i="1" s="1"/>
  <c r="BJ806" i="1"/>
  <c r="BK806" i="1" s="1"/>
  <c r="BG804" i="1"/>
  <c r="BH804" i="1" s="1"/>
  <c r="BE804" i="1"/>
  <c r="BG794" i="1"/>
  <c r="BH794" i="1" s="1"/>
  <c r="BE794" i="1"/>
  <c r="BG792" i="1"/>
  <c r="BH792" i="1" s="1"/>
  <c r="BE792" i="1"/>
  <c r="BG790" i="1"/>
  <c r="BH790" i="1" s="1"/>
  <c r="BE790" i="1"/>
  <c r="BG786" i="1"/>
  <c r="BH786" i="1" s="1"/>
  <c r="BE786" i="1"/>
  <c r="BJ782" i="1"/>
  <c r="BK782" i="1" s="1"/>
  <c r="BG718" i="1"/>
  <c r="BH718" i="1" s="1"/>
  <c r="BE718" i="1"/>
  <c r="BJ620" i="1"/>
  <c r="BK620" i="1" s="1"/>
  <c r="BE620" i="1"/>
  <c r="BG612" i="1"/>
  <c r="BH612" i="1" s="1"/>
  <c r="BE612" i="1"/>
  <c r="BG604" i="1"/>
  <c r="BH604" i="1" s="1"/>
  <c r="BE604" i="1"/>
  <c r="BJ600" i="1"/>
  <c r="BK600" i="1" s="1"/>
  <c r="BJ564" i="1"/>
  <c r="BK564" i="1" s="1"/>
  <c r="BJ558" i="1"/>
  <c r="BK558" i="1" s="1"/>
  <c r="BG552" i="1"/>
  <c r="BH552" i="1" s="1"/>
  <c r="BG546" i="1"/>
  <c r="BH546" i="1" s="1"/>
  <c r="BJ540" i="1"/>
  <c r="BK540" i="1" s="1"/>
  <c r="BE540" i="1"/>
  <c r="BG528" i="1"/>
  <c r="BH528" i="1" s="1"/>
  <c r="BE528" i="1"/>
  <c r="BG480" i="1"/>
  <c r="BH480" i="1" s="1"/>
  <c r="AR960" i="1"/>
  <c r="BL960" i="1" s="1"/>
  <c r="AR956" i="1"/>
  <c r="BI956" i="1" s="1"/>
  <c r="BI951" i="1"/>
  <c r="AR823" i="1"/>
  <c r="BI823" i="1" s="1"/>
  <c r="BG823" i="1"/>
  <c r="BH823" i="1" s="1"/>
  <c r="BE814" i="1"/>
  <c r="BG813" i="1"/>
  <c r="BH813" i="1" s="1"/>
  <c r="BE812" i="1"/>
  <c r="AQ807" i="1"/>
  <c r="BE807" i="1" s="1"/>
  <c r="AQ805" i="1"/>
  <c r="BE805" i="1" s="1"/>
  <c r="BG797" i="1"/>
  <c r="BH797" i="1" s="1"/>
  <c r="BI793" i="1"/>
  <c r="AQ783" i="1"/>
  <c r="BL783" i="1" s="1"/>
  <c r="AQ723" i="1"/>
  <c r="BE723" i="1" s="1"/>
  <c r="AQ709" i="1"/>
  <c r="BE709" i="1" s="1"/>
  <c r="AQ707" i="1"/>
  <c r="BE707" i="1" s="1"/>
  <c r="BG701" i="1"/>
  <c r="BH701" i="1" s="1"/>
  <c r="AR701" i="1"/>
  <c r="BI701" i="1" s="1"/>
  <c r="BG695" i="1"/>
  <c r="BH695" i="1" s="1"/>
  <c r="AR695" i="1"/>
  <c r="BJ691" i="1"/>
  <c r="BK691" i="1" s="1"/>
  <c r="AR691" i="1"/>
  <c r="BE691" i="1" s="1"/>
  <c r="BJ689" i="1"/>
  <c r="BK689" i="1" s="1"/>
  <c r="AR689" i="1"/>
  <c r="BL689" i="1" s="1"/>
  <c r="AQ687" i="1"/>
  <c r="BG685" i="1"/>
  <c r="BH685" i="1" s="1"/>
  <c r="AR685" i="1"/>
  <c r="BI685" i="1" s="1"/>
  <c r="BJ683" i="1"/>
  <c r="BK683" i="1" s="1"/>
  <c r="AR683" i="1"/>
  <c r="BE683" i="1" s="1"/>
  <c r="BG679" i="1"/>
  <c r="BH679" i="1" s="1"/>
  <c r="AR679" i="1"/>
  <c r="BG663" i="1"/>
  <c r="BH663" i="1" s="1"/>
  <c r="AR663" i="1"/>
  <c r="BI663" i="1" s="1"/>
  <c r="BG633" i="1"/>
  <c r="BH633" i="1" s="1"/>
  <c r="AR633" i="1"/>
  <c r="BE633" i="1" s="1"/>
  <c r="AQ631" i="1"/>
  <c r="BE631" i="1" s="1"/>
  <c r="BG629" i="1"/>
  <c r="BH629" i="1" s="1"/>
  <c r="AR629" i="1"/>
  <c r="AQ627" i="1"/>
  <c r="BI627" i="1" s="1"/>
  <c r="BG625" i="1"/>
  <c r="BH625" i="1" s="1"/>
  <c r="AR625" i="1"/>
  <c r="BI625" i="1" s="1"/>
  <c r="AQ623" i="1"/>
  <c r="AQ615" i="1"/>
  <c r="BE615" i="1" s="1"/>
  <c r="AQ611" i="1"/>
  <c r="BE611" i="1" s="1"/>
  <c r="AQ595" i="1"/>
  <c r="BE595" i="1" s="1"/>
  <c r="BJ589" i="1"/>
  <c r="BK589" i="1" s="1"/>
  <c r="AR589" i="1"/>
  <c r="BE589" i="1" s="1"/>
  <c r="AQ587" i="1"/>
  <c r="BI587" i="1" s="1"/>
  <c r="BJ583" i="1"/>
  <c r="BK583" i="1" s="1"/>
  <c r="AR583" i="1"/>
  <c r="BL583" i="1" s="1"/>
  <c r="AQ581" i="1"/>
  <c r="BE581" i="1" s="1"/>
  <c r="AQ811" i="1"/>
  <c r="BL811" i="1" s="1"/>
  <c r="BI809" i="1"/>
  <c r="BL803" i="1"/>
  <c r="AR800" i="1"/>
  <c r="BL800" i="1" s="1"/>
  <c r="AR796" i="1"/>
  <c r="BI796" i="1" s="1"/>
  <c r="BI795" i="1"/>
  <c r="AR782" i="1"/>
  <c r="BL782" i="1" s="1"/>
  <c r="AR668" i="1"/>
  <c r="BL668" i="1" s="1"/>
  <c r="AR600" i="1"/>
  <c r="BL600" i="1" s="1"/>
  <c r="AR594" i="1"/>
  <c r="BI594" i="1" s="1"/>
  <c r="BL577" i="1"/>
  <c r="BL573" i="1"/>
  <c r="BL569" i="1"/>
  <c r="BL565" i="1"/>
  <c r="AR558" i="1"/>
  <c r="BL558" i="1" s="1"/>
  <c r="AR546" i="1"/>
  <c r="BI546" i="1" s="1"/>
  <c r="AR534" i="1"/>
  <c r="BI534" i="1" s="1"/>
  <c r="BL527" i="1"/>
  <c r="BL523" i="1"/>
  <c r="BL519" i="1"/>
  <c r="BJ493" i="1"/>
  <c r="BK493" i="1" s="1"/>
  <c r="AR493" i="1"/>
  <c r="BL493" i="1" s="1"/>
  <c r="BE487" i="1"/>
  <c r="AR480" i="1"/>
  <c r="BI480" i="1" s="1"/>
  <c r="BL479" i="1"/>
  <c r="BL471" i="1"/>
  <c r="BJ467" i="1"/>
  <c r="BK467" i="1" s="1"/>
  <c r="AR467" i="1"/>
  <c r="BE467" i="1" s="1"/>
  <c r="AR454" i="1"/>
  <c r="BI454" i="1" s="1"/>
  <c r="AR447" i="1"/>
  <c r="BL447" i="1" s="1"/>
  <c r="BJ447" i="1"/>
  <c r="BK447" i="1" s="1"/>
  <c r="AR369" i="1"/>
  <c r="BL369" i="1" s="1"/>
  <c r="BJ369" i="1"/>
  <c r="BK369" i="1" s="1"/>
  <c r="BG363" i="1"/>
  <c r="BH363" i="1" s="1"/>
  <c r="AR363" i="1"/>
  <c r="BI363" i="1" s="1"/>
  <c r="BG345" i="1"/>
  <c r="BH345" i="1" s="1"/>
  <c r="AR345" i="1"/>
  <c r="BI345" i="1" s="1"/>
  <c r="BG279" i="1"/>
  <c r="BH279" i="1" s="1"/>
  <c r="AR279" i="1"/>
  <c r="BI279" i="1" s="1"/>
  <c r="AR273" i="1"/>
  <c r="BL273" i="1" s="1"/>
  <c r="BJ273" i="1"/>
  <c r="BK273" i="1" s="1"/>
  <c r="BG269" i="1"/>
  <c r="BH269" i="1" s="1"/>
  <c r="AR269" i="1"/>
  <c r="BI269" i="1" s="1"/>
  <c r="BG261" i="1"/>
  <c r="BH261" i="1" s="1"/>
  <c r="AR261" i="1"/>
  <c r="BI261" i="1" s="1"/>
  <c r="BG245" i="1"/>
  <c r="BH245" i="1" s="1"/>
  <c r="AR245" i="1"/>
  <c r="BI245" i="1" s="1"/>
  <c r="AR227" i="1"/>
  <c r="BL227" i="1" s="1"/>
  <c r="BJ227" i="1"/>
  <c r="BK227" i="1" s="1"/>
  <c r="BG221" i="1"/>
  <c r="BH221" i="1" s="1"/>
  <c r="AR221" i="1"/>
  <c r="BE221" i="1" s="1"/>
  <c r="BG215" i="1"/>
  <c r="BH215" i="1" s="1"/>
  <c r="AR215" i="1"/>
  <c r="BE215" i="1" s="1"/>
  <c r="AR197" i="1"/>
  <c r="BL197" i="1" s="1"/>
  <c r="BJ197" i="1"/>
  <c r="BK197" i="1" s="1"/>
  <c r="AR191" i="1"/>
  <c r="BL191" i="1" s="1"/>
  <c r="BJ191" i="1"/>
  <c r="BK191" i="1" s="1"/>
  <c r="BG149" i="1"/>
  <c r="BH149" i="1" s="1"/>
  <c r="AR149" i="1"/>
  <c r="BI149" i="1" s="1"/>
  <c r="AR143" i="1"/>
  <c r="BL143" i="1" s="1"/>
  <c r="BJ143" i="1"/>
  <c r="BK143" i="1" s="1"/>
  <c r="AR817" i="1"/>
  <c r="BI817" i="1" s="1"/>
  <c r="AR815" i="1"/>
  <c r="BI815" i="1" s="1"/>
  <c r="AR813" i="1"/>
  <c r="BI813" i="1" s="1"/>
  <c r="AR810" i="1"/>
  <c r="BL810" i="1" s="1"/>
  <c r="AR806" i="1"/>
  <c r="BL806" i="1" s="1"/>
  <c r="AR802" i="1"/>
  <c r="BL802" i="1" s="1"/>
  <c r="BI791" i="1"/>
  <c r="AR784" i="1"/>
  <c r="BL784" i="1" s="1"/>
  <c r="AR780" i="1"/>
  <c r="BL780" i="1" s="1"/>
  <c r="AR720" i="1"/>
  <c r="BI720" i="1" s="1"/>
  <c r="AR716" i="1"/>
  <c r="BI716" i="1" s="1"/>
  <c r="AR714" i="1"/>
  <c r="BI714" i="1" s="1"/>
  <c r="BL673" i="1"/>
  <c r="AR614" i="1"/>
  <c r="BL614" i="1" s="1"/>
  <c r="BL607" i="1"/>
  <c r="AR606" i="1"/>
  <c r="BL606" i="1" s="1"/>
  <c r="AR598" i="1"/>
  <c r="BL598" i="1" s="1"/>
  <c r="AR596" i="1"/>
  <c r="BI596" i="1" s="1"/>
  <c r="AR586" i="1"/>
  <c r="BI586" i="1" s="1"/>
  <c r="AR580" i="1"/>
  <c r="BI580" i="1" s="1"/>
  <c r="AR564" i="1"/>
  <c r="BL564" i="1" s="1"/>
  <c r="AR552" i="1"/>
  <c r="BI552" i="1" s="1"/>
  <c r="AR506" i="1"/>
  <c r="BI506" i="1" s="1"/>
  <c r="BE463" i="1"/>
  <c r="BE455" i="1"/>
  <c r="BE380" i="1"/>
  <c r="BG380" i="1"/>
  <c r="BH380" i="1" s="1"/>
  <c r="BE378" i="1"/>
  <c r="BG378" i="1"/>
  <c r="BH378" i="1" s="1"/>
  <c r="BG376" i="1"/>
  <c r="BH376" i="1" s="1"/>
  <c r="BG374" i="1"/>
  <c r="BH374" i="1" s="1"/>
  <c r="BJ372" i="1"/>
  <c r="BK372" i="1" s="1"/>
  <c r="BJ366" i="1"/>
  <c r="BK366" i="1" s="1"/>
  <c r="BJ350" i="1"/>
  <c r="BK350" i="1" s="1"/>
  <c r="BI347" i="1"/>
  <c r="BE323" i="1"/>
  <c r="BE319" i="1"/>
  <c r="BE315" i="1"/>
  <c r="BE313" i="1"/>
  <c r="BE309" i="1"/>
  <c r="BE284" i="1"/>
  <c r="BG284" i="1"/>
  <c r="BH284" i="1" s="1"/>
  <c r="BE241" i="1"/>
  <c r="BE240" i="1"/>
  <c r="BG240" i="1"/>
  <c r="BH240" i="1" s="1"/>
  <c r="BE239" i="1"/>
  <c r="BE237" i="1"/>
  <c r="BE233" i="1"/>
  <c r="BI231" i="1"/>
  <c r="BE230" i="1"/>
  <c r="BG230" i="1"/>
  <c r="BH230" i="1" s="1"/>
  <c r="BJ224" i="1"/>
  <c r="BK224" i="1" s="1"/>
  <c r="BE224" i="1"/>
  <c r="BJ218" i="1"/>
  <c r="BK218" i="1" s="1"/>
  <c r="BE218" i="1"/>
  <c r="BL211" i="1"/>
  <c r="BL205" i="1"/>
  <c r="BG194" i="1"/>
  <c r="BH194" i="1" s="1"/>
  <c r="BG188" i="1"/>
  <c r="BH188" i="1" s="1"/>
  <c r="BE171" i="1"/>
  <c r="BE167" i="1"/>
  <c r="BE153" i="1"/>
  <c r="BE147" i="1"/>
  <c r="BE146" i="1"/>
  <c r="BG146" i="1"/>
  <c r="BH146" i="1" s="1"/>
  <c r="BG138" i="1"/>
  <c r="BH138" i="1" s="1"/>
  <c r="BE138" i="1"/>
  <c r="BG134" i="1"/>
  <c r="BH134" i="1" s="1"/>
  <c r="BE134" i="1"/>
  <c r="AR376" i="1"/>
  <c r="BI376" i="1" s="1"/>
  <c r="AR372" i="1"/>
  <c r="BL372" i="1" s="1"/>
  <c r="AQ349" i="1"/>
  <c r="BE349" i="1" s="1"/>
  <c r="AQ213" i="1"/>
  <c r="BE213" i="1" s="1"/>
  <c r="AR194" i="1"/>
  <c r="BI194" i="1" s="1"/>
  <c r="AR188" i="1"/>
  <c r="BI188" i="1" s="1"/>
  <c r="BI125" i="1"/>
  <c r="BG121" i="1"/>
  <c r="BH121" i="1" s="1"/>
  <c r="AR121" i="1"/>
  <c r="BI121" i="1" s="1"/>
  <c r="AR110" i="1"/>
  <c r="BL110" i="1" s="1"/>
  <c r="BJ110" i="1"/>
  <c r="BK110" i="1" s="1"/>
  <c r="AR42" i="1"/>
  <c r="BL42" i="1" s="1"/>
  <c r="BJ42" i="1"/>
  <c r="BK42" i="1" s="1"/>
  <c r="AR38" i="1"/>
  <c r="BL38" i="1" s="1"/>
  <c r="BJ38" i="1"/>
  <c r="BK38" i="1" s="1"/>
  <c r="BG34" i="1"/>
  <c r="BH34" i="1" s="1"/>
  <c r="AR34" i="1"/>
  <c r="BI34" i="1" s="1"/>
  <c r="BG30" i="1"/>
  <c r="BH30" i="1" s="1"/>
  <c r="AR30" i="1"/>
  <c r="BI30" i="1" s="1"/>
  <c r="BG22" i="1"/>
  <c r="BH22" i="1" s="1"/>
  <c r="AR22" i="1"/>
  <c r="BI22" i="1" s="1"/>
  <c r="AR18" i="1"/>
  <c r="BL18" i="1" s="1"/>
  <c r="BJ18" i="1"/>
  <c r="BK18" i="1" s="1"/>
  <c r="AR14" i="1"/>
  <c r="BL14" i="1" s="1"/>
  <c r="BJ14" i="1"/>
  <c r="AR440" i="1"/>
  <c r="BI440" i="1" s="1"/>
  <c r="AR374" i="1"/>
  <c r="BI374" i="1" s="1"/>
  <c r="AR366" i="1"/>
  <c r="BL366" i="1" s="1"/>
  <c r="AR350" i="1"/>
  <c r="BL350" i="1" s="1"/>
  <c r="AR340" i="1"/>
  <c r="BL340" i="1" s="1"/>
  <c r="AR276" i="1"/>
  <c r="BI276" i="1" s="1"/>
  <c r="AR250" i="1"/>
  <c r="BL250" i="1" s="1"/>
  <c r="AR154" i="1"/>
  <c r="BI154" i="1" s="1"/>
  <c r="BE135" i="1"/>
  <c r="BE133" i="1"/>
  <c r="BE131" i="1"/>
  <c r="BL119" i="1"/>
  <c r="BE116" i="1"/>
  <c r="BL106" i="1"/>
  <c r="BI104" i="1"/>
  <c r="BI94" i="1"/>
  <c r="BI90" i="1"/>
  <c r="BI86" i="1"/>
  <c r="BE84" i="1"/>
  <c r="BI82" i="1"/>
  <c r="BJ61" i="1"/>
  <c r="BK61" i="1" s="1"/>
  <c r="BJ53" i="1"/>
  <c r="BK53" i="1" s="1"/>
  <c r="BG45" i="1"/>
  <c r="BH45" i="1" s="1"/>
  <c r="BE44" i="1"/>
  <c r="BL40" i="1"/>
  <c r="BI32" i="1"/>
  <c r="BL28" i="1"/>
  <c r="BE26" i="1"/>
  <c r="BG25" i="1"/>
  <c r="BH25" i="1" s="1"/>
  <c r="BI24" i="1"/>
  <c r="BG7" i="1"/>
  <c r="AY1656" i="1"/>
  <c r="AY1" i="1" s="1"/>
  <c r="AO1656" i="1"/>
  <c r="AO1" i="1" s="1"/>
  <c r="AQ100" i="1"/>
  <c r="BE100" i="1" s="1"/>
  <c r="AR79" i="1"/>
  <c r="BI79" i="1" s="1"/>
  <c r="AR65" i="1"/>
  <c r="BI65" i="1" s="1"/>
  <c r="AR61" i="1"/>
  <c r="BL61" i="1" s="1"/>
  <c r="AR57" i="1"/>
  <c r="BI57" i="1" s="1"/>
  <c r="AR53" i="1"/>
  <c r="BL53" i="1" s="1"/>
  <c r="AR49" i="1"/>
  <c r="BI49" i="1" s="1"/>
  <c r="AR45" i="1"/>
  <c r="BI45" i="1" s="1"/>
  <c r="AR25" i="1"/>
  <c r="BI25" i="1" s="1"/>
  <c r="BI12" i="1"/>
  <c r="AQ137" i="1"/>
  <c r="BI137" i="1" s="1"/>
  <c r="AR7" i="1"/>
  <c r="BI7" i="1" s="1"/>
  <c r="BE667" i="1" l="1"/>
  <c r="BI185" i="1"/>
  <c r="BE629" i="1"/>
  <c r="BI905" i="1"/>
  <c r="BI1203" i="1"/>
  <c r="BI548" i="1"/>
  <c r="BE548" i="1"/>
  <c r="BE191" i="1"/>
  <c r="BE273" i="1"/>
  <c r="BE196" i="1"/>
  <c r="BI196" i="1"/>
  <c r="BE368" i="1"/>
  <c r="BL368" i="1"/>
  <c r="BE144" i="1"/>
  <c r="BL144" i="1"/>
  <c r="BE228" i="1"/>
  <c r="BL228" i="1"/>
  <c r="BE556" i="1"/>
  <c r="BI556" i="1"/>
  <c r="BE369" i="1"/>
  <c r="BE38" i="1"/>
  <c r="BE1118" i="1"/>
  <c r="BE18" i="1"/>
  <c r="BE110" i="1"/>
  <c r="BE20" i="1"/>
  <c r="BI547" i="1"/>
  <c r="BI1120" i="1"/>
  <c r="BE1111" i="1"/>
  <c r="BL769" i="1"/>
  <c r="BE143" i="1"/>
  <c r="BE227" i="1"/>
  <c r="BI80" i="1"/>
  <c r="BI122" i="1"/>
  <c r="BE122" i="1"/>
  <c r="BE150" i="1"/>
  <c r="BI150" i="1"/>
  <c r="BE105" i="1"/>
  <c r="BI105" i="1"/>
  <c r="BL961" i="1"/>
  <c r="BI1199" i="1"/>
  <c r="BI1499" i="1"/>
  <c r="BE34" i="1"/>
  <c r="BI221" i="1"/>
  <c r="BL589" i="1"/>
  <c r="BE149" i="1"/>
  <c r="BE245" i="1"/>
  <c r="BE363" i="1"/>
  <c r="BE493" i="1"/>
  <c r="BI581" i="1"/>
  <c r="BI595" i="1"/>
  <c r="BI611" i="1"/>
  <c r="BE1105" i="1"/>
  <c r="BI1105" i="1"/>
  <c r="BI959" i="1"/>
  <c r="BE1409" i="1"/>
  <c r="BE1580" i="1"/>
  <c r="BE635" i="1"/>
  <c r="BE665" i="1"/>
  <c r="BI797" i="1"/>
  <c r="BE681" i="1"/>
  <c r="BE699" i="1"/>
  <c r="BL963" i="1"/>
  <c r="BE1280" i="1"/>
  <c r="BI1280" i="1"/>
  <c r="BE14" i="1"/>
  <c r="BE42" i="1"/>
  <c r="BI215" i="1"/>
  <c r="BL691" i="1"/>
  <c r="BI805" i="1"/>
  <c r="BE623" i="1"/>
  <c r="BE627" i="1"/>
  <c r="BE679" i="1"/>
  <c r="BE687" i="1"/>
  <c r="BI695" i="1"/>
  <c r="BI707" i="1"/>
  <c r="BI709" i="1"/>
  <c r="BI723" i="1"/>
  <c r="BL1055" i="1"/>
  <c r="BE1269" i="1"/>
  <c r="BI1259" i="1"/>
  <c r="BE1326" i="1"/>
  <c r="BE1513" i="1"/>
  <c r="BI16" i="1"/>
  <c r="BE151" i="1"/>
  <c r="BI551" i="1"/>
  <c r="BE895" i="1"/>
  <c r="BE1447" i="1"/>
  <c r="BE45" i="1"/>
  <c r="BE22" i="1"/>
  <c r="BE372" i="1"/>
  <c r="BE269" i="1"/>
  <c r="BE279" i="1"/>
  <c r="BI687" i="1"/>
  <c r="BE480" i="1"/>
  <c r="BE600" i="1"/>
  <c r="BE782" i="1"/>
  <c r="BI885" i="1"/>
  <c r="BE1106" i="1"/>
  <c r="BI1126" i="1"/>
  <c r="BI1132" i="1"/>
  <c r="BE1131" i="1"/>
  <c r="BE1256" i="1"/>
  <c r="BE1283" i="1"/>
  <c r="BE1295" i="1"/>
  <c r="BI1340" i="1"/>
  <c r="BI1342" i="1"/>
  <c r="BD1656" i="1"/>
  <c r="BD1" i="1" s="1"/>
  <c r="BE1351" i="1"/>
  <c r="BE1381" i="1"/>
  <c r="BE1556" i="1"/>
  <c r="BE36" i="1"/>
  <c r="BE98" i="1"/>
  <c r="BI355" i="1"/>
  <c r="BI553" i="1"/>
  <c r="BI557" i="1"/>
  <c r="BE259" i="1"/>
  <c r="BE335" i="1"/>
  <c r="BI619" i="1"/>
  <c r="BL1023" i="1"/>
  <c r="BE602" i="1"/>
  <c r="BE616" i="1"/>
  <c r="BE618" i="1"/>
  <c r="BE1267" i="1"/>
  <c r="BI1281" i="1"/>
  <c r="BE1127" i="1"/>
  <c r="BE1246" i="1"/>
  <c r="BE1452" i="1"/>
  <c r="BI1547" i="1"/>
  <c r="BE826" i="1"/>
  <c r="BI826" i="1"/>
  <c r="BL1175" i="1"/>
  <c r="BE1155" i="1"/>
  <c r="BL1155" i="1"/>
  <c r="BL1351" i="1"/>
  <c r="BE350" i="1"/>
  <c r="BE552" i="1"/>
  <c r="BE558" i="1"/>
  <c r="BE811" i="1"/>
  <c r="BE1552" i="1"/>
  <c r="BE1562" i="1"/>
  <c r="BI629" i="1"/>
  <c r="BI679" i="1"/>
  <c r="BE808" i="1"/>
  <c r="BL128" i="1"/>
  <c r="BE128" i="1"/>
  <c r="BE1284" i="1"/>
  <c r="BL1284" i="1"/>
  <c r="BL1465" i="1"/>
  <c r="BG1103" i="1"/>
  <c r="BH1103" i="1" s="1"/>
  <c r="BE1103" i="1"/>
  <c r="BI100" i="1"/>
  <c r="BE121" i="1"/>
  <c r="BE137" i="1"/>
  <c r="BE366" i="1"/>
  <c r="BE447" i="1"/>
  <c r="BE695" i="1"/>
  <c r="BE564" i="1"/>
  <c r="BE821" i="1"/>
  <c r="BE1095" i="1"/>
  <c r="BE1129" i="1"/>
  <c r="BE1550" i="1"/>
  <c r="BE1554" i="1"/>
  <c r="BE1560" i="1"/>
  <c r="BE1564" i="1"/>
  <c r="BE154" i="1"/>
  <c r="BE156" i="1"/>
  <c r="BE250" i="1"/>
  <c r="BE340" i="1"/>
  <c r="BE440" i="1"/>
  <c r="BL467" i="1"/>
  <c r="BI633" i="1"/>
  <c r="BE677" i="1"/>
  <c r="BE815" i="1"/>
  <c r="BE817" i="1"/>
  <c r="BE454" i="1"/>
  <c r="BE506" i="1"/>
  <c r="BE534" i="1"/>
  <c r="BE580" i="1"/>
  <c r="BE586" i="1"/>
  <c r="BE594" i="1"/>
  <c r="BE596" i="1"/>
  <c r="BE598" i="1"/>
  <c r="BE606" i="1"/>
  <c r="BE608" i="1"/>
  <c r="BE610" i="1"/>
  <c r="BE614" i="1"/>
  <c r="BE668" i="1"/>
  <c r="BE714" i="1"/>
  <c r="BE716" i="1"/>
  <c r="BE720" i="1"/>
  <c r="BE780" i="1"/>
  <c r="BE784" i="1"/>
  <c r="BE788" i="1"/>
  <c r="BE796" i="1"/>
  <c r="BE798" i="1"/>
  <c r="BE800" i="1"/>
  <c r="BE802" i="1"/>
  <c r="BE810" i="1"/>
  <c r="BE825" i="1"/>
  <c r="BI1025" i="1"/>
  <c r="BE891" i="1"/>
  <c r="BE1124" i="1"/>
  <c r="BE1271" i="1"/>
  <c r="BE1091" i="1"/>
  <c r="BE1119" i="1"/>
  <c r="BE1133" i="1"/>
  <c r="BE1147" i="1"/>
  <c r="BE1161" i="1"/>
  <c r="BE1192" i="1"/>
  <c r="BE1200" i="1"/>
  <c r="BE1202" i="1"/>
  <c r="BE1204" i="1"/>
  <c r="BE1230" i="1"/>
  <c r="BE1368" i="1"/>
  <c r="BI1375" i="1"/>
  <c r="BE1505" i="1"/>
  <c r="BE1494" i="1"/>
  <c r="BL1516" i="1"/>
  <c r="BE1558" i="1"/>
  <c r="BI281" i="1"/>
  <c r="BI433" i="1"/>
  <c r="BE587" i="1"/>
  <c r="BL1336" i="1"/>
  <c r="BE1334" i="1"/>
  <c r="BI1389" i="1"/>
  <c r="BI1496" i="1"/>
  <c r="BJ1512" i="1"/>
  <c r="BK1512" i="1" s="1"/>
  <c r="BE1512" i="1"/>
  <c r="BE8" i="1"/>
  <c r="BG8" i="1"/>
  <c r="BH8" i="1" s="1"/>
  <c r="AM1656" i="1"/>
  <c r="AM1" i="1" s="1"/>
  <c r="BE123" i="1"/>
  <c r="BG195" i="1"/>
  <c r="BH195" i="1" s="1"/>
  <c r="BE195" i="1"/>
  <c r="BI267" i="1"/>
  <c r="BG337" i="1"/>
  <c r="BH337" i="1" s="1"/>
  <c r="BE337" i="1"/>
  <c r="BE339" i="1"/>
  <c r="BG339" i="1"/>
  <c r="BH339" i="1" s="1"/>
  <c r="BE1201" i="1"/>
  <c r="BI1457" i="1"/>
  <c r="BG1383" i="1"/>
  <c r="BH1383" i="1" s="1"/>
  <c r="BE1383" i="1"/>
  <c r="BG1451" i="1"/>
  <c r="BH1451" i="1" s="1"/>
  <c r="BE1451" i="1"/>
  <c r="BE1453" i="1"/>
  <c r="BJ1453" i="1"/>
  <c r="BK1453" i="1" s="1"/>
  <c r="BE603" i="1"/>
  <c r="BL861" i="1"/>
  <c r="BE1344" i="1"/>
  <c r="BH7" i="1"/>
  <c r="BE194" i="1"/>
  <c r="BE197" i="1"/>
  <c r="BE663" i="1"/>
  <c r="BE546" i="1"/>
  <c r="BE806" i="1"/>
  <c r="BE893" i="1"/>
  <c r="BE1442" i="1"/>
  <c r="BE1490" i="1"/>
  <c r="BE1495" i="1"/>
  <c r="BE7" i="1"/>
  <c r="BE25" i="1"/>
  <c r="BE53" i="1"/>
  <c r="BE61" i="1"/>
  <c r="AR1656" i="1"/>
  <c r="AR1" i="1" s="1"/>
  <c r="BK14" i="1"/>
  <c r="BE30" i="1"/>
  <c r="BE188" i="1"/>
  <c r="BI213" i="1"/>
  <c r="BI349" i="1"/>
  <c r="BE374" i="1"/>
  <c r="BE376" i="1"/>
  <c r="BL615" i="1"/>
  <c r="BE261" i="1"/>
  <c r="BE345" i="1"/>
  <c r="BL683" i="1"/>
  <c r="BL807" i="1"/>
  <c r="BE583" i="1"/>
  <c r="BI623" i="1"/>
  <c r="BE625" i="1"/>
  <c r="BI631" i="1"/>
  <c r="BE685" i="1"/>
  <c r="BE689" i="1"/>
  <c r="BE701" i="1"/>
  <c r="BE813" i="1"/>
  <c r="BE823" i="1"/>
  <c r="BL1081" i="1"/>
  <c r="BE1057" i="1"/>
  <c r="BE1114" i="1"/>
  <c r="BE1112" i="1"/>
  <c r="BE1116" i="1"/>
  <c r="BE1158" i="1"/>
  <c r="BE1195" i="1"/>
  <c r="BE1241" i="1"/>
  <c r="BE1261" i="1"/>
  <c r="BE1279" i="1"/>
  <c r="BE1266" i="1"/>
  <c r="BE1274" i="1"/>
  <c r="BI1277" i="1"/>
  <c r="BE1330" i="1"/>
  <c r="BE1285" i="1"/>
  <c r="BI1293" i="1"/>
  <c r="BI1326" i="1"/>
  <c r="BI1332" i="1"/>
  <c r="BE1376" i="1"/>
  <c r="BE1424" i="1"/>
  <c r="BE1373" i="1"/>
  <c r="BE1504" i="1"/>
  <c r="BL1508" i="1"/>
  <c r="BL1514" i="1"/>
  <c r="BE1497" i="1"/>
  <c r="BL129" i="1"/>
  <c r="BE129" i="1"/>
  <c r="BE49" i="1"/>
  <c r="BE57" i="1"/>
  <c r="BE65" i="1"/>
  <c r="BE79" i="1"/>
  <c r="BE102" i="1"/>
  <c r="BE127" i="1"/>
  <c r="BE124" i="1"/>
  <c r="BE136" i="1"/>
  <c r="BE140" i="1"/>
  <c r="BE200" i="1"/>
  <c r="BE212" i="1"/>
  <c r="BE276" i="1"/>
  <c r="BE286" i="1"/>
  <c r="BI549" i="1"/>
  <c r="BL781" i="1"/>
  <c r="BE517" i="1"/>
  <c r="BE693" i="1"/>
  <c r="BE697" i="1"/>
  <c r="BE703" i="1"/>
  <c r="BE705" i="1"/>
  <c r="BE819" i="1"/>
  <c r="BE827" i="1"/>
  <c r="BE877" i="1"/>
  <c r="BE897" i="1"/>
  <c r="BE1084" i="1"/>
  <c r="BE1102" i="1"/>
  <c r="BE880" i="1"/>
  <c r="BE888" i="1"/>
  <c r="BE900" i="1"/>
  <c r="BE908" i="1"/>
  <c r="BE954" i="1"/>
  <c r="BE956" i="1"/>
  <c r="BE958" i="1"/>
  <c r="BE960" i="1"/>
  <c r="BE1022" i="1"/>
  <c r="BE1054" i="1"/>
  <c r="BE1080" i="1"/>
  <c r="BE1154" i="1"/>
  <c r="BE1166" i="1"/>
  <c r="BE1251" i="1"/>
  <c r="BE1275" i="1"/>
  <c r="BE1276" i="1"/>
  <c r="BE1288" i="1"/>
  <c r="BE1290" i="1"/>
  <c r="BE1323" i="1"/>
  <c r="BE1329" i="1"/>
  <c r="BE1337" i="1"/>
  <c r="BE1339" i="1"/>
  <c r="BE1341" i="1"/>
  <c r="BE1343" i="1"/>
  <c r="BE1384" i="1"/>
  <c r="BE1394" i="1"/>
  <c r="BE1404" i="1"/>
  <c r="BE1434" i="1"/>
  <c r="BE1450" i="1"/>
  <c r="BE1399" i="1"/>
  <c r="BE1439" i="1"/>
  <c r="BE1503" i="1"/>
  <c r="BE1498" i="1"/>
  <c r="BE1506" i="1"/>
  <c r="BE1551" i="1"/>
  <c r="BE1573" i="1"/>
  <c r="BE229" i="1"/>
  <c r="BJ229" i="1"/>
  <c r="BK229" i="1" s="1"/>
  <c r="BJ367" i="1"/>
  <c r="BK367" i="1" s="1"/>
  <c r="BE367" i="1"/>
  <c r="BI8" i="1"/>
  <c r="AQ1656" i="1"/>
  <c r="AQ1" i="1" s="1"/>
  <c r="BG381" i="1"/>
  <c r="BH381" i="1" s="1"/>
  <c r="BE381" i="1"/>
  <c r="BE435" i="1"/>
  <c r="BG435" i="1"/>
  <c r="BH435" i="1" s="1"/>
  <c r="BG437" i="1"/>
  <c r="BH437" i="1" s="1"/>
  <c r="BE437" i="1"/>
  <c r="BE439" i="1"/>
  <c r="BG439" i="1"/>
  <c r="BH439" i="1" s="1"/>
  <c r="BE783" i="1"/>
  <c r="BE957" i="1"/>
  <c r="BI1656" i="1" l="1"/>
  <c r="BI1" i="1" s="1"/>
  <c r="BL1656" i="1"/>
  <c r="BL1" i="1" s="1"/>
  <c r="BE1656" i="1"/>
  <c r="BH1656" i="1"/>
  <c r="BH1" i="1" s="1"/>
  <c r="BJ1656" i="1"/>
  <c r="BJ1" i="1" s="1"/>
  <c r="BK1656" i="1"/>
  <c r="BK1" i="1" s="1"/>
  <c r="BG1656" i="1"/>
  <c r="BG1" i="1" s="1"/>
  <c r="BF1656" i="1" l="1"/>
  <c r="BM1656" i="1" s="1"/>
  <c r="BE1" i="1"/>
  <c r="A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B3" authorId="0" shapeId="0" xr:uid="{00000000-0006-0000-0000-000002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F3" authorId="0" shapeId="0" xr:uid="{00000000-0006-0000-0000-000003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 соответствии с рабочим учебным планом</t>
        </r>
      </text>
    </comment>
    <comment ref="M3" authorId="0" shapeId="0" xr:uid="{00000000-0006-0000-0000-000004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Выбор значения из выпадающего списка</t>
        </r>
      </text>
    </comment>
    <comment ref="Q3" authorId="0" shapeId="0" xr:uid="{00000000-0006-0000-0000-000005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Выбор значения из выпадающего списка</t>
        </r>
      </text>
    </comment>
    <comment ref="R3" authorId="0" shapeId="0" xr:uid="{00000000-0006-0000-0000-000006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К - курсовая работа
М - история болезни</t>
        </r>
      </text>
    </comment>
    <comment ref="S3" authorId="0" shapeId="0" xr:uid="{00000000-0006-0000-0000-000007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К - курсоввой проект</t>
        </r>
      </text>
    </comment>
    <comment ref="AH3" authorId="0" shapeId="0" xr:uid="{00000000-0006-0000-0000-000008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 xml:space="preserve">Выбирается из списка
</t>
        </r>
      </text>
    </comment>
    <comment ref="AI3" authorId="0" shapeId="0" xr:uid="{00000000-0006-0000-0000-000009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Выбирается из списка</t>
        </r>
      </text>
    </comment>
    <comment ref="AK3" authorId="0" shapeId="0" xr:uid="{00000000-0006-0000-0000-00000A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Выбирается из списка</t>
        </r>
      </text>
    </comment>
    <comment ref="C4" authorId="0" shapeId="0" xr:uid="{00000000-0006-0000-0000-00000B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b/>
            <sz val="11"/>
            <color rgb="FF000000"/>
            <rFont val="Tahoma"/>
            <family val="2"/>
            <charset val="204"/>
          </rPr>
          <t>Необходимо найти Шифр в первой колонке на листе "Контингент ООП" и скопировать его в этот столбец!</t>
        </r>
      </text>
    </comment>
    <comment ref="D4" authorId="0" shapeId="0" xr:uid="{00000000-0006-0000-0000-00000C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автоматически</t>
        </r>
      </text>
    </comment>
    <comment ref="E4" authorId="0" shapeId="0" xr:uid="{00000000-0006-0000-0000-00000D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Заполняются автоматическм</t>
        </r>
      </text>
    </comment>
    <comment ref="F4" authorId="0" shapeId="0" xr:uid="{00000000-0006-0000-0000-00000E000000}">
      <text>
        <r>
          <rPr>
            <sz val="10"/>
            <rFont val="Arial Cyr"/>
            <charset val="204"/>
          </rPr>
          <t xml:space="preserve">Морозова Анастасия Дмитриевна:
</t>
        </r>
        <r>
          <rPr>
            <sz val="9"/>
            <color rgb="FF000000"/>
            <rFont val="Tahoma"/>
            <family val="2"/>
            <charset val="204"/>
          </rPr>
          <t>Б.1. - Теоретическое обучение
Б.2. - Практики и НИР
Б.3. - Итоговая аттестация
ФТД - Факультативные дисциплины</t>
        </r>
      </text>
    </comment>
    <comment ref="W4" authorId="0" shapeId="0" xr:uid="{00000000-0006-0000-0000-00000F000000}">
      <text>
        <r>
          <rPr>
            <sz val="10"/>
            <rFont val="Arial Cyr"/>
            <charset val="204"/>
          </rPr>
          <t xml:space="preserve">Олег В. Игнатьев:
</t>
        </r>
        <r>
          <rPr>
            <sz val="9"/>
            <color rgb="FF000000"/>
            <rFont val="Tahoma"/>
            <family val="2"/>
            <charset val="204"/>
          </rPr>
          <t>Формируется автоматически</t>
        </r>
      </text>
    </comment>
    <comment ref="AB158" authorId="0" shapeId="0" xr:uid="{00000000-0006-0000-0000-000010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59" authorId="0" shapeId="0" xr:uid="{00000000-0006-0000-0000-000011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60" authorId="0" shapeId="0" xr:uid="{00000000-0006-0000-0000-000012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1" authorId="0" shapeId="0" xr:uid="{00000000-0006-0000-0000-000013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62" authorId="0" shapeId="0" xr:uid="{00000000-0006-0000-0000-000014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63" authorId="0" shapeId="0" xr:uid="{00000000-0006-0000-0000-000015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64" authorId="0" shapeId="0" xr:uid="{00000000-0006-0000-0000-000016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5" authorId="0" shapeId="0" xr:uid="{00000000-0006-0000-0000-000017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66" authorId="0" shapeId="0" xr:uid="{00000000-0006-0000-0000-000018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67" authorId="0" shapeId="0" xr:uid="{00000000-0006-0000-0000-000019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68" authorId="0" shapeId="0" xr:uid="{00000000-0006-0000-0000-00001A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69" authorId="0" shapeId="0" xr:uid="{00000000-0006-0000-0000-00001B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170" authorId="0" shapeId="0" xr:uid="{00000000-0006-0000-0000-00001C000000}">
      <text>
        <r>
          <rPr>
            <sz val="10"/>
            <rFont val="Arial Cyr"/>
            <charset val="204"/>
          </rPr>
          <t>1. Пузырев Владислав Максимович</t>
        </r>
      </text>
    </comment>
    <comment ref="AB171" authorId="0" shapeId="0" xr:uid="{00000000-0006-0000-0000-00001D000000}">
      <text>
        <r>
          <rPr>
            <sz val="10"/>
            <rFont val="Arial Cyr"/>
            <charset val="204"/>
          </rPr>
          <t>1. Арзуманян Ростислав Хачикович
2. Башкирова Яна Денисовна
3. Грыцькив Андрей Константинович
4. Кальсин Захар Алексеевич
5. Мурашко Виктория Витальевна
6. Судаков Егор Андреевич</t>
        </r>
      </text>
    </comment>
    <comment ref="AB172" authorId="0" shapeId="0" xr:uid="{00000000-0006-0000-0000-00001E000000}">
      <text>
        <r>
          <rPr>
            <sz val="10"/>
            <rFont val="Arial Cyr"/>
            <charset val="204"/>
          </rPr>
          <t>1. Кекишева Анастасия Дмитриевна
2. Савченко Елизавета Николаевна</t>
        </r>
      </text>
    </comment>
    <comment ref="AB173" authorId="0" shapeId="0" xr:uid="{00000000-0006-0000-0000-00001F000000}">
      <text>
        <r>
          <rPr>
            <sz val="10"/>
            <rFont val="Arial Cyr"/>
            <charset val="204"/>
          </rPr>
          <t>1. Свояк Валерия Дмитриевна</t>
        </r>
      </text>
    </comment>
    <comment ref="AB288" authorId="0" shapeId="0" xr:uid="{00000000-0006-0000-0000-000020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289" authorId="0" shapeId="0" xr:uid="{00000000-0006-0000-0000-000021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290" authorId="0" shapeId="0" xr:uid="{00000000-0006-0000-0000-000022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290" authorId="0" shapeId="0" xr:uid="{00000000-0006-0000-0000-000023000000}">
      <text>
        <r>
          <rPr>
            <sz val="10"/>
            <rFont val="Arial Cyr"/>
            <charset val="204"/>
          </rPr>
          <t>1. Алхатиб Осама</t>
        </r>
      </text>
    </comment>
    <comment ref="AB291" authorId="0" shapeId="0" xr:uid="{00000000-0006-0000-0000-000024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292" authorId="0" shapeId="0" xr:uid="{00000000-0006-0000-0000-000025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293" authorId="0" shapeId="0" xr:uid="{00000000-0006-0000-0000-000026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294" authorId="0" shapeId="0" xr:uid="{00000000-0006-0000-0000-000027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295" authorId="0" shapeId="0" xr:uid="{00000000-0006-0000-0000-000028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296" authorId="0" shapeId="0" xr:uid="{00000000-0006-0000-0000-000029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297" authorId="0" shapeId="0" xr:uid="{00000000-0006-0000-0000-00002A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298" authorId="0" shapeId="0" xr:uid="{00000000-0006-0000-0000-00002B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299" authorId="0" shapeId="0" xr:uid="{00000000-0006-0000-0000-00002C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299" authorId="0" shapeId="0" xr:uid="{00000000-0006-0000-0000-00002D000000}">
      <text>
        <r>
          <rPr>
            <sz val="10"/>
            <rFont val="Arial Cyr"/>
            <charset val="204"/>
          </rPr>
          <t>1. Алхатиб Осама</t>
        </r>
      </text>
    </comment>
    <comment ref="AB300" authorId="0" shapeId="0" xr:uid="{00000000-0006-0000-0000-00002E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01" authorId="0" shapeId="0" xr:uid="{00000000-0006-0000-0000-00002F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02" authorId="0" shapeId="0" xr:uid="{00000000-0006-0000-0000-000030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03" authorId="0" shapeId="0" xr:uid="{00000000-0006-0000-0000-000031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04" authorId="0" shapeId="0" xr:uid="{00000000-0006-0000-0000-000032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05" authorId="0" shapeId="0" xr:uid="{00000000-0006-0000-0000-000033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06" authorId="0" shapeId="0" xr:uid="{00000000-0006-0000-0000-000034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307" authorId="0" shapeId="0" xr:uid="{00000000-0006-0000-0000-000035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308" authorId="0" shapeId="0" xr:uid="{00000000-0006-0000-0000-000036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308" authorId="0" shapeId="0" xr:uid="{00000000-0006-0000-0000-000037000000}">
      <text>
        <r>
          <rPr>
            <sz val="10"/>
            <rFont val="Arial Cyr"/>
            <charset val="204"/>
          </rPr>
          <t>1. Алхатиб Осама</t>
        </r>
      </text>
    </comment>
    <comment ref="AB309" authorId="0" shapeId="0" xr:uid="{00000000-0006-0000-0000-000038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10" authorId="0" shapeId="0" xr:uid="{00000000-0006-0000-0000-000039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11" authorId="0" shapeId="0" xr:uid="{00000000-0006-0000-0000-00003A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12" authorId="0" shapeId="0" xr:uid="{00000000-0006-0000-0000-00003B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13" authorId="0" shapeId="0" xr:uid="{00000000-0006-0000-0000-00003C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14" authorId="0" shapeId="0" xr:uid="{00000000-0006-0000-0000-00003D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15" authorId="0" shapeId="0" xr:uid="{00000000-0006-0000-0000-00003E000000}">
      <text>
        <r>
          <rPr>
            <sz val="10"/>
            <rFont val="Arial Cyr"/>
            <charset val="204"/>
          </rPr>
          <t>1. Данилова Анастасия Сергеевна
2. Дорофеева Алёна Тимофеевна
3. Малыхин Максим Денисович</t>
        </r>
      </text>
    </comment>
    <comment ref="AB316" authorId="0" shapeId="0" xr:uid="{00000000-0006-0000-0000-00003F000000}">
      <text>
        <r>
          <rPr>
            <sz val="10"/>
            <rFont val="Arial Cyr"/>
            <charset val="204"/>
          </rPr>
          <t>1. Абрамян Артём Арменович</t>
        </r>
      </text>
    </comment>
    <comment ref="AB317" authorId="0" shapeId="0" xr:uid="{00000000-0006-0000-0000-000040000000}">
      <text>
        <r>
          <rPr>
            <sz val="10"/>
            <rFont val="Arial Cyr"/>
            <charset val="204"/>
          </rPr>
          <t>1. Быстров Глеб Андреевич
2. Краснова Диана Владимировна
3. Тазаева Анастасия Анатольевна
4. Тасыбаева Наталья Сергеевна</t>
        </r>
      </text>
    </comment>
    <comment ref="AC317" authorId="0" shapeId="0" xr:uid="{00000000-0006-0000-0000-000041000000}">
      <text>
        <r>
          <rPr>
            <sz val="10"/>
            <rFont val="Arial Cyr"/>
            <charset val="204"/>
          </rPr>
          <t>1. Алхатиб Осама</t>
        </r>
      </text>
    </comment>
    <comment ref="AB318" authorId="0" shapeId="0" xr:uid="{00000000-0006-0000-0000-000042000000}">
      <text>
        <r>
          <rPr>
            <sz val="10"/>
            <rFont val="Arial Cyr"/>
            <charset val="204"/>
          </rPr>
          <t>1. Бакулин Никита Алексеевич</t>
        </r>
      </text>
    </comment>
    <comment ref="AC319" authorId="0" shapeId="0" xr:uid="{00000000-0006-0000-0000-000043000000}">
      <text>
        <r>
          <rPr>
            <sz val="10"/>
            <rFont val="Arial Cyr"/>
            <charset val="204"/>
          </rPr>
          <t>1. Кеан Путхеаро
2. Ким Реачна
3. Саинт-Амур Измаэль</t>
        </r>
      </text>
    </comment>
    <comment ref="AB320" authorId="0" shapeId="0" xr:uid="{00000000-0006-0000-0000-000044000000}">
      <text>
        <r>
          <rPr>
            <sz val="10"/>
            <rFont val="Arial Cyr"/>
            <charset val="204"/>
          </rPr>
          <t>1. Косолапов Степан Эдуардович
2. Саргсян Арам Грачьяевич</t>
        </r>
      </text>
    </comment>
    <comment ref="AC321" authorId="0" shapeId="0" xr:uid="{00000000-0006-0000-0000-000045000000}">
      <text>
        <r>
          <rPr>
            <sz val="10"/>
            <rFont val="Arial Cyr"/>
            <charset val="204"/>
          </rPr>
          <t>1. Оразгелдиева Огулнур</t>
        </r>
      </text>
    </comment>
    <comment ref="AC322" authorId="0" shapeId="0" xr:uid="{00000000-0006-0000-0000-000046000000}">
      <text>
        <r>
          <rPr>
            <sz val="10"/>
            <rFont val="Arial Cyr"/>
            <charset val="204"/>
          </rPr>
          <t>1. Танрибергенов Эльдар</t>
        </r>
      </text>
    </comment>
    <comment ref="AB323" authorId="0" shapeId="0" xr:uid="{00000000-0006-0000-0000-000047000000}">
      <text>
        <r>
          <rPr>
            <sz val="10"/>
            <rFont val="Arial Cyr"/>
            <charset val="204"/>
          </rPr>
          <t>1. Теплова Юлия Сергеевна</t>
        </r>
      </text>
    </comment>
    <comment ref="AB382" authorId="0" shapeId="0" xr:uid="{00000000-0006-0000-0000-000048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82" authorId="0" shapeId="0" xr:uid="{00000000-0006-0000-0000-000049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83" authorId="0" shapeId="0" xr:uid="{00000000-0006-0000-0000-00004A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83" authorId="0" shapeId="0" xr:uid="{00000000-0006-0000-0000-00004B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384" authorId="0" shapeId="0" xr:uid="{00000000-0006-0000-0000-00004C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384" authorId="0" shapeId="0" xr:uid="{00000000-0006-0000-0000-00004D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385" authorId="0" shapeId="0" xr:uid="{00000000-0006-0000-0000-00004E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386" authorId="0" shapeId="0" xr:uid="{00000000-0006-0000-0000-00004F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387" authorId="0" shapeId="0" xr:uid="{00000000-0006-0000-0000-000050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388" authorId="0" shapeId="0" xr:uid="{00000000-0006-0000-0000-000051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389" authorId="0" shapeId="0" xr:uid="{00000000-0006-0000-0000-000052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390" authorId="0" shapeId="0" xr:uid="{00000000-0006-0000-0000-000053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90" authorId="0" shapeId="0" xr:uid="{00000000-0006-0000-0000-000054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91" authorId="0" shapeId="0" xr:uid="{00000000-0006-0000-0000-000055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91" authorId="0" shapeId="0" xr:uid="{00000000-0006-0000-0000-000056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392" authorId="0" shapeId="0" xr:uid="{00000000-0006-0000-0000-000057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392" authorId="0" shapeId="0" xr:uid="{00000000-0006-0000-0000-000058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393" authorId="0" shapeId="0" xr:uid="{00000000-0006-0000-0000-000059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394" authorId="0" shapeId="0" xr:uid="{00000000-0006-0000-0000-00005A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395" authorId="0" shapeId="0" xr:uid="{00000000-0006-0000-0000-00005B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396" authorId="0" shapeId="0" xr:uid="{00000000-0006-0000-0000-00005C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397" authorId="0" shapeId="0" xr:uid="{00000000-0006-0000-0000-00005D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398" authorId="0" shapeId="0" xr:uid="{00000000-0006-0000-0000-00005E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398" authorId="0" shapeId="0" xr:uid="{00000000-0006-0000-0000-00005F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399" authorId="0" shapeId="0" xr:uid="{00000000-0006-0000-0000-000060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399" authorId="0" shapeId="0" xr:uid="{00000000-0006-0000-0000-000061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400" authorId="0" shapeId="0" xr:uid="{00000000-0006-0000-0000-000062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400" authorId="0" shapeId="0" xr:uid="{00000000-0006-0000-0000-000063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01" authorId="0" shapeId="0" xr:uid="{00000000-0006-0000-0000-000064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02" authorId="0" shapeId="0" xr:uid="{00000000-0006-0000-0000-000065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03" authorId="0" shapeId="0" xr:uid="{00000000-0006-0000-0000-000066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04" authorId="0" shapeId="0" xr:uid="{00000000-0006-0000-0000-000067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05" authorId="0" shapeId="0" xr:uid="{00000000-0006-0000-0000-000068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406" authorId="0" shapeId="0" xr:uid="{00000000-0006-0000-0000-000069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406" authorId="0" shapeId="0" xr:uid="{00000000-0006-0000-0000-00006A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407" authorId="0" shapeId="0" xr:uid="{00000000-0006-0000-0000-00006B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407" authorId="0" shapeId="0" xr:uid="{00000000-0006-0000-0000-00006C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408" authorId="0" shapeId="0" xr:uid="{00000000-0006-0000-0000-00006D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408" authorId="0" shapeId="0" xr:uid="{00000000-0006-0000-0000-00006E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09" authorId="0" shapeId="0" xr:uid="{00000000-0006-0000-0000-00006F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10" authorId="0" shapeId="0" xr:uid="{00000000-0006-0000-0000-000070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11" authorId="0" shapeId="0" xr:uid="{00000000-0006-0000-0000-000071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12" authorId="0" shapeId="0" xr:uid="{00000000-0006-0000-0000-000072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13" authorId="0" shapeId="0" xr:uid="{00000000-0006-0000-0000-000073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414" authorId="0" shapeId="0" xr:uid="{00000000-0006-0000-0000-000074000000}">
      <text>
        <r>
          <rPr>
            <sz val="10"/>
            <rFont val="Arial Cyr"/>
            <charset val="204"/>
          </rPr>
          <t xml:space="preserve">1. Викторов Егор Игоревич
2. Дмитриев Александр Дмитриевич
3. Миниханов Андрей Русланович
4. Первойкин Илья Сергеевич
5. Перелыгин Сергей Викторович
6. Роман Сергей Михайлович
7. Урзов Александр Николаевич
</t>
        </r>
      </text>
    </comment>
    <comment ref="AC414" authorId="0" shapeId="0" xr:uid="{00000000-0006-0000-0000-000075000000}">
      <text>
        <r>
          <rPr>
            <sz val="10"/>
            <rFont val="Arial Cyr"/>
            <charset val="204"/>
          </rPr>
          <t>1. Георгес Гедеон
2. Еде Мак Дональд Чуквума
3. Родригес Сантос Джеффри Равель</t>
        </r>
      </text>
    </comment>
    <comment ref="AB415" authorId="0" shapeId="0" xr:uid="{00000000-0006-0000-0000-000076000000}">
      <text>
        <r>
          <rPr>
            <sz val="10"/>
            <rFont val="Arial Cyr"/>
            <charset val="204"/>
          </rPr>
          <t>1. Аветисян Давид Артурович
2. Бирюкова Анастасия Анатольевна</t>
        </r>
      </text>
    </comment>
    <comment ref="AC415" authorId="0" shapeId="0" xr:uid="{00000000-0006-0000-0000-000077000000}">
      <text>
        <r>
          <rPr>
            <sz val="10"/>
            <rFont val="Arial Cyr"/>
            <charset val="204"/>
          </rPr>
          <t>1. Маметкадыров Ынтымак</t>
        </r>
      </text>
    </comment>
    <comment ref="AB416" authorId="0" shapeId="0" xr:uid="{00000000-0006-0000-0000-000078000000}">
      <text>
        <r>
          <rPr>
            <sz val="10"/>
            <rFont val="Arial Cyr"/>
            <charset val="204"/>
          </rPr>
          <t>1. Дарижапов Тимур Андреевич
2. Пушкарев Владимир Александрович</t>
        </r>
      </text>
    </comment>
    <comment ref="AC416" authorId="0" shapeId="0" xr:uid="{00000000-0006-0000-0000-000079000000}">
      <text>
        <r>
          <rPr>
            <sz val="10"/>
            <rFont val="Arial Cyr"/>
            <charset val="204"/>
          </rPr>
          <t>1. Адоле Фейт Эне
2. Кинсиклунон Доря Флора
3. Эззакат Надиа</t>
        </r>
      </text>
    </comment>
    <comment ref="AB417" authorId="0" shapeId="0" xr:uid="{00000000-0006-0000-0000-00007A000000}">
      <text>
        <r>
          <rPr>
            <sz val="10"/>
            <rFont val="Arial Cyr"/>
            <charset val="204"/>
          </rPr>
          <t>1. Безрук Мария Андреевна</t>
        </r>
      </text>
    </comment>
    <comment ref="AB418" authorId="0" shapeId="0" xr:uid="{00000000-0006-0000-0000-00007B000000}">
      <text>
        <r>
          <rPr>
            <sz val="10"/>
            <rFont val="Arial Cyr"/>
            <charset val="204"/>
          </rPr>
          <t>1. Бондарь Алексей Олегович
2. Тихонова Екатерина Андреевна</t>
        </r>
      </text>
    </comment>
    <comment ref="AB419" authorId="0" shapeId="0" xr:uid="{00000000-0006-0000-0000-00007C000000}">
      <text>
        <r>
          <rPr>
            <sz val="10"/>
            <rFont val="Arial Cyr"/>
            <charset val="204"/>
          </rPr>
          <t>1. Колчева Юлия Вячеславовна
2. Станиловский Эрик Кириллович</t>
        </r>
      </text>
    </comment>
    <comment ref="AB420" authorId="0" shapeId="0" xr:uid="{00000000-0006-0000-0000-00007D000000}">
      <text>
        <r>
          <rPr>
            <sz val="10"/>
            <rFont val="Arial Cyr"/>
            <charset val="204"/>
          </rPr>
          <t>1. Коновалова Татьяна Борисовна</t>
        </r>
      </text>
    </comment>
    <comment ref="AC421" authorId="0" shapeId="0" xr:uid="{00000000-0006-0000-0000-00007E000000}">
      <text>
        <r>
          <rPr>
            <sz val="10"/>
            <rFont val="Arial Cyr"/>
            <charset val="204"/>
          </rPr>
          <t>1. Леон Атупанья Хосе Фернандо</t>
        </r>
      </text>
    </comment>
    <comment ref="AB636" authorId="0" shapeId="0" xr:uid="{00000000-0006-0000-0000-00007F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37" authorId="0" shapeId="0" xr:uid="{00000000-0006-0000-0000-000080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38" authorId="0" shapeId="0" xr:uid="{00000000-0006-0000-0000-000081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39" authorId="0" shapeId="0" xr:uid="{00000000-0006-0000-0000-000082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40" authorId="0" shapeId="0" xr:uid="{00000000-0006-0000-0000-000083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1" authorId="0" shapeId="0" xr:uid="{00000000-0006-0000-0000-000084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42" authorId="0" shapeId="0" xr:uid="{00000000-0006-0000-0000-000085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43" authorId="0" shapeId="0" xr:uid="{00000000-0006-0000-0000-000086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44" authorId="0" shapeId="0" xr:uid="{00000000-0006-0000-0000-000087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5" authorId="0" shapeId="0" xr:uid="{00000000-0006-0000-0000-000088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46" authorId="0" shapeId="0" xr:uid="{00000000-0006-0000-0000-000089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47" authorId="0" shapeId="0" xr:uid="{00000000-0006-0000-0000-00008A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648" authorId="0" shapeId="0" xr:uid="{00000000-0006-0000-0000-00008B000000}">
      <text>
        <r>
          <rPr>
            <sz val="10"/>
            <rFont val="Arial Cyr"/>
            <charset val="204"/>
          </rPr>
          <t>1. Николаев Дмитрий Иванович</t>
        </r>
      </text>
    </comment>
    <comment ref="AB649" authorId="0" shapeId="0" xr:uid="{00000000-0006-0000-0000-00008C000000}">
      <text>
        <r>
          <rPr>
            <sz val="10"/>
            <rFont val="Arial Cyr"/>
            <charset val="204"/>
          </rPr>
          <t>1. Живцова Анна Александровна</t>
        </r>
      </text>
    </comment>
    <comment ref="AB650" authorId="0" shapeId="0" xr:uid="{00000000-0006-0000-0000-00008D000000}">
      <text>
        <r>
          <rPr>
            <sz val="10"/>
            <rFont val="Arial Cyr"/>
            <charset val="204"/>
          </rPr>
          <t>1. Шестаков Дмитрий Сергеевич</t>
        </r>
      </text>
    </comment>
    <comment ref="AC651" authorId="0" shapeId="0" xr:uid="{00000000-0006-0000-0000-00008E000000}">
      <text>
        <r>
          <rPr>
            <sz val="10"/>
            <rFont val="Arial Cyr"/>
            <charset val="204"/>
          </rPr>
          <t>1. Тейшейра Боа Морте Селмилтон</t>
        </r>
      </text>
    </comment>
    <comment ref="AB725" authorId="0" shapeId="0" xr:uid="{00000000-0006-0000-0000-00008F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25" authorId="0" shapeId="0" xr:uid="{00000000-0006-0000-0000-000090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26" authorId="0" shapeId="0" xr:uid="{00000000-0006-0000-0000-000091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26" authorId="0" shapeId="0" xr:uid="{00000000-0006-0000-0000-000092000000}">
      <text>
        <r>
          <rPr>
            <sz val="10"/>
            <rFont val="Arial Cyr"/>
            <charset val="204"/>
          </rPr>
          <t>1. Коне Сирики</t>
        </r>
      </text>
    </comment>
    <comment ref="AB727" authorId="0" shapeId="0" xr:uid="{00000000-0006-0000-0000-000093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27" authorId="0" shapeId="0" xr:uid="{00000000-0006-0000-0000-000094000000}">
      <text>
        <r>
          <rPr>
            <sz val="10"/>
            <rFont val="Arial Cyr"/>
            <charset val="204"/>
          </rPr>
          <t>1. Нгуен Фыок Дат</t>
        </r>
      </text>
    </comment>
    <comment ref="AB728" authorId="0" shapeId="0" xr:uid="{00000000-0006-0000-0000-000095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29" authorId="0" shapeId="0" xr:uid="{00000000-0006-0000-0000-000096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30" authorId="0" shapeId="0" xr:uid="{00000000-0006-0000-0000-000097000000}">
      <text>
        <r>
          <rPr>
            <sz val="10"/>
            <rFont val="Arial Cyr"/>
            <charset val="204"/>
          </rPr>
          <t>1. Ван И</t>
        </r>
      </text>
    </comment>
    <comment ref="AB731" authorId="0" shapeId="0" xr:uid="{00000000-0006-0000-0000-000098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32" authorId="0" shapeId="0" xr:uid="{00000000-0006-0000-0000-000099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33" authorId="0" shapeId="0" xr:uid="{00000000-0006-0000-0000-00009A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34" authorId="0" shapeId="0" xr:uid="{00000000-0006-0000-0000-00009B000000}">
      <text>
        <r>
          <rPr>
            <sz val="10"/>
            <rFont val="Arial Cyr"/>
            <charset val="204"/>
          </rPr>
          <t>1. Чжан Ханьбо</t>
        </r>
      </text>
    </comment>
    <comment ref="AB735" authorId="0" shapeId="0" xr:uid="{00000000-0006-0000-0000-00009C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36" authorId="0" shapeId="0" xr:uid="{00000000-0006-0000-0000-00009D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36" authorId="0" shapeId="0" xr:uid="{00000000-0006-0000-0000-00009E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37" authorId="0" shapeId="0" xr:uid="{00000000-0006-0000-0000-00009F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37" authorId="0" shapeId="0" xr:uid="{00000000-0006-0000-0000-0000A0000000}">
      <text>
        <r>
          <rPr>
            <sz val="10"/>
            <rFont val="Arial Cyr"/>
            <charset val="204"/>
          </rPr>
          <t>1. Коне Сирики</t>
        </r>
      </text>
    </comment>
    <comment ref="AB738" authorId="0" shapeId="0" xr:uid="{00000000-0006-0000-0000-0000A1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38" authorId="0" shapeId="0" xr:uid="{00000000-0006-0000-0000-0000A2000000}">
      <text>
        <r>
          <rPr>
            <sz val="10"/>
            <rFont val="Arial Cyr"/>
            <charset val="204"/>
          </rPr>
          <t>1. Нгуен Фыок Дат</t>
        </r>
      </text>
    </comment>
    <comment ref="AB739" authorId="0" shapeId="0" xr:uid="{00000000-0006-0000-0000-0000A3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40" authorId="0" shapeId="0" xr:uid="{00000000-0006-0000-0000-0000A4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41" authorId="0" shapeId="0" xr:uid="{00000000-0006-0000-0000-0000A5000000}">
      <text>
        <r>
          <rPr>
            <sz val="10"/>
            <rFont val="Arial Cyr"/>
            <charset val="204"/>
          </rPr>
          <t>1. Ван И</t>
        </r>
      </text>
    </comment>
    <comment ref="AB742" authorId="0" shapeId="0" xr:uid="{00000000-0006-0000-0000-0000A6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43" authorId="0" shapeId="0" xr:uid="{00000000-0006-0000-0000-0000A7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44" authorId="0" shapeId="0" xr:uid="{00000000-0006-0000-0000-0000A8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45" authorId="0" shapeId="0" xr:uid="{00000000-0006-0000-0000-0000A9000000}">
      <text>
        <r>
          <rPr>
            <sz val="10"/>
            <rFont val="Arial Cyr"/>
            <charset val="204"/>
          </rPr>
          <t>1. Чжан Ханьбо</t>
        </r>
      </text>
    </comment>
    <comment ref="AB746" authorId="0" shapeId="0" xr:uid="{00000000-0006-0000-0000-0000AA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47" authorId="0" shapeId="0" xr:uid="{00000000-0006-0000-0000-0000AB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47" authorId="0" shapeId="0" xr:uid="{00000000-0006-0000-0000-0000AC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48" authorId="0" shapeId="0" xr:uid="{00000000-0006-0000-0000-0000AD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48" authorId="0" shapeId="0" xr:uid="{00000000-0006-0000-0000-0000AE000000}">
      <text>
        <r>
          <rPr>
            <sz val="10"/>
            <rFont val="Arial Cyr"/>
            <charset val="204"/>
          </rPr>
          <t>1. Коне Сирики</t>
        </r>
      </text>
    </comment>
    <comment ref="AB749" authorId="0" shapeId="0" xr:uid="{00000000-0006-0000-0000-0000AF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49" authorId="0" shapeId="0" xr:uid="{00000000-0006-0000-0000-0000B0000000}">
      <text>
        <r>
          <rPr>
            <sz val="10"/>
            <rFont val="Arial Cyr"/>
            <charset val="204"/>
          </rPr>
          <t>1. Нгуен Фыок Дат</t>
        </r>
      </text>
    </comment>
    <comment ref="AB750" authorId="0" shapeId="0" xr:uid="{00000000-0006-0000-0000-0000B1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51" authorId="0" shapeId="0" xr:uid="{00000000-0006-0000-0000-0000B2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52" authorId="0" shapeId="0" xr:uid="{00000000-0006-0000-0000-0000B3000000}">
      <text>
        <r>
          <rPr>
            <sz val="10"/>
            <rFont val="Arial Cyr"/>
            <charset val="204"/>
          </rPr>
          <t>1. Ван И</t>
        </r>
      </text>
    </comment>
    <comment ref="AB753" authorId="0" shapeId="0" xr:uid="{00000000-0006-0000-0000-0000B4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54" authorId="0" shapeId="0" xr:uid="{00000000-0006-0000-0000-0000B5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55" authorId="0" shapeId="0" xr:uid="{00000000-0006-0000-0000-0000B6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56" authorId="0" shapeId="0" xr:uid="{00000000-0006-0000-0000-0000B7000000}">
      <text>
        <r>
          <rPr>
            <sz val="10"/>
            <rFont val="Arial Cyr"/>
            <charset val="204"/>
          </rPr>
          <t>1. Чжан Ханьбо</t>
        </r>
      </text>
    </comment>
    <comment ref="AB757" authorId="0" shapeId="0" xr:uid="{00000000-0006-0000-0000-0000B8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758" authorId="0" shapeId="0" xr:uid="{00000000-0006-0000-0000-0000B9000000}">
      <text>
        <r>
          <rPr>
            <sz val="10"/>
            <rFont val="Arial Cyr"/>
            <charset val="204"/>
          </rPr>
          <t>1. Амерханов Микаил Харонович
2. Шабулин Иван Андреевич
3. Журавлев Георгий Иванович</t>
        </r>
      </text>
    </comment>
    <comment ref="AC758" authorId="0" shapeId="0" xr:uid="{00000000-0006-0000-0000-0000BA000000}">
      <text>
        <r>
          <rPr>
            <sz val="10"/>
            <rFont val="Arial Cyr"/>
            <charset val="204"/>
          </rPr>
          <t>1. Нгуен Хоанг Нам
2. Ибрагимов Улугбек Ботырхонович</t>
        </r>
      </text>
    </comment>
    <comment ref="AB759" authorId="0" shapeId="0" xr:uid="{00000000-0006-0000-0000-0000BB000000}">
      <text>
        <r>
          <rPr>
            <sz val="10"/>
            <rFont val="Arial Cyr"/>
            <charset val="204"/>
          </rPr>
          <t>1. Евдокимов Иван Андреевич
2. Евдокимов Максим Михайлович
3. Покрас Илья Михайлович</t>
        </r>
      </text>
    </comment>
    <comment ref="AC759" authorId="0" shapeId="0" xr:uid="{00000000-0006-0000-0000-0000BC000000}">
      <text>
        <r>
          <rPr>
            <sz val="10"/>
            <rFont val="Arial Cyr"/>
            <charset val="204"/>
          </rPr>
          <t>1. Коне Сирики</t>
        </r>
      </text>
    </comment>
    <comment ref="AB760" authorId="0" shapeId="0" xr:uid="{00000000-0006-0000-0000-0000BD000000}">
      <text>
        <r>
          <rPr>
            <sz val="10"/>
            <rFont val="Arial Cyr"/>
            <charset val="204"/>
          </rPr>
          <t>1. Малашенко Марина Владимировна</t>
        </r>
      </text>
    </comment>
    <comment ref="AC760" authorId="0" shapeId="0" xr:uid="{00000000-0006-0000-0000-0000BE000000}">
      <text>
        <r>
          <rPr>
            <sz val="10"/>
            <rFont val="Arial Cyr"/>
            <charset val="204"/>
          </rPr>
          <t>1. Нгуен Фыок Дат</t>
        </r>
      </text>
    </comment>
    <comment ref="AB761" authorId="0" shapeId="0" xr:uid="{00000000-0006-0000-0000-0000BF000000}">
      <text>
        <r>
          <rPr>
            <sz val="10"/>
            <rFont val="Arial Cyr"/>
            <charset val="204"/>
          </rPr>
          <t>1. Манаева Варвара Евгеньевна</t>
        </r>
      </text>
    </comment>
    <comment ref="AC762" authorId="0" shapeId="0" xr:uid="{00000000-0006-0000-0000-0000C0000000}">
      <text>
        <r>
          <rPr>
            <sz val="10"/>
            <rFont val="Arial Cyr"/>
            <charset val="204"/>
          </rPr>
          <t>1. Мохаммади Мохаммад Хафиз</t>
        </r>
      </text>
    </comment>
    <comment ref="AC763" authorId="0" shapeId="0" xr:uid="{00000000-0006-0000-0000-0000C1000000}">
      <text>
        <r>
          <rPr>
            <sz val="10"/>
            <rFont val="Arial Cyr"/>
            <charset val="204"/>
          </rPr>
          <t>1. Ван И</t>
        </r>
      </text>
    </comment>
    <comment ref="AB764" authorId="0" shapeId="0" xr:uid="{00000000-0006-0000-0000-0000C2000000}">
      <text>
        <r>
          <rPr>
            <sz val="10"/>
            <rFont val="Arial Cyr"/>
            <charset val="204"/>
          </rPr>
          <t>1. Сулицкий Богдан Романович</t>
        </r>
      </text>
    </comment>
    <comment ref="AB765" authorId="0" shapeId="0" xr:uid="{00000000-0006-0000-0000-0000C3000000}">
      <text>
        <r>
          <rPr>
            <sz val="10"/>
            <rFont val="Arial Cyr"/>
            <charset val="204"/>
          </rPr>
          <t>1.  Тагиев Байрам Алтай оглы</t>
        </r>
      </text>
    </comment>
    <comment ref="AB766" authorId="0" shapeId="0" xr:uid="{00000000-0006-0000-0000-0000C4000000}">
      <text>
        <r>
          <rPr>
            <sz val="10"/>
            <rFont val="Arial Cyr"/>
            <charset val="204"/>
          </rPr>
          <t>1. Усольцев Дмитрий Юрьевич</t>
        </r>
      </text>
    </comment>
    <comment ref="AC767" authorId="0" shapeId="0" xr:uid="{00000000-0006-0000-0000-0000C5000000}">
      <text>
        <r>
          <rPr>
            <sz val="10"/>
            <rFont val="Arial Cyr"/>
            <charset val="204"/>
          </rPr>
          <t>1. Чжан Ханьбо</t>
        </r>
      </text>
    </comment>
    <comment ref="AB768" authorId="0" shapeId="0" xr:uid="{00000000-0006-0000-0000-0000C6000000}">
      <text>
        <r>
          <rPr>
            <sz val="10"/>
            <rFont val="Arial Cyr"/>
            <charset val="204"/>
          </rPr>
          <t>1. Шалыгин Георгий Эдуардович</t>
        </r>
      </text>
    </comment>
    <comment ref="AB829" authorId="0" shapeId="0" xr:uid="{00000000-0006-0000-0000-0000C7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30" authorId="0" shapeId="0" xr:uid="{00000000-0006-0000-0000-0000C8000000}">
      <text>
        <r>
          <rPr>
            <sz val="10"/>
            <rFont val="Arial Cyr"/>
            <charset val="204"/>
          </rPr>
          <t>1. Аба Альфонс</t>
        </r>
      </text>
    </comment>
    <comment ref="AB831" authorId="0" shapeId="0" xr:uid="{00000000-0006-0000-0000-0000C9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32" authorId="0" shapeId="0" xr:uid="{00000000-0006-0000-0000-0000CA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33" authorId="0" shapeId="0" xr:uid="{00000000-0006-0000-0000-0000CB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34" authorId="0" shapeId="0" xr:uid="{00000000-0006-0000-0000-0000CC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35" authorId="0" shapeId="0" xr:uid="{00000000-0006-0000-0000-0000CD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36" authorId="0" shapeId="0" xr:uid="{00000000-0006-0000-0000-0000CE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37" authorId="0" shapeId="0" xr:uid="{00000000-0006-0000-0000-0000CF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38" authorId="0" shapeId="0" xr:uid="{00000000-0006-0000-0000-0000D0000000}">
      <text>
        <r>
          <rPr>
            <sz val="10"/>
            <rFont val="Arial Cyr"/>
            <charset val="204"/>
          </rPr>
          <t>1. Аба Альфонс</t>
        </r>
      </text>
    </comment>
    <comment ref="AB839" authorId="0" shapeId="0" xr:uid="{00000000-0006-0000-0000-0000D1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40" authorId="0" shapeId="0" xr:uid="{00000000-0006-0000-0000-0000D2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41" authorId="0" shapeId="0" xr:uid="{00000000-0006-0000-0000-0000D3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42" authorId="0" shapeId="0" xr:uid="{00000000-0006-0000-0000-0000D4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43" authorId="0" shapeId="0" xr:uid="{00000000-0006-0000-0000-0000D5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44" authorId="0" shapeId="0" xr:uid="{00000000-0006-0000-0000-0000D6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45" authorId="0" shapeId="0" xr:uid="{00000000-0006-0000-0000-0000D7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46" authorId="0" shapeId="0" xr:uid="{00000000-0006-0000-0000-0000D8000000}">
      <text>
        <r>
          <rPr>
            <sz val="10"/>
            <rFont val="Arial Cyr"/>
            <charset val="204"/>
          </rPr>
          <t>1. Аба Альфонс</t>
        </r>
      </text>
    </comment>
    <comment ref="AB847" authorId="0" shapeId="0" xr:uid="{00000000-0006-0000-0000-0000D9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48" authorId="0" shapeId="0" xr:uid="{00000000-0006-0000-0000-0000DA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49" authorId="0" shapeId="0" xr:uid="{00000000-0006-0000-0000-0000DB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50" authorId="0" shapeId="0" xr:uid="{00000000-0006-0000-0000-0000DC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51" authorId="0" shapeId="0" xr:uid="{00000000-0006-0000-0000-0000DD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52" authorId="0" shapeId="0" xr:uid="{00000000-0006-0000-0000-0000DE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853" authorId="0" shapeId="0" xr:uid="{00000000-0006-0000-0000-0000DF000000}">
      <text>
        <r>
          <rPr>
            <sz val="10"/>
            <rFont val="Arial Cyr"/>
            <charset val="204"/>
          </rPr>
          <t xml:space="preserve">1. Сапёров Максим Александрович
2. Цуприков Иван Анатольевич
</t>
        </r>
      </text>
    </comment>
    <comment ref="AC854" authorId="0" shapeId="0" xr:uid="{00000000-0006-0000-0000-0000E0000000}">
      <text>
        <r>
          <rPr>
            <sz val="10"/>
            <rFont val="Arial Cyr"/>
            <charset val="204"/>
          </rPr>
          <t>1. Аба Альфонс</t>
        </r>
      </text>
    </comment>
    <comment ref="AB855" authorId="0" shapeId="0" xr:uid="{00000000-0006-0000-0000-0000E1000000}">
      <text>
        <r>
          <rPr>
            <sz val="10"/>
            <rFont val="Arial Cyr"/>
            <charset val="204"/>
          </rPr>
          <t>1. Боголюбов Сергей Дмитриевич
2. Селезнев Василий Александрович</t>
        </r>
      </text>
    </comment>
    <comment ref="AB856" authorId="0" shapeId="0" xr:uid="{00000000-0006-0000-0000-0000E2000000}">
      <text>
        <r>
          <rPr>
            <sz val="10"/>
            <rFont val="Arial Cyr"/>
            <charset val="204"/>
          </rPr>
          <t>1. Дидусь Кирилл Валерьевич</t>
        </r>
      </text>
    </comment>
    <comment ref="AB857" authorId="0" shapeId="0" xr:uid="{00000000-0006-0000-0000-0000E3000000}">
      <text>
        <r>
          <rPr>
            <sz val="10"/>
            <rFont val="Arial Cyr"/>
            <charset val="204"/>
          </rPr>
          <t>1. Кочетов Андрей Владимирович
2. Хохлачева Яна Дмитриевна</t>
        </r>
      </text>
    </comment>
    <comment ref="AB858" authorId="0" shapeId="0" xr:uid="{00000000-0006-0000-0000-0000E4000000}">
      <text>
        <r>
          <rPr>
            <sz val="10"/>
            <rFont val="Arial Cyr"/>
            <charset val="204"/>
          </rPr>
          <t>1. Подмогильный Иван Александрович</t>
        </r>
      </text>
    </comment>
    <comment ref="AB859" authorId="0" shapeId="0" xr:uid="{00000000-0006-0000-0000-0000E5000000}">
      <text>
        <r>
          <rPr>
            <sz val="10"/>
            <rFont val="Arial Cyr"/>
            <charset val="204"/>
          </rPr>
          <t>1. Степанов Виктор Артемович</t>
        </r>
      </text>
    </comment>
    <comment ref="AB860" authorId="0" shapeId="0" xr:uid="{00000000-0006-0000-0000-0000E6000000}">
      <text>
        <r>
          <rPr>
            <sz val="10"/>
            <rFont val="Arial Cyr"/>
            <charset val="204"/>
          </rPr>
          <t xml:space="preserve">1. Ухарова Софья Вячеславовна
2. Хамбалеев Булат Галимович
</t>
        </r>
      </text>
    </comment>
    <comment ref="AB910" authorId="0" shapeId="0" xr:uid="{00000000-0006-0000-0000-0000E7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10" authorId="0" shapeId="0" xr:uid="{00000000-0006-0000-0000-0000E8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11" authorId="0" shapeId="0" xr:uid="{00000000-0006-0000-0000-0000E9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11" authorId="0" shapeId="0" xr:uid="{00000000-0006-0000-0000-0000EA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12" authorId="0" shapeId="0" xr:uid="{00000000-0006-0000-0000-0000EB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12" authorId="0" shapeId="0" xr:uid="{00000000-0006-0000-0000-0000EC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13" authorId="0" shapeId="0" xr:uid="{00000000-0006-0000-0000-0000ED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14" authorId="0" shapeId="0" xr:uid="{00000000-0006-0000-0000-0000EE00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15" authorId="0" shapeId="0" xr:uid="{00000000-0006-0000-0000-0000EF00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16" authorId="0" shapeId="0" xr:uid="{00000000-0006-0000-0000-0000F0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16" authorId="0" shapeId="0" xr:uid="{00000000-0006-0000-0000-0000F1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17" authorId="0" shapeId="0" xr:uid="{00000000-0006-0000-0000-0000F2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17" authorId="0" shapeId="0" xr:uid="{00000000-0006-0000-0000-0000F3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18" authorId="0" shapeId="0" xr:uid="{00000000-0006-0000-0000-0000F4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18" authorId="0" shapeId="0" xr:uid="{00000000-0006-0000-0000-0000F5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19" authorId="0" shapeId="0" xr:uid="{00000000-0006-0000-0000-0000F6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20" authorId="0" shapeId="0" xr:uid="{00000000-0006-0000-0000-0000F700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21" authorId="0" shapeId="0" xr:uid="{00000000-0006-0000-0000-0000F800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22" authorId="0" shapeId="0" xr:uid="{00000000-0006-0000-0000-0000F900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22" authorId="0" shapeId="0" xr:uid="{00000000-0006-0000-0000-0000FA00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23" authorId="0" shapeId="0" xr:uid="{00000000-0006-0000-0000-0000FB00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23" authorId="0" shapeId="0" xr:uid="{00000000-0006-0000-0000-0000FC00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24" authorId="0" shapeId="0" xr:uid="{00000000-0006-0000-0000-0000FD00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24" authorId="0" shapeId="0" xr:uid="{00000000-0006-0000-0000-0000FE00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25" authorId="0" shapeId="0" xr:uid="{00000000-0006-0000-0000-0000FF00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26" authorId="0" shapeId="0" xr:uid="{00000000-0006-0000-0000-000000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27" authorId="0" shapeId="0" xr:uid="{00000000-0006-0000-0000-000001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28" authorId="0" shapeId="0" xr:uid="{00000000-0006-0000-0000-00000201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28" authorId="0" shapeId="0" xr:uid="{00000000-0006-0000-0000-00000301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29" authorId="0" shapeId="0" xr:uid="{00000000-0006-0000-0000-00000401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29" authorId="0" shapeId="0" xr:uid="{00000000-0006-0000-0000-00000501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30" authorId="0" shapeId="0" xr:uid="{00000000-0006-0000-0000-00000601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30" authorId="0" shapeId="0" xr:uid="{00000000-0006-0000-0000-00000701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31" authorId="0" shapeId="0" xr:uid="{00000000-0006-0000-0000-00000801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32" authorId="0" shapeId="0" xr:uid="{00000000-0006-0000-0000-000009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33" authorId="0" shapeId="0" xr:uid="{00000000-0006-0000-0000-00000A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34" authorId="0" shapeId="0" xr:uid="{00000000-0006-0000-0000-00000B010000}">
      <text>
        <r>
          <rPr>
            <sz val="10"/>
            <rFont val="Arial Cyr"/>
            <charset val="204"/>
          </rPr>
          <t>1. Якушевич Артём Юрьевич</t>
        </r>
      </text>
    </comment>
    <comment ref="AC934" authorId="0" shapeId="0" xr:uid="{00000000-0006-0000-0000-00000C010000}">
      <text>
        <r>
          <rPr>
            <sz val="10"/>
            <rFont val="Arial Cyr"/>
            <charset val="204"/>
          </rPr>
          <t>1. Пак Мария
2.Санчес Родригес Елиенис Есберт</t>
        </r>
      </text>
    </comment>
    <comment ref="AB935" authorId="0" shapeId="0" xr:uid="{00000000-0006-0000-0000-00000D010000}">
      <text>
        <r>
          <rPr>
            <sz val="10"/>
            <rFont val="Arial Cyr"/>
            <charset val="204"/>
          </rPr>
          <t>1. Баулин Егор Александрович
2. Наливайко Сергей Михайлович</t>
        </r>
      </text>
    </comment>
    <comment ref="AC935" authorId="0" shapeId="0" xr:uid="{00000000-0006-0000-0000-00000E010000}">
      <text>
        <r>
          <rPr>
            <sz val="10"/>
            <rFont val="Arial Cyr"/>
            <charset val="204"/>
          </rPr>
          <t>1. Ассан Акосси Жан-Самуэль</t>
        </r>
      </text>
    </comment>
    <comment ref="AB936" authorId="0" shapeId="0" xr:uid="{00000000-0006-0000-0000-00000F010000}">
      <text>
        <r>
          <rPr>
            <sz val="10"/>
            <rFont val="Arial Cyr"/>
            <charset val="204"/>
          </rPr>
          <t>1. Ли Тимофей Александрович</t>
        </r>
      </text>
    </comment>
    <comment ref="AC936" authorId="0" shapeId="0" xr:uid="{00000000-0006-0000-0000-000010010000}">
      <text>
        <r>
          <rPr>
            <sz val="10"/>
            <rFont val="Arial Cyr"/>
            <charset val="204"/>
          </rPr>
          <t xml:space="preserve">1. Гебриал Ибрам Есам Зекри 
2. Овениязов Артур </t>
        </r>
      </text>
    </comment>
    <comment ref="AB937" authorId="0" shapeId="0" xr:uid="{00000000-0006-0000-0000-000011010000}">
      <text>
        <r>
          <rPr>
            <sz val="10"/>
            <rFont val="Arial Cyr"/>
            <charset val="204"/>
          </rPr>
          <t xml:space="preserve">1. Давтян Артур Арменович
2. </t>
        </r>
        <r>
          <rPr>
            <sz val="11"/>
            <color rgb="FF000000"/>
            <rFont val="Arial"/>
            <charset val="1"/>
          </rPr>
          <t>Левкович Константин Анатольевич</t>
        </r>
      </text>
    </comment>
    <comment ref="AB938" authorId="0" shapeId="0" xr:uid="{00000000-0006-0000-0000-000012010000}">
      <text>
        <r>
          <rPr>
            <sz val="10"/>
            <rFont val="Arial Cyr"/>
            <charset val="204"/>
          </rPr>
          <t>1. Доборщук Владимир Владимирович</t>
        </r>
      </text>
    </comment>
    <comment ref="AB939" authorId="0" shapeId="0" xr:uid="{00000000-0006-0000-0000-000013010000}">
      <text>
        <r>
          <rPr>
            <sz val="10"/>
            <rFont val="Arial Cyr"/>
            <charset val="204"/>
          </rPr>
          <t>1. Дугаева Светлана Анатольевна
2. Родина Дарья Алексеевна</t>
        </r>
      </text>
    </comment>
    <comment ref="AB964" authorId="0" shapeId="0" xr:uid="{00000000-0006-0000-0000-000014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5" authorId="0" shapeId="0" xr:uid="{00000000-0006-0000-0000-000015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6" authorId="0" shapeId="0" xr:uid="{00000000-0006-0000-0000-000016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7" authorId="0" shapeId="0" xr:uid="{00000000-0006-0000-0000-000017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68" authorId="0" shapeId="0" xr:uid="{00000000-0006-0000-0000-000018010000}">
      <text>
        <r>
          <rPr>
            <sz val="10"/>
            <rFont val="Arial Cyr"/>
            <charset val="204"/>
          </rPr>
          <t>1. Гамбарян Марк Микаелович</t>
        </r>
      </text>
    </comment>
    <comment ref="AB978" authorId="0" shapeId="0" xr:uid="{00000000-0006-0000-0000-000019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79" authorId="0" shapeId="0" xr:uid="{00000000-0006-0000-0000-00001A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0" authorId="0" shapeId="0" xr:uid="{00000000-0006-0000-0000-00001B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1" authorId="0" shapeId="0" xr:uid="{00000000-0006-0000-0000-00001C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2" authorId="0" shapeId="0" xr:uid="{00000000-0006-0000-0000-00001D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3" authorId="0" shapeId="0" xr:uid="{00000000-0006-0000-0000-00001E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4" authorId="0" shapeId="0" xr:uid="{00000000-0006-0000-0000-00001F010000}">
      <text>
        <r>
          <rPr>
            <sz val="10"/>
            <rFont val="Arial Cyr"/>
            <charset val="204"/>
          </rPr>
          <t xml:space="preserve">1. Штепа Кристина Александровна
2. Федоров Арсений Витальевич
</t>
        </r>
      </text>
    </comment>
    <comment ref="AC985" authorId="0" shapeId="0" xr:uid="{00000000-0006-0000-0000-000020010000}">
      <text>
        <r>
          <rPr>
            <sz val="10"/>
            <rFont val="Arial Cyr"/>
            <charset val="204"/>
          </rPr>
          <t>1. Буатта Мохамед Адель</t>
        </r>
      </text>
    </comment>
    <comment ref="AB986" authorId="0" shapeId="0" xr:uid="{00000000-0006-0000-0000-000021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86" authorId="0" shapeId="0" xr:uid="{00000000-0006-0000-0000-000022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87" authorId="0" shapeId="0" xr:uid="{00000000-0006-0000-0000-000023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88" authorId="0" shapeId="0" xr:uid="{00000000-0006-0000-0000-000024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89" authorId="0" shapeId="0" xr:uid="{00000000-0006-0000-0000-000025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89" authorId="0" shapeId="0" xr:uid="{00000000-0006-0000-0000-000026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90" authorId="0" shapeId="0" xr:uid="{00000000-0006-0000-0000-000027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1" authorId="0" shapeId="0" xr:uid="{00000000-0006-0000-0000-000028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2" authorId="0" shapeId="0" xr:uid="{00000000-0006-0000-0000-000029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92" authorId="0" shapeId="0" xr:uid="{00000000-0006-0000-0000-00002A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93" authorId="0" shapeId="0" xr:uid="{00000000-0006-0000-0000-00002B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4" authorId="0" shapeId="0" xr:uid="{00000000-0006-0000-0000-00002C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5" authorId="0" shapeId="0" xr:uid="{00000000-0006-0000-0000-00002D010000}">
      <text>
        <r>
          <rPr>
            <sz val="10"/>
            <rFont val="Arial Cyr"/>
            <charset val="204"/>
          </rPr>
          <t>1. Кущазли Анна Ивановна</t>
        </r>
      </text>
    </comment>
    <comment ref="AC995" authorId="0" shapeId="0" xr:uid="{00000000-0006-0000-0000-00002E010000}">
      <text>
        <r>
          <rPr>
            <sz val="10"/>
            <rFont val="Arial Cyr"/>
            <charset val="204"/>
          </rPr>
          <t>1. Нохуров Мамметназар</t>
        </r>
      </text>
    </comment>
    <comment ref="AB996" authorId="0" shapeId="0" xr:uid="{00000000-0006-0000-0000-00002F010000}">
      <text>
        <r>
          <rPr>
            <sz val="10"/>
            <rFont val="Arial Cyr"/>
            <charset val="204"/>
          </rPr>
          <t>1. Вощанский Максим Игоревич</t>
        </r>
      </text>
    </comment>
    <comment ref="AB997" authorId="0" shapeId="0" xr:uid="{00000000-0006-0000-0000-000030010000}">
      <text>
        <r>
          <rPr>
            <sz val="10"/>
            <rFont val="Arial Cyr"/>
            <charset val="204"/>
          </rPr>
          <t>1. Ярцева Ирина Сергеевна</t>
        </r>
      </text>
    </comment>
    <comment ref="AB998" authorId="0" shapeId="0" xr:uid="{00000000-0006-0000-0000-000031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998" authorId="0" shapeId="0" xr:uid="{00000000-0006-0000-0000-000032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999" authorId="0" shapeId="0" xr:uid="{00000000-0006-0000-0000-000033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0" authorId="0" shapeId="0" xr:uid="{00000000-0006-0000-0000-000034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1" authorId="0" shapeId="0" xr:uid="{00000000-0006-0000-0000-000035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1" authorId="0" shapeId="0" xr:uid="{00000000-0006-0000-0000-000036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2" authorId="0" shapeId="0" xr:uid="{00000000-0006-0000-0000-000037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3" authorId="0" shapeId="0" xr:uid="{00000000-0006-0000-0000-000038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4" authorId="0" shapeId="0" xr:uid="{00000000-0006-0000-0000-000039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4" authorId="0" shapeId="0" xr:uid="{00000000-0006-0000-0000-00003A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5" authorId="0" shapeId="0" xr:uid="{00000000-0006-0000-0000-00003B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6" authorId="0" shapeId="0" xr:uid="{00000000-0006-0000-0000-00003C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07" authorId="0" shapeId="0" xr:uid="{00000000-0006-0000-0000-00003D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07" authorId="0" shapeId="0" xr:uid="{00000000-0006-0000-0000-00003E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08" authorId="0" shapeId="0" xr:uid="{00000000-0006-0000-0000-00003F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09" authorId="0" shapeId="0" xr:uid="{00000000-0006-0000-0000-000040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10" authorId="0" shapeId="0" xr:uid="{00000000-0006-0000-0000-000041010000}">
      <text>
        <r>
          <rPr>
            <sz val="10"/>
            <rFont val="Arial Cyr"/>
            <charset val="204"/>
          </rPr>
          <t>1. Макеева Елена Дмитриевна
2. Иванова Дарья Вадимовна</t>
        </r>
      </text>
    </comment>
    <comment ref="AC1010" authorId="0" shapeId="0" xr:uid="{00000000-0006-0000-0000-000042010000}">
      <text>
        <r>
          <rPr>
            <sz val="10"/>
            <rFont val="Arial Cyr"/>
            <charset val="204"/>
          </rPr>
          <t>1. Аду Кпангни Ивь Бэрэнжэ</t>
        </r>
      </text>
    </comment>
    <comment ref="AB1011" authorId="0" shapeId="0" xr:uid="{00000000-0006-0000-0000-000043010000}">
      <text>
        <r>
          <rPr>
            <sz val="10"/>
            <rFont val="Arial Cyr"/>
            <charset val="204"/>
          </rPr>
          <t>1. Мачнев Егор Андреевич</t>
        </r>
      </text>
    </comment>
    <comment ref="AB1012" authorId="0" shapeId="0" xr:uid="{00000000-0006-0000-0000-000044010000}">
      <text>
        <r>
          <rPr>
            <sz val="10"/>
            <rFont val="Arial Cyr"/>
            <charset val="204"/>
          </rPr>
          <t>1. Москалева Фаина Александровна</t>
        </r>
      </text>
    </comment>
    <comment ref="AB1027" authorId="0" shapeId="0" xr:uid="{00000000-0006-0000-0000-000045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27" authorId="0" shapeId="0" xr:uid="{00000000-0006-0000-0000-000046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28" authorId="0" shapeId="0" xr:uid="{00000000-0006-0000-0000-000047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28" authorId="0" shapeId="0" xr:uid="{00000000-0006-0000-0000-000048010000}">
      <text>
        <r>
          <rPr>
            <sz val="10"/>
            <rFont val="Arial Cyr"/>
            <charset val="204"/>
          </rPr>
          <t>1. Ван Шивэй</t>
        </r>
      </text>
    </comment>
    <comment ref="AB1029" authorId="0" shapeId="0" xr:uid="{00000000-0006-0000-0000-000049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30" authorId="0" shapeId="0" xr:uid="{00000000-0006-0000-0000-00004A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31" authorId="0" shapeId="0" xr:uid="{00000000-0006-0000-0000-00004B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32" authorId="0" shapeId="0" xr:uid="{00000000-0006-0000-0000-00004C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33" authorId="0" shapeId="0" xr:uid="{00000000-0006-0000-0000-00004D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34" authorId="0" shapeId="0" xr:uid="{00000000-0006-0000-0000-00004E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35" authorId="0" shapeId="0" xr:uid="{00000000-0006-0000-0000-00004F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36" authorId="0" shapeId="0" xr:uid="{00000000-0006-0000-0000-000050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36" authorId="0" shapeId="0" xr:uid="{00000000-0006-0000-0000-000051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37" authorId="0" shapeId="0" xr:uid="{00000000-0006-0000-0000-000052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37" authorId="0" shapeId="0" xr:uid="{00000000-0006-0000-0000-000053010000}">
      <text>
        <r>
          <rPr>
            <sz val="10"/>
            <rFont val="Arial Cyr"/>
            <charset val="204"/>
          </rPr>
          <t>1. Ван Шивэй</t>
        </r>
      </text>
    </comment>
    <comment ref="AB1038" authorId="0" shapeId="0" xr:uid="{00000000-0006-0000-0000-000054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39" authorId="0" shapeId="0" xr:uid="{00000000-0006-0000-0000-000055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40" authorId="0" shapeId="0" xr:uid="{00000000-0006-0000-0000-000056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41" authorId="0" shapeId="0" xr:uid="{00000000-0006-0000-0000-000057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42" authorId="0" shapeId="0" xr:uid="{00000000-0006-0000-0000-000058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43" authorId="0" shapeId="0" xr:uid="{00000000-0006-0000-0000-000059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44" authorId="0" shapeId="0" xr:uid="{00000000-0006-0000-0000-00005A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45" authorId="0" shapeId="0" xr:uid="{00000000-0006-0000-0000-00005B010000}">
      <text>
        <r>
          <rPr>
            <sz val="10"/>
            <rFont val="Arial Cyr"/>
            <charset val="204"/>
          </rPr>
          <t xml:space="preserve">1. Аррохо Эрнандес Эноэль
2. Жилин Георгий Олегович
3. Иноземцев Владислав Юрьевич
4. </t>
        </r>
        <r>
          <rPr>
            <sz val="11"/>
            <rFont val="Times New Roman"/>
            <family val="1"/>
            <charset val="1"/>
          </rPr>
          <t>Сергеев Степан Викторович</t>
        </r>
      </text>
    </comment>
    <comment ref="AC1045" authorId="0" shapeId="0" xr:uid="{00000000-0006-0000-0000-00005C010000}">
      <text>
        <r>
          <rPr>
            <sz val="10"/>
            <rFont val="Arial Cyr"/>
            <charset val="204"/>
          </rPr>
          <t>1. Кобе Фекаде Тадеге</t>
        </r>
      </text>
    </comment>
    <comment ref="AB1046" authorId="0" shapeId="0" xr:uid="{00000000-0006-0000-0000-00005D010000}">
      <text>
        <r>
          <rPr>
            <sz val="10"/>
            <rFont val="Arial Cyr"/>
            <charset val="204"/>
          </rPr>
          <t>1. Малышев Ксаверий Юрьевич</t>
        </r>
      </text>
    </comment>
    <comment ref="AC1046" authorId="0" shapeId="0" xr:uid="{00000000-0006-0000-0000-00005E010000}">
      <text>
        <r>
          <rPr>
            <sz val="10"/>
            <rFont val="Arial Cyr"/>
            <charset val="204"/>
          </rPr>
          <t>1. Ван Шивэй</t>
        </r>
      </text>
    </comment>
    <comment ref="AB1047" authorId="0" shapeId="0" xr:uid="{00000000-0006-0000-0000-00005F010000}">
      <text>
        <r>
          <rPr>
            <sz val="10"/>
            <rFont val="Arial Cyr"/>
            <charset val="204"/>
          </rPr>
          <t>1. Губарев Лев Игоревич
2. Комаров Петр Олегович</t>
        </r>
      </text>
    </comment>
    <comment ref="AB1048" authorId="0" shapeId="0" xr:uid="{00000000-0006-0000-0000-000060010000}">
      <text>
        <r>
          <rPr>
            <sz val="10"/>
            <rFont val="Arial Cyr"/>
            <charset val="204"/>
          </rPr>
          <t>1. Ледвинов Валерий Петрович</t>
        </r>
      </text>
    </comment>
    <comment ref="AB1049" authorId="0" shapeId="0" xr:uid="{00000000-0006-0000-0000-000061010000}">
      <text>
        <r>
          <rPr>
            <sz val="10"/>
            <rFont val="Arial Cyr"/>
            <charset val="204"/>
          </rPr>
          <t>1. Мукасеев Евгений Владимирович
2. Рукавишников Алексей Андреевич</t>
        </r>
      </text>
    </comment>
    <comment ref="AB1050" authorId="0" shapeId="0" xr:uid="{00000000-0006-0000-0000-000062010000}">
      <text>
        <r>
          <rPr>
            <sz val="10"/>
            <rFont val="Arial Cyr"/>
            <charset val="204"/>
          </rPr>
          <t>1. Рассказов Александр Александрович</t>
        </r>
      </text>
    </comment>
    <comment ref="AB1051" authorId="0" shapeId="0" xr:uid="{00000000-0006-0000-0000-000063010000}">
      <text>
        <r>
          <rPr>
            <sz val="10"/>
            <rFont val="Arial Cyr"/>
            <charset val="204"/>
          </rPr>
          <t>1. Терентьев Евгений Андреевич</t>
        </r>
      </text>
    </comment>
    <comment ref="AC1052" authorId="0" shapeId="0" xr:uid="{00000000-0006-0000-0000-000064010000}">
      <text>
        <r>
          <rPr>
            <sz val="10"/>
            <rFont val="Arial Cyr"/>
            <charset val="204"/>
          </rPr>
          <t>1. Хиссен Али Уэддей</t>
        </r>
      </text>
    </comment>
    <comment ref="AC1053" authorId="0" shapeId="0" xr:uid="{00000000-0006-0000-0000-000065010000}">
      <text>
        <r>
          <rPr>
            <sz val="10"/>
            <rFont val="Arial Cyr"/>
            <charset val="204"/>
          </rPr>
          <t>1. Эсенг Манге Педро Луис Эяма</t>
        </r>
      </text>
    </comment>
    <comment ref="AB1059" authorId="0" shapeId="0" xr:uid="{00000000-0006-0000-0000-000066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60" authorId="0" shapeId="0" xr:uid="{00000000-0006-0000-0000-000067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61" authorId="0" shapeId="0" xr:uid="{00000000-0006-0000-0000-000068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62" authorId="0" shapeId="0" xr:uid="{00000000-0006-0000-0000-000069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63" authorId="0" shapeId="0" xr:uid="{00000000-0006-0000-0000-00006A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64" authorId="0" shapeId="0" xr:uid="{00000000-0006-0000-0000-00006B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65" authorId="0" shapeId="0" xr:uid="{00000000-0006-0000-0000-00006C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B1066" authorId="0" shapeId="0" xr:uid="{00000000-0006-0000-0000-00006D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67" authorId="0" shapeId="0" xr:uid="{00000000-0006-0000-0000-00006E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68" authorId="0" shapeId="0" xr:uid="{00000000-0006-0000-0000-00006F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69" authorId="0" shapeId="0" xr:uid="{00000000-0006-0000-0000-000070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70" authorId="0" shapeId="0" xr:uid="{00000000-0006-0000-0000-000071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71" authorId="0" shapeId="0" xr:uid="{00000000-0006-0000-0000-000072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72" authorId="0" shapeId="0" xr:uid="{00000000-0006-0000-0000-000073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B1073" authorId="0" shapeId="0" xr:uid="{00000000-0006-0000-0000-000074010000}">
      <text>
        <r>
          <rPr>
            <sz val="10"/>
            <rFont val="Arial Cyr"/>
            <charset val="204"/>
          </rPr>
          <t>1. Бурцева София Артёмовна</t>
        </r>
      </text>
    </comment>
    <comment ref="AB1074" authorId="0" shapeId="0" xr:uid="{00000000-0006-0000-0000-000075010000}">
      <text>
        <r>
          <rPr>
            <sz val="10"/>
            <rFont val="Arial Cyr"/>
            <charset val="204"/>
          </rPr>
          <t>1. Голос Елизавета Сергеевна
2. Рыжов Никита Александрович
3. Конюхов Роман Игоревич</t>
        </r>
      </text>
    </comment>
    <comment ref="AB1075" authorId="0" shapeId="0" xr:uid="{00000000-0006-0000-0000-000076010000}">
      <text>
        <r>
          <rPr>
            <sz val="10"/>
            <rFont val="Arial Cyr"/>
            <charset val="204"/>
          </rPr>
          <t>1. Гриценко Николай Юрьевич
2. Фролов Кирилл Владимирович</t>
        </r>
      </text>
    </comment>
    <comment ref="AB1076" authorId="0" shapeId="0" xr:uid="{00000000-0006-0000-0000-000077010000}">
      <text>
        <r>
          <rPr>
            <sz val="10"/>
            <rFont val="Arial Cyr"/>
            <charset val="204"/>
          </rPr>
          <t>1. Жбанкова Елена Александровна</t>
        </r>
      </text>
    </comment>
    <comment ref="AB1077" authorId="0" shapeId="0" xr:uid="{00000000-0006-0000-0000-000078010000}">
      <text>
        <r>
          <rPr>
            <sz val="10"/>
            <rFont val="Arial Cyr"/>
            <charset val="204"/>
          </rPr>
          <t>1. Маслов Александр Русланович</t>
        </r>
      </text>
    </comment>
    <comment ref="AC1078" authorId="0" shapeId="0" xr:uid="{00000000-0006-0000-0000-000079010000}">
      <text>
        <r>
          <rPr>
            <sz val="10"/>
            <rFont val="Arial Cyr"/>
            <charset val="204"/>
          </rPr>
          <t>1. Син Биньбинь
2. Шубхам Пракаш</t>
        </r>
      </text>
    </comment>
    <comment ref="AB1079" authorId="0" shapeId="0" xr:uid="{00000000-0006-0000-0000-00007A010000}">
      <text>
        <r>
          <rPr>
            <sz val="10"/>
            <rFont val="Arial Cyr"/>
            <charset val="204"/>
          </rPr>
          <t>1. Юдин Павел Геннадьевич</t>
        </r>
      </text>
    </comment>
    <comment ref="AC1587" authorId="0" shapeId="0" xr:uid="{00000000-0006-0000-0000-00007B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8" authorId="0" shapeId="0" xr:uid="{00000000-0006-0000-0000-00007C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89" authorId="0" shapeId="0" xr:uid="{00000000-0006-0000-0000-00007D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90" authorId="0" shapeId="0" xr:uid="{00000000-0006-0000-0000-00007E010000}">
      <text>
        <r>
          <rPr>
            <sz val="10"/>
            <rFont val="Arial Cyr"/>
            <charset val="204"/>
          </rPr>
          <t xml:space="preserve">Мамонов А.А.
</t>
        </r>
      </text>
    </comment>
    <comment ref="AC1591" authorId="0" shapeId="0" xr:uid="{00000000-0006-0000-0000-00007F010000}">
      <text>
        <r>
          <rPr>
            <sz val="10"/>
            <rFont val="Arial Cyr"/>
            <charset val="204"/>
          </rPr>
          <t>1. Бакир Ахмад</t>
        </r>
      </text>
    </comment>
    <comment ref="AC1592" authorId="0" shapeId="0" xr:uid="{00000000-0006-0000-0000-000080010000}">
      <text>
        <r>
          <rPr>
            <sz val="10"/>
            <rFont val="Arial Cyr"/>
            <charset val="204"/>
          </rPr>
          <t>1. Бакир Ахмад</t>
        </r>
      </text>
    </comment>
    <comment ref="AC1593" authorId="0" shapeId="0" xr:uid="{00000000-0006-0000-0000-000081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594" authorId="0" shapeId="0" xr:uid="{00000000-0006-0000-0000-000082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595" authorId="0" shapeId="0" xr:uid="{00000000-0006-0000-0000-000083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596" authorId="0" shapeId="0" xr:uid="{00000000-0006-0000-0000-000084010000}">
      <text>
        <r>
          <rPr>
            <sz val="10"/>
            <rFont val="Arial Cyr"/>
            <charset val="204"/>
          </rPr>
          <t>1. Волков С.С.</t>
        </r>
      </text>
    </comment>
    <comment ref="AC1597" authorId="0" shapeId="0" xr:uid="{00000000-0006-0000-0000-000085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598" authorId="0" shapeId="0" xr:uid="{00000000-0006-0000-0000-000086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599" authorId="0" shapeId="0" xr:uid="{00000000-0006-0000-0000-000087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00" authorId="0" shapeId="0" xr:uid="{00000000-0006-0000-0000-000088010000}">
      <text>
        <r>
          <rPr>
            <sz val="10"/>
            <rFont val="Arial Cyr"/>
            <charset val="204"/>
          </rPr>
          <t>1. Волков С.С.</t>
        </r>
      </text>
    </comment>
    <comment ref="AC1601" authorId="0" shapeId="0" xr:uid="{00000000-0006-0000-0000-000089010000}">
      <text>
        <r>
          <rPr>
            <sz val="10"/>
            <rFont val="Arial Cyr"/>
            <charset val="204"/>
          </rPr>
          <t>1. Бакир Ахмад</t>
        </r>
      </text>
    </comment>
    <comment ref="AC1602" authorId="0" shapeId="0" xr:uid="{00000000-0006-0000-0000-00008A010000}">
      <text>
        <r>
          <rPr>
            <sz val="10"/>
            <rFont val="Arial Cyr"/>
            <charset val="204"/>
          </rPr>
          <t>1. Бакир Ахмад</t>
        </r>
      </text>
    </comment>
    <comment ref="AC1603" authorId="0" shapeId="0" xr:uid="{00000000-0006-0000-0000-00008B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04" authorId="0" shapeId="0" xr:uid="{00000000-0006-0000-0000-00008C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05" authorId="0" shapeId="0" xr:uid="{00000000-0006-0000-0000-00008D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06" authorId="0" shapeId="0" xr:uid="{00000000-0006-0000-0000-00008E010000}">
      <text>
        <r>
          <rPr>
            <sz val="10"/>
            <rFont val="Arial Cyr"/>
            <charset val="204"/>
          </rPr>
          <t>1. Волков С.С.</t>
        </r>
      </text>
    </comment>
    <comment ref="AC1607" authorId="0" shapeId="0" xr:uid="{00000000-0006-0000-0000-00008F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08" authorId="0" shapeId="0" xr:uid="{00000000-0006-0000-0000-000090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09" authorId="0" shapeId="0" xr:uid="{00000000-0006-0000-0000-000091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10" authorId="0" shapeId="0" xr:uid="{00000000-0006-0000-0000-000092010000}">
      <text>
        <r>
          <rPr>
            <sz val="10"/>
            <rFont val="Arial Cyr"/>
            <charset val="204"/>
          </rPr>
          <t>1. Волков С.С.</t>
        </r>
      </text>
    </comment>
    <comment ref="AC1611" authorId="0" shapeId="0" xr:uid="{00000000-0006-0000-0000-000093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12" authorId="0" shapeId="0" xr:uid="{00000000-0006-0000-0000-000094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13" authorId="0" shapeId="0" xr:uid="{00000000-0006-0000-0000-000095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14" authorId="0" shapeId="0" xr:uid="{00000000-0006-0000-0000-000096010000}">
      <text>
        <r>
          <rPr>
            <sz val="10"/>
            <rFont val="Arial Cyr"/>
            <charset val="204"/>
          </rPr>
          <t>1. Волков С.С.</t>
        </r>
      </text>
    </comment>
    <comment ref="AC1615" authorId="0" shapeId="0" xr:uid="{00000000-0006-0000-0000-000097010000}">
      <text>
        <r>
          <rPr>
            <sz val="11"/>
            <rFont val="Times New Roman"/>
            <family val="1"/>
          </rPr>
          <t>1. Ализаде Джабраил</t>
        </r>
      </text>
    </comment>
    <comment ref="AC1616" authorId="0" shapeId="0" xr:uid="{00000000-0006-0000-0000-000098010000}">
      <text>
        <r>
          <rPr>
            <sz val="10"/>
            <rFont val="Arial Cyr"/>
            <charset val="204"/>
          </rPr>
          <t xml:space="preserve">1. </t>
        </r>
        <r>
          <rPr>
            <sz val="10"/>
            <rFont val="Arial"/>
            <family val="2"/>
          </rPr>
          <t xml:space="preserve"> </t>
        </r>
        <r>
          <rPr>
            <sz val="11"/>
            <rFont val="Times New Roman"/>
            <family val="1"/>
          </rPr>
          <t>Джегюеде Адейеми Марк Ауреле Эммануэль</t>
        </r>
      </text>
    </comment>
    <comment ref="AC1617" authorId="0" shapeId="0" xr:uid="{00000000-0006-0000-0000-000099010000}">
      <text>
        <r>
          <rPr>
            <sz val="11"/>
            <rFont val="Times New Roman"/>
            <family val="1"/>
          </rPr>
          <t>1. Мабу Моисе Эрманн
2. Тукая Жан Тукая</t>
        </r>
      </text>
    </comment>
    <comment ref="AB1618" authorId="0" shapeId="0" xr:uid="{00000000-0006-0000-0000-00009A010000}">
      <text>
        <r>
          <rPr>
            <sz val="10"/>
            <rFont val="Arial Cyr"/>
            <charset val="204"/>
          </rPr>
          <t>1. Волков С.С.</t>
        </r>
      </text>
    </comment>
  </commentList>
</comments>
</file>

<file path=xl/sharedStrings.xml><?xml version="1.0" encoding="utf-8"?>
<sst xmlns="http://schemas.openxmlformats.org/spreadsheetml/2006/main" count="30964" uniqueCount="3370">
  <si>
    <t>Название кафедры / уч. департамента:</t>
  </si>
  <si>
    <t>ИКНиТ</t>
  </si>
  <si>
    <t>Учебная работа (по рабочему учебному плану)</t>
  </si>
  <si>
    <t>Контингент обучающихся</t>
  </si>
  <si>
    <t>Сведения о ППС</t>
  </si>
  <si>
    <t>Объём учебной работы ППС</t>
  </si>
  <si>
    <t>ИТОГО</t>
  </si>
  <si>
    <t>Осенний семестр</t>
  </si>
  <si>
    <t>Весенний семестр</t>
  </si>
  <si>
    <t>Форма обучения</t>
  </si>
  <si>
    <t>Уровень ОП</t>
  </si>
  <si>
    <t>Образовательная программа</t>
  </si>
  <si>
    <t>Дисциплина или вид учебной  работы</t>
  </si>
  <si>
    <t>Семестр ; Модуль</t>
  </si>
  <si>
    <t>Недель в семестре (модуле)</t>
  </si>
  <si>
    <t>Вид учебной работы</t>
  </si>
  <si>
    <t>Ауд. нагр. 
(час. в нед.)</t>
  </si>
  <si>
    <t>Вид ПА или ГИА</t>
  </si>
  <si>
    <t>Курс. работы</t>
  </si>
  <si>
    <t>Курс. проекты</t>
  </si>
  <si>
    <t>Уч. пр. (ЗЕ по РУП)</t>
  </si>
  <si>
    <t>Пр. пр. (ЗЕ по РУП)</t>
  </si>
  <si>
    <t>НИР (ЗЕ по РУП)</t>
  </si>
  <si>
    <t>Учебная группа 
(поток)</t>
  </si>
  <si>
    <t>Кол-во чел. в группе (потоке)</t>
  </si>
  <si>
    <t>Кафедра/департамент</t>
  </si>
  <si>
    <t>должность</t>
  </si>
  <si>
    <t xml:space="preserve">условия привлечения </t>
  </si>
  <si>
    <t>Фамилия И.О.  преподавателя</t>
  </si>
  <si>
    <t>Особый признак</t>
  </si>
  <si>
    <t>Лекции</t>
  </si>
  <si>
    <t>Практика / Семинары</t>
  </si>
  <si>
    <t>Лаб. работы / Клинические занятия</t>
  </si>
  <si>
    <t>Текущий контроль</t>
  </si>
  <si>
    <t>Промежуточная аттестация (ПА) по БРС</t>
  </si>
  <si>
    <t>Оформление результатов ПА</t>
  </si>
  <si>
    <t>Текущие консультации по дисциплине</t>
  </si>
  <si>
    <t>Курсовые работы</t>
  </si>
  <si>
    <t>Курсовые проекты</t>
  </si>
  <si>
    <t>Учебная практика</t>
  </si>
  <si>
    <t>Произв., педагогическая и преддипломная практики</t>
  </si>
  <si>
    <t>НИР</t>
  </si>
  <si>
    <t>Практики (в т.ч. НИР) цифровых магистратур</t>
  </si>
  <si>
    <t>Рецензирование рефератов аспирантов</t>
  </si>
  <si>
    <t>Кандидатский экзамен</t>
  </si>
  <si>
    <t>Научное руководство</t>
  </si>
  <si>
    <t>Руководство ВКР или НКР, в том числе Организация и сопровождение Первичной аккредитации МИ</t>
  </si>
  <si>
    <t>Рецензирование ВКР</t>
  </si>
  <si>
    <t xml:space="preserve">ГЭК </t>
  </si>
  <si>
    <t>Аудиторная работа</t>
  </si>
  <si>
    <t>Пар в неделю</t>
  </si>
  <si>
    <t>Внеаудиторная работа</t>
  </si>
  <si>
    <t>Шифр ООП РУДН</t>
  </si>
  <si>
    <t>Код направления</t>
  </si>
  <si>
    <t>Наименование программы</t>
  </si>
  <si>
    <t>Блок</t>
  </si>
  <si>
    <t>Компонента</t>
  </si>
  <si>
    <t>№ в РУП</t>
  </si>
  <si>
    <t>доп.инфо</t>
  </si>
  <si>
    <t>Наименование дисциплины или вида учебной работы</t>
  </si>
  <si>
    <t>Лекций</t>
  </si>
  <si>
    <t>Лаб. работы</t>
  </si>
  <si>
    <t>Пр. занятия</t>
  </si>
  <si>
    <t>Код</t>
  </si>
  <si>
    <t>Номер группы</t>
  </si>
  <si>
    <t>Подгрупп</t>
  </si>
  <si>
    <t>Групп</t>
  </si>
  <si>
    <t>Всего</t>
  </si>
  <si>
    <t>РФ</t>
  </si>
  <si>
    <t>ИН</t>
  </si>
  <si>
    <t>Норматив</t>
  </si>
  <si>
    <t>Рассчетных</t>
  </si>
  <si>
    <t>ПК</t>
  </si>
  <si>
    <t>НФЗбд00р-л000-4.00</t>
  </si>
  <si>
    <t>Б.1.</t>
  </si>
  <si>
    <t>Б</t>
  </si>
  <si>
    <t>Теория вероятностей и математическая статистика</t>
  </si>
  <si>
    <t>5;1</t>
  </si>
  <si>
    <t>лек</t>
  </si>
  <si>
    <t>01,02-21</t>
  </si>
  <si>
    <t>кафедра теории вероятностей и кибербезопасности</t>
  </si>
  <si>
    <t>доц.</t>
  </si>
  <si>
    <t>внеш.</t>
  </si>
  <si>
    <t>Разумчик Р.В.</t>
  </si>
  <si>
    <t>пр</t>
  </si>
  <si>
    <t>Зач</t>
  </si>
  <si>
    <t>01-21</t>
  </si>
  <si>
    <t>02-21</t>
  </si>
  <si>
    <t>НБИбд01р-л000-4.00</t>
  </si>
  <si>
    <t>В</t>
  </si>
  <si>
    <t>Линейная алгебра</t>
  </si>
  <si>
    <t>Экз</t>
  </si>
  <si>
    <t>01-23</t>
  </si>
  <si>
    <t>кафедра математического моделирования и искусственного интеллекта</t>
  </si>
  <si>
    <t>штат.</t>
  </si>
  <si>
    <t>Тютюнник А.А.</t>
  </si>
  <si>
    <t>Математический анализ</t>
  </si>
  <si>
    <t>Малых М.Д.</t>
  </si>
  <si>
    <t>Дискретная математика и математическая логика</t>
  </si>
  <si>
    <t>Сопин Э.С.</t>
  </si>
  <si>
    <t>ст.пр.</t>
  </si>
  <si>
    <t>Дараселия А.А.</t>
  </si>
  <si>
    <t>Маркова Е.В.</t>
  </si>
  <si>
    <t>Мокров Е.В.</t>
  </si>
  <si>
    <t>Деловые коммуникации в инфокоммуникациях</t>
  </si>
  <si>
    <t>Кочетков Д.М.</t>
  </si>
  <si>
    <t>Архитектура компьютеров и операционные системы</t>
  </si>
  <si>
    <t>Демидова А.В.</t>
  </si>
  <si>
    <t>лаб</t>
  </si>
  <si>
    <t>внутр.</t>
  </si>
  <si>
    <t>Велиева Т.Р.</t>
  </si>
  <si>
    <t>проф.</t>
  </si>
  <si>
    <t>Кулябов Д.С.</t>
  </si>
  <si>
    <t>Компьютерный практикум</t>
  </si>
  <si>
    <t>Васильев С.А.</t>
  </si>
  <si>
    <t>Макроэкономика</t>
  </si>
  <si>
    <t>01-22</t>
  </si>
  <si>
    <t>Микроэкономика и менеджмент</t>
  </si>
  <si>
    <t>Теория конечных графов</t>
  </si>
  <si>
    <t>Милованова Т.А.</t>
  </si>
  <si>
    <t>Вычислительные системы, сети и телекоммуникации</t>
  </si>
  <si>
    <t>Острикова Д.Ю.</t>
  </si>
  <si>
    <t>Бесчастный В.А.</t>
  </si>
  <si>
    <t>Основы информационной безопасности</t>
  </si>
  <si>
    <t>Геворкян М.Н.</t>
  </si>
  <si>
    <t>НБИбд00р-л000-4.00</t>
  </si>
  <si>
    <t>01,02,03-23</t>
  </si>
  <si>
    <t>02-23</t>
  </si>
  <si>
    <t>03-23</t>
  </si>
  <si>
    <t>Э</t>
  </si>
  <si>
    <t>1/2</t>
  </si>
  <si>
    <t>Компьютерный практикум по моделированию</t>
  </si>
  <si>
    <t>01,02,03-22</t>
  </si>
  <si>
    <t>02-22</t>
  </si>
  <si>
    <t>03-22</t>
  </si>
  <si>
    <t>Дифференциальные и разностные уравнения</t>
  </si>
  <si>
    <t>Бобрикова Е.В.</t>
  </si>
  <si>
    <t>Моделирование бизнес-процессов</t>
  </si>
  <si>
    <t>Кочеткова И.А.</t>
  </si>
  <si>
    <t>ассист.</t>
  </si>
  <si>
    <t>Власкина А.С.</t>
  </si>
  <si>
    <t>Математические модели в экономике и финансах</t>
  </si>
  <si>
    <t>5;2</t>
  </si>
  <si>
    <t>Пяткина Д.А.</t>
  </si>
  <si>
    <t>Финансовая математика</t>
  </si>
  <si>
    <t>6;3</t>
  </si>
  <si>
    <t>Матюшенко С.И.</t>
  </si>
  <si>
    <t>Управление ИТ-сервисами и контентом</t>
  </si>
  <si>
    <t>6;4</t>
  </si>
  <si>
    <t>Прикладные стохастические модели</t>
  </si>
  <si>
    <t>Зарядов И.С.</t>
  </si>
  <si>
    <t>Основы математической теории телетрафика</t>
  </si>
  <si>
    <t>Имитационное моделирование</t>
  </si>
  <si>
    <t>Стохастический финансовый анализ</t>
  </si>
  <si>
    <t>Б.2.</t>
  </si>
  <si>
    <t>Научно-исследовательская работа (получение первичных навыков научно-исследовательской работы)</t>
  </si>
  <si>
    <t>УП</t>
  </si>
  <si>
    <t>Медведева Е.Г.</t>
  </si>
  <si>
    <t>Электронный бизнес</t>
  </si>
  <si>
    <t>7;1</t>
  </si>
  <si>
    <t>01-20</t>
  </si>
  <si>
    <t>Эконометрика</t>
  </si>
  <si>
    <t>Информационная безопасность</t>
  </si>
  <si>
    <t>Статистический анализ</t>
  </si>
  <si>
    <t>Дополнительные главы эконометрики</t>
  </si>
  <si>
    <t>7;2</t>
  </si>
  <si>
    <t>Научно-исследовательская работа</t>
  </si>
  <si>
    <t>8;3</t>
  </si>
  <si>
    <t>НР</t>
  </si>
  <si>
    <t>вак.</t>
  </si>
  <si>
    <t>вакансия</t>
  </si>
  <si>
    <t>Преддипломная практика</t>
  </si>
  <si>
    <t>8;4</t>
  </si>
  <si>
    <t>ВП</t>
  </si>
  <si>
    <t>Б.3.</t>
  </si>
  <si>
    <t>Руководство и консультирование ВКР</t>
  </si>
  <si>
    <t>РК</t>
  </si>
  <si>
    <t>ВКР</t>
  </si>
  <si>
    <t>РДП</t>
  </si>
  <si>
    <t>Проведение тестовой части Государственного итогового экзамена</t>
  </si>
  <si>
    <t>ТЕСТ</t>
  </si>
  <si>
    <t>МДЭ</t>
  </si>
  <si>
    <t>Участие в работе ГЭК в качестве председателя</t>
  </si>
  <si>
    <t>ПГ</t>
  </si>
  <si>
    <t>Крянев А.В.</t>
  </si>
  <si>
    <t>Участие в работе ГЭК в качестве члена комиссии</t>
  </si>
  <si>
    <t>ЧГ</t>
  </si>
  <si>
    <t>Белов А.А.</t>
  </si>
  <si>
    <t>Дружинина О.В.</t>
  </si>
  <si>
    <t>Абаев П.А.</t>
  </si>
  <si>
    <t>Ставцев А.В.</t>
  </si>
  <si>
    <t>Участие в работе ГЭК в качестве секретаря</t>
  </si>
  <si>
    <t>СГ</t>
  </si>
  <si>
    <t>НПИбд00р-л000-4.00</t>
  </si>
  <si>
    <t>01,02-23</t>
  </si>
  <si>
    <t>01,02-22</t>
  </si>
  <si>
    <t>Основы администрирования операционных систем</t>
  </si>
  <si>
    <t>Королькова А.В.</t>
  </si>
  <si>
    <t>Сетевые технологии</t>
  </si>
  <si>
    <t>Администрирование сетевых подсистем</t>
  </si>
  <si>
    <t>Математическое моделирование</t>
  </si>
  <si>
    <t>1/3</t>
  </si>
  <si>
    <t>Прикладное программное обеспечение: проектирование, управление проектом, разработка и документация</t>
  </si>
  <si>
    <t>Хохлов А.А.</t>
  </si>
  <si>
    <t>Введение в программирование для мобильных платформ</t>
  </si>
  <si>
    <t>Администрирование локальных сетей</t>
  </si>
  <si>
    <t>Модели для анализа качества сетей следующего поколения</t>
  </si>
  <si>
    <t>Основы проектирования сетей и систем телекоммуникаций</t>
  </si>
  <si>
    <t>Параллельное программирование</t>
  </si>
  <si>
    <t>Компьютерный практикум по статистическому анализу данных</t>
  </si>
  <si>
    <t>Моделирование сетей передачи данных</t>
  </si>
  <si>
    <t>Анализ производительности сетей подвижной связи</t>
  </si>
  <si>
    <t>Научно -исследовательская работа</t>
  </si>
  <si>
    <t>Диваков Д.В.</t>
  </si>
  <si>
    <t>НММбд00р-л000-4.00</t>
  </si>
  <si>
    <t>01,02,03,04-23</t>
  </si>
  <si>
    <t>04-23</t>
  </si>
  <si>
    <t>Компьютерные науки и технологии программирования</t>
  </si>
  <si>
    <t>Бегишев В.О.</t>
  </si>
  <si>
    <t>НПМбд00р-л000-4.00</t>
  </si>
  <si>
    <t>Математическая статистика</t>
  </si>
  <si>
    <t>Случайные процессы и теория массового обслуживания</t>
  </si>
  <si>
    <t>Рыков В.В.</t>
  </si>
  <si>
    <t>Гайдамака Ю.В.</t>
  </si>
  <si>
    <t>02-20</t>
  </si>
  <si>
    <t>Дополнительные главы математической статистики</t>
  </si>
  <si>
    <t>Основы финансовой математики и теория оптимального портфеля ценных бумаг</t>
  </si>
  <si>
    <t>НКАбд00р-л000-4.00</t>
  </si>
  <si>
    <t>Алгебра</t>
  </si>
  <si>
    <t>01,02,03,04,05,06-23</t>
  </si>
  <si>
    <t>Кройтор О.К.</t>
  </si>
  <si>
    <t>05-23</t>
  </si>
  <si>
    <t>06-23</t>
  </si>
  <si>
    <t>Обработка данных и визуализация</t>
  </si>
  <si>
    <t>Компьютерная алгебра</t>
  </si>
  <si>
    <t>01,02,03,04,05-22</t>
  </si>
  <si>
    <t>04-22</t>
  </si>
  <si>
    <t>05-22</t>
  </si>
  <si>
    <t>Компьютерная геометрия</t>
  </si>
  <si>
    <t>Основы анализа больших данных</t>
  </si>
  <si>
    <t>Основы машинного обучения и нейронные сети</t>
  </si>
  <si>
    <t>НКНбд00р-л000-4.00</t>
  </si>
  <si>
    <t>Стохастический анализ</t>
  </si>
  <si>
    <t>Дифференциальная геометрия и топология</t>
  </si>
  <si>
    <t>Вычислительные методы</t>
  </si>
  <si>
    <t>Моделирование информационных процессов</t>
  </si>
  <si>
    <t>1/4</t>
  </si>
  <si>
    <t>Моделирование экономических процессов</t>
  </si>
  <si>
    <t>Ловецкий К.П.</t>
  </si>
  <si>
    <t>Модели физико-технических явлений</t>
  </si>
  <si>
    <t>Основы формальных методов описания бизнес-процессов</t>
  </si>
  <si>
    <t>Введение в управление инфокоммуникациями</t>
  </si>
  <si>
    <t>Компьютерная геометрия и геометрическое моделирование</t>
  </si>
  <si>
    <t>Введение в моделирование оптических явлений</t>
  </si>
  <si>
    <t>Севастьянов Л.А.</t>
  </si>
  <si>
    <t>Самуйлов К.Е.</t>
  </si>
  <si>
    <t>НФИбд00р-л000-4.00</t>
  </si>
  <si>
    <t>Прикладное программное обеспечение</t>
  </si>
  <si>
    <t>01,02-20</t>
  </si>
  <si>
    <t>НПМмд07р-л000-2.00</t>
  </si>
  <si>
    <t>История математики и методология науки</t>
  </si>
  <si>
    <t>Прикладные задачи математического моделирования</t>
  </si>
  <si>
    <t>Численные методы решения задач математического моделирования</t>
  </si>
  <si>
    <t>Методы стохастического анализа телекоммуникаций</t>
  </si>
  <si>
    <t>Теория случайных процессов</t>
  </si>
  <si>
    <t>Козырев Д.В.</t>
  </si>
  <si>
    <t>Математические основы защиты информации и информационной безопасности</t>
  </si>
  <si>
    <t>Научное программирование</t>
  </si>
  <si>
    <t>Моделирование беспроводных сетей</t>
  </si>
  <si>
    <t>Математическая теория телетрафика</t>
  </si>
  <si>
    <t>Вариационные методы в математическом моделировании</t>
  </si>
  <si>
    <t>Непрерывные математические модели</t>
  </si>
  <si>
    <t>Дополнительные главы теории массового обслуживания</t>
  </si>
  <si>
    <t>Построение и анализ моделей беспроводных сетей 5G</t>
  </si>
  <si>
    <t>Молчанов Д.А.</t>
  </si>
  <si>
    <t>Самуйлов А.К.</t>
  </si>
  <si>
    <t>Нотации моделирования и методы анализа бизнес-процессов</t>
  </si>
  <si>
    <t>Дополнительные главы математического моделирования</t>
  </si>
  <si>
    <t>Компьютерные методы решения многомерных задач</t>
  </si>
  <si>
    <t>Компьютерный анализ временных рядов</t>
  </si>
  <si>
    <t>Высокопроизводительные вычисления</t>
  </si>
  <si>
    <t>Эконометрическое моделирование</t>
  </si>
  <si>
    <t>Сети массового обслуживания</t>
  </si>
  <si>
    <t>Экономико-математические модели в инфокоммуникациях</t>
  </si>
  <si>
    <t>Карта бизнес-процессов и информационная модель управления телекоммуникациями</t>
  </si>
  <si>
    <t>ПП</t>
  </si>
  <si>
    <t>НФИмд05р-л000-2.00</t>
  </si>
  <si>
    <t>Анализ и оптимизация проектной деятельности</t>
  </si>
  <si>
    <t>Модели мультисервисных сетей</t>
  </si>
  <si>
    <t>Показатели эффективности беспроводных сетей 5G</t>
  </si>
  <si>
    <t>Параллельное и распределенное программирование</t>
  </si>
  <si>
    <t>Модели ресурсных систем массового обслуживания</t>
  </si>
  <si>
    <t>Технологическая практика</t>
  </si>
  <si>
    <t>НПИмд01р-л000-2.00</t>
  </si>
  <si>
    <t>Нотации моделирования и анализ бизнес-процессов</t>
  </si>
  <si>
    <t>НКИад01р-л000-3.00</t>
  </si>
  <si>
    <t>Педагогическая практика</t>
  </si>
  <si>
    <t>РПА</t>
  </si>
  <si>
    <t>Научные исследования</t>
  </si>
  <si>
    <t>НИ</t>
  </si>
  <si>
    <t>Научно-исследовательская практика</t>
  </si>
  <si>
    <t>Руководство и консультирование НКР</t>
  </si>
  <si>
    <t>Рецензирование НКР</t>
  </si>
  <si>
    <t>Щетинин Е.Ю.</t>
  </si>
  <si>
    <t>Боголюбов А.Н.</t>
  </si>
  <si>
    <t>НИВад02р-л000-4.00</t>
  </si>
  <si>
    <t>НИВад05р-л000-4.00</t>
  </si>
  <si>
    <t>01,03-20</t>
  </si>
  <si>
    <t>НЧМад00р-л000-3.00</t>
  </si>
  <si>
    <t>Методология научных исследований</t>
  </si>
  <si>
    <t>Руководство аспирантами, обучающимися по ФГТ</t>
  </si>
  <si>
    <t>ФГТ</t>
  </si>
  <si>
    <t>Математическое моделирование, численные методы и комплексы программ</t>
  </si>
  <si>
    <t>НТКад00р-л000-3.00</t>
  </si>
  <si>
    <t>Теоретическая информатика, кибернетика</t>
  </si>
  <si>
    <t>Мутханна Аммар Салех Али</t>
  </si>
  <si>
    <t>НСАад01р-л000-3.00</t>
  </si>
  <si>
    <t>5</t>
  </si>
  <si>
    <t>Основы программирования</t>
  </si>
  <si>
    <t>01-23, 02-23, 03-23</t>
  </si>
  <si>
    <t>Салпагаров С.И.</t>
  </si>
  <si>
    <t>Ядринцев В.В.</t>
  </si>
  <si>
    <t>Андрейчук А.А.</t>
  </si>
  <si>
    <t>Архитектура предприятия</t>
  </si>
  <si>
    <t>01-22, 02-22, 03-22</t>
  </si>
  <si>
    <t>Виноградов А.Н.</t>
  </si>
  <si>
    <t>Python и его приложения</t>
  </si>
  <si>
    <t>Панкратов А.С.</t>
  </si>
  <si>
    <t>Управление проектами разработки информационных систем</t>
  </si>
  <si>
    <t>Чеповский А.М.</t>
  </si>
  <si>
    <t>Реляционные базы данных</t>
  </si>
  <si>
    <t>01-21, 02-21</t>
  </si>
  <si>
    <t>Александрова Л.В.</t>
  </si>
  <si>
    <t>Системы поддержки принятия решений</t>
  </si>
  <si>
    <t>Программная инженерия</t>
  </si>
  <si>
    <t>Смирнов И.В.</t>
  </si>
  <si>
    <t>Технологии искусственного интеллекта</t>
  </si>
  <si>
    <t>Киселев Г.А.</t>
  </si>
  <si>
    <t>Компьютерная графика</t>
  </si>
  <si>
    <t xml:space="preserve">Фомин М.Б. </t>
  </si>
  <si>
    <t>Распределенные системы</t>
  </si>
  <si>
    <t>Шорохов С.Г.</t>
  </si>
  <si>
    <t>Рынки ИКТ и организация продаж</t>
  </si>
  <si>
    <t>Модели на гиперграфах</t>
  </si>
  <si>
    <t>Интеллектуальный анализ данных</t>
  </si>
  <si>
    <t>Технология программирования</t>
  </si>
  <si>
    <t>Компьютерный практикум по информационным технологиям</t>
  </si>
  <si>
    <t>ИТ-инфрастуктура предприятия</t>
  </si>
  <si>
    <t>Структуры данных и парадигмы программирования</t>
  </si>
  <si>
    <t>Общая теория систем</t>
  </si>
  <si>
    <t>Молодченков А.И.</t>
  </si>
  <si>
    <t>Проектирование корпоративных систем</t>
  </si>
  <si>
    <t>Анализ данных</t>
  </si>
  <si>
    <t>Моделирование сложно структурированных систем</t>
  </si>
  <si>
    <t>Хачумов М.В.</t>
  </si>
  <si>
    <t>Методы машинного обучения</t>
  </si>
  <si>
    <t>Государственный экзамен</t>
  </si>
  <si>
    <t>Руководство ВКР</t>
  </si>
  <si>
    <t>Фомин М.Б.</t>
  </si>
  <si>
    <t>Основы информатики и кибернетики</t>
  </si>
  <si>
    <t>ИТ-инфраструктура предприятия</t>
  </si>
  <si>
    <t>01-23, 02-23, 03-23, 04-23, 05-23, 06-23</t>
  </si>
  <si>
    <t xml:space="preserve">Волков С.С. </t>
  </si>
  <si>
    <t>Интеллектуальные системы</t>
  </si>
  <si>
    <t>01-22, 02-22, 03-22, 04-22, 05-22</t>
  </si>
  <si>
    <t>Теория автоматов и формальных языков</t>
  </si>
  <si>
    <t>01-20, 02-20</t>
  </si>
  <si>
    <t>Системы управления базами данных</t>
  </si>
  <si>
    <t>Основы разработки корпоративных инфокоммуникационных систем</t>
  </si>
  <si>
    <t>Методы искусственного интеллекта</t>
  </si>
  <si>
    <t>Лисп и искусственный интеллект</t>
  </si>
  <si>
    <t>Стефанюк В.Л.</t>
  </si>
  <si>
    <t>Интеллектуальные обучающие системы</t>
  </si>
  <si>
    <t>Компьютерный практикум по интеллектуальным системам</t>
  </si>
  <si>
    <t>Проектирование корпоративных инфокоммуникационных систем</t>
  </si>
  <si>
    <t>01-23, 02-23</t>
  </si>
  <si>
    <t>Социальные и этические вопросы инф. технологий</t>
  </si>
  <si>
    <t>01-22, 02-22</t>
  </si>
  <si>
    <t>Теоретические основы информатики</t>
  </si>
  <si>
    <t>Хачумов В.М.</t>
  </si>
  <si>
    <t>Основы Web-технологий</t>
  </si>
  <si>
    <t>Логические программирование</t>
  </si>
  <si>
    <t>Петров В.А.</t>
  </si>
  <si>
    <t>8;15</t>
  </si>
  <si>
    <t>8;16</t>
  </si>
  <si>
    <t>Дизайн интерактивных систем</t>
  </si>
  <si>
    <t>Анализ сложности алгоритмов</t>
  </si>
  <si>
    <t>Моделирование вычислительных систем</t>
  </si>
  <si>
    <t>Язык теории категорий в искусственном интеллекте</t>
  </si>
  <si>
    <t>Методы интеллектуального анализа текстов</t>
  </si>
  <si>
    <t>Интеллектуальные динамические системы</t>
  </si>
  <si>
    <t>Объектные и распределенные базы данных</t>
  </si>
  <si>
    <t>Алгоритмические основы мультимедийных технологий</t>
  </si>
  <si>
    <t>Локальная организация интеллектуальных систем</t>
  </si>
  <si>
    <t>Математические основы распознавания образов</t>
  </si>
  <si>
    <t>Введение в компьютерные науки и искусственный интеллект</t>
  </si>
  <si>
    <t>Основы компьютерной лингвистики</t>
  </si>
  <si>
    <t>Интеллектуальные системы и их применение</t>
  </si>
  <si>
    <t>Распознавание образов и обработка изображений</t>
  </si>
  <si>
    <t>Глубокое обучение и обучение с подкреплением</t>
  </si>
  <si>
    <t>Языки программирования для задач искусственного интеллекта</t>
  </si>
  <si>
    <t>Прикладные методы компьютерной лингвистики</t>
  </si>
  <si>
    <t>Коллективное поведение интеллектуальных систем</t>
  </si>
  <si>
    <t>Ознакомительная практика</t>
  </si>
  <si>
    <t>Алгоритмы и языки программирования</t>
  </si>
  <si>
    <t>НХМбд00р-л000-4.00</t>
  </si>
  <si>
    <t>Информатика</t>
  </si>
  <si>
    <t>Орлов Ю.Н.</t>
  </si>
  <si>
    <t>Руководство НКР</t>
  </si>
  <si>
    <t>Рецензирование реферата аспиранта</t>
  </si>
  <si>
    <t>РР</t>
  </si>
  <si>
    <t>ГИА: сдача государственного экзамена</t>
  </si>
  <si>
    <t>ГИА: Представление научного доклада</t>
  </si>
  <si>
    <t>Код ОПОП ВО</t>
  </si>
  <si>
    <t>Код по ОКСО</t>
  </si>
  <si>
    <t>Язык</t>
  </si>
  <si>
    <t>Срок обучения</t>
  </si>
  <si>
    <t>Название направления</t>
  </si>
  <si>
    <t>Наименование ОПОП ВО</t>
  </si>
  <si>
    <t>Вуз-Партнер</t>
  </si>
  <si>
    <t>ОУП</t>
  </si>
  <si>
    <t>Форма обучения - символ</t>
  </si>
  <si>
    <t>Уровень ОП - символ</t>
  </si>
  <si>
    <t>СЗКбд00р-л000-4.00</t>
  </si>
  <si>
    <t>'21.03.02</t>
  </si>
  <si>
    <t>Очная</t>
  </si>
  <si>
    <t>Русский</t>
  </si>
  <si>
    <t>4.00</t>
  </si>
  <si>
    <t>Бакалавриат</t>
  </si>
  <si>
    <t>Землеустройство и кадастры</t>
  </si>
  <si>
    <t>Аграрно-технологический институт</t>
  </si>
  <si>
    <t>СВТсд00р-л000-5.00</t>
  </si>
  <si>
    <t>'36.05.01</t>
  </si>
  <si>
    <t>5.00</t>
  </si>
  <si>
    <t>Специалитет</t>
  </si>
  <si>
    <t>Ветеринария</t>
  </si>
  <si>
    <t>СВТсд00а-л000-5.00</t>
  </si>
  <si>
    <t>Английский</t>
  </si>
  <si>
    <t>СВТсд01р-л000-5.00</t>
  </si>
  <si>
    <t>Ветеринарная фармация</t>
  </si>
  <si>
    <t>СВТсд02р-л000-5.00</t>
  </si>
  <si>
    <t>Клиническая ветеринария</t>
  </si>
  <si>
    <t>СВТсд03р-л000-5.00</t>
  </si>
  <si>
    <t>Ветеринарно-санитарный надзор</t>
  </si>
  <si>
    <t>СВТсв00р-л000-5.06</t>
  </si>
  <si>
    <t>Очно-заочная</t>
  </si>
  <si>
    <t>5.06</t>
  </si>
  <si>
    <t>СВТсз00р-л000-5.06</t>
  </si>
  <si>
    <t>Заочная</t>
  </si>
  <si>
    <t>СЗКбв00р-л000-4.06</t>
  </si>
  <si>
    <t>4.06</t>
  </si>
  <si>
    <t>СЗКбз00р-л000-4.06</t>
  </si>
  <si>
    <t>ССМбд00р-л000-4.00</t>
  </si>
  <si>
    <t>'27.03.01</t>
  </si>
  <si>
    <t>Стандартизация и метрология</t>
  </si>
  <si>
    <t>ССМбд02р-л000-4.00</t>
  </si>
  <si>
    <t>Международные системы контроля качества в пищевой отрасли</t>
  </si>
  <si>
    <t>ССМбд01р-л000-4.00</t>
  </si>
  <si>
    <t>Обеспечение безопасности и качества пищевой продукции</t>
  </si>
  <si>
    <t>ССМбв00р-л000-4.06</t>
  </si>
  <si>
    <t>ССМбз00р-л000-4.06</t>
  </si>
  <si>
    <t>САГбд00р-л000-4.00</t>
  </si>
  <si>
    <t>'35.03.04</t>
  </si>
  <si>
    <t>Агрономия</t>
  </si>
  <si>
    <t>САГбд01р-л000-4.00</t>
  </si>
  <si>
    <t>Интенсивные ресурсосберегающие технологии возделывания сельскохозяйственных культур</t>
  </si>
  <si>
    <t>САГбв00р-л000-4.06</t>
  </si>
  <si>
    <t>САГбз00р-л000-4.06</t>
  </si>
  <si>
    <t>СЛАбд00р-л000-4.00</t>
  </si>
  <si>
    <t>'35.03.10</t>
  </si>
  <si>
    <t>Ландшафтная архитектура</t>
  </si>
  <si>
    <t>СЛАбв00р-л000-4.06</t>
  </si>
  <si>
    <t>СЛАбз00р-л000-4.06</t>
  </si>
  <si>
    <t>СВЭбд00р-л000-4.00</t>
  </si>
  <si>
    <t>'36.03.01</t>
  </si>
  <si>
    <t>Ветеринарно-санитарная экспертиза</t>
  </si>
  <si>
    <t>СВЭбв00р-л000-4.06</t>
  </si>
  <si>
    <t>СВЭбз00р-л000-4.06</t>
  </si>
  <si>
    <t>СЭКбд17р-л000-4.00</t>
  </si>
  <si>
    <t>'38.03.01</t>
  </si>
  <si>
    <t>Экономика</t>
  </si>
  <si>
    <t>Экономика недвижимости в АПК</t>
  </si>
  <si>
    <t>СЭКбд16р-л000-4.00</t>
  </si>
  <si>
    <t>Экономика предприятия и предпринимательства в АПК</t>
  </si>
  <si>
    <t>СЭКбд13р-л000-4.00</t>
  </si>
  <si>
    <t>Экономика АПК</t>
  </si>
  <si>
    <t>СЭКбд18р-л000-4.00</t>
  </si>
  <si>
    <t>Международный агробизнес</t>
  </si>
  <si>
    <t>СЗКмд01р-л000-2.00</t>
  </si>
  <si>
    <t>'21.04.02</t>
  </si>
  <si>
    <t>2.00</t>
  </si>
  <si>
    <t>Магистратура</t>
  </si>
  <si>
    <t>Технологии геодезических и кадастровых работ</t>
  </si>
  <si>
    <t>СЗКмд02а-с041-2.00</t>
  </si>
  <si>
    <t>Дистанционное зондирование природных ресурсов</t>
  </si>
  <si>
    <t>Университет Аристотеля</t>
  </si>
  <si>
    <t>СЗКмд03р-л000-2.00</t>
  </si>
  <si>
    <t>Менеджмент в технологиях геодезических и кадастровых работ</t>
  </si>
  <si>
    <t>СЗКмд01р-д090-2.00</t>
  </si>
  <si>
    <t>Казахский агротехнический университет имени С. Сейфуллина</t>
  </si>
  <si>
    <t>СЗКмв01р-л000-2.06</t>
  </si>
  <si>
    <t>2.06</t>
  </si>
  <si>
    <t>СЗКмв03р-л000-2.06</t>
  </si>
  <si>
    <t>СЗКмз01р-л000-2.06</t>
  </si>
  <si>
    <t>СЗКмз03р-л000-2.06</t>
  </si>
  <si>
    <t>ССМмд02р-с021-2.00</t>
  </si>
  <si>
    <t>'27.04.01</t>
  </si>
  <si>
    <t>Технологии обеспечения качества и безопасности пищевой продукции и производств</t>
  </si>
  <si>
    <t xml:space="preserve">Кыргызский технический университет имени И.Раззакова </t>
  </si>
  <si>
    <t>ССМмд02р-л000-2.00</t>
  </si>
  <si>
    <t>ССМмд03р-л000-2.00</t>
  </si>
  <si>
    <t>Аудит и управление качеством пищевой продукции</t>
  </si>
  <si>
    <t>ССМмв02р-л000-2.06</t>
  </si>
  <si>
    <t>ССМмв03р-л000-2.06</t>
  </si>
  <si>
    <t>ССМмз02р-л000-2.06</t>
  </si>
  <si>
    <t>ССМмз03р-л000-2.06</t>
  </si>
  <si>
    <t>САГмд01р-л000-2.00</t>
  </si>
  <si>
    <t>'35.04.04</t>
  </si>
  <si>
    <t>Агробиотехнология</t>
  </si>
  <si>
    <t>САГмд02р-л000-2.00</t>
  </si>
  <si>
    <t>Интегрированная защита растений</t>
  </si>
  <si>
    <t>САГмд02а-л000-2.00</t>
  </si>
  <si>
    <t>САГмд05р-л000-2.00</t>
  </si>
  <si>
    <t>Адаптивно-ландшафтные системы земледелия и наукоемкие агротехнологии</t>
  </si>
  <si>
    <t>САГмд06а-л000-2.00</t>
  </si>
  <si>
    <t>Управление почвенным плодородием</t>
  </si>
  <si>
    <t>САГмд04а-с042-2.00</t>
  </si>
  <si>
    <t>Органическое земледелие</t>
  </si>
  <si>
    <t>Университет Аристотеля в Салониках</t>
  </si>
  <si>
    <t>САГмд08р-л000-2.00</t>
  </si>
  <si>
    <t>Менеджмент в технологиях производства, переработки и сертификации продуктов растениеводства</t>
  </si>
  <si>
    <t>САГмд03а-л000-2.00</t>
  </si>
  <si>
    <t>Переработка сельскохозяйственной продукции</t>
  </si>
  <si>
    <t>САГмд07а-л000-2.00</t>
  </si>
  <si>
    <t>Агроэкологическая оценка и географическая информационная система</t>
  </si>
  <si>
    <t>САГмд09а-л000-2.00</t>
  </si>
  <si>
    <t>Производство сельскохозяйственной продукции</t>
  </si>
  <si>
    <t>САГмд01р-д090-2.00</t>
  </si>
  <si>
    <t>САГмд10р-л000-2.00</t>
  </si>
  <si>
    <t>Защита и карантин растений</t>
  </si>
  <si>
    <t>САГмв02р-л000-2.06</t>
  </si>
  <si>
    <t>САГмв10р-л000-2.06</t>
  </si>
  <si>
    <t>САГмз01р-л000-2.06</t>
  </si>
  <si>
    <t>САГмз02р-л000-2.06</t>
  </si>
  <si>
    <t>САГмз10р-л000-2.06</t>
  </si>
  <si>
    <t>СЛАмд01р-л000-2.00</t>
  </si>
  <si>
    <t>'35.04.09</t>
  </si>
  <si>
    <t>Современная ландшафтная архитектура и дизайн городской среды</t>
  </si>
  <si>
    <t>СЛАмд02а-с057-2.00</t>
  </si>
  <si>
    <t>Менеджмент и дизайн городской зеленой инфраструктуры</t>
  </si>
  <si>
    <t>Университет Тушии</t>
  </si>
  <si>
    <t>СЛАмд02а-л000-2.00</t>
  </si>
  <si>
    <t>СЛАмд03р-д090-2.00</t>
  </si>
  <si>
    <t>Ландшафтная архитектура и дизайн</t>
  </si>
  <si>
    <t>СЛАмв01р-л000-2.06</t>
  </si>
  <si>
    <t>СЛАмз01р-л000-2.06</t>
  </si>
  <si>
    <t>СВЭмд01р-л000-2.00</t>
  </si>
  <si>
    <t>'36.04.01</t>
  </si>
  <si>
    <t>Ветеринарно-санитарная экспертиза, безопасность и качество сырья и продуктов биологического происхождения</t>
  </si>
  <si>
    <t>СВЭмв01р-л000-2.06</t>
  </si>
  <si>
    <t>СВЭмз01р-л000-2.06</t>
  </si>
  <si>
    <t>СЗТмд01р-л000-2.00</t>
  </si>
  <si>
    <t>'36.04.02</t>
  </si>
  <si>
    <t>Зоотехния</t>
  </si>
  <si>
    <t>Современные биотехнологии в животноводстве</t>
  </si>
  <si>
    <t>СЗТмд02р-л000-2.00</t>
  </si>
  <si>
    <t>Технологический менеджмент в зообизнесе</t>
  </si>
  <si>
    <t>СЗТмд01р-с019-2.00</t>
  </si>
  <si>
    <t>Кыргызский национальный аграрный университет им. К.И. Скрябина</t>
  </si>
  <si>
    <t>СЗТмд02р-с019-2.00</t>
  </si>
  <si>
    <t>СЭКмд16р-л000-2.00</t>
  </si>
  <si>
    <t>'38.04.01</t>
  </si>
  <si>
    <t>Экономика природной и техногенной безопасности</t>
  </si>
  <si>
    <t>СЭКмд20р-л000-2.00</t>
  </si>
  <si>
    <t>СЭКмз20р-л000-2.06</t>
  </si>
  <si>
    <t>СМНмд17р-л000-2.00</t>
  </si>
  <si>
    <t>'38.04.02</t>
  </si>
  <si>
    <t>Менеджмент</t>
  </si>
  <si>
    <t>Управленческое консультирование в АПК</t>
  </si>
  <si>
    <t>СМНмз17р-л000-2.06</t>
  </si>
  <si>
    <t>СНЗад04а-с057-3.00</t>
  </si>
  <si>
    <t>'05.06.01</t>
  </si>
  <si>
    <t>3.00</t>
  </si>
  <si>
    <t>Аспирантура</t>
  </si>
  <si>
    <t>Науки о Земле</t>
  </si>
  <si>
    <t>Зеленая инфраструктура и устойчивое развитие</t>
  </si>
  <si>
    <t>СБНад11р-л000-4.00</t>
  </si>
  <si>
    <t>'06.06.01</t>
  </si>
  <si>
    <t>Биологические науки</t>
  </si>
  <si>
    <t>Генетика растений</t>
  </si>
  <si>
    <t>СБНад11а-л000-4.00</t>
  </si>
  <si>
    <t>СБНад09р-л000-4.00</t>
  </si>
  <si>
    <t>Физиология и биохимия растений</t>
  </si>
  <si>
    <t>СЭГад00а-л000-4.00</t>
  </si>
  <si>
    <t>'1.5.15.</t>
  </si>
  <si>
    <t>Экология</t>
  </si>
  <si>
    <t>СФБад00р-л000-4.00</t>
  </si>
  <si>
    <t>'1.5.21.</t>
  </si>
  <si>
    <t>СГТад00р-л000-4.00</t>
  </si>
  <si>
    <t>'1.5.7.</t>
  </si>
  <si>
    <t>Генетика</t>
  </si>
  <si>
    <t>СГТад00а-л000-4.00</t>
  </si>
  <si>
    <t>СТБад01р-л000-4.00</t>
  </si>
  <si>
    <t>'20.06.01</t>
  </si>
  <si>
    <t>Техносферная безопасность</t>
  </si>
  <si>
    <t>Безопасность в чрезвычайных ситуациях (технические, биологические науки)</t>
  </si>
  <si>
    <t>СТБаз01р-л000-5.00</t>
  </si>
  <si>
    <t>ССЗад03р-л000-4.00</t>
  </si>
  <si>
    <t>'35.06.01</t>
  </si>
  <si>
    <t>Сельское хозяйство</t>
  </si>
  <si>
    <t>Защита растений</t>
  </si>
  <si>
    <t>ССЗад04а-л000-4.00</t>
  </si>
  <si>
    <t>Защита растений: Интегрированная защита растений</t>
  </si>
  <si>
    <t>ССЗад01р-л000-4.00</t>
  </si>
  <si>
    <t>Общее земледелие, растениеводство</t>
  </si>
  <si>
    <t>ССЗад02р-л000-4.00</t>
  </si>
  <si>
    <t>Селекция и семеноводство сельскохозяйственных растений</t>
  </si>
  <si>
    <t>ССЗаз03р-л000-5.00</t>
  </si>
  <si>
    <t>ССЗаз01р-л000-5.00</t>
  </si>
  <si>
    <t>ССЗаз02р-л000-5.00</t>
  </si>
  <si>
    <t>СВЗад01р-л000-3.00</t>
  </si>
  <si>
    <t>'36.06.01</t>
  </si>
  <si>
    <t>Ветеринария и зоотехния</t>
  </si>
  <si>
    <t>Ветеринарная микробиология, вирусология, эпизоотология, микология с микотоксикологией и иммунология</t>
  </si>
  <si>
    <t>СВЗад02а-л000-3.00</t>
  </si>
  <si>
    <t>Диагностика болезней и терапия животных, патология, онкология и морфология животных</t>
  </si>
  <si>
    <t>СВЗад02р-л000-3.00</t>
  </si>
  <si>
    <t>СВЗад03р-л000-3.00</t>
  </si>
  <si>
    <t>Частная зоотехния, технология производства продуктов животноводства</t>
  </si>
  <si>
    <t>СВЗаз01р-л000-4.00</t>
  </si>
  <si>
    <t>СВЗаз02р-л000-4.00</t>
  </si>
  <si>
    <t>СВЗаз03р-л000-4.00</t>
  </si>
  <si>
    <t>СОРад00р-л000-4.00</t>
  </si>
  <si>
    <t>'4.1.1.</t>
  </si>
  <si>
    <t>Общее земледелие и растениеводство</t>
  </si>
  <si>
    <t>ССРад00р-л000-4.00</t>
  </si>
  <si>
    <t>'4.1.2.</t>
  </si>
  <si>
    <t>Селекция, семеноводство и биотехнология растений</t>
  </si>
  <si>
    <t>СААад00р-л000-4.00</t>
  </si>
  <si>
    <t>'4.1.3.</t>
  </si>
  <si>
    <t>Агрохимия, агропочвоведение, защита и карантин растений</t>
  </si>
  <si>
    <t>СААад01а-л000-4.00</t>
  </si>
  <si>
    <t>СПЖад00р-л000-3.00</t>
  </si>
  <si>
    <t>'4.2.1.</t>
  </si>
  <si>
    <t>Патология животных, морфология, физиология, фармакология и токсикология</t>
  </si>
  <si>
    <t>СПЖад00а-л000-3.00</t>
  </si>
  <si>
    <t>СИЖад00р-л000-3.00</t>
  </si>
  <si>
    <t>'4.2.3.</t>
  </si>
  <si>
    <t>Инфекционные болезни и иммунология животных</t>
  </si>
  <si>
    <t>СЧЗад00р-л000-3.00</t>
  </si>
  <si>
    <t>'4.2.4.</t>
  </si>
  <si>
    <t>Частная зоотехния, кормление, технологии приготовления кормов и производства продукции животноводства</t>
  </si>
  <si>
    <t>ПМНбд05р-л000-4.00</t>
  </si>
  <si>
    <t>'38.03.02</t>
  </si>
  <si>
    <t>Управление предприятиями наукоемких отраслей промышленности</t>
  </si>
  <si>
    <t>Высшая школа промышленной политики и предпринимательства</t>
  </si>
  <si>
    <t>ПМНбв05р-л000-4.06</t>
  </si>
  <si>
    <t>ПУСмд12р-л000-2.00</t>
  </si>
  <si>
    <t>'27.04.04</t>
  </si>
  <si>
    <t>Управление в технических системах</t>
  </si>
  <si>
    <t>Математическое моделирование инженерно-экономических систем</t>
  </si>
  <si>
    <t>ПЭКмд09р-л000-2.00</t>
  </si>
  <si>
    <t>Управление наукоемкими отраслями</t>
  </si>
  <si>
    <t>ПЭКмд10р-л000-2.00</t>
  </si>
  <si>
    <t>Принятие эффективных управленческих решений (Big Data Economics)</t>
  </si>
  <si>
    <t>ПЭКмд13р-л000-2.00</t>
  </si>
  <si>
    <t>Комплаенс-контроль в деятельности организаций</t>
  </si>
  <si>
    <t>ПЭКмд22р-л000-2.00</t>
  </si>
  <si>
    <t>E-commerce – Электронная коммерция</t>
  </si>
  <si>
    <t>ЦМ</t>
  </si>
  <si>
    <t>ПЭКмд14р-л000-2.00</t>
  </si>
  <si>
    <t>Экономика инновационной деятельности</t>
  </si>
  <si>
    <t>ПЭКмд22р-д089-2.00</t>
  </si>
  <si>
    <t>ООО Нетология</t>
  </si>
  <si>
    <t>ПЭКмд12р-л000-2.00</t>
  </si>
  <si>
    <t>Экономика и управление цифровым предприятием в топливно-энергетическом комплексе</t>
  </si>
  <si>
    <t>ПЭКмд25р-л000-2.00</t>
  </si>
  <si>
    <t>Экономика и управление цифровым предприятием</t>
  </si>
  <si>
    <t>ПМНмд22р-л000-2.00</t>
  </si>
  <si>
    <t>Девелопмент и управление недвижимостью</t>
  </si>
  <si>
    <t>ПМНмд23р-л000-2.00</t>
  </si>
  <si>
    <t>Инженерный менеджмент</t>
  </si>
  <si>
    <t>ПМНмд06р-л000-2.00</t>
  </si>
  <si>
    <t>Инновационный менеджмент в промышленности</t>
  </si>
  <si>
    <t>ПМНмд23а-л000-2.00</t>
  </si>
  <si>
    <t>ПМНмд35р-д091-2.00</t>
  </si>
  <si>
    <t>Управление продуктом</t>
  </si>
  <si>
    <t>ООО "Сберобразование"</t>
  </si>
  <si>
    <t>ПЭКад03р-л000-3.00</t>
  </si>
  <si>
    <t>'38.06.01</t>
  </si>
  <si>
    <t>ПЭКад05р-л000-3.00</t>
  </si>
  <si>
    <t>Управление инновациями</t>
  </si>
  <si>
    <t>ПЭКад05а-л000-3.00</t>
  </si>
  <si>
    <t>ПЭКаз03р-л000-4.00</t>
  </si>
  <si>
    <t>ПЭКаз05р-л000-4.00</t>
  </si>
  <si>
    <t>ПРОад00р-л000-3.00</t>
  </si>
  <si>
    <t>'5.2.3.</t>
  </si>
  <si>
    <t>Региональная и отраслевая экономика</t>
  </si>
  <si>
    <t>Экономика инноваций</t>
  </si>
  <si>
    <t>ПРОад00а-л000-3.00</t>
  </si>
  <si>
    <t>ПМДад00р-л000-3.00</t>
  </si>
  <si>
    <t>'5.2.6.</t>
  </si>
  <si>
    <t>ИГАсд00р-л000-5.06</t>
  </si>
  <si>
    <t>'21.05.00</t>
  </si>
  <si>
    <t>Прикладная геология, горное дело, нефтегазовое дело и геодезия</t>
  </si>
  <si>
    <t>Прикладная геология, горное дело, нефтегазовое дело и геодезия (УГСН)</t>
  </si>
  <si>
    <t>Инженерная академия</t>
  </si>
  <si>
    <t>ИПГсд01р-л000-5.00</t>
  </si>
  <si>
    <t>'21.05.02</t>
  </si>
  <si>
    <t>Прикладная геология</t>
  </si>
  <si>
    <t>Геологическая съемка, поиски и разведка месторождений твердых полезных ископаемых</t>
  </si>
  <si>
    <t>ИПГсд02р-л000-5.00</t>
  </si>
  <si>
    <t>Геология нефти и газа</t>
  </si>
  <si>
    <t>ИПГсд04р-л000-5.00</t>
  </si>
  <si>
    <t>ИПГсв04р-л000-5.06</t>
  </si>
  <si>
    <t>ИГРсд01р-л000-5.06</t>
  </si>
  <si>
    <t>'21.05.04</t>
  </si>
  <si>
    <t>Горное дело</t>
  </si>
  <si>
    <t>Маркшейдерское дело</t>
  </si>
  <si>
    <t>ИПМбд03а-л000-4.00</t>
  </si>
  <si>
    <t>'01.03.02</t>
  </si>
  <si>
    <t>Прикладная математика и информатика</t>
  </si>
  <si>
    <t>Математические методы механики полета космических аппаратов и дистанционного зондирования Земли</t>
  </si>
  <si>
    <t>ИПМбд01р-л000-4.00</t>
  </si>
  <si>
    <t>Математические методы механики полета ракет-носителей и космических аппаратов</t>
  </si>
  <si>
    <t>ИПМбд04р-л000-4.00</t>
  </si>
  <si>
    <t>Математические методы механики космического полета и анализа геоинформационных данных</t>
  </si>
  <si>
    <t>ИПМбв02р-л000-5.00</t>
  </si>
  <si>
    <t>Эксплуатация вычислительных комплексов</t>
  </si>
  <si>
    <t>ИПМбз02р-л000-5.00</t>
  </si>
  <si>
    <t>ИААбд00р-л000-5.00</t>
  </si>
  <si>
    <t>'07.03.00</t>
  </si>
  <si>
    <t>Архитектура</t>
  </si>
  <si>
    <t>Архитектура (УГСН)</t>
  </si>
  <si>
    <t>ИААбв00р-л000-5.06</t>
  </si>
  <si>
    <t>ИАРбд00р-л000-5.00</t>
  </si>
  <si>
    <t>'07.03.01</t>
  </si>
  <si>
    <t>ИАРбв00р-л000-5.06</t>
  </si>
  <si>
    <t>ИАНбд01р-л000-5.00</t>
  </si>
  <si>
    <t>'07.03.02</t>
  </si>
  <si>
    <t>Реконструкция и реставрация архитектурного наследия</t>
  </si>
  <si>
    <t>ИАНбв01р-л000-5.06</t>
  </si>
  <si>
    <t>ИДСбд02р-л000-5.00</t>
  </si>
  <si>
    <t>'07.03.03</t>
  </si>
  <si>
    <t>Дизайн архитектурной среды</t>
  </si>
  <si>
    <t>Дизайн промышленных и социальных объектов</t>
  </si>
  <si>
    <t>ИДСбд01р-л000-5.00</t>
  </si>
  <si>
    <t>Дизайн социо-культурных объектов</t>
  </si>
  <si>
    <t>ИДСбв02р-л000-5.06</t>
  </si>
  <si>
    <t>ИДСбв00р-л000-5.06</t>
  </si>
  <si>
    <t>ИСРбд00р-л000-4.00</t>
  </si>
  <si>
    <t>'08.03.01</t>
  </si>
  <si>
    <t>Строительство</t>
  </si>
  <si>
    <t>ИСРбв00р-л000-5.00</t>
  </si>
  <si>
    <t>ИСРбз00р-л000-5.00</t>
  </si>
  <si>
    <t>ИЭМбд05р-л000-4.00</t>
  </si>
  <si>
    <t>'13.03.03</t>
  </si>
  <si>
    <t>Энергетическое машиностроение</t>
  </si>
  <si>
    <t>ИЭМбд01р-л000-4.00</t>
  </si>
  <si>
    <t>Паро-, газотурбинные установки и двигатели</t>
  </si>
  <si>
    <t>ИЭМбд04р-л000-4.00</t>
  </si>
  <si>
    <t>Гибридные и силовые двигательные установки</t>
  </si>
  <si>
    <t>ИЭМбз05р-л000-5.00</t>
  </si>
  <si>
    <t>ИМПбд00р-л000-4.00</t>
  </si>
  <si>
    <t>'15.03.05</t>
  </si>
  <si>
    <t>Конструкторско-технологическое обеспечение машиностроительных производств</t>
  </si>
  <si>
    <t>ИМПбд02р-л000-4.00</t>
  </si>
  <si>
    <t>Системная инженерия машиностроительных производств</t>
  </si>
  <si>
    <t>ИМПбв01р-л000-5.00</t>
  </si>
  <si>
    <t>Инжиниринг технологического оборудования</t>
  </si>
  <si>
    <t>ИМПбз01р-л000-5.00</t>
  </si>
  <si>
    <t>ИМПбз00р-л000-5.00</t>
  </si>
  <si>
    <t>ИМПбз02р-л000-5.00</t>
  </si>
  <si>
    <t>ИНГбд02р-л000-4.00</t>
  </si>
  <si>
    <t>'21.03.01</t>
  </si>
  <si>
    <t>Нефтегазовое дело</t>
  </si>
  <si>
    <t>Технологии трубопроводного транспорта и подземного хранения нефти и газа</t>
  </si>
  <si>
    <t>ИНГбд07р-л000-4.00</t>
  </si>
  <si>
    <t>Разработка нефтяных и газовых месторождений, транспортировка, хранение и переработка нефти и газа</t>
  </si>
  <si>
    <t>ИНГбд06р-л000-4.00</t>
  </si>
  <si>
    <t>Технологии трубопроводного транспорта</t>
  </si>
  <si>
    <t>ИНГбд03р-л000-4.00</t>
  </si>
  <si>
    <t>Природоохранные технологии и геоэкология нефтегазового производства</t>
  </si>
  <si>
    <t>ИНГбд04р-л000-4.00</t>
  </si>
  <si>
    <t>Нанотехнологии в нефтегазовой отрасли</t>
  </si>
  <si>
    <t>ИНГбд01р-л000-4.00</t>
  </si>
  <si>
    <t>Разработка и эксплуатация нефтяных и газовых месторождений на суше и на море</t>
  </si>
  <si>
    <t>ИНГбд05р-л000-4.00</t>
  </si>
  <si>
    <t>Разработка и эксплуатация нефтяных и газовых месторождений</t>
  </si>
  <si>
    <t>ИНГбв00р-л000-4.06</t>
  </si>
  <si>
    <t>ИНГбв07р-л000-4.06</t>
  </si>
  <si>
    <t>ИНГбв05р-л000-4.06</t>
  </si>
  <si>
    <t>ИТКбд00р-л000-4.00</t>
  </si>
  <si>
    <t>'23.03.03</t>
  </si>
  <si>
    <t>Эксплуатация транспортно-технологических машин и комплексов</t>
  </si>
  <si>
    <t>ИТКбд02р-л000-4.00</t>
  </si>
  <si>
    <t>Сервисное обслуживание транспортно-технологических машин</t>
  </si>
  <si>
    <t>ИТКбд03р-л000-4.00</t>
  </si>
  <si>
    <t>Транспортная логистика</t>
  </si>
  <si>
    <t>ИТКбз00р-л000-5.00</t>
  </si>
  <si>
    <t>ИУСбд01р-л000-4.00</t>
  </si>
  <si>
    <t>'27.03.04</t>
  </si>
  <si>
    <t>Информационные технологии в управлении</t>
  </si>
  <si>
    <t>ИУСбд03р-л000-4.00</t>
  </si>
  <si>
    <t>Управление инновациями в инженерном бизнесе</t>
  </si>
  <si>
    <t>ИУСбд04а-л000-4.00</t>
  </si>
  <si>
    <t>Механика полета и управление космическими системами</t>
  </si>
  <si>
    <t>ИУСбд05р-л000-4.00</t>
  </si>
  <si>
    <t>Информационные технологии в управлении и кибербезопасность</t>
  </si>
  <si>
    <t>ИУСбд07р-л000-4.00</t>
  </si>
  <si>
    <t>Data Engineering, программирование и компьютерное моделирование интеллектуальных систем</t>
  </si>
  <si>
    <t>ИУСбд08а-л000-4.00</t>
  </si>
  <si>
    <t>Data Engineering и управление космическими системами</t>
  </si>
  <si>
    <t>ИУСбд09р-л000-4.00</t>
  </si>
  <si>
    <t>Управление информационными процессами, машинное обучение и кибербезопасность</t>
  </si>
  <si>
    <t>ИУСбв01р-л000-5.00</t>
  </si>
  <si>
    <t>ИУСбв05р-л000-5.00</t>
  </si>
  <si>
    <t>ИУСбз03р-л000-5.00</t>
  </si>
  <si>
    <t>ИУСбз09р-л000-5.00</t>
  </si>
  <si>
    <t>ИНВбд01р-л000-4.00</t>
  </si>
  <si>
    <t>'27.03.05</t>
  </si>
  <si>
    <t>Инноватика</t>
  </si>
  <si>
    <t>Управление инновациями в отраслях промышленности</t>
  </si>
  <si>
    <t>ИНВбз01р-л000-5.00</t>
  </si>
  <si>
    <t>ИНИбд00р-л000-4.00</t>
  </si>
  <si>
    <t>'28.03.02</t>
  </si>
  <si>
    <t>Наноинженерия</t>
  </si>
  <si>
    <t>ИНИбд01р-л000-4.00</t>
  </si>
  <si>
    <t>Нанотехнологии и наноматериалы в приборостроении</t>
  </si>
  <si>
    <t>ИНИбз00р-л000-5.00</t>
  </si>
  <si>
    <t>ИНИбз01р-л000-5.00</t>
  </si>
  <si>
    <t>ИПМмд01р-л000-2.00</t>
  </si>
  <si>
    <t>'01.04.02</t>
  </si>
  <si>
    <t>Баллистическое проектирование космических комплексов и систем</t>
  </si>
  <si>
    <t>ИПМмд01а-с001-2.00</t>
  </si>
  <si>
    <t>EPF Graduate School of Engineering</t>
  </si>
  <si>
    <t>ИПМмд03р-л000-2.00</t>
  </si>
  <si>
    <t>Data Science и цифровая трансформация</t>
  </si>
  <si>
    <t>ИПМмд04а-л000-2.00</t>
  </si>
  <si>
    <t>Информационные технологии  баллистического проектирования и применения космических систем дистанционного зондирования Земли</t>
  </si>
  <si>
    <t>ИПМмд03а-л000-2.00</t>
  </si>
  <si>
    <t>ИФИмд03р-л000-2.00</t>
  </si>
  <si>
    <t>'02.04.02</t>
  </si>
  <si>
    <t>Фундаментальная информатика и информационные технологии</t>
  </si>
  <si>
    <t>Математическое моделирование в технических системах</t>
  </si>
  <si>
    <t>ИФИмд04р-л000-2.00</t>
  </si>
  <si>
    <t>Технологии защиты информации</t>
  </si>
  <si>
    <t>ИФИмд07р-л000-2.00</t>
  </si>
  <si>
    <t>Анализ больших данных и технологии защиты информации</t>
  </si>
  <si>
    <t>ИГЛмд01р-л000-2.00</t>
  </si>
  <si>
    <t>'05.04.01</t>
  </si>
  <si>
    <t>Геология</t>
  </si>
  <si>
    <t>Инновационные технологии в поиске и разведке месторождений нефти и газа</t>
  </si>
  <si>
    <t>ИГЛмд02р-л000-2.00</t>
  </si>
  <si>
    <t>Инновационные технологии в поиске и разведке твердых полезных ископаемых</t>
  </si>
  <si>
    <t>ИГЛмд03а-м092-2.00</t>
  </si>
  <si>
    <t>Горнопромышленная геология</t>
  </si>
  <si>
    <t>ФГАОУ ВО «Национальный исследовательский технологический университет «МИСИС»</t>
  </si>
  <si>
    <t>ИАРмд01р-л000-2.00</t>
  </si>
  <si>
    <t>'07.04.01</t>
  </si>
  <si>
    <t>Архитектура жилых, общественных и промышленных зданий</t>
  </si>
  <si>
    <t>ИАРмв01р-л000-2.06</t>
  </si>
  <si>
    <t>ИАНмд01р-л000-2.00</t>
  </si>
  <si>
    <t>'07.04.02</t>
  </si>
  <si>
    <t>Архитектура историко-культурных объектов</t>
  </si>
  <si>
    <t>ИДСмд01р-л000-2.00</t>
  </si>
  <si>
    <t>'07.04.03</t>
  </si>
  <si>
    <t>Параметрический дизайн в архитектурной среде</t>
  </si>
  <si>
    <t>ИДСмд02р-л000-2.00</t>
  </si>
  <si>
    <t>Параметрический цифровой дизайн в архитектурной среде</t>
  </si>
  <si>
    <t>ИСРмд01р-л000-2.00</t>
  </si>
  <si>
    <t>'08.04.01</t>
  </si>
  <si>
    <t>Теория и проектирование зданий и сооружений</t>
  </si>
  <si>
    <t>ИСРмд02р-л000-2.00</t>
  </si>
  <si>
    <t>Теория и практика организационно-технологических и экономических решений в строительстве</t>
  </si>
  <si>
    <t>ИСРмд10р-л000-2.00</t>
  </si>
  <si>
    <t>Гидротехническое строительство и технологии водопользования</t>
  </si>
  <si>
    <t>ИСРмд06а-л000-2.00</t>
  </si>
  <si>
    <t>Строительная инженерия и построенная среда</t>
  </si>
  <si>
    <t>ИСРмд08а-л000-2.00</t>
  </si>
  <si>
    <t>Механика материалов и инженерных конструкций</t>
  </si>
  <si>
    <t>ИСРмд05р-л000-2.00</t>
  </si>
  <si>
    <t>Архитектура, геометрия и расчет большепролетных пространственных структур</t>
  </si>
  <si>
    <t>ИСРмд07а-л000-2.00</t>
  </si>
  <si>
    <t>Городская среда Умного города</t>
  </si>
  <si>
    <t>ИСРмв02р-л000-2.06</t>
  </si>
  <si>
    <t>ИСРмв09р-л000-2.06</t>
  </si>
  <si>
    <t>Городская среда и жилищно-коммунальное хозяйство Умного города</t>
  </si>
  <si>
    <t>ИСРмз02р-л000-2.06</t>
  </si>
  <si>
    <t>ИЭМмд03а-л000-2.00</t>
  </si>
  <si>
    <t>'13.04.03</t>
  </si>
  <si>
    <t>Машиностроение</t>
  </si>
  <si>
    <t>ИЭМмд02р-л000-2.00</t>
  </si>
  <si>
    <t>Двигатели внутреннего сгорания</t>
  </si>
  <si>
    <t>ИЭМмд01р-л000-2.00</t>
  </si>
  <si>
    <t>Паро- и газотурбинные установки и двигатели</t>
  </si>
  <si>
    <t>ИЭМмд04р-л000-2.00</t>
  </si>
  <si>
    <t>Эксплуатация оборудования энергетических систем</t>
  </si>
  <si>
    <t>ИЭМмв01р-л000-2.06</t>
  </si>
  <si>
    <t>ИЭМмз01р-л000-2.06</t>
  </si>
  <si>
    <t>ИЭМмз04р-л000-2.06</t>
  </si>
  <si>
    <t>ИМПмд02р-л000-2.00</t>
  </si>
  <si>
    <t>'15.04.05</t>
  </si>
  <si>
    <t>Технологии автоматизации промышленных систем</t>
  </si>
  <si>
    <t>ИМПмв02р-л000-2.06</t>
  </si>
  <si>
    <t>ИНГмд02а-л000-2.00</t>
  </si>
  <si>
    <t>'21.04.01</t>
  </si>
  <si>
    <t>Технологии добычи и транспортировки нефти и газа</t>
  </si>
  <si>
    <t>ИНГмд03р-л000-2.00</t>
  </si>
  <si>
    <t>Технологии добычи, транспортировки и переработки нефти и газа</t>
  </si>
  <si>
    <t>ИНГмд01р-л000-2.00</t>
  </si>
  <si>
    <t>Проектирование, сооружение и эксплуатация систем транспорта и хранения нефти и нефтепродуктов</t>
  </si>
  <si>
    <t>ИНГмв03р-л000-2.06</t>
  </si>
  <si>
    <t>ИНГмв02р-л000-2.06</t>
  </si>
  <si>
    <t>ИТКмд01р-л000-2.00</t>
  </si>
  <si>
    <t>'23.04.03</t>
  </si>
  <si>
    <t>Эксплуатация и техническая экспертиза автотранспортных средств</t>
  </si>
  <si>
    <t>ИТКмд02а-л000-2.00</t>
  </si>
  <si>
    <t>Безопасность и прочность транспортных средств</t>
  </si>
  <si>
    <t>ИТКмд03р-л000-2.00</t>
  </si>
  <si>
    <t>ИТКмз01р-л000-2.06</t>
  </si>
  <si>
    <t>ИУСмд11р-л000-2.00</t>
  </si>
  <si>
    <t>Искусственный интеллект и робототехнические системы</t>
  </si>
  <si>
    <t>ИУСмд13р-д058-2.00</t>
  </si>
  <si>
    <t>Геоинформационные системы в развитии территорий</t>
  </si>
  <si>
    <t>ФГБОУ ВО "Уфимский государственный нефтяной технический университет"</t>
  </si>
  <si>
    <t>ИУСмд07р-л000-2.00</t>
  </si>
  <si>
    <t>Инновационный менеджмент в отраслях промышленности</t>
  </si>
  <si>
    <t>ИУСмд07а-л000-2.00</t>
  </si>
  <si>
    <t>ИУСмд09а-л000-2.00</t>
  </si>
  <si>
    <t>Интеллектуальные системы Умного города</t>
  </si>
  <si>
    <t>ИУСмд06а-л000-2.00</t>
  </si>
  <si>
    <t>Аэрокосмические конструкции и материалы</t>
  </si>
  <si>
    <t>ИУСмд20а-д079-2.00</t>
  </si>
  <si>
    <t>Космическая инженерия</t>
  </si>
  <si>
    <t>Технологический университет имени Насир ад-Дина Туси</t>
  </si>
  <si>
    <t>ИУСмд03а-л000-2.00</t>
  </si>
  <si>
    <t>Аддитивные технологии 3D печати в машиностроительной и аэрокосмической отраслях</t>
  </si>
  <si>
    <t>ИУСмд14р-д058-2.00</t>
  </si>
  <si>
    <t>Спутниковые дистанционные методы в геологии и геофизике</t>
  </si>
  <si>
    <t>ИУСмд15а-л000-2.00</t>
  </si>
  <si>
    <t>Технологии управления аэрокосмическими системами</t>
  </si>
  <si>
    <t>ИУСмд21а-л000-2.00</t>
  </si>
  <si>
    <t>Data Science и космическая инженерия</t>
  </si>
  <si>
    <t>ИУСмв07р-л000-2.06</t>
  </si>
  <si>
    <t>ИУСмз07р-л000-2.06</t>
  </si>
  <si>
    <t>ИНВмд01а-л000-2.00</t>
  </si>
  <si>
    <t>'27.04.05</t>
  </si>
  <si>
    <t>ИНВмд01р-л000-2.00</t>
  </si>
  <si>
    <t>ИНВмд03а-л000-2.00</t>
  </si>
  <si>
    <t>Педагогика в инженерном деле</t>
  </si>
  <si>
    <t>ИНВмз01р-л000-2.06</t>
  </si>
  <si>
    <t>ИНТмд01р-л000-2.00</t>
  </si>
  <si>
    <t>'28.04.01</t>
  </si>
  <si>
    <t>Нанотехнологии и микросистемная техника</t>
  </si>
  <si>
    <t>Инженерно-физические технологии в наноиндустрии</t>
  </si>
  <si>
    <t>ИНТмд02р-с015-2.00</t>
  </si>
  <si>
    <t>Нанотехнологии</t>
  </si>
  <si>
    <t>Казахский национальный университет им. Аль-Фараби</t>
  </si>
  <si>
    <t>ИНТмд01р-с009-2.00</t>
  </si>
  <si>
    <t>Евразийский национальный университет имени Л. Н. Гумилёва</t>
  </si>
  <si>
    <t>ИМНмд11р-л000-2.00</t>
  </si>
  <si>
    <t>Менеджмент в нефтегазовом деле</t>
  </si>
  <si>
    <t>ИМНмд28а-д086-2.00</t>
  </si>
  <si>
    <t>Инновации в создании и управлении бизнесом</t>
  </si>
  <si>
    <t>Университет Тренто</t>
  </si>
  <si>
    <t>ИМНмд24р-д058-2.00</t>
  </si>
  <si>
    <t>Менеджмент в горном и нефтегазовом деле</t>
  </si>
  <si>
    <t>ИМНмв11р-л000-2.06</t>
  </si>
  <si>
    <t>ИПОмд05р-л000-2.00</t>
  </si>
  <si>
    <t>'44.04.02</t>
  </si>
  <si>
    <t>Психолого-педагогическое образование</t>
  </si>
  <si>
    <t>ИПОмд05а-л000-2.00</t>
  </si>
  <si>
    <t>ИМХад01р-л000-4.00</t>
  </si>
  <si>
    <t>'01.06.01</t>
  </si>
  <si>
    <t>Математика и механика</t>
  </si>
  <si>
    <t>Динамика, баллистика, управление движением летательных аппаратов (технические науки)</t>
  </si>
  <si>
    <t>ИМХад01а-л000-4.00</t>
  </si>
  <si>
    <t>ИМХад05р-л000-4.00</t>
  </si>
  <si>
    <t>Динамика, прочность машин, приборов и аппаратуры (технические науки)</t>
  </si>
  <si>
    <t>ИМХад05а-л000-4.00</t>
  </si>
  <si>
    <t>ИНЗад03р-л000-3.00</t>
  </si>
  <si>
    <t>Общая и региональная геология</t>
  </si>
  <si>
    <t>ИНЗад02р-л000-3.00</t>
  </si>
  <si>
    <t>Геология, поиски и разведка твердых полезных ископаемых, минерагения</t>
  </si>
  <si>
    <t>ИНЗад01р-л000-3.00</t>
  </si>
  <si>
    <t>Геология, поиски и разведка нефтяных и газовых месторождений</t>
  </si>
  <si>
    <t>ИНЗаз03р-л000-4.00</t>
  </si>
  <si>
    <t>ИНЗаз02р-л000-4.00</t>
  </si>
  <si>
    <t>ИНЗаз01р-л000-4.00</t>
  </si>
  <si>
    <t>ИАТад01р-л000-3.00</t>
  </si>
  <si>
    <t>'07.06.01</t>
  </si>
  <si>
    <t>Архитектура зданий и сооружений. Творческие концепции архитектурной деятельности</t>
  </si>
  <si>
    <t>ИАТаз01р-л000-4.00</t>
  </si>
  <si>
    <t>ИТСад05р-л000-4.00</t>
  </si>
  <si>
    <t>'08.06.01</t>
  </si>
  <si>
    <t>Техника и технологии строительства</t>
  </si>
  <si>
    <t>Строительные конструкции, здания и сооружения</t>
  </si>
  <si>
    <t>ИТСад01р-л000-4.00</t>
  </si>
  <si>
    <t>Водоснабжение, канализация, строительные системы охраны водных ресурсов</t>
  </si>
  <si>
    <t>ИТСад03р-л000-4.00</t>
  </si>
  <si>
    <t>Гидротехническое строительство</t>
  </si>
  <si>
    <t>ИТСад06р-л000-4.00</t>
  </si>
  <si>
    <t>Технология и организация строительства</t>
  </si>
  <si>
    <t>ИТСад02р-л000-4.00</t>
  </si>
  <si>
    <t>Гидравлика и инженерная гидрология</t>
  </si>
  <si>
    <t>ИТСад04р-л000-4.00</t>
  </si>
  <si>
    <t>Строительная механика</t>
  </si>
  <si>
    <t>ИТСад07а-л000-4.00</t>
  </si>
  <si>
    <t>Строительные конструкции, здания и сооружения: теория зданий и сооружений</t>
  </si>
  <si>
    <t>ИТСад04а-л000-4.00</t>
  </si>
  <si>
    <t>ИТСаз04р-л000-5.00</t>
  </si>
  <si>
    <t>ИТСаз01р-л000-5.00</t>
  </si>
  <si>
    <t>ИТСаз02р-л000-5.00</t>
  </si>
  <si>
    <t>ИТСаз03р-л000-5.00</t>
  </si>
  <si>
    <t>ИТСаз05р-л000-5.00</t>
  </si>
  <si>
    <t>ИТСаз06р-л000-5.00</t>
  </si>
  <si>
    <t>ИИВад01р-л000-4.00</t>
  </si>
  <si>
    <t>'09.06.01</t>
  </si>
  <si>
    <t>Информатика и вычислительная техника</t>
  </si>
  <si>
    <t>Системный анализ, управление и обработка информации (технические науки)</t>
  </si>
  <si>
    <t>ИИВад01а-л000-4.00</t>
  </si>
  <si>
    <t>ИИВад06р-л000-4.00</t>
  </si>
  <si>
    <t>Элементы и устройства вычислительной техники и систем управления (технические науки)</t>
  </si>
  <si>
    <t>ИИВад04а-л000-4.00</t>
  </si>
  <si>
    <t>Математическое моделирование, комплексы программ и численные методы (технические науки)</t>
  </si>
  <si>
    <t>ИИВад04р-л000-4.00</t>
  </si>
  <si>
    <t>ИИВад03р-л000-4.00</t>
  </si>
  <si>
    <t>Управление в социальных и экономических системах (технические науки)</t>
  </si>
  <si>
    <t>ИИВад07а-л000-4.00</t>
  </si>
  <si>
    <t>Управление в социальных и экономических системах (технические науки): стратегическое управление</t>
  </si>
  <si>
    <t>ИИВаз01р-л000-5.00</t>
  </si>
  <si>
    <t>ИИВаз06р-л000-5.00</t>
  </si>
  <si>
    <t>ИИВаз03р-л000-5.00</t>
  </si>
  <si>
    <t>ИТМад00р-л000-4.00</t>
  </si>
  <si>
    <t>'1.1.7.</t>
  </si>
  <si>
    <t>Теоретическая механика, динамика машин</t>
  </si>
  <si>
    <t>ИТМад00а-л000-4.00</t>
  </si>
  <si>
    <t>ИГГад00р-л000-3.00</t>
  </si>
  <si>
    <t>'1.6.1.</t>
  </si>
  <si>
    <t>Общая и региональная геология. Геотектоника и геодинамика</t>
  </si>
  <si>
    <t>ИГМад00р-л000-3.00</t>
  </si>
  <si>
    <t>'1.6.10.</t>
  </si>
  <si>
    <t>ИГНад00р-л000-3.00</t>
  </si>
  <si>
    <t>'1.6.11.</t>
  </si>
  <si>
    <t>Геология, поиски, разведка и эксплуатация нефтяных и газовых месторождений</t>
  </si>
  <si>
    <t>ИЭТад01р-л000-4.00</t>
  </si>
  <si>
    <t>'13.06.01</t>
  </si>
  <si>
    <t>Электро- и теплотехника</t>
  </si>
  <si>
    <t>Тепловые двигатели</t>
  </si>
  <si>
    <t>ИЭТад02р-л000-4.00</t>
  </si>
  <si>
    <t>Турбомашины и комбинированные турбоустановки</t>
  </si>
  <si>
    <t>ИЭТаз01р-л000-5.00</t>
  </si>
  <si>
    <t>ИЭТаз02р-л000-5.00</t>
  </si>
  <si>
    <t>ИМСад01р-л000-4.00</t>
  </si>
  <si>
    <t>'15.06.01</t>
  </si>
  <si>
    <t>Технология и оборудование механической и физико-технической обработки</t>
  </si>
  <si>
    <t>ИМСаз01р-л000-5.00</t>
  </si>
  <si>
    <t>ИСКад00р-л000-4.00</t>
  </si>
  <si>
    <t>'2.1.1.</t>
  </si>
  <si>
    <t>ИСКад00а-л000-4.00</t>
  </si>
  <si>
    <t>ИАРад00р-л000-3.00</t>
  </si>
  <si>
    <t>'2.1.12.</t>
  </si>
  <si>
    <t>ИВКад00р-л000-4.00</t>
  </si>
  <si>
    <t>'2.1.4.</t>
  </si>
  <si>
    <t>ИГСад00р-л000-4.00</t>
  </si>
  <si>
    <t>'2.1.6.</t>
  </si>
  <si>
    <t>Гидротехническое строительство, гидравлика и инженерная гидрология</t>
  </si>
  <si>
    <t>ИТОад00р-л000-4.00</t>
  </si>
  <si>
    <t>'2.1.7.</t>
  </si>
  <si>
    <t>ИСМад00р-л000-4.00</t>
  </si>
  <si>
    <t>'2.1.9.</t>
  </si>
  <si>
    <t>ИСМад00а-л000-4.00</t>
  </si>
  <si>
    <t>ИСАад00р-л000-3.00</t>
  </si>
  <si>
    <t>'2.3.1.</t>
  </si>
  <si>
    <t>Системный анализ, управление и обработка информации, статистика</t>
  </si>
  <si>
    <t>Системный анализ, управление и обработка информации</t>
  </si>
  <si>
    <t>ИСАад00а-л000-3.00</t>
  </si>
  <si>
    <t>ИВСад00р-л000-3.00</t>
  </si>
  <si>
    <t>'2.3.2.</t>
  </si>
  <si>
    <t>Вычислительные системы и их элементы</t>
  </si>
  <si>
    <t>ИУОад00р-л000-3.00</t>
  </si>
  <si>
    <t>'2.3.4.</t>
  </si>
  <si>
    <t>Управление в организационных системах</t>
  </si>
  <si>
    <t>ИУОад00а-л000-3.00</t>
  </si>
  <si>
    <t>ИМКад00р-л000-3.00</t>
  </si>
  <si>
    <t>'2.3.5.</t>
  </si>
  <si>
    <t>Математическое и программное обеспечение вычислительных систем, комплексов и компьютерных сетей</t>
  </si>
  <si>
    <t>ИМКад00а-л000-3.00</t>
  </si>
  <si>
    <t>ИТДад00р-л000-4.00</t>
  </si>
  <si>
    <t>'2.4.7.</t>
  </si>
  <si>
    <t>Турбомашины и поршневые двигатели</t>
  </si>
  <si>
    <t>ИУДад00р-л000-4.00</t>
  </si>
  <si>
    <t>'2.5.16.</t>
  </si>
  <si>
    <t>Динамика, баллистика, управление движением летательных аппаратов</t>
  </si>
  <si>
    <t>Динамика, баллистика и управление движением летательных аппаратов</t>
  </si>
  <si>
    <t>ИУДад00а-л000-4.00</t>
  </si>
  <si>
    <t>ИТТад00р-л000-4.00</t>
  </si>
  <si>
    <t>'2.5.5.</t>
  </si>
  <si>
    <t>ИГДад00р-л000-4.00</t>
  </si>
  <si>
    <t>'2.8.3.</t>
  </si>
  <si>
    <t>Горнопромышленная и нефтегазопромысловая геология, геофизика, маркшейдерское дело и геометрия недр</t>
  </si>
  <si>
    <t>ИРЭад00р-л000-4.00</t>
  </si>
  <si>
    <t>'2.8.4.</t>
  </si>
  <si>
    <t>ИГЯад00р-л000-4.00</t>
  </si>
  <si>
    <t>'2.8.8.</t>
  </si>
  <si>
    <t>Геотехнология, горные машины</t>
  </si>
  <si>
    <t>ИЭАад00р-л000-4.00</t>
  </si>
  <si>
    <t>'2.9.5.</t>
  </si>
  <si>
    <t>Эксплуатация автомобильного транспорта</t>
  </si>
  <si>
    <t>ИРПад02р-л000-4.00</t>
  </si>
  <si>
    <t>'21.06.01</t>
  </si>
  <si>
    <t>Геология, разведка и разработка полезных ископаемых</t>
  </si>
  <si>
    <t>ИРПад03р-л000-4.00</t>
  </si>
  <si>
    <t>ИРПад01р-л000-4.00</t>
  </si>
  <si>
    <t>Геотехнология (подземная, открытая и строительная)</t>
  </si>
  <si>
    <t>ИРПаз02р-л000-5.00</t>
  </si>
  <si>
    <t>ИРПаз03р-л000-5.00</t>
  </si>
  <si>
    <t>ИРПаз01р-л000-5.00</t>
  </si>
  <si>
    <t>ИТНад01р-л000-4.00</t>
  </si>
  <si>
    <t>'23.06.01</t>
  </si>
  <si>
    <t>Техника и технологии наземного транспорта</t>
  </si>
  <si>
    <t>ИТНаз01р-л000-5.00</t>
  </si>
  <si>
    <t>ЦХМмд01р-л000-2.00</t>
  </si>
  <si>
    <t>'04.04.01</t>
  </si>
  <si>
    <t>Химия</t>
  </si>
  <si>
    <t>Биохимические технологии и нанотехнологии</t>
  </si>
  <si>
    <t>Институт биохимической технологии и нанотехнологии</t>
  </si>
  <si>
    <t>ЦХМмв01р-л000-2.06</t>
  </si>
  <si>
    <t>ЦНТмд03р-л000-2.00</t>
  </si>
  <si>
    <t>Инновационные технологии и нанотехнологии в медицине, фармацевтике и биотехнологии</t>
  </si>
  <si>
    <t>ЦПФмд01р-л000-2.00</t>
  </si>
  <si>
    <t>'33.04.01</t>
  </si>
  <si>
    <t>Промышленная фармация</t>
  </si>
  <si>
    <t>Биофармацевтические технологии и управление фармпроизводством</t>
  </si>
  <si>
    <t>ЦПФмз01р-л000-2.06</t>
  </si>
  <si>
    <t>ЦБНад01р-л000-4.00</t>
  </si>
  <si>
    <t>Биотехнология (в т.ч. бионанотехнологии)</t>
  </si>
  <si>
    <t>ЦБТад00р-л000-4.00</t>
  </si>
  <si>
    <t>'1.5.6.</t>
  </si>
  <si>
    <t>Биотехнология</t>
  </si>
  <si>
    <t>ЛТДсд01р-л000-5.00</t>
  </si>
  <si>
    <t>'38.05.02</t>
  </si>
  <si>
    <t>Таможенное дело</t>
  </si>
  <si>
    <t>Таможенное регулирование внешнеэкономической деятельности</t>
  </si>
  <si>
    <t>Институт внешнеэкономической безопасности и таможенного дела</t>
  </si>
  <si>
    <t>ЛТДсд04р-л000-5.00</t>
  </si>
  <si>
    <t>ВЭД в условиях цифровизации экономики</t>
  </si>
  <si>
    <t>ЛТДсд03р-л000-5.00</t>
  </si>
  <si>
    <t>Таможенный контроль</t>
  </si>
  <si>
    <t>ЛТДсв04р-л000-5.06</t>
  </si>
  <si>
    <t>ЛТДсв03р-л000-5.06</t>
  </si>
  <si>
    <t>ЛТДсз04р-л000-5.06</t>
  </si>
  <si>
    <t>ЛТДсз03р-л000-5.06</t>
  </si>
  <si>
    <t>БСВбд01р-л000-4.00</t>
  </si>
  <si>
    <t>'43.03.01</t>
  </si>
  <si>
    <t>Сервис</t>
  </si>
  <si>
    <t>Сервис международной сферы гостеприимства</t>
  </si>
  <si>
    <t>Институт гостиничного бизнеса и туризма</t>
  </si>
  <si>
    <t>БСВбд00р-л000-4.00</t>
  </si>
  <si>
    <t>БСВбв01р-л000-5.00</t>
  </si>
  <si>
    <t>БСВбв00р-л000-4.11</t>
  </si>
  <si>
    <t>4.11</t>
  </si>
  <si>
    <t>БТРбд01р-л000-4.00</t>
  </si>
  <si>
    <t>'43.03.02</t>
  </si>
  <si>
    <t>Туризм</t>
  </si>
  <si>
    <t>Международный туризм</t>
  </si>
  <si>
    <t>БТРбд02р-л000-4.00</t>
  </si>
  <si>
    <t>Туроператорская и турагентская деятельность</t>
  </si>
  <si>
    <t>БТРбд00р-л000-4.00</t>
  </si>
  <si>
    <t>БТРбв01р-л000-5.00</t>
  </si>
  <si>
    <t>БТРбв02р-л000-5.00</t>
  </si>
  <si>
    <t>БТРбв00р-л000-4.11</t>
  </si>
  <si>
    <t>БТРбз01р-л000-5.00</t>
  </si>
  <si>
    <t>БГДбд01р-л000-4.00</t>
  </si>
  <si>
    <t>'43.03.03</t>
  </si>
  <si>
    <t>Гостиничное дело</t>
  </si>
  <si>
    <t>Международный ресторанный бизнес</t>
  </si>
  <si>
    <t>БГДбд02р-л000-4.00</t>
  </si>
  <si>
    <t>Международный гостиничный бизнес</t>
  </si>
  <si>
    <t>БГДбд00р-л000-4.00</t>
  </si>
  <si>
    <t>БГДбв01р-л000-5.00</t>
  </si>
  <si>
    <t>БГДбв02р-л000-5.00</t>
  </si>
  <si>
    <t>БГДбв00р-л000-4.11</t>
  </si>
  <si>
    <t>БГДбз02р-л000-5.00</t>
  </si>
  <si>
    <t>БМНмд14р-л000-2.00</t>
  </si>
  <si>
    <t>Управление клиентским опытом и инновации в сервисе</t>
  </si>
  <si>
    <t>БМНмз14р-л000-2.03</t>
  </si>
  <si>
    <t>2.03</t>
  </si>
  <si>
    <t>БТРмд01р-л000-2.00</t>
  </si>
  <si>
    <t>'43.04.02</t>
  </si>
  <si>
    <t>Планирование и развитие туризма</t>
  </si>
  <si>
    <t>БТРмд02р-с009-2.00</t>
  </si>
  <si>
    <t>Планирование и развитие туризма на государственном уровне</t>
  </si>
  <si>
    <t>БТРмд02р-с020-2.00</t>
  </si>
  <si>
    <t>Кыргызский национальный университет им. Ж. Баласагына</t>
  </si>
  <si>
    <t>БТРмд02р-с015-2.00</t>
  </si>
  <si>
    <t>БТРмд03р-с012-2.00</t>
  </si>
  <si>
    <t>Межкультурные коммуникации в туризме</t>
  </si>
  <si>
    <t>Ереванский Государственный университет языков и социальных наук имени В. Я. Брюсова</t>
  </si>
  <si>
    <t>БТРмд03р-с011-2.00</t>
  </si>
  <si>
    <t>Ереванский государственный университет</t>
  </si>
  <si>
    <t>БТРмд04р-л000-2.00</t>
  </si>
  <si>
    <t>Бизнес-процессы в сфере туризма и гостеприимства</t>
  </si>
  <si>
    <t>ТМСад02р-л000-4.00</t>
  </si>
  <si>
    <t>Технология машиностроения</t>
  </si>
  <si>
    <t>Институт инновационных инженерных технологий</t>
  </si>
  <si>
    <t>ЯЗРбд05р-д064-4.00</t>
  </si>
  <si>
    <t>'41.03.01</t>
  </si>
  <si>
    <t>Зарубежное регионоведение</t>
  </si>
  <si>
    <t>Языки и межкультурная коммуникация - Зарубежное регионоведение</t>
  </si>
  <si>
    <t>Эдинбургский Университет им. Нэйпия</t>
  </si>
  <si>
    <t>Институт иностранных языков</t>
  </si>
  <si>
    <t>ЯЗРбд07р-л000-4.00</t>
  </si>
  <si>
    <t>Зарубежное регионоведение: Евро-Азиатский и Средиземноморский регионы</t>
  </si>
  <si>
    <t>ЯЗРбд01р-л000-4.00</t>
  </si>
  <si>
    <t>Зарубежное регионоведение: Европейский регион</t>
  </si>
  <si>
    <t>ЯПОбд01р-л000-4.00</t>
  </si>
  <si>
    <t>'44.03.02</t>
  </si>
  <si>
    <t>Психология образования</t>
  </si>
  <si>
    <t>ЯЛНбд04р-л000-4.00</t>
  </si>
  <si>
    <t>'45.03.02</t>
  </si>
  <si>
    <t>Лингвистика</t>
  </si>
  <si>
    <t>Теория и методика преподавания иностранных языков и культур</t>
  </si>
  <si>
    <t>ЯЛНбд05р-л000-4.00</t>
  </si>
  <si>
    <t>Перевод и переводоведение</t>
  </si>
  <si>
    <t>ЯЛНбд03р-д064-4.00</t>
  </si>
  <si>
    <t>Языки и межкультурная коммуникация - Лингвистика. Перевод и переводоведение</t>
  </si>
  <si>
    <t>ЯЛНбд06р-д064-4.00</t>
  </si>
  <si>
    <t>Языки и межкультурная коммуникация-Лингвистика</t>
  </si>
  <si>
    <t>ЯЛНбв04р-л000-4.06</t>
  </si>
  <si>
    <t>ЯЛНбв05р-л000-4.06</t>
  </si>
  <si>
    <t>ЯЗРмд05р-л000-2.00</t>
  </si>
  <si>
    <t>'41.04.01</t>
  </si>
  <si>
    <t>ЯЗРмд08р-л000-2.00</t>
  </si>
  <si>
    <t>Зарубежное регионоведение: Евро-Азиатские и Средиземноморские исследования</t>
  </si>
  <si>
    <t>ЯЗРмд06р-л000-2.00</t>
  </si>
  <si>
    <t>Европа в современном мире: региональные исследования</t>
  </si>
  <si>
    <t>ЯПОмд02р-л000-2.00</t>
  </si>
  <si>
    <t>Психолого-педагогические основы организационно-управленческой деятельности</t>
  </si>
  <si>
    <t>ЯЛНмд06р-л000-2.00</t>
  </si>
  <si>
    <t>'45.04.02</t>
  </si>
  <si>
    <t>Теория коммуникации и международные связи с общественностью (PR)</t>
  </si>
  <si>
    <t>ЯЛНмд09р-л000-2.00</t>
  </si>
  <si>
    <t>Теория коммуникации и синхронный перевод</t>
  </si>
  <si>
    <t>ЯЛНмд00р-с017-2.00</t>
  </si>
  <si>
    <t>Теория коммуникации и международные связи с общественностью (PR) - Трилингвальные международные отношения</t>
  </si>
  <si>
    <t>Католический университет Лилля</t>
  </si>
  <si>
    <t>ЯЛНмд04р-с064-2.00</t>
  </si>
  <si>
    <t>Теория коммуникации и международные связи с общественностью (PR) - Международная деловая коммуникация</t>
  </si>
  <si>
    <t>ЯЛНмд10р-д015-2.00</t>
  </si>
  <si>
    <t>Теория коммуникации и международные связи с общественностью (PR) - Иностранный язык: два иностранных языка</t>
  </si>
  <si>
    <t>ЯЛНмд09р-д039-2.00</t>
  </si>
  <si>
    <t>Славянский университет</t>
  </si>
  <si>
    <t>ЯЛНмв06р-л000-2.06</t>
  </si>
  <si>
    <t>ЯЛНмв00р-с017-2.06</t>
  </si>
  <si>
    <t>ЯПНад01р-л000-3.00</t>
  </si>
  <si>
    <t>'37.06.01</t>
  </si>
  <si>
    <t>Психологические науки</t>
  </si>
  <si>
    <t>Общая психология (Психологические проблемы общения и коммуникации)</t>
  </si>
  <si>
    <t>ЯПНаз01р-л000-4.00</t>
  </si>
  <si>
    <t>ЯОПад06р-л000-3.00</t>
  </si>
  <si>
    <t>'44.06.01</t>
  </si>
  <si>
    <t>Образование и педагогические науки</t>
  </si>
  <si>
    <t>Теория и методика обучения и воспитания (иностранные языки): Межкультурная коммуникация; Интралингводидактика</t>
  </si>
  <si>
    <t>ЯОПад02р-л000-3.00</t>
  </si>
  <si>
    <t>Общая педагогика, история педагогики и образования: педагогическое регулирование социальных отношений личности и социокультурной среды</t>
  </si>
  <si>
    <t>ЯОПаз06р-л000-4.00</t>
  </si>
  <si>
    <t>ЯОПаз02р-л000-4.00</t>
  </si>
  <si>
    <t>ЯЯЛад13р-л000-3.00</t>
  </si>
  <si>
    <t>'45.06.01</t>
  </si>
  <si>
    <t>Языкознание и литературоведение</t>
  </si>
  <si>
    <t>Сравнительно-историческое, типологическое и сопоставительное языкознание (Сравнение и сопоставление языков в диахронии и синхронии)</t>
  </si>
  <si>
    <t>ЯЯЛад14р-л000-3.00</t>
  </si>
  <si>
    <t>Германские языки (Общие и индивидуальные тенденции развития германских языков)</t>
  </si>
  <si>
    <t>ЯЯЛад15р-л000-3.00</t>
  </si>
  <si>
    <t>Романские языки (Исторические особенности развития диалектов романских языков)</t>
  </si>
  <si>
    <t>ЯЯЛаз13р-л000-4.00</t>
  </si>
  <si>
    <t>ЯЯЛаз14р-л000-4.00</t>
  </si>
  <si>
    <t>ЯЯЛаз15р-л000-4.00</t>
  </si>
  <si>
    <t>ЯОИад00р-л000-3.00</t>
  </si>
  <si>
    <t>'5.3.1.</t>
  </si>
  <si>
    <t>Общая психология, психология личности, история психологии</t>
  </si>
  <si>
    <t>Общая психология (Проблемы общения и коммуникации)</t>
  </si>
  <si>
    <t>ЯООад00р-л000-3.00</t>
  </si>
  <si>
    <t>'5.8.1.</t>
  </si>
  <si>
    <t>Общая педагогика, история педагогики и образования</t>
  </si>
  <si>
    <t>Общая педагогика, история педагогики и образования (Педагогическое регулирование социальных отношений личности и социокультурной среды</t>
  </si>
  <si>
    <t>ЯТУад02р-л000-3.00</t>
  </si>
  <si>
    <t>'5.8.2.</t>
  </si>
  <si>
    <t>Теория и методика обучения и воспитания (по областям и уровням образования)</t>
  </si>
  <si>
    <t>Теория и методика обучения и воспитания (иностранные языки): интралингводидактика, межкультурная коммуникация</t>
  </si>
  <si>
    <t>ЯТУад02а-л000-3.00</t>
  </si>
  <si>
    <t>ЯЯНад00р-л000-3.00</t>
  </si>
  <si>
    <t>'5.9.6.</t>
  </si>
  <si>
    <t>Языки народов зарубежных стран (с указанием конкретного языка или группы языков)</t>
  </si>
  <si>
    <t>Языки народов зарубежных стран (романские языки): Исторические особенности развития диалектов романских языков</t>
  </si>
  <si>
    <t>ЯЯНад01р-л000-3.00</t>
  </si>
  <si>
    <t>Языки народов зарубежных стран (германские языки): Общие тенденции и индивидуальные тенденции развития германских языков</t>
  </si>
  <si>
    <t>ЯТЛад06р-л000-3.00</t>
  </si>
  <si>
    <t>'5.9.8.</t>
  </si>
  <si>
    <t>Теоретическая, прикладная и сравнительно-сопоставительная лингвистика</t>
  </si>
  <si>
    <t>Сравнение и сопоставление языков в диахронии и синхронии</t>
  </si>
  <si>
    <t>ШЭКбд14р-л000-4.00</t>
  </si>
  <si>
    <t>Международная экономическая безопасность</t>
  </si>
  <si>
    <t>Институт мировой экономики и бизнеса</t>
  </si>
  <si>
    <t>ШЭКбд15р-л000-4.00</t>
  </si>
  <si>
    <t>Цифровая экономика</t>
  </si>
  <si>
    <t>ШЭКбд01р-л000-4.00</t>
  </si>
  <si>
    <t>Мировая экономика</t>
  </si>
  <si>
    <t>ШЭКбд01р-д053-4.00</t>
  </si>
  <si>
    <t>Университет Ницца София Антиполис</t>
  </si>
  <si>
    <t>ШМНбд01р-л000-4.00</t>
  </si>
  <si>
    <t>Международный менеджмент</t>
  </si>
  <si>
    <t>ШРОбд01р-л000-4.00</t>
  </si>
  <si>
    <t>'42.03.01</t>
  </si>
  <si>
    <t>Реклама и связи с общественностью</t>
  </si>
  <si>
    <t>Реклама</t>
  </si>
  <si>
    <t>ШРОбд02р-л000-4.00</t>
  </si>
  <si>
    <t>Связи с общественностью</t>
  </si>
  <si>
    <t>ШРОбд00р-д003-4.00</t>
  </si>
  <si>
    <t>Высшая школа бизнеса, искусств и технологий "RISEBA"</t>
  </si>
  <si>
    <t>ШЭКмд21р-д015-2.00</t>
  </si>
  <si>
    <t>Международные финансы и банки</t>
  </si>
  <si>
    <t>ШЭКмд08и-л000-2.00</t>
  </si>
  <si>
    <t>Испанский</t>
  </si>
  <si>
    <t>Современные исследования Латинской Америки</t>
  </si>
  <si>
    <t>ШЭКмд01р-л000-2.00</t>
  </si>
  <si>
    <t>Внешнеэкономическая деятельность</t>
  </si>
  <si>
    <t>ШЭКмд21р-л000-2.00</t>
  </si>
  <si>
    <t>ШЭКмд27р-л000-2.00</t>
  </si>
  <si>
    <t>Комплексная безопасность госкорпораций и бизнеса</t>
  </si>
  <si>
    <t>ШЭКмд26р-л000-2.00</t>
  </si>
  <si>
    <t>Международные финансы и бизнес</t>
  </si>
  <si>
    <t>ШМНмд15р-л000-2.00</t>
  </si>
  <si>
    <t>Управление международным бизнесом</t>
  </si>
  <si>
    <t>ШМНмд15а-с064-2.00</t>
  </si>
  <si>
    <t>ШМНмд15а-с053-2.00</t>
  </si>
  <si>
    <t>ШМНмд15р-д039-2.00</t>
  </si>
  <si>
    <t>ШМНмд15а-л000-2.00</t>
  </si>
  <si>
    <t>ШРОмд01р-л000-2.00</t>
  </si>
  <si>
    <t>'42.04.01</t>
  </si>
  <si>
    <t>Рекламный менеджмент</t>
  </si>
  <si>
    <t>ШРОмд02р-л000-2.00</t>
  </si>
  <si>
    <t>Управление связями с общественностью</t>
  </si>
  <si>
    <t>ШРОмд02р-с003-2.00</t>
  </si>
  <si>
    <t>ШЛНмд01р-л000-2.00</t>
  </si>
  <si>
    <t>Иностранный язык профессионального общения и специализированный перевод</t>
  </si>
  <si>
    <t>ШЛНмд01а-с024-2.00</t>
  </si>
  <si>
    <t>Лондонский Университет Метрополитен</t>
  </si>
  <si>
    <t>ШЛНмд01к-л000-2.00</t>
  </si>
  <si>
    <t>Китайский</t>
  </si>
  <si>
    <t>РФЛбд01р-л000-4.00</t>
  </si>
  <si>
    <t>'45.03.01</t>
  </si>
  <si>
    <t>Филология</t>
  </si>
  <si>
    <t>Прикладная цифровая филология</t>
  </si>
  <si>
    <t>Институт русского языка</t>
  </si>
  <si>
    <t>РФЛбз01р-л000-5.00</t>
  </si>
  <si>
    <t>РФЛмд08р-д070-2.00</t>
  </si>
  <si>
    <t>'45.04.01</t>
  </si>
  <si>
    <t>Глобальная русистика</t>
  </si>
  <si>
    <t>Тюменский государственный университет</t>
  </si>
  <si>
    <t>РФЛмд09р-л000-2.00</t>
  </si>
  <si>
    <t>Цифровые инновации в филологии</t>
  </si>
  <si>
    <t>РФЛмз09р-л000-2.06</t>
  </si>
  <si>
    <t>РТУад01р-л000-3.00</t>
  </si>
  <si>
    <t>Этноориентированная методика обучения русскому языку как иностранному</t>
  </si>
  <si>
    <t>РМТад00р-л000-3.00</t>
  </si>
  <si>
    <t>'5.8.7.</t>
  </si>
  <si>
    <t>Методология и технология профессионального образования</t>
  </si>
  <si>
    <t>Русский язык как иностранный: теория и методика профессионального образования</t>
  </si>
  <si>
    <t>РРЯад01р-л000-3.00</t>
  </si>
  <si>
    <t>'5.9.5.</t>
  </si>
  <si>
    <t>Русский язык. Языки народов России</t>
  </si>
  <si>
    <t>Русский язык в речевой культуре современных носителей русского языка и билингвальных студентов</t>
  </si>
  <si>
    <t>РРЯад02р-л000-3.00</t>
  </si>
  <si>
    <t>Лингвокультурология: теория и практика</t>
  </si>
  <si>
    <t>РТЛад01р-л000-3.00</t>
  </si>
  <si>
    <t>Русско-инонациональный (массовый и индивидуальный) би- и транслингвизм</t>
  </si>
  <si>
    <t>РТЛад05р-л000-3.00</t>
  </si>
  <si>
    <t>Транслатология: теория и методология</t>
  </si>
  <si>
    <t>РТЛад02р-л000-3.00</t>
  </si>
  <si>
    <t>Сравнительно-типологические, сравнительно-сопоставительные исследования русского языка с языками народов РФ</t>
  </si>
  <si>
    <t>РТЛад03р-л000-3.00</t>
  </si>
  <si>
    <t>Лингвистический анализ русскоязычного художественного текста нерусских авторов, в том числе представителей коренных народов РФ</t>
  </si>
  <si>
    <t>ОЭПбд00р-л000-4.00</t>
  </si>
  <si>
    <t>'05.03.06</t>
  </si>
  <si>
    <t>Экология и природопользование</t>
  </si>
  <si>
    <t>Институт экологии</t>
  </si>
  <si>
    <t>ОЭПбд01р-л000-4.00</t>
  </si>
  <si>
    <t>Управление природными ресурсами</t>
  </si>
  <si>
    <t>ОЭПбд02р-л000-4.00</t>
  </si>
  <si>
    <t>Экология и устойчивое развитие</t>
  </si>
  <si>
    <t>ОЭПбв00р-л000-4.06</t>
  </si>
  <si>
    <t>ОЭПбв01р-л000-4.06</t>
  </si>
  <si>
    <t>ОЭПбв02р-л000-4.06</t>
  </si>
  <si>
    <t>ОЭПбз00р-л000-4.06</t>
  </si>
  <si>
    <t>ОЭПбз01р-л000-4.06</t>
  </si>
  <si>
    <t>ОЭПбз02р-л000-4.06</t>
  </si>
  <si>
    <t>ОРСбд00р-л000-4.00</t>
  </si>
  <si>
    <t>'18.03.02</t>
  </si>
  <si>
    <t>Энерго- и ресурсосберегающие процессы в химической технологии, нефтехимии и биотехнологии</t>
  </si>
  <si>
    <t>ОРСбв00р-л000-4.06</t>
  </si>
  <si>
    <t>ОРСбз00р-л000-4.06</t>
  </si>
  <si>
    <t>ОПМмд05р-л000-2.00</t>
  </si>
  <si>
    <t>Моделирование и прогнозирование процессов в экологии и экономике</t>
  </si>
  <si>
    <t>ОПМмв05р-л000-2.06</t>
  </si>
  <si>
    <t>ОЭПмд05р-л000-2.00</t>
  </si>
  <si>
    <t>'05.04.06</t>
  </si>
  <si>
    <t>Рециклинг отходов производства и потребления</t>
  </si>
  <si>
    <t>ОЭПмд04а-л000-2.00</t>
  </si>
  <si>
    <t>Экономика управления природными ресурсами</t>
  </si>
  <si>
    <t>ОЭПмд00р-с038-2.00</t>
  </si>
  <si>
    <t>Природопользование</t>
  </si>
  <si>
    <t>Университет Шанхайской организации сотрудничества (Университет ШОС)</t>
  </si>
  <si>
    <t>ОЭПмд06р-л000-2.00</t>
  </si>
  <si>
    <t>Экспертиза в области охраны окружающей среды и устойчивого развития</t>
  </si>
  <si>
    <t>ОЭПмд08р-л000-2.00</t>
  </si>
  <si>
    <t>Экология города</t>
  </si>
  <si>
    <t>ОЭПмд05р-с009-2.00</t>
  </si>
  <si>
    <t>ОЭПмд12р-с008-2.00</t>
  </si>
  <si>
    <t>Управление природопользованием</t>
  </si>
  <si>
    <t>Евразийский национальный университет им. Л.Н. Гумилева</t>
  </si>
  <si>
    <t>ОЭПмд12р-с067-2.00</t>
  </si>
  <si>
    <t>Ланьчжоуский университет</t>
  </si>
  <si>
    <t>ОЭПмд12р-с068-2.00</t>
  </si>
  <si>
    <t>Северо-восточный педагогический университет</t>
  </si>
  <si>
    <t>ОЭПмд13р-л000-2.00</t>
  </si>
  <si>
    <t>Управление охраной труда, промышленной и экологической безопасностью (HSE – менеджмент)</t>
  </si>
  <si>
    <t>ОЭПмд07а-д008-2.00</t>
  </si>
  <si>
    <t>Комплексное управление твердыми отходами</t>
  </si>
  <si>
    <t>ОЭПмд12а-д063-2.00</t>
  </si>
  <si>
    <t>Шаньдунский университет</t>
  </si>
  <si>
    <t>ОЭПмд03р-л000-2.00</t>
  </si>
  <si>
    <t>Экспертиза экологической безопасности природопользования</t>
  </si>
  <si>
    <t>ОЭПмд09р-л000-2.00</t>
  </si>
  <si>
    <t>HSE - менеджмент (управление охраной труда, промышленной и экологической безопасностью)</t>
  </si>
  <si>
    <t>ОЭПмд00р-д015-2.00</t>
  </si>
  <si>
    <t>ОЭПмд17а-д085-2.00</t>
  </si>
  <si>
    <t>Экологическая инженерия в строительстве</t>
  </si>
  <si>
    <t>Национальный исследовательский Московский государственный строительный университет</t>
  </si>
  <si>
    <t>ОЭПмд17р-д085-2.00</t>
  </si>
  <si>
    <t>ОЭПмд11р-л000-2.00</t>
  </si>
  <si>
    <t>Устойчивое развитие и экологическая безопасность</t>
  </si>
  <si>
    <t>ОЭПмд07а-л000-2.00</t>
  </si>
  <si>
    <t>ОЭПмд11а-д066-2.00</t>
  </si>
  <si>
    <t>Университет Палермо</t>
  </si>
  <si>
    <t>ОЭПмд18р-д065-2.00</t>
  </si>
  <si>
    <t>Экологическая экспертиза и устойчивое развитие</t>
  </si>
  <si>
    <t>Южно-Казахстанский государственный университет им. М.Ауезова</t>
  </si>
  <si>
    <t>ОЭПмв13р-л000-2.06</t>
  </si>
  <si>
    <t>ОЭПмв10р-л000-2.06</t>
  </si>
  <si>
    <t>Экология ЖКХ</t>
  </si>
  <si>
    <t>ОЭПмв08р-л000-2.06</t>
  </si>
  <si>
    <t>ОЭПмв03р-л000-2.06</t>
  </si>
  <si>
    <t>ОЭПмв05р-л000-2.06</t>
  </si>
  <si>
    <t>ОЭПмв11р-л000-2.06</t>
  </si>
  <si>
    <t>ОЭПмз13р-л000-2.06</t>
  </si>
  <si>
    <t>ОЭПмз10р-л000-2.06</t>
  </si>
  <si>
    <t>ОЭПмз08р-л000-2.06</t>
  </si>
  <si>
    <t>ОЭПмз03р-л000-2.06</t>
  </si>
  <si>
    <t>ОЭПмз05р-л000-2.06</t>
  </si>
  <si>
    <t>ОЭПмз17а-д085-2.06</t>
  </si>
  <si>
    <t>ОЭПмз17р-д085-2.06</t>
  </si>
  <si>
    <t>ОРСмд01р-л000-2.00</t>
  </si>
  <si>
    <t>'18.04.02</t>
  </si>
  <si>
    <t>Биоинженерия окружающей среды</t>
  </si>
  <si>
    <t>ОСМмв01р-л000-2.06</t>
  </si>
  <si>
    <t>Оценка соответствия качества и безопасности продукции</t>
  </si>
  <si>
    <t>ОСМмз01р-л000-2.06</t>
  </si>
  <si>
    <t>ОМНмд09р-л000-2.00</t>
  </si>
  <si>
    <t>ОМНмв09р-л000-2.06</t>
  </si>
  <si>
    <t>ОПОмд04а-л000-2.00</t>
  </si>
  <si>
    <t>Экологическая педагогика</t>
  </si>
  <si>
    <t>ОПОмз04а-л000-2.06</t>
  </si>
  <si>
    <t>ОНЗад06р-л000-3.00</t>
  </si>
  <si>
    <t>Геоэкология</t>
  </si>
  <si>
    <t>ОНЗад07р-л000-3.00</t>
  </si>
  <si>
    <t>Экология (биологические, медицинские, химические, технические науки)</t>
  </si>
  <si>
    <t>ОНЗад08а-л000-3.00</t>
  </si>
  <si>
    <t>Экология: биологические методы контроля окружающей среды</t>
  </si>
  <si>
    <t>ОНЗад09а-л000-3.00</t>
  </si>
  <si>
    <t>Экология: Современные исследования окружающей среды</t>
  </si>
  <si>
    <t>ОНЗад05а-с046-3.00</t>
  </si>
  <si>
    <t>Современные экологические исследования</t>
  </si>
  <si>
    <t>Университет Витовта Великого</t>
  </si>
  <si>
    <t>ОНЗад05а-с026-3.00</t>
  </si>
  <si>
    <t>Международный государственный экологический институт им. А.Д. Сахарова Белорусского государственного университета</t>
  </si>
  <si>
    <t>ОНЗаз06р-л000-4.00</t>
  </si>
  <si>
    <t>ОНЗаз07р-л000-4.00</t>
  </si>
  <si>
    <t>ОЭГад01р-л000-4.00</t>
  </si>
  <si>
    <t>ОЭГад02а-с046-4.00</t>
  </si>
  <si>
    <t>ОЭГад02а-с026-4.00</t>
  </si>
  <si>
    <t>ОЭГад03а-л000-4.00</t>
  </si>
  <si>
    <t>ОГЭад00р-л000-3.00</t>
  </si>
  <si>
    <t>'1.6.21.</t>
  </si>
  <si>
    <t>МЛДсд00р-л000-6.00</t>
  </si>
  <si>
    <t>'31.05.01</t>
  </si>
  <si>
    <t>6.00</t>
  </si>
  <si>
    <t>Лечебное дело</t>
  </si>
  <si>
    <t>Медицинский институт</t>
  </si>
  <si>
    <t>Инкубатор</t>
  </si>
  <si>
    <t>МЛДсд00а-л000-6.00</t>
  </si>
  <si>
    <t>МЛДсд00р-д071-6.00</t>
  </si>
  <si>
    <t>Ташкентский государственный стоматологический институт при Министерстве здравоохранения</t>
  </si>
  <si>
    <t>МСЯсд00р-л000-5.00</t>
  </si>
  <si>
    <t>'31.05.03</t>
  </si>
  <si>
    <t>Стоматология</t>
  </si>
  <si>
    <t>МСЯсд00а-л000-5.00</t>
  </si>
  <si>
    <t>МСЯсд00р-д071-5.00</t>
  </si>
  <si>
    <t>МФЯсд00р-л000-5.00</t>
  </si>
  <si>
    <t>'33.05.01</t>
  </si>
  <si>
    <t>Фармация</t>
  </si>
  <si>
    <t>МБЛбд01р-л000-4.00</t>
  </si>
  <si>
    <t>'06.03.01</t>
  </si>
  <si>
    <t>Биология</t>
  </si>
  <si>
    <t>Биомедицина</t>
  </si>
  <si>
    <t>МСЕбд00р-л000-4.00</t>
  </si>
  <si>
    <t>'34.03.01</t>
  </si>
  <si>
    <t>Сестринское дело</t>
  </si>
  <si>
    <t>МСЕбв00р-л000-5.00</t>
  </si>
  <si>
    <t>ММНбз08р-л000-5.00</t>
  </si>
  <si>
    <t>Менеджмент в здравоохранении</t>
  </si>
  <si>
    <t>МБЛмд01р-л000-2.00</t>
  </si>
  <si>
    <t>'06.04.01</t>
  </si>
  <si>
    <t>Биофармацевтический анализ</t>
  </si>
  <si>
    <t>МБЛмд02р-л000-2.00</t>
  </si>
  <si>
    <t>Радиационная биомедицина</t>
  </si>
  <si>
    <t>МПФмд02р-л000-2.00</t>
  </si>
  <si>
    <t>Создание и разработка лекарственных препаратов</t>
  </si>
  <si>
    <t>МСЕмд01р-л000-2.00</t>
  </si>
  <si>
    <t>'34.04.01</t>
  </si>
  <si>
    <t>Управление сестринской деятельностью</t>
  </si>
  <si>
    <t>МСЕмв01р-л000-2.06</t>
  </si>
  <si>
    <t>ММНмз10р-л000-2.04</t>
  </si>
  <si>
    <t>2.04</t>
  </si>
  <si>
    <t>МБНад10р-л000-4.00</t>
  </si>
  <si>
    <t>Биохимия</t>
  </si>
  <si>
    <t>МБНад02а-л000-4.00</t>
  </si>
  <si>
    <t>Биохимия: молекулярные механизмы опухолей</t>
  </si>
  <si>
    <t>МБНад06р-л000-4.00</t>
  </si>
  <si>
    <t>Математическая биология, биоинформатика</t>
  </si>
  <si>
    <t>МБНад07р-л000-4.00</t>
  </si>
  <si>
    <t>Микробиология</t>
  </si>
  <si>
    <t>МБНад03р-л000-4.00</t>
  </si>
  <si>
    <t>МБНад04а-л000-4.00</t>
  </si>
  <si>
    <t>Генетика: молекулярные основы наследственных болезней человека</t>
  </si>
  <si>
    <t>МБНад08р-л000-4.00</t>
  </si>
  <si>
    <t>Физиология</t>
  </si>
  <si>
    <t>МБНад05р-л000-4.00</t>
  </si>
  <si>
    <t>Клеточная биология, цитология, гистология</t>
  </si>
  <si>
    <t>МБНаз10р-л000-5.00</t>
  </si>
  <si>
    <t>МБНаз06р-л000-5.00</t>
  </si>
  <si>
    <t>МБНаз07р-л000-5.00</t>
  </si>
  <si>
    <t>МБНаз03р-л000-5.00</t>
  </si>
  <si>
    <t>МБНаз08р-л000-5.00</t>
  </si>
  <si>
    <t>МБНаз05р-л000-5.00</t>
  </si>
  <si>
    <t>ММБад00р-л000-4.00</t>
  </si>
  <si>
    <t>'1.5.11.</t>
  </si>
  <si>
    <t>МКБад00р-л000-4.00</t>
  </si>
  <si>
    <t>'1.5.22.</t>
  </si>
  <si>
    <t>Клеточная биология</t>
  </si>
  <si>
    <t>МБХад00р-л000-4.00</t>
  </si>
  <si>
    <t>'1.5.4.</t>
  </si>
  <si>
    <t>МБХад01а-л000-4.00</t>
  </si>
  <si>
    <t>МФЧад00р-л000-4.00</t>
  </si>
  <si>
    <t>'1.5.5.</t>
  </si>
  <si>
    <t>Физиология человека и животных</t>
  </si>
  <si>
    <t>МГТад01р-л000-4.00</t>
  </si>
  <si>
    <t>МГТад02а-л000-4.00</t>
  </si>
  <si>
    <t>ММИад00р-л000-4.00</t>
  </si>
  <si>
    <t>'1.5.8.</t>
  </si>
  <si>
    <t>МНРад00р-л000-3.00</t>
  </si>
  <si>
    <t>'3.1.10.</t>
  </si>
  <si>
    <t>Нейрохирургия</t>
  </si>
  <si>
    <t>МАНад00р-л000-3.00</t>
  </si>
  <si>
    <t>'3.1.12.</t>
  </si>
  <si>
    <t>Анестезиология и реаниматология</t>
  </si>
  <si>
    <t>МУАад00р-л000-3.00</t>
  </si>
  <si>
    <t>'3.1.13.</t>
  </si>
  <si>
    <t>Урология и андрология</t>
  </si>
  <si>
    <t>Урология</t>
  </si>
  <si>
    <t>МУАад01а-л000-3.00</t>
  </si>
  <si>
    <t>Урология: современные направления диагностики и лечения урологических болезней</t>
  </si>
  <si>
    <t>МССад00р-л000-3.00</t>
  </si>
  <si>
    <t>'3.1.15.</t>
  </si>
  <si>
    <t>Сердечно-сосудистая хирургия</t>
  </si>
  <si>
    <t>МПХад00р-л000-3.00</t>
  </si>
  <si>
    <t>'3.1.16.</t>
  </si>
  <si>
    <t>Пластическая хирургия</t>
  </si>
  <si>
    <t>МПКад00р-л000-3.00</t>
  </si>
  <si>
    <t>'3.1.17.</t>
  </si>
  <si>
    <t>Психиатрия и наркология</t>
  </si>
  <si>
    <t>Психиатрия</t>
  </si>
  <si>
    <t>МПКад01р-л000-3.00</t>
  </si>
  <si>
    <t>Наркология</t>
  </si>
  <si>
    <t>МВБад00р-л000-3.00</t>
  </si>
  <si>
    <t>'3.1.18.</t>
  </si>
  <si>
    <t>Внутренние болезни</t>
  </si>
  <si>
    <t>МВБад01а-л000-3.00</t>
  </si>
  <si>
    <t>Внутренние болезни: сердечная недостаточность</t>
  </si>
  <si>
    <t>МКДад00р-л000-3.00</t>
  </si>
  <si>
    <t>'3.1.20.</t>
  </si>
  <si>
    <t>Кардиология</t>
  </si>
  <si>
    <t>МПЕад00р-л000-3.00</t>
  </si>
  <si>
    <t>'3.1.21.</t>
  </si>
  <si>
    <t>Педиатрия</t>
  </si>
  <si>
    <t>МИБад00р-л000-3.00</t>
  </si>
  <si>
    <t>'3.1.22.</t>
  </si>
  <si>
    <t>Инфекционные болезни</t>
  </si>
  <si>
    <t>МИБад01а-л000-3.00</t>
  </si>
  <si>
    <t>Социально-значимые инфекционные болезни</t>
  </si>
  <si>
    <t>МДВад00р-л000-3.00</t>
  </si>
  <si>
    <t>'3.1.23.</t>
  </si>
  <si>
    <t>Дерматовенерология</t>
  </si>
  <si>
    <t>Кожные и венерические болезни</t>
  </si>
  <si>
    <t>МНВад00р-л000-3.00</t>
  </si>
  <si>
    <t>'3.1.24.</t>
  </si>
  <si>
    <t>Неврология</t>
  </si>
  <si>
    <t>Нервные болезни</t>
  </si>
  <si>
    <t>МОЛад00р-л000-3.00</t>
  </si>
  <si>
    <t>'3.1.3.</t>
  </si>
  <si>
    <t>Оториноларингология</t>
  </si>
  <si>
    <t>Болезни уха, горла и носа</t>
  </si>
  <si>
    <t>МВЛад00р-л000-3.00</t>
  </si>
  <si>
    <t>'3.1.33.</t>
  </si>
  <si>
    <t>Восстановительная медицина, спортивная медицина, лечебная физкультура, курортология и физиотерапия</t>
  </si>
  <si>
    <t>МАГад00р-л000-3.00</t>
  </si>
  <si>
    <t>'3.1.4.</t>
  </si>
  <si>
    <t>Акушерство и гинекология</t>
  </si>
  <si>
    <t>МОФад00р-л000-3.00</t>
  </si>
  <si>
    <t>'3.1.5.</t>
  </si>
  <si>
    <t>Офтальмология</t>
  </si>
  <si>
    <t>Глазные болезни</t>
  </si>
  <si>
    <t>МОНад00р-л000-3.00</t>
  </si>
  <si>
    <t>'3.1.6.</t>
  </si>
  <si>
    <t>Онкология, лучевая терапия</t>
  </si>
  <si>
    <t>Онкология</t>
  </si>
  <si>
    <t>МСТад00р-л000-3.00</t>
  </si>
  <si>
    <t>'3.1.7.</t>
  </si>
  <si>
    <t>МТВад00р-л000-3.00</t>
  </si>
  <si>
    <t>'3.1.8.</t>
  </si>
  <si>
    <t>Травматология и ортопедия</t>
  </si>
  <si>
    <t>МХРад00р-л000-3.00</t>
  </si>
  <si>
    <t>'3.1.9.</t>
  </si>
  <si>
    <t>Хирургия</t>
  </si>
  <si>
    <t>МОЗад00р-л000-3.00</t>
  </si>
  <si>
    <t>'3.2.3.</t>
  </si>
  <si>
    <t>Общественное здоровье, организация и социология здравоохранения</t>
  </si>
  <si>
    <t>Общественное здоровье и здравоохранение</t>
  </si>
  <si>
    <t>МАИад00р-л000-3.00</t>
  </si>
  <si>
    <t>'3.2.7.</t>
  </si>
  <si>
    <t>Аллергология и иммунология</t>
  </si>
  <si>
    <t>Клиническая иммунология, аллергология</t>
  </si>
  <si>
    <t>МАЧад00р-л000-4.00</t>
  </si>
  <si>
    <t>'3.3.1.</t>
  </si>
  <si>
    <t>Анатомия человека</t>
  </si>
  <si>
    <t>МПАад00р-л000-4.00</t>
  </si>
  <si>
    <t>'3.3.2.</t>
  </si>
  <si>
    <t>Патологическая анатомия</t>
  </si>
  <si>
    <t>МПФад00р-л000-4.00</t>
  </si>
  <si>
    <t>'3.3.3.</t>
  </si>
  <si>
    <t>Патологическая физиология</t>
  </si>
  <si>
    <t>МПФад01а-л000-4.00</t>
  </si>
  <si>
    <t>Патологическая физиология: патологические механизмы современных заболеваний</t>
  </si>
  <si>
    <t>МСБад00р-л000-4.00</t>
  </si>
  <si>
    <t>'3.3.5.</t>
  </si>
  <si>
    <t>Судебная медицина</t>
  </si>
  <si>
    <t>МФФад00р-л000-4.00</t>
  </si>
  <si>
    <t>'3.3.6.</t>
  </si>
  <si>
    <t>Фармакология, клиническая фармакология</t>
  </si>
  <si>
    <t>МПТад00р-л000-3.00</t>
  </si>
  <si>
    <t>'3.4.1.</t>
  </si>
  <si>
    <t>Промышленная фармация и технология получения лекарств</t>
  </si>
  <si>
    <t>Технология получения лекарств</t>
  </si>
  <si>
    <t>МПТад01а-л000-3.00</t>
  </si>
  <si>
    <t>Технология получения лекарств: биофармация</t>
  </si>
  <si>
    <t>МФЗад00р-л000-3.00</t>
  </si>
  <si>
    <t>'3.4.2.</t>
  </si>
  <si>
    <t>Фармацевтическая химия, фармакогнозия</t>
  </si>
  <si>
    <t>МФЗад01а-л000-3.00</t>
  </si>
  <si>
    <t>Фармацевтическая химия: анализ и контроль качества лекарственных средств</t>
  </si>
  <si>
    <t>МОДад00р-л000-3.00</t>
  </si>
  <si>
    <t>'3.4.3.</t>
  </si>
  <si>
    <t>Организация фармацевтического дела</t>
  </si>
  <si>
    <t>МОДад01а-л000-3.00</t>
  </si>
  <si>
    <t>Социальная и административная фармация</t>
  </si>
  <si>
    <t>МФМад01р-л000-3.00</t>
  </si>
  <si>
    <t>'30.06.01</t>
  </si>
  <si>
    <t>Фундаментальная медицина</t>
  </si>
  <si>
    <t>МФМад04р-л000-3.00</t>
  </si>
  <si>
    <t>МФМад05р-л000-3.00</t>
  </si>
  <si>
    <t>МФМад06а-л000-3.00</t>
  </si>
  <si>
    <t>МФМад07р-л000-3.00</t>
  </si>
  <si>
    <t>МФМад08р-л000-3.00</t>
  </si>
  <si>
    <t>МФМад03р-л000-3.00</t>
  </si>
  <si>
    <t>МФМад02р-л000-3.00</t>
  </si>
  <si>
    <t>МФМаз01р-л000-4.00</t>
  </si>
  <si>
    <t>МФМаз04р-л000-4.00</t>
  </si>
  <si>
    <t>МФМаз05р-л000-4.00</t>
  </si>
  <si>
    <t>МФМаз07р-л000-4.00</t>
  </si>
  <si>
    <t>МФМаз08р-л000-4.00</t>
  </si>
  <si>
    <t>МФМаз03р-л000-4.00</t>
  </si>
  <si>
    <t>МФМаз02р-л000-4.00</t>
  </si>
  <si>
    <t>МКМад01р-л000-3.00</t>
  </si>
  <si>
    <t>'31.06.01</t>
  </si>
  <si>
    <t>Клиническая медицина</t>
  </si>
  <si>
    <t>МКМад03р-л000-3.00</t>
  </si>
  <si>
    <t>МКМад04р-л000-3.00</t>
  </si>
  <si>
    <t>МКМад05а-л000-3.00</t>
  </si>
  <si>
    <t>МКМад08р-л000-3.00</t>
  </si>
  <si>
    <t>МКМад15р-л000-3.00</t>
  </si>
  <si>
    <t>МКМад06р-л000-3.00</t>
  </si>
  <si>
    <t>МКМад14р-л000-3.00</t>
  </si>
  <si>
    <t>МКМад07р-л000-3.00</t>
  </si>
  <si>
    <t>МКМад17а-л000-3.00</t>
  </si>
  <si>
    <t>МКМад09р-л000-3.00</t>
  </si>
  <si>
    <t>МКМад12р-л000-3.00</t>
  </si>
  <si>
    <t>МКМад13р-л000-3.00</t>
  </si>
  <si>
    <t>МКМад18р-л000-3.00</t>
  </si>
  <si>
    <t>МКМад19р-л000-3.00</t>
  </si>
  <si>
    <t>МКМад22р-л000-3.00</t>
  </si>
  <si>
    <t>МКМад11р-л000-3.00</t>
  </si>
  <si>
    <t>МКМад02р-л000-3.00</t>
  </si>
  <si>
    <t>МКМад20р-л000-3.00</t>
  </si>
  <si>
    <t>МКМад21а-л000-3.00</t>
  </si>
  <si>
    <t>МКМад16р-л000-3.00</t>
  </si>
  <si>
    <t>МКМад10р-л000-3.00</t>
  </si>
  <si>
    <t>МКМад23р-л000-3.00</t>
  </si>
  <si>
    <t>МКМаз01р-л000-4.00</t>
  </si>
  <si>
    <t>МКМаз03р-л000-4.00</t>
  </si>
  <si>
    <t>МКМаз04р-л000-4.00</t>
  </si>
  <si>
    <t>МКМаз08р-л000-4.00</t>
  </si>
  <si>
    <t>МКМаз15р-л000-4.00</t>
  </si>
  <si>
    <t>МКМаз06р-л000-4.00</t>
  </si>
  <si>
    <t>МКМаз14р-л000-4.00</t>
  </si>
  <si>
    <t>МКМаз07р-л000-4.00</t>
  </si>
  <si>
    <t>МКМаз09р-л000-4.00</t>
  </si>
  <si>
    <t>МКМаз12р-л000-4.00</t>
  </si>
  <si>
    <t>МКМаз13р-л000-4.00</t>
  </si>
  <si>
    <t>МКМаз18р-л000-4.00</t>
  </si>
  <si>
    <t>МКМаз19р-л000-4.00</t>
  </si>
  <si>
    <t>МКМаз22р-л000-4.00</t>
  </si>
  <si>
    <t>МКМаз11р-л000-4.00</t>
  </si>
  <si>
    <t>МКМаз02р-л000-4.00</t>
  </si>
  <si>
    <t>МКМаз20р-л000-4.00</t>
  </si>
  <si>
    <t>МКМаз16р-л000-4.00</t>
  </si>
  <si>
    <t>МКМаз10р-л000-4.00</t>
  </si>
  <si>
    <t>МПДад02р-л000-3.00</t>
  </si>
  <si>
    <t>'32.06.01</t>
  </si>
  <si>
    <t>Медико-профилактическое дело</t>
  </si>
  <si>
    <t>МПДаз02р-л000-4.00</t>
  </si>
  <si>
    <t>МФЯад01р-л000-3.00</t>
  </si>
  <si>
    <t>'33.06.01</t>
  </si>
  <si>
    <t>МФЯад05р-л000-3.00</t>
  </si>
  <si>
    <t>МФЯад06а-л000-3.00</t>
  </si>
  <si>
    <t>МФЯад04р-л000-3.00</t>
  </si>
  <si>
    <t>МФЯад03а-л000-3.00</t>
  </si>
  <si>
    <t>Технология получения лекарств: Биофармация</t>
  </si>
  <si>
    <t>МФЯад02а-л000-3.00</t>
  </si>
  <si>
    <t>МФЯаз01р-л000-4.00</t>
  </si>
  <si>
    <t>МФЯаз05р-л000-4.00</t>
  </si>
  <si>
    <t>МФЯаз04р-л000-4.00</t>
  </si>
  <si>
    <t>МФКад01р-л000-3.00</t>
  </si>
  <si>
    <t>'49.06.01</t>
  </si>
  <si>
    <t>Физическая культура и спорт</t>
  </si>
  <si>
    <t>Теория и методика физического воспитания, спортивной тренировки, оздоровительной и адаптивной физической культуры</t>
  </si>
  <si>
    <t>МФИад00р-л000-3.00</t>
  </si>
  <si>
    <t>'5.8.4.</t>
  </si>
  <si>
    <t>Физическая культура и профессиональная физическая подготовка</t>
  </si>
  <si>
    <t>МТЕад00р-л000-3.00</t>
  </si>
  <si>
    <t>'5.8.5.</t>
  </si>
  <si>
    <t>Теория и методика спорта</t>
  </si>
  <si>
    <t>МОКад00р-л000-3.00</t>
  </si>
  <si>
    <t>'5.8.6.</t>
  </si>
  <si>
    <t>Оздоровительная и адаптивная физическая культура</t>
  </si>
  <si>
    <t>МАКод00р-л000-2.00</t>
  </si>
  <si>
    <t>'31.08.01</t>
  </si>
  <si>
    <t>Ординатура</t>
  </si>
  <si>
    <t>МАНод00р-л000-2.00</t>
  </si>
  <si>
    <t>'31.08.02</t>
  </si>
  <si>
    <t>Анестезиология-реаниматология</t>
  </si>
  <si>
    <t>МКЛод00р-л000-2.00</t>
  </si>
  <si>
    <t>'31.08.05</t>
  </si>
  <si>
    <t>Клиническая лабораторная диагностика</t>
  </si>
  <si>
    <t>МЛГод00р-л000-2.00</t>
  </si>
  <si>
    <t>'31.08.06</t>
  </si>
  <si>
    <t xml:space="preserve">Лабораторная генетика </t>
  </si>
  <si>
    <t>Лабораторная генетика</t>
  </si>
  <si>
    <t>МПАод00р-л000-2.00</t>
  </si>
  <si>
    <t>'31.08.07</t>
  </si>
  <si>
    <t>МРДод00р-л000-2.00</t>
  </si>
  <si>
    <t>'31.08.08</t>
  </si>
  <si>
    <t>Радиология</t>
  </si>
  <si>
    <t>МРНод00р-л000-2.00</t>
  </si>
  <si>
    <t>'31.08.09</t>
  </si>
  <si>
    <t>Рентгенология</t>
  </si>
  <si>
    <t>МСЭод00р-л000-2.00</t>
  </si>
  <si>
    <t>'31.08.10</t>
  </si>
  <si>
    <t>Судебно-медицинская экспертиза</t>
  </si>
  <si>
    <t>МФДод00р-л000-2.00</t>
  </si>
  <si>
    <t>'31.08.12</t>
  </si>
  <si>
    <t>Функциональная диагностика</t>
  </si>
  <si>
    <t>МДХод00р-л000-2.00</t>
  </si>
  <si>
    <t>'31.08.16</t>
  </si>
  <si>
    <t>Детская хирургия</t>
  </si>
  <si>
    <t>МПДод00р-л000-2.00</t>
  </si>
  <si>
    <t>'31.08.19</t>
  </si>
  <si>
    <t>МПЯод00р-л000-2.00</t>
  </si>
  <si>
    <t>'31.08.20</t>
  </si>
  <si>
    <t>МАИод00р-л000-2.00</t>
  </si>
  <si>
    <t>'31.08.26</t>
  </si>
  <si>
    <t>МГЭод00р-л000-2.00</t>
  </si>
  <si>
    <t>'31.08.28</t>
  </si>
  <si>
    <t>Гастроэнтерология</t>
  </si>
  <si>
    <t>МГМод00р-л000-2.00</t>
  </si>
  <si>
    <t>'31.08.29</t>
  </si>
  <si>
    <t>Гематология</t>
  </si>
  <si>
    <t>МДМод00р-л000-2.00</t>
  </si>
  <si>
    <t>'31.08.32</t>
  </si>
  <si>
    <t>МИБод00р-л000-2.00</t>
  </si>
  <si>
    <t>'31.08.35</t>
  </si>
  <si>
    <t>МКДод00р-л000-2.00</t>
  </si>
  <si>
    <t>'31.08.36</t>
  </si>
  <si>
    <t>МКФод00р-л000-2.00</t>
  </si>
  <si>
    <t>'31.08.37</t>
  </si>
  <si>
    <t xml:space="preserve">Клиническая фармакология </t>
  </si>
  <si>
    <t>Клиническая фармакология</t>
  </si>
  <si>
    <t>МЛФод00р-л000-2.00</t>
  </si>
  <si>
    <t>'31.08.39</t>
  </si>
  <si>
    <t>Лечебная физкультура и спортивная медицина</t>
  </si>
  <si>
    <t>ММЭод00р-л000-2.00</t>
  </si>
  <si>
    <t>'31.08.41</t>
  </si>
  <si>
    <t>Медико-социальная экспертиза</t>
  </si>
  <si>
    <t>МНВод00р-л000-2.00</t>
  </si>
  <si>
    <t>'31.08.42</t>
  </si>
  <si>
    <t>МНФод00р-л000-2.00</t>
  </si>
  <si>
    <t>'31.08.43</t>
  </si>
  <si>
    <t>Нефрология</t>
  </si>
  <si>
    <t>МПУод00р-л000-2.00</t>
  </si>
  <si>
    <t>'31.08.45</t>
  </si>
  <si>
    <t>Пульмонология</t>
  </si>
  <si>
    <t>МРМод00р-л000-2.00</t>
  </si>
  <si>
    <t>'31.08.46</t>
  </si>
  <si>
    <t>Ревматология</t>
  </si>
  <si>
    <t>МРЕод00р-л000-2.00</t>
  </si>
  <si>
    <t>'31.08.47</t>
  </si>
  <si>
    <t>Рефлексотерапия</t>
  </si>
  <si>
    <t>МТПод00р-л000-2.00</t>
  </si>
  <si>
    <t>'31.08.49</t>
  </si>
  <si>
    <t>Терапия</t>
  </si>
  <si>
    <t>МФОод00р-л000-2.00</t>
  </si>
  <si>
    <t>'31.08.50</t>
  </si>
  <si>
    <t>Физиотерапия</t>
  </si>
  <si>
    <t>МФТод00р-л000-2.00</t>
  </si>
  <si>
    <t>'31.08.51</t>
  </si>
  <si>
    <t>Фтизиатрия</t>
  </si>
  <si>
    <t>МЭРод00р-л000-2.00</t>
  </si>
  <si>
    <t>'31.08.53</t>
  </si>
  <si>
    <t>Эндокринология</t>
  </si>
  <si>
    <t>МОВод00р-л000-2.00</t>
  </si>
  <si>
    <t>'31.08.54</t>
  </si>
  <si>
    <t>Общая врачебная практика (семейная медицина)</t>
  </si>
  <si>
    <t>МНХод00р-л000-2.00</t>
  </si>
  <si>
    <t>'31.08.56</t>
  </si>
  <si>
    <t>МОНод00р-л000-2.00</t>
  </si>
  <si>
    <t>'31.08.57</t>
  </si>
  <si>
    <t>МОТод00р-л000-2.00</t>
  </si>
  <si>
    <t>'31.08.58</t>
  </si>
  <si>
    <t>МОФод00р-л000-2.00</t>
  </si>
  <si>
    <t>'31.08.59</t>
  </si>
  <si>
    <t>МРТод00р-л000-2.00</t>
  </si>
  <si>
    <t>'31.08.61</t>
  </si>
  <si>
    <t>Радиотерапия</t>
  </si>
  <si>
    <t>МРЭод00р-л000-2.00</t>
  </si>
  <si>
    <t>'31.08.62</t>
  </si>
  <si>
    <t>Рентгенэндоваскулярные диагностика и лечение</t>
  </si>
  <si>
    <t>МССод00р-л000-3.00</t>
  </si>
  <si>
    <t>'31.08.63</t>
  </si>
  <si>
    <t>МТОод00р-л000-2.00</t>
  </si>
  <si>
    <t>'31.08.66</t>
  </si>
  <si>
    <t>МХРод00р-л000-2.00</t>
  </si>
  <si>
    <t>'31.08.67</t>
  </si>
  <si>
    <t>МУРод00р-л000-2.00</t>
  </si>
  <si>
    <t>'31.08.68</t>
  </si>
  <si>
    <t>МЧЛод00р-л000-2.00</t>
  </si>
  <si>
    <t>'31.08.69</t>
  </si>
  <si>
    <t>Челюстно-лицевая хирургия</t>
  </si>
  <si>
    <t>МОЗод00р-л000-2.00</t>
  </si>
  <si>
    <t>'31.08.71</t>
  </si>
  <si>
    <t>Организация здравоохранения и общественное здоровье</t>
  </si>
  <si>
    <t>МСПод00р-л000-2.00</t>
  </si>
  <si>
    <t>'31.08.72</t>
  </si>
  <si>
    <t>Стоматология общей практики</t>
  </si>
  <si>
    <t>МСТод00р-л000-2.00</t>
  </si>
  <si>
    <t>'31.08.73</t>
  </si>
  <si>
    <t>Стоматология терапевтическая</t>
  </si>
  <si>
    <t>МСХод00р-л000-2.00</t>
  </si>
  <si>
    <t>'31.08.74</t>
  </si>
  <si>
    <t>Стоматология хирургическая</t>
  </si>
  <si>
    <t>МСОод00р-л000-2.00</t>
  </si>
  <si>
    <t>'31.08.75</t>
  </si>
  <si>
    <t>Стоматология ортопедическая</t>
  </si>
  <si>
    <t>МСДод00р-л000-2.00</t>
  </si>
  <si>
    <t>'31.08.76</t>
  </si>
  <si>
    <t>Стоматология детская</t>
  </si>
  <si>
    <t>МОРод00р-л000-2.00</t>
  </si>
  <si>
    <t>'31.08.77</t>
  </si>
  <si>
    <t>Ортодонтия</t>
  </si>
  <si>
    <t>МЭИод00р-л000-2.00</t>
  </si>
  <si>
    <t>'32.08.12</t>
  </si>
  <si>
    <t>Эпидемиология</t>
  </si>
  <si>
    <t>ДМНмд16р-л000-2.00</t>
  </si>
  <si>
    <t>Управление отраслевыми проектами: технология реализации</t>
  </si>
  <si>
    <t>Международный институт стратегического развития отраслевых экономик</t>
  </si>
  <si>
    <t>ВГУмд01р-л000-2.00</t>
  </si>
  <si>
    <t>'38.04.04</t>
  </si>
  <si>
    <t>Государственное и муниципальное управление</t>
  </si>
  <si>
    <t>Миграционные процессы и межкультурная коммуникация</t>
  </si>
  <si>
    <t xml:space="preserve">Научно-образовательный институт современных языков, межкультурной коммуникации и миграций </t>
  </si>
  <si>
    <t>АПТад02а-с047-3.00</t>
  </si>
  <si>
    <t>Фармацевтическая технология</t>
  </si>
  <si>
    <t>Университет г. Базель</t>
  </si>
  <si>
    <t>Научно-образовательный центр коллективного пользования</t>
  </si>
  <si>
    <t>АФЯад07а-с047-3.00</t>
  </si>
  <si>
    <t>УФЗмд01а-л000-2.00</t>
  </si>
  <si>
    <t>'03.04.02</t>
  </si>
  <si>
    <t>Физика</t>
  </si>
  <si>
    <t>Гравитация, космология и релятивистская астрофизика</t>
  </si>
  <si>
    <t>Учебно-научный институт гравитации и космологии</t>
  </si>
  <si>
    <t>УФЗмд01а-с015-2.00</t>
  </si>
  <si>
    <t>УФЗмд01р-л000-2.00</t>
  </si>
  <si>
    <t>ЕМНмд19р-л000-2.00</t>
  </si>
  <si>
    <t>Менеджмент международного образования</t>
  </si>
  <si>
    <t>Учебно-научный институт сравнительной образовательной политики</t>
  </si>
  <si>
    <t>ЕМНмд12р-л000-2.00</t>
  </si>
  <si>
    <t>Менеджмент высшего образования</t>
  </si>
  <si>
    <t>ЕМНмд04р-л000-2.00</t>
  </si>
  <si>
    <t>Организация деятельности специалистов психолого-медико-педагогической комиссии</t>
  </si>
  <si>
    <t>ЕМНмд03р-л000-2.00</t>
  </si>
  <si>
    <t>Менеджмент довузовского образования</t>
  </si>
  <si>
    <t>ЕМНмв19р-л000-2.06</t>
  </si>
  <si>
    <t>ЕМНмв03р-л000-2.06</t>
  </si>
  <si>
    <t>ЕМНмв12р-л000-2.06</t>
  </si>
  <si>
    <t>ЕМНмв04р-л000-2.06</t>
  </si>
  <si>
    <t>ЕМНмз19р-л000-2.06</t>
  </si>
  <si>
    <t>ЕМНмз12р-л000-2.06</t>
  </si>
  <si>
    <t>ЕМНмз04р-л000-2.06</t>
  </si>
  <si>
    <t>ЕМНмз03р-л000-2.06</t>
  </si>
  <si>
    <t>ЕОПад07р-л000-3.00</t>
  </si>
  <si>
    <t>Теория и методика профессионального образования</t>
  </si>
  <si>
    <t>ЕОПаз07р-л000-4.00</t>
  </si>
  <si>
    <t>ЕМТад01р-л000-3.00</t>
  </si>
  <si>
    <t>ГГУбд00р-л000-4.00</t>
  </si>
  <si>
    <t>'38.03.04</t>
  </si>
  <si>
    <t>Факультет гуманитарных и социальных наук</t>
  </si>
  <si>
    <t>ГГУбв00р-л000-5.00</t>
  </si>
  <si>
    <t>ГГУбз00р-л000-5.00</t>
  </si>
  <si>
    <t>ГСЦбд00р-л000-4.00</t>
  </si>
  <si>
    <t>'39.03.01</t>
  </si>
  <si>
    <t>Социология</t>
  </si>
  <si>
    <t>ГСЦбв00р-л000-5.00</t>
  </si>
  <si>
    <t>ГСЦбз00р-л000-5.00</t>
  </si>
  <si>
    <t>ГНРбд00р-л000-4.00</t>
  </si>
  <si>
    <t>'41.03.00</t>
  </si>
  <si>
    <t>Политические науки и регионоведение</t>
  </si>
  <si>
    <t>Политические науки и регионоведение (УГСН)</t>
  </si>
  <si>
    <t>ГЗРбд03р-л000-4.00</t>
  </si>
  <si>
    <t>Зарубежное регионоведение: Китай, Арабский Восток</t>
  </si>
  <si>
    <t>ГЗРбд02р-л000-4.00</t>
  </si>
  <si>
    <t>Евразийские исследования: Россия и сопредельные регионы</t>
  </si>
  <si>
    <t>ГЗРбд06р-л000-4.00</t>
  </si>
  <si>
    <t>Франкоязычные страны мира</t>
  </si>
  <si>
    <t>ГПЛбд00р-л000-4.00</t>
  </si>
  <si>
    <t>'41.03.04</t>
  </si>
  <si>
    <t>Политология</t>
  </si>
  <si>
    <t>ГПЛбв00р-л000-5.00</t>
  </si>
  <si>
    <t>ГПЛбз00р-л000-4.00</t>
  </si>
  <si>
    <t>ГМОбд00р-л000-4.00</t>
  </si>
  <si>
    <t>'41.03.05</t>
  </si>
  <si>
    <t>Международные отношения</t>
  </si>
  <si>
    <t>ГМОбв00р-л000-5.00</t>
  </si>
  <si>
    <t>ГИСбд00р-л000-4.00</t>
  </si>
  <si>
    <t>'46.03.01</t>
  </si>
  <si>
    <t>История</t>
  </si>
  <si>
    <t>ГФСбд00р-л000-4.00</t>
  </si>
  <si>
    <t>'47.03.01</t>
  </si>
  <si>
    <t>Философия</t>
  </si>
  <si>
    <t>ГИГбд00р-л000-4.00</t>
  </si>
  <si>
    <t>'50.03.01</t>
  </si>
  <si>
    <t>Искусства и гуманитарные науки</t>
  </si>
  <si>
    <t>ГГУмд00р-л000-2.00</t>
  </si>
  <si>
    <t>ГГУмд04р-л000-2.00</t>
  </si>
  <si>
    <t>Государственное управление социально-экономическим развитием</t>
  </si>
  <si>
    <t>ГГУмв02р-л000-2.06</t>
  </si>
  <si>
    <t>Социальные процессы и социальный менеджмент</t>
  </si>
  <si>
    <t>ГСЦмд01р-л000-2.00</t>
  </si>
  <si>
    <t>'39.04.01</t>
  </si>
  <si>
    <t>Социология управления и социальный менеджмент</t>
  </si>
  <si>
    <t>ГСЦмд02р-л000-2.00</t>
  </si>
  <si>
    <t>Теория, методология и методы социологии: история и современность</t>
  </si>
  <si>
    <t>ГСЦмд01р-с063-2.00</t>
  </si>
  <si>
    <t>ГСЦмд03р-л000-2.00</t>
  </si>
  <si>
    <t>Методология и методы изучения социальных проблем современного общества</t>
  </si>
  <si>
    <t>ГСЦмд04р-л000-2.00</t>
  </si>
  <si>
    <t>Социологическая теория: история и современность</t>
  </si>
  <si>
    <t>ГСЦмд06р-д008-2.00</t>
  </si>
  <si>
    <t>Современные методы и технологии в изучении социальных проблем общества</t>
  </si>
  <si>
    <t>ГЗРмд02р-л000-2.00</t>
  </si>
  <si>
    <t>Зарубежное регионоведение: Китай</t>
  </si>
  <si>
    <t>ГЗРмд01р-л000-2.00</t>
  </si>
  <si>
    <t>Зарубежное регионоведение: Ближний Восток</t>
  </si>
  <si>
    <t>ГЗРмд03р-л000-2.00</t>
  </si>
  <si>
    <t>Россия и сопредельные регионы</t>
  </si>
  <si>
    <t>ГЗРмд03р-с009-2.00</t>
  </si>
  <si>
    <t>ГЗРмд04р-с036-2.00</t>
  </si>
  <si>
    <t>Регионоведение</t>
  </si>
  <si>
    <t>Российско-Таджикский (Славянский) университет</t>
  </si>
  <si>
    <t>ГЗРмд04р-с005-2.00</t>
  </si>
  <si>
    <t>Даляньский университет иностранных языков</t>
  </si>
  <si>
    <t>ГЗРмд04р-с063-2.00</t>
  </si>
  <si>
    <t>ГЗРмд07р-л000-2.00</t>
  </si>
  <si>
    <t>ГЗРмд03р-д078-2.00</t>
  </si>
  <si>
    <t>Государственный институт международных отношений Молдовы</t>
  </si>
  <si>
    <t>ГЗРмд03р-д063-2.00</t>
  </si>
  <si>
    <t>ГЗРмд03р-д077-2.00</t>
  </si>
  <si>
    <t>Казахский университет международных отношений и мировых языков имени Абылай хана</t>
  </si>
  <si>
    <t>ГЗРмд03р-д067-2.00</t>
  </si>
  <si>
    <t>ГПЛмд02р-л000-2.00</t>
  </si>
  <si>
    <t>'41.04.04</t>
  </si>
  <si>
    <t>Политические институты, процессы и технологии</t>
  </si>
  <si>
    <t>ГПЛмд01р-л000-2.00</t>
  </si>
  <si>
    <t>Политические проблемы глобализирующегося мира</t>
  </si>
  <si>
    <t>ГПЛмд03р-д014-2.00</t>
  </si>
  <si>
    <t>Политические проблемы европейской интеграции</t>
  </si>
  <si>
    <t>Институт политических исследований университета Бордо</t>
  </si>
  <si>
    <t>ГПЛмд01р-с063-2.00</t>
  </si>
  <si>
    <t>ГПЛмд04р-д054-2.00</t>
  </si>
  <si>
    <t>Публичное администрирование - политические науки</t>
  </si>
  <si>
    <t>Университет Потсдам</t>
  </si>
  <si>
    <t>ГПЛмд04р-д048-2.00</t>
  </si>
  <si>
    <t>Университет Гренобль-Альпы</t>
  </si>
  <si>
    <t>ГПЛмд05а-л000-2.00</t>
  </si>
  <si>
    <t>Политические институты и ценности</t>
  </si>
  <si>
    <t>ГПЛмд07р-д044-2.00</t>
  </si>
  <si>
    <t>Россия и Европа перед вызовами современности</t>
  </si>
  <si>
    <t>Университет Бордо</t>
  </si>
  <si>
    <t>ГПЛмд06р-л000-2.00</t>
  </si>
  <si>
    <t>Стратегический анализ, моделирование и планирование социально-политических действий</t>
  </si>
  <si>
    <t>ГМОмд01р-л000-2.00</t>
  </si>
  <si>
    <t>'41.04.05</t>
  </si>
  <si>
    <t>Мировая политика: концептуальные основы и межкультурное взаимодействие</t>
  </si>
  <si>
    <t>ГМОмд04а-л000-2.00</t>
  </si>
  <si>
    <t>Глобальная безопасность и сотрудничество в целях развития</t>
  </si>
  <si>
    <t>ГМОмд02р-с034-2.00</t>
  </si>
  <si>
    <t>Мировая политика: глобализация и конфликты</t>
  </si>
  <si>
    <t>Пекинский университет иностранных языков</t>
  </si>
  <si>
    <t>ГМОмд01р-с025-2.00</t>
  </si>
  <si>
    <t>Мадридский университет Комплутенсе</t>
  </si>
  <si>
    <t>ГМОмд06р-д023-2.00</t>
  </si>
  <si>
    <t>Россия и Ближний Восток: основные направления взаимодействия и сотрудничества</t>
  </si>
  <si>
    <t>Ливанский университет</t>
  </si>
  <si>
    <t>ГМОмд03р-с040-2.00</t>
  </si>
  <si>
    <t>Мировая политика</t>
  </si>
  <si>
    <t>СУ СНГ</t>
  </si>
  <si>
    <t>ГМОмд03р-с006-2.00</t>
  </si>
  <si>
    <t>Дипломатическая академия МИД РФ</t>
  </si>
  <si>
    <t>ГМОмд04а-д025-2.00</t>
  </si>
  <si>
    <t>ГМОмд03р-д080-2.00</t>
  </si>
  <si>
    <t>Таджикский национальный университет</t>
  </si>
  <si>
    <t>ГМОмд03р-д011-2.00</t>
  </si>
  <si>
    <t>ГМОмд03р-д081-2.00</t>
  </si>
  <si>
    <t>Бакинский славянский университет</t>
  </si>
  <si>
    <t>ГМОмд03р-д008-2.00</t>
  </si>
  <si>
    <t>ГМОмд03р-д015-2.00</t>
  </si>
  <si>
    <t>ГМОмд03р-д020-2.00</t>
  </si>
  <si>
    <t>ГМОмд03р-д036-2.00</t>
  </si>
  <si>
    <t>ГМОмд03р-д065-2.00</t>
  </si>
  <si>
    <t>ГМОмд03р-д069-2.00</t>
  </si>
  <si>
    <t>Белорусский государственный университет</t>
  </si>
  <si>
    <t>ГМОмд03р-д007-2.00</t>
  </si>
  <si>
    <t>Дипломатическая академия Министерства иностранных дел Кыргызской Республики им. К. Дикамбаева</t>
  </si>
  <si>
    <t>ГМОмд03р-д084-2.00</t>
  </si>
  <si>
    <t>Кыргызско-Российский (Славянский) Университет</t>
  </si>
  <si>
    <t>ГМОмд03р-д083-2.00</t>
  </si>
  <si>
    <t>Донецкий национальный университет</t>
  </si>
  <si>
    <t>ГМОмд03р-д082-2.00</t>
  </si>
  <si>
    <t>Днепропетровский национальный университет им. О. Гончара</t>
  </si>
  <si>
    <t>ГМОмв05р-л000-2.06</t>
  </si>
  <si>
    <t>Международные институты и политические процессы</t>
  </si>
  <si>
    <t>ГИСмд02р-л000-2.00</t>
  </si>
  <si>
    <t>'46.04.01</t>
  </si>
  <si>
    <t>Всемирная история и массовые коммуникации</t>
  </si>
  <si>
    <t>ГИСмд03р-с048-2.00</t>
  </si>
  <si>
    <t>История и диалог культур</t>
  </si>
  <si>
    <t>ГИСмд04р-с063-2.00</t>
  </si>
  <si>
    <t>Современные тенденции истории России и Китая: компаративистский подход</t>
  </si>
  <si>
    <t>ГИСмд05р-с043-2.00</t>
  </si>
  <si>
    <t>Культурное наследие: исследование и управление</t>
  </si>
  <si>
    <t>Университет Балеарских островов</t>
  </si>
  <si>
    <t>ГИСмд06р-л000-2.00</t>
  </si>
  <si>
    <t>Россия в истории и в современном мире</t>
  </si>
  <si>
    <t>ГИСмд07р-л000-2.00</t>
  </si>
  <si>
    <t>Компаративная история цивилизаций и проблемы безопасности</t>
  </si>
  <si>
    <t>ГФСмд01р-л000-2.00</t>
  </si>
  <si>
    <t>'47.04.01</t>
  </si>
  <si>
    <t>Знание и ценности: трансформации в изменяющемся мире</t>
  </si>
  <si>
    <t>ГФСмд02р-с063-2.00</t>
  </si>
  <si>
    <t>Философия: диалог культур</t>
  </si>
  <si>
    <t>ГФСмд01р-с015-2.00</t>
  </si>
  <si>
    <t>ГФСмд06р-л000-2.00</t>
  </si>
  <si>
    <t>Философия Индии в контексте религии и культуры</t>
  </si>
  <si>
    <t>ГФСмв06р-л000-2.06</t>
  </si>
  <si>
    <t>ГИГмд01р-л000-2.00</t>
  </si>
  <si>
    <t>'50.04.01</t>
  </si>
  <si>
    <t>Креативные индустрии и менеджмент в сфере культуры</t>
  </si>
  <si>
    <t>ГИГмд02р-с043-2.00</t>
  </si>
  <si>
    <t>ГИГмд03р-л000-2.00</t>
  </si>
  <si>
    <t>История и теория культуры и искусства</t>
  </si>
  <si>
    <t>ГСНад01р-л000-3.00</t>
  </si>
  <si>
    <t>'39.06.01</t>
  </si>
  <si>
    <t>Социологические науки</t>
  </si>
  <si>
    <t>Социология управления</t>
  </si>
  <si>
    <t>ГСНад02р-л000-3.00</t>
  </si>
  <si>
    <t>Теория, методология и история социологии</t>
  </si>
  <si>
    <t>ГПРад01р-л000-3.00</t>
  </si>
  <si>
    <t>'41.06.01</t>
  </si>
  <si>
    <t>ГПРад02а-л000-3.00</t>
  </si>
  <si>
    <t>Политические науки: российские и сравнительные исследования</t>
  </si>
  <si>
    <t>ГПРад03р-л000-3.00</t>
  </si>
  <si>
    <t>Политические проблемы международных отношений, глобального и регионального развития</t>
  </si>
  <si>
    <t>ГПРад04р-л000-3.00</t>
  </si>
  <si>
    <t>Теория и философия политики, история и методология политической науки</t>
  </si>
  <si>
    <t>ГПРаз01р-л000-4.00</t>
  </si>
  <si>
    <t>ГПРаз02а-л000-4.00</t>
  </si>
  <si>
    <t>ГИАад05р-л000-3.00</t>
  </si>
  <si>
    <t>'46.06.01</t>
  </si>
  <si>
    <t>Исторические науки и археология</t>
  </si>
  <si>
    <t>Отечественная история</t>
  </si>
  <si>
    <t>ГИАад01р-л000-3.00</t>
  </si>
  <si>
    <t>Всеобщая история (древний мир, средние века, новейшая история)</t>
  </si>
  <si>
    <t>ГИАад03р-л000-3.00</t>
  </si>
  <si>
    <t>История международных отношений и внешней политики</t>
  </si>
  <si>
    <t>ГИАад02р-л000-3.00</t>
  </si>
  <si>
    <t>Историография, источниковедение и методы исторического исследования</t>
  </si>
  <si>
    <t>ГИАад04а-л000-3.00</t>
  </si>
  <si>
    <t>История международных отношений и внешней политики: международные отношения</t>
  </si>
  <si>
    <t>ГИАаз04а-л000-4.00</t>
  </si>
  <si>
    <t>ГИАаз03р-л000-4.00</t>
  </si>
  <si>
    <t>ГФРад01р-л000-3.00</t>
  </si>
  <si>
    <t>'47.06.01</t>
  </si>
  <si>
    <t>Философия, этика и религиоведение</t>
  </si>
  <si>
    <t>История философии</t>
  </si>
  <si>
    <t>ГФРад02р-л000-3.00</t>
  </si>
  <si>
    <t>Онтология и теория познания</t>
  </si>
  <si>
    <t>ГФРад03р-л000-3.00</t>
  </si>
  <si>
    <t>Социальная философия</t>
  </si>
  <si>
    <t>ГТИад00р-л000-3.00</t>
  </si>
  <si>
    <t>'5.4.1.</t>
  </si>
  <si>
    <t>ГСУад00р-л000-3.00</t>
  </si>
  <si>
    <t>'5.4.7.</t>
  </si>
  <si>
    <t>ГИТад00р-л000-3.00</t>
  </si>
  <si>
    <t>'5.5.1.</t>
  </si>
  <si>
    <t>История и теория политики</t>
  </si>
  <si>
    <t>ГПИад00р-л000-3.00</t>
  </si>
  <si>
    <t>'5.5.2.</t>
  </si>
  <si>
    <t>Политические институты, процессы, технологии</t>
  </si>
  <si>
    <t>ГПИад00а-л000-3.00</t>
  </si>
  <si>
    <t>ГМОад00р-л000-3.00</t>
  </si>
  <si>
    <t>'5.5.4.</t>
  </si>
  <si>
    <t>Международные отношения, глобальные и региональные исследования</t>
  </si>
  <si>
    <t>ГОСад00р-л000-3.00</t>
  </si>
  <si>
    <t>'5.6.1.</t>
  </si>
  <si>
    <t>ГВИад00р-л000-3.00</t>
  </si>
  <si>
    <t>'5.6.2.</t>
  </si>
  <si>
    <t>Всеобщая история</t>
  </si>
  <si>
    <t>ГИИад00р-л000-3.00</t>
  </si>
  <si>
    <t>'5.6.5.</t>
  </si>
  <si>
    <t>Историография, источниковедение, методы исторического исследования</t>
  </si>
  <si>
    <t>ГИОад00р-л000-3.00</t>
  </si>
  <si>
    <t>'5.6.7.</t>
  </si>
  <si>
    <t>ГИОад01а-л000-3.00</t>
  </si>
  <si>
    <t>ГОГад00р-л000-3.00</t>
  </si>
  <si>
    <t>'5.7.1.</t>
  </si>
  <si>
    <t>ГИФад00р-л000-3.00</t>
  </si>
  <si>
    <t>'5.7.2.</t>
  </si>
  <si>
    <t>ГСПад00р-л000-3.00</t>
  </si>
  <si>
    <t>'5.7.7.</t>
  </si>
  <si>
    <t>Социальная и политическая философия</t>
  </si>
  <si>
    <t>КДКод00р-л000-2.00</t>
  </si>
  <si>
    <t>'31.08.13</t>
  </si>
  <si>
    <t>Детская кардиология</t>
  </si>
  <si>
    <t>Факультет непрерывного медицинского образования</t>
  </si>
  <si>
    <t>КПТод00р-л000-2.00</t>
  </si>
  <si>
    <t>'31.08.22</t>
  </si>
  <si>
    <t>Психотерапия</t>
  </si>
  <si>
    <t>КПХод00р-л000-5.00</t>
  </si>
  <si>
    <t>'31.08.60</t>
  </si>
  <si>
    <t>КЭДод00р-л000-2.00</t>
  </si>
  <si>
    <t>'31.08.70</t>
  </si>
  <si>
    <t>Эндоскопия</t>
  </si>
  <si>
    <t>'01.03.00</t>
  </si>
  <si>
    <t>Математика и механика (УГСН)</t>
  </si>
  <si>
    <t>Факультет физико-математических и естественных наук</t>
  </si>
  <si>
    <t>НМТбд00р-л000-4.00</t>
  </si>
  <si>
    <t>'01.03.01</t>
  </si>
  <si>
    <t>Математика</t>
  </si>
  <si>
    <t>НПМбв00р-л000-5.00</t>
  </si>
  <si>
    <t>'02.03.00</t>
  </si>
  <si>
    <t>Компьютерные и информационные науки</t>
  </si>
  <si>
    <t>Компьютерные и информационные науки (УГСН)</t>
  </si>
  <si>
    <t>'02.03.01</t>
  </si>
  <si>
    <t>Математика и компьютерные науки</t>
  </si>
  <si>
    <t>'02.03.02</t>
  </si>
  <si>
    <t>'03.03.02</t>
  </si>
  <si>
    <t>'04.03.01</t>
  </si>
  <si>
    <t>'09.03.03</t>
  </si>
  <si>
    <t>Прикладная информатика</t>
  </si>
  <si>
    <t>'38.03.05</t>
  </si>
  <si>
    <t>Бизнес-информатика</t>
  </si>
  <si>
    <t>Кибербезопасность в экономике</t>
  </si>
  <si>
    <t>НМТмд02а-л000-2.00</t>
  </si>
  <si>
    <t>'01.04.01</t>
  </si>
  <si>
    <t>Функциональные методы в дифференциальных уравнениях и междисциплинарных исследованиях</t>
  </si>
  <si>
    <t>НМТмд03р-л000-2.00</t>
  </si>
  <si>
    <t>Неклассические задачи анализа и дифференциальных уравнений, математическое моделирование и машинное обучение</t>
  </si>
  <si>
    <t>НПМмд02р-л000-2.00</t>
  </si>
  <si>
    <t>Математические модели в междисциплинарных исследованиях</t>
  </si>
  <si>
    <t>НПМмд02р-с015-2.00</t>
  </si>
  <si>
    <t>Управление инфокоммуникациями и интеллектуальные системы</t>
  </si>
  <si>
    <t>НФЗмд03р-л000-2.00</t>
  </si>
  <si>
    <t>Фундаментальная и прикладная физика</t>
  </si>
  <si>
    <t>НФЗмд02а-л000-2.00</t>
  </si>
  <si>
    <t>Теоретическая и математическая физика</t>
  </si>
  <si>
    <t>НФЗмд05а-л000-2.00</t>
  </si>
  <si>
    <t>Теоретическая физика</t>
  </si>
  <si>
    <t>НХМмд05р-л000-2.00</t>
  </si>
  <si>
    <t>Фундаментальная и прикладная химия</t>
  </si>
  <si>
    <t>НХМмд02р-л000-2.00</t>
  </si>
  <si>
    <t>Фармацевтический анализ в производстве и контроле качества лекарственных средств</t>
  </si>
  <si>
    <t>НХМмд02р-с011-2.00</t>
  </si>
  <si>
    <t>НХМмд02р-с031-2.00</t>
  </si>
  <si>
    <t>Национальный политехнический университет Армении</t>
  </si>
  <si>
    <t>НХМмд04р-с049-2.00</t>
  </si>
  <si>
    <t>Химия душистых веществ, тонкий органический синтез и прикладная органическая химия</t>
  </si>
  <si>
    <t>Университет Лазурного берега</t>
  </si>
  <si>
    <t>НХМмд03а-л000-2.00</t>
  </si>
  <si>
    <t>Химия гетероциклических соединений</t>
  </si>
  <si>
    <t>НХМмв02р-л000-2.05</t>
  </si>
  <si>
    <t>2.05</t>
  </si>
  <si>
    <t>'09.04.03</t>
  </si>
  <si>
    <t>Искусственный интеллект и анализ данных</t>
  </si>
  <si>
    <t>НМХад02р-л000-4.00</t>
  </si>
  <si>
    <t>Вещественный, комплексный и функциональный анализ</t>
  </si>
  <si>
    <t>НМХад04р-л000-4.00</t>
  </si>
  <si>
    <t>Дифференциальные уравнения, динамические системы и оптимальное управление</t>
  </si>
  <si>
    <t>НМХад03р-л000-4.00</t>
  </si>
  <si>
    <t>Теоретическая механика</t>
  </si>
  <si>
    <t>НМХад02а-л000-4.00</t>
  </si>
  <si>
    <t>НМХаз02р-л000-5.00</t>
  </si>
  <si>
    <t>НМХаз04р-л000-5.00</t>
  </si>
  <si>
    <t>НМХаз03р-л000-5.00</t>
  </si>
  <si>
    <t>'02.06.01</t>
  </si>
  <si>
    <t>Вычислительная математика</t>
  </si>
  <si>
    <t>НФАад01р-л000-4.00</t>
  </si>
  <si>
    <t>'03.06.01</t>
  </si>
  <si>
    <t>Физика и астрономия</t>
  </si>
  <si>
    <t>НФАад01а-л000-4.00</t>
  </si>
  <si>
    <t>НФАад03р-л000-4.00</t>
  </si>
  <si>
    <t>Радиофизика</t>
  </si>
  <si>
    <t>НФАад02р-л000-4.00</t>
  </si>
  <si>
    <t>Физика плазмы</t>
  </si>
  <si>
    <t>НХНад01р-л000-4.00</t>
  </si>
  <si>
    <t>'04.06.01</t>
  </si>
  <si>
    <t>Химические науки</t>
  </si>
  <si>
    <t>Неорганическая химия</t>
  </si>
  <si>
    <t>НХНад03р-л000-4.00</t>
  </si>
  <si>
    <t>Физическая химия</t>
  </si>
  <si>
    <t>НХНад02р-л000-4.00</t>
  </si>
  <si>
    <t>Органическая химия</t>
  </si>
  <si>
    <t>НХНад04а-л000-4.00</t>
  </si>
  <si>
    <t>Органическая химия: Химия гетероциклических соединений</t>
  </si>
  <si>
    <t>НХНад05а-л000-4.00</t>
  </si>
  <si>
    <t>Физическая химия адсорбции и катализа</t>
  </si>
  <si>
    <t>НХНад02р-с013-4.00</t>
  </si>
  <si>
    <t>Институт нефтехимического синтеза РАН</t>
  </si>
  <si>
    <t>НИВаз05р-л000-5.00</t>
  </si>
  <si>
    <t>НИВаз02р-л000-5.00</t>
  </si>
  <si>
    <t>НВАад00р-л000-4.00</t>
  </si>
  <si>
    <t>'1.1.1.</t>
  </si>
  <si>
    <t>НДУад00р-л000-4.00</t>
  </si>
  <si>
    <t>'1.1.2.</t>
  </si>
  <si>
    <t>Дифференциальные уравнения и математическая физика</t>
  </si>
  <si>
    <t>НВМад00р-л000-4.00</t>
  </si>
  <si>
    <t>'1.1.6.</t>
  </si>
  <si>
    <t>НТМад00р-л000-4.00</t>
  </si>
  <si>
    <t>'1.2.2.</t>
  </si>
  <si>
    <t>'1.2.3.</t>
  </si>
  <si>
    <t>НТФад00р-л000-4.00</t>
  </si>
  <si>
    <t>'1.3.3.</t>
  </si>
  <si>
    <t>НРФад00р-л000-4.00</t>
  </si>
  <si>
    <t>'1.3.4.</t>
  </si>
  <si>
    <t>НФПад00р-л000-4.00</t>
  </si>
  <si>
    <t>'1.3.9.</t>
  </si>
  <si>
    <t>ННХад00р-л000-4.00</t>
  </si>
  <si>
    <t>'1.4.1.</t>
  </si>
  <si>
    <t>НОХад00р-л000-4.00</t>
  </si>
  <si>
    <t>'1.4.3.</t>
  </si>
  <si>
    <t>НФХад00р-л000-4.00</t>
  </si>
  <si>
    <t>'1.4.4.</t>
  </si>
  <si>
    <t>ФПСбд00р-л000-4.00</t>
  </si>
  <si>
    <t>'37.03.01</t>
  </si>
  <si>
    <t>Психология</t>
  </si>
  <si>
    <t>Филологический факультет</t>
  </si>
  <si>
    <t>ФПСбв00р-л000-4.06</t>
  </si>
  <si>
    <t>ФПСбз00р-л000-5.00</t>
  </si>
  <si>
    <t>ФРОбд00р-л000-4.00</t>
  </si>
  <si>
    <t>ФРОбв00р-л000-4.06</t>
  </si>
  <si>
    <t>ФРОбз00р-л000-4.06</t>
  </si>
  <si>
    <t>ФЖНбд00р-л000-4.00</t>
  </si>
  <si>
    <t>'42.03.02</t>
  </si>
  <si>
    <t>Журналистика</t>
  </si>
  <si>
    <t>ФЖНбд01а-л000-4.00</t>
  </si>
  <si>
    <t>Мультимедийная журналистика</t>
  </si>
  <si>
    <t>ФЖНбв00р-л000-4.06</t>
  </si>
  <si>
    <t>ФЖНбз00р-л000-4.06</t>
  </si>
  <si>
    <t>ФТВбд00р-л000-4.00</t>
  </si>
  <si>
    <t>'42.03.04</t>
  </si>
  <si>
    <t>Телевидение</t>
  </si>
  <si>
    <t>ФТВбв00р-л000-4.06</t>
  </si>
  <si>
    <t>ФФЛбд00р-л000-4.00</t>
  </si>
  <si>
    <t>ФФЛбв00р-л000-4.06</t>
  </si>
  <si>
    <t>ФФЛбз00р-л000-4.06</t>
  </si>
  <si>
    <t>ФЛНбд00р-л000-4.00</t>
  </si>
  <si>
    <t>ФЛНбд01р-л000-4.00</t>
  </si>
  <si>
    <t>Лингвистика: русский язык</t>
  </si>
  <si>
    <t>ФЛНбд02р-л000-4.00</t>
  </si>
  <si>
    <t>Лингвистика: иностранные языки</t>
  </si>
  <si>
    <t>ФЛНбв00р-л000-4.06</t>
  </si>
  <si>
    <t>ФЛНбз00р-л000-4.06</t>
  </si>
  <si>
    <t>ФПСмд01р-л000-2.00</t>
  </si>
  <si>
    <t>'37.04.01</t>
  </si>
  <si>
    <t>Психологическое консультирование</t>
  </si>
  <si>
    <t>ФПСмд02р-л000-2.00</t>
  </si>
  <si>
    <t>Интегративные технологии в практической психологии</t>
  </si>
  <si>
    <t>ФПСмд05р-л000-2.00</t>
  </si>
  <si>
    <t>Психология менеджмента</t>
  </si>
  <si>
    <t>ФПСмд04р-л000-2.00</t>
  </si>
  <si>
    <t>Юридическая психология</t>
  </si>
  <si>
    <t>ФПСмв01р-л000-2.06</t>
  </si>
  <si>
    <t>ФПСмв02р-л000-2.06</t>
  </si>
  <si>
    <t>ФПСмв05р-л000-2.06</t>
  </si>
  <si>
    <t>ФПСмв04р-л000-2.06</t>
  </si>
  <si>
    <t>ФПСмз05р-л000-2.06</t>
  </si>
  <si>
    <t>ФРОмд03р-л000-2.00</t>
  </si>
  <si>
    <t>Управление бизнес-коммуникациями</t>
  </si>
  <si>
    <t>ФРОмд04р-л000-2.00</t>
  </si>
  <si>
    <t>Реклама и связи с общественностью в цифровой среде</t>
  </si>
  <si>
    <t>ФЖНмд01р-л000-2.00</t>
  </si>
  <si>
    <t>'42.04.02</t>
  </si>
  <si>
    <t>Современная международная журналистика</t>
  </si>
  <si>
    <t>ФЖНмд02р-л000-2.00</t>
  </si>
  <si>
    <t>Организация информационного производства</t>
  </si>
  <si>
    <t>ФЖНмд05р-л000-2.00</t>
  </si>
  <si>
    <t>Журналистика больших данных</t>
  </si>
  <si>
    <t>ФЖНмд04а-л000-2.00</t>
  </si>
  <si>
    <t>Глобальные и цифровые медиа</t>
  </si>
  <si>
    <t>ФЖНмв02р-л000-2.06</t>
  </si>
  <si>
    <t>ФЖНмв01р-л000-2.06</t>
  </si>
  <si>
    <t>ФПОмд01р-с009-2.00</t>
  </si>
  <si>
    <t>Педагогика и психология</t>
  </si>
  <si>
    <t>ФПОмд01р-л000-2.00</t>
  </si>
  <si>
    <t>ФПОмд03р-д015-2.00</t>
  </si>
  <si>
    <t>Психология и педагогика</t>
  </si>
  <si>
    <t>ФПОмд03р-д068-2.00</t>
  </si>
  <si>
    <t>ФФЛмд03р-л000-2.00</t>
  </si>
  <si>
    <t>Русский язык как иностранный</t>
  </si>
  <si>
    <t>ФФЛмд01р-л000-2.00</t>
  </si>
  <si>
    <t>Литературоведение</t>
  </si>
  <si>
    <t>ФФЛмд04р-с051-2.00</t>
  </si>
  <si>
    <t>Россия - Европа: языки и культуры</t>
  </si>
  <si>
    <t>Университет Мишеля де Монтень Бордо-3</t>
  </si>
  <si>
    <t>ФФЛмд06р-с040-2.00</t>
  </si>
  <si>
    <t>Русский язык и литература</t>
  </si>
  <si>
    <t>ФФЛмд02р-л000-2.00</t>
  </si>
  <si>
    <t>Языкознание</t>
  </si>
  <si>
    <t>ФФЛмд10р-л000-2.00</t>
  </si>
  <si>
    <t>Общее и русское языкознание</t>
  </si>
  <si>
    <t>ФФЛмд06р-д065-2.00</t>
  </si>
  <si>
    <t>ФФЛмд06р-д039-2.00</t>
  </si>
  <si>
    <t>ФФЛмд06р-д011-2.00</t>
  </si>
  <si>
    <t>ФФЛмд06р-д020-2.00</t>
  </si>
  <si>
    <t>ФФЛмд06р-д036-2.00</t>
  </si>
  <si>
    <t>ФФЛмд06р-д082-2.00</t>
  </si>
  <si>
    <t>ФФЛмд07р-с015-2.00</t>
  </si>
  <si>
    <t>Русский язык и литература: лингвокультурные процессы</t>
  </si>
  <si>
    <t>ФФЛмд06р-д083-2.00</t>
  </si>
  <si>
    <t>ФФЛмд06р-д080-2.00</t>
  </si>
  <si>
    <t>ФФЛмд06р-д084-2.00</t>
  </si>
  <si>
    <t>ФФЛмд06р-д008-2.00</t>
  </si>
  <si>
    <t>ФФЛмд05а-л000-2.00</t>
  </si>
  <si>
    <t>Теоретическое и прикладное языкознание</t>
  </si>
  <si>
    <t>ФФЛмд11а-л000-2.00</t>
  </si>
  <si>
    <t>Язык и культура: теория и практика</t>
  </si>
  <si>
    <t>ФЛНмд02р-л000-2.00</t>
  </si>
  <si>
    <t>Методика обучения языкам. Переводоведение. Синхронный перевод</t>
  </si>
  <si>
    <t>ФЛНмд05р-л000-2.00</t>
  </si>
  <si>
    <t>Русский язык</t>
  </si>
  <si>
    <t>ФЛНмд03р-д039-2.00</t>
  </si>
  <si>
    <t>Менеджмент в культуре и межкультурная коммуникация</t>
  </si>
  <si>
    <t>ФЛНмд13р-д039-2.00</t>
  </si>
  <si>
    <t>Языки и культура. Славяноведение. Россия-Европа</t>
  </si>
  <si>
    <t>ФЛНмд14р-л000-2.00</t>
  </si>
  <si>
    <t>Когнитивная и цифровая лингвистика</t>
  </si>
  <si>
    <t>ФПНад02р-л000-3.00</t>
  </si>
  <si>
    <t>ФПНаз02р-л000-4.00</t>
  </si>
  <si>
    <t>ФСИад01р-л000-3.00</t>
  </si>
  <si>
    <t>'42.06.01</t>
  </si>
  <si>
    <t>Средства массовой информации и информационно-библиотечное дело</t>
  </si>
  <si>
    <t>ФСИад02а-л000-3.00</t>
  </si>
  <si>
    <t>Международная журналистика</t>
  </si>
  <si>
    <t>ФСИаз01р-л000-4.00</t>
  </si>
  <si>
    <t>ФОПад08р-л000-3.00</t>
  </si>
  <si>
    <t>Теория и методика обучения и воспитания (иностранные языки)</t>
  </si>
  <si>
    <t>ФОПад03р-л000-3.00</t>
  </si>
  <si>
    <t>Теория и методика обучения и воспитания (русский язык как иностранный)</t>
  </si>
  <si>
    <t>ФОПад05р-л000-3.00</t>
  </si>
  <si>
    <t>ФОПад04р-л000-3.00</t>
  </si>
  <si>
    <t>Теория и методика обучения и воспитания (русский язык)</t>
  </si>
  <si>
    <t>ФОПаз08р-л000-4.00</t>
  </si>
  <si>
    <t>ФОПаз03р-л000-4.00</t>
  </si>
  <si>
    <t>ФОПаз05р-л000-4.00</t>
  </si>
  <si>
    <t>ФОПаз04р-л000-4.00</t>
  </si>
  <si>
    <t>ФЯЛад02р-л000-3.00</t>
  </si>
  <si>
    <t>Германские языки</t>
  </si>
  <si>
    <t>ФЯЛад09р-л000-3.00</t>
  </si>
  <si>
    <t>Сравнительно-историческое, типологическое и сопоставительное языкознание</t>
  </si>
  <si>
    <t>ФЯЛад05р-л000-3.00</t>
  </si>
  <si>
    <t>Русская литература</t>
  </si>
  <si>
    <t>ФЯЛад03р-л000-3.00</t>
  </si>
  <si>
    <t>Литература народов стран зарубежья (Европы, Америки, Австралии, Азии, Африки, государств-участников СНГ)</t>
  </si>
  <si>
    <t>ФЯЛад07р-л000-3.00</t>
  </si>
  <si>
    <t>ФЯЛад04р-л000-3.00</t>
  </si>
  <si>
    <t>Романские языки</t>
  </si>
  <si>
    <t>ФЯЛад11р-л000-3.00</t>
  </si>
  <si>
    <t>Теория языка</t>
  </si>
  <si>
    <t>ФЯЛад10а-л000-3.00</t>
  </si>
  <si>
    <t>Сравнительно-историческое, сопоставительное и типологическое языкознание: Типология и языковая классификация</t>
  </si>
  <si>
    <t>ФЯЛад12а-л000-3.00</t>
  </si>
  <si>
    <t>Теория языка и дискурс-анализ</t>
  </si>
  <si>
    <t>ФЯЛад01а-л000-3.00</t>
  </si>
  <si>
    <t>Английская и русская литература в сопоставительном аспекте</t>
  </si>
  <si>
    <t>ФЯЛад05р-с015-3.00</t>
  </si>
  <si>
    <t>ФЯЛад08р-с056-3.00</t>
  </si>
  <si>
    <t>Русский язык: Россия — Европа. Языки и культуры</t>
  </si>
  <si>
    <t>Университет Тулузы Жан Жорес</t>
  </si>
  <si>
    <t>ФЯЛаз02р-л000-4.00</t>
  </si>
  <si>
    <t>ФЯЛаз09р-л000-4.00</t>
  </si>
  <si>
    <t>ФЯЛаз05р-л000-4.00</t>
  </si>
  <si>
    <t>ФЯЛаз03р-л000-4.00</t>
  </si>
  <si>
    <t>ФЯЛаз07р-л000-4.00</t>
  </si>
  <si>
    <t>ФЯЛаз04р-л000-4.00</t>
  </si>
  <si>
    <t>ФЯЛаз11р-л000-4.00</t>
  </si>
  <si>
    <t>ФОИад01р-л000-3.00</t>
  </si>
  <si>
    <t>ФООад01р-л000-3.00</t>
  </si>
  <si>
    <t>ФТУад03р-л000-3.00</t>
  </si>
  <si>
    <t>ФТУад04р-л000-3.00</t>
  </si>
  <si>
    <t>ФРЛад00р-л000-3.00</t>
  </si>
  <si>
    <t>'5.9.1.</t>
  </si>
  <si>
    <t>Русская литература и литературы народов Российской Федерации</t>
  </si>
  <si>
    <t>ФРЛад01р-с015-3.00</t>
  </si>
  <si>
    <t>ФЛНад00р-л000-3.00</t>
  </si>
  <si>
    <t>'5.9.2.</t>
  </si>
  <si>
    <t>Литературы народов мира</t>
  </si>
  <si>
    <t>Литература народов мира</t>
  </si>
  <si>
    <t>ФЛНад01а-л000-3.00</t>
  </si>
  <si>
    <t>ФРЯад03р-л000-3.00</t>
  </si>
  <si>
    <t>ФЯНад02р-л000-3.00</t>
  </si>
  <si>
    <t>Языки народов зарубежных стран (романские языки)</t>
  </si>
  <si>
    <t>ФТЛад09а-л000-3.00</t>
  </si>
  <si>
    <t>ФТЛад09р-л000-3.00</t>
  </si>
  <si>
    <t>ФМЖад00р-л000-3.00</t>
  </si>
  <si>
    <t>'5.9.9.</t>
  </si>
  <si>
    <t>Медиакоммуникации и журналистика</t>
  </si>
  <si>
    <t>ФМЖад01а-л000-3.00</t>
  </si>
  <si>
    <t>ЭТДсв00р-л000-6.00</t>
  </si>
  <si>
    <t>Экономический факультет</t>
  </si>
  <si>
    <t>ЭТДсв01р-л000-6.00</t>
  </si>
  <si>
    <t>ЭТДсз01р-л000-6.00</t>
  </si>
  <si>
    <t>ЭЭУбд00р-л000-4.00</t>
  </si>
  <si>
    <t>'38.03.00</t>
  </si>
  <si>
    <t>Экономика и управление</t>
  </si>
  <si>
    <t>Экономика и управление (УГСН)</t>
  </si>
  <si>
    <t>ЭЭКбд12р-л000-4.00</t>
  </si>
  <si>
    <t>Общий профиль</t>
  </si>
  <si>
    <t>ЭЭКбд02р-л000-4.00</t>
  </si>
  <si>
    <t>Бухгалтерский учет и аудит</t>
  </si>
  <si>
    <t>ЭЭКбд03р-л000-4.00</t>
  </si>
  <si>
    <t>Страхование</t>
  </si>
  <si>
    <t>ЭЭКбд04р-л000-4.00</t>
  </si>
  <si>
    <t>Финансы и кредит</t>
  </si>
  <si>
    <t>ЭЭКбд07р-л000-4.00</t>
  </si>
  <si>
    <t>Экономика города</t>
  </si>
  <si>
    <t>ЭЭКбд09р-л000-4.00</t>
  </si>
  <si>
    <t>Проектный анализ и моделирование в экономике</t>
  </si>
  <si>
    <t>ЭЭКбд10р-л000-4.00</t>
  </si>
  <si>
    <t>Экономика предприятия и предпринимательство</t>
  </si>
  <si>
    <t>ЭЭКбд11р-л000-4.00</t>
  </si>
  <si>
    <t>Международные экономические отношения и внешнеэкономическая деятельность</t>
  </si>
  <si>
    <t>ЭЭКбд04р-д062-4.00</t>
  </si>
  <si>
    <t>Хэнаньский университет экономики и права</t>
  </si>
  <si>
    <t>ЭЭКбв12р-л000-5.00</t>
  </si>
  <si>
    <t>ЭЭКбв04р-л000-5.00</t>
  </si>
  <si>
    <t>ЭЭКбз04р-л000-5.00</t>
  </si>
  <si>
    <t>ЭЭКбз12р-л000-5.00</t>
  </si>
  <si>
    <t>ЭМНбд02р-л000-4.00</t>
  </si>
  <si>
    <t>Маркетинг</t>
  </si>
  <si>
    <t>ЭМНбд04р-л000-4.00</t>
  </si>
  <si>
    <t>Управление человеческими ресурсами</t>
  </si>
  <si>
    <t>ЭМНбд06р-л000-4.00</t>
  </si>
  <si>
    <t>Управление бизнесом</t>
  </si>
  <si>
    <t>ЭМНбд03р-л000-4.00</t>
  </si>
  <si>
    <t>Управление производством</t>
  </si>
  <si>
    <t>ЭМНбд07р-л000-4.00</t>
  </si>
  <si>
    <t>ЭМНбд04р-д062-4.00</t>
  </si>
  <si>
    <t>ЭМНбв02р-л000-5.00</t>
  </si>
  <si>
    <t>ЭМНбв06р-л000-5.00</t>
  </si>
  <si>
    <t>ЭМНбз07р-л000-5.00</t>
  </si>
  <si>
    <t>ЭМНбз02р-л000-5.00</t>
  </si>
  <si>
    <t>ЭМНбз06р-л000-5.00</t>
  </si>
  <si>
    <t>ЭЗРбд04р-л000-4.00</t>
  </si>
  <si>
    <t>Ибероамерика</t>
  </si>
  <si>
    <t>ЭРОбв01р-л000-5.00</t>
  </si>
  <si>
    <t>ЭЭКмд19р-л000-2.00</t>
  </si>
  <si>
    <t>Финансовое управление в секторах экономики</t>
  </si>
  <si>
    <t>ЭЭКмд02р-л000-2.00</t>
  </si>
  <si>
    <t>Международная торговля</t>
  </si>
  <si>
    <t>ЭЭКмд02а-л000-2.00</t>
  </si>
  <si>
    <t>ЭЭКмд03р-л000-2.00</t>
  </si>
  <si>
    <t>Экономика фирмы и отраслевых рынков</t>
  </si>
  <si>
    <t>ЭЭКмд05р-л000-2.00</t>
  </si>
  <si>
    <t>Бухгалтерский учет, внутренний контроль и аудит</t>
  </si>
  <si>
    <t>ЭЭКмд07а-л000-2.00</t>
  </si>
  <si>
    <t>Международный бизнес</t>
  </si>
  <si>
    <t>ЭЭКмд08и-л000-2.00</t>
  </si>
  <si>
    <t>ЭЭКмд02р-с032-2.00</t>
  </si>
  <si>
    <t>Национальный университет наук, технологий и менеджмента</t>
  </si>
  <si>
    <t>ЭЭКмд02р-с082-2.00</t>
  </si>
  <si>
    <t>ЭЭКмд05р-с020-2.00</t>
  </si>
  <si>
    <t>ЭЭКмд05р-с080-2.00</t>
  </si>
  <si>
    <t>ЭЭКмд15р-л000-2.00</t>
  </si>
  <si>
    <t>Международная логистика</t>
  </si>
  <si>
    <t>ЭЭКмд17р-л000-2.00</t>
  </si>
  <si>
    <t>Международный энергетический бизнес</t>
  </si>
  <si>
    <t>ЭЭКмд18р-л000-2.00</t>
  </si>
  <si>
    <t>Корпоративная экономика и управление бизнесом</t>
  </si>
  <si>
    <t>ЭЭКмд05р-с009-2.00</t>
  </si>
  <si>
    <t>ЭЭКмд15р-с015-2.00</t>
  </si>
  <si>
    <t>ЭЭКмд04р-л000-2.00</t>
  </si>
  <si>
    <t>Страхование и управление страховой деятельностью</t>
  </si>
  <si>
    <t>ЭЭКмд15р-д009-2.00</t>
  </si>
  <si>
    <t>ЭЭКмд02р-д007-2.00</t>
  </si>
  <si>
    <t>ЭЭКмд05р-д036-2.00</t>
  </si>
  <si>
    <t>ЭЭКмд05р-д062-2.00</t>
  </si>
  <si>
    <t>ЭЭКмд02р-д083-2.00</t>
  </si>
  <si>
    <t>ЭЭКмд02р-д008-2.00</t>
  </si>
  <si>
    <t>ЭЭКмд02р-д015-2.00</t>
  </si>
  <si>
    <t>ЭЭКмд02р-д084-2.00</t>
  </si>
  <si>
    <t>ЭЭКмд02р-д036-2.00</t>
  </si>
  <si>
    <t>ЭЭКмд02р-с027-2.00</t>
  </si>
  <si>
    <t>Международный университет «SilkWay»</t>
  </si>
  <si>
    <t>ЭЭКмд02р-д087-2.00</t>
  </si>
  <si>
    <t>Армянский государственный экономический университет</t>
  </si>
  <si>
    <t>ЭЭКмд02р-д088-2.00</t>
  </si>
  <si>
    <t>Ошский государственный университет</t>
  </si>
  <si>
    <t>ЭЭКмд28р-л000-2.00</t>
  </si>
  <si>
    <t>Управление на основе анализа данных и бизнес-аналитика</t>
  </si>
  <si>
    <t>ЭЭКмв00р-л000-2.06</t>
  </si>
  <si>
    <t>Smart-бизнес</t>
  </si>
  <si>
    <t>ЭЭКмв18р-л000-2.06</t>
  </si>
  <si>
    <t>ЭЭКмз17р-л000-2.06</t>
  </si>
  <si>
    <t>ЭЭКмз18р-л000-2.06</t>
  </si>
  <si>
    <t>ЭЭКмз23р-л000-2.00</t>
  </si>
  <si>
    <t>Экономика образования</t>
  </si>
  <si>
    <t>ЭМНмд01р-л000-2.00</t>
  </si>
  <si>
    <t>ЭМНмд18р-л000-2.00</t>
  </si>
  <si>
    <t>Международный маркетинг</t>
  </si>
  <si>
    <t>ЭМНмд18а-л000-2.00</t>
  </si>
  <si>
    <t>ЭМНмд20р-л000-2.00</t>
  </si>
  <si>
    <t>Управление международными проектами</t>
  </si>
  <si>
    <t>ЭМНмд01р-с082-2.00</t>
  </si>
  <si>
    <t>ЭМНмд20р-с032-2.00</t>
  </si>
  <si>
    <t>ЭМНмд20р-с065-2.00</t>
  </si>
  <si>
    <t>ЭМНмд07а-с059-2.00</t>
  </si>
  <si>
    <t>Международный маркетинг и бизнес</t>
  </si>
  <si>
    <t>Федеральный университет Минас-Жерайс</t>
  </si>
  <si>
    <t>ЭМНмд08а-с060-2.00</t>
  </si>
  <si>
    <t>Международный маркетинг - менеджмент</t>
  </si>
  <si>
    <t>Федеральный университет Флуминенсе</t>
  </si>
  <si>
    <t>ЭМНмд18р-с015-2.00</t>
  </si>
  <si>
    <t>ЭМНмд18р-д020-2.00</t>
  </si>
  <si>
    <t>ЭМНмд20р-д007-2.00</t>
  </si>
  <si>
    <t>ЭМНмд20р-д039-2.00</t>
  </si>
  <si>
    <t>ЭМНмд20р-д036-2.00</t>
  </si>
  <si>
    <t>ЭМНмд20р-д015-2.00</t>
  </si>
  <si>
    <t>ЭМНмд01р-д065-2.00</t>
  </si>
  <si>
    <t>ЭМНмд01р-д007-2.00</t>
  </si>
  <si>
    <t>ЭМНмд18р-д062-2.00</t>
  </si>
  <si>
    <t>ЭМНмд01р-д083-2.00</t>
  </si>
  <si>
    <t>ЭМНмд01р-д008-2.00</t>
  </si>
  <si>
    <t>ЭМНмд01р-д015-2.00</t>
  </si>
  <si>
    <t>ЭМНмд01р-д020-2.00</t>
  </si>
  <si>
    <t>ЭМНмд01р-д084-2.00</t>
  </si>
  <si>
    <t>ЭМНмд20р-д082-2.00</t>
  </si>
  <si>
    <t>ЭМНмд20р-д083-2.00</t>
  </si>
  <si>
    <t>ЭМНмд20р-д008-2.00</t>
  </si>
  <si>
    <t>ЭМНмд34р-л000-2.00</t>
  </si>
  <si>
    <t>ЭМНмв21р-л000-2.06</t>
  </si>
  <si>
    <t>Современный маркетинг и управление продажами</t>
  </si>
  <si>
    <t>ЭМНмв05р-л000-2.06</t>
  </si>
  <si>
    <t>Финансовый менеджмент</t>
  </si>
  <si>
    <t>ЭМНмз32р-д074-2.06</t>
  </si>
  <si>
    <t>Общий и стратегический менеджмент</t>
  </si>
  <si>
    <t>Западно-Казахстанский государственный университет им. М. Утемисова</t>
  </si>
  <si>
    <t>ЭМНмз32р-д073-2.06</t>
  </si>
  <si>
    <t>Карагандинский экономический университет Казпотребсоюза</t>
  </si>
  <si>
    <t>ЭУПмд01р-л000-2.00</t>
  </si>
  <si>
    <t>'38.04.03</t>
  </si>
  <si>
    <t>Управление персоналом</t>
  </si>
  <si>
    <t>Управление персоналом в кросс-культурной среде</t>
  </si>
  <si>
    <t>ЭГУмд03р-л000-2.00</t>
  </si>
  <si>
    <t>Цифровое государство</t>
  </si>
  <si>
    <t>ЭКРмд01р-л000-2.00</t>
  </si>
  <si>
    <t>'38.04.08</t>
  </si>
  <si>
    <t>Современные финансовые технологии в инвестировании и банковском бизнесе</t>
  </si>
  <si>
    <t>ЭКРмв01р-л000-2.06</t>
  </si>
  <si>
    <t>ЭЭКад03р-л000-3.00</t>
  </si>
  <si>
    <t>ЭЭКад05а-л000-3.00</t>
  </si>
  <si>
    <t>ЭЭКад05р-л000-3.00</t>
  </si>
  <si>
    <t>ЭЭКад01р-л000-3.00</t>
  </si>
  <si>
    <t>Бухгалтерский учет, статистика</t>
  </si>
  <si>
    <t>ЭЭКад06а-л000-3.00</t>
  </si>
  <si>
    <t>Финансы, денежное обращение и кредит</t>
  </si>
  <si>
    <t>ЭЭКад07а-л000-3.00</t>
  </si>
  <si>
    <t>Экономика и управление народным хозяйством (по отраслям и сферам деятельности)</t>
  </si>
  <si>
    <t>ЭЭКад04а-л000-3.00</t>
  </si>
  <si>
    <t>ЭЭКад04р-л000-3.00</t>
  </si>
  <si>
    <t>ЭЭКад06р-л000-3.00</t>
  </si>
  <si>
    <t>ЭЭКад07р-л000-3.00</t>
  </si>
  <si>
    <t>ЭЭКад08р-л000-3.00</t>
  </si>
  <si>
    <t>Экономическая теория</t>
  </si>
  <si>
    <t>ЭЭКаз03р-л000-4.00</t>
  </si>
  <si>
    <t>ЭЭКаз05р-л000-4.00</t>
  </si>
  <si>
    <t>ЭЭКаз01р-л000-4.00</t>
  </si>
  <si>
    <t>ЭЭКаз04р-л000-4.00</t>
  </si>
  <si>
    <t>ЭЭКаз06р-л000-4.00</t>
  </si>
  <si>
    <t>ЭЭКаз07р-л000-4.00</t>
  </si>
  <si>
    <t>ЭЭКаз08р-л000-4.00</t>
  </si>
  <si>
    <t>ЭЭРад00р-л000-3.00</t>
  </si>
  <si>
    <t>'5.2.1.</t>
  </si>
  <si>
    <t>ЭРОад01р-л000-3.00</t>
  </si>
  <si>
    <t>ЭРОад01а-л000-3.00</t>
  </si>
  <si>
    <t>ЭФНад00р-л000-3.00</t>
  </si>
  <si>
    <t>'5.2.4.</t>
  </si>
  <si>
    <t>Финансы</t>
  </si>
  <si>
    <t>ЭФНад00а-л000-3.00</t>
  </si>
  <si>
    <t>ЭМЭад00р-л000-3.00</t>
  </si>
  <si>
    <t>'5.2.5.</t>
  </si>
  <si>
    <t>ЭМЭад00а-л000-3.00</t>
  </si>
  <si>
    <t>ЭМДад00р-л000-3.00</t>
  </si>
  <si>
    <t>ЮТДсд01р-л000-5.00</t>
  </si>
  <si>
    <t>Юридический институт</t>
  </si>
  <si>
    <t>ЮТДсд02р-л000-5.00</t>
  </si>
  <si>
    <t>Таможенные платежи</t>
  </si>
  <si>
    <t>ЮТДсд03р-л000-5.00</t>
  </si>
  <si>
    <t>ЮТДсд04р-л000-5.00</t>
  </si>
  <si>
    <t>ЮТДсв01р-л000-6.00</t>
  </si>
  <si>
    <t>ЮТДсв02р-л000-6.00</t>
  </si>
  <si>
    <t>ЮТДсв03р-л000-5.06</t>
  </si>
  <si>
    <t>ЮТДсв04р-л000-5.06</t>
  </si>
  <si>
    <t>ЮТДсз01р-л000-6.00</t>
  </si>
  <si>
    <t>ЮТДсз02р-л000-6.00</t>
  </si>
  <si>
    <t>ЮТДсз03р-л000-5.06</t>
  </si>
  <si>
    <t>ЮТДсз04р-л000-5.06</t>
  </si>
  <si>
    <t>ЮЮРбд00р-л000-4.00</t>
  </si>
  <si>
    <t>'40.03.01</t>
  </si>
  <si>
    <t>Юриспруденция</t>
  </si>
  <si>
    <t>ЮЮРбд01р-л000-4.00</t>
  </si>
  <si>
    <t>Международное право</t>
  </si>
  <si>
    <t>ЮЮРбд04а-л000-4.00</t>
  </si>
  <si>
    <t>Бакалавр права</t>
  </si>
  <si>
    <t>ЮЮРбв00р-л000-4.06</t>
  </si>
  <si>
    <t>ЮЮРбв02р-л000-4.06</t>
  </si>
  <si>
    <t>Международное право (с элементами электронного обучения)</t>
  </si>
  <si>
    <t>ЮЮРбз00р-д040-4.00</t>
  </si>
  <si>
    <t>ЮЮРмд01р-л000-2.00</t>
  </si>
  <si>
    <t>'40.04.01</t>
  </si>
  <si>
    <t>ЮЮРмд02р-л000-2.00</t>
  </si>
  <si>
    <t>Международная защита прав человека</t>
  </si>
  <si>
    <t>ЮЮРмд02а-л000-2.00</t>
  </si>
  <si>
    <t>ЮЮРмд03р-л000-2.00</t>
  </si>
  <si>
    <t>Гражданское право, семейное право, предпринимательское право, международное частное право</t>
  </si>
  <si>
    <t>ЮЮРмд04р-л000-2.00</t>
  </si>
  <si>
    <t>Гражданский процесс, арбитражный процесс</t>
  </si>
  <si>
    <t>ЮЮРмд05а-л000-2.00</t>
  </si>
  <si>
    <t>Международное частное право</t>
  </si>
  <si>
    <t>ЮЮРмд06р-л000-2.00</t>
  </si>
  <si>
    <t>Административное право, административный процесс</t>
  </si>
  <si>
    <t>ЮЮРмд07р-л000-2.00</t>
  </si>
  <si>
    <t>Уголовное право, уголовный процесс и криминалистика</t>
  </si>
  <si>
    <t>ЮЮРмд08р-л000-2.00</t>
  </si>
  <si>
    <t>Корпоративный юрист</t>
  </si>
  <si>
    <t>ЮЮРмд09р-л000-2.00</t>
  </si>
  <si>
    <t>Теория и история права и государства, сравнительно-правовые исследования</t>
  </si>
  <si>
    <t>ЮЮРмд10р-л000-2.00</t>
  </si>
  <si>
    <t>Юрист в сфере финансовой деятельности</t>
  </si>
  <si>
    <t>ЮЮРмд11р-л000-2.00</t>
  </si>
  <si>
    <t>Судебная власть, прокурорский надзор, организация правоохранительной деятельности, адвокатура, нотариат</t>
  </si>
  <si>
    <t>ЮЮРмд12р-л000-2.00</t>
  </si>
  <si>
    <t>Судебно-экспертная деятельность в правоприменении</t>
  </si>
  <si>
    <t>ЮЮРмд14р-л000-2.00</t>
  </si>
  <si>
    <t>Конституционное право и конституционное судопроизводство</t>
  </si>
  <si>
    <t>ЮЮРмд15р-л000-2.00</t>
  </si>
  <si>
    <t>Правовое обеспечение деятельности органов местного самоуправления</t>
  </si>
  <si>
    <t>ЮЮРмд18р-л000-2.00</t>
  </si>
  <si>
    <t>Правовое регулирование природоресурсных, земельно-имущественных отношений и градостроительной деятельности</t>
  </si>
  <si>
    <t>ЮЮРмд19р-л000-2.00</t>
  </si>
  <si>
    <t>Правовое регулирование финансового мониторинга и Compliance System</t>
  </si>
  <si>
    <t>ЮЮРмд01р-с040-2.00</t>
  </si>
  <si>
    <t>ЮЮРмд07р-с009-2.00</t>
  </si>
  <si>
    <t>ЮЮРмд09р-с009-2.00</t>
  </si>
  <si>
    <t>ЮЮРмд24р-л000-2.00</t>
  </si>
  <si>
    <t>Правовое сопровождение бизнеса (бизнес-юрист)</t>
  </si>
  <si>
    <t>ЮЮРмд25р-л000-2.00</t>
  </si>
  <si>
    <t>Медицинское право</t>
  </si>
  <si>
    <t>ЮЮРмд02а-д048-2.00</t>
  </si>
  <si>
    <t>ЮЮРмд26р-л000-2.00</t>
  </si>
  <si>
    <t>Исламское право</t>
  </si>
  <si>
    <t>ЮЮРмд27р-л000-2.00</t>
  </si>
  <si>
    <t>Право в публичной политике</t>
  </si>
  <si>
    <t>ЮЮРмд02ф-д048-2.00</t>
  </si>
  <si>
    <t>Французский</t>
  </si>
  <si>
    <t>ЮЮРмд28р-л000-2.00</t>
  </si>
  <si>
    <t>Финансовое право и корпоративное налогообложение</t>
  </si>
  <si>
    <t>ЮЮРмд29р-д069-2.00</t>
  </si>
  <si>
    <t>Гражданское право, семейное право, международное частное право</t>
  </si>
  <si>
    <t>ЮЮРмд01р-д082-2.00</t>
  </si>
  <si>
    <t>ЮЮРмд01р-д083-2.00</t>
  </si>
  <si>
    <t>ЮЮРмд01р-д015-2.00</t>
  </si>
  <si>
    <t>ЮЮРмд01р-д020-2.00</t>
  </si>
  <si>
    <t>ЮЮРмд25р-д084-2.00</t>
  </si>
  <si>
    <t>ЮЮРмд01р-д036-2.00</t>
  </si>
  <si>
    <t>ЮЮРмд33р-л000-2.00</t>
  </si>
  <si>
    <t>Конституционно-правовые основы деятельности судебной власти, прокурорского надзора и правоохранительных органов, адвокатуры и нотариата</t>
  </si>
  <si>
    <t>ЮЮРмд30р-л000-2.00</t>
  </si>
  <si>
    <t>Международно-правовое сотрудничество государств СНГ</t>
  </si>
  <si>
    <t>ЮЮРмд23р-л000-2.00</t>
  </si>
  <si>
    <t>Конкурентное право</t>
  </si>
  <si>
    <t>ЮЮРмд20р-с030-2.00</t>
  </si>
  <si>
    <t>Правовое регулирование технологии Blockchain</t>
  </si>
  <si>
    <t>Московский государственный юридический университет имени О.Е. Кутафина</t>
  </si>
  <si>
    <t>ЮЮРмд36р-л000-2.00</t>
  </si>
  <si>
    <t>Юрист в органах муниципальной власти</t>
  </si>
  <si>
    <t>ЮЮРмв03р-л000-2.06</t>
  </si>
  <si>
    <t>ЮЮРмз01р-л000-2.04</t>
  </si>
  <si>
    <t>ЮЮРмз07р-л000-2.04</t>
  </si>
  <si>
    <t>ЮЮРмз06р-л000-2.04</t>
  </si>
  <si>
    <t>ЮЮРмз25р-л000-2.04</t>
  </si>
  <si>
    <t>ЮЮРмз32р-д076-2.06</t>
  </si>
  <si>
    <t>Публичное экономическое право</t>
  </si>
  <si>
    <t>Европейский университет Молдовы</t>
  </si>
  <si>
    <t>ЮЮРмз35р-л000-2.00</t>
  </si>
  <si>
    <t>Образовательное право: сравнительное правоведение</t>
  </si>
  <si>
    <t>ЮПЛмд08р-л000-2.00</t>
  </si>
  <si>
    <t>ЮЛНмд07а-л000-2.00</t>
  </si>
  <si>
    <t>Юридический перевод</t>
  </si>
  <si>
    <t>ЮЛНмд08а-л000-2.00</t>
  </si>
  <si>
    <t>Переводчик в системе государственных служб и учреждений</t>
  </si>
  <si>
    <t>ЮЮРад01р-л000-3.00</t>
  </si>
  <si>
    <t>'40.06.01</t>
  </si>
  <si>
    <t>Административное право; административный процесс</t>
  </si>
  <si>
    <t>ЮЮРад02р-л000-3.00</t>
  </si>
  <si>
    <t>Гражданский процесс; арбитражный процесс</t>
  </si>
  <si>
    <t>ЮЮРад03р-л000-3.00</t>
  </si>
  <si>
    <t>Гражданское право; предпринимательское право; семейное право; международное частное право</t>
  </si>
  <si>
    <t>ЮЮРад04р-л000-3.00</t>
  </si>
  <si>
    <t>Информационное право</t>
  </si>
  <si>
    <t>ЮЮРад05р-л000-3.00</t>
  </si>
  <si>
    <t>Конституционное право; конституционный судебный процесс</t>
  </si>
  <si>
    <t>ЮЮРад06р-л000-3.00</t>
  </si>
  <si>
    <t>Криминалистика; судебно-экспертная деятельность; оперативно-розыскная деятельность</t>
  </si>
  <si>
    <t>ЮЮРад07р-л000-3.00</t>
  </si>
  <si>
    <t>Международное право; Европейское право</t>
  </si>
  <si>
    <t>ЮЮРад08р-л000-3.00</t>
  </si>
  <si>
    <t>Муниципальное право</t>
  </si>
  <si>
    <t>ЮЮРад09р-л000-3.00</t>
  </si>
  <si>
    <t>Судебная деятельность, прокурорская деятельность, правозащитная и правоохранительная деятельность</t>
  </si>
  <si>
    <t>ЮЮРад10р-л000-3.00</t>
  </si>
  <si>
    <t>Теория и история права и государства; история учений о праве и государстве</t>
  </si>
  <si>
    <t>ЮЮРад11р-л000-3.00</t>
  </si>
  <si>
    <t>Трудовое право; право социального обеспечения</t>
  </si>
  <si>
    <t>ЮЮРад12р-л000-3.00</t>
  </si>
  <si>
    <t>Уголовное право и криминология; уголовно-исполнительное право</t>
  </si>
  <si>
    <t>ЮЮРад13р-л000-3.00</t>
  </si>
  <si>
    <t>Уголовный процесс</t>
  </si>
  <si>
    <t>ЮЮРад14р-л000-3.00</t>
  </si>
  <si>
    <t>Финансовое право, налоговое право, бюджетное право</t>
  </si>
  <si>
    <t>ЮЮРад15а-л000-3.00</t>
  </si>
  <si>
    <t>Юридические науки: Современное международное право</t>
  </si>
  <si>
    <t>ЮЮРаз01р-л000-4.00</t>
  </si>
  <si>
    <t>ЮЮРаз02р-л000-4.00</t>
  </si>
  <si>
    <t>ЮЮРаз03р-л000-4.00</t>
  </si>
  <si>
    <t>ЮЮРаз04р-л000-4.00</t>
  </si>
  <si>
    <t>ЮЮРаз05р-л000-4.00</t>
  </si>
  <si>
    <t>ЮЮРаз06р-л000-4.00</t>
  </si>
  <si>
    <t>ЮЮРаз07р-л000-4.00</t>
  </si>
  <si>
    <t>ЮЮРаз08р-л000-4.00</t>
  </si>
  <si>
    <t>ЮЮРаз09р-л000-4.00</t>
  </si>
  <si>
    <t>ЮЮРаз10р-л000-4.00</t>
  </si>
  <si>
    <t>ЮЮРаз11р-л000-4.00</t>
  </si>
  <si>
    <t>ЮЮРаз12р-л000-4.00</t>
  </si>
  <si>
    <t>ЮЮРаз13р-л000-4.00</t>
  </si>
  <si>
    <t>ЮЮРаз14р-л000-4.00</t>
  </si>
  <si>
    <t>ЮОПад01а-л000-3.00</t>
  </si>
  <si>
    <t>Обучение профессионально-ориентированному иностранному языку и переводу в условиях цифровизации</t>
  </si>
  <si>
    <t>ЮТПад00р-л000-3.00</t>
  </si>
  <si>
    <t>'5.1.1.</t>
  </si>
  <si>
    <t>Теоретико-исторические правовые науки</t>
  </si>
  <si>
    <t>ЮТПад00а-л000-3.00</t>
  </si>
  <si>
    <t>ЮППад00р-л000-3.00</t>
  </si>
  <si>
    <t>'5.1.2.</t>
  </si>
  <si>
    <t>Публично-правовые (государственно-правовые) науки</t>
  </si>
  <si>
    <t>ЮЧПад00р-л000-3.00</t>
  </si>
  <si>
    <t>'5.1.3.</t>
  </si>
  <si>
    <t>Частно-правовые (цивилистические) науки</t>
  </si>
  <si>
    <t>ЮУПад00р-л000-3.00</t>
  </si>
  <si>
    <t>'5.1.4.</t>
  </si>
  <si>
    <t>Уголовно-правовые науки</t>
  </si>
  <si>
    <t>ЮМНад00р-л000-3.00</t>
  </si>
  <si>
    <t>'5.1.5.</t>
  </si>
  <si>
    <t>Международно-правовые науки</t>
  </si>
  <si>
    <t>ЮМНад01а-л000-3.00</t>
  </si>
  <si>
    <t>Юридические науки: современное международное право</t>
  </si>
  <si>
    <t>ЮПИад00р-л000-3.00</t>
  </si>
  <si>
    <t>ЮПИад00а-л000-3.00</t>
  </si>
  <si>
    <t>ЮМОад00р-л000-3.00</t>
  </si>
  <si>
    <t>ЮТУад05а-л000-3.00</t>
  </si>
  <si>
    <t>Факультет кафедры</t>
  </si>
  <si>
    <t>Кафедра</t>
  </si>
  <si>
    <t>Агробиотехнологический департамент</t>
  </si>
  <si>
    <t>Агроинженерный департамент</t>
  </si>
  <si>
    <t>Вечерне-заочное отделение АТИ</t>
  </si>
  <si>
    <t>Департамент ветеринарной медицины</t>
  </si>
  <si>
    <t>Департамент ландшафтного проектирования и устойчивых экосистем</t>
  </si>
  <si>
    <t>Департамент техносферной безопасности</t>
  </si>
  <si>
    <t>Кафедра иностранных языков</t>
  </si>
  <si>
    <t>Аграрный факультет</t>
  </si>
  <si>
    <t>Кафедра ботаники, физиологии растений и агробиотехнологии</t>
  </si>
  <si>
    <t>Кафедра генетики, растениеводства и защиты растений</t>
  </si>
  <si>
    <t>Кафедра клинической ветеринарии</t>
  </si>
  <si>
    <t>Кафедра ландшафтной архитектуры и дизайна</t>
  </si>
  <si>
    <t>Кафедра морфологии животных и ветеринарно-санитарной экспертизы</t>
  </si>
  <si>
    <t>Кафедра почвоведения, земледелия и земельного  кадастра</t>
  </si>
  <si>
    <t>Кафедра стандартизации, метрологии и технологий производства продукции животноводства</t>
  </si>
  <si>
    <t>Кафедра управления и экономики агробизнеса</t>
  </si>
  <si>
    <t>Базовая кафедра инновационного менеджмента и внешнеэкономической деятельности в промышленности</t>
  </si>
  <si>
    <t>Кафедра комплаенса и контроллинга</t>
  </si>
  <si>
    <t>Кафедра математического моделирования и информационных технологий</t>
  </si>
  <si>
    <t>Кафедра прикладной экономики</t>
  </si>
  <si>
    <t>Кафедра управления цифровым предприятием в топливно-энергетическом комплексе</t>
  </si>
  <si>
    <t>Базовая кафедра "Машиностроительные технологии"</t>
  </si>
  <si>
    <t>Базовая кафедра "Специальные материалы и электромеханические конструкции"</t>
  </si>
  <si>
    <t>Базовая кафедра "Энергетическое машиностроение"</t>
  </si>
  <si>
    <t>Базовая кафедра «Нанотехнологии и микросистемная техника»</t>
  </si>
  <si>
    <t>Вечерне-заочное отделение инженерной академии</t>
  </si>
  <si>
    <t>Департамент архитектуры</t>
  </si>
  <si>
    <t>Департамент архитектуры и строительства</t>
  </si>
  <si>
    <t>Департамент инженерной графики и компьютерного моделирования</t>
  </si>
  <si>
    <t>Департамент инновационного менеджмента в отраслях промышленности</t>
  </si>
  <si>
    <t>Департамент машиностроения и приборостроения</t>
  </si>
  <si>
    <t>Департамент механики и процессов управления</t>
  </si>
  <si>
    <t>Департамент недропользования и нефтегазового дела</t>
  </si>
  <si>
    <t>Департамент строительства</t>
  </si>
  <si>
    <t>Департамент транспорта</t>
  </si>
  <si>
    <t>Кафедра архитектуры и градостроительства</t>
  </si>
  <si>
    <t>Кафедра геодезии и маркшейдерского дела</t>
  </si>
  <si>
    <t>Кафедра гидравликии и гидротехнических сооружений</t>
  </si>
  <si>
    <t>Кафедра инженерного бизнеса и управления предприятием</t>
  </si>
  <si>
    <t>Кафедра кибернетики и мехатроники</t>
  </si>
  <si>
    <t>Кафедра месторождений полезных ископаемых и их разведки им. В.М.Крейтера</t>
  </si>
  <si>
    <t>Кафедра начертательной геометрии и черчения</t>
  </si>
  <si>
    <t>Кафедра нефтепромысловой геологии, горного и нефтегазового дела</t>
  </si>
  <si>
    <t>Кафедра проектирования и строительства промышленных и гражданских сооружений</t>
  </si>
  <si>
    <t>Кафедра прочности материалов и конструкций</t>
  </si>
  <si>
    <t>Кафедра строительных конструкций и сооружений</t>
  </si>
  <si>
    <t>Кафедра теплотехники и тепловых двигателей</t>
  </si>
  <si>
    <t>Кафедра технологии машиностроения, металлорежущих станков и инструментов</t>
  </si>
  <si>
    <t>Кафедра эксплуатации автотранспортных средств ИнжФ</t>
  </si>
  <si>
    <t>Вечерне-заочное отделение ИВЭБиТД</t>
  </si>
  <si>
    <t>Кафедра таможенного дела</t>
  </si>
  <si>
    <t>Кафедра социальной педагогики</t>
  </si>
  <si>
    <t>Кафедра теории и практики иностранных языков</t>
  </si>
  <si>
    <t>Институт космических технологий</t>
  </si>
  <si>
    <t>Кафедра математического моделирования в космических системах</t>
  </si>
  <si>
    <t>Кафедра механика космического полета</t>
  </si>
  <si>
    <t>Кафедра организации космической деятельности</t>
  </si>
  <si>
    <t>Кафедра стратегического управления в топливно-энергетическом комплексе</t>
  </si>
  <si>
    <t>Кафедра технологического менеджмента</t>
  </si>
  <si>
    <t>Кафедра управления конкурентоспособностью аэрокосмических предприятий</t>
  </si>
  <si>
    <t>Кафедра физико-математических методов проектирования сложных технических систем ракетно-космической техники</t>
  </si>
  <si>
    <t>Кафедра экономики космической деятельности</t>
  </si>
  <si>
    <t>Кафедра рекламы и бизнес-коммуникаций</t>
  </si>
  <si>
    <t>Институт повышения квалификации и переподготовки кадров</t>
  </si>
  <si>
    <t>Кафедра прикладной психологии и психотерапии</t>
  </si>
  <si>
    <t>Кафедра специального образования</t>
  </si>
  <si>
    <t>Вечерне-заочное отделение ИРЯ</t>
  </si>
  <si>
    <t>Кафедра истории и социально-экономических дисциплин</t>
  </si>
  <si>
    <t>Кафедра математики и информатики</t>
  </si>
  <si>
    <t>Кафедра общеобразовательных дисциплин</t>
  </si>
  <si>
    <t>Кафедра прикладной информатики и интеллектуальных систем в гуманитарной сфере</t>
  </si>
  <si>
    <t>Кафедра пропедевтики внутренних болезней</t>
  </si>
  <si>
    <t>Кафедра русского языка 1</t>
  </si>
  <si>
    <t>Кафедра русского языка 2</t>
  </si>
  <si>
    <t>Кафедра русского языка 3</t>
  </si>
  <si>
    <t>Кафедра русского языка 4</t>
  </si>
  <si>
    <t>Кафедра русского языка 5</t>
  </si>
  <si>
    <t>Кафедра русского языка и лингвокультурологии</t>
  </si>
  <si>
    <t>Кафедра русского языка и межкультурной коммуникации</t>
  </si>
  <si>
    <t>Кафедра химии и биологии</t>
  </si>
  <si>
    <t>Вечерне-заочное отделение экологического факультета</t>
  </si>
  <si>
    <t>Департамент рационального природопользования</t>
  </si>
  <si>
    <t>Департамент экологии человека и биоэлементологии</t>
  </si>
  <si>
    <t>Департамент экологической безопасности и менеджмента качества продукции</t>
  </si>
  <si>
    <t>Кафедра геоэкологии</t>
  </si>
  <si>
    <t>Кафедра прикладной экологии</t>
  </si>
  <si>
    <t>Кафедра системной экологии</t>
  </si>
  <si>
    <t>Кафедра судебной экологии с курсом экологии человека</t>
  </si>
  <si>
    <t>Кафедра экологии и управления водными ресурсами</t>
  </si>
  <si>
    <t>Кафедра экологии человека</t>
  </si>
  <si>
    <t>Кафедра экологического мониторинга и прогнозирования</t>
  </si>
  <si>
    <t>Аккредитационно-симуляционный центр</t>
  </si>
  <si>
    <t>Вечерне-заочное отделение медицинского института</t>
  </si>
  <si>
    <t>Кафедра акушерства и гинекологии с курсом перинатологии</t>
  </si>
  <si>
    <t>Кафедра анатомии человека</t>
  </si>
  <si>
    <t>Кафедра анестезиологии и реаниматологии</t>
  </si>
  <si>
    <t>Кафедра анестезиологии и реаниматологии с курсом медицинской реабилитации</t>
  </si>
  <si>
    <t>Кафедра биологии и общей генетики</t>
  </si>
  <si>
    <t>Кафедра биохимии имени академика Т.Т. Березова</t>
  </si>
  <si>
    <t>Кафедра внутренних болезней с курсом кардиологии и функциональной диагностики имени академика В.С. Моисеева</t>
  </si>
  <si>
    <t>Кафедра гистологии, цитологии и эмбриологии</t>
  </si>
  <si>
    <t>Кафедра глазных болезней</t>
  </si>
  <si>
    <t>Кафедра госпитальной терапии с курсами эндокринологии, гематологии и клинической лабораторной диагностики</t>
  </si>
  <si>
    <t>Кафедра госпитальной хирургии с курсом детской хирургии</t>
  </si>
  <si>
    <t>Кафедра дерматовенерологии, аллергологии и косметологии</t>
  </si>
  <si>
    <t>Кафедра доказательной медицины</t>
  </si>
  <si>
    <t>Кафедра иммунологии</t>
  </si>
  <si>
    <t>Кафедра иммунологии и аллергологии</t>
  </si>
  <si>
    <t>Кафедра инфекционных болезней с курсами эпидемиологии и фтизиатрии</t>
  </si>
  <si>
    <t>Кафедра истории медицины</t>
  </si>
  <si>
    <t>Кафедра кожных и венерических болезней</t>
  </si>
  <si>
    <t>Кафедра медицинской информатики и телемедицины</t>
  </si>
  <si>
    <t>Кафедра медицинской элементологии</t>
  </si>
  <si>
    <t>Кафедра медицины катастроф</t>
  </si>
  <si>
    <t>Кафедра микробиологии имени В.С. Киктенко</t>
  </si>
  <si>
    <t>Кафедра нервных болезней и нейрохирургии имени профессора Ю.С. Мартынова</t>
  </si>
  <si>
    <t>Кафедра нормальной физиологии</t>
  </si>
  <si>
    <t>Кафедра общей врачебной практики</t>
  </si>
  <si>
    <t>Кафедра общей и клинической стоматологии</t>
  </si>
  <si>
    <t>Кафедра общей и клинической фармакологии</t>
  </si>
  <si>
    <t>Кафедра общей патологии и патологической физиологии имени В.А. Фролова</t>
  </si>
  <si>
    <t>Кафедра общей фармацевтической и биомедицинской технологии</t>
  </si>
  <si>
    <t>Кафедра общественного здоровья, здравоохранения и гигиены</t>
  </si>
  <si>
    <t>Кафедра онкологии и рентгенорадиологии имени академика В.П. Харченко</t>
  </si>
  <si>
    <t>Кафедра оперативной хирургии и клинической анатомии имени И.Д. Кирпатовского</t>
  </si>
  <si>
    <t>Кафедра ортопедической стоматологии</t>
  </si>
  <si>
    <t>Кафедра оториноларингологии</t>
  </si>
  <si>
    <t>Кафедра патологической анатомии</t>
  </si>
  <si>
    <t>Кафедра педиатрии</t>
  </si>
  <si>
    <t>Кафедра пропедевтики стоматологических заболеваний</t>
  </si>
  <si>
    <t>Кафедра психиатрии и медицинской психологии</t>
  </si>
  <si>
    <t>Кафедра стоматологии детского возраста и ортодонтии</t>
  </si>
  <si>
    <t>Кафедра судебной медицины</t>
  </si>
  <si>
    <t>Кафедра терапевтической стоматологии</t>
  </si>
  <si>
    <t>Кафедра травматологии и ортопедии</t>
  </si>
  <si>
    <t>Кафедра управления и экономики фармации</t>
  </si>
  <si>
    <t>Кафедра управления сестринской деятельностью</t>
  </si>
  <si>
    <t>Кафедра урологии и оперативной нефрологии с курсом онкоурологии</t>
  </si>
  <si>
    <t>Кафедра факультетской терапии</t>
  </si>
  <si>
    <t>Кафедра факультетской хирургии</t>
  </si>
  <si>
    <t>Кафедра фармацевтической и токсикологической химии</t>
  </si>
  <si>
    <t>Кафедра челюстно-лицевой хирургии и хирургической стоматологии</t>
  </si>
  <si>
    <t>Курс истории медицины</t>
  </si>
  <si>
    <t>Курс медицинской реабилитации</t>
  </si>
  <si>
    <t>Кафедра фармацевтической химии и фармакогнозии</t>
  </si>
  <si>
    <t>УНИБЦ</t>
  </si>
  <si>
    <t>Учебно-научный информационный библиотечный центр</t>
  </si>
  <si>
    <t>Кафедра гравитации и космологии</t>
  </si>
  <si>
    <t>Кафедра физики</t>
  </si>
  <si>
    <t>Кафедра информационных технологий в непрерывном образовании</t>
  </si>
  <si>
    <t>Кафедра сравнительной образовательной политики</t>
  </si>
  <si>
    <t>Вечерне-заочное отделение ФГСН</t>
  </si>
  <si>
    <t>Кафедра африканистики и арабистики</t>
  </si>
  <si>
    <t>Кафедра всеобщей истории</t>
  </si>
  <si>
    <t>Кафедра государственного и муниципального управления</t>
  </si>
  <si>
    <t>Кафедра истории России</t>
  </si>
  <si>
    <t>Кафедра истории философии</t>
  </si>
  <si>
    <t>Кафедра онтологии и теории познания</t>
  </si>
  <si>
    <t>Кафедра политического анализа и управления</t>
  </si>
  <si>
    <t>Кафедра социальной философии</t>
  </si>
  <si>
    <t>Кафедра социологии</t>
  </si>
  <si>
    <t>Кафедра сравнительной политологии</t>
  </si>
  <si>
    <t>Кафедра теории и истории культуры</t>
  </si>
  <si>
    <t>Кафедра теории и истории международных отношений</t>
  </si>
  <si>
    <t>Кафедра этики</t>
  </si>
  <si>
    <t>Кафедра акушерства, гинекологии и репродуктивной медицины</t>
  </si>
  <si>
    <t>Кафедра биофизических методов в медицине</t>
  </si>
  <si>
    <t>Кафедра внутренних болезней, кардиологии и клинической фармакологии</t>
  </si>
  <si>
    <t>Кафедра восстановительного лечения (курортологии и физиотерапии)</t>
  </si>
  <si>
    <t>Кафедра геронтологии, физической и реабилитационной медицины</t>
  </si>
  <si>
    <t>Кафедра гомеопатии ФПК МР</t>
  </si>
  <si>
    <t>Кафедра дерматовенерологии и косметологии</t>
  </si>
  <si>
    <t>Кафедра дерматовенерологии с курсом косметологии</t>
  </si>
  <si>
    <t>Кафедра диетологии и клинической нутрициологии</t>
  </si>
  <si>
    <t>Кафедра кардиологии, рентгенэндоваскулярных и гибридных методов диагностики и лечения</t>
  </si>
  <si>
    <t>Кафедра клинической андрологии</t>
  </si>
  <si>
    <t>Кафедра клинической и социальной гериатрии</t>
  </si>
  <si>
    <t>Кафедра клинической лабораторной диагностики</t>
  </si>
  <si>
    <t>Кафедра клинической лимфологии и эндоэкологии ФПК МР</t>
  </si>
  <si>
    <t>Кафедра клинической маммологии, лучевой диагностики и лучевой терапии</t>
  </si>
  <si>
    <t>Кафедра клинической реабилитации</t>
  </si>
  <si>
    <t>Кафедра клинической физиологии и нелекарственных методов терапии</t>
  </si>
  <si>
    <t>Кафедра кожных и венерических болезней с курсом косметологии</t>
  </si>
  <si>
    <t>Кафедра медицинской реабилитации и физиотерапии</t>
  </si>
  <si>
    <t>Кафедра менеджмента и маркетинга в фармации</t>
  </si>
  <si>
    <t>Кафедра онкологии и гематологии</t>
  </si>
  <si>
    <t>Кафедра организации здравоохранения, лекарственного обеспечения, медицинских технологий и гигиены</t>
  </si>
  <si>
    <t>Кафедра ортопедической стоматологии с курсом зубных техников</t>
  </si>
  <si>
    <t>Кафедра остеопатии, мануальной терапии и гнатологии</t>
  </si>
  <si>
    <t>Кафедра оториноларингологии ФПК МР</t>
  </si>
  <si>
    <t>Кафедра офтальмологии</t>
  </si>
  <si>
    <t>Кафедра пластической хирургии</t>
  </si>
  <si>
    <t>Кафедра превентивной медицины</t>
  </si>
  <si>
    <t>Кафедра профилактической медицины</t>
  </si>
  <si>
    <t>Кафедра психиатрии, наркологии и психотерапии</t>
  </si>
  <si>
    <t>Кафедра психиатрии, психотерапии и психосоматической патологии</t>
  </si>
  <si>
    <t>Кафедра психотерапии и медико-социальной реабилитации в наркологии</t>
  </si>
  <si>
    <t>Кафедра психотерапии и медико-социальной реабилитации в наркологии ФПК МР</t>
  </si>
  <si>
    <t>Кафедра сердечно-сосудистой хирургии</t>
  </si>
  <si>
    <t>Кафедра сестринское дело</t>
  </si>
  <si>
    <t>Кафедра стоматологии и челюстно-лицевой хирургии</t>
  </si>
  <si>
    <t>Кафедра терапевтической стоматологии и парадонтологии ФПК МР</t>
  </si>
  <si>
    <t>Кафедра терапии</t>
  </si>
  <si>
    <t>Кафедра технологии получения лекарств и организации фармацевтического дела</t>
  </si>
  <si>
    <t>Кафедра травматологии, ортопедии и артрологии</t>
  </si>
  <si>
    <t>Кафедра ультразвуковой диагностики и хирургии</t>
  </si>
  <si>
    <t>Кафедра урологии, онкологии и радиологии</t>
  </si>
  <si>
    <t>Кафедра физиотерапии</t>
  </si>
  <si>
    <t>Кафедра физических методов лечения с курсом клинической лимфологии и эндоэкологии</t>
  </si>
  <si>
    <t>Кафедра фитотерапия ФПК МР</t>
  </si>
  <si>
    <t>Кафедра функциональной и лучевой диагностики</t>
  </si>
  <si>
    <t>Кафедра хирургии и онкологии</t>
  </si>
  <si>
    <t>Кафедра эндокринологии с курсом холистической медицины</t>
  </si>
  <si>
    <t>Кафедра эндоскопии, эндоскопической и лазерной хирургии</t>
  </si>
  <si>
    <t>Кафедра эндоскопической урологии и ультразвуковой диагностики</t>
  </si>
  <si>
    <t>Кафедра эстетической медицины</t>
  </si>
  <si>
    <t>Вечерне-заочное отделение факультета ФМиЕН</t>
  </si>
  <si>
    <t>Кафедра информационных технологий</t>
  </si>
  <si>
    <t>Кафедра математического анализа и теории функций</t>
  </si>
  <si>
    <t>Кафедра нелинейного анализа и оптимизации</t>
  </si>
  <si>
    <t>Кафедра неорганической химии</t>
  </si>
  <si>
    <t>Кафедра общей химии</t>
  </si>
  <si>
    <t>Кафедра органической химии</t>
  </si>
  <si>
    <t>Кафедра прикладной информатики и теории вероятностей</t>
  </si>
  <si>
    <t>Кафедра прикладной математики</t>
  </si>
  <si>
    <t>Кафедра прикладной физики</t>
  </si>
  <si>
    <t>Кафедра Теоретической физики и механики</t>
  </si>
  <si>
    <t>Кафедра физической и коллоидной химии</t>
  </si>
  <si>
    <t>Математический институт имени академика С.М. Никольского</t>
  </si>
  <si>
    <t>Научно-образовательный институт физических исследований и технологий</t>
  </si>
  <si>
    <t>Вечерне-заочное отделение филологического факультета</t>
  </si>
  <si>
    <t>Кафедра компьютерных технологий</t>
  </si>
  <si>
    <t>Кафедра массовых коммуникаций</t>
  </si>
  <si>
    <t>Кафедра общего и русского языкознания</t>
  </si>
  <si>
    <t>Кафедра психологии и педагогики</t>
  </si>
  <si>
    <t>Кафедра русского языка и методики его преподавания</t>
  </si>
  <si>
    <t>Кафедра русской и зарубежной литературы</t>
  </si>
  <si>
    <t>Кафедра социальной и дифференциальной психологии</t>
  </si>
  <si>
    <t>Кафедра теории и истории журналистики</t>
  </si>
  <si>
    <t>Курс современных технологий СМИ и МК</t>
  </si>
  <si>
    <t>ФОК</t>
  </si>
  <si>
    <t>Кафедра физвоспитания и спорта</t>
  </si>
  <si>
    <t>Цифровая кафедра</t>
  </si>
  <si>
    <t>Вечерне-заочное отделение экономического факультета</t>
  </si>
  <si>
    <t>Кафедра бухгалтерского учета, аудита и статистики</t>
  </si>
  <si>
    <t>Кафедра ибероамериканских исследований</t>
  </si>
  <si>
    <t>Кафедра макроэкономического регулирования и планирования</t>
  </si>
  <si>
    <t>Кафедра маркетинга</t>
  </si>
  <si>
    <t>Кафедра международных экономических отношений</t>
  </si>
  <si>
    <t>Кафедра менеджмента</t>
  </si>
  <si>
    <t>Кафедра национальной экономики</t>
  </si>
  <si>
    <t>Кафедра политической экономии имени В.Ф. Станиса</t>
  </si>
  <si>
    <t>Кафедра региональной экономики и географии</t>
  </si>
  <si>
    <t>Кафедра финансы и кредит</t>
  </si>
  <si>
    <t>Кафедра экономики предприятия и предпринимательства</t>
  </si>
  <si>
    <t>Кафедра экономико-математического моделирования</t>
  </si>
  <si>
    <t>Вечерне-заочное отделение юридического института</t>
  </si>
  <si>
    <t>Кафедра административного и финансового права</t>
  </si>
  <si>
    <t>Кафедра гражданского права и процесса и международного частного права</t>
  </si>
  <si>
    <t>Кафедра земельного и экологического права</t>
  </si>
  <si>
    <t>Кафедра истории права и государства</t>
  </si>
  <si>
    <t>Кафедра конкурентного права</t>
  </si>
  <si>
    <t>Кафедра конституционного и муниципального права</t>
  </si>
  <si>
    <t>Кафедра конституционного права и конституционного судопроизводства</t>
  </si>
  <si>
    <t>Кафедра международного права</t>
  </si>
  <si>
    <t>Кафедра муниципального права</t>
  </si>
  <si>
    <t>Кафедра публичной политики и истории государства и права</t>
  </si>
  <si>
    <t>Кафедра судебной власти, гражданского общества и правоохранительной деятельности</t>
  </si>
  <si>
    <t>Кафедра судебно-экспертной деятельности</t>
  </si>
  <si>
    <t>Кафедра теории и истории государства и права</t>
  </si>
  <si>
    <t>Кафедра теории права и государства</t>
  </si>
  <si>
    <t>Кафедра уголовного права, уголовного процесса и криминалистики</t>
  </si>
  <si>
    <t>Научно-образовательный центр "Правовые исследования"</t>
  </si>
  <si>
    <t>Нормы времени для расчета объема учебной работы ППС на 2021-2022 уч. год</t>
  </si>
  <si>
    <t>№ п/п</t>
  </si>
  <si>
    <t>Вид работы</t>
  </si>
  <si>
    <t>Единица объёма работы</t>
  </si>
  <si>
    <t>Норма времени (час.)</t>
  </si>
  <si>
    <t>Значение</t>
  </si>
  <si>
    <t>Коды видов учебных работ</t>
  </si>
  <si>
    <t>Имя</t>
  </si>
  <si>
    <t>Примечание</t>
  </si>
  <si>
    <t>Проведение лекционных занятий (всем категориям обучающихся)</t>
  </si>
  <si>
    <t>1 поток</t>
  </si>
  <si>
    <t>Л</t>
  </si>
  <si>
    <t>За 1 акад. час по учебному плану</t>
  </si>
  <si>
    <t>Проведение практических занятий / семинаров (всем категориям обучающихся)</t>
  </si>
  <si>
    <t>1 ак. группа</t>
  </si>
  <si>
    <t>ПЗ</t>
  </si>
  <si>
    <t>За 1 акад. час по учебному плану на группу 24-30 чел.</t>
  </si>
  <si>
    <t>Проведение лабораторных работ (в т.ч. практических занятий в компьютерных классах) и клинических занятий.</t>
  </si>
  <si>
    <t>1 подгруппа</t>
  </si>
  <si>
    <t>ЛР</t>
  </si>
  <si>
    <t>За 1 акад. час по учебному плану на подгруппу не менее 12 чел.</t>
  </si>
  <si>
    <t>Проведение занятий по иностранным языкам</t>
  </si>
  <si>
    <t>ия</t>
  </si>
  <si>
    <t>ПрИн</t>
  </si>
  <si>
    <t xml:space="preserve">За 1 акад. час по учебному плану на подгруппу не менее 12 чел. Для программ синхронного перевода - не менее 6 чел. </t>
  </si>
  <si>
    <t>Проведение занятий по русскому языку для иностранных обучающихся</t>
  </si>
  <si>
    <t>ПрРЯ</t>
  </si>
  <si>
    <t>Проведение лекционных занятий с использованием ТУИС</t>
  </si>
  <si>
    <t>ТУИС</t>
  </si>
  <si>
    <t>За 1 акад. час по учебному плану (при наличии актуальных видеоматериалов)</t>
  </si>
  <si>
    <t>Чтение лекций в дистанционном формате (всем категориям обучающихся)</t>
  </si>
  <si>
    <t>ЛДа</t>
  </si>
  <si>
    <t>За 1 акад. час по учебному плану (с использовании презентационных материалов)</t>
  </si>
  <si>
    <t>Проведение лекционных занятий по цифровым образовательным программам</t>
  </si>
  <si>
    <t>ЛЦП</t>
  </si>
  <si>
    <t>Лекционные занятия по цифровым образовательным программам являются оцифрованными, ввиду чего не учитываются в учебной нагрузке</t>
  </si>
  <si>
    <t>Проведение семинаров и всех видов практических занятий по цифровым образовательным программам</t>
  </si>
  <si>
    <t>СЦП</t>
  </si>
  <si>
    <t>За 1 акад. час по учебному плану.</t>
  </si>
  <si>
    <t>Проведение текущих консультаций по учебным дисциплинам для обучающихся очной формы обучения всех уровней подготовки</t>
  </si>
  <si>
    <t>ТКЛД</t>
  </si>
  <si>
    <t>От общего числа лекционных часов на изучение каждой дисциплины по учебному плану</t>
  </si>
  <si>
    <t>Проведение текущих консультаций по учебным дисциплинам для обучающихся очно-заочной формы обучения всех уровней подготовки</t>
  </si>
  <si>
    <t>ТКЛВ</t>
  </si>
  <si>
    <t>Проведение текущих консультаций по учебным дисциплинам для обучающихся заочной формы обучения всех уровней подготовки</t>
  </si>
  <si>
    <t>ТКЛЗ</t>
  </si>
  <si>
    <t>Руководство, консультации, рецензирование и приём защиты курсовой работы</t>
  </si>
  <si>
    <r>
      <rPr>
        <sz val="11"/>
        <rFont val="Times New Roman"/>
        <family val="1"/>
        <charset val="204"/>
      </rPr>
      <t>1 обуч</t>
    </r>
    <r>
      <rPr>
        <sz val="12"/>
        <rFont val="Times New Roman"/>
        <family val="1"/>
        <charset val="204"/>
      </rPr>
      <t>.</t>
    </r>
  </si>
  <si>
    <t>К</t>
  </si>
  <si>
    <t>ВПКР</t>
  </si>
  <si>
    <t>Включая консультации в объеме 15% от нормы времени</t>
  </si>
  <si>
    <t>Руководство, консультации, рецензирование и прием защиты курсового проекта</t>
  </si>
  <si>
    <t>ВПКП</t>
  </si>
  <si>
    <t>Включая 15% времени на консультирование. Не более 2 проектов в семестр.</t>
  </si>
  <si>
    <t>Руководство, консультирование, рецензирование и прием отчетов по оформлению истории болезни по клиническим дисциплинам (для ООП ВО по УГС 31.00.00.)</t>
  </si>
  <si>
    <t>М</t>
  </si>
  <si>
    <t>ВПИБ</t>
  </si>
  <si>
    <t>Организация и проведение текущего контроля успеваемости обучающихся по дисциплинам учебного плана</t>
  </si>
  <si>
    <t>ТКиРА</t>
  </si>
  <si>
    <t>На каждую дисциплину в семестре (для семестровых дисциплин)</t>
  </si>
  <si>
    <t>Проверка и прием контрольных работ для подготовительного факультета ИРЯ</t>
  </si>
  <si>
    <t>КРФРЯ</t>
  </si>
  <si>
    <t>На каждую контрольную работу</t>
  </si>
  <si>
    <t>18.1</t>
  </si>
  <si>
    <t>Организация и проведение выпускного экзамена по русскому языку как иностранному для обучающихся ФРЯ и ОД</t>
  </si>
  <si>
    <t>1 яз. группа</t>
  </si>
  <si>
    <t>ПЭ</t>
  </si>
  <si>
    <t>ПЭФРЯ</t>
  </si>
  <si>
    <t>На письменную часть</t>
  </si>
  <si>
    <t>18.2</t>
  </si>
  <si>
    <t>УЭ</t>
  </si>
  <si>
    <t>УЭФРЯ</t>
  </si>
  <si>
    <t>На устную часть</t>
  </si>
  <si>
    <t>Проведение промежуточной аттестации по дисциплинам учебного плана в соответствии с БРС университета</t>
  </si>
  <si>
    <t>ПАБРС</t>
  </si>
  <si>
    <t>На каждую дисциплину в семестр</t>
  </si>
  <si>
    <t>Рецензирование реферата обучающегося по ОП ВО аспирантуры перед сдачей ГЭК</t>
  </si>
  <si>
    <t>РефАсп</t>
  </si>
  <si>
    <t>Научному руководителю аспиранта</t>
  </si>
  <si>
    <t>Рецензирование реферата обучающегося по ОП ВО аспирантуры или программе подготовки научных и научно-педагогических кадров в аспирантуре по дисциплине история и философия науки</t>
  </si>
  <si>
    <t>РРФ</t>
  </si>
  <si>
    <t>РефФил</t>
  </si>
  <si>
    <t>Кафедре ведущей дисциплину</t>
  </si>
  <si>
    <t>Документальное оформление результатов промежуточной аттестации по каждой дисциплине учебного плана в соответствии с БРС Университета</t>
  </si>
  <si>
    <t>ОфВед</t>
  </si>
  <si>
    <t>Оформление аттестационных ведомостей и зачётных книжек</t>
  </si>
  <si>
    <t>Руководство учебной практикой с проверкой отчётов и аттестацией для бакалавриата, специалитета и магистратуры.
Руководство клинической практикой с проверкой отчетов и аттестацией ординаторов.</t>
  </si>
  <si>
    <t>РУП</t>
  </si>
  <si>
    <t>За 1,5 ЗЕ объёма практики по учебному плану.</t>
  </si>
  <si>
    <t>Руководство учебной практикой с проверкой отчётов и аттестацией по специальности «Лечебное дело»</t>
  </si>
  <si>
    <t>УПМ</t>
  </si>
  <si>
    <t>РУПЛеч</t>
  </si>
  <si>
    <t>Руководство производственной и специальной практикой, педагогической практикой в школах г. Москвы с проверкой отчётов и проведением аттестации в соответствии с БРС Университета для всех уровней высшего образования</t>
  </si>
  <si>
    <t>РПП</t>
  </si>
  <si>
    <t>Руководство выездными производственными, специальными и педагогическими практиками на БУП, практикой обучающихся медицинского института, преддипломной практикой и всеми видами научной практики с проверкой отчетов, и проведением аттестации в соответствии с БРС Университета для всех уровней высшего образования</t>
  </si>
  <si>
    <t>ВПр</t>
  </si>
  <si>
    <r>
      <rPr>
        <sz val="11"/>
        <rFont val="Times New Roman"/>
        <family val="1"/>
        <charset val="204"/>
      </rPr>
      <t>Руководство всеми видами практик, в том числе НИР, с проверкой отчётов и аттестацией обучающихся по программам</t>
    </r>
    <r>
      <rPr>
        <b/>
        <sz val="11"/>
        <rFont val="Times New Roman"/>
        <family val="1"/>
        <charset val="204"/>
      </rPr>
      <t xml:space="preserve"> цифровых магистратур</t>
    </r>
  </si>
  <si>
    <t>ЦП</t>
  </si>
  <si>
    <t>На каждую практику в семестре</t>
  </si>
  <si>
    <r>
      <rPr>
        <sz val="11"/>
        <rFont val="Times New Roman"/>
        <family val="1"/>
        <charset val="204"/>
      </rPr>
      <t xml:space="preserve">Руководство научно-исследовательской работой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в </t>
    </r>
    <r>
      <rPr>
        <b/>
        <sz val="11"/>
        <rFont val="Times New Roman"/>
        <family val="1"/>
        <charset val="204"/>
      </rPr>
      <t>магистратуре</t>
    </r>
    <r>
      <rPr>
        <sz val="11"/>
        <rFont val="Times New Roman"/>
        <family val="1"/>
        <charset val="204"/>
      </rPr>
      <t xml:space="preserve"> (НИРМ), включая научно-исследовательский семинар</t>
    </r>
  </si>
  <si>
    <t>НИРМ</t>
  </si>
  <si>
    <r>
      <rPr>
        <sz val="9"/>
        <rFont val="Times New Roman"/>
        <family val="1"/>
        <charset val="204"/>
      </rPr>
      <t xml:space="preserve">За 1,5 ЗЕ объёма НИРМ по учебному плану </t>
    </r>
    <r>
      <rPr>
        <b/>
        <sz val="9"/>
        <rFont val="Times New Roman"/>
        <family val="1"/>
        <charset val="204"/>
      </rPr>
      <t>первого года обучения</t>
    </r>
  </si>
  <si>
    <r>
      <rPr>
        <sz val="11"/>
        <rFont val="Times New Roman"/>
        <family val="1"/>
        <charset val="204"/>
      </rPr>
      <t xml:space="preserve">Руководство научно-исследовательской работой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в </t>
    </r>
    <r>
      <rPr>
        <b/>
        <sz val="11"/>
        <rFont val="Times New Roman"/>
        <family val="1"/>
        <charset val="204"/>
      </rPr>
      <t>магистратуре</t>
    </r>
    <r>
      <rPr>
        <sz val="11"/>
        <rFont val="Times New Roman"/>
        <family val="1"/>
        <charset val="204"/>
      </rPr>
      <t xml:space="preserve"> (НИРМ), включая научно-исследовательский семинар</t>
    </r>
  </si>
  <si>
    <t>НИРМИн</t>
  </si>
  <si>
    <r>
      <rPr>
        <sz val="11"/>
        <rFont val="Times New Roman"/>
        <family val="1"/>
        <charset val="204"/>
      </rPr>
      <t xml:space="preserve">Руководство педагогической практикой на кафедре, за которой закреплен </t>
    </r>
    <r>
      <rPr>
        <b/>
        <sz val="11"/>
        <rFont val="Times New Roman"/>
        <family val="1"/>
        <charset val="204"/>
      </rPr>
      <t>аспирант</t>
    </r>
    <r>
      <rPr>
        <sz val="11"/>
        <rFont val="Times New Roman"/>
        <family val="1"/>
        <charset val="204"/>
      </rPr>
      <t>, обучающийся по ОП ВО или программе подготовки научных и научно-педагогических кадров</t>
    </r>
  </si>
  <si>
    <r>
      <rPr>
        <sz val="11"/>
        <rFont val="Times New Roman"/>
        <family val="1"/>
        <charset val="204"/>
      </rPr>
      <t xml:space="preserve">Руководство научными исследованиями </t>
    </r>
    <r>
      <rPr>
        <b/>
        <sz val="11"/>
        <rFont val="Times New Roman"/>
        <family val="1"/>
        <charset val="204"/>
      </rPr>
      <t>аспирантов РФ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</si>
  <si>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НИРА</t>
  </si>
  <si>
    <t>За 1,5 ЗЕ объёма НИ по учебному плану</t>
  </si>
  <si>
    <r>
      <rPr>
        <sz val="11"/>
        <rFont val="Times New Roman"/>
        <family val="1"/>
        <charset val="204"/>
      </rPr>
      <t xml:space="preserve">Руководство научными исследованиями </t>
    </r>
    <r>
      <rPr>
        <b/>
        <sz val="11"/>
        <rFont val="Times New Roman"/>
        <family val="1"/>
        <charset val="204"/>
      </rPr>
      <t>иностранных аспирантов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</si>
  <si>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НИРАИ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</si>
  <si>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по ОП </t>
    </r>
    <r>
      <rPr>
        <b/>
        <sz val="11"/>
        <rFont val="Times New Roman"/>
        <family val="1"/>
        <charset val="204"/>
      </rPr>
      <t>бакалавриата</t>
    </r>
  </si>
  <si>
    <t>РБ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</si>
  <si>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по ОП </t>
    </r>
    <r>
      <rPr>
        <b/>
        <sz val="11"/>
        <rFont val="Times New Roman"/>
        <family val="1"/>
        <charset val="204"/>
      </rPr>
      <t>бакалавриата</t>
    </r>
  </si>
  <si>
    <t>РБИ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</si>
  <si>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обучающихся </t>
    </r>
    <r>
      <rPr>
        <b/>
        <sz val="11"/>
        <rFont val="Times New Roman"/>
        <family val="1"/>
        <charset val="204"/>
      </rPr>
      <t>РФ</t>
    </r>
    <r>
      <rPr>
        <sz val="11"/>
        <rFont val="Times New Roman"/>
        <family val="1"/>
        <charset val="204"/>
      </rPr>
      <t xml:space="preserve"> по ОП </t>
    </r>
    <r>
      <rPr>
        <b/>
        <sz val="11"/>
        <rFont val="Times New Roman"/>
        <family val="1"/>
        <charset val="204"/>
      </rPr>
      <t>специалитета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>магистратуры</t>
    </r>
  </si>
  <si>
    <t>РСМ</t>
  </si>
  <si>
    <r>
      <rPr>
        <sz val="11"/>
        <rFont val="Times New Roman"/>
        <family val="1"/>
        <charset val="204"/>
      </rPr>
      <t xml:space="preserve">Руководство и консультирование выпускных квалификационных работ </t>
    </r>
    <r>
      <rPr>
        <b/>
        <sz val="11"/>
        <rFont val="Times New Roman"/>
        <family val="1"/>
        <charset val="204"/>
      </rPr>
      <t>иностранных</t>
    </r>
    <r>
      <rPr>
        <sz val="11"/>
        <rFont val="Times New Roman"/>
        <family val="1"/>
        <charset val="204"/>
      </rPr>
      <t xml:space="preserve"> обучающихся по ОП </t>
    </r>
    <r>
      <rPr>
        <b/>
        <sz val="11"/>
        <rFont val="Times New Roman"/>
        <family val="1"/>
        <charset val="204"/>
      </rPr>
      <t xml:space="preserve">специалитета, магистратуры  </t>
    </r>
  </si>
  <si>
    <t>РСМИ</t>
  </si>
  <si>
    <r>
      <rPr>
        <sz val="11"/>
        <rFont val="Times New Roman"/>
        <family val="1"/>
        <charset val="204"/>
      </rPr>
      <t xml:space="preserve">Руководство и консультирование научно-квалификационных работ </t>
    </r>
    <r>
      <rPr>
        <b/>
        <sz val="11"/>
        <rFont val="Times New Roman"/>
        <family val="1"/>
        <charset val="204"/>
      </rPr>
      <t>аспирантов РФ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</si>
  <si>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РНКР</t>
  </si>
  <si>
    <r>
      <rPr>
        <sz val="11"/>
        <rFont val="Times New Roman"/>
        <family val="1"/>
        <charset val="204"/>
      </rPr>
      <t xml:space="preserve">Руководство и консультирование научно-квалификационных работ </t>
    </r>
    <r>
      <rPr>
        <b/>
        <sz val="11"/>
        <rFont val="Times New Roman"/>
        <family val="1"/>
        <charset val="204"/>
      </rPr>
      <t>иностранных аспирантов</t>
    </r>
    <r>
      <rPr>
        <sz val="11"/>
        <rFont val="Times New Roman"/>
        <family val="1"/>
        <charset val="204"/>
      </rPr>
      <t>, обучающихся по</t>
    </r>
    <r>
      <rPr>
        <b/>
        <sz val="11"/>
        <rFont val="Times New Roman"/>
        <family val="1"/>
        <charset val="204"/>
      </rPr>
      <t xml:space="preserve"> ОП ВО</t>
    </r>
  </si>
  <si>
    <t>РНКРИн</t>
  </si>
  <si>
    <t>Консультации и рецензирование выпускной квалификационной работы, выполняемой на иностранном языке</t>
  </si>
  <si>
    <t>РДИ</t>
  </si>
  <si>
    <t>Консультанту из числа ППС каф. Иностранных языков</t>
  </si>
  <si>
    <r>
      <rPr>
        <sz val="11"/>
        <rFont val="Times New Roman"/>
        <family val="1"/>
        <charset val="204"/>
      </rPr>
      <t xml:space="preserve">Рецензирование выпускных квалификационных работ </t>
    </r>
    <r>
      <rPr>
        <b/>
        <sz val="11"/>
        <rFont val="Times New Roman"/>
        <family val="1"/>
        <charset val="204"/>
      </rPr>
      <t>бакалавров</t>
    </r>
  </si>
  <si>
    <t>РРБ</t>
  </si>
  <si>
    <t>Одна рецензия на одну работу</t>
  </si>
  <si>
    <r>
      <rPr>
        <sz val="11"/>
        <rFont val="Times New Roman"/>
        <family val="1"/>
        <charset val="204"/>
      </rPr>
      <t xml:space="preserve">Рецензирование выпускных квалификационных работ </t>
    </r>
    <r>
      <rPr>
        <b/>
        <sz val="11"/>
        <rFont val="Times New Roman"/>
        <family val="1"/>
        <charset val="204"/>
      </rPr>
      <t>специалистов, магистров</t>
    </r>
  </si>
  <si>
    <t>РРСМ</t>
  </si>
  <si>
    <r>
      <rPr>
        <sz val="11"/>
        <rFont val="Times New Roman"/>
        <family val="1"/>
        <charset val="204"/>
      </rPr>
      <t xml:space="preserve">Рецензирование научно-квалификационных работ </t>
    </r>
    <r>
      <rPr>
        <b/>
        <sz val="11"/>
        <rFont val="Times New Roman"/>
        <family val="1"/>
        <charset val="204"/>
      </rPr>
      <t>аспирантов</t>
    </r>
    <r>
      <rPr>
        <sz val="11"/>
        <rFont val="Times New Roman"/>
        <family val="1"/>
        <charset val="204"/>
      </rPr>
      <t xml:space="preserve">, обучающихся по </t>
    </r>
    <r>
      <rPr>
        <b/>
        <sz val="11"/>
        <rFont val="Times New Roman"/>
        <family val="1"/>
        <charset val="204"/>
      </rPr>
      <t>ОП ВО</t>
    </r>
  </si>
  <si>
    <t>РРА</t>
  </si>
  <si>
    <t>Проведение тестовой части Государственого итогового экзамена</t>
  </si>
  <si>
    <t>ТГИЭ</t>
  </si>
  <si>
    <t>Выпускающей кафедре</t>
  </si>
  <si>
    <t>44.1</t>
  </si>
  <si>
    <t>В очной форме</t>
  </si>
  <si>
    <t>44.2</t>
  </si>
  <si>
    <t>Участие в работе ГЭК в качестве председателя (в дистанционном формате)</t>
  </si>
  <si>
    <t>ПГд</t>
  </si>
  <si>
    <t>С использованием  ДОТ</t>
  </si>
  <si>
    <t>45.1</t>
  </si>
  <si>
    <r>
      <rPr>
        <b/>
        <sz val="9"/>
        <rFont val="Times New Roman"/>
        <family val="1"/>
        <charset val="204"/>
      </rPr>
      <t xml:space="preserve">В очной форме.
</t>
    </r>
    <r>
      <rPr>
        <sz val="9"/>
        <rFont val="Times New Roman"/>
        <family val="1"/>
        <charset val="204"/>
      </rPr>
      <t>Количество членов комиссии не более:
3 - для приема ДЭ
6 - для приема МДЭ
8 - для защиты ВКР или НКР</t>
    </r>
  </si>
  <si>
    <t>45.2</t>
  </si>
  <si>
    <t>Участие в работе ГЭК в качестве члена комиссии (в дистанционном формате)</t>
  </si>
  <si>
    <t>ЧГд</t>
  </si>
  <si>
    <r>
      <rPr>
        <b/>
        <sz val="9"/>
        <rFont val="Times New Roman"/>
        <family val="1"/>
        <charset val="204"/>
      </rPr>
      <t xml:space="preserve">С использованием ДОТ.
</t>
    </r>
    <r>
      <rPr>
        <sz val="9"/>
        <rFont val="Times New Roman"/>
        <family val="1"/>
        <charset val="204"/>
      </rPr>
      <t>Количество членов комиссии не более:
3 - для приема ДЭ
6 - для приема МДЭ
8 - для защиты ВКР или НКР</t>
    </r>
  </si>
  <si>
    <r>
      <rPr>
        <sz val="11"/>
        <rFont val="Times New Roman"/>
        <family val="1"/>
        <charset val="204"/>
      </rPr>
      <t xml:space="preserve">Проведение кандидатских экзаменов (история и философия науки, иностранный язык, специальность), в т.ч. экстерном, </t>
    </r>
    <r>
      <rPr>
        <b/>
        <sz val="11"/>
        <rFont val="Times New Roman"/>
        <family val="1"/>
        <charset val="204"/>
      </rPr>
      <t>аспирантам</t>
    </r>
    <r>
      <rPr>
        <sz val="11"/>
        <rFont val="Times New Roman"/>
        <family val="1"/>
        <charset val="204"/>
      </rPr>
      <t>, обучающимся по ОП ВО или программе подготовки научных и научно-педагогических кадров</t>
    </r>
  </si>
  <si>
    <t>ЧК</t>
  </si>
  <si>
    <t>КдЭк</t>
  </si>
  <si>
    <t>Каждому из 3-х членов комиссии</t>
  </si>
  <si>
    <r>
      <rPr>
        <sz val="11"/>
        <rFont val="Times New Roman"/>
        <family val="1"/>
        <charset val="204"/>
      </rPr>
      <t xml:space="preserve">Руководство </t>
    </r>
    <r>
      <rPr>
        <b/>
        <sz val="11"/>
        <rFont val="Times New Roman"/>
        <family val="1"/>
        <charset val="204"/>
      </rPr>
      <t>аспирантами РФ</t>
    </r>
    <r>
      <rPr>
        <sz val="11"/>
        <rFont val="Times New Roman"/>
        <family val="1"/>
        <charset val="204"/>
      </rPr>
      <t xml:space="preserve">, обучающимися по программе </t>
    </r>
    <r>
      <rPr>
        <b/>
        <sz val="11"/>
        <rFont val="Times New Roman"/>
        <family val="1"/>
        <charset val="204"/>
      </rPr>
      <t>подготовки научных и научно-педагогических кадров</t>
    </r>
  </si>
  <si>
    <t>1 обуч.</t>
  </si>
  <si>
    <t>РАФГТ</t>
  </si>
  <si>
    <t>РукРФа</t>
  </si>
  <si>
    <t>За один год обучения</t>
  </si>
  <si>
    <r>
      <rPr>
        <sz val="11"/>
        <rFont val="Times New Roman"/>
        <family val="1"/>
        <charset val="204"/>
      </rPr>
      <t xml:space="preserve">Руководство </t>
    </r>
    <r>
      <rPr>
        <b/>
        <sz val="11"/>
        <rFont val="Times New Roman"/>
        <family val="1"/>
        <charset val="204"/>
      </rPr>
      <t>иностранными аспирантами</t>
    </r>
    <r>
      <rPr>
        <sz val="11"/>
        <rFont val="Times New Roman"/>
        <family val="1"/>
        <charset val="204"/>
      </rPr>
      <t xml:space="preserve">, обучающимися по программе </t>
    </r>
    <r>
      <rPr>
        <b/>
        <sz val="11"/>
        <rFont val="Times New Roman"/>
        <family val="1"/>
        <charset val="204"/>
      </rPr>
      <t>подготовки научных и научно-педагогических кадров</t>
    </r>
  </si>
  <si>
    <t>РукИна</t>
  </si>
  <si>
    <t>Руководство прикрепленными лицами</t>
  </si>
  <si>
    <t>1 прикрепл. лицо</t>
  </si>
  <si>
    <t>РПЛ</t>
  </si>
  <si>
    <t>РукПЛ</t>
  </si>
  <si>
    <t>Организация и сопровождение Первичной аккредитации по всем медицинским специальностям</t>
  </si>
  <si>
    <t>ПАкр</t>
  </si>
  <si>
    <t>На ЦСО</t>
  </si>
  <si>
    <t>Д</t>
  </si>
  <si>
    <t>дневная (очная)</t>
  </si>
  <si>
    <t>вечерняя (очно-заочная)</t>
  </si>
  <si>
    <t>З</t>
  </si>
  <si>
    <t>заочная</t>
  </si>
  <si>
    <t>бакалавриат</t>
  </si>
  <si>
    <t>С</t>
  </si>
  <si>
    <t>специалитет</t>
  </si>
  <si>
    <t>магистратура</t>
  </si>
  <si>
    <t>А</t>
  </si>
  <si>
    <t>аспирантура</t>
  </si>
  <si>
    <t>О</t>
  </si>
  <si>
    <t>ординатура</t>
  </si>
  <si>
    <t>Должность</t>
  </si>
  <si>
    <t>профессор</t>
  </si>
  <si>
    <t>доцент</t>
  </si>
  <si>
    <t>ст. преподаватель</t>
  </si>
  <si>
    <t>преп.</t>
  </si>
  <si>
    <t>преподаватель</t>
  </si>
  <si>
    <t>ассистент</t>
  </si>
  <si>
    <t>Условия привлечения</t>
  </si>
  <si>
    <t>штатный</t>
  </si>
  <si>
    <t>внешний совместитель</t>
  </si>
  <si>
    <t>внутренний совместитель</t>
  </si>
  <si>
    <t>аспир.</t>
  </si>
  <si>
    <t>аспирант</t>
  </si>
  <si>
    <t>почас.</t>
  </si>
  <si>
    <t>договор почасовой оплаты</t>
  </si>
  <si>
    <t>иностр.</t>
  </si>
  <si>
    <t>иностранный ППС</t>
  </si>
  <si>
    <t>педагогДО</t>
  </si>
  <si>
    <t>педагог дополнительного образования</t>
  </si>
  <si>
    <t>практ.</t>
  </si>
  <si>
    <t>привлекаемый специалист практик</t>
  </si>
  <si>
    <t>ТК</t>
  </si>
  <si>
    <t>текущий контроль и рубежная аттестация</t>
  </si>
  <si>
    <t>зачет</t>
  </si>
  <si>
    <t>экзамен</t>
  </si>
  <si>
    <t>выпускная квалификационная работа</t>
  </si>
  <si>
    <t>междисциплинарный экзамен</t>
  </si>
  <si>
    <t>ДЭ</t>
  </si>
  <si>
    <t>дисциплинарный экзамен</t>
  </si>
  <si>
    <t>КЭ</t>
  </si>
  <si>
    <r>
      <rPr>
        <sz val="12"/>
        <rFont val="Calibri"/>
        <family val="2"/>
        <charset val="204"/>
      </rPr>
      <t xml:space="preserve">Организация и сопровождение Первичной аккредитации </t>
    </r>
    <r>
      <rPr>
        <b/>
        <sz val="12"/>
        <rFont val="Calibri"/>
        <family val="2"/>
        <charset val="204"/>
      </rPr>
      <t>по всем медицинским специальностям</t>
    </r>
  </si>
  <si>
    <t>Чтение лекций</t>
  </si>
  <si>
    <t>Проведение лабораторных работ и клинических занятий</t>
  </si>
  <si>
    <t>Проведение практических занятий, семинаров</t>
  </si>
  <si>
    <t>сп</t>
  </si>
  <si>
    <t>Проведение групповых занятий по синхронному переводу</t>
  </si>
  <si>
    <t>Проведение групповых занятий по иностранному языку (русскому как иностранному)</t>
  </si>
  <si>
    <t>фк</t>
  </si>
  <si>
    <t>Проведение групповых занятий по физической культуре</t>
  </si>
  <si>
    <t>клн</t>
  </si>
  <si>
    <t>Проведение клинических занятий (медики и ветеринары)</t>
  </si>
  <si>
    <t>Проведение контактных занятий в ТУИС</t>
  </si>
  <si>
    <t>Проведение выпускного экзамена по РЯ как иностранному для обучающихся ФРЯ и ОД (письменно)</t>
  </si>
  <si>
    <t>Проведение выпускного экзамена по РЯ как иностранному для обучающихся ФРЯ и ОД (устно)</t>
  </si>
  <si>
    <t xml:space="preserve">Рецензирование реферата обучающегося в аспирантуре </t>
  </si>
  <si>
    <t>Рецензирование реферата обучающегося в аспирантуре по философии</t>
  </si>
  <si>
    <t>Проведение кандидатских экзаменов (член комиссии)</t>
  </si>
  <si>
    <t>Руководство учебной практикой, руководство клинической практикой ординаторов</t>
  </si>
  <si>
    <t>Руководство учебной практикой "Лечебное дело".</t>
  </si>
  <si>
    <t>Руководство производственной практикой</t>
  </si>
  <si>
    <t>Руководство всеми видами практик, в том числе НИР, по программам цифровых магистратур</t>
  </si>
  <si>
    <t>Руководство педагогической практикой аспирантов (научный руководитель аспиранта)</t>
  </si>
  <si>
    <t>КПА</t>
  </si>
  <si>
    <t>Консультирование педагогической практики аспирантов (кафедра педагогики)</t>
  </si>
  <si>
    <t>Руководство выездными производственными, преддипломными и научно-исследовательскими практиками.</t>
  </si>
  <si>
    <t>Руководство НИР в магистратуре</t>
  </si>
  <si>
    <t>Руководство НИ в аспирантуре</t>
  </si>
  <si>
    <t>Руководство и консультирование ВКР по ОП бакалавриата, специалитета, магистратуры и НКР в аспирантуре</t>
  </si>
  <si>
    <t>Консультации и рецензирование ВКР, выполняемых на иностранном языке</t>
  </si>
  <si>
    <t>Рецензирование ВКР бакалавров, специалистов, магистров / НКР аспирантов</t>
  </si>
  <si>
    <t>Блок ООП</t>
  </si>
  <si>
    <t>Теоретическое обучение</t>
  </si>
  <si>
    <t>Практики</t>
  </si>
  <si>
    <t>ГИА</t>
  </si>
  <si>
    <t>ФТД</t>
  </si>
  <si>
    <t>Факультативы</t>
  </si>
  <si>
    <t>Компонента теоретического обучения</t>
  </si>
  <si>
    <t>Базовая дисциплина</t>
  </si>
  <si>
    <t>Вариативная дисциплина, обязательная для изучения всеми студентами ООП</t>
  </si>
  <si>
    <t>Дисциплина по выбору студентов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</si>
</sst>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name val="Arial Cyr"/>
      <charset val="204"/>
    </font>
    <font>
      <sz val="10"/>
      <name val="Arial"/>
      <family val="2"/>
      <charset val="204"/>
    </font>
    <font>
      <sz val="9"/>
      <color rgb="FF000000"/>
      <name val="Tahoma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b/>
      <sz val="11"/>
      <color rgb="FFC00000"/>
      <name val="Calibri"/>
      <family val="2"/>
      <charset val="204"/>
    </font>
    <font>
      <b/>
      <sz val="11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b/>
      <sz val="9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sz val="9"/>
      <color rgb="FFC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C00000"/>
      <name val="Calibri"/>
      <family val="2"/>
      <charset val="204"/>
    </font>
    <font>
      <sz val="10"/>
      <color rgb="FF0000CC"/>
      <name val="Calibri"/>
      <family val="2"/>
      <charset val="204"/>
    </font>
    <font>
      <b/>
      <sz val="10"/>
      <color rgb="FF0000CC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rgb="FF000000"/>
      <name val="Arial"/>
      <charset val="1"/>
    </font>
    <font>
      <sz val="11"/>
      <name val="Times New Roman"/>
      <family val="1"/>
      <charset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204"/>
    </font>
    <font>
      <i/>
      <sz val="10"/>
      <color rgb="FFD9D9D9"/>
      <name val="Times New Roman"/>
      <family val="1"/>
      <charset val="204"/>
    </font>
    <font>
      <i/>
      <sz val="8"/>
      <color rgb="FFD9D9D9"/>
      <name val="Calibri"/>
      <family val="2"/>
      <charset val="204"/>
    </font>
    <font>
      <b/>
      <sz val="10"/>
      <name val="Times New Roman"/>
      <family val="1"/>
      <charset val="204"/>
    </font>
    <font>
      <b/>
      <i/>
      <sz val="11"/>
      <color rgb="FFD9D9D9"/>
      <name val="Calibri"/>
      <family val="2"/>
      <charset val="204"/>
    </font>
    <font>
      <i/>
      <sz val="11"/>
      <color rgb="FFD9D9D9"/>
      <name val="Calibri"/>
      <family val="2"/>
      <charset val="204"/>
    </font>
    <font>
      <b/>
      <i/>
      <sz val="11"/>
      <name val="Calibri"/>
      <family val="2"/>
      <charset val="204"/>
    </font>
    <font>
      <b/>
      <sz val="13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rgb="FFC00000"/>
      <name val="Calibri"/>
      <family val="2"/>
      <charset val="204"/>
    </font>
    <font>
      <b/>
      <sz val="12"/>
      <color rgb="FF00B050"/>
      <name val="Calibri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CF"/>
      </patternFill>
    </fill>
    <fill>
      <patternFill patternType="solid">
        <fgColor rgb="FFE5FFCC"/>
        <bgColor rgb="FFDDFFDD"/>
      </patternFill>
    </fill>
    <fill>
      <patternFill patternType="solid">
        <fgColor rgb="FFFFFFE5"/>
        <bgColor rgb="FFFFFFCF"/>
      </patternFill>
    </fill>
    <fill>
      <patternFill patternType="solid">
        <fgColor rgb="FFDBEEF4"/>
        <bgColor rgb="FFDBEEF3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DDFFDD"/>
      </patternFill>
    </fill>
    <fill>
      <patternFill patternType="solid">
        <fgColor rgb="FFFFFF7F"/>
        <bgColor rgb="FFFFFF99"/>
      </patternFill>
    </fill>
    <fill>
      <patternFill patternType="solid">
        <fgColor rgb="FFDBEEF3"/>
        <bgColor rgb="FFDBEEF4"/>
      </patternFill>
    </fill>
    <fill>
      <patternFill patternType="solid">
        <fgColor rgb="FFEBF1DE"/>
        <bgColor rgb="FFFDEADA"/>
      </patternFill>
    </fill>
    <fill>
      <patternFill patternType="solid">
        <fgColor rgb="FFFFCC99"/>
        <bgColor rgb="FFFAC090"/>
      </patternFill>
    </fill>
    <fill>
      <patternFill patternType="solid">
        <fgColor rgb="FFFFFF99"/>
        <bgColor rgb="FFFFFF7F"/>
      </patternFill>
    </fill>
    <fill>
      <patternFill patternType="solid">
        <fgColor rgb="FFDDFFDD"/>
        <bgColor rgb="FFE5FFE5"/>
      </patternFill>
    </fill>
    <fill>
      <patternFill patternType="solid">
        <fgColor rgb="FFFDEADA"/>
        <bgColor rgb="FFEBF1DE"/>
      </patternFill>
    </fill>
    <fill>
      <patternFill patternType="solid">
        <fgColor rgb="FFFFFFFF"/>
        <bgColor rgb="FFFFFFE5"/>
      </patternFill>
    </fill>
    <fill>
      <patternFill patternType="solid">
        <fgColor rgb="FFE5FFE5"/>
        <bgColor rgb="FFDDFFDD"/>
      </patternFill>
    </fill>
    <fill>
      <patternFill patternType="solid">
        <fgColor rgb="FFFFFFCF"/>
        <bgColor rgb="FFFFFFCC"/>
      </patternFill>
    </fill>
    <fill>
      <patternFill patternType="solid">
        <fgColor rgb="FFFFCCCC"/>
        <bgColor rgb="FFFCD5B5"/>
      </patternFill>
    </fill>
    <fill>
      <patternFill patternType="solid">
        <fgColor rgb="FF92D050"/>
        <bgColor rgb="FFD7E4BD"/>
      </patternFill>
    </fill>
    <fill>
      <patternFill patternType="solid">
        <fgColor rgb="FFFAC090"/>
        <bgColor rgb="FFFFCC99"/>
      </patternFill>
    </fill>
    <fill>
      <patternFill patternType="solid">
        <fgColor rgb="FFD9D9D9"/>
        <bgColor rgb="FFDDD9C3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rgb="FFFFFF7F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FFCCCC"/>
      </patternFill>
    </fill>
    <fill>
      <patternFill patternType="solid">
        <fgColor rgb="FFDDD9C3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2">
    <xf numFmtId="0" fontId="0" fillId="0" borderId="0"/>
    <xf numFmtId="9" fontId="45" fillId="0" borderId="0" applyBorder="0" applyProtection="0"/>
    <xf numFmtId="0" fontId="1" fillId="0" borderId="0"/>
    <xf numFmtId="0" fontId="1" fillId="0" borderId="0"/>
    <xf numFmtId="0" fontId="2" fillId="0" borderId="0"/>
    <xf numFmtId="0" fontId="45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/>
    <xf numFmtId="0" fontId="4" fillId="0" borderId="0"/>
  </cellStyleXfs>
  <cellXfs count="155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" fontId="7" fillId="2" borderId="1" xfId="0" applyNumberFormat="1" applyFont="1" applyFill="1" applyBorder="1" applyAlignment="1" applyProtection="1">
      <alignment horizontal="center" vertical="center"/>
      <protection hidden="1"/>
    </xf>
    <xf numFmtId="4" fontId="8" fillId="2" borderId="1" xfId="0" applyNumberFormat="1" applyFont="1" applyFill="1" applyBorder="1" applyAlignment="1" applyProtection="1">
      <alignment horizontal="center" vertical="center"/>
      <protection hidden="1"/>
    </xf>
    <xf numFmtId="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 vertical="center"/>
    </xf>
    <xf numFmtId="10" fontId="11" fillId="0" borderId="0" xfId="1" applyNumberFormat="1" applyFont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textRotation="90" wrapText="1"/>
      <protection hidden="1"/>
    </xf>
    <xf numFmtId="0" fontId="11" fillId="0" borderId="0" xfId="0" applyFont="1" applyAlignment="1">
      <alignment horizontal="center" vertical="center" textRotation="90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horizontal="center" vertical="center" textRotation="90"/>
    </xf>
    <xf numFmtId="0" fontId="13" fillId="4" borderId="1" xfId="0" applyFont="1" applyFill="1" applyBorder="1" applyAlignment="1">
      <alignment horizontal="center" vertical="center" textRotation="90"/>
    </xf>
    <xf numFmtId="0" fontId="16" fillId="4" borderId="1" xfId="0" applyFont="1" applyFill="1" applyBorder="1" applyAlignment="1">
      <alignment horizontal="center" vertical="center" textRotation="90"/>
    </xf>
    <xf numFmtId="0" fontId="11" fillId="0" borderId="0" xfId="0" applyFont="1" applyAlignment="1" applyProtection="1">
      <alignment horizontal="center" vertical="center"/>
      <protection hidden="1"/>
    </xf>
    <xf numFmtId="0" fontId="12" fillId="11" borderId="1" xfId="0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center" vertical="top" wrapText="1"/>
    </xf>
    <xf numFmtId="0" fontId="6" fillId="0" borderId="0" xfId="0" applyFont="1" applyAlignment="1" applyProtection="1">
      <alignment horizontal="center" vertical="top"/>
      <protection hidden="1"/>
    </xf>
    <xf numFmtId="0" fontId="17" fillId="11" borderId="1" xfId="0" applyFont="1" applyFill="1" applyBorder="1" applyAlignment="1" applyProtection="1">
      <alignment horizontal="center" vertical="top"/>
      <protection hidden="1"/>
    </xf>
    <xf numFmtId="0" fontId="6" fillId="0" borderId="0" xfId="0" applyFont="1" applyAlignment="1">
      <alignment horizontal="center" vertical="top"/>
    </xf>
    <xf numFmtId="0" fontId="12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 applyProtection="1">
      <alignment horizontal="center" vertical="center"/>
      <protection hidden="1"/>
    </xf>
    <xf numFmtId="0" fontId="17" fillId="12" borderId="1" xfId="0" applyFont="1" applyFill="1" applyBorder="1" applyAlignment="1" applyProtection="1">
      <alignment horizontal="left" vertical="center" wrapText="1"/>
      <protection hidden="1"/>
    </xf>
    <xf numFmtId="49" fontId="17" fillId="14" borderId="1" xfId="0" applyNumberFormat="1" applyFont="1" applyFill="1" applyBorder="1" applyAlignment="1" applyProtection="1">
      <alignment horizontal="center" vertical="center"/>
      <protection locked="0"/>
    </xf>
    <xf numFmtId="49" fontId="17" fillId="15" borderId="1" xfId="0" applyNumberFormat="1" applyFont="1" applyFill="1" applyBorder="1" applyAlignment="1" applyProtection="1">
      <alignment horizontal="center" vertical="center"/>
      <protection locked="0"/>
    </xf>
    <xf numFmtId="0" fontId="17" fillId="13" borderId="1" xfId="0" applyFont="1" applyFill="1" applyBorder="1" applyAlignment="1" applyProtection="1">
      <alignment horizontal="left" vertical="center" wrapText="1"/>
      <protection locked="0"/>
    </xf>
    <xf numFmtId="0" fontId="17" fillId="16" borderId="1" xfId="0" applyFont="1" applyFill="1" applyBorder="1" applyAlignment="1" applyProtection="1">
      <alignment horizontal="center" vertical="center"/>
      <protection locked="0"/>
    </xf>
    <xf numFmtId="0" fontId="17" fillId="14" borderId="1" xfId="0" applyFont="1" applyFill="1" applyBorder="1" applyAlignment="1" applyProtection="1">
      <alignment horizontal="center" vertical="center"/>
      <protection locked="0"/>
    </xf>
    <xf numFmtId="0" fontId="17" fillId="16" borderId="4" xfId="0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49" fontId="11" fillId="0" borderId="1" xfId="3" applyNumberFormat="1" applyFont="1" applyBorder="1" applyAlignment="1" applyProtection="1">
      <alignment horizontal="left" vertical="center" wrapText="1"/>
      <protection locked="0"/>
    </xf>
    <xf numFmtId="4" fontId="17" fillId="0" borderId="1" xfId="0" applyNumberFormat="1" applyFont="1" applyBorder="1" applyAlignment="1" applyProtection="1">
      <alignment horizontal="left" vertical="center"/>
      <protection locked="0"/>
    </xf>
    <xf numFmtId="4" fontId="18" fillId="17" borderId="1" xfId="0" applyNumberFormat="1" applyFont="1" applyFill="1" applyBorder="1" applyAlignment="1" applyProtection="1">
      <alignment horizontal="center" vertical="center"/>
      <protection hidden="1"/>
    </xf>
    <xf numFmtId="4" fontId="17" fillId="17" borderId="1" xfId="0" applyNumberFormat="1" applyFont="1" applyFill="1" applyBorder="1" applyAlignment="1" applyProtection="1">
      <alignment horizontal="center" vertical="center"/>
      <protection hidden="1"/>
    </xf>
    <xf numFmtId="4" fontId="6" fillId="0" borderId="0" xfId="0" applyNumberFormat="1" applyFont="1" applyAlignment="1" applyProtection="1">
      <alignment horizontal="center" vertical="center"/>
      <protection hidden="1"/>
    </xf>
    <xf numFmtId="4" fontId="6" fillId="2" borderId="1" xfId="0" applyNumberFormat="1" applyFont="1" applyFill="1" applyBorder="1" applyAlignment="1" applyProtection="1">
      <alignment horizontal="center" vertical="center"/>
      <protection hidden="1"/>
    </xf>
    <xf numFmtId="4" fontId="6" fillId="7" borderId="1" xfId="0" applyNumberFormat="1" applyFont="1" applyFill="1" applyBorder="1" applyAlignment="1" applyProtection="1">
      <alignment horizontal="center" vertical="center"/>
      <protection hidden="1"/>
    </xf>
    <xf numFmtId="0" fontId="6" fillId="16" borderId="1" xfId="0" applyFont="1" applyFill="1" applyBorder="1" applyAlignment="1" applyProtection="1">
      <alignment horizontal="center" vertical="center"/>
      <protection locked="0"/>
    </xf>
    <xf numFmtId="4" fontId="17" fillId="15" borderId="0" xfId="0" applyNumberFormat="1" applyFont="1" applyFill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16" borderId="3" xfId="0" applyFont="1" applyFill="1" applyBorder="1" applyAlignment="1" applyProtection="1">
      <alignment horizontal="center" vertical="center"/>
      <protection locked="0"/>
    </xf>
    <xf numFmtId="0" fontId="19" fillId="16" borderId="1" xfId="0" applyFont="1" applyFill="1" applyBorder="1" applyAlignment="1" applyProtection="1">
      <alignment horizontal="center" vertical="center"/>
      <protection locked="0"/>
    </xf>
    <xf numFmtId="0" fontId="20" fillId="16" borderId="1" xfId="0" applyFont="1" applyFill="1" applyBorder="1" applyAlignment="1" applyProtection="1">
      <alignment horizontal="center" vertical="center"/>
      <protection locked="0"/>
    </xf>
    <xf numFmtId="4" fontId="17" fillId="18" borderId="1" xfId="0" applyNumberFormat="1" applyFont="1" applyFill="1" applyBorder="1" applyAlignment="1" applyProtection="1">
      <alignment horizontal="left" vertical="center"/>
      <protection locked="0"/>
    </xf>
    <xf numFmtId="0" fontId="17" fillId="18" borderId="1" xfId="0" applyFont="1" applyFill="1" applyBorder="1" applyAlignment="1" applyProtection="1">
      <alignment horizontal="left" vertical="center"/>
      <protection locked="0"/>
    </xf>
    <xf numFmtId="4" fontId="17" fillId="18" borderId="0" xfId="0" applyNumberFormat="1" applyFont="1" applyFill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 applyProtection="1">
      <alignment horizontal="center" vertical="center"/>
      <protection locked="0"/>
    </xf>
    <xf numFmtId="4" fontId="17" fillId="15" borderId="1" xfId="0" applyNumberFormat="1" applyFont="1" applyFill="1" applyBorder="1" applyAlignment="1" applyProtection="1">
      <alignment horizontal="left" vertical="center"/>
      <protection locked="0"/>
    </xf>
    <xf numFmtId="0" fontId="17" fillId="19" borderId="1" xfId="0" applyFont="1" applyFill="1" applyBorder="1" applyAlignment="1" applyProtection="1">
      <alignment horizontal="left" vertical="center" wrapText="1"/>
      <protection locked="0"/>
    </xf>
    <xf numFmtId="0" fontId="21" fillId="16" borderId="1" xfId="0" applyFont="1" applyFill="1" applyBorder="1" applyAlignment="1" applyProtection="1">
      <alignment horizontal="center" vertical="center"/>
      <protection locked="0"/>
    </xf>
    <xf numFmtId="49" fontId="17" fillId="15" borderId="4" xfId="0" applyNumberFormat="1" applyFont="1" applyFill="1" applyBorder="1" applyAlignment="1" applyProtection="1">
      <alignment horizontal="center" vertical="center"/>
      <protection locked="0"/>
    </xf>
    <xf numFmtId="0" fontId="17" fillId="13" borderId="4" xfId="0" applyFont="1" applyFill="1" applyBorder="1" applyAlignment="1" applyProtection="1">
      <alignment horizontal="left" vertical="center" wrapText="1"/>
      <protection locked="0"/>
    </xf>
    <xf numFmtId="0" fontId="8" fillId="20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6" fillId="16" borderId="4" xfId="0" applyFont="1" applyFill="1" applyBorder="1" applyAlignment="1" applyProtection="1">
      <alignment horizontal="center" vertical="center"/>
      <protection locked="0"/>
    </xf>
    <xf numFmtId="0" fontId="17" fillId="19" borderId="4" xfId="0" applyFont="1" applyFill="1" applyBorder="1" applyAlignment="1" applyProtection="1">
      <alignment horizontal="left" vertical="center" wrapText="1"/>
      <protection locked="0"/>
    </xf>
    <xf numFmtId="0" fontId="8" fillId="22" borderId="1" xfId="0" applyFont="1" applyFill="1" applyBorder="1" applyAlignment="1">
      <alignment horizontal="left" vertical="center"/>
    </xf>
    <xf numFmtId="0" fontId="20" fillId="16" borderId="4" xfId="0" applyFont="1" applyFill="1" applyBorder="1" applyAlignment="1" applyProtection="1">
      <alignment horizontal="center" vertical="center"/>
      <protection locked="0"/>
    </xf>
    <xf numFmtId="0" fontId="19" fillId="16" borderId="4" xfId="0" applyFont="1" applyFill="1" applyBorder="1" applyAlignment="1" applyProtection="1">
      <alignment horizontal="center" vertical="center"/>
      <protection locked="0"/>
    </xf>
    <xf numFmtId="0" fontId="8" fillId="22" borderId="1" xfId="0" applyFont="1" applyFill="1" applyBorder="1" applyAlignment="1">
      <alignment horizontal="center" vertical="center"/>
    </xf>
    <xf numFmtId="4" fontId="11" fillId="2" borderId="5" xfId="0" applyNumberFormat="1" applyFont="1" applyFill="1" applyBorder="1" applyAlignment="1" applyProtection="1">
      <alignment horizontal="center" vertical="center"/>
      <protection hidden="1"/>
    </xf>
    <xf numFmtId="4" fontId="11" fillId="2" borderId="6" xfId="0" applyNumberFormat="1" applyFont="1" applyFill="1" applyBorder="1" applyAlignment="1" applyProtection="1">
      <alignment horizontal="center" vertical="center"/>
      <protection hidden="1"/>
    </xf>
    <xf numFmtId="4" fontId="8" fillId="2" borderId="7" xfId="0" applyNumberFormat="1" applyFont="1" applyFill="1" applyBorder="1" applyAlignment="1" applyProtection="1">
      <alignment horizontal="center" vertical="center"/>
      <protection hidden="1"/>
    </xf>
    <xf numFmtId="4" fontId="7" fillId="2" borderId="8" xfId="0" applyNumberFormat="1" applyFont="1" applyFill="1" applyBorder="1" applyAlignment="1" applyProtection="1">
      <alignment horizontal="center" vertical="center"/>
      <protection hidden="1"/>
    </xf>
    <xf numFmtId="4" fontId="8" fillId="2" borderId="5" xfId="0" applyNumberFormat="1" applyFont="1" applyFill="1" applyBorder="1" applyAlignment="1" applyProtection="1">
      <alignment horizontal="center" vertical="center"/>
      <protection hidden="1"/>
    </xf>
    <xf numFmtId="4" fontId="8" fillId="2" borderId="6" xfId="0" applyNumberFormat="1" applyFont="1" applyFill="1" applyBorder="1" applyAlignment="1" applyProtection="1">
      <alignment horizontal="center" vertical="center"/>
      <protection hidden="1"/>
    </xf>
    <xf numFmtId="4" fontId="8" fillId="7" borderId="6" xfId="0" applyNumberFormat="1" applyFont="1" applyFill="1" applyBorder="1" applyAlignment="1" applyProtection="1">
      <alignment horizontal="center" vertical="center"/>
      <protection hidden="1"/>
    </xf>
    <xf numFmtId="4" fontId="8" fillId="7" borderId="7" xfId="0" applyNumberFormat="1" applyFont="1" applyFill="1" applyBorder="1" applyAlignment="1" applyProtection="1">
      <alignment horizontal="center" vertical="center"/>
      <protection hidden="1"/>
    </xf>
    <xf numFmtId="4" fontId="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23" borderId="10" xfId="0" applyFont="1" applyFill="1" applyBorder="1" applyAlignment="1">
      <alignment horizontal="center" vertical="center" wrapText="1"/>
    </xf>
    <xf numFmtId="3" fontId="27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/>
    <xf numFmtId="49" fontId="33" fillId="0" borderId="11" xfId="3" applyNumberFormat="1" applyFont="1" applyBorder="1" applyAlignment="1">
      <alignment horizontal="center" vertical="center" wrapText="1"/>
    </xf>
    <xf numFmtId="49" fontId="11" fillId="0" borderId="1" xfId="3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5" fillId="0" borderId="0" xfId="0" applyFont="1" applyAlignment="1">
      <alignment vertical="center"/>
    </xf>
    <xf numFmtId="0" fontId="30" fillId="1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36" fillId="6" borderId="1" xfId="0" applyFont="1" applyFill="1" applyBorder="1" applyAlignment="1">
      <alignment horizontal="center" vertical="center"/>
    </xf>
    <xf numFmtId="49" fontId="36" fillId="6" borderId="1" xfId="0" applyNumberFormat="1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 wrapText="1"/>
    </xf>
    <xf numFmtId="0" fontId="36" fillId="26" borderId="1" xfId="0" applyFont="1" applyFill="1" applyBorder="1" applyAlignment="1">
      <alignment horizontal="center" vertical="center"/>
    </xf>
    <xf numFmtId="0" fontId="41" fillId="0" borderId="0" xfId="0" applyFont="1"/>
    <xf numFmtId="0" fontId="42" fillId="14" borderId="1" xfId="0" applyFont="1" applyFill="1" applyBorder="1" applyAlignment="1">
      <alignment horizontal="center" vertical="center"/>
    </xf>
    <xf numFmtId="0" fontId="41" fillId="0" borderId="1" xfId="0" applyFont="1" applyBorder="1"/>
    <xf numFmtId="0" fontId="43" fillId="14" borderId="1" xfId="0" applyFont="1" applyFill="1" applyBorder="1" applyAlignment="1">
      <alignment horizontal="center" vertical="center"/>
    </xf>
    <xf numFmtId="0" fontId="44" fillId="14" borderId="1" xfId="0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>
      <alignment horizontal="right" vertical="center"/>
    </xf>
    <xf numFmtId="0" fontId="9" fillId="2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 applyProtection="1">
      <alignment horizontal="center" vertical="center"/>
      <protection hidden="1"/>
    </xf>
    <xf numFmtId="0" fontId="8" fillId="6" borderId="1" xfId="0" applyFont="1" applyFill="1" applyBorder="1" applyAlignment="1" applyProtection="1">
      <alignment horizontal="center" vertical="center" textRotation="90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8" fillId="7" borderId="1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textRotation="90" wrapText="1"/>
    </xf>
    <xf numFmtId="0" fontId="13" fillId="8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textRotation="90" wrapText="1"/>
    </xf>
    <xf numFmtId="0" fontId="4" fillId="10" borderId="1" xfId="0" applyFont="1" applyFill="1" applyBorder="1" applyAlignment="1" applyProtection="1">
      <alignment horizontal="center" vertical="center" textRotation="90" wrapText="1"/>
      <protection hidden="1"/>
    </xf>
    <xf numFmtId="0" fontId="11" fillId="6" borderId="1" xfId="0" applyFont="1" applyFill="1" applyBorder="1" applyAlignment="1" applyProtection="1">
      <alignment horizontal="center" vertical="center" textRotation="90" wrapText="1"/>
      <protection hidden="1"/>
    </xf>
    <xf numFmtId="0" fontId="15" fillId="6" borderId="1" xfId="0" applyFont="1" applyFill="1" applyBorder="1" applyAlignment="1" applyProtection="1">
      <alignment horizontal="center" vertical="center" textRotation="90" wrapText="1"/>
      <protection hidden="1"/>
    </xf>
    <xf numFmtId="0" fontId="8" fillId="2" borderId="1" xfId="0" applyFont="1" applyFill="1" applyBorder="1" applyAlignment="1" applyProtection="1">
      <alignment horizontal="center" vertical="center" textRotation="90" wrapText="1"/>
      <protection hidden="1"/>
    </xf>
    <xf numFmtId="0" fontId="8" fillId="7" borderId="1" xfId="0" applyFont="1" applyFill="1" applyBorder="1" applyAlignment="1" applyProtection="1">
      <alignment horizontal="center" vertical="center" textRotation="90" wrapText="1"/>
      <protection hidden="1"/>
    </xf>
    <xf numFmtId="0" fontId="34" fillId="0" borderId="0" xfId="0" applyFont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</cellXfs>
  <cellStyles count="12">
    <cellStyle name="Normal_Sheet1 (2)" xfId="2" xr:uid="{00000000-0005-0000-0000-000000000000}"/>
    <cellStyle name="Обычный" xfId="0" builtinId="0"/>
    <cellStyle name="Обычный 2" xfId="3" xr:uid="{00000000-0005-0000-0000-000002000000}"/>
    <cellStyle name="Обычный 2 2" xfId="4" xr:uid="{00000000-0005-0000-0000-000003000000}"/>
    <cellStyle name="Обычный 2 3" xfId="5" xr:uid="{00000000-0005-0000-0000-000004000000}"/>
    <cellStyle name="Обычный 2 3 2" xfId="6" xr:uid="{00000000-0005-0000-0000-000005000000}"/>
    <cellStyle name="Обычный 3" xfId="7" xr:uid="{00000000-0005-0000-0000-000006000000}"/>
    <cellStyle name="Обычный 3 3" xfId="8" xr:uid="{00000000-0005-0000-0000-000007000000}"/>
    <cellStyle name="Обычный 4" xfId="9" xr:uid="{00000000-0005-0000-0000-000008000000}"/>
    <cellStyle name="Обычный 5" xfId="10" xr:uid="{00000000-0005-0000-0000-000009000000}"/>
    <cellStyle name="Обычный 6" xfId="11" xr:uid="{00000000-0005-0000-0000-00000A000000}"/>
    <cellStyle name="Процентный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E5FFE5"/>
      <rgbColor rgb="FFC00000"/>
      <rgbColor rgb="FF008000"/>
      <rgbColor rgb="FF000080"/>
      <rgbColor rgb="FF808000"/>
      <rgbColor rgb="FF800080"/>
      <rgbColor rgb="FF008080"/>
      <rgbColor rgb="FFDDD9C3"/>
      <rgbColor rgb="FFE5FFCC"/>
      <rgbColor rgb="FFE6E0EC"/>
      <rgbColor rgb="FF993366"/>
      <rgbColor rgb="FFFFFFCC"/>
      <rgbColor rgb="FFDDFFDD"/>
      <rgbColor rgb="FF660066"/>
      <rgbColor rgb="FFF2DCDB"/>
      <rgbColor rgb="FF0070C0"/>
      <rgbColor rgb="FFD9D9D9"/>
      <rgbColor rgb="FF000080"/>
      <rgbColor rgb="FFFF00FF"/>
      <rgbColor rgb="FFFFFF7F"/>
      <rgbColor rgb="FFFFFFE5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D7E4BD"/>
      <rgbColor rgb="FFFAC090"/>
      <rgbColor rgb="FFFFCCCC"/>
      <rgbColor rgb="FFFFCC99"/>
      <rgbColor rgb="FF3366FF"/>
      <rgbColor rgb="FFEBF1DE"/>
      <rgbColor rgb="FF92D050"/>
      <rgbColor rgb="FFFCD5B5"/>
      <rgbColor rgb="FFFDEADA"/>
      <rgbColor rgb="FFFFFFCF"/>
      <rgbColor rgb="FF666699"/>
      <rgbColor rgb="FFDBEEF3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BO1879"/>
  <sheetViews>
    <sheetView showZeros="0" tabSelected="1" zoomScale="75" zoomScaleNormal="75" workbookViewId="0">
      <pane xSplit="5" ySplit="5" topLeftCell="F6" activePane="bottomRight" state="frozen"/>
      <selection pane="bottomRight" activeCell="AC755" sqref="AC755"/>
      <selection pane="bottomLeft" activeCell="A1073" sqref="A1073"/>
      <selection pane="topRight" activeCell="L1" sqref="L1"/>
    </sheetView>
  </sheetViews>
  <sheetFormatPr defaultColWidth="9.140625" defaultRowHeight="12.75"/>
  <cols>
    <col min="1" max="1" width="6.7109375" style="1" customWidth="1"/>
    <col min="2" max="2" width="6.28515625" style="1" customWidth="1"/>
    <col min="3" max="3" width="20.7109375" style="2" customWidth="1"/>
    <col min="4" max="4" width="13.42578125" style="2" customWidth="1"/>
    <col min="5" max="5" width="37.28515625" style="3" customWidth="1"/>
    <col min="6" max="9" width="4.7109375" style="2" customWidth="1"/>
    <col min="10" max="10" width="30.7109375" style="4" customWidth="1"/>
    <col min="11" max="11" width="4.7109375" style="2" customWidth="1"/>
    <col min="12" max="12" width="5.28515625" style="2" customWidth="1"/>
    <col min="13" max="13" width="8.7109375" style="2" customWidth="1"/>
    <col min="14" max="16" width="4.7109375" style="2" customWidth="1"/>
    <col min="17" max="17" width="5.7109375" style="2" customWidth="1"/>
    <col min="18" max="22" width="4.7109375" style="2" customWidth="1"/>
    <col min="23" max="23" width="8.140625" style="2" customWidth="1"/>
    <col min="24" max="24" width="9.5703125" style="2" customWidth="1"/>
    <col min="25" max="26" width="5.7109375" style="2" customWidth="1"/>
    <col min="27" max="28" width="6.7109375" style="2" customWidth="1"/>
    <col min="29" max="29" width="5.7109375" style="2" customWidth="1"/>
    <col min="30" max="30" width="4" style="2" customWidth="1"/>
    <col min="31" max="31" width="5.42578125" style="2" customWidth="1"/>
    <col min="32" max="32" width="5.28515625" style="2" customWidth="1"/>
    <col min="33" max="33" width="22.28515625" style="2" customWidth="1"/>
    <col min="34" max="34" width="11.140625" style="2" customWidth="1"/>
    <col min="35" max="35" width="12" style="2" customWidth="1"/>
    <col min="36" max="36" width="22.28515625" style="4" customWidth="1"/>
    <col min="37" max="37" width="9" style="2" customWidth="1"/>
    <col min="38" max="39" width="9.140625" style="2"/>
    <col min="40" max="40" width="10.7109375" style="2" customWidth="1"/>
    <col min="41" max="53" width="9.140625" style="2"/>
    <col min="54" max="54" width="20.140625" style="2" customWidth="1"/>
    <col min="55" max="56" width="9.140625" style="2"/>
    <col min="57" max="57" width="10.7109375" style="2" customWidth="1"/>
    <col min="58" max="58" width="5.85546875" style="2" customWidth="1"/>
    <col min="59" max="59" width="10.85546875" style="2" customWidth="1"/>
    <col min="60" max="61" width="9.140625" style="2"/>
    <col min="62" max="62" width="10.42578125" style="2" customWidth="1"/>
    <col min="63" max="63" width="9.140625" style="2"/>
    <col min="64" max="64" width="11" style="2" customWidth="1"/>
    <col min="65" max="65" width="9.140625" style="2"/>
    <col min="68" max="16384" width="9.140625" style="2"/>
  </cols>
  <sheetData>
    <row r="1" spans="1:64" s="8" customFormat="1" ht="15.75">
      <c r="A1" s="129">
        <f>BE1</f>
        <v>51754.565000000155</v>
      </c>
      <c r="B1" s="129"/>
      <c r="C1" s="130" t="s">
        <v>0</v>
      </c>
      <c r="D1" s="130"/>
      <c r="E1" s="130"/>
      <c r="F1" s="131" t="s">
        <v>1</v>
      </c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6">
        <f t="shared" ref="AL1:BE1" si="0">AL1656</f>
        <v>5601</v>
      </c>
      <c r="AM1" s="6">
        <f t="shared" si="0"/>
        <v>8223.3333333333321</v>
      </c>
      <c r="AN1" s="6">
        <f t="shared" si="0"/>
        <v>14136</v>
      </c>
      <c r="AO1" s="6">
        <f t="shared" si="0"/>
        <v>2685.5400000000027</v>
      </c>
      <c r="AP1" s="6">
        <f t="shared" si="0"/>
        <v>5807</v>
      </c>
      <c r="AQ1" s="6">
        <f t="shared" si="0"/>
        <v>624.37500000000011</v>
      </c>
      <c r="AR1" s="6">
        <f t="shared" si="0"/>
        <v>496.6499999999981</v>
      </c>
      <c r="AS1" s="6">
        <f t="shared" si="0"/>
        <v>0</v>
      </c>
      <c r="AT1" s="6">
        <f t="shared" si="0"/>
        <v>0</v>
      </c>
      <c r="AU1" s="6">
        <f t="shared" si="0"/>
        <v>762</v>
      </c>
      <c r="AV1" s="6">
        <f t="shared" si="0"/>
        <v>2065</v>
      </c>
      <c r="AW1" s="6">
        <f t="shared" si="0"/>
        <v>1832</v>
      </c>
      <c r="AX1" s="6">
        <f t="shared" si="0"/>
        <v>0</v>
      </c>
      <c r="AY1" s="6">
        <f t="shared" si="0"/>
        <v>10</v>
      </c>
      <c r="AZ1" s="6">
        <f t="shared" si="0"/>
        <v>0</v>
      </c>
      <c r="BA1" s="6">
        <f t="shared" si="0"/>
        <v>3650</v>
      </c>
      <c r="BB1" s="6">
        <f t="shared" si="0"/>
        <v>4766</v>
      </c>
      <c r="BC1" s="6">
        <f t="shared" si="0"/>
        <v>516</v>
      </c>
      <c r="BD1" s="6">
        <f t="shared" si="0"/>
        <v>579.66666666666674</v>
      </c>
      <c r="BE1" s="5">
        <f t="shared" si="0"/>
        <v>51754.565000000155</v>
      </c>
      <c r="BF1" s="7"/>
      <c r="BG1" s="6">
        <f t="shared" ref="BG1:BL1" si="1">BG1656</f>
        <v>15606.166666666668</v>
      </c>
      <c r="BH1" s="6">
        <f t="shared" si="1"/>
        <v>716.5</v>
      </c>
      <c r="BI1" s="6">
        <f t="shared" si="1"/>
        <v>9703.7649999999921</v>
      </c>
      <c r="BJ1" s="6">
        <f t="shared" si="1"/>
        <v>12354.166666666666</v>
      </c>
      <c r="BK1" s="6">
        <f t="shared" si="1"/>
        <v>490.5</v>
      </c>
      <c r="BL1" s="6">
        <f t="shared" si="1"/>
        <v>13937.466666666645</v>
      </c>
    </row>
    <row r="2" spans="1:64" s="8" customFormat="1" ht="19.5" customHeight="1">
      <c r="A2" s="132" t="s">
        <v>2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3" t="s">
        <v>3</v>
      </c>
      <c r="X2" s="133"/>
      <c r="Y2" s="133"/>
      <c r="Z2" s="133"/>
      <c r="AA2" s="133"/>
      <c r="AB2" s="133"/>
      <c r="AC2" s="133"/>
      <c r="AD2" s="133"/>
      <c r="AE2" s="133"/>
      <c r="AF2" s="133"/>
      <c r="AG2" s="134" t="s">
        <v>4</v>
      </c>
      <c r="AH2" s="134"/>
      <c r="AI2" s="134"/>
      <c r="AJ2" s="134"/>
      <c r="AK2" s="134"/>
      <c r="AL2" s="135" t="s">
        <v>5</v>
      </c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6" t="s">
        <v>6</v>
      </c>
      <c r="BF2" s="9"/>
      <c r="BG2" s="137" t="s">
        <v>7</v>
      </c>
      <c r="BH2" s="137"/>
      <c r="BI2" s="137"/>
      <c r="BJ2" s="138" t="s">
        <v>8</v>
      </c>
      <c r="BK2" s="138"/>
      <c r="BL2" s="138"/>
    </row>
    <row r="3" spans="1:64" s="12" customFormat="1" ht="33.75" customHeight="1">
      <c r="A3" s="139" t="s">
        <v>9</v>
      </c>
      <c r="B3" s="139" t="s">
        <v>10</v>
      </c>
      <c r="C3" s="140" t="s">
        <v>11</v>
      </c>
      <c r="D3" s="140"/>
      <c r="E3" s="140"/>
      <c r="F3" s="140" t="s">
        <v>12</v>
      </c>
      <c r="G3" s="140"/>
      <c r="H3" s="140"/>
      <c r="I3" s="140"/>
      <c r="J3" s="140"/>
      <c r="K3" s="141" t="s">
        <v>13</v>
      </c>
      <c r="L3" s="141" t="s">
        <v>14</v>
      </c>
      <c r="M3" s="141" t="s">
        <v>15</v>
      </c>
      <c r="N3" s="142" t="s">
        <v>16</v>
      </c>
      <c r="O3" s="142"/>
      <c r="P3" s="142"/>
      <c r="Q3" s="141" t="s">
        <v>17</v>
      </c>
      <c r="R3" s="143" t="s">
        <v>18</v>
      </c>
      <c r="S3" s="143" t="s">
        <v>19</v>
      </c>
      <c r="T3" s="143" t="s">
        <v>20</v>
      </c>
      <c r="U3" s="143" t="s">
        <v>21</v>
      </c>
      <c r="V3" s="143" t="s">
        <v>22</v>
      </c>
      <c r="W3" s="144" t="s">
        <v>23</v>
      </c>
      <c r="X3" s="144"/>
      <c r="Y3" s="144"/>
      <c r="Z3" s="144"/>
      <c r="AA3" s="145" t="s">
        <v>24</v>
      </c>
      <c r="AB3" s="145"/>
      <c r="AC3" s="145"/>
      <c r="AD3" s="146"/>
      <c r="AE3" s="146"/>
      <c r="AF3" s="146"/>
      <c r="AG3" s="147" t="s">
        <v>25</v>
      </c>
      <c r="AH3" s="147" t="s">
        <v>26</v>
      </c>
      <c r="AI3" s="147" t="s">
        <v>27</v>
      </c>
      <c r="AJ3" s="147" t="s">
        <v>28</v>
      </c>
      <c r="AK3" s="147" t="s">
        <v>29</v>
      </c>
      <c r="AL3" s="148" t="s">
        <v>30</v>
      </c>
      <c r="AM3" s="148" t="s">
        <v>31</v>
      </c>
      <c r="AN3" s="148" t="s">
        <v>32</v>
      </c>
      <c r="AO3" s="149" t="s">
        <v>33</v>
      </c>
      <c r="AP3" s="149" t="s">
        <v>34</v>
      </c>
      <c r="AQ3" s="149" t="s">
        <v>35</v>
      </c>
      <c r="AR3" s="149" t="s">
        <v>36</v>
      </c>
      <c r="AS3" s="149" t="s">
        <v>37</v>
      </c>
      <c r="AT3" s="149" t="s">
        <v>38</v>
      </c>
      <c r="AU3" s="149" t="s">
        <v>39</v>
      </c>
      <c r="AV3" s="149" t="s">
        <v>40</v>
      </c>
      <c r="AW3" s="149" t="s">
        <v>41</v>
      </c>
      <c r="AX3" s="149" t="s">
        <v>42</v>
      </c>
      <c r="AY3" s="149" t="s">
        <v>43</v>
      </c>
      <c r="AZ3" s="150" t="s">
        <v>44</v>
      </c>
      <c r="BA3" s="150" t="s">
        <v>45</v>
      </c>
      <c r="BB3" s="149" t="s">
        <v>46</v>
      </c>
      <c r="BC3" s="149" t="s">
        <v>47</v>
      </c>
      <c r="BD3" s="149" t="s">
        <v>48</v>
      </c>
      <c r="BE3" s="136"/>
      <c r="BF3" s="11"/>
      <c r="BG3" s="151" t="s">
        <v>49</v>
      </c>
      <c r="BH3" s="151" t="s">
        <v>50</v>
      </c>
      <c r="BI3" s="151" t="s">
        <v>51</v>
      </c>
      <c r="BJ3" s="152" t="s">
        <v>49</v>
      </c>
      <c r="BK3" s="152" t="s">
        <v>50</v>
      </c>
      <c r="BL3" s="152" t="s">
        <v>51</v>
      </c>
    </row>
    <row r="4" spans="1:64" s="8" customFormat="1" ht="87.75" customHeight="1">
      <c r="A4" s="139"/>
      <c r="B4" s="139"/>
      <c r="C4" s="13" t="s">
        <v>52</v>
      </c>
      <c r="D4" s="10" t="s">
        <v>53</v>
      </c>
      <c r="E4" s="10" t="s">
        <v>54</v>
      </c>
      <c r="F4" s="14" t="s">
        <v>55</v>
      </c>
      <c r="G4" s="14" t="s">
        <v>56</v>
      </c>
      <c r="H4" s="14" t="s">
        <v>57</v>
      </c>
      <c r="I4" s="14" t="s">
        <v>58</v>
      </c>
      <c r="J4" s="13" t="s">
        <v>59</v>
      </c>
      <c r="K4" s="141"/>
      <c r="L4" s="141"/>
      <c r="M4" s="141"/>
      <c r="N4" s="15" t="s">
        <v>60</v>
      </c>
      <c r="O4" s="15" t="s">
        <v>61</v>
      </c>
      <c r="P4" s="15" t="s">
        <v>62</v>
      </c>
      <c r="Q4" s="141"/>
      <c r="R4" s="143"/>
      <c r="S4" s="143"/>
      <c r="T4" s="143"/>
      <c r="U4" s="143"/>
      <c r="V4" s="143"/>
      <c r="W4" s="16" t="s">
        <v>63</v>
      </c>
      <c r="X4" s="17" t="s">
        <v>64</v>
      </c>
      <c r="Y4" s="17" t="s">
        <v>65</v>
      </c>
      <c r="Z4" s="18" t="s">
        <v>66</v>
      </c>
      <c r="AA4" s="19" t="s">
        <v>67</v>
      </c>
      <c r="AB4" s="20" t="s">
        <v>68</v>
      </c>
      <c r="AC4" s="20" t="s">
        <v>69</v>
      </c>
      <c r="AD4" s="21" t="s">
        <v>70</v>
      </c>
      <c r="AE4" s="21" t="s">
        <v>71</v>
      </c>
      <c r="AF4" s="21" t="s">
        <v>72</v>
      </c>
      <c r="AG4" s="147"/>
      <c r="AH4" s="147"/>
      <c r="AI4" s="147"/>
      <c r="AJ4" s="147"/>
      <c r="AK4" s="147"/>
      <c r="AL4" s="148"/>
      <c r="AM4" s="148"/>
      <c r="AN4" s="148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50"/>
      <c r="BA4" s="150"/>
      <c r="BB4" s="149"/>
      <c r="BC4" s="149"/>
      <c r="BD4" s="149"/>
      <c r="BE4" s="136"/>
      <c r="BF4" s="22"/>
      <c r="BG4" s="151"/>
      <c r="BH4" s="151"/>
      <c r="BI4" s="151"/>
      <c r="BJ4" s="152"/>
      <c r="BK4" s="152"/>
      <c r="BL4" s="152"/>
    </row>
    <row r="5" spans="1:64" s="28" customFormat="1" ht="34.5" customHeight="1">
      <c r="A5" s="23">
        <v>1</v>
      </c>
      <c r="B5" s="23">
        <v>2</v>
      </c>
      <c r="C5" s="24">
        <v>3</v>
      </c>
      <c r="D5" s="24">
        <v>4</v>
      </c>
      <c r="E5" s="25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24">
        <v>13</v>
      </c>
      <c r="N5" s="24">
        <v>14</v>
      </c>
      <c r="O5" s="24">
        <v>15</v>
      </c>
      <c r="P5" s="24">
        <v>16</v>
      </c>
      <c r="Q5" s="24">
        <v>17</v>
      </c>
      <c r="R5" s="24">
        <v>18</v>
      </c>
      <c r="S5" s="24">
        <v>19</v>
      </c>
      <c r="T5" s="24">
        <v>20</v>
      </c>
      <c r="U5" s="24">
        <v>21</v>
      </c>
      <c r="V5" s="24">
        <v>22</v>
      </c>
      <c r="W5" s="24">
        <v>23</v>
      </c>
      <c r="X5" s="24">
        <v>24</v>
      </c>
      <c r="Y5" s="24">
        <v>25</v>
      </c>
      <c r="Z5" s="24">
        <v>26</v>
      </c>
      <c r="AA5" s="24">
        <v>27</v>
      </c>
      <c r="AB5" s="24">
        <v>28</v>
      </c>
      <c r="AC5" s="24">
        <v>29</v>
      </c>
      <c r="AD5" s="24"/>
      <c r="AE5" s="24"/>
      <c r="AF5" s="24"/>
      <c r="AG5" s="24">
        <v>30</v>
      </c>
      <c r="AH5" s="24">
        <v>31</v>
      </c>
      <c r="AI5" s="24">
        <v>32</v>
      </c>
      <c r="AJ5" s="24">
        <v>33</v>
      </c>
      <c r="AK5" s="24">
        <v>34</v>
      </c>
      <c r="AL5" s="24">
        <v>35</v>
      </c>
      <c r="AM5" s="24">
        <v>36</v>
      </c>
      <c r="AN5" s="24">
        <v>37</v>
      </c>
      <c r="AO5" s="24">
        <v>38</v>
      </c>
      <c r="AP5" s="24">
        <v>39</v>
      </c>
      <c r="AQ5" s="24">
        <v>40</v>
      </c>
      <c r="AR5" s="24">
        <v>41</v>
      </c>
      <c r="AS5" s="24">
        <v>42</v>
      </c>
      <c r="AT5" s="24">
        <v>43</v>
      </c>
      <c r="AU5" s="24">
        <v>44</v>
      </c>
      <c r="AV5" s="24">
        <v>45</v>
      </c>
      <c r="AW5" s="24">
        <v>46</v>
      </c>
      <c r="AX5" s="24">
        <v>47</v>
      </c>
      <c r="AY5" s="24">
        <v>48</v>
      </c>
      <c r="AZ5" s="24">
        <v>49</v>
      </c>
      <c r="BA5" s="24">
        <v>50</v>
      </c>
      <c r="BB5" s="24">
        <v>51</v>
      </c>
      <c r="BC5" s="24">
        <v>52</v>
      </c>
      <c r="BD5" s="24">
        <v>53</v>
      </c>
      <c r="BE5" s="24">
        <v>54</v>
      </c>
      <c r="BF5" s="26"/>
      <c r="BG5" s="27">
        <v>55</v>
      </c>
      <c r="BH5" s="27">
        <v>56</v>
      </c>
      <c r="BI5" s="27">
        <v>57</v>
      </c>
      <c r="BJ5" s="27">
        <v>58</v>
      </c>
      <c r="BK5" s="27">
        <v>59</v>
      </c>
      <c r="BL5" s="27">
        <v>60</v>
      </c>
    </row>
    <row r="6" spans="1:64" s="2" customFormat="1" ht="30" customHeight="1">
      <c r="A6" s="29">
        <f t="shared" ref="A6:A69" si="2">IF(C6&gt;0, VLOOKUP(C6,Код_ООП,12,FALSE()),0)</f>
        <v>0</v>
      </c>
      <c r="B6" s="29">
        <f t="shared" ref="B6:B69" si="3">IF(C6&gt;0, VLOOKUP(C6,Код_ООП,11,FALSE()),0)</f>
        <v>0</v>
      </c>
      <c r="C6" s="30"/>
      <c r="D6" s="31">
        <f t="shared" ref="D6:D69" si="4">IF(C6&gt;0, VLOOKUP(C6,Код_ООП,2,FALSE()),0)</f>
        <v>0</v>
      </c>
      <c r="E6" s="32">
        <f t="shared" ref="E6:E69" si="5">IF(C6&gt;0, VLOOKUP(C6,Код_ООП,8,FALSE()),0)</f>
        <v>0</v>
      </c>
      <c r="F6" s="33"/>
      <c r="G6" s="33"/>
      <c r="H6" s="34"/>
      <c r="I6" s="34"/>
      <c r="J6" s="35"/>
      <c r="K6" s="36"/>
      <c r="L6" s="36"/>
      <c r="M6" s="37"/>
      <c r="N6" s="36"/>
      <c r="O6" s="36"/>
      <c r="P6" s="36"/>
      <c r="Q6" s="37"/>
      <c r="R6" s="38"/>
      <c r="S6" s="38"/>
      <c r="T6" s="38"/>
      <c r="U6" s="38"/>
      <c r="V6" s="38"/>
      <c r="W6" s="39" t="str">
        <f t="shared" ref="W6:W69" si="6">MID(C6,1,5)</f>
        <v/>
      </c>
      <c r="X6" s="36"/>
      <c r="Y6" s="36"/>
      <c r="Z6" s="36"/>
      <c r="AA6" s="39">
        <f t="shared" ref="AA6:AA69" si="7">AB6+AC6</f>
        <v>0</v>
      </c>
      <c r="AB6" s="36"/>
      <c r="AC6" s="36"/>
      <c r="AD6" s="40">
        <f t="shared" ref="AD6:AD69" si="8">IF(M6="сп",6,IF(M6="клн",8,IF(OR(M6="лаб",M6="ия"),12,IF(OR(M6="пр",M6="ТЕСТ"),IF(OR(B6="Б",B6="С"),24,12),IF(M6="лек",AA6,1)))))</f>
        <v>1</v>
      </c>
      <c r="AE6" s="41">
        <f t="shared" ref="AE6:AE69" si="9">IF(AF6&gt;1,1,AF6)</f>
        <v>0</v>
      </c>
      <c r="AF6" s="41">
        <f t="shared" ref="AF6:AF69" si="10">AA6/AD6</f>
        <v>0</v>
      </c>
      <c r="AG6" s="42"/>
      <c r="AH6" s="37"/>
      <c r="AI6" s="37"/>
      <c r="AJ6" s="43"/>
      <c r="AK6" s="37"/>
      <c r="AL6" s="44">
        <f t="shared" ref="AL6:AL69" si="11">IF(OR(M6="лек",M6="ТУИС"),(IF(NOT(B6="ЦМ"),N6*L6,0)),0)</f>
        <v>0</v>
      </c>
      <c r="AM6" s="44">
        <f t="shared" ref="AM6:AM69" si="12">IF(OR(M6="пр",M6="ия",M6="сп"),P6*AE6*L6,0)</f>
        <v>0</v>
      </c>
      <c r="AN6" s="44">
        <f t="shared" ref="AN6:AN69" si="13">IF(OR(M6="лаб",M6="клн"),O6*AE6*L6,0)</f>
        <v>0</v>
      </c>
      <c r="AO6" s="44">
        <f t="shared" ref="AO6:AO69" si="14">IF((AND(OR(K6=1,K6=2,K6=3,K6=4,K6=5,K6=6,K6=7,K6=8,K6=9,K6=10,K6=11,K6=12),OR(Q6="Зач",Q6="Экз"))),ТКиРА*AA6,0)+IF(SUM(N6:P6)&lt;&gt;0,IF(Q6="ТК",ТКиРА*AA6,0),0)</f>
        <v>0</v>
      </c>
      <c r="AP6" s="44">
        <f t="shared" ref="AP6:AP69" si="15">IF(SUM(O6:P6)&lt;&gt;0,IF(Q6="Зач",ПАБРС*AA6,0),0)+IF(N6&lt;&gt;0,IF(Q6="Экз",ПАБРС*AA6,0),0)</f>
        <v>0</v>
      </c>
      <c r="AQ6" s="44">
        <f t="shared" ref="AQ6:AQ69" si="16">IF(AP6&lt;&gt;0,ОфВед*(IF(OR(M6="лек",M6="лаб"),Z6,AE6)),0)</f>
        <v>0</v>
      </c>
      <c r="AR6" s="44">
        <f t="shared" ref="AR6:AR69" si="17">IF(A6="Д",ТКЛД,IF(A6="В",ТКЛВ,IF(A6="З",ТКЛЗ,0)))*AL6*Z6</f>
        <v>0</v>
      </c>
      <c r="AS6" s="44">
        <f t="shared" ref="AS6:AS69" si="18">IF(OR(M6="лаб",M6="пр"),IF(R6="К",AA6*ВПКР,IF(R6="М",AA6*ВПИБ,0)),0)</f>
        <v>0</v>
      </c>
      <c r="AT6" s="44">
        <f t="shared" ref="AT6:AT69" si="19">IF(OR(M6="лаб",M6="пр"),IF(S6="К",AA6*ВПКП,0),0)</f>
        <v>0</v>
      </c>
      <c r="AU6" s="44">
        <f t="shared" ref="AU6:AU69" si="20">IF(M6="УП",T6/1.5*AA6*РУП,IF(M6="УПМ",T6/1.5*AA6*РУПЛеч,0))</f>
        <v>0</v>
      </c>
      <c r="AV6" s="44">
        <f>IF(M6="ПП",РПП*AA6*(U6/1.5),IF(M6="ВП",ВПр*AA6*(U6/1.5),IF(M6="РПА",РПА*AA6*(U6/1.5),IF(M6="КПА",кпа*AA6*(U6/1.5),0))))</f>
        <v>0</v>
      </c>
      <c r="AW6" s="44">
        <f t="shared" ref="AW6:AW69" si="21">IF(M6="НР",(AB6*НИРМ+AC6*НИРМИн)*(V6/1.5),IF(M6="НИ",(AB6*НИРА+AC6*НИРАИ)*(V6/1.5),0))</f>
        <v>0</v>
      </c>
      <c r="AX6" s="44">
        <f t="shared" ref="AX6:AX69" si="22">IF(AND(M6="ЦП",B6="ЦМ"),AA6*ЦП,0)</f>
        <v>0</v>
      </c>
      <c r="AY6" s="44">
        <f t="shared" ref="AY6:AY69" si="23">IF(B6="А",IF(M6="РР",AA6*РефАсп,IF(M6="РРФ",AA6*РефФил,0)),0)</f>
        <v>0</v>
      </c>
      <c r="AZ6" s="44">
        <f t="shared" ref="AZ6:AZ69" si="24">IF(AND(Q6="КЭ",M6="ЧК"),AA6*КдЭк,0)</f>
        <v>0</v>
      </c>
      <c r="BA6" s="44">
        <f t="shared" ref="BA6:BA69" si="25">IF(AND(M6="НКД",B6="Д"),AA6*НКД,0)+IF(AND(M6="РПЛ",B6="А"),AA6*РукПЛ,0)+IF(AND(M6="РСтж",B6="А"),AB6*РукСт+AC6*РукИСт,0)+IF(M6="ФГТ",AB6*РукРФа+AC6*РукИна,0)</f>
        <v>0</v>
      </c>
      <c r="BB6" s="44">
        <f t="shared" ref="BB6:BB69" si="26">IF(M6="РК",IF(OR(B6="С",B6="М"),(AB6*РСМ+AC6*РСМИ),0),0)+IF(M6="РК",IF(B6="Б",(AB6*РБ+AC6*РБИ),0),0)+IF(M6="РК",IF(B6="А",(AB6*РНКР+AC6*РНКРИн),0),0)+IF(AND(Q6="ПАкр"),AA6*0.3)</f>
        <v>0</v>
      </c>
      <c r="BC6" s="44">
        <f t="shared" ref="BC6:BC69" si="27">IF(M6="РДП",IF(B6="А",AA6*РРА,IF(OR(B6="С",B6="М"),AA6*РРСМ,IF(B6="Б",AA6*РРБ,0))),IF(M6="РДИ",AA6*РДП,0))</f>
        <v>0</v>
      </c>
      <c r="BD6" s="44">
        <f t="shared" ref="BD6:BD69" si="28">IF(M6="ЧГ",AA6*ЧГ,IF(M6="ПГ",AA6*ПГ,IF(M6="ТЕСТ",ТГИЭ*AF6,IF(M6="СГ",AA6*СГ,0))))</f>
        <v>0</v>
      </c>
      <c r="BE6" s="45">
        <f t="shared" ref="BE6:BE69" si="29">SUM(AL6:BD6)</f>
        <v>0</v>
      </c>
      <c r="BF6" s="46"/>
      <c r="BG6" s="47">
        <f t="shared" ref="BG6:BG69" si="30">IF(OR(K6="1;1",K6="1;2",K6=1,K6="3;1",K6="3;2",K6=3,K6="5;1",K6="5;2",K6=5,K6="7;1",K6="7;2",K6=7,K6="9;1",K6="9;2",K6=9,K6=11),SUM(AL6:AN6),0)</f>
        <v>0</v>
      </c>
      <c r="BH6" s="47">
        <f t="shared" ref="BH6:BH69" si="31">IF(BG6&lt;&gt;0,SUM(N6:P6)/2,0)</f>
        <v>0</v>
      </c>
      <c r="BI6" s="47">
        <f t="shared" ref="BI6:BI69" si="32">IF(OR(K6="1;1",K6="1;2",K6=1,K6="3;1",K6="3;2",K6=3,K6="5;1",K6="5;2",K6=5,K6="7;1",K6="7;2",K6=7,K6="9;1",K6="9;2",K6=9,K6=11),SUM(AO6:BD6),0)</f>
        <v>0</v>
      </c>
      <c r="BJ6" s="48">
        <f t="shared" ref="BJ6:BJ69" si="33">IF(OR(K6="2;3",K6="2;4",K6=2,K6="4;3",K6="4;4",K6=4,K6="6;3",K6="6;4",K6=6,K6="8;3",K6="8;4",K6=8,K6="10;3",K6="10;4",K6=10,K6=12),SUM(AL6:AN6),0)</f>
        <v>0</v>
      </c>
      <c r="BK6" s="48">
        <f t="shared" ref="BK6:BK69" si="34">IF(BJ6&lt;&gt;0,SUM(N6:P6)/2,0)</f>
        <v>0</v>
      </c>
      <c r="BL6" s="48">
        <f t="shared" ref="BL6:BL69" si="35">IF(OR(K6="2;3",K6="2;4",K6=2,K6="4;3",K6="4;4",K6=4,K6="6;3",K6="6;4",K6=6,K6="8;3",K6="8;4",K6=8,K6="10;3",K6="10;4",K6=10,K6=12),SUM(AO6:BD6),0)</f>
        <v>0</v>
      </c>
    </row>
    <row r="7" spans="1:64" s="2" customFormat="1" ht="30" customHeight="1">
      <c r="A7" s="29" t="str">
        <f t="shared" si="2"/>
        <v>Д</v>
      </c>
      <c r="B7" s="29" t="str">
        <f t="shared" si="3"/>
        <v>Б</v>
      </c>
      <c r="C7" s="30" t="s">
        <v>73</v>
      </c>
      <c r="D7" s="31" t="str">
        <f t="shared" si="4"/>
        <v>'03.03.02</v>
      </c>
      <c r="E7" s="32" t="str">
        <f t="shared" si="5"/>
        <v>Физика</v>
      </c>
      <c r="F7" s="33" t="s">
        <v>74</v>
      </c>
      <c r="G7" s="33" t="s">
        <v>75</v>
      </c>
      <c r="H7" s="34"/>
      <c r="I7" s="34"/>
      <c r="J7" s="35" t="s">
        <v>76</v>
      </c>
      <c r="K7" s="36" t="s">
        <v>77</v>
      </c>
      <c r="L7" s="36">
        <v>9</v>
      </c>
      <c r="M7" s="37" t="s">
        <v>78</v>
      </c>
      <c r="N7" s="36">
        <v>2</v>
      </c>
      <c r="O7" s="36"/>
      <c r="P7" s="36"/>
      <c r="Q7" s="37"/>
      <c r="R7" s="38"/>
      <c r="S7" s="38"/>
      <c r="T7" s="38"/>
      <c r="U7" s="38"/>
      <c r="V7" s="38"/>
      <c r="W7" s="39" t="str">
        <f t="shared" si="6"/>
        <v>НФЗбд</v>
      </c>
      <c r="X7" s="36" t="s">
        <v>79</v>
      </c>
      <c r="Y7" s="36"/>
      <c r="Z7" s="36">
        <v>2</v>
      </c>
      <c r="AA7" s="39">
        <f t="shared" si="7"/>
        <v>34</v>
      </c>
      <c r="AB7" s="36">
        <v>22</v>
      </c>
      <c r="AC7" s="36">
        <v>12</v>
      </c>
      <c r="AD7" s="40">
        <f t="shared" si="8"/>
        <v>34</v>
      </c>
      <c r="AE7" s="41">
        <f t="shared" si="9"/>
        <v>1</v>
      </c>
      <c r="AF7" s="41">
        <f t="shared" si="10"/>
        <v>1</v>
      </c>
      <c r="AG7" s="42" t="s">
        <v>80</v>
      </c>
      <c r="AH7" s="37" t="s">
        <v>81</v>
      </c>
      <c r="AI7" s="37" t="s">
        <v>82</v>
      </c>
      <c r="AJ7" s="43" t="s">
        <v>83</v>
      </c>
      <c r="AK7" s="37"/>
      <c r="AL7" s="44">
        <f t="shared" si="11"/>
        <v>18</v>
      </c>
      <c r="AM7" s="44">
        <f t="shared" si="12"/>
        <v>0</v>
      </c>
      <c r="AN7" s="44">
        <f t="shared" si="13"/>
        <v>0</v>
      </c>
      <c r="AO7" s="44">
        <f t="shared" si="14"/>
        <v>0</v>
      </c>
      <c r="AP7" s="44">
        <f t="shared" si="15"/>
        <v>0</v>
      </c>
      <c r="AQ7" s="44">
        <f t="shared" si="16"/>
        <v>0</v>
      </c>
      <c r="AR7" s="44">
        <f t="shared" si="17"/>
        <v>1.8</v>
      </c>
      <c r="AS7" s="44">
        <f t="shared" si="18"/>
        <v>0</v>
      </c>
      <c r="AT7" s="44">
        <f t="shared" si="19"/>
        <v>0</v>
      </c>
      <c r="AU7" s="44">
        <f t="shared" si="20"/>
        <v>0</v>
      </c>
      <c r="AV7" s="44">
        <f>IF(M7="ПП",РПП*AA7*(U7/1.5),IF(M7="ВП",ВПр*AA7*(U7/1.5),IF(M7="РПА",РПА*AA7*(U7/1.5),IF(M7="КПА",кпа*AA7*(U7/1.5),0))))</f>
        <v>0</v>
      </c>
      <c r="AW7" s="44">
        <f t="shared" si="21"/>
        <v>0</v>
      </c>
      <c r="AX7" s="44">
        <f t="shared" si="22"/>
        <v>0</v>
      </c>
      <c r="AY7" s="44">
        <f t="shared" si="23"/>
        <v>0</v>
      </c>
      <c r="AZ7" s="44">
        <f t="shared" si="24"/>
        <v>0</v>
      </c>
      <c r="BA7" s="44">
        <f t="shared" si="25"/>
        <v>0</v>
      </c>
      <c r="BB7" s="44">
        <f t="shared" si="26"/>
        <v>0</v>
      </c>
      <c r="BC7" s="44">
        <f t="shared" si="27"/>
        <v>0</v>
      </c>
      <c r="BD7" s="44">
        <f t="shared" si="28"/>
        <v>0</v>
      </c>
      <c r="BE7" s="45">
        <f t="shared" si="29"/>
        <v>19.8</v>
      </c>
      <c r="BF7" s="46"/>
      <c r="BG7" s="47">
        <f t="shared" si="30"/>
        <v>18</v>
      </c>
      <c r="BH7" s="47">
        <f t="shared" si="31"/>
        <v>1</v>
      </c>
      <c r="BI7" s="47">
        <f t="shared" si="32"/>
        <v>1.8</v>
      </c>
      <c r="BJ7" s="48">
        <f t="shared" si="33"/>
        <v>0</v>
      </c>
      <c r="BK7" s="48">
        <f t="shared" si="34"/>
        <v>0</v>
      </c>
      <c r="BL7" s="48">
        <f t="shared" si="35"/>
        <v>0</v>
      </c>
    </row>
    <row r="8" spans="1:64" s="2" customFormat="1" ht="30" customHeight="1">
      <c r="A8" s="29" t="str">
        <f t="shared" si="2"/>
        <v>Д</v>
      </c>
      <c r="B8" s="29" t="str">
        <f t="shared" si="3"/>
        <v>Б</v>
      </c>
      <c r="C8" s="30" t="s">
        <v>73</v>
      </c>
      <c r="D8" s="31" t="str">
        <f t="shared" si="4"/>
        <v>'03.03.02</v>
      </c>
      <c r="E8" s="32" t="str">
        <f t="shared" si="5"/>
        <v>Физика</v>
      </c>
      <c r="F8" s="33" t="s">
        <v>74</v>
      </c>
      <c r="G8" s="33" t="s">
        <v>75</v>
      </c>
      <c r="H8" s="34"/>
      <c r="I8" s="34"/>
      <c r="J8" s="35" t="s">
        <v>76</v>
      </c>
      <c r="K8" s="36" t="s">
        <v>77</v>
      </c>
      <c r="L8" s="36">
        <v>9</v>
      </c>
      <c r="M8" s="37" t="s">
        <v>84</v>
      </c>
      <c r="N8" s="36"/>
      <c r="O8" s="36"/>
      <c r="P8" s="36">
        <v>2</v>
      </c>
      <c r="Q8" s="37" t="s">
        <v>85</v>
      </c>
      <c r="R8" s="38"/>
      <c r="S8" s="38"/>
      <c r="T8" s="38"/>
      <c r="U8" s="38"/>
      <c r="V8" s="38"/>
      <c r="W8" s="39" t="str">
        <f t="shared" si="6"/>
        <v>НФЗбд</v>
      </c>
      <c r="X8" s="36" t="s">
        <v>86</v>
      </c>
      <c r="Y8" s="36"/>
      <c r="Z8" s="36">
        <v>1</v>
      </c>
      <c r="AA8" s="39">
        <f t="shared" si="7"/>
        <v>17</v>
      </c>
      <c r="AB8" s="49">
        <v>11</v>
      </c>
      <c r="AC8" s="49">
        <v>6</v>
      </c>
      <c r="AD8" s="40">
        <f t="shared" si="8"/>
        <v>24</v>
      </c>
      <c r="AE8" s="41">
        <f t="shared" si="9"/>
        <v>0.70833333333333337</v>
      </c>
      <c r="AF8" s="41">
        <f t="shared" si="10"/>
        <v>0.70833333333333337</v>
      </c>
      <c r="AG8" s="42" t="s">
        <v>80</v>
      </c>
      <c r="AH8" s="37" t="s">
        <v>81</v>
      </c>
      <c r="AI8" s="37" t="s">
        <v>82</v>
      </c>
      <c r="AJ8" s="43" t="s">
        <v>83</v>
      </c>
      <c r="AK8" s="37"/>
      <c r="AL8" s="44">
        <f t="shared" si="11"/>
        <v>0</v>
      </c>
      <c r="AM8" s="44">
        <f t="shared" si="12"/>
        <v>12.75</v>
      </c>
      <c r="AN8" s="44">
        <f t="shared" si="13"/>
        <v>0</v>
      </c>
      <c r="AO8" s="44">
        <f t="shared" si="14"/>
        <v>0</v>
      </c>
      <c r="AP8" s="44">
        <f t="shared" si="15"/>
        <v>8.5</v>
      </c>
      <c r="AQ8" s="44">
        <f t="shared" si="16"/>
        <v>0.70833333333333337</v>
      </c>
      <c r="AR8" s="44">
        <f t="shared" si="17"/>
        <v>0</v>
      </c>
      <c r="AS8" s="44">
        <f t="shared" si="18"/>
        <v>0</v>
      </c>
      <c r="AT8" s="44">
        <f t="shared" si="19"/>
        <v>0</v>
      </c>
      <c r="AU8" s="44">
        <f t="shared" si="20"/>
        <v>0</v>
      </c>
      <c r="AV8" s="44">
        <f>IF(M8="ПП",РПП*AA8*(U8/1.5),IF(M8="ВП",ВПр*AA8*(U8/1.5),IF(M8="РПА",РПА*AA8*(U8/1.5),IF(M8="КПА",кпа*AA8*(U8/1.5),0))))</f>
        <v>0</v>
      </c>
      <c r="AW8" s="44">
        <f t="shared" si="21"/>
        <v>0</v>
      </c>
      <c r="AX8" s="44">
        <f t="shared" si="22"/>
        <v>0</v>
      </c>
      <c r="AY8" s="44">
        <f t="shared" si="23"/>
        <v>0</v>
      </c>
      <c r="AZ8" s="44">
        <f t="shared" si="24"/>
        <v>0</v>
      </c>
      <c r="BA8" s="44">
        <f t="shared" si="25"/>
        <v>0</v>
      </c>
      <c r="BB8" s="44">
        <f t="shared" si="26"/>
        <v>0</v>
      </c>
      <c r="BC8" s="44">
        <f t="shared" si="27"/>
        <v>0</v>
      </c>
      <c r="BD8" s="44">
        <f t="shared" si="28"/>
        <v>0</v>
      </c>
      <c r="BE8" s="45">
        <f t="shared" si="29"/>
        <v>21.958333333333332</v>
      </c>
      <c r="BF8" s="46"/>
      <c r="BG8" s="47">
        <f t="shared" si="30"/>
        <v>12.75</v>
      </c>
      <c r="BH8" s="47">
        <f t="shared" si="31"/>
        <v>1</v>
      </c>
      <c r="BI8" s="47">
        <f t="shared" si="32"/>
        <v>9.2083333333333339</v>
      </c>
      <c r="BJ8" s="48">
        <f t="shared" si="33"/>
        <v>0</v>
      </c>
      <c r="BK8" s="48">
        <f t="shared" si="34"/>
        <v>0</v>
      </c>
      <c r="BL8" s="48">
        <f t="shared" si="35"/>
        <v>0</v>
      </c>
    </row>
    <row r="9" spans="1:64" s="2" customFormat="1" ht="30" customHeight="1">
      <c r="A9" s="29" t="str">
        <f t="shared" si="2"/>
        <v>Д</v>
      </c>
      <c r="B9" s="29" t="str">
        <f t="shared" si="3"/>
        <v>Б</v>
      </c>
      <c r="C9" s="30" t="s">
        <v>73</v>
      </c>
      <c r="D9" s="31" t="str">
        <f t="shared" si="4"/>
        <v>'03.03.02</v>
      </c>
      <c r="E9" s="32" t="str">
        <f t="shared" si="5"/>
        <v>Физика</v>
      </c>
      <c r="F9" s="33" t="s">
        <v>74</v>
      </c>
      <c r="G9" s="33" t="s">
        <v>75</v>
      </c>
      <c r="H9" s="34"/>
      <c r="I9" s="34"/>
      <c r="J9" s="35" t="s">
        <v>76</v>
      </c>
      <c r="K9" s="36" t="s">
        <v>77</v>
      </c>
      <c r="L9" s="36">
        <v>9</v>
      </c>
      <c r="M9" s="37" t="s">
        <v>84</v>
      </c>
      <c r="N9" s="36"/>
      <c r="O9" s="36"/>
      <c r="P9" s="36">
        <v>2</v>
      </c>
      <c r="Q9" s="37" t="s">
        <v>85</v>
      </c>
      <c r="R9" s="38"/>
      <c r="S9" s="38"/>
      <c r="T9" s="38"/>
      <c r="U9" s="38"/>
      <c r="V9" s="38"/>
      <c r="W9" s="39" t="str">
        <f t="shared" si="6"/>
        <v>НФЗбд</v>
      </c>
      <c r="X9" s="36" t="s">
        <v>87</v>
      </c>
      <c r="Y9" s="36"/>
      <c r="Z9" s="36">
        <v>1</v>
      </c>
      <c r="AA9" s="39">
        <f t="shared" si="7"/>
        <v>17</v>
      </c>
      <c r="AB9" s="49">
        <v>11</v>
      </c>
      <c r="AC9" s="49">
        <v>6</v>
      </c>
      <c r="AD9" s="40">
        <f t="shared" si="8"/>
        <v>24</v>
      </c>
      <c r="AE9" s="41">
        <f t="shared" si="9"/>
        <v>0.70833333333333337</v>
      </c>
      <c r="AF9" s="41">
        <f t="shared" si="10"/>
        <v>0.70833333333333337</v>
      </c>
      <c r="AG9" s="42" t="s">
        <v>80</v>
      </c>
      <c r="AH9" s="37" t="s">
        <v>81</v>
      </c>
      <c r="AI9" s="37" t="s">
        <v>82</v>
      </c>
      <c r="AJ9" s="43" t="s">
        <v>83</v>
      </c>
      <c r="AK9" s="37"/>
      <c r="AL9" s="44">
        <f t="shared" si="11"/>
        <v>0</v>
      </c>
      <c r="AM9" s="44">
        <f t="shared" si="12"/>
        <v>12.75</v>
      </c>
      <c r="AN9" s="44">
        <f t="shared" si="13"/>
        <v>0</v>
      </c>
      <c r="AO9" s="44">
        <f t="shared" si="14"/>
        <v>0</v>
      </c>
      <c r="AP9" s="44">
        <f t="shared" si="15"/>
        <v>8.5</v>
      </c>
      <c r="AQ9" s="44">
        <f t="shared" si="16"/>
        <v>0.70833333333333337</v>
      </c>
      <c r="AR9" s="44">
        <f t="shared" si="17"/>
        <v>0</v>
      </c>
      <c r="AS9" s="44">
        <f t="shared" si="18"/>
        <v>0</v>
      </c>
      <c r="AT9" s="44">
        <f t="shared" si="19"/>
        <v>0</v>
      </c>
      <c r="AU9" s="44">
        <f t="shared" si="20"/>
        <v>0</v>
      </c>
      <c r="AV9" s="44">
        <f>IF(M9="ПП",РПП*AA9*(U9/1.5),IF(M9="ВП",ВПр*AA9*(U9/1.5),IF(M9="РПА",РПА*AA9*(U9/1.5),IF(M9="КПА",кпа*AA9*(U9/1.5),0))))</f>
        <v>0</v>
      </c>
      <c r="AW9" s="44">
        <f t="shared" si="21"/>
        <v>0</v>
      </c>
      <c r="AX9" s="44">
        <f t="shared" si="22"/>
        <v>0</v>
      </c>
      <c r="AY9" s="44">
        <f t="shared" si="23"/>
        <v>0</v>
      </c>
      <c r="AZ9" s="44">
        <f t="shared" si="24"/>
        <v>0</v>
      </c>
      <c r="BA9" s="44">
        <f t="shared" si="25"/>
        <v>0</v>
      </c>
      <c r="BB9" s="44">
        <f t="shared" si="26"/>
        <v>0</v>
      </c>
      <c r="BC9" s="44">
        <f t="shared" si="27"/>
        <v>0</v>
      </c>
      <c r="BD9" s="44">
        <f t="shared" si="28"/>
        <v>0</v>
      </c>
      <c r="BE9" s="45">
        <f t="shared" si="29"/>
        <v>21.958333333333332</v>
      </c>
      <c r="BF9" s="46"/>
      <c r="BG9" s="47">
        <f t="shared" si="30"/>
        <v>12.75</v>
      </c>
      <c r="BH9" s="47">
        <f t="shared" si="31"/>
        <v>1</v>
      </c>
      <c r="BI9" s="47">
        <f t="shared" si="32"/>
        <v>9.2083333333333339</v>
      </c>
      <c r="BJ9" s="48">
        <f t="shared" si="33"/>
        <v>0</v>
      </c>
      <c r="BK9" s="48">
        <f t="shared" si="34"/>
        <v>0</v>
      </c>
      <c r="BL9" s="48">
        <f t="shared" si="35"/>
        <v>0</v>
      </c>
    </row>
    <row r="10" spans="1:64" s="2" customFormat="1" ht="30" customHeight="1">
      <c r="A10" s="29" t="str">
        <f t="shared" si="2"/>
        <v>Д</v>
      </c>
      <c r="B10" s="29" t="str">
        <f t="shared" si="3"/>
        <v>Б</v>
      </c>
      <c r="C10" s="30" t="s">
        <v>88</v>
      </c>
      <c r="D10" s="31" t="str">
        <f t="shared" si="4"/>
        <v>'38.03.05</v>
      </c>
      <c r="E10" s="32" t="str">
        <f t="shared" si="5"/>
        <v>Кибербезопасность в экономике</v>
      </c>
      <c r="F10" s="33" t="s">
        <v>74</v>
      </c>
      <c r="G10" s="33" t="s">
        <v>89</v>
      </c>
      <c r="H10" s="34"/>
      <c r="I10" s="34"/>
      <c r="J10" s="35" t="s">
        <v>90</v>
      </c>
      <c r="K10" s="36">
        <v>1</v>
      </c>
      <c r="L10" s="36">
        <v>18</v>
      </c>
      <c r="M10" s="37" t="s">
        <v>78</v>
      </c>
      <c r="N10" s="36">
        <v>1</v>
      </c>
      <c r="O10" s="36"/>
      <c r="P10" s="36"/>
      <c r="Q10" s="37" t="s">
        <v>91</v>
      </c>
      <c r="R10" s="38"/>
      <c r="S10" s="38"/>
      <c r="T10" s="38"/>
      <c r="U10" s="38"/>
      <c r="V10" s="38"/>
      <c r="W10" s="39" t="str">
        <f t="shared" si="6"/>
        <v>НБИбд</v>
      </c>
      <c r="X10" s="36" t="s">
        <v>92</v>
      </c>
      <c r="Y10" s="36">
        <v>2</v>
      </c>
      <c r="Z10" s="36">
        <v>1</v>
      </c>
      <c r="AA10" s="39">
        <f t="shared" si="7"/>
        <v>24</v>
      </c>
      <c r="AB10" s="36">
        <v>21</v>
      </c>
      <c r="AC10" s="36">
        <v>3</v>
      </c>
      <c r="AD10" s="40">
        <f t="shared" si="8"/>
        <v>24</v>
      </c>
      <c r="AE10" s="41">
        <f t="shared" si="9"/>
        <v>1</v>
      </c>
      <c r="AF10" s="41">
        <f t="shared" si="10"/>
        <v>1</v>
      </c>
      <c r="AG10" s="42" t="s">
        <v>93</v>
      </c>
      <c r="AH10" s="37" t="s">
        <v>81</v>
      </c>
      <c r="AI10" s="37" t="s">
        <v>94</v>
      </c>
      <c r="AJ10" s="43" t="s">
        <v>95</v>
      </c>
      <c r="AK10" s="37"/>
      <c r="AL10" s="44">
        <f t="shared" si="11"/>
        <v>18</v>
      </c>
      <c r="AM10" s="44">
        <f t="shared" si="12"/>
        <v>0</v>
      </c>
      <c r="AN10" s="44">
        <f t="shared" si="13"/>
        <v>0</v>
      </c>
      <c r="AO10" s="44">
        <f t="shared" si="14"/>
        <v>7.92</v>
      </c>
      <c r="AP10" s="44">
        <f t="shared" si="15"/>
        <v>12</v>
      </c>
      <c r="AQ10" s="44">
        <f t="shared" si="16"/>
        <v>1</v>
      </c>
      <c r="AR10" s="44">
        <f t="shared" si="17"/>
        <v>0.9</v>
      </c>
      <c r="AS10" s="44">
        <f t="shared" si="18"/>
        <v>0</v>
      </c>
      <c r="AT10" s="44">
        <f t="shared" si="19"/>
        <v>0</v>
      </c>
      <c r="AU10" s="44">
        <f t="shared" si="20"/>
        <v>0</v>
      </c>
      <c r="AV10" s="44">
        <f>IF(M10="ПП",РПП*AA10*(U10/1.5),IF(M10="ВП",ВПр*AA10*(U10/1.5),IF(M10="РПА",РПА*AA10*(U10/1.5),IF(M10="КПА",кпа*AA10*(U10/1.5),0))))</f>
        <v>0</v>
      </c>
      <c r="AW10" s="44">
        <f t="shared" si="21"/>
        <v>0</v>
      </c>
      <c r="AX10" s="44">
        <f t="shared" si="22"/>
        <v>0</v>
      </c>
      <c r="AY10" s="44">
        <f t="shared" si="23"/>
        <v>0</v>
      </c>
      <c r="AZ10" s="44">
        <f t="shared" si="24"/>
        <v>0</v>
      </c>
      <c r="BA10" s="44">
        <f t="shared" si="25"/>
        <v>0</v>
      </c>
      <c r="BB10" s="44">
        <f t="shared" si="26"/>
        <v>0</v>
      </c>
      <c r="BC10" s="44">
        <f t="shared" si="27"/>
        <v>0</v>
      </c>
      <c r="BD10" s="44">
        <f t="shared" si="28"/>
        <v>0</v>
      </c>
      <c r="BE10" s="45">
        <f t="shared" si="29"/>
        <v>39.82</v>
      </c>
      <c r="BF10" s="46"/>
      <c r="BG10" s="47">
        <f t="shared" si="30"/>
        <v>18</v>
      </c>
      <c r="BH10" s="47">
        <f t="shared" si="31"/>
        <v>0.5</v>
      </c>
      <c r="BI10" s="47">
        <f t="shared" si="32"/>
        <v>21.82</v>
      </c>
      <c r="BJ10" s="48">
        <f t="shared" si="33"/>
        <v>0</v>
      </c>
      <c r="BK10" s="48">
        <f t="shared" si="34"/>
        <v>0</v>
      </c>
      <c r="BL10" s="48">
        <f t="shared" si="35"/>
        <v>0</v>
      </c>
    </row>
    <row r="11" spans="1:64" s="2" customFormat="1" ht="30" customHeight="1">
      <c r="A11" s="29" t="str">
        <f t="shared" si="2"/>
        <v>Д</v>
      </c>
      <c r="B11" s="29" t="str">
        <f t="shared" si="3"/>
        <v>Б</v>
      </c>
      <c r="C11" s="30" t="s">
        <v>88</v>
      </c>
      <c r="D11" s="31" t="str">
        <f t="shared" si="4"/>
        <v>'38.03.05</v>
      </c>
      <c r="E11" s="32" t="str">
        <f t="shared" si="5"/>
        <v>Кибербезопасность в экономике</v>
      </c>
      <c r="F11" s="33" t="s">
        <v>74</v>
      </c>
      <c r="G11" s="33" t="s">
        <v>89</v>
      </c>
      <c r="H11" s="34"/>
      <c r="I11" s="34"/>
      <c r="J11" s="35" t="s">
        <v>90</v>
      </c>
      <c r="K11" s="36">
        <v>1</v>
      </c>
      <c r="L11" s="36">
        <v>18</v>
      </c>
      <c r="M11" s="37" t="s">
        <v>84</v>
      </c>
      <c r="N11" s="36"/>
      <c r="O11" s="36"/>
      <c r="P11" s="36">
        <v>2</v>
      </c>
      <c r="Q11" s="37"/>
      <c r="R11" s="38"/>
      <c r="S11" s="38"/>
      <c r="T11" s="38"/>
      <c r="U11" s="38"/>
      <c r="V11" s="38"/>
      <c r="W11" s="39" t="str">
        <f t="shared" si="6"/>
        <v>НБИбд</v>
      </c>
      <c r="X11" s="36" t="s">
        <v>92</v>
      </c>
      <c r="Y11" s="36">
        <v>2</v>
      </c>
      <c r="Z11" s="36">
        <v>1</v>
      </c>
      <c r="AA11" s="39">
        <f t="shared" si="7"/>
        <v>24</v>
      </c>
      <c r="AB11" s="49">
        <v>21</v>
      </c>
      <c r="AC11" s="49">
        <v>3</v>
      </c>
      <c r="AD11" s="40">
        <f t="shared" si="8"/>
        <v>24</v>
      </c>
      <c r="AE11" s="41">
        <f t="shared" si="9"/>
        <v>1</v>
      </c>
      <c r="AF11" s="41">
        <f t="shared" si="10"/>
        <v>1</v>
      </c>
      <c r="AG11" s="42" t="s">
        <v>93</v>
      </c>
      <c r="AH11" s="37" t="s">
        <v>81</v>
      </c>
      <c r="AI11" s="37" t="s">
        <v>94</v>
      </c>
      <c r="AJ11" s="43" t="s">
        <v>95</v>
      </c>
      <c r="AK11" s="37"/>
      <c r="AL11" s="44">
        <f t="shared" si="11"/>
        <v>0</v>
      </c>
      <c r="AM11" s="44">
        <f t="shared" si="12"/>
        <v>36</v>
      </c>
      <c r="AN11" s="44">
        <f t="shared" si="13"/>
        <v>0</v>
      </c>
      <c r="AO11" s="44">
        <f t="shared" si="14"/>
        <v>0</v>
      </c>
      <c r="AP11" s="44">
        <f t="shared" si="15"/>
        <v>0</v>
      </c>
      <c r="AQ11" s="44">
        <f t="shared" si="16"/>
        <v>0</v>
      </c>
      <c r="AR11" s="44">
        <f t="shared" si="17"/>
        <v>0</v>
      </c>
      <c r="AS11" s="44">
        <f t="shared" si="18"/>
        <v>0</v>
      </c>
      <c r="AT11" s="44">
        <f t="shared" si="19"/>
        <v>0</v>
      </c>
      <c r="AU11" s="44">
        <f t="shared" si="20"/>
        <v>0</v>
      </c>
      <c r="AV11" s="44">
        <f>IF(M11="ПП",РПП*AA11*(U11/1.5),IF(M11="ВП",ВПр*AA11*(U11/1.5),IF(M11="РПА",РПА*AA11*(U11/1.5),IF(M11="КПА",кпа*AA11*(U11/1.5),0))))</f>
        <v>0</v>
      </c>
      <c r="AW11" s="44">
        <f t="shared" si="21"/>
        <v>0</v>
      </c>
      <c r="AX11" s="44">
        <f t="shared" si="22"/>
        <v>0</v>
      </c>
      <c r="AY11" s="44">
        <f t="shared" si="23"/>
        <v>0</v>
      </c>
      <c r="AZ11" s="44">
        <f t="shared" si="24"/>
        <v>0</v>
      </c>
      <c r="BA11" s="44">
        <f t="shared" si="25"/>
        <v>0</v>
      </c>
      <c r="BB11" s="44">
        <f t="shared" si="26"/>
        <v>0</v>
      </c>
      <c r="BC11" s="44">
        <f t="shared" si="27"/>
        <v>0</v>
      </c>
      <c r="BD11" s="44">
        <f t="shared" si="28"/>
        <v>0</v>
      </c>
      <c r="BE11" s="45">
        <f t="shared" si="29"/>
        <v>36</v>
      </c>
      <c r="BF11" s="46"/>
      <c r="BG11" s="47">
        <f t="shared" si="30"/>
        <v>36</v>
      </c>
      <c r="BH11" s="47">
        <f t="shared" si="31"/>
        <v>1</v>
      </c>
      <c r="BI11" s="47">
        <f t="shared" si="32"/>
        <v>0</v>
      </c>
      <c r="BJ11" s="48">
        <f t="shared" si="33"/>
        <v>0</v>
      </c>
      <c r="BK11" s="48">
        <f t="shared" si="34"/>
        <v>0</v>
      </c>
      <c r="BL11" s="48">
        <f t="shared" si="35"/>
        <v>0</v>
      </c>
    </row>
    <row r="12" spans="1:64" s="2" customFormat="1" ht="30" customHeight="1">
      <c r="A12" s="29" t="str">
        <f t="shared" si="2"/>
        <v>Д</v>
      </c>
      <c r="B12" s="29" t="str">
        <f t="shared" si="3"/>
        <v>Б</v>
      </c>
      <c r="C12" s="30" t="s">
        <v>88</v>
      </c>
      <c r="D12" s="31" t="str">
        <f t="shared" si="4"/>
        <v>'38.03.05</v>
      </c>
      <c r="E12" s="32" t="str">
        <f t="shared" si="5"/>
        <v>Кибербезопасность в экономике</v>
      </c>
      <c r="F12" s="33" t="s">
        <v>74</v>
      </c>
      <c r="G12" s="33" t="s">
        <v>89</v>
      </c>
      <c r="H12" s="34"/>
      <c r="I12" s="34"/>
      <c r="J12" s="35" t="s">
        <v>96</v>
      </c>
      <c r="K12" s="36">
        <v>1</v>
      </c>
      <c r="L12" s="36">
        <v>18</v>
      </c>
      <c r="M12" s="37" t="s">
        <v>78</v>
      </c>
      <c r="N12" s="36">
        <v>1</v>
      </c>
      <c r="O12" s="36"/>
      <c r="P12" s="36"/>
      <c r="Q12" s="37" t="s">
        <v>91</v>
      </c>
      <c r="R12" s="36"/>
      <c r="S12" s="36"/>
      <c r="T12" s="36"/>
      <c r="U12" s="36"/>
      <c r="V12" s="36"/>
      <c r="W12" s="39" t="str">
        <f t="shared" si="6"/>
        <v>НБИбд</v>
      </c>
      <c r="X12" s="36" t="s">
        <v>92</v>
      </c>
      <c r="Y12" s="36">
        <v>2</v>
      </c>
      <c r="Z12" s="36">
        <v>1</v>
      </c>
      <c r="AA12" s="39">
        <f t="shared" si="7"/>
        <v>24</v>
      </c>
      <c r="AB12" s="36">
        <v>21</v>
      </c>
      <c r="AC12" s="36">
        <v>3</v>
      </c>
      <c r="AD12" s="40">
        <f t="shared" si="8"/>
        <v>24</v>
      </c>
      <c r="AE12" s="41">
        <f t="shared" si="9"/>
        <v>1</v>
      </c>
      <c r="AF12" s="41">
        <f t="shared" si="10"/>
        <v>1</v>
      </c>
      <c r="AG12" s="42" t="s">
        <v>93</v>
      </c>
      <c r="AH12" s="37" t="s">
        <v>81</v>
      </c>
      <c r="AI12" s="37" t="s">
        <v>94</v>
      </c>
      <c r="AJ12" s="43" t="s">
        <v>95</v>
      </c>
      <c r="AK12" s="37"/>
      <c r="AL12" s="44">
        <f t="shared" si="11"/>
        <v>18</v>
      </c>
      <c r="AM12" s="44">
        <f t="shared" si="12"/>
        <v>0</v>
      </c>
      <c r="AN12" s="44">
        <f t="shared" si="13"/>
        <v>0</v>
      </c>
      <c r="AO12" s="44">
        <f t="shared" si="14"/>
        <v>7.92</v>
      </c>
      <c r="AP12" s="44">
        <f t="shared" si="15"/>
        <v>12</v>
      </c>
      <c r="AQ12" s="44">
        <f t="shared" si="16"/>
        <v>1</v>
      </c>
      <c r="AR12" s="44">
        <f t="shared" si="17"/>
        <v>0.9</v>
      </c>
      <c r="AS12" s="44">
        <f t="shared" si="18"/>
        <v>0</v>
      </c>
      <c r="AT12" s="44">
        <f t="shared" si="19"/>
        <v>0</v>
      </c>
      <c r="AU12" s="44">
        <f t="shared" si="20"/>
        <v>0</v>
      </c>
      <c r="AV12" s="44">
        <f>IF(M12="ПП",РПП*AA12*(U12/1.5),IF(M12="ВП",ВПр*AA12*(U12/1.5),IF(M12="РПА",РПА*AA12*(U12/1.5),IF(M12="КПА",кпа*AA12*(U12/1.5),0))))</f>
        <v>0</v>
      </c>
      <c r="AW12" s="44">
        <f t="shared" si="21"/>
        <v>0</v>
      </c>
      <c r="AX12" s="44">
        <f t="shared" si="22"/>
        <v>0</v>
      </c>
      <c r="AY12" s="44">
        <f t="shared" si="23"/>
        <v>0</v>
      </c>
      <c r="AZ12" s="44">
        <f t="shared" si="24"/>
        <v>0</v>
      </c>
      <c r="BA12" s="44">
        <f t="shared" si="25"/>
        <v>0</v>
      </c>
      <c r="BB12" s="44">
        <f t="shared" si="26"/>
        <v>0</v>
      </c>
      <c r="BC12" s="44">
        <f t="shared" si="27"/>
        <v>0</v>
      </c>
      <c r="BD12" s="44">
        <f t="shared" si="28"/>
        <v>0</v>
      </c>
      <c r="BE12" s="45">
        <f t="shared" si="29"/>
        <v>39.82</v>
      </c>
      <c r="BF12" s="46"/>
      <c r="BG12" s="47">
        <f t="shared" si="30"/>
        <v>18</v>
      </c>
      <c r="BH12" s="47">
        <f t="shared" si="31"/>
        <v>0.5</v>
      </c>
      <c r="BI12" s="47">
        <f t="shared" si="32"/>
        <v>21.82</v>
      </c>
      <c r="BJ12" s="48">
        <f t="shared" si="33"/>
        <v>0</v>
      </c>
      <c r="BK12" s="48">
        <f t="shared" si="34"/>
        <v>0</v>
      </c>
      <c r="BL12" s="48">
        <f t="shared" si="35"/>
        <v>0</v>
      </c>
    </row>
    <row r="13" spans="1:64" s="2" customFormat="1" ht="30" customHeight="1">
      <c r="A13" s="29" t="str">
        <f t="shared" si="2"/>
        <v>Д</v>
      </c>
      <c r="B13" s="29" t="str">
        <f t="shared" si="3"/>
        <v>Б</v>
      </c>
      <c r="C13" s="30" t="s">
        <v>88</v>
      </c>
      <c r="D13" s="31" t="str">
        <f t="shared" si="4"/>
        <v>'38.03.05</v>
      </c>
      <c r="E13" s="32" t="str">
        <f t="shared" si="5"/>
        <v>Кибербезопасность в экономике</v>
      </c>
      <c r="F13" s="33" t="s">
        <v>74</v>
      </c>
      <c r="G13" s="33" t="s">
        <v>89</v>
      </c>
      <c r="H13" s="34"/>
      <c r="I13" s="34"/>
      <c r="J13" s="35" t="s">
        <v>96</v>
      </c>
      <c r="K13" s="36">
        <v>1</v>
      </c>
      <c r="L13" s="36">
        <v>18</v>
      </c>
      <c r="M13" s="37" t="s">
        <v>84</v>
      </c>
      <c r="N13" s="36"/>
      <c r="O13" s="36"/>
      <c r="P13" s="36">
        <v>2</v>
      </c>
      <c r="Q13" s="37"/>
      <c r="R13" s="36"/>
      <c r="S13" s="36"/>
      <c r="T13" s="36"/>
      <c r="U13" s="36"/>
      <c r="V13" s="36"/>
      <c r="W13" s="39" t="str">
        <f t="shared" si="6"/>
        <v>НБИбд</v>
      </c>
      <c r="X13" s="36" t="s">
        <v>92</v>
      </c>
      <c r="Y13" s="36">
        <v>2</v>
      </c>
      <c r="Z13" s="36">
        <v>1</v>
      </c>
      <c r="AA13" s="39">
        <f t="shared" si="7"/>
        <v>24</v>
      </c>
      <c r="AB13" s="49">
        <v>21</v>
      </c>
      <c r="AC13" s="49">
        <v>3</v>
      </c>
      <c r="AD13" s="40">
        <f t="shared" si="8"/>
        <v>24</v>
      </c>
      <c r="AE13" s="41">
        <f t="shared" si="9"/>
        <v>1</v>
      </c>
      <c r="AF13" s="41">
        <f t="shared" si="10"/>
        <v>1</v>
      </c>
      <c r="AG13" s="42" t="s">
        <v>93</v>
      </c>
      <c r="AH13" s="37" t="s">
        <v>81</v>
      </c>
      <c r="AI13" s="37" t="s">
        <v>94</v>
      </c>
      <c r="AJ13" s="43" t="s">
        <v>95</v>
      </c>
      <c r="AK13" s="37"/>
      <c r="AL13" s="44">
        <f t="shared" si="11"/>
        <v>0</v>
      </c>
      <c r="AM13" s="44">
        <f t="shared" si="12"/>
        <v>36</v>
      </c>
      <c r="AN13" s="44">
        <f t="shared" si="13"/>
        <v>0</v>
      </c>
      <c r="AO13" s="44">
        <f t="shared" si="14"/>
        <v>0</v>
      </c>
      <c r="AP13" s="44">
        <f t="shared" si="15"/>
        <v>0</v>
      </c>
      <c r="AQ13" s="44">
        <f t="shared" si="16"/>
        <v>0</v>
      </c>
      <c r="AR13" s="44">
        <f t="shared" si="17"/>
        <v>0</v>
      </c>
      <c r="AS13" s="44">
        <f t="shared" si="18"/>
        <v>0</v>
      </c>
      <c r="AT13" s="44">
        <f t="shared" si="19"/>
        <v>0</v>
      </c>
      <c r="AU13" s="44">
        <f t="shared" si="20"/>
        <v>0</v>
      </c>
      <c r="AV13" s="44">
        <f>IF(M13="ПП",РПП*AA13*(U13/1.5),IF(M13="ВП",ВПр*AA13*(U13/1.5),IF(M13="РПА",РПА*AA13*(U13/1.5),IF(M13="КПА",кпа*AA13*(U13/1.5),0))))</f>
        <v>0</v>
      </c>
      <c r="AW13" s="44">
        <f t="shared" si="21"/>
        <v>0</v>
      </c>
      <c r="AX13" s="44">
        <f t="shared" si="22"/>
        <v>0</v>
      </c>
      <c r="AY13" s="44">
        <f t="shared" si="23"/>
        <v>0</v>
      </c>
      <c r="AZ13" s="44">
        <f t="shared" si="24"/>
        <v>0</v>
      </c>
      <c r="BA13" s="44">
        <f t="shared" si="25"/>
        <v>0</v>
      </c>
      <c r="BB13" s="44">
        <f t="shared" si="26"/>
        <v>0</v>
      </c>
      <c r="BC13" s="44">
        <f t="shared" si="27"/>
        <v>0</v>
      </c>
      <c r="BD13" s="44">
        <f t="shared" si="28"/>
        <v>0</v>
      </c>
      <c r="BE13" s="45">
        <f t="shared" si="29"/>
        <v>36</v>
      </c>
      <c r="BF13" s="46"/>
      <c r="BG13" s="47">
        <f t="shared" si="30"/>
        <v>36</v>
      </c>
      <c r="BH13" s="47">
        <f t="shared" si="31"/>
        <v>1</v>
      </c>
      <c r="BI13" s="47">
        <f t="shared" si="32"/>
        <v>0</v>
      </c>
      <c r="BJ13" s="48">
        <f t="shared" si="33"/>
        <v>0</v>
      </c>
      <c r="BK13" s="48">
        <f t="shared" si="34"/>
        <v>0</v>
      </c>
      <c r="BL13" s="48">
        <f t="shared" si="35"/>
        <v>0</v>
      </c>
    </row>
    <row r="14" spans="1:64" s="2" customFormat="1" ht="30" customHeight="1">
      <c r="A14" s="29" t="str">
        <f t="shared" si="2"/>
        <v>Д</v>
      </c>
      <c r="B14" s="29" t="str">
        <f t="shared" si="3"/>
        <v>Б</v>
      </c>
      <c r="C14" s="30" t="s">
        <v>88</v>
      </c>
      <c r="D14" s="31" t="str">
        <f t="shared" si="4"/>
        <v>'38.03.05</v>
      </c>
      <c r="E14" s="32" t="str">
        <f t="shared" si="5"/>
        <v>Кибербезопасность в экономике</v>
      </c>
      <c r="F14" s="33" t="s">
        <v>74</v>
      </c>
      <c r="G14" s="33" t="s">
        <v>89</v>
      </c>
      <c r="H14" s="34"/>
      <c r="I14" s="34"/>
      <c r="J14" s="35" t="s">
        <v>96</v>
      </c>
      <c r="K14" s="36">
        <v>2</v>
      </c>
      <c r="L14" s="36">
        <v>18</v>
      </c>
      <c r="M14" s="37" t="s">
        <v>78</v>
      </c>
      <c r="N14" s="36">
        <v>2</v>
      </c>
      <c r="O14" s="36"/>
      <c r="P14" s="36"/>
      <c r="Q14" s="37" t="s">
        <v>91</v>
      </c>
      <c r="R14" s="36"/>
      <c r="S14" s="36"/>
      <c r="T14" s="36"/>
      <c r="U14" s="36"/>
      <c r="V14" s="36"/>
      <c r="W14" s="39" t="str">
        <f t="shared" si="6"/>
        <v>НБИбд</v>
      </c>
      <c r="X14" s="36" t="s">
        <v>92</v>
      </c>
      <c r="Y14" s="36">
        <v>2</v>
      </c>
      <c r="Z14" s="36">
        <v>1</v>
      </c>
      <c r="AA14" s="39">
        <f t="shared" si="7"/>
        <v>24</v>
      </c>
      <c r="AB14" s="36">
        <v>21</v>
      </c>
      <c r="AC14" s="36">
        <v>3</v>
      </c>
      <c r="AD14" s="40">
        <f t="shared" si="8"/>
        <v>24</v>
      </c>
      <c r="AE14" s="41">
        <f t="shared" si="9"/>
        <v>1</v>
      </c>
      <c r="AF14" s="41">
        <f t="shared" si="10"/>
        <v>1</v>
      </c>
      <c r="AG14" s="42" t="s">
        <v>93</v>
      </c>
      <c r="AH14" s="37" t="s">
        <v>81</v>
      </c>
      <c r="AI14" s="37" t="s">
        <v>94</v>
      </c>
      <c r="AJ14" s="43" t="s">
        <v>97</v>
      </c>
      <c r="AK14" s="37"/>
      <c r="AL14" s="44">
        <f t="shared" si="11"/>
        <v>36</v>
      </c>
      <c r="AM14" s="44">
        <f t="shared" si="12"/>
        <v>0</v>
      </c>
      <c r="AN14" s="44">
        <f t="shared" si="13"/>
        <v>0</v>
      </c>
      <c r="AO14" s="44">
        <f t="shared" si="14"/>
        <v>7.92</v>
      </c>
      <c r="AP14" s="44">
        <f t="shared" si="15"/>
        <v>12</v>
      </c>
      <c r="AQ14" s="44">
        <f t="shared" si="16"/>
        <v>1</v>
      </c>
      <c r="AR14" s="44">
        <f t="shared" si="17"/>
        <v>1.8</v>
      </c>
      <c r="AS14" s="44">
        <f t="shared" si="18"/>
        <v>0</v>
      </c>
      <c r="AT14" s="44">
        <f t="shared" si="19"/>
        <v>0</v>
      </c>
      <c r="AU14" s="44">
        <f t="shared" si="20"/>
        <v>0</v>
      </c>
      <c r="AV14" s="44">
        <f>IF(M14="ПП",РПП*AA14*(U14/1.5),IF(M14="ВП",ВПр*AA14*(U14/1.5),IF(M14="РПА",РПА*AA14*(U14/1.5),IF(M14="КПА",кпа*AA14*(U14/1.5),0))))</f>
        <v>0</v>
      </c>
      <c r="AW14" s="44">
        <f t="shared" si="21"/>
        <v>0</v>
      </c>
      <c r="AX14" s="44">
        <f t="shared" si="22"/>
        <v>0</v>
      </c>
      <c r="AY14" s="44">
        <f t="shared" si="23"/>
        <v>0</v>
      </c>
      <c r="AZ14" s="44">
        <f t="shared" si="24"/>
        <v>0</v>
      </c>
      <c r="BA14" s="44">
        <f t="shared" si="25"/>
        <v>0</v>
      </c>
      <c r="BB14" s="44">
        <f t="shared" si="26"/>
        <v>0</v>
      </c>
      <c r="BC14" s="44">
        <f t="shared" si="27"/>
        <v>0</v>
      </c>
      <c r="BD14" s="44">
        <f t="shared" si="28"/>
        <v>0</v>
      </c>
      <c r="BE14" s="45">
        <f t="shared" si="29"/>
        <v>58.72</v>
      </c>
      <c r="BF14" s="46"/>
      <c r="BG14" s="47">
        <f t="shared" si="30"/>
        <v>0</v>
      </c>
      <c r="BH14" s="47">
        <f t="shared" si="31"/>
        <v>0</v>
      </c>
      <c r="BI14" s="47">
        <f t="shared" si="32"/>
        <v>0</v>
      </c>
      <c r="BJ14" s="48">
        <f t="shared" si="33"/>
        <v>36</v>
      </c>
      <c r="BK14" s="48">
        <f t="shared" si="34"/>
        <v>1</v>
      </c>
      <c r="BL14" s="48">
        <f t="shared" si="35"/>
        <v>22.720000000000002</v>
      </c>
    </row>
    <row r="15" spans="1:64" s="2" customFormat="1" ht="30" customHeight="1">
      <c r="A15" s="29" t="str">
        <f t="shared" si="2"/>
        <v>Д</v>
      </c>
      <c r="B15" s="29" t="str">
        <f t="shared" si="3"/>
        <v>Б</v>
      </c>
      <c r="C15" s="30" t="s">
        <v>88</v>
      </c>
      <c r="D15" s="31" t="str">
        <f t="shared" si="4"/>
        <v>'38.03.05</v>
      </c>
      <c r="E15" s="32" t="str">
        <f t="shared" si="5"/>
        <v>Кибербезопасность в экономике</v>
      </c>
      <c r="F15" s="33" t="s">
        <v>74</v>
      </c>
      <c r="G15" s="33" t="s">
        <v>89</v>
      </c>
      <c r="H15" s="34"/>
      <c r="I15" s="34"/>
      <c r="J15" s="35" t="s">
        <v>96</v>
      </c>
      <c r="K15" s="36">
        <v>2</v>
      </c>
      <c r="L15" s="36">
        <v>18</v>
      </c>
      <c r="M15" s="37" t="s">
        <v>84</v>
      </c>
      <c r="N15" s="36"/>
      <c r="O15" s="36"/>
      <c r="P15" s="36">
        <v>2</v>
      </c>
      <c r="Q15" s="37"/>
      <c r="R15" s="36"/>
      <c r="S15" s="36"/>
      <c r="T15" s="36"/>
      <c r="U15" s="36"/>
      <c r="V15" s="36"/>
      <c r="W15" s="39" t="str">
        <f t="shared" si="6"/>
        <v>НБИбд</v>
      </c>
      <c r="X15" s="36" t="s">
        <v>92</v>
      </c>
      <c r="Y15" s="36">
        <v>2</v>
      </c>
      <c r="Z15" s="36">
        <v>1</v>
      </c>
      <c r="AA15" s="39">
        <f t="shared" si="7"/>
        <v>24</v>
      </c>
      <c r="AB15" s="49">
        <v>21</v>
      </c>
      <c r="AC15" s="49">
        <v>3</v>
      </c>
      <c r="AD15" s="40">
        <f t="shared" si="8"/>
        <v>24</v>
      </c>
      <c r="AE15" s="41">
        <f t="shared" si="9"/>
        <v>1</v>
      </c>
      <c r="AF15" s="41">
        <f t="shared" si="10"/>
        <v>1</v>
      </c>
      <c r="AG15" s="42" t="s">
        <v>93</v>
      </c>
      <c r="AH15" s="37" t="s">
        <v>81</v>
      </c>
      <c r="AI15" s="37" t="s">
        <v>94</v>
      </c>
      <c r="AJ15" s="43" t="s">
        <v>95</v>
      </c>
      <c r="AK15" s="37"/>
      <c r="AL15" s="44">
        <f t="shared" si="11"/>
        <v>0</v>
      </c>
      <c r="AM15" s="44">
        <f t="shared" si="12"/>
        <v>36</v>
      </c>
      <c r="AN15" s="44">
        <f t="shared" si="13"/>
        <v>0</v>
      </c>
      <c r="AO15" s="44">
        <f t="shared" si="14"/>
        <v>0</v>
      </c>
      <c r="AP15" s="44">
        <f t="shared" si="15"/>
        <v>0</v>
      </c>
      <c r="AQ15" s="44">
        <f t="shared" si="16"/>
        <v>0</v>
      </c>
      <c r="AR15" s="44">
        <f t="shared" si="17"/>
        <v>0</v>
      </c>
      <c r="AS15" s="44">
        <f t="shared" si="18"/>
        <v>0</v>
      </c>
      <c r="AT15" s="44">
        <f t="shared" si="19"/>
        <v>0</v>
      </c>
      <c r="AU15" s="44">
        <f t="shared" si="20"/>
        <v>0</v>
      </c>
      <c r="AV15" s="44">
        <f>IF(M15="ПП",РПП*AA15*(U15/1.5),IF(M15="ВП",ВПр*AA15*(U15/1.5),IF(M15="РПА",РПА*AA15*(U15/1.5),IF(M15="КПА",кпа*AA15*(U15/1.5),0))))</f>
        <v>0</v>
      </c>
      <c r="AW15" s="44">
        <f t="shared" si="21"/>
        <v>0</v>
      </c>
      <c r="AX15" s="44">
        <f t="shared" si="22"/>
        <v>0</v>
      </c>
      <c r="AY15" s="44">
        <f t="shared" si="23"/>
        <v>0</v>
      </c>
      <c r="AZ15" s="44">
        <f t="shared" si="24"/>
        <v>0</v>
      </c>
      <c r="BA15" s="44">
        <f t="shared" si="25"/>
        <v>0</v>
      </c>
      <c r="BB15" s="44">
        <f t="shared" si="26"/>
        <v>0</v>
      </c>
      <c r="BC15" s="44">
        <f t="shared" si="27"/>
        <v>0</v>
      </c>
      <c r="BD15" s="44">
        <f t="shared" si="28"/>
        <v>0</v>
      </c>
      <c r="BE15" s="45">
        <f t="shared" si="29"/>
        <v>36</v>
      </c>
      <c r="BF15" s="46"/>
      <c r="BG15" s="47">
        <f t="shared" si="30"/>
        <v>0</v>
      </c>
      <c r="BH15" s="47">
        <f t="shared" si="31"/>
        <v>0</v>
      </c>
      <c r="BI15" s="47">
        <f t="shared" si="32"/>
        <v>0</v>
      </c>
      <c r="BJ15" s="48">
        <f t="shared" si="33"/>
        <v>36</v>
      </c>
      <c r="BK15" s="48">
        <f t="shared" si="34"/>
        <v>1</v>
      </c>
      <c r="BL15" s="48">
        <f t="shared" si="35"/>
        <v>0</v>
      </c>
    </row>
    <row r="16" spans="1:64" s="2" customFormat="1" ht="30" customHeight="1">
      <c r="A16" s="29" t="str">
        <f t="shared" si="2"/>
        <v>Д</v>
      </c>
      <c r="B16" s="29" t="str">
        <f t="shared" si="3"/>
        <v>Б</v>
      </c>
      <c r="C16" s="30" t="s">
        <v>88</v>
      </c>
      <c r="D16" s="31" t="str">
        <f t="shared" si="4"/>
        <v>'38.03.05</v>
      </c>
      <c r="E16" s="32" t="str">
        <f t="shared" si="5"/>
        <v>Кибербезопасность в экономике</v>
      </c>
      <c r="F16" s="33" t="s">
        <v>74</v>
      </c>
      <c r="G16" s="33" t="s">
        <v>89</v>
      </c>
      <c r="H16" s="34"/>
      <c r="I16" s="34"/>
      <c r="J16" s="35" t="s">
        <v>98</v>
      </c>
      <c r="K16" s="36">
        <v>1</v>
      </c>
      <c r="L16" s="36">
        <v>18</v>
      </c>
      <c r="M16" s="37" t="s">
        <v>78</v>
      </c>
      <c r="N16" s="36">
        <v>1</v>
      </c>
      <c r="O16" s="36"/>
      <c r="P16" s="36"/>
      <c r="Q16" s="37" t="s">
        <v>91</v>
      </c>
      <c r="R16" s="36"/>
      <c r="S16" s="36"/>
      <c r="T16" s="36"/>
      <c r="U16" s="36"/>
      <c r="V16" s="36"/>
      <c r="W16" s="39" t="str">
        <f t="shared" si="6"/>
        <v>НБИбд</v>
      </c>
      <c r="X16" s="36" t="s">
        <v>92</v>
      </c>
      <c r="Y16" s="36">
        <v>2</v>
      </c>
      <c r="Z16" s="36">
        <v>1</v>
      </c>
      <c r="AA16" s="39">
        <f t="shared" si="7"/>
        <v>24</v>
      </c>
      <c r="AB16" s="36">
        <v>21</v>
      </c>
      <c r="AC16" s="36">
        <v>3</v>
      </c>
      <c r="AD16" s="40">
        <f t="shared" si="8"/>
        <v>24</v>
      </c>
      <c r="AE16" s="41">
        <f t="shared" si="9"/>
        <v>1</v>
      </c>
      <c r="AF16" s="41">
        <f t="shared" si="10"/>
        <v>1</v>
      </c>
      <c r="AG16" s="42" t="s">
        <v>80</v>
      </c>
      <c r="AH16" s="37" t="s">
        <v>81</v>
      </c>
      <c r="AI16" s="37" t="s">
        <v>94</v>
      </c>
      <c r="AJ16" s="43" t="s">
        <v>99</v>
      </c>
      <c r="AK16" s="37"/>
      <c r="AL16" s="44">
        <f t="shared" si="11"/>
        <v>18</v>
      </c>
      <c r="AM16" s="44">
        <f t="shared" si="12"/>
        <v>0</v>
      </c>
      <c r="AN16" s="44">
        <f t="shared" si="13"/>
        <v>0</v>
      </c>
      <c r="AO16" s="44">
        <f t="shared" si="14"/>
        <v>7.92</v>
      </c>
      <c r="AP16" s="44">
        <f t="shared" si="15"/>
        <v>12</v>
      </c>
      <c r="AQ16" s="44">
        <f t="shared" si="16"/>
        <v>1</v>
      </c>
      <c r="AR16" s="44">
        <f t="shared" si="17"/>
        <v>0.9</v>
      </c>
      <c r="AS16" s="44">
        <f t="shared" si="18"/>
        <v>0</v>
      </c>
      <c r="AT16" s="44">
        <f t="shared" si="19"/>
        <v>0</v>
      </c>
      <c r="AU16" s="44">
        <f t="shared" si="20"/>
        <v>0</v>
      </c>
      <c r="AV16" s="44">
        <f>IF(M16="ПП",РПП*AA16*(U16/1.5),IF(M16="ВП",ВПр*AA16*(U16/1.5),IF(M16="РПА",РПА*AA16*(U16/1.5),IF(M16="КПА",кпа*AA16*(U16/1.5),0))))</f>
        <v>0</v>
      </c>
      <c r="AW16" s="44">
        <f t="shared" si="21"/>
        <v>0</v>
      </c>
      <c r="AX16" s="44">
        <f t="shared" si="22"/>
        <v>0</v>
      </c>
      <c r="AY16" s="44">
        <f t="shared" si="23"/>
        <v>0</v>
      </c>
      <c r="AZ16" s="44">
        <f t="shared" si="24"/>
        <v>0</v>
      </c>
      <c r="BA16" s="44">
        <f t="shared" si="25"/>
        <v>0</v>
      </c>
      <c r="BB16" s="44">
        <f t="shared" si="26"/>
        <v>0</v>
      </c>
      <c r="BC16" s="44">
        <f t="shared" si="27"/>
        <v>0</v>
      </c>
      <c r="BD16" s="44">
        <f t="shared" si="28"/>
        <v>0</v>
      </c>
      <c r="BE16" s="45">
        <f t="shared" si="29"/>
        <v>39.82</v>
      </c>
      <c r="BF16" s="46"/>
      <c r="BG16" s="47">
        <f t="shared" si="30"/>
        <v>18</v>
      </c>
      <c r="BH16" s="47">
        <f t="shared" si="31"/>
        <v>0.5</v>
      </c>
      <c r="BI16" s="47">
        <f t="shared" si="32"/>
        <v>21.82</v>
      </c>
      <c r="BJ16" s="48">
        <f t="shared" si="33"/>
        <v>0</v>
      </c>
      <c r="BK16" s="48">
        <f t="shared" si="34"/>
        <v>0</v>
      </c>
      <c r="BL16" s="48">
        <f t="shared" si="35"/>
        <v>0</v>
      </c>
    </row>
    <row r="17" spans="1:64" s="2" customFormat="1" ht="30" customHeight="1">
      <c r="A17" s="29" t="str">
        <f t="shared" si="2"/>
        <v>Д</v>
      </c>
      <c r="B17" s="29" t="str">
        <f t="shared" si="3"/>
        <v>Б</v>
      </c>
      <c r="C17" s="30" t="s">
        <v>88</v>
      </c>
      <c r="D17" s="31" t="str">
        <f t="shared" si="4"/>
        <v>'38.03.05</v>
      </c>
      <c r="E17" s="32" t="str">
        <f t="shared" si="5"/>
        <v>Кибербезопасность в экономике</v>
      </c>
      <c r="F17" s="33" t="s">
        <v>74</v>
      </c>
      <c r="G17" s="33" t="s">
        <v>89</v>
      </c>
      <c r="H17" s="34"/>
      <c r="I17" s="34"/>
      <c r="J17" s="35" t="s">
        <v>98</v>
      </c>
      <c r="K17" s="36">
        <v>1</v>
      </c>
      <c r="L17" s="36">
        <v>18</v>
      </c>
      <c r="M17" s="37" t="s">
        <v>84</v>
      </c>
      <c r="N17" s="36"/>
      <c r="O17" s="36"/>
      <c r="P17" s="36">
        <v>1</v>
      </c>
      <c r="Q17" s="37"/>
      <c r="R17" s="36"/>
      <c r="S17" s="36"/>
      <c r="T17" s="36"/>
      <c r="U17" s="36"/>
      <c r="V17" s="36"/>
      <c r="W17" s="39" t="str">
        <f t="shared" si="6"/>
        <v>НБИбд</v>
      </c>
      <c r="X17" s="36" t="s">
        <v>92</v>
      </c>
      <c r="Y17" s="36">
        <v>2</v>
      </c>
      <c r="Z17" s="36">
        <v>1</v>
      </c>
      <c r="AA17" s="39">
        <f t="shared" si="7"/>
        <v>24</v>
      </c>
      <c r="AB17" s="49">
        <v>21</v>
      </c>
      <c r="AC17" s="49">
        <v>3</v>
      </c>
      <c r="AD17" s="40">
        <f t="shared" si="8"/>
        <v>24</v>
      </c>
      <c r="AE17" s="41">
        <f t="shared" si="9"/>
        <v>1</v>
      </c>
      <c r="AF17" s="41">
        <f t="shared" si="10"/>
        <v>1</v>
      </c>
      <c r="AG17" s="42" t="s">
        <v>80</v>
      </c>
      <c r="AH17" s="37" t="s">
        <v>100</v>
      </c>
      <c r="AI17" s="37" t="s">
        <v>94</v>
      </c>
      <c r="AJ17" s="43" t="s">
        <v>101</v>
      </c>
      <c r="AK17" s="37"/>
      <c r="AL17" s="44">
        <f t="shared" si="11"/>
        <v>0</v>
      </c>
      <c r="AM17" s="44">
        <f t="shared" si="12"/>
        <v>18</v>
      </c>
      <c r="AN17" s="44">
        <f t="shared" si="13"/>
        <v>0</v>
      </c>
      <c r="AO17" s="44">
        <f t="shared" si="14"/>
        <v>0</v>
      </c>
      <c r="AP17" s="44">
        <f t="shared" si="15"/>
        <v>0</v>
      </c>
      <c r="AQ17" s="44">
        <f t="shared" si="16"/>
        <v>0</v>
      </c>
      <c r="AR17" s="44">
        <f t="shared" si="17"/>
        <v>0</v>
      </c>
      <c r="AS17" s="44">
        <f t="shared" si="18"/>
        <v>0</v>
      </c>
      <c r="AT17" s="44">
        <f t="shared" si="19"/>
        <v>0</v>
      </c>
      <c r="AU17" s="44">
        <f t="shared" si="20"/>
        <v>0</v>
      </c>
      <c r="AV17" s="44">
        <f>IF(M17="ПП",РПП*AA17*(U17/1.5),IF(M17="ВП",ВПр*AA17*(U17/1.5),IF(M17="РПА",РПА*AA17*(U17/1.5),IF(M17="КПА",кпа*AA17*(U17/1.5),0))))</f>
        <v>0</v>
      </c>
      <c r="AW17" s="44">
        <f t="shared" si="21"/>
        <v>0</v>
      </c>
      <c r="AX17" s="44">
        <f t="shared" si="22"/>
        <v>0</v>
      </c>
      <c r="AY17" s="44">
        <f t="shared" si="23"/>
        <v>0</v>
      </c>
      <c r="AZ17" s="44">
        <f t="shared" si="24"/>
        <v>0</v>
      </c>
      <c r="BA17" s="44">
        <f t="shared" si="25"/>
        <v>0</v>
      </c>
      <c r="BB17" s="44">
        <f t="shared" si="26"/>
        <v>0</v>
      </c>
      <c r="BC17" s="44">
        <f t="shared" si="27"/>
        <v>0</v>
      </c>
      <c r="BD17" s="44">
        <f t="shared" si="28"/>
        <v>0</v>
      </c>
      <c r="BE17" s="45">
        <f t="shared" si="29"/>
        <v>18</v>
      </c>
      <c r="BF17" s="46"/>
      <c r="BG17" s="47">
        <f t="shared" si="30"/>
        <v>18</v>
      </c>
      <c r="BH17" s="47">
        <f t="shared" si="31"/>
        <v>0.5</v>
      </c>
      <c r="BI17" s="47">
        <f t="shared" si="32"/>
        <v>0</v>
      </c>
      <c r="BJ17" s="48">
        <f t="shared" si="33"/>
        <v>0</v>
      </c>
      <c r="BK17" s="48">
        <f t="shared" si="34"/>
        <v>0</v>
      </c>
      <c r="BL17" s="48">
        <f t="shared" si="35"/>
        <v>0</v>
      </c>
    </row>
    <row r="18" spans="1:64" s="2" customFormat="1" ht="30" customHeight="1">
      <c r="A18" s="29" t="str">
        <f t="shared" si="2"/>
        <v>Д</v>
      </c>
      <c r="B18" s="29" t="str">
        <f t="shared" si="3"/>
        <v>Б</v>
      </c>
      <c r="C18" s="30" t="s">
        <v>88</v>
      </c>
      <c r="D18" s="31" t="str">
        <f t="shared" si="4"/>
        <v>'38.03.05</v>
      </c>
      <c r="E18" s="32" t="str">
        <f t="shared" si="5"/>
        <v>Кибербезопасность в экономике</v>
      </c>
      <c r="F18" s="33" t="s">
        <v>74</v>
      </c>
      <c r="G18" s="33" t="s">
        <v>89</v>
      </c>
      <c r="H18" s="34"/>
      <c r="I18" s="34"/>
      <c r="J18" s="35" t="s">
        <v>98</v>
      </c>
      <c r="K18" s="36">
        <v>2</v>
      </c>
      <c r="L18" s="36">
        <v>18</v>
      </c>
      <c r="M18" s="37" t="s">
        <v>78</v>
      </c>
      <c r="N18" s="36">
        <v>1</v>
      </c>
      <c r="O18" s="36"/>
      <c r="P18" s="36"/>
      <c r="Q18" s="37" t="s">
        <v>91</v>
      </c>
      <c r="R18" s="36"/>
      <c r="S18" s="36"/>
      <c r="T18" s="36"/>
      <c r="U18" s="36"/>
      <c r="V18" s="36"/>
      <c r="W18" s="39" t="str">
        <f t="shared" si="6"/>
        <v>НБИбд</v>
      </c>
      <c r="X18" s="36" t="s">
        <v>92</v>
      </c>
      <c r="Y18" s="36">
        <v>2</v>
      </c>
      <c r="Z18" s="36">
        <v>1</v>
      </c>
      <c r="AA18" s="39">
        <f t="shared" si="7"/>
        <v>24</v>
      </c>
      <c r="AB18" s="36">
        <v>21</v>
      </c>
      <c r="AC18" s="36">
        <v>3</v>
      </c>
      <c r="AD18" s="40">
        <f t="shared" si="8"/>
        <v>24</v>
      </c>
      <c r="AE18" s="41">
        <f t="shared" si="9"/>
        <v>1</v>
      </c>
      <c r="AF18" s="41">
        <f t="shared" si="10"/>
        <v>1</v>
      </c>
      <c r="AG18" s="42" t="s">
        <v>80</v>
      </c>
      <c r="AH18" s="37" t="s">
        <v>81</v>
      </c>
      <c r="AI18" s="37" t="s">
        <v>94</v>
      </c>
      <c r="AJ18" s="43" t="s">
        <v>102</v>
      </c>
      <c r="AK18" s="37"/>
      <c r="AL18" s="44">
        <f t="shared" si="11"/>
        <v>18</v>
      </c>
      <c r="AM18" s="44">
        <f t="shared" si="12"/>
        <v>0</v>
      </c>
      <c r="AN18" s="44">
        <f t="shared" si="13"/>
        <v>0</v>
      </c>
      <c r="AO18" s="44">
        <f t="shared" si="14"/>
        <v>7.92</v>
      </c>
      <c r="AP18" s="44">
        <f t="shared" si="15"/>
        <v>12</v>
      </c>
      <c r="AQ18" s="44">
        <f t="shared" si="16"/>
        <v>1</v>
      </c>
      <c r="AR18" s="44">
        <f t="shared" si="17"/>
        <v>0.9</v>
      </c>
      <c r="AS18" s="44">
        <f t="shared" si="18"/>
        <v>0</v>
      </c>
      <c r="AT18" s="44">
        <f t="shared" si="19"/>
        <v>0</v>
      </c>
      <c r="AU18" s="44">
        <f t="shared" si="20"/>
        <v>0</v>
      </c>
      <c r="AV18" s="44">
        <f>IF(M18="ПП",РПП*AA18*(U18/1.5),IF(M18="ВП",ВПр*AA18*(U18/1.5),IF(M18="РПА",РПА*AA18*(U18/1.5),IF(M18="КПА",кпа*AA18*(U18/1.5),0))))</f>
        <v>0</v>
      </c>
      <c r="AW18" s="44">
        <f t="shared" si="21"/>
        <v>0</v>
      </c>
      <c r="AX18" s="44">
        <f t="shared" si="22"/>
        <v>0</v>
      </c>
      <c r="AY18" s="44">
        <f t="shared" si="23"/>
        <v>0</v>
      </c>
      <c r="AZ18" s="44">
        <f t="shared" si="24"/>
        <v>0</v>
      </c>
      <c r="BA18" s="44">
        <f t="shared" si="25"/>
        <v>0</v>
      </c>
      <c r="BB18" s="44">
        <f t="shared" si="26"/>
        <v>0</v>
      </c>
      <c r="BC18" s="44">
        <f t="shared" si="27"/>
        <v>0</v>
      </c>
      <c r="BD18" s="44">
        <f t="shared" si="28"/>
        <v>0</v>
      </c>
      <c r="BE18" s="45">
        <f t="shared" si="29"/>
        <v>39.82</v>
      </c>
      <c r="BF18" s="46"/>
      <c r="BG18" s="47">
        <f t="shared" si="30"/>
        <v>0</v>
      </c>
      <c r="BH18" s="47">
        <f t="shared" si="31"/>
        <v>0</v>
      </c>
      <c r="BI18" s="47">
        <f t="shared" si="32"/>
        <v>0</v>
      </c>
      <c r="BJ18" s="48">
        <f t="shared" si="33"/>
        <v>18</v>
      </c>
      <c r="BK18" s="48">
        <f t="shared" si="34"/>
        <v>0.5</v>
      </c>
      <c r="BL18" s="48">
        <f t="shared" si="35"/>
        <v>21.82</v>
      </c>
    </row>
    <row r="19" spans="1:64" s="2" customFormat="1" ht="30" customHeight="1">
      <c r="A19" s="29" t="str">
        <f t="shared" si="2"/>
        <v>Д</v>
      </c>
      <c r="B19" s="29" t="str">
        <f t="shared" si="3"/>
        <v>Б</v>
      </c>
      <c r="C19" s="30" t="s">
        <v>88</v>
      </c>
      <c r="D19" s="31" t="str">
        <f t="shared" si="4"/>
        <v>'38.03.05</v>
      </c>
      <c r="E19" s="32" t="str">
        <f t="shared" si="5"/>
        <v>Кибербезопасность в экономике</v>
      </c>
      <c r="F19" s="33" t="s">
        <v>74</v>
      </c>
      <c r="G19" s="33" t="s">
        <v>89</v>
      </c>
      <c r="H19" s="34"/>
      <c r="I19" s="34"/>
      <c r="J19" s="35" t="s">
        <v>98</v>
      </c>
      <c r="K19" s="36">
        <v>2</v>
      </c>
      <c r="L19" s="36">
        <v>18</v>
      </c>
      <c r="M19" s="37" t="s">
        <v>84</v>
      </c>
      <c r="N19" s="36"/>
      <c r="O19" s="36"/>
      <c r="P19" s="36">
        <v>2</v>
      </c>
      <c r="Q19" s="37"/>
      <c r="R19" s="36"/>
      <c r="S19" s="36"/>
      <c r="T19" s="36"/>
      <c r="U19" s="36"/>
      <c r="V19" s="36"/>
      <c r="W19" s="39" t="str">
        <f t="shared" si="6"/>
        <v>НБИбд</v>
      </c>
      <c r="X19" s="36" t="s">
        <v>92</v>
      </c>
      <c r="Y19" s="36">
        <v>2</v>
      </c>
      <c r="Z19" s="36">
        <v>1</v>
      </c>
      <c r="AA19" s="39">
        <f t="shared" si="7"/>
        <v>24</v>
      </c>
      <c r="AB19" s="49">
        <v>21</v>
      </c>
      <c r="AC19" s="49">
        <v>3</v>
      </c>
      <c r="AD19" s="40">
        <f t="shared" si="8"/>
        <v>24</v>
      </c>
      <c r="AE19" s="41">
        <f t="shared" si="9"/>
        <v>1</v>
      </c>
      <c r="AF19" s="41">
        <f t="shared" si="10"/>
        <v>1</v>
      </c>
      <c r="AG19" s="42" t="s">
        <v>80</v>
      </c>
      <c r="AH19" s="37" t="s">
        <v>100</v>
      </c>
      <c r="AI19" s="37" t="s">
        <v>94</v>
      </c>
      <c r="AJ19" s="43" t="s">
        <v>103</v>
      </c>
      <c r="AK19" s="37"/>
      <c r="AL19" s="44">
        <f t="shared" si="11"/>
        <v>0</v>
      </c>
      <c r="AM19" s="44">
        <f t="shared" si="12"/>
        <v>36</v>
      </c>
      <c r="AN19" s="44">
        <f t="shared" si="13"/>
        <v>0</v>
      </c>
      <c r="AO19" s="44">
        <f t="shared" si="14"/>
        <v>0</v>
      </c>
      <c r="AP19" s="44">
        <f t="shared" si="15"/>
        <v>0</v>
      </c>
      <c r="AQ19" s="44">
        <f t="shared" si="16"/>
        <v>0</v>
      </c>
      <c r="AR19" s="44">
        <f t="shared" si="17"/>
        <v>0</v>
      </c>
      <c r="AS19" s="44">
        <f t="shared" si="18"/>
        <v>0</v>
      </c>
      <c r="AT19" s="44">
        <f t="shared" si="19"/>
        <v>0</v>
      </c>
      <c r="AU19" s="44">
        <f t="shared" si="20"/>
        <v>0</v>
      </c>
      <c r="AV19" s="44">
        <f>IF(M19="ПП",РПП*AA19*(U19/1.5),IF(M19="ВП",ВПр*AA19*(U19/1.5),IF(M19="РПА",РПА*AA19*(U19/1.5),IF(M19="КПА",кпа*AA19*(U19/1.5),0))))</f>
        <v>0</v>
      </c>
      <c r="AW19" s="44">
        <f t="shared" si="21"/>
        <v>0</v>
      </c>
      <c r="AX19" s="44">
        <f t="shared" si="22"/>
        <v>0</v>
      </c>
      <c r="AY19" s="44">
        <f t="shared" si="23"/>
        <v>0</v>
      </c>
      <c r="AZ19" s="44">
        <f t="shared" si="24"/>
        <v>0</v>
      </c>
      <c r="BA19" s="44">
        <f t="shared" si="25"/>
        <v>0</v>
      </c>
      <c r="BB19" s="44">
        <f t="shared" si="26"/>
        <v>0</v>
      </c>
      <c r="BC19" s="44">
        <f t="shared" si="27"/>
        <v>0</v>
      </c>
      <c r="BD19" s="44">
        <f t="shared" si="28"/>
        <v>0</v>
      </c>
      <c r="BE19" s="45">
        <f t="shared" si="29"/>
        <v>36</v>
      </c>
      <c r="BF19" s="46"/>
      <c r="BG19" s="47">
        <f t="shared" si="30"/>
        <v>0</v>
      </c>
      <c r="BH19" s="47">
        <f t="shared" si="31"/>
        <v>0</v>
      </c>
      <c r="BI19" s="47">
        <f t="shared" si="32"/>
        <v>0</v>
      </c>
      <c r="BJ19" s="48">
        <f t="shared" si="33"/>
        <v>36</v>
      </c>
      <c r="BK19" s="48">
        <f t="shared" si="34"/>
        <v>1</v>
      </c>
      <c r="BL19" s="48">
        <f t="shared" si="35"/>
        <v>0</v>
      </c>
    </row>
    <row r="20" spans="1:64" s="2" customFormat="1" ht="30" customHeight="1">
      <c r="A20" s="29" t="str">
        <f t="shared" si="2"/>
        <v>Д</v>
      </c>
      <c r="B20" s="29" t="str">
        <f t="shared" si="3"/>
        <v>Б</v>
      </c>
      <c r="C20" s="30" t="s">
        <v>88</v>
      </c>
      <c r="D20" s="31" t="str">
        <f t="shared" si="4"/>
        <v>'38.03.05</v>
      </c>
      <c r="E20" s="32" t="str">
        <f t="shared" si="5"/>
        <v>Кибербезопасность в экономике</v>
      </c>
      <c r="F20" s="33" t="s">
        <v>74</v>
      </c>
      <c r="G20" s="33" t="s">
        <v>89</v>
      </c>
      <c r="H20" s="34"/>
      <c r="I20" s="34"/>
      <c r="J20" s="35" t="s">
        <v>104</v>
      </c>
      <c r="K20" s="36">
        <v>1</v>
      </c>
      <c r="L20" s="36">
        <v>18</v>
      </c>
      <c r="M20" s="37" t="s">
        <v>78</v>
      </c>
      <c r="N20" s="36">
        <v>1</v>
      </c>
      <c r="O20" s="36"/>
      <c r="P20" s="36"/>
      <c r="Q20" s="37"/>
      <c r="R20" s="36"/>
      <c r="S20" s="36"/>
      <c r="T20" s="36"/>
      <c r="U20" s="36"/>
      <c r="V20" s="36"/>
      <c r="W20" s="39" t="str">
        <f t="shared" si="6"/>
        <v>НБИбд</v>
      </c>
      <c r="X20" s="36" t="s">
        <v>92</v>
      </c>
      <c r="Y20" s="36">
        <v>2</v>
      </c>
      <c r="Z20" s="36">
        <v>1</v>
      </c>
      <c r="AA20" s="39">
        <f t="shared" si="7"/>
        <v>24</v>
      </c>
      <c r="AB20" s="36">
        <v>21</v>
      </c>
      <c r="AC20" s="36">
        <v>3</v>
      </c>
      <c r="AD20" s="40">
        <f t="shared" si="8"/>
        <v>24</v>
      </c>
      <c r="AE20" s="41">
        <f t="shared" si="9"/>
        <v>1</v>
      </c>
      <c r="AF20" s="41">
        <f t="shared" si="10"/>
        <v>1</v>
      </c>
      <c r="AG20" s="42" t="s">
        <v>80</v>
      </c>
      <c r="AH20" s="37" t="s">
        <v>81</v>
      </c>
      <c r="AI20" s="37" t="s">
        <v>82</v>
      </c>
      <c r="AJ20" s="43" t="s">
        <v>105</v>
      </c>
      <c r="AK20" s="37"/>
      <c r="AL20" s="44">
        <f t="shared" si="11"/>
        <v>18</v>
      </c>
      <c r="AM20" s="44">
        <f t="shared" si="12"/>
        <v>0</v>
      </c>
      <c r="AN20" s="44">
        <f t="shared" si="13"/>
        <v>0</v>
      </c>
      <c r="AO20" s="44">
        <f t="shared" si="14"/>
        <v>0</v>
      </c>
      <c r="AP20" s="44">
        <f t="shared" si="15"/>
        <v>0</v>
      </c>
      <c r="AQ20" s="44">
        <f t="shared" si="16"/>
        <v>0</v>
      </c>
      <c r="AR20" s="44">
        <f t="shared" si="17"/>
        <v>0.9</v>
      </c>
      <c r="AS20" s="44">
        <f t="shared" si="18"/>
        <v>0</v>
      </c>
      <c r="AT20" s="44">
        <f t="shared" si="19"/>
        <v>0</v>
      </c>
      <c r="AU20" s="44">
        <f t="shared" si="20"/>
        <v>0</v>
      </c>
      <c r="AV20" s="44">
        <f>IF(M20="ПП",РПП*AA20*(U20/1.5),IF(M20="ВП",ВПр*AA20*(U20/1.5),IF(M20="РПА",РПА*AA20*(U20/1.5),IF(M20="КПА",кпа*AA20*(U20/1.5),0))))</f>
        <v>0</v>
      </c>
      <c r="AW20" s="44">
        <f t="shared" si="21"/>
        <v>0</v>
      </c>
      <c r="AX20" s="44">
        <f t="shared" si="22"/>
        <v>0</v>
      </c>
      <c r="AY20" s="44">
        <f t="shared" si="23"/>
        <v>0</v>
      </c>
      <c r="AZ20" s="44">
        <f t="shared" si="24"/>
        <v>0</v>
      </c>
      <c r="BA20" s="44">
        <f t="shared" si="25"/>
        <v>0</v>
      </c>
      <c r="BB20" s="44">
        <f t="shared" si="26"/>
        <v>0</v>
      </c>
      <c r="BC20" s="44">
        <f t="shared" si="27"/>
        <v>0</v>
      </c>
      <c r="BD20" s="44">
        <f t="shared" si="28"/>
        <v>0</v>
      </c>
      <c r="BE20" s="45">
        <f t="shared" si="29"/>
        <v>18.899999999999999</v>
      </c>
      <c r="BF20" s="46"/>
      <c r="BG20" s="47">
        <f t="shared" si="30"/>
        <v>18</v>
      </c>
      <c r="BH20" s="47">
        <f t="shared" si="31"/>
        <v>0.5</v>
      </c>
      <c r="BI20" s="47">
        <f t="shared" si="32"/>
        <v>0.9</v>
      </c>
      <c r="BJ20" s="48">
        <f t="shared" si="33"/>
        <v>0</v>
      </c>
      <c r="BK20" s="48">
        <f t="shared" si="34"/>
        <v>0</v>
      </c>
      <c r="BL20" s="48">
        <f t="shared" si="35"/>
        <v>0</v>
      </c>
    </row>
    <row r="21" spans="1:64" s="2" customFormat="1" ht="30" customHeight="1">
      <c r="A21" s="29" t="str">
        <f t="shared" si="2"/>
        <v>Д</v>
      </c>
      <c r="B21" s="29" t="str">
        <f t="shared" si="3"/>
        <v>Б</v>
      </c>
      <c r="C21" s="30" t="s">
        <v>88</v>
      </c>
      <c r="D21" s="31" t="str">
        <f t="shared" si="4"/>
        <v>'38.03.05</v>
      </c>
      <c r="E21" s="32" t="str">
        <f t="shared" si="5"/>
        <v>Кибербезопасность в экономике</v>
      </c>
      <c r="F21" s="33" t="s">
        <v>74</v>
      </c>
      <c r="G21" s="33" t="s">
        <v>89</v>
      </c>
      <c r="H21" s="34"/>
      <c r="I21" s="34"/>
      <c r="J21" s="35" t="s">
        <v>104</v>
      </c>
      <c r="K21" s="36">
        <v>1</v>
      </c>
      <c r="L21" s="36">
        <v>18</v>
      </c>
      <c r="M21" s="37" t="s">
        <v>84</v>
      </c>
      <c r="N21" s="36"/>
      <c r="O21" s="36"/>
      <c r="P21" s="36">
        <v>1</v>
      </c>
      <c r="Q21" s="37" t="s">
        <v>85</v>
      </c>
      <c r="R21" s="36"/>
      <c r="S21" s="36"/>
      <c r="T21" s="36"/>
      <c r="U21" s="36"/>
      <c r="V21" s="36"/>
      <c r="W21" s="39" t="str">
        <f t="shared" si="6"/>
        <v>НБИбд</v>
      </c>
      <c r="X21" s="36" t="s">
        <v>92</v>
      </c>
      <c r="Y21" s="36">
        <v>2</v>
      </c>
      <c r="Z21" s="36">
        <v>1</v>
      </c>
      <c r="AA21" s="39">
        <f t="shared" si="7"/>
        <v>24</v>
      </c>
      <c r="AB21" s="49">
        <v>21</v>
      </c>
      <c r="AC21" s="49">
        <v>3</v>
      </c>
      <c r="AD21" s="40">
        <f t="shared" si="8"/>
        <v>24</v>
      </c>
      <c r="AE21" s="41">
        <f t="shared" si="9"/>
        <v>1</v>
      </c>
      <c r="AF21" s="41">
        <f t="shared" si="10"/>
        <v>1</v>
      </c>
      <c r="AG21" s="42" t="s">
        <v>80</v>
      </c>
      <c r="AH21" s="37" t="s">
        <v>81</v>
      </c>
      <c r="AI21" s="37" t="s">
        <v>82</v>
      </c>
      <c r="AJ21" s="43" t="s">
        <v>105</v>
      </c>
      <c r="AK21" s="37"/>
      <c r="AL21" s="44">
        <f t="shared" si="11"/>
        <v>0</v>
      </c>
      <c r="AM21" s="44">
        <f t="shared" si="12"/>
        <v>18</v>
      </c>
      <c r="AN21" s="44">
        <f t="shared" si="13"/>
        <v>0</v>
      </c>
      <c r="AO21" s="44">
        <f t="shared" si="14"/>
        <v>7.92</v>
      </c>
      <c r="AP21" s="44">
        <f t="shared" si="15"/>
        <v>12</v>
      </c>
      <c r="AQ21" s="44">
        <f t="shared" si="16"/>
        <v>1</v>
      </c>
      <c r="AR21" s="44">
        <f t="shared" si="17"/>
        <v>0</v>
      </c>
      <c r="AS21" s="44">
        <f t="shared" si="18"/>
        <v>0</v>
      </c>
      <c r="AT21" s="44">
        <f t="shared" si="19"/>
        <v>0</v>
      </c>
      <c r="AU21" s="44">
        <f t="shared" si="20"/>
        <v>0</v>
      </c>
      <c r="AV21" s="44">
        <f>IF(M21="ПП",РПП*AA21*(U21/1.5),IF(M21="ВП",ВПр*AA21*(U21/1.5),IF(M21="РПА",РПА*AA21*(U21/1.5),IF(M21="КПА",кпа*AA21*(U21/1.5),0))))</f>
        <v>0</v>
      </c>
      <c r="AW21" s="44">
        <f t="shared" si="21"/>
        <v>0</v>
      </c>
      <c r="AX21" s="44">
        <f t="shared" si="22"/>
        <v>0</v>
      </c>
      <c r="AY21" s="44">
        <f t="shared" si="23"/>
        <v>0</v>
      </c>
      <c r="AZ21" s="44">
        <f t="shared" si="24"/>
        <v>0</v>
      </c>
      <c r="BA21" s="44">
        <f t="shared" si="25"/>
        <v>0</v>
      </c>
      <c r="BB21" s="44">
        <f t="shared" si="26"/>
        <v>0</v>
      </c>
      <c r="BC21" s="44">
        <f t="shared" si="27"/>
        <v>0</v>
      </c>
      <c r="BD21" s="44">
        <f t="shared" si="28"/>
        <v>0</v>
      </c>
      <c r="BE21" s="45">
        <f t="shared" si="29"/>
        <v>38.92</v>
      </c>
      <c r="BF21" s="46"/>
      <c r="BG21" s="47">
        <f t="shared" si="30"/>
        <v>18</v>
      </c>
      <c r="BH21" s="47">
        <f t="shared" si="31"/>
        <v>0.5</v>
      </c>
      <c r="BI21" s="47">
        <f t="shared" si="32"/>
        <v>20.92</v>
      </c>
      <c r="BJ21" s="48">
        <f t="shared" si="33"/>
        <v>0</v>
      </c>
      <c r="BK21" s="48">
        <f t="shared" si="34"/>
        <v>0</v>
      </c>
      <c r="BL21" s="48">
        <f t="shared" si="35"/>
        <v>0</v>
      </c>
    </row>
    <row r="22" spans="1:64" s="2" customFormat="1" ht="30" customHeight="1">
      <c r="A22" s="29" t="str">
        <f t="shared" si="2"/>
        <v>Д</v>
      </c>
      <c r="B22" s="29" t="str">
        <f t="shared" si="3"/>
        <v>Б</v>
      </c>
      <c r="C22" s="30" t="s">
        <v>88</v>
      </c>
      <c r="D22" s="31" t="str">
        <f t="shared" si="4"/>
        <v>'38.03.05</v>
      </c>
      <c r="E22" s="32" t="str">
        <f t="shared" si="5"/>
        <v>Кибербезопасность в экономике</v>
      </c>
      <c r="F22" s="33" t="s">
        <v>74</v>
      </c>
      <c r="G22" s="33" t="s">
        <v>89</v>
      </c>
      <c r="H22" s="34"/>
      <c r="I22" s="34"/>
      <c r="J22" s="35" t="s">
        <v>106</v>
      </c>
      <c r="K22" s="36">
        <v>1</v>
      </c>
      <c r="L22" s="36">
        <v>18</v>
      </c>
      <c r="M22" s="37" t="s">
        <v>78</v>
      </c>
      <c r="N22" s="36">
        <v>1</v>
      </c>
      <c r="O22" s="36"/>
      <c r="P22" s="36"/>
      <c r="Q22" s="37"/>
      <c r="R22" s="36"/>
      <c r="S22" s="36"/>
      <c r="T22" s="36"/>
      <c r="U22" s="36"/>
      <c r="V22" s="36"/>
      <c r="W22" s="39" t="str">
        <f t="shared" si="6"/>
        <v>НБИбд</v>
      </c>
      <c r="X22" s="36" t="s">
        <v>92</v>
      </c>
      <c r="Y22" s="36">
        <v>2</v>
      </c>
      <c r="Z22" s="36">
        <v>1</v>
      </c>
      <c r="AA22" s="39">
        <f t="shared" si="7"/>
        <v>24</v>
      </c>
      <c r="AB22" s="36">
        <v>21</v>
      </c>
      <c r="AC22" s="36">
        <v>3</v>
      </c>
      <c r="AD22" s="40">
        <f t="shared" si="8"/>
        <v>24</v>
      </c>
      <c r="AE22" s="41">
        <f t="shared" si="9"/>
        <v>1</v>
      </c>
      <c r="AF22" s="41">
        <f t="shared" si="10"/>
        <v>1</v>
      </c>
      <c r="AG22" s="42" t="s">
        <v>80</v>
      </c>
      <c r="AH22" s="37" t="s">
        <v>81</v>
      </c>
      <c r="AI22" s="37" t="s">
        <v>94</v>
      </c>
      <c r="AJ22" s="43" t="s">
        <v>107</v>
      </c>
      <c r="AK22" s="37"/>
      <c r="AL22" s="44">
        <f t="shared" si="11"/>
        <v>18</v>
      </c>
      <c r="AM22" s="44">
        <f t="shared" si="12"/>
        <v>0</v>
      </c>
      <c r="AN22" s="44">
        <f t="shared" si="13"/>
        <v>0</v>
      </c>
      <c r="AO22" s="44">
        <f t="shared" si="14"/>
        <v>0</v>
      </c>
      <c r="AP22" s="44">
        <f t="shared" si="15"/>
        <v>0</v>
      </c>
      <c r="AQ22" s="44">
        <f t="shared" si="16"/>
        <v>0</v>
      </c>
      <c r="AR22" s="44">
        <f t="shared" si="17"/>
        <v>0.9</v>
      </c>
      <c r="AS22" s="44">
        <f t="shared" si="18"/>
        <v>0</v>
      </c>
      <c r="AT22" s="44">
        <f t="shared" si="19"/>
        <v>0</v>
      </c>
      <c r="AU22" s="44">
        <f t="shared" si="20"/>
        <v>0</v>
      </c>
      <c r="AV22" s="44">
        <f>IF(M22="ПП",РПП*AA22*(U22/1.5),IF(M22="ВП",ВПр*AA22*(U22/1.5),IF(M22="РПА",РПА*AA22*(U22/1.5),IF(M22="КПА",кпа*AA22*(U22/1.5),0))))</f>
        <v>0</v>
      </c>
      <c r="AW22" s="44">
        <f t="shared" si="21"/>
        <v>0</v>
      </c>
      <c r="AX22" s="44">
        <f t="shared" si="22"/>
        <v>0</v>
      </c>
      <c r="AY22" s="44">
        <f t="shared" si="23"/>
        <v>0</v>
      </c>
      <c r="AZ22" s="44">
        <f t="shared" si="24"/>
        <v>0</v>
      </c>
      <c r="BA22" s="44">
        <f t="shared" si="25"/>
        <v>0</v>
      </c>
      <c r="BB22" s="44">
        <f t="shared" si="26"/>
        <v>0</v>
      </c>
      <c r="BC22" s="44">
        <f t="shared" si="27"/>
        <v>0</v>
      </c>
      <c r="BD22" s="44">
        <f t="shared" si="28"/>
        <v>0</v>
      </c>
      <c r="BE22" s="45">
        <f t="shared" si="29"/>
        <v>18.899999999999999</v>
      </c>
      <c r="BF22" s="46"/>
      <c r="BG22" s="47">
        <f t="shared" si="30"/>
        <v>18</v>
      </c>
      <c r="BH22" s="47">
        <f t="shared" si="31"/>
        <v>0.5</v>
      </c>
      <c r="BI22" s="47">
        <f t="shared" si="32"/>
        <v>0.9</v>
      </c>
      <c r="BJ22" s="48">
        <f t="shared" si="33"/>
        <v>0</v>
      </c>
      <c r="BK22" s="48">
        <f t="shared" si="34"/>
        <v>0</v>
      </c>
      <c r="BL22" s="48">
        <f t="shared" si="35"/>
        <v>0</v>
      </c>
    </row>
    <row r="23" spans="1:64" s="2" customFormat="1" ht="30" customHeight="1">
      <c r="A23" s="29" t="str">
        <f t="shared" si="2"/>
        <v>Д</v>
      </c>
      <c r="B23" s="29" t="str">
        <f t="shared" si="3"/>
        <v>Б</v>
      </c>
      <c r="C23" s="30" t="s">
        <v>88</v>
      </c>
      <c r="D23" s="31" t="str">
        <f t="shared" si="4"/>
        <v>'38.03.05</v>
      </c>
      <c r="E23" s="32" t="str">
        <f t="shared" si="5"/>
        <v>Кибербезопасность в экономике</v>
      </c>
      <c r="F23" s="33" t="s">
        <v>74</v>
      </c>
      <c r="G23" s="33" t="s">
        <v>89</v>
      </c>
      <c r="H23" s="34"/>
      <c r="I23" s="34"/>
      <c r="J23" s="35" t="s">
        <v>106</v>
      </c>
      <c r="K23" s="36">
        <v>1</v>
      </c>
      <c r="L23" s="36">
        <v>18</v>
      </c>
      <c r="M23" s="37" t="s">
        <v>108</v>
      </c>
      <c r="N23" s="36"/>
      <c r="O23" s="36">
        <v>1</v>
      </c>
      <c r="P23" s="36"/>
      <c r="Q23" s="37" t="s">
        <v>85</v>
      </c>
      <c r="R23" s="36"/>
      <c r="S23" s="36"/>
      <c r="T23" s="36"/>
      <c r="U23" s="36"/>
      <c r="V23" s="36"/>
      <c r="W23" s="39" t="str">
        <f t="shared" si="6"/>
        <v>НБИбд</v>
      </c>
      <c r="X23" s="36" t="s">
        <v>92</v>
      </c>
      <c r="Y23" s="36">
        <v>1</v>
      </c>
      <c r="Z23" s="36">
        <v>1</v>
      </c>
      <c r="AA23" s="39">
        <f t="shared" si="7"/>
        <v>12</v>
      </c>
      <c r="AB23" s="49">
        <v>10</v>
      </c>
      <c r="AC23" s="49">
        <v>2</v>
      </c>
      <c r="AD23" s="40">
        <f t="shared" si="8"/>
        <v>12</v>
      </c>
      <c r="AE23" s="41">
        <f t="shared" si="9"/>
        <v>1</v>
      </c>
      <c r="AF23" s="41">
        <f t="shared" si="10"/>
        <v>1</v>
      </c>
      <c r="AG23" s="42" t="s">
        <v>80</v>
      </c>
      <c r="AH23" s="37" t="s">
        <v>100</v>
      </c>
      <c r="AI23" s="37" t="s">
        <v>109</v>
      </c>
      <c r="AJ23" s="50" t="s">
        <v>110</v>
      </c>
      <c r="AK23" s="37"/>
      <c r="AL23" s="44">
        <f t="shared" si="11"/>
        <v>0</v>
      </c>
      <c r="AM23" s="44">
        <f t="shared" si="12"/>
        <v>0</v>
      </c>
      <c r="AN23" s="44">
        <f t="shared" si="13"/>
        <v>18</v>
      </c>
      <c r="AO23" s="44">
        <f t="shared" si="14"/>
        <v>3.96</v>
      </c>
      <c r="AP23" s="44">
        <f t="shared" si="15"/>
        <v>6</v>
      </c>
      <c r="AQ23" s="44">
        <f t="shared" si="16"/>
        <v>1</v>
      </c>
      <c r="AR23" s="44">
        <f t="shared" si="17"/>
        <v>0</v>
      </c>
      <c r="AS23" s="44">
        <f t="shared" si="18"/>
        <v>0</v>
      </c>
      <c r="AT23" s="44">
        <f t="shared" si="19"/>
        <v>0</v>
      </c>
      <c r="AU23" s="44">
        <f t="shared" si="20"/>
        <v>0</v>
      </c>
      <c r="AV23" s="44">
        <f>IF(M23="ПП",РПП*AA23*(U23/1.5),IF(M23="ВП",ВПр*AA23*(U23/1.5),IF(M23="РПА",РПА*AA23*(U23/1.5),IF(M23="КПА",кпа*AA23*(U23/1.5),0))))</f>
        <v>0</v>
      </c>
      <c r="AW23" s="44">
        <f t="shared" si="21"/>
        <v>0</v>
      </c>
      <c r="AX23" s="44">
        <f t="shared" si="22"/>
        <v>0</v>
      </c>
      <c r="AY23" s="44">
        <f t="shared" si="23"/>
        <v>0</v>
      </c>
      <c r="AZ23" s="44">
        <f t="shared" si="24"/>
        <v>0</v>
      </c>
      <c r="BA23" s="44">
        <f t="shared" si="25"/>
        <v>0</v>
      </c>
      <c r="BB23" s="44">
        <f t="shared" si="26"/>
        <v>0</v>
      </c>
      <c r="BC23" s="44">
        <f t="shared" si="27"/>
        <v>0</v>
      </c>
      <c r="BD23" s="44">
        <f t="shared" si="28"/>
        <v>0</v>
      </c>
      <c r="BE23" s="45">
        <f t="shared" si="29"/>
        <v>28.96</v>
      </c>
      <c r="BF23" s="46"/>
      <c r="BG23" s="47">
        <f t="shared" si="30"/>
        <v>18</v>
      </c>
      <c r="BH23" s="47">
        <f t="shared" si="31"/>
        <v>0.5</v>
      </c>
      <c r="BI23" s="47">
        <f t="shared" si="32"/>
        <v>10.96</v>
      </c>
      <c r="BJ23" s="48">
        <f t="shared" si="33"/>
        <v>0</v>
      </c>
      <c r="BK23" s="48">
        <f t="shared" si="34"/>
        <v>0</v>
      </c>
      <c r="BL23" s="48">
        <f t="shared" si="35"/>
        <v>0</v>
      </c>
    </row>
    <row r="24" spans="1:64" s="2" customFormat="1" ht="30" customHeight="1">
      <c r="A24" s="29" t="str">
        <f t="shared" si="2"/>
        <v>Д</v>
      </c>
      <c r="B24" s="29" t="str">
        <f t="shared" si="3"/>
        <v>Б</v>
      </c>
      <c r="C24" s="30" t="s">
        <v>88</v>
      </c>
      <c r="D24" s="31" t="str">
        <f t="shared" si="4"/>
        <v>'38.03.05</v>
      </c>
      <c r="E24" s="32" t="str">
        <f t="shared" si="5"/>
        <v>Кибербезопасность в экономике</v>
      </c>
      <c r="F24" s="33" t="s">
        <v>74</v>
      </c>
      <c r="G24" s="33" t="s">
        <v>89</v>
      </c>
      <c r="H24" s="34"/>
      <c r="I24" s="34"/>
      <c r="J24" s="35" t="s">
        <v>106</v>
      </c>
      <c r="K24" s="36">
        <v>1</v>
      </c>
      <c r="L24" s="36">
        <v>18</v>
      </c>
      <c r="M24" s="37" t="s">
        <v>108</v>
      </c>
      <c r="N24" s="36"/>
      <c r="O24" s="36">
        <v>1</v>
      </c>
      <c r="P24" s="36"/>
      <c r="Q24" s="37" t="s">
        <v>85</v>
      </c>
      <c r="R24" s="36"/>
      <c r="S24" s="36"/>
      <c r="T24" s="36"/>
      <c r="U24" s="36"/>
      <c r="V24" s="36"/>
      <c r="W24" s="39" t="str">
        <f t="shared" si="6"/>
        <v>НБИбд</v>
      </c>
      <c r="X24" s="36" t="s">
        <v>92</v>
      </c>
      <c r="Y24" s="36">
        <v>1</v>
      </c>
      <c r="Z24" s="36">
        <v>1</v>
      </c>
      <c r="AA24" s="39">
        <f t="shared" si="7"/>
        <v>12</v>
      </c>
      <c r="AB24" s="49">
        <v>11</v>
      </c>
      <c r="AC24" s="49">
        <v>1</v>
      </c>
      <c r="AD24" s="40">
        <f t="shared" si="8"/>
        <v>12</v>
      </c>
      <c r="AE24" s="41">
        <f t="shared" si="9"/>
        <v>1</v>
      </c>
      <c r="AF24" s="41">
        <f t="shared" si="10"/>
        <v>1</v>
      </c>
      <c r="AG24" s="42" t="s">
        <v>80</v>
      </c>
      <c r="AH24" s="37" t="s">
        <v>81</v>
      </c>
      <c r="AI24" s="37" t="s">
        <v>94</v>
      </c>
      <c r="AJ24" s="43" t="s">
        <v>107</v>
      </c>
      <c r="AK24" s="37"/>
      <c r="AL24" s="44">
        <f t="shared" si="11"/>
        <v>0</v>
      </c>
      <c r="AM24" s="44">
        <f t="shared" si="12"/>
        <v>0</v>
      </c>
      <c r="AN24" s="44">
        <f t="shared" si="13"/>
        <v>18</v>
      </c>
      <c r="AO24" s="44">
        <f t="shared" si="14"/>
        <v>3.96</v>
      </c>
      <c r="AP24" s="44">
        <f t="shared" si="15"/>
        <v>6</v>
      </c>
      <c r="AQ24" s="44">
        <f t="shared" si="16"/>
        <v>1</v>
      </c>
      <c r="AR24" s="44">
        <f t="shared" si="17"/>
        <v>0</v>
      </c>
      <c r="AS24" s="44">
        <f t="shared" si="18"/>
        <v>0</v>
      </c>
      <c r="AT24" s="44">
        <f t="shared" si="19"/>
        <v>0</v>
      </c>
      <c r="AU24" s="44">
        <f t="shared" si="20"/>
        <v>0</v>
      </c>
      <c r="AV24" s="44">
        <f>IF(M24="ПП",РПП*AA24*(U24/1.5),IF(M24="ВП",ВПр*AA24*(U24/1.5),IF(M24="РПА",РПА*AA24*(U24/1.5),IF(M24="КПА",кпа*AA24*(U24/1.5),0))))</f>
        <v>0</v>
      </c>
      <c r="AW24" s="44">
        <f t="shared" si="21"/>
        <v>0</v>
      </c>
      <c r="AX24" s="44">
        <f t="shared" si="22"/>
        <v>0</v>
      </c>
      <c r="AY24" s="44">
        <f t="shared" si="23"/>
        <v>0</v>
      </c>
      <c r="AZ24" s="44">
        <f t="shared" si="24"/>
        <v>0</v>
      </c>
      <c r="BA24" s="44">
        <f t="shared" si="25"/>
        <v>0</v>
      </c>
      <c r="BB24" s="44">
        <f t="shared" si="26"/>
        <v>0</v>
      </c>
      <c r="BC24" s="44">
        <f t="shared" si="27"/>
        <v>0</v>
      </c>
      <c r="BD24" s="44">
        <f t="shared" si="28"/>
        <v>0</v>
      </c>
      <c r="BE24" s="45">
        <f t="shared" si="29"/>
        <v>28.96</v>
      </c>
      <c r="BF24" s="46"/>
      <c r="BG24" s="47">
        <f t="shared" si="30"/>
        <v>18</v>
      </c>
      <c r="BH24" s="47">
        <f t="shared" si="31"/>
        <v>0.5</v>
      </c>
      <c r="BI24" s="47">
        <f t="shared" si="32"/>
        <v>10.96</v>
      </c>
      <c r="BJ24" s="48">
        <f t="shared" si="33"/>
        <v>0</v>
      </c>
      <c r="BK24" s="48">
        <f t="shared" si="34"/>
        <v>0</v>
      </c>
      <c r="BL24" s="48">
        <f t="shared" si="35"/>
        <v>0</v>
      </c>
    </row>
    <row r="25" spans="1:64" s="2" customFormat="1" ht="30" customHeight="1">
      <c r="A25" s="29" t="str">
        <f t="shared" si="2"/>
        <v>Д</v>
      </c>
      <c r="B25" s="29" t="str">
        <f t="shared" si="3"/>
        <v>Б</v>
      </c>
      <c r="C25" s="30" t="s">
        <v>88</v>
      </c>
      <c r="D25" s="31" t="str">
        <f t="shared" si="4"/>
        <v>'38.03.05</v>
      </c>
      <c r="E25" s="32" t="str">
        <f t="shared" si="5"/>
        <v>Кибербезопасность в экономике</v>
      </c>
      <c r="F25" s="33" t="s">
        <v>74</v>
      </c>
      <c r="G25" s="33" t="s">
        <v>89</v>
      </c>
      <c r="H25" s="34"/>
      <c r="I25" s="34"/>
      <c r="J25" s="35" t="s">
        <v>106</v>
      </c>
      <c r="K25" s="36">
        <v>1</v>
      </c>
      <c r="L25" s="36">
        <v>18</v>
      </c>
      <c r="M25" s="37" t="s">
        <v>78</v>
      </c>
      <c r="N25" s="36">
        <v>1</v>
      </c>
      <c r="O25" s="36"/>
      <c r="P25" s="36"/>
      <c r="Q25" s="37" t="s">
        <v>91</v>
      </c>
      <c r="R25" s="36"/>
      <c r="S25" s="36"/>
      <c r="T25" s="36"/>
      <c r="U25" s="36"/>
      <c r="V25" s="36"/>
      <c r="W25" s="39" t="str">
        <f t="shared" si="6"/>
        <v>НБИбд</v>
      </c>
      <c r="X25" s="36" t="s">
        <v>92</v>
      </c>
      <c r="Y25" s="36">
        <v>2</v>
      </c>
      <c r="Z25" s="36">
        <v>1</v>
      </c>
      <c r="AA25" s="39">
        <f t="shared" si="7"/>
        <v>24</v>
      </c>
      <c r="AB25" s="36">
        <v>21</v>
      </c>
      <c r="AC25" s="36">
        <v>3</v>
      </c>
      <c r="AD25" s="40">
        <f t="shared" si="8"/>
        <v>24</v>
      </c>
      <c r="AE25" s="41">
        <f t="shared" si="9"/>
        <v>1</v>
      </c>
      <c r="AF25" s="41">
        <f t="shared" si="10"/>
        <v>1</v>
      </c>
      <c r="AG25" s="42" t="s">
        <v>80</v>
      </c>
      <c r="AH25" s="37" t="s">
        <v>111</v>
      </c>
      <c r="AI25" s="37" t="s">
        <v>94</v>
      </c>
      <c r="AJ25" s="51" t="s">
        <v>112</v>
      </c>
      <c r="AK25" s="37"/>
      <c r="AL25" s="44">
        <f t="shared" si="11"/>
        <v>18</v>
      </c>
      <c r="AM25" s="44">
        <f t="shared" si="12"/>
        <v>0</v>
      </c>
      <c r="AN25" s="44">
        <f t="shared" si="13"/>
        <v>0</v>
      </c>
      <c r="AO25" s="44">
        <f t="shared" si="14"/>
        <v>7.92</v>
      </c>
      <c r="AP25" s="44">
        <f t="shared" si="15"/>
        <v>12</v>
      </c>
      <c r="AQ25" s="44">
        <f t="shared" si="16"/>
        <v>1</v>
      </c>
      <c r="AR25" s="44">
        <f t="shared" si="17"/>
        <v>0.9</v>
      </c>
      <c r="AS25" s="44">
        <f t="shared" si="18"/>
        <v>0</v>
      </c>
      <c r="AT25" s="44">
        <f t="shared" si="19"/>
        <v>0</v>
      </c>
      <c r="AU25" s="44">
        <f t="shared" si="20"/>
        <v>0</v>
      </c>
      <c r="AV25" s="44">
        <f>IF(M25="ПП",РПП*AA25*(U25/1.5),IF(M25="ВП",ВПр*AA25*(U25/1.5),IF(M25="РПА",РПА*AA25*(U25/1.5),IF(M25="КПА",кпа*AA25*(U25/1.5),0))))</f>
        <v>0</v>
      </c>
      <c r="AW25" s="44">
        <f t="shared" si="21"/>
        <v>0</v>
      </c>
      <c r="AX25" s="44">
        <f t="shared" si="22"/>
        <v>0</v>
      </c>
      <c r="AY25" s="44">
        <f t="shared" si="23"/>
        <v>0</v>
      </c>
      <c r="AZ25" s="44">
        <f t="shared" si="24"/>
        <v>0</v>
      </c>
      <c r="BA25" s="44">
        <f t="shared" si="25"/>
        <v>0</v>
      </c>
      <c r="BB25" s="44">
        <f t="shared" si="26"/>
        <v>0</v>
      </c>
      <c r="BC25" s="44">
        <f t="shared" si="27"/>
        <v>0</v>
      </c>
      <c r="BD25" s="44">
        <f t="shared" si="28"/>
        <v>0</v>
      </c>
      <c r="BE25" s="45">
        <f t="shared" si="29"/>
        <v>39.82</v>
      </c>
      <c r="BF25" s="46"/>
      <c r="BG25" s="47">
        <f t="shared" si="30"/>
        <v>18</v>
      </c>
      <c r="BH25" s="47">
        <f t="shared" si="31"/>
        <v>0.5</v>
      </c>
      <c r="BI25" s="47">
        <f t="shared" si="32"/>
        <v>21.82</v>
      </c>
      <c r="BJ25" s="48">
        <f t="shared" si="33"/>
        <v>0</v>
      </c>
      <c r="BK25" s="48">
        <f t="shared" si="34"/>
        <v>0</v>
      </c>
      <c r="BL25" s="48">
        <f t="shared" si="35"/>
        <v>0</v>
      </c>
    </row>
    <row r="26" spans="1:64" s="2" customFormat="1" ht="30" customHeight="1">
      <c r="A26" s="29" t="str">
        <f t="shared" si="2"/>
        <v>Д</v>
      </c>
      <c r="B26" s="29" t="str">
        <f t="shared" si="3"/>
        <v>Б</v>
      </c>
      <c r="C26" s="30" t="s">
        <v>88</v>
      </c>
      <c r="D26" s="31" t="str">
        <f t="shared" si="4"/>
        <v>'38.03.05</v>
      </c>
      <c r="E26" s="32" t="str">
        <f t="shared" si="5"/>
        <v>Кибербезопасность в экономике</v>
      </c>
      <c r="F26" s="33" t="s">
        <v>74</v>
      </c>
      <c r="G26" s="33" t="s">
        <v>89</v>
      </c>
      <c r="H26" s="34"/>
      <c r="I26" s="34"/>
      <c r="J26" s="35" t="s">
        <v>106</v>
      </c>
      <c r="K26" s="38">
        <v>1</v>
      </c>
      <c r="L26" s="36">
        <v>18</v>
      </c>
      <c r="M26" s="37" t="s">
        <v>108</v>
      </c>
      <c r="N26" s="38"/>
      <c r="O26" s="38">
        <v>2</v>
      </c>
      <c r="P26" s="38"/>
      <c r="Q26" s="37"/>
      <c r="R26" s="38"/>
      <c r="S26" s="38"/>
      <c r="T26" s="38"/>
      <c r="U26" s="38"/>
      <c r="V26" s="38"/>
      <c r="W26" s="39" t="str">
        <f t="shared" si="6"/>
        <v>НБИбд</v>
      </c>
      <c r="X26" s="36" t="s">
        <v>92</v>
      </c>
      <c r="Y26" s="36">
        <v>1</v>
      </c>
      <c r="Z26" s="36">
        <v>1</v>
      </c>
      <c r="AA26" s="39">
        <f t="shared" si="7"/>
        <v>12</v>
      </c>
      <c r="AB26" s="49">
        <v>10</v>
      </c>
      <c r="AC26" s="49">
        <v>2</v>
      </c>
      <c r="AD26" s="40">
        <f t="shared" si="8"/>
        <v>12</v>
      </c>
      <c r="AE26" s="41">
        <f t="shared" si="9"/>
        <v>1</v>
      </c>
      <c r="AF26" s="41">
        <f t="shared" si="10"/>
        <v>1</v>
      </c>
      <c r="AG26" s="42" t="s">
        <v>80</v>
      </c>
      <c r="AH26" s="37" t="s">
        <v>100</v>
      </c>
      <c r="AI26" s="37" t="s">
        <v>109</v>
      </c>
      <c r="AJ26" s="43" t="s">
        <v>110</v>
      </c>
      <c r="AK26" s="37"/>
      <c r="AL26" s="44">
        <f t="shared" si="11"/>
        <v>0</v>
      </c>
      <c r="AM26" s="44">
        <f t="shared" si="12"/>
        <v>0</v>
      </c>
      <c r="AN26" s="44">
        <f t="shared" si="13"/>
        <v>36</v>
      </c>
      <c r="AO26" s="44">
        <f t="shared" si="14"/>
        <v>0</v>
      </c>
      <c r="AP26" s="44">
        <f t="shared" si="15"/>
        <v>0</v>
      </c>
      <c r="AQ26" s="44">
        <f t="shared" si="16"/>
        <v>0</v>
      </c>
      <c r="AR26" s="44">
        <f t="shared" si="17"/>
        <v>0</v>
      </c>
      <c r="AS26" s="44">
        <f t="shared" si="18"/>
        <v>0</v>
      </c>
      <c r="AT26" s="44">
        <f t="shared" si="19"/>
        <v>0</v>
      </c>
      <c r="AU26" s="44">
        <f t="shared" si="20"/>
        <v>0</v>
      </c>
      <c r="AV26" s="44">
        <f>IF(M26="ПП",РПП*AA26*(U26/1.5),IF(M26="ВП",ВПр*AA26*(U26/1.5),IF(M26="РПА",РПА*AA26*(U26/1.5),IF(M26="КПА",кпа*AA26*(U26/1.5),0))))</f>
        <v>0</v>
      </c>
      <c r="AW26" s="44">
        <f t="shared" si="21"/>
        <v>0</v>
      </c>
      <c r="AX26" s="44">
        <f t="shared" si="22"/>
        <v>0</v>
      </c>
      <c r="AY26" s="44">
        <f t="shared" si="23"/>
        <v>0</v>
      </c>
      <c r="AZ26" s="44">
        <f t="shared" si="24"/>
        <v>0</v>
      </c>
      <c r="BA26" s="44">
        <f t="shared" si="25"/>
        <v>0</v>
      </c>
      <c r="BB26" s="44">
        <f t="shared" si="26"/>
        <v>0</v>
      </c>
      <c r="BC26" s="44">
        <f t="shared" si="27"/>
        <v>0</v>
      </c>
      <c r="BD26" s="44">
        <f t="shared" si="28"/>
        <v>0</v>
      </c>
      <c r="BE26" s="45">
        <f t="shared" si="29"/>
        <v>36</v>
      </c>
      <c r="BF26" s="46"/>
      <c r="BG26" s="47">
        <f t="shared" si="30"/>
        <v>36</v>
      </c>
      <c r="BH26" s="47">
        <f t="shared" si="31"/>
        <v>1</v>
      </c>
      <c r="BI26" s="47">
        <f t="shared" si="32"/>
        <v>0</v>
      </c>
      <c r="BJ26" s="48">
        <f t="shared" si="33"/>
        <v>0</v>
      </c>
      <c r="BK26" s="48">
        <f t="shared" si="34"/>
        <v>0</v>
      </c>
      <c r="BL26" s="48">
        <f t="shared" si="35"/>
        <v>0</v>
      </c>
    </row>
    <row r="27" spans="1:64" s="2" customFormat="1" ht="30" customHeight="1">
      <c r="A27" s="29" t="str">
        <f t="shared" si="2"/>
        <v>Д</v>
      </c>
      <c r="B27" s="29" t="str">
        <f t="shared" si="3"/>
        <v>Б</v>
      </c>
      <c r="C27" s="30" t="s">
        <v>88</v>
      </c>
      <c r="D27" s="31" t="str">
        <f t="shared" si="4"/>
        <v>'38.03.05</v>
      </c>
      <c r="E27" s="32" t="str">
        <f t="shared" si="5"/>
        <v>Кибербезопасность в экономике</v>
      </c>
      <c r="F27" s="33" t="s">
        <v>74</v>
      </c>
      <c r="G27" s="33" t="s">
        <v>89</v>
      </c>
      <c r="H27" s="34"/>
      <c r="I27" s="34"/>
      <c r="J27" s="35" t="s">
        <v>106</v>
      </c>
      <c r="K27" s="36">
        <v>1</v>
      </c>
      <c r="L27" s="36">
        <v>18</v>
      </c>
      <c r="M27" s="37" t="s">
        <v>108</v>
      </c>
      <c r="N27" s="36"/>
      <c r="O27" s="36">
        <v>2</v>
      </c>
      <c r="P27" s="36"/>
      <c r="Q27" s="37"/>
      <c r="R27" s="36"/>
      <c r="S27" s="36"/>
      <c r="T27" s="36"/>
      <c r="U27" s="36"/>
      <c r="V27" s="36"/>
      <c r="W27" s="39" t="str">
        <f t="shared" si="6"/>
        <v>НБИбд</v>
      </c>
      <c r="X27" s="36" t="s">
        <v>92</v>
      </c>
      <c r="Y27" s="36">
        <v>1</v>
      </c>
      <c r="Z27" s="36">
        <v>1</v>
      </c>
      <c r="AA27" s="39">
        <f t="shared" si="7"/>
        <v>12</v>
      </c>
      <c r="AB27" s="49">
        <v>11</v>
      </c>
      <c r="AC27" s="49">
        <v>1</v>
      </c>
      <c r="AD27" s="40">
        <f t="shared" si="8"/>
        <v>12</v>
      </c>
      <c r="AE27" s="41">
        <f t="shared" si="9"/>
        <v>1</v>
      </c>
      <c r="AF27" s="41">
        <f t="shared" si="10"/>
        <v>1</v>
      </c>
      <c r="AG27" s="42" t="s">
        <v>80</v>
      </c>
      <c r="AH27" s="37" t="s">
        <v>81</v>
      </c>
      <c r="AI27" s="37" t="s">
        <v>94</v>
      </c>
      <c r="AJ27" s="43" t="s">
        <v>107</v>
      </c>
      <c r="AK27" s="37"/>
      <c r="AL27" s="44">
        <f t="shared" si="11"/>
        <v>0</v>
      </c>
      <c r="AM27" s="44">
        <f t="shared" si="12"/>
        <v>0</v>
      </c>
      <c r="AN27" s="44">
        <f t="shared" si="13"/>
        <v>36</v>
      </c>
      <c r="AO27" s="44">
        <f t="shared" si="14"/>
        <v>0</v>
      </c>
      <c r="AP27" s="44">
        <f t="shared" si="15"/>
        <v>0</v>
      </c>
      <c r="AQ27" s="44">
        <f t="shared" si="16"/>
        <v>0</v>
      </c>
      <c r="AR27" s="44">
        <f t="shared" si="17"/>
        <v>0</v>
      </c>
      <c r="AS27" s="44">
        <f t="shared" si="18"/>
        <v>0</v>
      </c>
      <c r="AT27" s="44">
        <f t="shared" si="19"/>
        <v>0</v>
      </c>
      <c r="AU27" s="44">
        <f t="shared" si="20"/>
        <v>0</v>
      </c>
      <c r="AV27" s="44">
        <f>IF(M27="ПП",РПП*AA27*(U27/1.5),IF(M27="ВП",ВПр*AA27*(U27/1.5),IF(M27="РПА",РПА*AA27*(U27/1.5),IF(M27="КПА",кпа*AA27*(U27/1.5),0))))</f>
        <v>0</v>
      </c>
      <c r="AW27" s="44">
        <f t="shared" si="21"/>
        <v>0</v>
      </c>
      <c r="AX27" s="44">
        <f t="shared" si="22"/>
        <v>0</v>
      </c>
      <c r="AY27" s="44">
        <f t="shared" si="23"/>
        <v>0</v>
      </c>
      <c r="AZ27" s="44">
        <f t="shared" si="24"/>
        <v>0</v>
      </c>
      <c r="BA27" s="44">
        <f t="shared" si="25"/>
        <v>0</v>
      </c>
      <c r="BB27" s="44">
        <f t="shared" si="26"/>
        <v>0</v>
      </c>
      <c r="BC27" s="44">
        <f t="shared" si="27"/>
        <v>0</v>
      </c>
      <c r="BD27" s="44">
        <f t="shared" si="28"/>
        <v>0</v>
      </c>
      <c r="BE27" s="45">
        <f t="shared" si="29"/>
        <v>36</v>
      </c>
      <c r="BF27" s="46"/>
      <c r="BG27" s="47">
        <f t="shared" si="30"/>
        <v>36</v>
      </c>
      <c r="BH27" s="47">
        <f t="shared" si="31"/>
        <v>1</v>
      </c>
      <c r="BI27" s="47">
        <f t="shared" si="32"/>
        <v>0</v>
      </c>
      <c r="BJ27" s="48">
        <f t="shared" si="33"/>
        <v>0</v>
      </c>
      <c r="BK27" s="48">
        <f t="shared" si="34"/>
        <v>0</v>
      </c>
      <c r="BL27" s="48">
        <f t="shared" si="35"/>
        <v>0</v>
      </c>
    </row>
    <row r="28" spans="1:64" s="2" customFormat="1" ht="30" customHeight="1">
      <c r="A28" s="29" t="str">
        <f t="shared" si="2"/>
        <v>Д</v>
      </c>
      <c r="B28" s="29" t="str">
        <f t="shared" si="3"/>
        <v>Б</v>
      </c>
      <c r="C28" s="30" t="s">
        <v>88</v>
      </c>
      <c r="D28" s="31" t="str">
        <f t="shared" si="4"/>
        <v>'38.03.05</v>
      </c>
      <c r="E28" s="32" t="str">
        <f t="shared" si="5"/>
        <v>Кибербезопасность в экономике</v>
      </c>
      <c r="F28" s="33" t="s">
        <v>74</v>
      </c>
      <c r="G28" s="33" t="s">
        <v>89</v>
      </c>
      <c r="H28" s="34"/>
      <c r="I28" s="34"/>
      <c r="J28" s="35" t="s">
        <v>113</v>
      </c>
      <c r="K28" s="36">
        <v>2</v>
      </c>
      <c r="L28" s="36">
        <v>18</v>
      </c>
      <c r="M28" s="37" t="s">
        <v>108</v>
      </c>
      <c r="N28" s="36"/>
      <c r="O28" s="36">
        <v>2</v>
      </c>
      <c r="P28" s="36"/>
      <c r="Q28" s="37" t="s">
        <v>85</v>
      </c>
      <c r="R28" s="36"/>
      <c r="S28" s="36"/>
      <c r="T28" s="36"/>
      <c r="U28" s="36"/>
      <c r="V28" s="36"/>
      <c r="W28" s="39" t="str">
        <f t="shared" si="6"/>
        <v>НБИбд</v>
      </c>
      <c r="X28" s="36" t="s">
        <v>92</v>
      </c>
      <c r="Y28" s="36">
        <v>1</v>
      </c>
      <c r="Z28" s="36">
        <v>1</v>
      </c>
      <c r="AA28" s="39">
        <f t="shared" si="7"/>
        <v>12</v>
      </c>
      <c r="AB28" s="49">
        <v>10</v>
      </c>
      <c r="AC28" s="49">
        <v>2</v>
      </c>
      <c r="AD28" s="40">
        <f t="shared" si="8"/>
        <v>12</v>
      </c>
      <c r="AE28" s="41">
        <f t="shared" si="9"/>
        <v>1</v>
      </c>
      <c r="AF28" s="41">
        <f t="shared" si="10"/>
        <v>1</v>
      </c>
      <c r="AG28" s="42" t="s">
        <v>93</v>
      </c>
      <c r="AH28" s="37" t="s">
        <v>81</v>
      </c>
      <c r="AI28" s="37" t="s">
        <v>94</v>
      </c>
      <c r="AJ28" s="43" t="s">
        <v>114</v>
      </c>
      <c r="AK28" s="37"/>
      <c r="AL28" s="44">
        <f t="shared" si="11"/>
        <v>0</v>
      </c>
      <c r="AM28" s="44">
        <f t="shared" si="12"/>
        <v>0</v>
      </c>
      <c r="AN28" s="44">
        <f t="shared" si="13"/>
        <v>36</v>
      </c>
      <c r="AO28" s="44">
        <f t="shared" si="14"/>
        <v>3.96</v>
      </c>
      <c r="AP28" s="44">
        <f t="shared" si="15"/>
        <v>6</v>
      </c>
      <c r="AQ28" s="44">
        <f t="shared" si="16"/>
        <v>1</v>
      </c>
      <c r="AR28" s="44">
        <f t="shared" si="17"/>
        <v>0</v>
      </c>
      <c r="AS28" s="44">
        <f t="shared" si="18"/>
        <v>0</v>
      </c>
      <c r="AT28" s="44">
        <f t="shared" si="19"/>
        <v>0</v>
      </c>
      <c r="AU28" s="44">
        <f t="shared" si="20"/>
        <v>0</v>
      </c>
      <c r="AV28" s="44">
        <f>IF(M28="ПП",РПП*AA28*(U28/1.5),IF(M28="ВП",ВПр*AA28*(U28/1.5),IF(M28="РПА",РПА*AA28*(U28/1.5),IF(M28="КПА",кпа*AA28*(U28/1.5),0))))</f>
        <v>0</v>
      </c>
      <c r="AW28" s="44">
        <f t="shared" si="21"/>
        <v>0</v>
      </c>
      <c r="AX28" s="44">
        <f t="shared" si="22"/>
        <v>0</v>
      </c>
      <c r="AY28" s="44">
        <f t="shared" si="23"/>
        <v>0</v>
      </c>
      <c r="AZ28" s="44">
        <f t="shared" si="24"/>
        <v>0</v>
      </c>
      <c r="BA28" s="44">
        <f t="shared" si="25"/>
        <v>0</v>
      </c>
      <c r="BB28" s="44">
        <f t="shared" si="26"/>
        <v>0</v>
      </c>
      <c r="BC28" s="44">
        <f t="shared" si="27"/>
        <v>0</v>
      </c>
      <c r="BD28" s="44">
        <f t="shared" si="28"/>
        <v>0</v>
      </c>
      <c r="BE28" s="45">
        <f t="shared" si="29"/>
        <v>46.96</v>
      </c>
      <c r="BF28" s="46"/>
      <c r="BG28" s="47">
        <f t="shared" si="30"/>
        <v>0</v>
      </c>
      <c r="BH28" s="47">
        <f t="shared" si="31"/>
        <v>0</v>
      </c>
      <c r="BI28" s="47">
        <f t="shared" si="32"/>
        <v>0</v>
      </c>
      <c r="BJ28" s="48">
        <f t="shared" si="33"/>
        <v>36</v>
      </c>
      <c r="BK28" s="48">
        <f t="shared" si="34"/>
        <v>1</v>
      </c>
      <c r="BL28" s="48">
        <f t="shared" si="35"/>
        <v>10.96</v>
      </c>
    </row>
    <row r="29" spans="1:64" s="2" customFormat="1" ht="30" customHeight="1">
      <c r="A29" s="29" t="str">
        <f t="shared" si="2"/>
        <v>Д</v>
      </c>
      <c r="B29" s="29" t="str">
        <f t="shared" si="3"/>
        <v>Б</v>
      </c>
      <c r="C29" s="30" t="s">
        <v>88</v>
      </c>
      <c r="D29" s="31" t="str">
        <f t="shared" si="4"/>
        <v>'38.03.05</v>
      </c>
      <c r="E29" s="32" t="str">
        <f t="shared" si="5"/>
        <v>Кибербезопасность в экономике</v>
      </c>
      <c r="F29" s="33" t="s">
        <v>74</v>
      </c>
      <c r="G29" s="33" t="s">
        <v>89</v>
      </c>
      <c r="H29" s="34"/>
      <c r="I29" s="34"/>
      <c r="J29" s="35" t="s">
        <v>113</v>
      </c>
      <c r="K29" s="36">
        <v>2</v>
      </c>
      <c r="L29" s="36">
        <v>18</v>
      </c>
      <c r="M29" s="37" t="s">
        <v>108</v>
      </c>
      <c r="N29" s="36"/>
      <c r="O29" s="36">
        <v>2</v>
      </c>
      <c r="P29" s="36"/>
      <c r="Q29" s="37" t="s">
        <v>85</v>
      </c>
      <c r="R29" s="36"/>
      <c r="S29" s="36"/>
      <c r="T29" s="36"/>
      <c r="U29" s="36"/>
      <c r="V29" s="36"/>
      <c r="W29" s="39" t="str">
        <f t="shared" si="6"/>
        <v>НБИбд</v>
      </c>
      <c r="X29" s="36" t="s">
        <v>92</v>
      </c>
      <c r="Y29" s="36">
        <v>1</v>
      </c>
      <c r="Z29" s="36">
        <v>1</v>
      </c>
      <c r="AA29" s="39">
        <f t="shared" si="7"/>
        <v>12</v>
      </c>
      <c r="AB29" s="49">
        <v>11</v>
      </c>
      <c r="AC29" s="49">
        <v>1</v>
      </c>
      <c r="AD29" s="40">
        <f t="shared" si="8"/>
        <v>12</v>
      </c>
      <c r="AE29" s="41">
        <f t="shared" si="9"/>
        <v>1</v>
      </c>
      <c r="AF29" s="41">
        <f t="shared" si="10"/>
        <v>1</v>
      </c>
      <c r="AG29" s="42" t="s">
        <v>93</v>
      </c>
      <c r="AH29" s="37" t="s">
        <v>81</v>
      </c>
      <c r="AI29" s="37" t="s">
        <v>94</v>
      </c>
      <c r="AJ29" s="43" t="s">
        <v>114</v>
      </c>
      <c r="AK29" s="37"/>
      <c r="AL29" s="44">
        <f t="shared" si="11"/>
        <v>0</v>
      </c>
      <c r="AM29" s="44">
        <f t="shared" si="12"/>
        <v>0</v>
      </c>
      <c r="AN29" s="44">
        <f t="shared" si="13"/>
        <v>36</v>
      </c>
      <c r="AO29" s="44">
        <f t="shared" si="14"/>
        <v>3.96</v>
      </c>
      <c r="AP29" s="44">
        <f t="shared" si="15"/>
        <v>6</v>
      </c>
      <c r="AQ29" s="44">
        <f t="shared" si="16"/>
        <v>1</v>
      </c>
      <c r="AR29" s="44">
        <f t="shared" si="17"/>
        <v>0</v>
      </c>
      <c r="AS29" s="44">
        <f t="shared" si="18"/>
        <v>0</v>
      </c>
      <c r="AT29" s="44">
        <f t="shared" si="19"/>
        <v>0</v>
      </c>
      <c r="AU29" s="44">
        <f t="shared" si="20"/>
        <v>0</v>
      </c>
      <c r="AV29" s="44">
        <f>IF(M29="ПП",РПП*AA29*(U29/1.5),IF(M29="ВП",ВПр*AA29*(U29/1.5),IF(M29="РПА",РПА*AA29*(U29/1.5),IF(M29="КПА",кпа*AA29*(U29/1.5),0))))</f>
        <v>0</v>
      </c>
      <c r="AW29" s="44">
        <f t="shared" si="21"/>
        <v>0</v>
      </c>
      <c r="AX29" s="44">
        <f t="shared" si="22"/>
        <v>0</v>
      </c>
      <c r="AY29" s="44">
        <f t="shared" si="23"/>
        <v>0</v>
      </c>
      <c r="AZ29" s="44">
        <f t="shared" si="24"/>
        <v>0</v>
      </c>
      <c r="BA29" s="44">
        <f t="shared" si="25"/>
        <v>0</v>
      </c>
      <c r="BB29" s="44">
        <f t="shared" si="26"/>
        <v>0</v>
      </c>
      <c r="BC29" s="44">
        <f t="shared" si="27"/>
        <v>0</v>
      </c>
      <c r="BD29" s="44">
        <f t="shared" si="28"/>
        <v>0</v>
      </c>
      <c r="BE29" s="45">
        <f t="shared" si="29"/>
        <v>46.96</v>
      </c>
      <c r="BF29" s="46"/>
      <c r="BG29" s="47">
        <f t="shared" si="30"/>
        <v>0</v>
      </c>
      <c r="BH29" s="47">
        <f t="shared" si="31"/>
        <v>0</v>
      </c>
      <c r="BI29" s="47">
        <f t="shared" si="32"/>
        <v>0</v>
      </c>
      <c r="BJ29" s="48">
        <f t="shared" si="33"/>
        <v>36</v>
      </c>
      <c r="BK29" s="48">
        <f t="shared" si="34"/>
        <v>1</v>
      </c>
      <c r="BL29" s="48">
        <f t="shared" si="35"/>
        <v>10.96</v>
      </c>
    </row>
    <row r="30" spans="1:64" s="2" customFormat="1" ht="30" customHeight="1">
      <c r="A30" s="29" t="str">
        <f t="shared" si="2"/>
        <v>Д</v>
      </c>
      <c r="B30" s="29" t="str">
        <f t="shared" si="3"/>
        <v>Б</v>
      </c>
      <c r="C30" s="30" t="s">
        <v>88</v>
      </c>
      <c r="D30" s="31" t="str">
        <f t="shared" si="4"/>
        <v>'38.03.05</v>
      </c>
      <c r="E30" s="32" t="str">
        <f t="shared" si="5"/>
        <v>Кибербезопасность в экономике</v>
      </c>
      <c r="F30" s="33" t="s">
        <v>74</v>
      </c>
      <c r="G30" s="33" t="s">
        <v>75</v>
      </c>
      <c r="H30" s="34"/>
      <c r="I30" s="34"/>
      <c r="J30" s="35" t="s">
        <v>115</v>
      </c>
      <c r="K30" s="36">
        <v>3</v>
      </c>
      <c r="L30" s="36">
        <v>18</v>
      </c>
      <c r="M30" s="37" t="s">
        <v>78</v>
      </c>
      <c r="N30" s="36">
        <v>1</v>
      </c>
      <c r="O30" s="36"/>
      <c r="P30" s="36"/>
      <c r="Q30" s="37" t="s">
        <v>91</v>
      </c>
      <c r="R30" s="36"/>
      <c r="S30" s="36"/>
      <c r="T30" s="36"/>
      <c r="U30" s="36"/>
      <c r="V30" s="36"/>
      <c r="W30" s="39" t="str">
        <f t="shared" si="6"/>
        <v>НБИбд</v>
      </c>
      <c r="X30" s="36" t="s">
        <v>116</v>
      </c>
      <c r="Y30" s="36">
        <v>2</v>
      </c>
      <c r="Z30" s="36">
        <v>1</v>
      </c>
      <c r="AA30" s="39">
        <f t="shared" si="7"/>
        <v>24</v>
      </c>
      <c r="AB30" s="36">
        <v>21</v>
      </c>
      <c r="AC30" s="36">
        <v>3</v>
      </c>
      <c r="AD30" s="40">
        <f t="shared" si="8"/>
        <v>24</v>
      </c>
      <c r="AE30" s="41">
        <f t="shared" si="9"/>
        <v>1</v>
      </c>
      <c r="AF30" s="41">
        <f t="shared" si="10"/>
        <v>1</v>
      </c>
      <c r="AG30" s="42" t="s">
        <v>93</v>
      </c>
      <c r="AH30" s="37" t="s">
        <v>81</v>
      </c>
      <c r="AI30" s="37" t="s">
        <v>94</v>
      </c>
      <c r="AJ30" s="43" t="s">
        <v>114</v>
      </c>
      <c r="AK30" s="37"/>
      <c r="AL30" s="44">
        <f t="shared" si="11"/>
        <v>18</v>
      </c>
      <c r="AM30" s="44">
        <f t="shared" si="12"/>
        <v>0</v>
      </c>
      <c r="AN30" s="44">
        <f t="shared" si="13"/>
        <v>0</v>
      </c>
      <c r="AO30" s="44">
        <f t="shared" si="14"/>
        <v>7.92</v>
      </c>
      <c r="AP30" s="44">
        <f t="shared" si="15"/>
        <v>12</v>
      </c>
      <c r="AQ30" s="44">
        <f t="shared" si="16"/>
        <v>1</v>
      </c>
      <c r="AR30" s="44">
        <f t="shared" si="17"/>
        <v>0.9</v>
      </c>
      <c r="AS30" s="44">
        <f t="shared" si="18"/>
        <v>0</v>
      </c>
      <c r="AT30" s="44">
        <f t="shared" si="19"/>
        <v>0</v>
      </c>
      <c r="AU30" s="44">
        <f t="shared" si="20"/>
        <v>0</v>
      </c>
      <c r="AV30" s="44">
        <f>IF(M30="ПП",РПП*AA30*(U30/1.5),IF(M30="ВП",ВПр*AA30*(U30/1.5),IF(M30="РПА",РПА*AA30*(U30/1.5),IF(M30="КПА",кпа*AA30*(U30/1.5),0))))</f>
        <v>0</v>
      </c>
      <c r="AW30" s="44">
        <f t="shared" si="21"/>
        <v>0</v>
      </c>
      <c r="AX30" s="44">
        <f t="shared" si="22"/>
        <v>0</v>
      </c>
      <c r="AY30" s="44">
        <f t="shared" si="23"/>
        <v>0</v>
      </c>
      <c r="AZ30" s="44">
        <f t="shared" si="24"/>
        <v>0</v>
      </c>
      <c r="BA30" s="44">
        <f t="shared" si="25"/>
        <v>0</v>
      </c>
      <c r="BB30" s="44">
        <f t="shared" si="26"/>
        <v>0</v>
      </c>
      <c r="BC30" s="44">
        <f t="shared" si="27"/>
        <v>0</v>
      </c>
      <c r="BD30" s="44">
        <f t="shared" si="28"/>
        <v>0</v>
      </c>
      <c r="BE30" s="45">
        <f t="shared" si="29"/>
        <v>39.82</v>
      </c>
      <c r="BF30" s="46"/>
      <c r="BG30" s="47">
        <f t="shared" si="30"/>
        <v>18</v>
      </c>
      <c r="BH30" s="47">
        <f t="shared" si="31"/>
        <v>0.5</v>
      </c>
      <c r="BI30" s="47">
        <f t="shared" si="32"/>
        <v>21.82</v>
      </c>
      <c r="BJ30" s="48">
        <f t="shared" si="33"/>
        <v>0</v>
      </c>
      <c r="BK30" s="48">
        <f t="shared" si="34"/>
        <v>0</v>
      </c>
      <c r="BL30" s="48">
        <f t="shared" si="35"/>
        <v>0</v>
      </c>
    </row>
    <row r="31" spans="1:64" s="2" customFormat="1" ht="30" customHeight="1">
      <c r="A31" s="29" t="str">
        <f t="shared" si="2"/>
        <v>Д</v>
      </c>
      <c r="B31" s="29" t="str">
        <f t="shared" si="3"/>
        <v>Б</v>
      </c>
      <c r="C31" s="30" t="s">
        <v>88</v>
      </c>
      <c r="D31" s="31" t="str">
        <f t="shared" si="4"/>
        <v>'38.03.05</v>
      </c>
      <c r="E31" s="32" t="str">
        <f t="shared" si="5"/>
        <v>Кибербезопасность в экономике</v>
      </c>
      <c r="F31" s="33" t="s">
        <v>74</v>
      </c>
      <c r="G31" s="33" t="s">
        <v>75</v>
      </c>
      <c r="H31" s="34"/>
      <c r="I31" s="34"/>
      <c r="J31" s="35" t="s">
        <v>115</v>
      </c>
      <c r="K31" s="36">
        <v>3</v>
      </c>
      <c r="L31" s="36">
        <v>18</v>
      </c>
      <c r="M31" s="37" t="s">
        <v>84</v>
      </c>
      <c r="N31" s="36"/>
      <c r="O31" s="36"/>
      <c r="P31" s="36">
        <v>2</v>
      </c>
      <c r="Q31" s="37"/>
      <c r="R31" s="36"/>
      <c r="S31" s="36"/>
      <c r="T31" s="36"/>
      <c r="U31" s="36"/>
      <c r="V31" s="36"/>
      <c r="W31" s="39" t="str">
        <f t="shared" si="6"/>
        <v>НБИбд</v>
      </c>
      <c r="X31" s="36" t="s">
        <v>116</v>
      </c>
      <c r="Y31" s="36"/>
      <c r="Z31" s="36">
        <v>1</v>
      </c>
      <c r="AA31" s="39">
        <f t="shared" si="7"/>
        <v>24</v>
      </c>
      <c r="AB31" s="49">
        <v>21</v>
      </c>
      <c r="AC31" s="49">
        <v>3</v>
      </c>
      <c r="AD31" s="40">
        <f t="shared" si="8"/>
        <v>24</v>
      </c>
      <c r="AE31" s="41">
        <f t="shared" si="9"/>
        <v>1</v>
      </c>
      <c r="AF31" s="41">
        <f t="shared" si="10"/>
        <v>1</v>
      </c>
      <c r="AG31" s="42" t="s">
        <v>93</v>
      </c>
      <c r="AH31" s="37" t="s">
        <v>81</v>
      </c>
      <c r="AI31" s="37" t="s">
        <v>94</v>
      </c>
      <c r="AJ31" s="50" t="s">
        <v>114</v>
      </c>
      <c r="AK31" s="37"/>
      <c r="AL31" s="44">
        <f t="shared" si="11"/>
        <v>0</v>
      </c>
      <c r="AM31" s="44">
        <f t="shared" si="12"/>
        <v>36</v>
      </c>
      <c r="AN31" s="44">
        <f t="shared" si="13"/>
        <v>0</v>
      </c>
      <c r="AO31" s="44">
        <f t="shared" si="14"/>
        <v>0</v>
      </c>
      <c r="AP31" s="44">
        <f t="shared" si="15"/>
        <v>0</v>
      </c>
      <c r="AQ31" s="44">
        <f t="shared" si="16"/>
        <v>0</v>
      </c>
      <c r="AR31" s="44">
        <f t="shared" si="17"/>
        <v>0</v>
      </c>
      <c r="AS31" s="44">
        <f t="shared" si="18"/>
        <v>0</v>
      </c>
      <c r="AT31" s="44">
        <f t="shared" si="19"/>
        <v>0</v>
      </c>
      <c r="AU31" s="44">
        <f t="shared" si="20"/>
        <v>0</v>
      </c>
      <c r="AV31" s="44">
        <f>IF(M31="ПП",РПП*AA31*(U31/1.5),IF(M31="ВП",ВПр*AA31*(U31/1.5),IF(M31="РПА",РПА*AA31*(U31/1.5),IF(M31="КПА",кпа*AA31*(U31/1.5),0))))</f>
        <v>0</v>
      </c>
      <c r="AW31" s="44">
        <f t="shared" si="21"/>
        <v>0</v>
      </c>
      <c r="AX31" s="44">
        <f t="shared" si="22"/>
        <v>0</v>
      </c>
      <c r="AY31" s="44">
        <f t="shared" si="23"/>
        <v>0</v>
      </c>
      <c r="AZ31" s="44">
        <f t="shared" si="24"/>
        <v>0</v>
      </c>
      <c r="BA31" s="44">
        <f t="shared" si="25"/>
        <v>0</v>
      </c>
      <c r="BB31" s="44">
        <f t="shared" si="26"/>
        <v>0</v>
      </c>
      <c r="BC31" s="44">
        <f t="shared" si="27"/>
        <v>0</v>
      </c>
      <c r="BD31" s="44">
        <f t="shared" si="28"/>
        <v>0</v>
      </c>
      <c r="BE31" s="45">
        <f t="shared" si="29"/>
        <v>36</v>
      </c>
      <c r="BF31" s="46"/>
      <c r="BG31" s="47">
        <f t="shared" si="30"/>
        <v>36</v>
      </c>
      <c r="BH31" s="47">
        <f t="shared" si="31"/>
        <v>1</v>
      </c>
      <c r="BI31" s="47">
        <f t="shared" si="32"/>
        <v>0</v>
      </c>
      <c r="BJ31" s="48">
        <f t="shared" si="33"/>
        <v>0</v>
      </c>
      <c r="BK31" s="48">
        <f t="shared" si="34"/>
        <v>0</v>
      </c>
      <c r="BL31" s="48">
        <f t="shared" si="35"/>
        <v>0</v>
      </c>
    </row>
    <row r="32" spans="1:64" s="2" customFormat="1" ht="30" customHeight="1">
      <c r="A32" s="29" t="str">
        <f t="shared" si="2"/>
        <v>Д</v>
      </c>
      <c r="B32" s="29" t="str">
        <f t="shared" si="3"/>
        <v>Б</v>
      </c>
      <c r="C32" s="30" t="s">
        <v>88</v>
      </c>
      <c r="D32" s="31" t="str">
        <f t="shared" si="4"/>
        <v>'38.03.05</v>
      </c>
      <c r="E32" s="32" t="str">
        <f t="shared" si="5"/>
        <v>Кибербезопасность в экономике</v>
      </c>
      <c r="F32" s="33" t="s">
        <v>74</v>
      </c>
      <c r="G32" s="33" t="s">
        <v>75</v>
      </c>
      <c r="H32" s="34"/>
      <c r="I32" s="34"/>
      <c r="J32" s="35" t="s">
        <v>117</v>
      </c>
      <c r="K32" s="36">
        <v>3</v>
      </c>
      <c r="L32" s="36">
        <v>18</v>
      </c>
      <c r="M32" s="37" t="s">
        <v>78</v>
      </c>
      <c r="N32" s="36">
        <v>1</v>
      </c>
      <c r="O32" s="36"/>
      <c r="P32" s="36"/>
      <c r="Q32" s="37" t="s">
        <v>91</v>
      </c>
      <c r="R32" s="36"/>
      <c r="S32" s="36"/>
      <c r="T32" s="36"/>
      <c r="U32" s="36"/>
      <c r="V32" s="36"/>
      <c r="W32" s="39" t="str">
        <f t="shared" si="6"/>
        <v>НБИбд</v>
      </c>
      <c r="X32" s="36" t="s">
        <v>116</v>
      </c>
      <c r="Y32" s="36">
        <v>2</v>
      </c>
      <c r="Z32" s="36">
        <v>1</v>
      </c>
      <c r="AA32" s="39">
        <f t="shared" si="7"/>
        <v>24</v>
      </c>
      <c r="AB32" s="36">
        <v>21</v>
      </c>
      <c r="AC32" s="36">
        <v>3</v>
      </c>
      <c r="AD32" s="40">
        <f t="shared" si="8"/>
        <v>24</v>
      </c>
      <c r="AE32" s="41">
        <f t="shared" si="9"/>
        <v>1</v>
      </c>
      <c r="AF32" s="41">
        <f t="shared" si="10"/>
        <v>1</v>
      </c>
      <c r="AG32" s="42" t="s">
        <v>80</v>
      </c>
      <c r="AH32" s="37" t="s">
        <v>81</v>
      </c>
      <c r="AI32" s="37" t="s">
        <v>94</v>
      </c>
      <c r="AJ32" s="43" t="s">
        <v>102</v>
      </c>
      <c r="AK32" s="37"/>
      <c r="AL32" s="44">
        <f t="shared" si="11"/>
        <v>18</v>
      </c>
      <c r="AM32" s="44">
        <f t="shared" si="12"/>
        <v>0</v>
      </c>
      <c r="AN32" s="44">
        <f t="shared" si="13"/>
        <v>0</v>
      </c>
      <c r="AO32" s="44">
        <f t="shared" si="14"/>
        <v>7.92</v>
      </c>
      <c r="AP32" s="44">
        <f t="shared" si="15"/>
        <v>12</v>
      </c>
      <c r="AQ32" s="44">
        <f t="shared" si="16"/>
        <v>1</v>
      </c>
      <c r="AR32" s="44">
        <f t="shared" si="17"/>
        <v>0.9</v>
      </c>
      <c r="AS32" s="44">
        <f t="shared" si="18"/>
        <v>0</v>
      </c>
      <c r="AT32" s="44">
        <f t="shared" si="19"/>
        <v>0</v>
      </c>
      <c r="AU32" s="44">
        <f t="shared" si="20"/>
        <v>0</v>
      </c>
      <c r="AV32" s="44">
        <f>IF(M32="ПП",РПП*AA32*(U32/1.5),IF(M32="ВП",ВПр*AA32*(U32/1.5),IF(M32="РПА",РПА*AA32*(U32/1.5),IF(M32="КПА",кпа*AA32*(U32/1.5),0))))</f>
        <v>0</v>
      </c>
      <c r="AW32" s="44">
        <f t="shared" si="21"/>
        <v>0</v>
      </c>
      <c r="AX32" s="44">
        <f t="shared" si="22"/>
        <v>0</v>
      </c>
      <c r="AY32" s="44">
        <f t="shared" si="23"/>
        <v>0</v>
      </c>
      <c r="AZ32" s="44">
        <f t="shared" si="24"/>
        <v>0</v>
      </c>
      <c r="BA32" s="44">
        <f t="shared" si="25"/>
        <v>0</v>
      </c>
      <c r="BB32" s="44">
        <f t="shared" si="26"/>
        <v>0</v>
      </c>
      <c r="BC32" s="44">
        <f t="shared" si="27"/>
        <v>0</v>
      </c>
      <c r="BD32" s="44">
        <f t="shared" si="28"/>
        <v>0</v>
      </c>
      <c r="BE32" s="45">
        <f t="shared" si="29"/>
        <v>39.82</v>
      </c>
      <c r="BF32" s="46"/>
      <c r="BG32" s="47">
        <f t="shared" si="30"/>
        <v>18</v>
      </c>
      <c r="BH32" s="47">
        <f t="shared" si="31"/>
        <v>0.5</v>
      </c>
      <c r="BI32" s="47">
        <f t="shared" si="32"/>
        <v>21.82</v>
      </c>
      <c r="BJ32" s="48">
        <f t="shared" si="33"/>
        <v>0</v>
      </c>
      <c r="BK32" s="48">
        <f t="shared" si="34"/>
        <v>0</v>
      </c>
      <c r="BL32" s="48">
        <f t="shared" si="35"/>
        <v>0</v>
      </c>
    </row>
    <row r="33" spans="1:64" s="2" customFormat="1" ht="30" customHeight="1">
      <c r="A33" s="29" t="str">
        <f t="shared" si="2"/>
        <v>Д</v>
      </c>
      <c r="B33" s="29" t="str">
        <f t="shared" si="3"/>
        <v>Б</v>
      </c>
      <c r="C33" s="30" t="s">
        <v>88</v>
      </c>
      <c r="D33" s="31" t="str">
        <f t="shared" si="4"/>
        <v>'38.03.05</v>
      </c>
      <c r="E33" s="32" t="str">
        <f t="shared" si="5"/>
        <v>Кибербезопасность в экономике</v>
      </c>
      <c r="F33" s="33" t="s">
        <v>74</v>
      </c>
      <c r="G33" s="33" t="s">
        <v>75</v>
      </c>
      <c r="H33" s="34"/>
      <c r="I33" s="34"/>
      <c r="J33" s="35" t="s">
        <v>117</v>
      </c>
      <c r="K33" s="36">
        <v>3</v>
      </c>
      <c r="L33" s="36">
        <v>18</v>
      </c>
      <c r="M33" s="37" t="s">
        <v>84</v>
      </c>
      <c r="N33" s="36"/>
      <c r="O33" s="36"/>
      <c r="P33" s="36">
        <v>2</v>
      </c>
      <c r="Q33" s="37"/>
      <c r="R33" s="36"/>
      <c r="S33" s="36"/>
      <c r="T33" s="36"/>
      <c r="U33" s="36"/>
      <c r="V33" s="36"/>
      <c r="W33" s="39" t="str">
        <f t="shared" si="6"/>
        <v>НБИбд</v>
      </c>
      <c r="X33" s="36" t="s">
        <v>116</v>
      </c>
      <c r="Y33" s="36"/>
      <c r="Z33" s="36">
        <v>1</v>
      </c>
      <c r="AA33" s="39">
        <f t="shared" si="7"/>
        <v>24</v>
      </c>
      <c r="AB33" s="49">
        <v>21</v>
      </c>
      <c r="AC33" s="49">
        <v>3</v>
      </c>
      <c r="AD33" s="40">
        <f t="shared" si="8"/>
        <v>24</v>
      </c>
      <c r="AE33" s="41">
        <f t="shared" si="9"/>
        <v>1</v>
      </c>
      <c r="AF33" s="41">
        <f t="shared" si="10"/>
        <v>1</v>
      </c>
      <c r="AG33" s="42" t="s">
        <v>80</v>
      </c>
      <c r="AH33" s="37" t="s">
        <v>81</v>
      </c>
      <c r="AI33" s="37" t="s">
        <v>94</v>
      </c>
      <c r="AJ33" s="51" t="s">
        <v>102</v>
      </c>
      <c r="AK33" s="37"/>
      <c r="AL33" s="44">
        <f t="shared" si="11"/>
        <v>0</v>
      </c>
      <c r="AM33" s="44">
        <f t="shared" si="12"/>
        <v>36</v>
      </c>
      <c r="AN33" s="44">
        <f t="shared" si="13"/>
        <v>0</v>
      </c>
      <c r="AO33" s="44">
        <f t="shared" si="14"/>
        <v>0</v>
      </c>
      <c r="AP33" s="44">
        <f t="shared" si="15"/>
        <v>0</v>
      </c>
      <c r="AQ33" s="44">
        <f t="shared" si="16"/>
        <v>0</v>
      </c>
      <c r="AR33" s="44">
        <f t="shared" si="17"/>
        <v>0</v>
      </c>
      <c r="AS33" s="44">
        <f t="shared" si="18"/>
        <v>0</v>
      </c>
      <c r="AT33" s="44">
        <f t="shared" si="19"/>
        <v>0</v>
      </c>
      <c r="AU33" s="44">
        <f t="shared" si="20"/>
        <v>0</v>
      </c>
      <c r="AV33" s="44">
        <f>IF(M33="ПП",РПП*AA33*(U33/1.5),IF(M33="ВП",ВПр*AA33*(U33/1.5),IF(M33="РПА",РПА*AA33*(U33/1.5),IF(M33="КПА",кпа*AA33*(U33/1.5),0))))</f>
        <v>0</v>
      </c>
      <c r="AW33" s="44">
        <f t="shared" si="21"/>
        <v>0</v>
      </c>
      <c r="AX33" s="44">
        <f t="shared" si="22"/>
        <v>0</v>
      </c>
      <c r="AY33" s="44">
        <f t="shared" si="23"/>
        <v>0</v>
      </c>
      <c r="AZ33" s="44">
        <f t="shared" si="24"/>
        <v>0</v>
      </c>
      <c r="BA33" s="44">
        <f t="shared" si="25"/>
        <v>0</v>
      </c>
      <c r="BB33" s="44">
        <f t="shared" si="26"/>
        <v>0</v>
      </c>
      <c r="BC33" s="44">
        <f t="shared" si="27"/>
        <v>0</v>
      </c>
      <c r="BD33" s="44">
        <f t="shared" si="28"/>
        <v>0</v>
      </c>
      <c r="BE33" s="45">
        <f t="shared" si="29"/>
        <v>36</v>
      </c>
      <c r="BF33" s="46"/>
      <c r="BG33" s="47">
        <f t="shared" si="30"/>
        <v>36</v>
      </c>
      <c r="BH33" s="47">
        <f t="shared" si="31"/>
        <v>1</v>
      </c>
      <c r="BI33" s="47">
        <f t="shared" si="32"/>
        <v>0</v>
      </c>
      <c r="BJ33" s="48">
        <f t="shared" si="33"/>
        <v>0</v>
      </c>
      <c r="BK33" s="48">
        <f t="shared" si="34"/>
        <v>0</v>
      </c>
      <c r="BL33" s="48">
        <f t="shared" si="35"/>
        <v>0</v>
      </c>
    </row>
    <row r="34" spans="1:64" s="2" customFormat="1" ht="30" customHeight="1">
      <c r="A34" s="29" t="str">
        <f t="shared" si="2"/>
        <v>Д</v>
      </c>
      <c r="B34" s="29" t="str">
        <f t="shared" si="3"/>
        <v>Б</v>
      </c>
      <c r="C34" s="30" t="s">
        <v>88</v>
      </c>
      <c r="D34" s="31" t="str">
        <f t="shared" si="4"/>
        <v>'38.03.05</v>
      </c>
      <c r="E34" s="32" t="str">
        <f t="shared" si="5"/>
        <v>Кибербезопасность в экономике</v>
      </c>
      <c r="F34" s="33" t="s">
        <v>74</v>
      </c>
      <c r="G34" s="33" t="s">
        <v>89</v>
      </c>
      <c r="H34" s="34"/>
      <c r="I34" s="34"/>
      <c r="J34" s="35" t="s">
        <v>118</v>
      </c>
      <c r="K34" s="38">
        <v>3</v>
      </c>
      <c r="L34" s="36">
        <v>18</v>
      </c>
      <c r="M34" s="37" t="s">
        <v>78</v>
      </c>
      <c r="N34" s="38">
        <v>1</v>
      </c>
      <c r="O34" s="38"/>
      <c r="P34" s="38"/>
      <c r="Q34" s="37"/>
      <c r="R34" s="38"/>
      <c r="S34" s="38"/>
      <c r="T34" s="38"/>
      <c r="U34" s="38"/>
      <c r="V34" s="38"/>
      <c r="W34" s="39" t="str">
        <f t="shared" si="6"/>
        <v>НБИбд</v>
      </c>
      <c r="X34" s="36" t="s">
        <v>116</v>
      </c>
      <c r="Y34" s="36">
        <v>2</v>
      </c>
      <c r="Z34" s="36">
        <v>1</v>
      </c>
      <c r="AA34" s="39">
        <f t="shared" si="7"/>
        <v>24</v>
      </c>
      <c r="AB34" s="36">
        <v>21</v>
      </c>
      <c r="AC34" s="36">
        <v>3</v>
      </c>
      <c r="AD34" s="40">
        <f t="shared" si="8"/>
        <v>24</v>
      </c>
      <c r="AE34" s="41">
        <f t="shared" si="9"/>
        <v>1</v>
      </c>
      <c r="AF34" s="41">
        <f t="shared" si="10"/>
        <v>1</v>
      </c>
      <c r="AG34" s="42" t="s">
        <v>80</v>
      </c>
      <c r="AH34" s="37" t="s">
        <v>81</v>
      </c>
      <c r="AI34" s="37" t="s">
        <v>94</v>
      </c>
      <c r="AJ34" s="43" t="s">
        <v>102</v>
      </c>
      <c r="AK34" s="37"/>
      <c r="AL34" s="44">
        <f t="shared" si="11"/>
        <v>18</v>
      </c>
      <c r="AM34" s="44">
        <f t="shared" si="12"/>
        <v>0</v>
      </c>
      <c r="AN34" s="44">
        <f t="shared" si="13"/>
        <v>0</v>
      </c>
      <c r="AO34" s="44">
        <f t="shared" si="14"/>
        <v>0</v>
      </c>
      <c r="AP34" s="44">
        <f t="shared" si="15"/>
        <v>0</v>
      </c>
      <c r="AQ34" s="44">
        <f t="shared" si="16"/>
        <v>0</v>
      </c>
      <c r="AR34" s="44">
        <f t="shared" si="17"/>
        <v>0.9</v>
      </c>
      <c r="AS34" s="44">
        <f t="shared" si="18"/>
        <v>0</v>
      </c>
      <c r="AT34" s="44">
        <f t="shared" si="19"/>
        <v>0</v>
      </c>
      <c r="AU34" s="44">
        <f t="shared" si="20"/>
        <v>0</v>
      </c>
      <c r="AV34" s="44">
        <f>IF(M34="ПП",РПП*AA34*(U34/1.5),IF(M34="ВП",ВПр*AA34*(U34/1.5),IF(M34="РПА",РПА*AA34*(U34/1.5),IF(M34="КПА",кпа*AA34*(U34/1.5),0))))</f>
        <v>0</v>
      </c>
      <c r="AW34" s="44">
        <f t="shared" si="21"/>
        <v>0</v>
      </c>
      <c r="AX34" s="44">
        <f t="shared" si="22"/>
        <v>0</v>
      </c>
      <c r="AY34" s="44">
        <f t="shared" si="23"/>
        <v>0</v>
      </c>
      <c r="AZ34" s="44">
        <f t="shared" si="24"/>
        <v>0</v>
      </c>
      <c r="BA34" s="44">
        <f t="shared" si="25"/>
        <v>0</v>
      </c>
      <c r="BB34" s="44">
        <f t="shared" si="26"/>
        <v>0</v>
      </c>
      <c r="BC34" s="44">
        <f t="shared" si="27"/>
        <v>0</v>
      </c>
      <c r="BD34" s="44">
        <f t="shared" si="28"/>
        <v>0</v>
      </c>
      <c r="BE34" s="45">
        <f t="shared" si="29"/>
        <v>18.899999999999999</v>
      </c>
      <c r="BF34" s="46"/>
      <c r="BG34" s="47">
        <f t="shared" si="30"/>
        <v>18</v>
      </c>
      <c r="BH34" s="47">
        <f t="shared" si="31"/>
        <v>0.5</v>
      </c>
      <c r="BI34" s="47">
        <f t="shared" si="32"/>
        <v>0.9</v>
      </c>
      <c r="BJ34" s="48">
        <f t="shared" si="33"/>
        <v>0</v>
      </c>
      <c r="BK34" s="48">
        <f t="shared" si="34"/>
        <v>0</v>
      </c>
      <c r="BL34" s="48">
        <f t="shared" si="35"/>
        <v>0</v>
      </c>
    </row>
    <row r="35" spans="1:64" s="2" customFormat="1" ht="30" customHeight="1">
      <c r="A35" s="29" t="str">
        <f t="shared" si="2"/>
        <v>Д</v>
      </c>
      <c r="B35" s="29" t="str">
        <f t="shared" si="3"/>
        <v>Б</v>
      </c>
      <c r="C35" s="30" t="s">
        <v>88</v>
      </c>
      <c r="D35" s="31" t="str">
        <f t="shared" si="4"/>
        <v>'38.03.05</v>
      </c>
      <c r="E35" s="32" t="str">
        <f t="shared" si="5"/>
        <v>Кибербезопасность в экономике</v>
      </c>
      <c r="F35" s="33" t="s">
        <v>74</v>
      </c>
      <c r="G35" s="33" t="s">
        <v>89</v>
      </c>
      <c r="H35" s="34"/>
      <c r="I35" s="34"/>
      <c r="J35" s="35" t="s">
        <v>118</v>
      </c>
      <c r="K35" s="36">
        <v>3</v>
      </c>
      <c r="L35" s="36">
        <v>18</v>
      </c>
      <c r="M35" s="37" t="s">
        <v>84</v>
      </c>
      <c r="N35" s="36"/>
      <c r="O35" s="36"/>
      <c r="P35" s="36">
        <v>1</v>
      </c>
      <c r="Q35" s="37" t="s">
        <v>85</v>
      </c>
      <c r="R35" s="36"/>
      <c r="S35" s="36"/>
      <c r="T35" s="36"/>
      <c r="U35" s="36"/>
      <c r="V35" s="36"/>
      <c r="W35" s="39" t="str">
        <f t="shared" si="6"/>
        <v>НБИбд</v>
      </c>
      <c r="X35" s="36" t="s">
        <v>116</v>
      </c>
      <c r="Y35" s="36"/>
      <c r="Z35" s="36">
        <v>1</v>
      </c>
      <c r="AA35" s="39">
        <f t="shared" si="7"/>
        <v>24</v>
      </c>
      <c r="AB35" s="49">
        <v>21</v>
      </c>
      <c r="AC35" s="49">
        <v>3</v>
      </c>
      <c r="AD35" s="40">
        <f t="shared" si="8"/>
        <v>24</v>
      </c>
      <c r="AE35" s="41">
        <f t="shared" si="9"/>
        <v>1</v>
      </c>
      <c r="AF35" s="41">
        <f t="shared" si="10"/>
        <v>1</v>
      </c>
      <c r="AG35" s="42" t="s">
        <v>80</v>
      </c>
      <c r="AH35" s="37" t="s">
        <v>100</v>
      </c>
      <c r="AI35" s="37" t="s">
        <v>94</v>
      </c>
      <c r="AJ35" s="43" t="s">
        <v>103</v>
      </c>
      <c r="AK35" s="37"/>
      <c r="AL35" s="44">
        <f t="shared" si="11"/>
        <v>0</v>
      </c>
      <c r="AM35" s="44">
        <f t="shared" si="12"/>
        <v>18</v>
      </c>
      <c r="AN35" s="44">
        <f t="shared" si="13"/>
        <v>0</v>
      </c>
      <c r="AO35" s="44">
        <f t="shared" si="14"/>
        <v>7.92</v>
      </c>
      <c r="AP35" s="44">
        <f t="shared" si="15"/>
        <v>12</v>
      </c>
      <c r="AQ35" s="44">
        <f t="shared" si="16"/>
        <v>1</v>
      </c>
      <c r="AR35" s="44">
        <f t="shared" si="17"/>
        <v>0</v>
      </c>
      <c r="AS35" s="44">
        <f t="shared" si="18"/>
        <v>0</v>
      </c>
      <c r="AT35" s="44">
        <f t="shared" si="19"/>
        <v>0</v>
      </c>
      <c r="AU35" s="44">
        <f t="shared" si="20"/>
        <v>0</v>
      </c>
      <c r="AV35" s="44">
        <f>IF(M35="ПП",РПП*AA35*(U35/1.5),IF(M35="ВП",ВПр*AA35*(U35/1.5),IF(M35="РПА",РПА*AA35*(U35/1.5),IF(M35="КПА",кпа*AA35*(U35/1.5),0))))</f>
        <v>0</v>
      </c>
      <c r="AW35" s="44">
        <f t="shared" si="21"/>
        <v>0</v>
      </c>
      <c r="AX35" s="44">
        <f t="shared" si="22"/>
        <v>0</v>
      </c>
      <c r="AY35" s="44">
        <f t="shared" si="23"/>
        <v>0</v>
      </c>
      <c r="AZ35" s="44">
        <f t="shared" si="24"/>
        <v>0</v>
      </c>
      <c r="BA35" s="44">
        <f t="shared" si="25"/>
        <v>0</v>
      </c>
      <c r="BB35" s="44">
        <f t="shared" si="26"/>
        <v>0</v>
      </c>
      <c r="BC35" s="44">
        <f t="shared" si="27"/>
        <v>0</v>
      </c>
      <c r="BD35" s="44">
        <f t="shared" si="28"/>
        <v>0</v>
      </c>
      <c r="BE35" s="45">
        <f t="shared" si="29"/>
        <v>38.92</v>
      </c>
      <c r="BF35" s="46"/>
      <c r="BG35" s="47">
        <f t="shared" si="30"/>
        <v>18</v>
      </c>
      <c r="BH35" s="47">
        <f t="shared" si="31"/>
        <v>0.5</v>
      </c>
      <c r="BI35" s="47">
        <f t="shared" si="32"/>
        <v>20.92</v>
      </c>
      <c r="BJ35" s="48">
        <f t="shared" si="33"/>
        <v>0</v>
      </c>
      <c r="BK35" s="48">
        <f t="shared" si="34"/>
        <v>0</v>
      </c>
      <c r="BL35" s="48">
        <f t="shared" si="35"/>
        <v>0</v>
      </c>
    </row>
    <row r="36" spans="1:64" s="2" customFormat="1" ht="30" customHeight="1">
      <c r="A36" s="29" t="str">
        <f t="shared" si="2"/>
        <v>Д</v>
      </c>
      <c r="B36" s="29" t="str">
        <f t="shared" si="3"/>
        <v>Б</v>
      </c>
      <c r="C36" s="30" t="s">
        <v>88</v>
      </c>
      <c r="D36" s="31" t="str">
        <f t="shared" si="4"/>
        <v>'38.03.05</v>
      </c>
      <c r="E36" s="32" t="str">
        <f t="shared" si="5"/>
        <v>Кибербезопасность в экономике</v>
      </c>
      <c r="F36" s="33" t="s">
        <v>74</v>
      </c>
      <c r="G36" s="33" t="s">
        <v>89</v>
      </c>
      <c r="H36" s="34"/>
      <c r="I36" s="34"/>
      <c r="J36" s="35" t="s">
        <v>76</v>
      </c>
      <c r="K36" s="36">
        <v>3</v>
      </c>
      <c r="L36" s="36">
        <v>18</v>
      </c>
      <c r="M36" s="37" t="s">
        <v>78</v>
      </c>
      <c r="N36" s="36">
        <v>1</v>
      </c>
      <c r="O36" s="36"/>
      <c r="P36" s="36"/>
      <c r="Q36" s="37"/>
      <c r="R36" s="36"/>
      <c r="S36" s="36"/>
      <c r="T36" s="36"/>
      <c r="U36" s="36"/>
      <c r="V36" s="36"/>
      <c r="W36" s="39" t="str">
        <f t="shared" si="6"/>
        <v>НБИбд</v>
      </c>
      <c r="X36" s="36" t="s">
        <v>116</v>
      </c>
      <c r="Y36" s="36">
        <v>2</v>
      </c>
      <c r="Z36" s="36">
        <v>1</v>
      </c>
      <c r="AA36" s="39">
        <f t="shared" si="7"/>
        <v>24</v>
      </c>
      <c r="AB36" s="36">
        <v>21</v>
      </c>
      <c r="AC36" s="36">
        <v>3</v>
      </c>
      <c r="AD36" s="40">
        <f t="shared" si="8"/>
        <v>24</v>
      </c>
      <c r="AE36" s="41">
        <f t="shared" si="9"/>
        <v>1</v>
      </c>
      <c r="AF36" s="41">
        <f t="shared" si="10"/>
        <v>1</v>
      </c>
      <c r="AG36" s="42" t="s">
        <v>80</v>
      </c>
      <c r="AH36" s="37" t="s">
        <v>81</v>
      </c>
      <c r="AI36" s="37" t="s">
        <v>94</v>
      </c>
      <c r="AJ36" s="43" t="s">
        <v>119</v>
      </c>
      <c r="AK36" s="37"/>
      <c r="AL36" s="44">
        <f t="shared" si="11"/>
        <v>18</v>
      </c>
      <c r="AM36" s="44">
        <f t="shared" si="12"/>
        <v>0</v>
      </c>
      <c r="AN36" s="44">
        <f t="shared" si="13"/>
        <v>0</v>
      </c>
      <c r="AO36" s="44">
        <f t="shared" si="14"/>
        <v>0</v>
      </c>
      <c r="AP36" s="44">
        <f t="shared" si="15"/>
        <v>0</v>
      </c>
      <c r="AQ36" s="44">
        <f t="shared" si="16"/>
        <v>0</v>
      </c>
      <c r="AR36" s="44">
        <f t="shared" si="17"/>
        <v>0.9</v>
      </c>
      <c r="AS36" s="44">
        <f t="shared" si="18"/>
        <v>0</v>
      </c>
      <c r="AT36" s="44">
        <f t="shared" si="19"/>
        <v>0</v>
      </c>
      <c r="AU36" s="44">
        <f t="shared" si="20"/>
        <v>0</v>
      </c>
      <c r="AV36" s="44">
        <f>IF(M36="ПП",РПП*AA36*(U36/1.5),IF(M36="ВП",ВПр*AA36*(U36/1.5),IF(M36="РПА",РПА*AA36*(U36/1.5),IF(M36="КПА",кпа*AA36*(U36/1.5),0))))</f>
        <v>0</v>
      </c>
      <c r="AW36" s="44">
        <f t="shared" si="21"/>
        <v>0</v>
      </c>
      <c r="AX36" s="44">
        <f t="shared" si="22"/>
        <v>0</v>
      </c>
      <c r="AY36" s="44">
        <f t="shared" si="23"/>
        <v>0</v>
      </c>
      <c r="AZ36" s="44">
        <f t="shared" si="24"/>
        <v>0</v>
      </c>
      <c r="BA36" s="44">
        <f t="shared" si="25"/>
        <v>0</v>
      </c>
      <c r="BB36" s="44">
        <f t="shared" si="26"/>
        <v>0</v>
      </c>
      <c r="BC36" s="44">
        <f t="shared" si="27"/>
        <v>0</v>
      </c>
      <c r="BD36" s="44">
        <f t="shared" si="28"/>
        <v>0</v>
      </c>
      <c r="BE36" s="45">
        <f t="shared" si="29"/>
        <v>18.899999999999999</v>
      </c>
      <c r="BF36" s="46"/>
      <c r="BG36" s="47">
        <f t="shared" si="30"/>
        <v>18</v>
      </c>
      <c r="BH36" s="47">
        <f t="shared" si="31"/>
        <v>0.5</v>
      </c>
      <c r="BI36" s="47">
        <f t="shared" si="32"/>
        <v>0.9</v>
      </c>
      <c r="BJ36" s="48">
        <f t="shared" si="33"/>
        <v>0</v>
      </c>
      <c r="BK36" s="48">
        <f t="shared" si="34"/>
        <v>0</v>
      </c>
      <c r="BL36" s="48">
        <f t="shared" si="35"/>
        <v>0</v>
      </c>
    </row>
    <row r="37" spans="1:64" s="2" customFormat="1" ht="30" customHeight="1">
      <c r="A37" s="29" t="str">
        <f t="shared" si="2"/>
        <v>Д</v>
      </c>
      <c r="B37" s="29" t="str">
        <f t="shared" si="3"/>
        <v>Б</v>
      </c>
      <c r="C37" s="30" t="s">
        <v>88</v>
      </c>
      <c r="D37" s="31" t="str">
        <f t="shared" si="4"/>
        <v>'38.03.05</v>
      </c>
      <c r="E37" s="32" t="str">
        <f t="shared" si="5"/>
        <v>Кибербезопасность в экономике</v>
      </c>
      <c r="F37" s="33" t="s">
        <v>74</v>
      </c>
      <c r="G37" s="33" t="s">
        <v>89</v>
      </c>
      <c r="H37" s="34"/>
      <c r="I37" s="34"/>
      <c r="J37" s="35" t="s">
        <v>76</v>
      </c>
      <c r="K37" s="36">
        <v>3</v>
      </c>
      <c r="L37" s="36">
        <v>18</v>
      </c>
      <c r="M37" s="37" t="s">
        <v>84</v>
      </c>
      <c r="N37" s="36"/>
      <c r="O37" s="36"/>
      <c r="P37" s="36">
        <v>2</v>
      </c>
      <c r="Q37" s="37" t="s">
        <v>85</v>
      </c>
      <c r="R37" s="36"/>
      <c r="S37" s="36"/>
      <c r="T37" s="36"/>
      <c r="U37" s="36"/>
      <c r="V37" s="36"/>
      <c r="W37" s="39" t="str">
        <f t="shared" si="6"/>
        <v>НБИбд</v>
      </c>
      <c r="X37" s="36" t="s">
        <v>116</v>
      </c>
      <c r="Y37" s="36"/>
      <c r="Z37" s="36">
        <v>1</v>
      </c>
      <c r="AA37" s="39">
        <f t="shared" si="7"/>
        <v>24</v>
      </c>
      <c r="AB37" s="49">
        <v>21</v>
      </c>
      <c r="AC37" s="49">
        <v>3</v>
      </c>
      <c r="AD37" s="40">
        <f t="shared" si="8"/>
        <v>24</v>
      </c>
      <c r="AE37" s="41">
        <f t="shared" si="9"/>
        <v>1</v>
      </c>
      <c r="AF37" s="41">
        <f t="shared" si="10"/>
        <v>1</v>
      </c>
      <c r="AG37" s="42" t="s">
        <v>80</v>
      </c>
      <c r="AH37" s="37" t="s">
        <v>81</v>
      </c>
      <c r="AI37" s="37" t="s">
        <v>94</v>
      </c>
      <c r="AJ37" s="43" t="s">
        <v>119</v>
      </c>
      <c r="AK37" s="37"/>
      <c r="AL37" s="44">
        <f t="shared" si="11"/>
        <v>0</v>
      </c>
      <c r="AM37" s="44">
        <f t="shared" si="12"/>
        <v>36</v>
      </c>
      <c r="AN37" s="44">
        <f t="shared" si="13"/>
        <v>0</v>
      </c>
      <c r="AO37" s="44">
        <f t="shared" si="14"/>
        <v>7.92</v>
      </c>
      <c r="AP37" s="44">
        <f t="shared" si="15"/>
        <v>12</v>
      </c>
      <c r="AQ37" s="44">
        <f t="shared" si="16"/>
        <v>1</v>
      </c>
      <c r="AR37" s="44">
        <f t="shared" si="17"/>
        <v>0</v>
      </c>
      <c r="AS37" s="44">
        <f t="shared" si="18"/>
        <v>0</v>
      </c>
      <c r="AT37" s="44">
        <f t="shared" si="19"/>
        <v>0</v>
      </c>
      <c r="AU37" s="44">
        <f t="shared" si="20"/>
        <v>0</v>
      </c>
      <c r="AV37" s="44">
        <f>IF(M37="ПП",РПП*AA37*(U37/1.5),IF(M37="ВП",ВПр*AA37*(U37/1.5),IF(M37="РПА",РПА*AA37*(U37/1.5),IF(M37="КПА",кпа*AA37*(U37/1.5),0))))</f>
        <v>0</v>
      </c>
      <c r="AW37" s="44">
        <f t="shared" si="21"/>
        <v>0</v>
      </c>
      <c r="AX37" s="44">
        <f t="shared" si="22"/>
        <v>0</v>
      </c>
      <c r="AY37" s="44">
        <f t="shared" si="23"/>
        <v>0</v>
      </c>
      <c r="AZ37" s="44">
        <f t="shared" si="24"/>
        <v>0</v>
      </c>
      <c r="BA37" s="44">
        <f t="shared" si="25"/>
        <v>0</v>
      </c>
      <c r="BB37" s="44">
        <f t="shared" si="26"/>
        <v>0</v>
      </c>
      <c r="BC37" s="44">
        <f t="shared" si="27"/>
        <v>0</v>
      </c>
      <c r="BD37" s="44">
        <f t="shared" si="28"/>
        <v>0</v>
      </c>
      <c r="BE37" s="45">
        <f t="shared" si="29"/>
        <v>56.92</v>
      </c>
      <c r="BF37" s="46"/>
      <c r="BG37" s="47">
        <f t="shared" si="30"/>
        <v>36</v>
      </c>
      <c r="BH37" s="47">
        <f t="shared" si="31"/>
        <v>1</v>
      </c>
      <c r="BI37" s="47">
        <f t="shared" si="32"/>
        <v>20.92</v>
      </c>
      <c r="BJ37" s="48">
        <f t="shared" si="33"/>
        <v>0</v>
      </c>
      <c r="BK37" s="48">
        <f t="shared" si="34"/>
        <v>0</v>
      </c>
      <c r="BL37" s="48">
        <f t="shared" si="35"/>
        <v>0</v>
      </c>
    </row>
    <row r="38" spans="1:64" s="2" customFormat="1" ht="30" customHeight="1">
      <c r="A38" s="29" t="str">
        <f t="shared" si="2"/>
        <v>Д</v>
      </c>
      <c r="B38" s="29" t="str">
        <f t="shared" si="3"/>
        <v>Б</v>
      </c>
      <c r="C38" s="30" t="s">
        <v>88</v>
      </c>
      <c r="D38" s="31" t="str">
        <f t="shared" si="4"/>
        <v>'38.03.05</v>
      </c>
      <c r="E38" s="32" t="str">
        <f t="shared" si="5"/>
        <v>Кибербезопасность в экономике</v>
      </c>
      <c r="F38" s="33" t="s">
        <v>74</v>
      </c>
      <c r="G38" s="33" t="s">
        <v>89</v>
      </c>
      <c r="H38" s="34"/>
      <c r="I38" s="34"/>
      <c r="J38" s="35" t="s">
        <v>76</v>
      </c>
      <c r="K38" s="36">
        <v>4</v>
      </c>
      <c r="L38" s="36">
        <v>18</v>
      </c>
      <c r="M38" s="37" t="s">
        <v>78</v>
      </c>
      <c r="N38" s="36">
        <v>1</v>
      </c>
      <c r="O38" s="36"/>
      <c r="P38" s="36"/>
      <c r="Q38" s="37" t="s">
        <v>91</v>
      </c>
      <c r="R38" s="36"/>
      <c r="S38" s="36"/>
      <c r="T38" s="36"/>
      <c r="U38" s="36"/>
      <c r="V38" s="36"/>
      <c r="W38" s="39" t="str">
        <f t="shared" si="6"/>
        <v>НБИбд</v>
      </c>
      <c r="X38" s="36" t="s">
        <v>116</v>
      </c>
      <c r="Y38" s="36">
        <v>2</v>
      </c>
      <c r="Z38" s="36">
        <v>1</v>
      </c>
      <c r="AA38" s="39">
        <f t="shared" si="7"/>
        <v>24</v>
      </c>
      <c r="AB38" s="36">
        <v>21</v>
      </c>
      <c r="AC38" s="36">
        <v>3</v>
      </c>
      <c r="AD38" s="40">
        <f t="shared" si="8"/>
        <v>24</v>
      </c>
      <c r="AE38" s="41">
        <f t="shared" si="9"/>
        <v>1</v>
      </c>
      <c r="AF38" s="41">
        <f t="shared" si="10"/>
        <v>1</v>
      </c>
      <c r="AG38" s="42" t="s">
        <v>80</v>
      </c>
      <c r="AH38" s="37" t="s">
        <v>81</v>
      </c>
      <c r="AI38" s="37" t="s">
        <v>94</v>
      </c>
      <c r="AJ38" s="43" t="s">
        <v>119</v>
      </c>
      <c r="AK38" s="37"/>
      <c r="AL38" s="44">
        <f t="shared" si="11"/>
        <v>18</v>
      </c>
      <c r="AM38" s="44">
        <f t="shared" si="12"/>
        <v>0</v>
      </c>
      <c r="AN38" s="44">
        <f t="shared" si="13"/>
        <v>0</v>
      </c>
      <c r="AO38" s="44">
        <f t="shared" si="14"/>
        <v>7.92</v>
      </c>
      <c r="AP38" s="44">
        <f t="shared" si="15"/>
        <v>12</v>
      </c>
      <c r="AQ38" s="44">
        <f t="shared" si="16"/>
        <v>1</v>
      </c>
      <c r="AR38" s="44">
        <f t="shared" si="17"/>
        <v>0.9</v>
      </c>
      <c r="AS38" s="44">
        <f t="shared" si="18"/>
        <v>0</v>
      </c>
      <c r="AT38" s="44">
        <f t="shared" si="19"/>
        <v>0</v>
      </c>
      <c r="AU38" s="44">
        <f t="shared" si="20"/>
        <v>0</v>
      </c>
      <c r="AV38" s="44">
        <f>IF(M38="ПП",РПП*AA38*(U38/1.5),IF(M38="ВП",ВПр*AA38*(U38/1.5),IF(M38="РПА",РПА*AA38*(U38/1.5),IF(M38="КПА",кпа*AA38*(U38/1.5),0))))</f>
        <v>0</v>
      </c>
      <c r="AW38" s="44">
        <f t="shared" si="21"/>
        <v>0</v>
      </c>
      <c r="AX38" s="44">
        <f t="shared" si="22"/>
        <v>0</v>
      </c>
      <c r="AY38" s="44">
        <f t="shared" si="23"/>
        <v>0</v>
      </c>
      <c r="AZ38" s="44">
        <f t="shared" si="24"/>
        <v>0</v>
      </c>
      <c r="BA38" s="44">
        <f t="shared" si="25"/>
        <v>0</v>
      </c>
      <c r="BB38" s="44">
        <f t="shared" si="26"/>
        <v>0</v>
      </c>
      <c r="BC38" s="44">
        <f t="shared" si="27"/>
        <v>0</v>
      </c>
      <c r="BD38" s="44">
        <f t="shared" si="28"/>
        <v>0</v>
      </c>
      <c r="BE38" s="45">
        <f t="shared" si="29"/>
        <v>39.82</v>
      </c>
      <c r="BF38" s="46"/>
      <c r="BG38" s="47">
        <f t="shared" si="30"/>
        <v>0</v>
      </c>
      <c r="BH38" s="47">
        <f t="shared" si="31"/>
        <v>0</v>
      </c>
      <c r="BI38" s="47">
        <f t="shared" si="32"/>
        <v>0</v>
      </c>
      <c r="BJ38" s="48">
        <f t="shared" si="33"/>
        <v>18</v>
      </c>
      <c r="BK38" s="48">
        <f t="shared" si="34"/>
        <v>0.5</v>
      </c>
      <c r="BL38" s="48">
        <f t="shared" si="35"/>
        <v>21.82</v>
      </c>
    </row>
    <row r="39" spans="1:64" s="2" customFormat="1" ht="30" customHeight="1">
      <c r="A39" s="29" t="str">
        <f t="shared" si="2"/>
        <v>Д</v>
      </c>
      <c r="B39" s="29" t="str">
        <f t="shared" si="3"/>
        <v>Б</v>
      </c>
      <c r="C39" s="30" t="s">
        <v>88</v>
      </c>
      <c r="D39" s="31" t="str">
        <f t="shared" si="4"/>
        <v>'38.03.05</v>
      </c>
      <c r="E39" s="32" t="str">
        <f t="shared" si="5"/>
        <v>Кибербезопасность в экономике</v>
      </c>
      <c r="F39" s="33" t="s">
        <v>74</v>
      </c>
      <c r="G39" s="33" t="s">
        <v>89</v>
      </c>
      <c r="H39" s="34"/>
      <c r="I39" s="34"/>
      <c r="J39" s="35" t="s">
        <v>76</v>
      </c>
      <c r="K39" s="36">
        <v>4</v>
      </c>
      <c r="L39" s="36">
        <v>18</v>
      </c>
      <c r="M39" s="37" t="s">
        <v>84</v>
      </c>
      <c r="N39" s="36"/>
      <c r="O39" s="36"/>
      <c r="P39" s="36">
        <v>2</v>
      </c>
      <c r="Q39" s="37"/>
      <c r="R39" s="36"/>
      <c r="S39" s="36"/>
      <c r="T39" s="36"/>
      <c r="U39" s="36"/>
      <c r="V39" s="36"/>
      <c r="W39" s="39" t="str">
        <f t="shared" si="6"/>
        <v>НБИбд</v>
      </c>
      <c r="X39" s="36" t="s">
        <v>116</v>
      </c>
      <c r="Y39" s="36"/>
      <c r="Z39" s="36">
        <v>1</v>
      </c>
      <c r="AA39" s="39">
        <f t="shared" si="7"/>
        <v>24</v>
      </c>
      <c r="AB39" s="49">
        <v>21</v>
      </c>
      <c r="AC39" s="49">
        <v>3</v>
      </c>
      <c r="AD39" s="40">
        <f t="shared" si="8"/>
        <v>24</v>
      </c>
      <c r="AE39" s="41">
        <f t="shared" si="9"/>
        <v>1</v>
      </c>
      <c r="AF39" s="41">
        <f t="shared" si="10"/>
        <v>1</v>
      </c>
      <c r="AG39" s="42" t="s">
        <v>80</v>
      </c>
      <c r="AH39" s="37" t="s">
        <v>81</v>
      </c>
      <c r="AI39" s="37" t="s">
        <v>94</v>
      </c>
      <c r="AJ39" s="50" t="s">
        <v>119</v>
      </c>
      <c r="AK39" s="37"/>
      <c r="AL39" s="44">
        <f t="shared" si="11"/>
        <v>0</v>
      </c>
      <c r="AM39" s="44">
        <f t="shared" si="12"/>
        <v>36</v>
      </c>
      <c r="AN39" s="44">
        <f t="shared" si="13"/>
        <v>0</v>
      </c>
      <c r="AO39" s="44">
        <f t="shared" si="14"/>
        <v>0</v>
      </c>
      <c r="AP39" s="44">
        <f t="shared" si="15"/>
        <v>0</v>
      </c>
      <c r="AQ39" s="44">
        <f t="shared" si="16"/>
        <v>0</v>
      </c>
      <c r="AR39" s="44">
        <f t="shared" si="17"/>
        <v>0</v>
      </c>
      <c r="AS39" s="44">
        <f t="shared" si="18"/>
        <v>0</v>
      </c>
      <c r="AT39" s="44">
        <f t="shared" si="19"/>
        <v>0</v>
      </c>
      <c r="AU39" s="44">
        <f t="shared" si="20"/>
        <v>0</v>
      </c>
      <c r="AV39" s="44">
        <f>IF(M39="ПП",РПП*AA39*(U39/1.5),IF(M39="ВП",ВПр*AA39*(U39/1.5),IF(M39="РПА",РПА*AA39*(U39/1.5),IF(M39="КПА",кпа*AA39*(U39/1.5),0))))</f>
        <v>0</v>
      </c>
      <c r="AW39" s="44">
        <f t="shared" si="21"/>
        <v>0</v>
      </c>
      <c r="AX39" s="44">
        <f t="shared" si="22"/>
        <v>0</v>
      </c>
      <c r="AY39" s="44">
        <f t="shared" si="23"/>
        <v>0</v>
      </c>
      <c r="AZ39" s="44">
        <f t="shared" si="24"/>
        <v>0</v>
      </c>
      <c r="BA39" s="44">
        <f t="shared" si="25"/>
        <v>0</v>
      </c>
      <c r="BB39" s="44">
        <f t="shared" si="26"/>
        <v>0</v>
      </c>
      <c r="BC39" s="44">
        <f t="shared" si="27"/>
        <v>0</v>
      </c>
      <c r="BD39" s="44">
        <f t="shared" si="28"/>
        <v>0</v>
      </c>
      <c r="BE39" s="45">
        <f t="shared" si="29"/>
        <v>36</v>
      </c>
      <c r="BF39" s="46"/>
      <c r="BG39" s="47">
        <f t="shared" si="30"/>
        <v>0</v>
      </c>
      <c r="BH39" s="47">
        <f t="shared" si="31"/>
        <v>0</v>
      </c>
      <c r="BI39" s="47">
        <f t="shared" si="32"/>
        <v>0</v>
      </c>
      <c r="BJ39" s="48">
        <f t="shared" si="33"/>
        <v>36</v>
      </c>
      <c r="BK39" s="48">
        <f t="shared" si="34"/>
        <v>1</v>
      </c>
      <c r="BL39" s="48">
        <f t="shared" si="35"/>
        <v>0</v>
      </c>
    </row>
    <row r="40" spans="1:64" s="2" customFormat="1" ht="30" customHeight="1">
      <c r="A40" s="29" t="str">
        <f t="shared" si="2"/>
        <v>Д</v>
      </c>
      <c r="B40" s="29" t="str">
        <f t="shared" si="3"/>
        <v>Б</v>
      </c>
      <c r="C40" s="30" t="s">
        <v>88</v>
      </c>
      <c r="D40" s="31" t="str">
        <f t="shared" si="4"/>
        <v>'38.03.05</v>
      </c>
      <c r="E40" s="32" t="str">
        <f t="shared" si="5"/>
        <v>Кибербезопасность в экономике</v>
      </c>
      <c r="F40" s="33" t="s">
        <v>74</v>
      </c>
      <c r="G40" s="33" t="s">
        <v>89</v>
      </c>
      <c r="H40" s="34"/>
      <c r="I40" s="34"/>
      <c r="J40" s="35" t="s">
        <v>120</v>
      </c>
      <c r="K40" s="36">
        <v>4</v>
      </c>
      <c r="L40" s="36">
        <v>18</v>
      </c>
      <c r="M40" s="37" t="s">
        <v>78</v>
      </c>
      <c r="N40" s="36">
        <v>1</v>
      </c>
      <c r="O40" s="36"/>
      <c r="P40" s="36"/>
      <c r="Q40" s="37" t="s">
        <v>91</v>
      </c>
      <c r="R40" s="36"/>
      <c r="S40" s="36"/>
      <c r="T40" s="36"/>
      <c r="U40" s="36"/>
      <c r="V40" s="36"/>
      <c r="W40" s="39" t="str">
        <f t="shared" si="6"/>
        <v>НБИбд</v>
      </c>
      <c r="X40" s="36" t="s">
        <v>116</v>
      </c>
      <c r="Y40" s="36">
        <v>2</v>
      </c>
      <c r="Z40" s="36">
        <v>1</v>
      </c>
      <c r="AA40" s="39">
        <f t="shared" si="7"/>
        <v>24</v>
      </c>
      <c r="AB40" s="36">
        <v>21</v>
      </c>
      <c r="AC40" s="36">
        <v>3</v>
      </c>
      <c r="AD40" s="40">
        <f t="shared" si="8"/>
        <v>24</v>
      </c>
      <c r="AE40" s="41">
        <f t="shared" si="9"/>
        <v>1</v>
      </c>
      <c r="AF40" s="41">
        <f t="shared" si="10"/>
        <v>1</v>
      </c>
      <c r="AG40" s="42" t="s">
        <v>80</v>
      </c>
      <c r="AH40" s="37" t="s">
        <v>81</v>
      </c>
      <c r="AI40" s="37" t="s">
        <v>94</v>
      </c>
      <c r="AJ40" s="43" t="s">
        <v>121</v>
      </c>
      <c r="AK40" s="37"/>
      <c r="AL40" s="44">
        <f t="shared" si="11"/>
        <v>18</v>
      </c>
      <c r="AM40" s="44">
        <f t="shared" si="12"/>
        <v>0</v>
      </c>
      <c r="AN40" s="44">
        <f t="shared" si="13"/>
        <v>0</v>
      </c>
      <c r="AO40" s="44">
        <f t="shared" si="14"/>
        <v>7.92</v>
      </c>
      <c r="AP40" s="44">
        <f t="shared" si="15"/>
        <v>12</v>
      </c>
      <c r="AQ40" s="44">
        <f t="shared" si="16"/>
        <v>1</v>
      </c>
      <c r="AR40" s="44">
        <f t="shared" si="17"/>
        <v>0.9</v>
      </c>
      <c r="AS40" s="44">
        <f t="shared" si="18"/>
        <v>0</v>
      </c>
      <c r="AT40" s="44">
        <f t="shared" si="19"/>
        <v>0</v>
      </c>
      <c r="AU40" s="44">
        <f t="shared" si="20"/>
        <v>0</v>
      </c>
      <c r="AV40" s="44">
        <f>IF(M40="ПП",РПП*AA40*(U40/1.5),IF(M40="ВП",ВПр*AA40*(U40/1.5),IF(M40="РПА",РПА*AA40*(U40/1.5),IF(M40="КПА",кпа*AA40*(U40/1.5),0))))</f>
        <v>0</v>
      </c>
      <c r="AW40" s="44">
        <f t="shared" si="21"/>
        <v>0</v>
      </c>
      <c r="AX40" s="44">
        <f t="shared" si="22"/>
        <v>0</v>
      </c>
      <c r="AY40" s="44">
        <f t="shared" si="23"/>
        <v>0</v>
      </c>
      <c r="AZ40" s="44">
        <f t="shared" si="24"/>
        <v>0</v>
      </c>
      <c r="BA40" s="44">
        <f t="shared" si="25"/>
        <v>0</v>
      </c>
      <c r="BB40" s="44">
        <f t="shared" si="26"/>
        <v>0</v>
      </c>
      <c r="BC40" s="44">
        <f t="shared" si="27"/>
        <v>0</v>
      </c>
      <c r="BD40" s="44">
        <f t="shared" si="28"/>
        <v>0</v>
      </c>
      <c r="BE40" s="45">
        <f t="shared" si="29"/>
        <v>39.82</v>
      </c>
      <c r="BF40" s="46"/>
      <c r="BG40" s="47">
        <f t="shared" si="30"/>
        <v>0</v>
      </c>
      <c r="BH40" s="47">
        <f t="shared" si="31"/>
        <v>0</v>
      </c>
      <c r="BI40" s="47">
        <f t="shared" si="32"/>
        <v>0</v>
      </c>
      <c r="BJ40" s="48">
        <f t="shared" si="33"/>
        <v>18</v>
      </c>
      <c r="BK40" s="48">
        <f t="shared" si="34"/>
        <v>0.5</v>
      </c>
      <c r="BL40" s="48">
        <f t="shared" si="35"/>
        <v>21.82</v>
      </c>
    </row>
    <row r="41" spans="1:64" s="2" customFormat="1" ht="30" customHeight="1">
      <c r="A41" s="29" t="str">
        <f t="shared" si="2"/>
        <v>Д</v>
      </c>
      <c r="B41" s="29" t="str">
        <f t="shared" si="3"/>
        <v>Б</v>
      </c>
      <c r="C41" s="30" t="s">
        <v>88</v>
      </c>
      <c r="D41" s="31" t="str">
        <f t="shared" si="4"/>
        <v>'38.03.05</v>
      </c>
      <c r="E41" s="32" t="str">
        <f t="shared" si="5"/>
        <v>Кибербезопасность в экономике</v>
      </c>
      <c r="F41" s="33" t="s">
        <v>74</v>
      </c>
      <c r="G41" s="33" t="s">
        <v>89</v>
      </c>
      <c r="H41" s="34"/>
      <c r="I41" s="34"/>
      <c r="J41" s="35" t="s">
        <v>120</v>
      </c>
      <c r="K41" s="36">
        <v>4</v>
      </c>
      <c r="L41" s="36">
        <v>18</v>
      </c>
      <c r="M41" s="37" t="s">
        <v>84</v>
      </c>
      <c r="N41" s="36"/>
      <c r="O41" s="36"/>
      <c r="P41" s="36">
        <v>2</v>
      </c>
      <c r="Q41" s="37"/>
      <c r="R41" s="36"/>
      <c r="S41" s="36"/>
      <c r="T41" s="36"/>
      <c r="U41" s="36"/>
      <c r="V41" s="36"/>
      <c r="W41" s="39" t="str">
        <f t="shared" si="6"/>
        <v>НБИбд</v>
      </c>
      <c r="X41" s="36" t="s">
        <v>116</v>
      </c>
      <c r="Y41" s="36"/>
      <c r="Z41" s="36">
        <v>1</v>
      </c>
      <c r="AA41" s="39">
        <f t="shared" si="7"/>
        <v>24</v>
      </c>
      <c r="AB41" s="49">
        <v>21</v>
      </c>
      <c r="AC41" s="49">
        <v>3</v>
      </c>
      <c r="AD41" s="40">
        <f t="shared" si="8"/>
        <v>24</v>
      </c>
      <c r="AE41" s="41">
        <f t="shared" si="9"/>
        <v>1</v>
      </c>
      <c r="AF41" s="41">
        <f t="shared" si="10"/>
        <v>1</v>
      </c>
      <c r="AG41" s="42" t="s">
        <v>80</v>
      </c>
      <c r="AH41" s="37" t="s">
        <v>81</v>
      </c>
      <c r="AI41" s="37" t="s">
        <v>82</v>
      </c>
      <c r="AJ41" s="51" t="s">
        <v>122</v>
      </c>
      <c r="AK41" s="37"/>
      <c r="AL41" s="44">
        <f t="shared" si="11"/>
        <v>0</v>
      </c>
      <c r="AM41" s="44">
        <f t="shared" si="12"/>
        <v>36</v>
      </c>
      <c r="AN41" s="44">
        <f t="shared" si="13"/>
        <v>0</v>
      </c>
      <c r="AO41" s="44">
        <f t="shared" si="14"/>
        <v>0</v>
      </c>
      <c r="AP41" s="44">
        <f t="shared" si="15"/>
        <v>0</v>
      </c>
      <c r="AQ41" s="44">
        <f t="shared" si="16"/>
        <v>0</v>
      </c>
      <c r="AR41" s="44">
        <f t="shared" si="17"/>
        <v>0</v>
      </c>
      <c r="AS41" s="44">
        <f t="shared" si="18"/>
        <v>0</v>
      </c>
      <c r="AT41" s="44">
        <f t="shared" si="19"/>
        <v>0</v>
      </c>
      <c r="AU41" s="44">
        <f t="shared" si="20"/>
        <v>0</v>
      </c>
      <c r="AV41" s="44">
        <f>IF(M41="ПП",РПП*AA41*(U41/1.5),IF(M41="ВП",ВПр*AA41*(U41/1.5),IF(M41="РПА",РПА*AA41*(U41/1.5),IF(M41="КПА",кпа*AA41*(U41/1.5),0))))</f>
        <v>0</v>
      </c>
      <c r="AW41" s="44">
        <f t="shared" si="21"/>
        <v>0</v>
      </c>
      <c r="AX41" s="44">
        <f t="shared" si="22"/>
        <v>0</v>
      </c>
      <c r="AY41" s="44">
        <f t="shared" si="23"/>
        <v>0</v>
      </c>
      <c r="AZ41" s="44">
        <f t="shared" si="24"/>
        <v>0</v>
      </c>
      <c r="BA41" s="44">
        <f t="shared" si="25"/>
        <v>0</v>
      </c>
      <c r="BB41" s="44">
        <f t="shared" si="26"/>
        <v>0</v>
      </c>
      <c r="BC41" s="44">
        <f t="shared" si="27"/>
        <v>0</v>
      </c>
      <c r="BD41" s="44">
        <f t="shared" si="28"/>
        <v>0</v>
      </c>
      <c r="BE41" s="45">
        <f t="shared" si="29"/>
        <v>36</v>
      </c>
      <c r="BF41" s="46"/>
      <c r="BG41" s="47">
        <f t="shared" si="30"/>
        <v>0</v>
      </c>
      <c r="BH41" s="47">
        <f t="shared" si="31"/>
        <v>0</v>
      </c>
      <c r="BI41" s="47">
        <f t="shared" si="32"/>
        <v>0</v>
      </c>
      <c r="BJ41" s="48">
        <f t="shared" si="33"/>
        <v>36</v>
      </c>
      <c r="BK41" s="48">
        <f t="shared" si="34"/>
        <v>1</v>
      </c>
      <c r="BL41" s="48">
        <f t="shared" si="35"/>
        <v>0</v>
      </c>
    </row>
    <row r="42" spans="1:64" s="2" customFormat="1" ht="30" customHeight="1">
      <c r="A42" s="29" t="str">
        <f t="shared" si="2"/>
        <v>Д</v>
      </c>
      <c r="B42" s="29" t="str">
        <f t="shared" si="3"/>
        <v>Б</v>
      </c>
      <c r="C42" s="30" t="s">
        <v>88</v>
      </c>
      <c r="D42" s="31" t="str">
        <f t="shared" si="4"/>
        <v>'38.03.05</v>
      </c>
      <c r="E42" s="32" t="str">
        <f t="shared" si="5"/>
        <v>Кибербезопасность в экономике</v>
      </c>
      <c r="F42" s="33" t="s">
        <v>74</v>
      </c>
      <c r="G42" s="33" t="s">
        <v>89</v>
      </c>
      <c r="H42" s="34"/>
      <c r="I42" s="34"/>
      <c r="J42" s="35" t="s">
        <v>123</v>
      </c>
      <c r="K42" s="38">
        <v>4</v>
      </c>
      <c r="L42" s="36">
        <v>18</v>
      </c>
      <c r="M42" s="37" t="s">
        <v>78</v>
      </c>
      <c r="N42" s="38">
        <v>1</v>
      </c>
      <c r="O42" s="38"/>
      <c r="P42" s="38"/>
      <c r="Q42" s="37"/>
      <c r="R42" s="38"/>
      <c r="S42" s="38"/>
      <c r="T42" s="38"/>
      <c r="U42" s="38"/>
      <c r="V42" s="38"/>
      <c r="W42" s="39" t="str">
        <f t="shared" si="6"/>
        <v>НБИбд</v>
      </c>
      <c r="X42" s="36" t="s">
        <v>116</v>
      </c>
      <c r="Y42" s="36">
        <v>2</v>
      </c>
      <c r="Z42" s="36">
        <v>1</v>
      </c>
      <c r="AA42" s="39">
        <f t="shared" si="7"/>
        <v>24</v>
      </c>
      <c r="AB42" s="36">
        <v>21</v>
      </c>
      <c r="AC42" s="36">
        <v>3</v>
      </c>
      <c r="AD42" s="40">
        <f t="shared" si="8"/>
        <v>24</v>
      </c>
      <c r="AE42" s="41">
        <f t="shared" si="9"/>
        <v>1</v>
      </c>
      <c r="AF42" s="41">
        <f t="shared" si="10"/>
        <v>1</v>
      </c>
      <c r="AG42" s="42" t="s">
        <v>80</v>
      </c>
      <c r="AH42" s="37" t="s">
        <v>111</v>
      </c>
      <c r="AI42" s="37" t="s">
        <v>94</v>
      </c>
      <c r="AJ42" s="43" t="s">
        <v>112</v>
      </c>
      <c r="AK42" s="37"/>
      <c r="AL42" s="44">
        <f t="shared" si="11"/>
        <v>18</v>
      </c>
      <c r="AM42" s="44">
        <f t="shared" si="12"/>
        <v>0</v>
      </c>
      <c r="AN42" s="44">
        <f t="shared" si="13"/>
        <v>0</v>
      </c>
      <c r="AO42" s="44">
        <f t="shared" si="14"/>
        <v>0</v>
      </c>
      <c r="AP42" s="44">
        <f t="shared" si="15"/>
        <v>0</v>
      </c>
      <c r="AQ42" s="44">
        <f t="shared" si="16"/>
        <v>0</v>
      </c>
      <c r="AR42" s="44">
        <f t="shared" si="17"/>
        <v>0.9</v>
      </c>
      <c r="AS42" s="44">
        <f t="shared" si="18"/>
        <v>0</v>
      </c>
      <c r="AT42" s="44">
        <f t="shared" si="19"/>
        <v>0</v>
      </c>
      <c r="AU42" s="44">
        <f t="shared" si="20"/>
        <v>0</v>
      </c>
      <c r="AV42" s="44">
        <f>IF(M42="ПП",РПП*AA42*(U42/1.5),IF(M42="ВП",ВПр*AA42*(U42/1.5),IF(M42="РПА",РПА*AA42*(U42/1.5),IF(M42="КПА",кпа*AA42*(U42/1.5),0))))</f>
        <v>0</v>
      </c>
      <c r="AW42" s="44">
        <f t="shared" si="21"/>
        <v>0</v>
      </c>
      <c r="AX42" s="44">
        <f t="shared" si="22"/>
        <v>0</v>
      </c>
      <c r="AY42" s="44">
        <f t="shared" si="23"/>
        <v>0</v>
      </c>
      <c r="AZ42" s="44">
        <f t="shared" si="24"/>
        <v>0</v>
      </c>
      <c r="BA42" s="44">
        <f t="shared" si="25"/>
        <v>0</v>
      </c>
      <c r="BB42" s="44">
        <f t="shared" si="26"/>
        <v>0</v>
      </c>
      <c r="BC42" s="44">
        <f t="shared" si="27"/>
        <v>0</v>
      </c>
      <c r="BD42" s="44">
        <f t="shared" si="28"/>
        <v>0</v>
      </c>
      <c r="BE42" s="45">
        <f t="shared" si="29"/>
        <v>18.899999999999999</v>
      </c>
      <c r="BF42" s="46"/>
      <c r="BG42" s="47">
        <f t="shared" si="30"/>
        <v>0</v>
      </c>
      <c r="BH42" s="47">
        <f t="shared" si="31"/>
        <v>0</v>
      </c>
      <c r="BI42" s="47">
        <f t="shared" si="32"/>
        <v>0</v>
      </c>
      <c r="BJ42" s="48">
        <f t="shared" si="33"/>
        <v>18</v>
      </c>
      <c r="BK42" s="48">
        <f t="shared" si="34"/>
        <v>0.5</v>
      </c>
      <c r="BL42" s="48">
        <f t="shared" si="35"/>
        <v>0.9</v>
      </c>
    </row>
    <row r="43" spans="1:64" s="2" customFormat="1" ht="30" customHeight="1">
      <c r="A43" s="29" t="str">
        <f t="shared" si="2"/>
        <v>Д</v>
      </c>
      <c r="B43" s="29" t="str">
        <f t="shared" si="3"/>
        <v>Б</v>
      </c>
      <c r="C43" s="30" t="s">
        <v>88</v>
      </c>
      <c r="D43" s="31" t="str">
        <f t="shared" si="4"/>
        <v>'38.03.05</v>
      </c>
      <c r="E43" s="32" t="str">
        <f t="shared" si="5"/>
        <v>Кибербезопасность в экономике</v>
      </c>
      <c r="F43" s="33" t="s">
        <v>74</v>
      </c>
      <c r="G43" s="33" t="s">
        <v>89</v>
      </c>
      <c r="H43" s="34"/>
      <c r="I43" s="34"/>
      <c r="J43" s="35" t="s">
        <v>123</v>
      </c>
      <c r="K43" s="36">
        <v>4</v>
      </c>
      <c r="L43" s="36">
        <v>18</v>
      </c>
      <c r="M43" s="37" t="s">
        <v>108</v>
      </c>
      <c r="N43" s="36"/>
      <c r="O43" s="36">
        <v>2</v>
      </c>
      <c r="P43" s="36"/>
      <c r="Q43" s="37" t="s">
        <v>85</v>
      </c>
      <c r="R43" s="36"/>
      <c r="S43" s="36"/>
      <c r="T43" s="36"/>
      <c r="U43" s="36"/>
      <c r="V43" s="36"/>
      <c r="W43" s="39" t="str">
        <f t="shared" si="6"/>
        <v>НБИбд</v>
      </c>
      <c r="X43" s="36" t="s">
        <v>116</v>
      </c>
      <c r="Y43" s="36">
        <v>1</v>
      </c>
      <c r="Z43" s="36">
        <v>1</v>
      </c>
      <c r="AA43" s="39">
        <f t="shared" si="7"/>
        <v>12</v>
      </c>
      <c r="AB43" s="49">
        <v>10</v>
      </c>
      <c r="AC43" s="49">
        <v>2</v>
      </c>
      <c r="AD43" s="40">
        <f t="shared" si="8"/>
        <v>12</v>
      </c>
      <c r="AE43" s="41">
        <f t="shared" si="9"/>
        <v>1</v>
      </c>
      <c r="AF43" s="41">
        <f t="shared" si="10"/>
        <v>1</v>
      </c>
      <c r="AG43" s="42" t="s">
        <v>80</v>
      </c>
      <c r="AH43" s="37" t="s">
        <v>81</v>
      </c>
      <c r="AI43" s="37" t="s">
        <v>94</v>
      </c>
      <c r="AJ43" s="43" t="s">
        <v>124</v>
      </c>
      <c r="AK43" s="37"/>
      <c r="AL43" s="44">
        <f t="shared" si="11"/>
        <v>0</v>
      </c>
      <c r="AM43" s="44">
        <f t="shared" si="12"/>
        <v>0</v>
      </c>
      <c r="AN43" s="44">
        <f t="shared" si="13"/>
        <v>36</v>
      </c>
      <c r="AO43" s="44">
        <f t="shared" si="14"/>
        <v>3.96</v>
      </c>
      <c r="AP43" s="44">
        <f t="shared" si="15"/>
        <v>6</v>
      </c>
      <c r="AQ43" s="44">
        <f t="shared" si="16"/>
        <v>1</v>
      </c>
      <c r="AR43" s="44">
        <f t="shared" si="17"/>
        <v>0</v>
      </c>
      <c r="AS43" s="44">
        <f t="shared" si="18"/>
        <v>0</v>
      </c>
      <c r="AT43" s="44">
        <f t="shared" si="19"/>
        <v>0</v>
      </c>
      <c r="AU43" s="44">
        <f t="shared" si="20"/>
        <v>0</v>
      </c>
      <c r="AV43" s="44">
        <f>IF(M43="ПП",РПП*AA43*(U43/1.5),IF(M43="ВП",ВПр*AA43*(U43/1.5),IF(M43="РПА",РПА*AA43*(U43/1.5),IF(M43="КПА",кпа*AA43*(U43/1.5),0))))</f>
        <v>0</v>
      </c>
      <c r="AW43" s="44">
        <f t="shared" si="21"/>
        <v>0</v>
      </c>
      <c r="AX43" s="44">
        <f t="shared" si="22"/>
        <v>0</v>
      </c>
      <c r="AY43" s="44">
        <f t="shared" si="23"/>
        <v>0</v>
      </c>
      <c r="AZ43" s="44">
        <f t="shared" si="24"/>
        <v>0</v>
      </c>
      <c r="BA43" s="44">
        <f t="shared" si="25"/>
        <v>0</v>
      </c>
      <c r="BB43" s="44">
        <f t="shared" si="26"/>
        <v>0</v>
      </c>
      <c r="BC43" s="44">
        <f t="shared" si="27"/>
        <v>0</v>
      </c>
      <c r="BD43" s="44">
        <f t="shared" si="28"/>
        <v>0</v>
      </c>
      <c r="BE43" s="45">
        <f t="shared" si="29"/>
        <v>46.96</v>
      </c>
      <c r="BF43" s="46"/>
      <c r="BG43" s="47">
        <f t="shared" si="30"/>
        <v>0</v>
      </c>
      <c r="BH43" s="47">
        <f t="shared" si="31"/>
        <v>0</v>
      </c>
      <c r="BI43" s="47">
        <f t="shared" si="32"/>
        <v>0</v>
      </c>
      <c r="BJ43" s="48">
        <f t="shared" si="33"/>
        <v>36</v>
      </c>
      <c r="BK43" s="48">
        <f t="shared" si="34"/>
        <v>1</v>
      </c>
      <c r="BL43" s="48">
        <f t="shared" si="35"/>
        <v>10.96</v>
      </c>
    </row>
    <row r="44" spans="1:64" s="2" customFormat="1" ht="30" customHeight="1">
      <c r="A44" s="29" t="str">
        <f t="shared" si="2"/>
        <v>Д</v>
      </c>
      <c r="B44" s="29" t="str">
        <f t="shared" si="3"/>
        <v>Б</v>
      </c>
      <c r="C44" s="30" t="s">
        <v>88</v>
      </c>
      <c r="D44" s="31" t="str">
        <f t="shared" si="4"/>
        <v>'38.03.05</v>
      </c>
      <c r="E44" s="32" t="str">
        <f t="shared" si="5"/>
        <v>Кибербезопасность в экономике</v>
      </c>
      <c r="F44" s="33" t="s">
        <v>74</v>
      </c>
      <c r="G44" s="33" t="s">
        <v>89</v>
      </c>
      <c r="H44" s="34"/>
      <c r="I44" s="34"/>
      <c r="J44" s="35" t="s">
        <v>123</v>
      </c>
      <c r="K44" s="36">
        <v>4</v>
      </c>
      <c r="L44" s="36">
        <v>18</v>
      </c>
      <c r="M44" s="37" t="s">
        <v>108</v>
      </c>
      <c r="N44" s="36"/>
      <c r="O44" s="36">
        <v>2</v>
      </c>
      <c r="P44" s="36"/>
      <c r="Q44" s="37" t="s">
        <v>85</v>
      </c>
      <c r="R44" s="36"/>
      <c r="S44" s="36"/>
      <c r="T44" s="36"/>
      <c r="U44" s="36"/>
      <c r="V44" s="36"/>
      <c r="W44" s="39" t="str">
        <f t="shared" si="6"/>
        <v>НБИбд</v>
      </c>
      <c r="X44" s="36" t="s">
        <v>116</v>
      </c>
      <c r="Y44" s="36">
        <v>1</v>
      </c>
      <c r="Z44" s="36">
        <v>1</v>
      </c>
      <c r="AA44" s="39">
        <f t="shared" si="7"/>
        <v>12</v>
      </c>
      <c r="AB44" s="49">
        <v>11</v>
      </c>
      <c r="AC44" s="49">
        <v>1</v>
      </c>
      <c r="AD44" s="40">
        <f t="shared" si="8"/>
        <v>12</v>
      </c>
      <c r="AE44" s="41">
        <f t="shared" si="9"/>
        <v>1</v>
      </c>
      <c r="AF44" s="41">
        <f t="shared" si="10"/>
        <v>1</v>
      </c>
      <c r="AG44" s="42" t="s">
        <v>80</v>
      </c>
      <c r="AH44" s="37" t="s">
        <v>111</v>
      </c>
      <c r="AI44" s="37" t="s">
        <v>94</v>
      </c>
      <c r="AJ44" s="43" t="s">
        <v>112</v>
      </c>
      <c r="AK44" s="37"/>
      <c r="AL44" s="44">
        <f t="shared" si="11"/>
        <v>0</v>
      </c>
      <c r="AM44" s="44">
        <f t="shared" si="12"/>
        <v>0</v>
      </c>
      <c r="AN44" s="44">
        <f t="shared" si="13"/>
        <v>36</v>
      </c>
      <c r="AO44" s="44">
        <f t="shared" si="14"/>
        <v>3.96</v>
      </c>
      <c r="AP44" s="44">
        <f t="shared" si="15"/>
        <v>6</v>
      </c>
      <c r="AQ44" s="44">
        <f t="shared" si="16"/>
        <v>1</v>
      </c>
      <c r="AR44" s="44">
        <f t="shared" si="17"/>
        <v>0</v>
      </c>
      <c r="AS44" s="44">
        <f t="shared" si="18"/>
        <v>0</v>
      </c>
      <c r="AT44" s="44">
        <f t="shared" si="19"/>
        <v>0</v>
      </c>
      <c r="AU44" s="44">
        <f t="shared" si="20"/>
        <v>0</v>
      </c>
      <c r="AV44" s="44">
        <f>IF(M44="ПП",РПП*AA44*(U44/1.5),IF(M44="ВП",ВПр*AA44*(U44/1.5),IF(M44="РПА",РПА*AA44*(U44/1.5),IF(M44="КПА",кпа*AA44*(U44/1.5),0))))</f>
        <v>0</v>
      </c>
      <c r="AW44" s="44">
        <f t="shared" si="21"/>
        <v>0</v>
      </c>
      <c r="AX44" s="44">
        <f t="shared" si="22"/>
        <v>0</v>
      </c>
      <c r="AY44" s="44">
        <f t="shared" si="23"/>
        <v>0</v>
      </c>
      <c r="AZ44" s="44">
        <f t="shared" si="24"/>
        <v>0</v>
      </c>
      <c r="BA44" s="44">
        <f t="shared" si="25"/>
        <v>0</v>
      </c>
      <c r="BB44" s="44">
        <f t="shared" si="26"/>
        <v>0</v>
      </c>
      <c r="BC44" s="44">
        <f t="shared" si="27"/>
        <v>0</v>
      </c>
      <c r="BD44" s="44">
        <f t="shared" si="28"/>
        <v>0</v>
      </c>
      <c r="BE44" s="45">
        <f t="shared" si="29"/>
        <v>46.96</v>
      </c>
      <c r="BF44" s="46"/>
      <c r="BG44" s="47">
        <f t="shared" si="30"/>
        <v>0</v>
      </c>
      <c r="BH44" s="47">
        <f t="shared" si="31"/>
        <v>0</v>
      </c>
      <c r="BI44" s="47">
        <f t="shared" si="32"/>
        <v>0</v>
      </c>
      <c r="BJ44" s="48">
        <f t="shared" si="33"/>
        <v>36</v>
      </c>
      <c r="BK44" s="48">
        <f t="shared" si="34"/>
        <v>1</v>
      </c>
      <c r="BL44" s="48">
        <f t="shared" si="35"/>
        <v>10.96</v>
      </c>
    </row>
    <row r="45" spans="1:64" s="2" customFormat="1" ht="30" customHeight="1">
      <c r="A45" s="29" t="str">
        <f t="shared" si="2"/>
        <v>Д</v>
      </c>
      <c r="B45" s="29" t="str">
        <f t="shared" si="3"/>
        <v>Б</v>
      </c>
      <c r="C45" s="30" t="s">
        <v>125</v>
      </c>
      <c r="D45" s="31" t="str">
        <f t="shared" si="4"/>
        <v>'38.03.05</v>
      </c>
      <c r="E45" s="32" t="str">
        <f t="shared" si="5"/>
        <v>Бизнес-информатика</v>
      </c>
      <c r="F45" s="33" t="s">
        <v>74</v>
      </c>
      <c r="G45" s="33" t="s">
        <v>89</v>
      </c>
      <c r="H45" s="34"/>
      <c r="I45" s="34"/>
      <c r="J45" s="35" t="s">
        <v>90</v>
      </c>
      <c r="K45" s="36">
        <v>1</v>
      </c>
      <c r="L45" s="36">
        <v>18</v>
      </c>
      <c r="M45" s="37" t="s">
        <v>78</v>
      </c>
      <c r="N45" s="36">
        <v>1</v>
      </c>
      <c r="O45" s="36"/>
      <c r="P45" s="36"/>
      <c r="Q45" s="37" t="s">
        <v>91</v>
      </c>
      <c r="R45" s="36"/>
      <c r="S45" s="36"/>
      <c r="T45" s="36"/>
      <c r="U45" s="36"/>
      <c r="V45" s="36"/>
      <c r="W45" s="39" t="str">
        <f t="shared" si="6"/>
        <v>НБИбд</v>
      </c>
      <c r="X45" s="36" t="s">
        <v>126</v>
      </c>
      <c r="Y45" s="36">
        <v>6</v>
      </c>
      <c r="Z45" s="36">
        <v>3</v>
      </c>
      <c r="AA45" s="39">
        <f t="shared" si="7"/>
        <v>68</v>
      </c>
      <c r="AB45" s="36">
        <v>54</v>
      </c>
      <c r="AC45" s="36">
        <v>14</v>
      </c>
      <c r="AD45" s="40">
        <f t="shared" si="8"/>
        <v>68</v>
      </c>
      <c r="AE45" s="41">
        <f t="shared" si="9"/>
        <v>1</v>
      </c>
      <c r="AF45" s="41">
        <f t="shared" si="10"/>
        <v>1</v>
      </c>
      <c r="AG45" s="42" t="s">
        <v>93</v>
      </c>
      <c r="AH45" s="37" t="s">
        <v>81</v>
      </c>
      <c r="AI45" s="37" t="s">
        <v>94</v>
      </c>
      <c r="AJ45" s="43" t="s">
        <v>95</v>
      </c>
      <c r="AK45" s="37"/>
      <c r="AL45" s="44">
        <f t="shared" si="11"/>
        <v>18</v>
      </c>
      <c r="AM45" s="44">
        <f t="shared" si="12"/>
        <v>0</v>
      </c>
      <c r="AN45" s="44">
        <f t="shared" si="13"/>
        <v>0</v>
      </c>
      <c r="AO45" s="44">
        <f t="shared" si="14"/>
        <v>22.44</v>
      </c>
      <c r="AP45" s="44">
        <f t="shared" si="15"/>
        <v>34</v>
      </c>
      <c r="AQ45" s="44">
        <f t="shared" si="16"/>
        <v>3</v>
      </c>
      <c r="AR45" s="44">
        <f t="shared" si="17"/>
        <v>2.7</v>
      </c>
      <c r="AS45" s="44">
        <f t="shared" si="18"/>
        <v>0</v>
      </c>
      <c r="AT45" s="44">
        <f t="shared" si="19"/>
        <v>0</v>
      </c>
      <c r="AU45" s="44">
        <f t="shared" si="20"/>
        <v>0</v>
      </c>
      <c r="AV45" s="44">
        <f>IF(M45="ПП",РПП*AA45*(U45/1.5),IF(M45="ВП",ВПр*AA45*(U45/1.5),IF(M45="РПА",РПА*AA45*(U45/1.5),IF(M45="КПА",кпа*AA45*(U45/1.5),0))))</f>
        <v>0</v>
      </c>
      <c r="AW45" s="44">
        <f t="shared" si="21"/>
        <v>0</v>
      </c>
      <c r="AX45" s="44">
        <f t="shared" si="22"/>
        <v>0</v>
      </c>
      <c r="AY45" s="44">
        <f t="shared" si="23"/>
        <v>0</v>
      </c>
      <c r="AZ45" s="44">
        <f t="shared" si="24"/>
        <v>0</v>
      </c>
      <c r="BA45" s="44">
        <f t="shared" si="25"/>
        <v>0</v>
      </c>
      <c r="BB45" s="44">
        <f t="shared" si="26"/>
        <v>0</v>
      </c>
      <c r="BC45" s="44">
        <f t="shared" si="27"/>
        <v>0</v>
      </c>
      <c r="BD45" s="44">
        <f t="shared" si="28"/>
        <v>0</v>
      </c>
      <c r="BE45" s="45">
        <f t="shared" si="29"/>
        <v>80.14</v>
      </c>
      <c r="BF45" s="46"/>
      <c r="BG45" s="47">
        <f t="shared" si="30"/>
        <v>18</v>
      </c>
      <c r="BH45" s="47">
        <f t="shared" si="31"/>
        <v>0.5</v>
      </c>
      <c r="BI45" s="47">
        <f t="shared" si="32"/>
        <v>62.14</v>
      </c>
      <c r="BJ45" s="48">
        <f t="shared" si="33"/>
        <v>0</v>
      </c>
      <c r="BK45" s="48">
        <f t="shared" si="34"/>
        <v>0</v>
      </c>
      <c r="BL45" s="48">
        <f t="shared" si="35"/>
        <v>0</v>
      </c>
    </row>
    <row r="46" spans="1:64" s="2" customFormat="1" ht="30" customHeight="1">
      <c r="A46" s="29" t="str">
        <f t="shared" si="2"/>
        <v>Д</v>
      </c>
      <c r="B46" s="29" t="str">
        <f t="shared" si="3"/>
        <v>Б</v>
      </c>
      <c r="C46" s="30" t="s">
        <v>125</v>
      </c>
      <c r="D46" s="31" t="str">
        <f t="shared" si="4"/>
        <v>'38.03.05</v>
      </c>
      <c r="E46" s="32" t="str">
        <f t="shared" si="5"/>
        <v>Бизнес-информатика</v>
      </c>
      <c r="F46" s="33" t="s">
        <v>74</v>
      </c>
      <c r="G46" s="33" t="s">
        <v>89</v>
      </c>
      <c r="H46" s="34"/>
      <c r="I46" s="34"/>
      <c r="J46" s="35" t="s">
        <v>90</v>
      </c>
      <c r="K46" s="36">
        <v>1</v>
      </c>
      <c r="L46" s="36">
        <v>18</v>
      </c>
      <c r="M46" s="37" t="s">
        <v>84</v>
      </c>
      <c r="N46" s="36"/>
      <c r="O46" s="36"/>
      <c r="P46" s="36">
        <v>2</v>
      </c>
      <c r="Q46" s="37"/>
      <c r="R46" s="36"/>
      <c r="S46" s="36"/>
      <c r="T46" s="36"/>
      <c r="U46" s="36"/>
      <c r="V46" s="36"/>
      <c r="W46" s="39" t="str">
        <f t="shared" si="6"/>
        <v>НБИбд</v>
      </c>
      <c r="X46" s="36" t="s">
        <v>92</v>
      </c>
      <c r="Y46" s="36">
        <v>2</v>
      </c>
      <c r="Z46" s="36">
        <v>1</v>
      </c>
      <c r="AA46" s="39">
        <f t="shared" si="7"/>
        <v>23</v>
      </c>
      <c r="AB46" s="49">
        <v>18</v>
      </c>
      <c r="AC46" s="49">
        <v>5</v>
      </c>
      <c r="AD46" s="40">
        <f t="shared" si="8"/>
        <v>24</v>
      </c>
      <c r="AE46" s="41">
        <f t="shared" si="9"/>
        <v>0.95833333333333337</v>
      </c>
      <c r="AF46" s="41">
        <f t="shared" si="10"/>
        <v>0.95833333333333337</v>
      </c>
      <c r="AG46" s="42" t="s">
        <v>93</v>
      </c>
      <c r="AH46" s="37" t="s">
        <v>81</v>
      </c>
      <c r="AI46" s="37" t="s">
        <v>94</v>
      </c>
      <c r="AJ46" s="43" t="s">
        <v>95</v>
      </c>
      <c r="AK46" s="37"/>
      <c r="AL46" s="44">
        <f t="shared" si="11"/>
        <v>0</v>
      </c>
      <c r="AM46" s="44">
        <f t="shared" si="12"/>
        <v>34.5</v>
      </c>
      <c r="AN46" s="44">
        <f t="shared" si="13"/>
        <v>0</v>
      </c>
      <c r="AO46" s="44">
        <f t="shared" si="14"/>
        <v>0</v>
      </c>
      <c r="AP46" s="44">
        <f t="shared" si="15"/>
        <v>0</v>
      </c>
      <c r="AQ46" s="44">
        <f t="shared" si="16"/>
        <v>0</v>
      </c>
      <c r="AR46" s="44">
        <f t="shared" si="17"/>
        <v>0</v>
      </c>
      <c r="AS46" s="44">
        <f t="shared" si="18"/>
        <v>0</v>
      </c>
      <c r="AT46" s="44">
        <f t="shared" si="19"/>
        <v>0</v>
      </c>
      <c r="AU46" s="44">
        <f t="shared" si="20"/>
        <v>0</v>
      </c>
      <c r="AV46" s="44">
        <f>IF(M46="ПП",РПП*AA46*(U46/1.5),IF(M46="ВП",ВПр*AA46*(U46/1.5),IF(M46="РПА",РПА*AA46*(U46/1.5),IF(M46="КПА",кпа*AA46*(U46/1.5),0))))</f>
        <v>0</v>
      </c>
      <c r="AW46" s="44">
        <f t="shared" si="21"/>
        <v>0</v>
      </c>
      <c r="AX46" s="44">
        <f t="shared" si="22"/>
        <v>0</v>
      </c>
      <c r="AY46" s="44">
        <f t="shared" si="23"/>
        <v>0</v>
      </c>
      <c r="AZ46" s="44">
        <f t="shared" si="24"/>
        <v>0</v>
      </c>
      <c r="BA46" s="44">
        <f t="shared" si="25"/>
        <v>0</v>
      </c>
      <c r="BB46" s="44">
        <f t="shared" si="26"/>
        <v>0</v>
      </c>
      <c r="BC46" s="44">
        <f t="shared" si="27"/>
        <v>0</v>
      </c>
      <c r="BD46" s="44">
        <f t="shared" si="28"/>
        <v>0</v>
      </c>
      <c r="BE46" s="45">
        <f t="shared" si="29"/>
        <v>34.5</v>
      </c>
      <c r="BF46" s="46"/>
      <c r="BG46" s="47">
        <f t="shared" si="30"/>
        <v>34.5</v>
      </c>
      <c r="BH46" s="47">
        <f t="shared" si="31"/>
        <v>1</v>
      </c>
      <c r="BI46" s="47">
        <f t="shared" si="32"/>
        <v>0</v>
      </c>
      <c r="BJ46" s="48">
        <f t="shared" si="33"/>
        <v>0</v>
      </c>
      <c r="BK46" s="48">
        <f t="shared" si="34"/>
        <v>0</v>
      </c>
      <c r="BL46" s="48">
        <f t="shared" si="35"/>
        <v>0</v>
      </c>
    </row>
    <row r="47" spans="1:64" s="2" customFormat="1" ht="30" customHeight="1">
      <c r="A47" s="29" t="str">
        <f t="shared" si="2"/>
        <v>Д</v>
      </c>
      <c r="B47" s="29" t="str">
        <f t="shared" si="3"/>
        <v>Б</v>
      </c>
      <c r="C47" s="30" t="s">
        <v>125</v>
      </c>
      <c r="D47" s="31" t="str">
        <f t="shared" si="4"/>
        <v>'38.03.05</v>
      </c>
      <c r="E47" s="32" t="str">
        <f t="shared" si="5"/>
        <v>Бизнес-информатика</v>
      </c>
      <c r="F47" s="33" t="s">
        <v>74</v>
      </c>
      <c r="G47" s="33" t="s">
        <v>89</v>
      </c>
      <c r="H47" s="34"/>
      <c r="I47" s="34"/>
      <c r="J47" s="35" t="s">
        <v>90</v>
      </c>
      <c r="K47" s="36">
        <v>1</v>
      </c>
      <c r="L47" s="36">
        <v>18</v>
      </c>
      <c r="M47" s="37" t="s">
        <v>84</v>
      </c>
      <c r="N47" s="36"/>
      <c r="O47" s="36"/>
      <c r="P47" s="36">
        <v>2</v>
      </c>
      <c r="Q47" s="37"/>
      <c r="R47" s="36"/>
      <c r="S47" s="36"/>
      <c r="T47" s="36"/>
      <c r="U47" s="36"/>
      <c r="V47" s="36"/>
      <c r="W47" s="39" t="str">
        <f t="shared" si="6"/>
        <v>НБИбд</v>
      </c>
      <c r="X47" s="36" t="s">
        <v>127</v>
      </c>
      <c r="Y47" s="36">
        <v>2</v>
      </c>
      <c r="Z47" s="36">
        <v>1</v>
      </c>
      <c r="AA47" s="39">
        <f t="shared" si="7"/>
        <v>23</v>
      </c>
      <c r="AB47" s="49">
        <v>18</v>
      </c>
      <c r="AC47" s="49">
        <v>5</v>
      </c>
      <c r="AD47" s="40">
        <f t="shared" si="8"/>
        <v>24</v>
      </c>
      <c r="AE47" s="41">
        <f t="shared" si="9"/>
        <v>0.95833333333333337</v>
      </c>
      <c r="AF47" s="41">
        <f t="shared" si="10"/>
        <v>0.95833333333333337</v>
      </c>
      <c r="AG47" s="42" t="s">
        <v>93</v>
      </c>
      <c r="AH47" s="37" t="s">
        <v>81</v>
      </c>
      <c r="AI47" s="37" t="s">
        <v>94</v>
      </c>
      <c r="AJ47" s="50" t="s">
        <v>95</v>
      </c>
      <c r="AK47" s="37"/>
      <c r="AL47" s="44">
        <f t="shared" si="11"/>
        <v>0</v>
      </c>
      <c r="AM47" s="44">
        <f t="shared" si="12"/>
        <v>34.5</v>
      </c>
      <c r="AN47" s="44">
        <f t="shared" si="13"/>
        <v>0</v>
      </c>
      <c r="AO47" s="44">
        <f t="shared" si="14"/>
        <v>0</v>
      </c>
      <c r="AP47" s="44">
        <f t="shared" si="15"/>
        <v>0</v>
      </c>
      <c r="AQ47" s="44">
        <f t="shared" si="16"/>
        <v>0</v>
      </c>
      <c r="AR47" s="44">
        <f t="shared" si="17"/>
        <v>0</v>
      </c>
      <c r="AS47" s="44">
        <f t="shared" si="18"/>
        <v>0</v>
      </c>
      <c r="AT47" s="44">
        <f t="shared" si="19"/>
        <v>0</v>
      </c>
      <c r="AU47" s="44">
        <f t="shared" si="20"/>
        <v>0</v>
      </c>
      <c r="AV47" s="44">
        <f>IF(M47="ПП",РПП*AA47*(U47/1.5),IF(M47="ВП",ВПр*AA47*(U47/1.5),IF(M47="РПА",РПА*AA47*(U47/1.5),IF(M47="КПА",кпа*AA47*(U47/1.5),0))))</f>
        <v>0</v>
      </c>
      <c r="AW47" s="44">
        <f t="shared" si="21"/>
        <v>0</v>
      </c>
      <c r="AX47" s="44">
        <f t="shared" si="22"/>
        <v>0</v>
      </c>
      <c r="AY47" s="44">
        <f t="shared" si="23"/>
        <v>0</v>
      </c>
      <c r="AZ47" s="44">
        <f t="shared" si="24"/>
        <v>0</v>
      </c>
      <c r="BA47" s="44">
        <f t="shared" si="25"/>
        <v>0</v>
      </c>
      <c r="BB47" s="44">
        <f t="shared" si="26"/>
        <v>0</v>
      </c>
      <c r="BC47" s="44">
        <f t="shared" si="27"/>
        <v>0</v>
      </c>
      <c r="BD47" s="44">
        <f t="shared" si="28"/>
        <v>0</v>
      </c>
      <c r="BE47" s="45">
        <f t="shared" si="29"/>
        <v>34.5</v>
      </c>
      <c r="BF47" s="46"/>
      <c r="BG47" s="47">
        <f t="shared" si="30"/>
        <v>34.5</v>
      </c>
      <c r="BH47" s="47">
        <f t="shared" si="31"/>
        <v>1</v>
      </c>
      <c r="BI47" s="47">
        <f t="shared" si="32"/>
        <v>0</v>
      </c>
      <c r="BJ47" s="48">
        <f t="shared" si="33"/>
        <v>0</v>
      </c>
      <c r="BK47" s="48">
        <f t="shared" si="34"/>
        <v>0</v>
      </c>
      <c r="BL47" s="48">
        <f t="shared" si="35"/>
        <v>0</v>
      </c>
    </row>
    <row r="48" spans="1:64" s="2" customFormat="1" ht="30" customHeight="1">
      <c r="A48" s="29" t="str">
        <f t="shared" si="2"/>
        <v>Д</v>
      </c>
      <c r="B48" s="29" t="str">
        <f t="shared" si="3"/>
        <v>Б</v>
      </c>
      <c r="C48" s="30" t="s">
        <v>125</v>
      </c>
      <c r="D48" s="31" t="str">
        <f t="shared" si="4"/>
        <v>'38.03.05</v>
      </c>
      <c r="E48" s="32" t="str">
        <f t="shared" si="5"/>
        <v>Бизнес-информатика</v>
      </c>
      <c r="F48" s="33" t="s">
        <v>74</v>
      </c>
      <c r="G48" s="33" t="s">
        <v>89</v>
      </c>
      <c r="H48" s="34"/>
      <c r="I48" s="34"/>
      <c r="J48" s="35" t="s">
        <v>90</v>
      </c>
      <c r="K48" s="36">
        <v>1</v>
      </c>
      <c r="L48" s="36">
        <v>18</v>
      </c>
      <c r="M48" s="37" t="s">
        <v>84</v>
      </c>
      <c r="N48" s="36"/>
      <c r="O48" s="36"/>
      <c r="P48" s="36">
        <v>2</v>
      </c>
      <c r="Q48" s="37"/>
      <c r="R48" s="36"/>
      <c r="S48" s="36"/>
      <c r="T48" s="36"/>
      <c r="U48" s="36"/>
      <c r="V48" s="36"/>
      <c r="W48" s="39" t="str">
        <f t="shared" si="6"/>
        <v>НБИбд</v>
      </c>
      <c r="X48" s="36" t="s">
        <v>128</v>
      </c>
      <c r="Y48" s="36">
        <v>2</v>
      </c>
      <c r="Z48" s="36">
        <v>1</v>
      </c>
      <c r="AA48" s="39">
        <f t="shared" si="7"/>
        <v>22</v>
      </c>
      <c r="AB48" s="49">
        <v>18</v>
      </c>
      <c r="AC48" s="49">
        <v>4</v>
      </c>
      <c r="AD48" s="40">
        <f t="shared" si="8"/>
        <v>24</v>
      </c>
      <c r="AE48" s="41">
        <f t="shared" si="9"/>
        <v>0.91666666666666663</v>
      </c>
      <c r="AF48" s="41">
        <f t="shared" si="10"/>
        <v>0.91666666666666663</v>
      </c>
      <c r="AG48" s="42" t="s">
        <v>93</v>
      </c>
      <c r="AH48" s="37" t="s">
        <v>81</v>
      </c>
      <c r="AI48" s="37" t="s">
        <v>94</v>
      </c>
      <c r="AJ48" s="43" t="s">
        <v>95</v>
      </c>
      <c r="AK48" s="37"/>
      <c r="AL48" s="44">
        <f t="shared" si="11"/>
        <v>0</v>
      </c>
      <c r="AM48" s="44">
        <f t="shared" si="12"/>
        <v>33</v>
      </c>
      <c r="AN48" s="44">
        <f t="shared" si="13"/>
        <v>0</v>
      </c>
      <c r="AO48" s="44">
        <f t="shared" si="14"/>
        <v>0</v>
      </c>
      <c r="AP48" s="44">
        <f t="shared" si="15"/>
        <v>0</v>
      </c>
      <c r="AQ48" s="44">
        <f t="shared" si="16"/>
        <v>0</v>
      </c>
      <c r="AR48" s="44">
        <f t="shared" si="17"/>
        <v>0</v>
      </c>
      <c r="AS48" s="44">
        <f t="shared" si="18"/>
        <v>0</v>
      </c>
      <c r="AT48" s="44">
        <f t="shared" si="19"/>
        <v>0</v>
      </c>
      <c r="AU48" s="44">
        <f t="shared" si="20"/>
        <v>0</v>
      </c>
      <c r="AV48" s="44">
        <f>IF(M48="ПП",РПП*AA48*(U48/1.5),IF(M48="ВП",ВПр*AA48*(U48/1.5),IF(M48="РПА",РПА*AA48*(U48/1.5),IF(M48="КПА",кпа*AA48*(U48/1.5),0))))</f>
        <v>0</v>
      </c>
      <c r="AW48" s="44">
        <f t="shared" si="21"/>
        <v>0</v>
      </c>
      <c r="AX48" s="44">
        <f t="shared" si="22"/>
        <v>0</v>
      </c>
      <c r="AY48" s="44">
        <f t="shared" si="23"/>
        <v>0</v>
      </c>
      <c r="AZ48" s="44">
        <f t="shared" si="24"/>
        <v>0</v>
      </c>
      <c r="BA48" s="44">
        <f t="shared" si="25"/>
        <v>0</v>
      </c>
      <c r="BB48" s="44">
        <f t="shared" si="26"/>
        <v>0</v>
      </c>
      <c r="BC48" s="44">
        <f t="shared" si="27"/>
        <v>0</v>
      </c>
      <c r="BD48" s="44">
        <f t="shared" si="28"/>
        <v>0</v>
      </c>
      <c r="BE48" s="45">
        <f t="shared" si="29"/>
        <v>33</v>
      </c>
      <c r="BF48" s="46"/>
      <c r="BG48" s="47">
        <f t="shared" si="30"/>
        <v>33</v>
      </c>
      <c r="BH48" s="47">
        <f t="shared" si="31"/>
        <v>1</v>
      </c>
      <c r="BI48" s="47">
        <f t="shared" si="32"/>
        <v>0</v>
      </c>
      <c r="BJ48" s="48">
        <f t="shared" si="33"/>
        <v>0</v>
      </c>
      <c r="BK48" s="48">
        <f t="shared" si="34"/>
        <v>0</v>
      </c>
      <c r="BL48" s="48">
        <f t="shared" si="35"/>
        <v>0</v>
      </c>
    </row>
    <row r="49" spans="1:64" s="2" customFormat="1" ht="30" customHeight="1">
      <c r="A49" s="29" t="str">
        <f t="shared" si="2"/>
        <v>Д</v>
      </c>
      <c r="B49" s="29" t="str">
        <f t="shared" si="3"/>
        <v>Б</v>
      </c>
      <c r="C49" s="30" t="s">
        <v>125</v>
      </c>
      <c r="D49" s="31" t="str">
        <f t="shared" si="4"/>
        <v>'38.03.05</v>
      </c>
      <c r="E49" s="32" t="str">
        <f t="shared" si="5"/>
        <v>Бизнес-информатика</v>
      </c>
      <c r="F49" s="33" t="s">
        <v>74</v>
      </c>
      <c r="G49" s="33" t="s">
        <v>89</v>
      </c>
      <c r="H49" s="34"/>
      <c r="I49" s="34"/>
      <c r="J49" s="35" t="s">
        <v>96</v>
      </c>
      <c r="K49" s="36">
        <v>1</v>
      </c>
      <c r="L49" s="36">
        <v>18</v>
      </c>
      <c r="M49" s="37" t="s">
        <v>78</v>
      </c>
      <c r="N49" s="36">
        <v>1</v>
      </c>
      <c r="O49" s="36"/>
      <c r="P49" s="36"/>
      <c r="Q49" s="37" t="s">
        <v>91</v>
      </c>
      <c r="R49" s="36"/>
      <c r="S49" s="36"/>
      <c r="T49" s="36"/>
      <c r="U49" s="36"/>
      <c r="V49" s="36"/>
      <c r="W49" s="39" t="str">
        <f t="shared" si="6"/>
        <v>НБИбд</v>
      </c>
      <c r="X49" s="36" t="s">
        <v>126</v>
      </c>
      <c r="Y49" s="36">
        <v>6</v>
      </c>
      <c r="Z49" s="36">
        <v>3</v>
      </c>
      <c r="AA49" s="39">
        <f t="shared" si="7"/>
        <v>68</v>
      </c>
      <c r="AB49" s="36">
        <v>54</v>
      </c>
      <c r="AC49" s="36">
        <v>14</v>
      </c>
      <c r="AD49" s="40">
        <f t="shared" si="8"/>
        <v>68</v>
      </c>
      <c r="AE49" s="41">
        <f t="shared" si="9"/>
        <v>1</v>
      </c>
      <c r="AF49" s="41">
        <f t="shared" si="10"/>
        <v>1</v>
      </c>
      <c r="AG49" s="42" t="s">
        <v>93</v>
      </c>
      <c r="AH49" s="37" t="s">
        <v>81</v>
      </c>
      <c r="AI49" s="37" t="s">
        <v>94</v>
      </c>
      <c r="AJ49" s="51" t="s">
        <v>95</v>
      </c>
      <c r="AK49" s="37"/>
      <c r="AL49" s="44">
        <f t="shared" si="11"/>
        <v>18</v>
      </c>
      <c r="AM49" s="44">
        <f t="shared" si="12"/>
        <v>0</v>
      </c>
      <c r="AN49" s="44">
        <f t="shared" si="13"/>
        <v>0</v>
      </c>
      <c r="AO49" s="44">
        <f t="shared" si="14"/>
        <v>22.44</v>
      </c>
      <c r="AP49" s="44">
        <f t="shared" si="15"/>
        <v>34</v>
      </c>
      <c r="AQ49" s="44">
        <f t="shared" si="16"/>
        <v>3</v>
      </c>
      <c r="AR49" s="44">
        <f t="shared" si="17"/>
        <v>2.7</v>
      </c>
      <c r="AS49" s="44">
        <f t="shared" si="18"/>
        <v>0</v>
      </c>
      <c r="AT49" s="44">
        <f t="shared" si="19"/>
        <v>0</v>
      </c>
      <c r="AU49" s="44">
        <f t="shared" si="20"/>
        <v>0</v>
      </c>
      <c r="AV49" s="44">
        <f>IF(M49="ПП",РПП*AA49*(U49/1.5),IF(M49="ВП",ВПр*AA49*(U49/1.5),IF(M49="РПА",РПА*AA49*(U49/1.5),IF(M49="КПА",кпа*AA49*(U49/1.5),0))))</f>
        <v>0</v>
      </c>
      <c r="AW49" s="44">
        <f t="shared" si="21"/>
        <v>0</v>
      </c>
      <c r="AX49" s="44">
        <f t="shared" si="22"/>
        <v>0</v>
      </c>
      <c r="AY49" s="44">
        <f t="shared" si="23"/>
        <v>0</v>
      </c>
      <c r="AZ49" s="44">
        <f t="shared" si="24"/>
        <v>0</v>
      </c>
      <c r="BA49" s="44">
        <f t="shared" si="25"/>
        <v>0</v>
      </c>
      <c r="BB49" s="44">
        <f t="shared" si="26"/>
        <v>0</v>
      </c>
      <c r="BC49" s="44">
        <f t="shared" si="27"/>
        <v>0</v>
      </c>
      <c r="BD49" s="44">
        <f t="shared" si="28"/>
        <v>0</v>
      </c>
      <c r="BE49" s="45">
        <f t="shared" si="29"/>
        <v>80.14</v>
      </c>
      <c r="BF49" s="46"/>
      <c r="BG49" s="47">
        <f t="shared" si="30"/>
        <v>18</v>
      </c>
      <c r="BH49" s="47">
        <f t="shared" si="31"/>
        <v>0.5</v>
      </c>
      <c r="BI49" s="47">
        <f t="shared" si="32"/>
        <v>62.14</v>
      </c>
      <c r="BJ49" s="48">
        <f t="shared" si="33"/>
        <v>0</v>
      </c>
      <c r="BK49" s="48">
        <f t="shared" si="34"/>
        <v>0</v>
      </c>
      <c r="BL49" s="48">
        <f t="shared" si="35"/>
        <v>0</v>
      </c>
    </row>
    <row r="50" spans="1:64" s="2" customFormat="1" ht="30" customHeight="1">
      <c r="A50" s="29" t="str">
        <f t="shared" si="2"/>
        <v>Д</v>
      </c>
      <c r="B50" s="29" t="str">
        <f t="shared" si="3"/>
        <v>Б</v>
      </c>
      <c r="C50" s="30" t="s">
        <v>125</v>
      </c>
      <c r="D50" s="31" t="str">
        <f t="shared" si="4"/>
        <v>'38.03.05</v>
      </c>
      <c r="E50" s="32" t="str">
        <f t="shared" si="5"/>
        <v>Бизнес-информатика</v>
      </c>
      <c r="F50" s="33" t="s">
        <v>74</v>
      </c>
      <c r="G50" s="33" t="s">
        <v>89</v>
      </c>
      <c r="H50" s="34"/>
      <c r="I50" s="34"/>
      <c r="J50" s="35" t="s">
        <v>96</v>
      </c>
      <c r="K50" s="38">
        <v>1</v>
      </c>
      <c r="L50" s="36">
        <v>18</v>
      </c>
      <c r="M50" s="37" t="s">
        <v>84</v>
      </c>
      <c r="N50" s="38"/>
      <c r="O50" s="38"/>
      <c r="P50" s="38">
        <v>2</v>
      </c>
      <c r="Q50" s="37"/>
      <c r="R50" s="38"/>
      <c r="S50" s="38"/>
      <c r="T50" s="38"/>
      <c r="U50" s="38"/>
      <c r="V50" s="38"/>
      <c r="W50" s="39" t="str">
        <f t="shared" si="6"/>
        <v>НБИбд</v>
      </c>
      <c r="X50" s="36" t="s">
        <v>92</v>
      </c>
      <c r="Y50" s="36">
        <v>2</v>
      </c>
      <c r="Z50" s="36">
        <v>1</v>
      </c>
      <c r="AA50" s="39">
        <f t="shared" si="7"/>
        <v>23</v>
      </c>
      <c r="AB50" s="49">
        <v>18</v>
      </c>
      <c r="AC50" s="49">
        <v>5</v>
      </c>
      <c r="AD50" s="40">
        <f t="shared" si="8"/>
        <v>24</v>
      </c>
      <c r="AE50" s="41">
        <f t="shared" si="9"/>
        <v>0.95833333333333337</v>
      </c>
      <c r="AF50" s="41">
        <f t="shared" si="10"/>
        <v>0.95833333333333337</v>
      </c>
      <c r="AG50" s="42" t="s">
        <v>93</v>
      </c>
      <c r="AH50" s="37" t="s">
        <v>81</v>
      </c>
      <c r="AI50" s="37" t="s">
        <v>94</v>
      </c>
      <c r="AJ50" s="43" t="s">
        <v>95</v>
      </c>
      <c r="AK50" s="37"/>
      <c r="AL50" s="44">
        <f t="shared" si="11"/>
        <v>0</v>
      </c>
      <c r="AM50" s="44">
        <f t="shared" si="12"/>
        <v>34.5</v>
      </c>
      <c r="AN50" s="44">
        <f t="shared" si="13"/>
        <v>0</v>
      </c>
      <c r="AO50" s="44">
        <f t="shared" si="14"/>
        <v>0</v>
      </c>
      <c r="AP50" s="44">
        <f t="shared" si="15"/>
        <v>0</v>
      </c>
      <c r="AQ50" s="44">
        <f t="shared" si="16"/>
        <v>0</v>
      </c>
      <c r="AR50" s="44">
        <f t="shared" si="17"/>
        <v>0</v>
      </c>
      <c r="AS50" s="44">
        <f t="shared" si="18"/>
        <v>0</v>
      </c>
      <c r="AT50" s="44">
        <f t="shared" si="19"/>
        <v>0</v>
      </c>
      <c r="AU50" s="44">
        <f t="shared" si="20"/>
        <v>0</v>
      </c>
      <c r="AV50" s="44">
        <f>IF(M50="ПП",РПП*AA50*(U50/1.5),IF(M50="ВП",ВПр*AA50*(U50/1.5),IF(M50="РПА",РПА*AA50*(U50/1.5),IF(M50="КПА",кпа*AA50*(U50/1.5),0))))</f>
        <v>0</v>
      </c>
      <c r="AW50" s="44">
        <f t="shared" si="21"/>
        <v>0</v>
      </c>
      <c r="AX50" s="44">
        <f t="shared" si="22"/>
        <v>0</v>
      </c>
      <c r="AY50" s="44">
        <f t="shared" si="23"/>
        <v>0</v>
      </c>
      <c r="AZ50" s="44">
        <f t="shared" si="24"/>
        <v>0</v>
      </c>
      <c r="BA50" s="44">
        <f t="shared" si="25"/>
        <v>0</v>
      </c>
      <c r="BB50" s="44">
        <f t="shared" si="26"/>
        <v>0</v>
      </c>
      <c r="BC50" s="44">
        <f t="shared" si="27"/>
        <v>0</v>
      </c>
      <c r="BD50" s="44">
        <f t="shared" si="28"/>
        <v>0</v>
      </c>
      <c r="BE50" s="45">
        <f t="shared" si="29"/>
        <v>34.5</v>
      </c>
      <c r="BF50" s="46"/>
      <c r="BG50" s="47">
        <f t="shared" si="30"/>
        <v>34.5</v>
      </c>
      <c r="BH50" s="47">
        <f t="shared" si="31"/>
        <v>1</v>
      </c>
      <c r="BI50" s="47">
        <f t="shared" si="32"/>
        <v>0</v>
      </c>
      <c r="BJ50" s="48">
        <f t="shared" si="33"/>
        <v>0</v>
      </c>
      <c r="BK50" s="48">
        <f t="shared" si="34"/>
        <v>0</v>
      </c>
      <c r="BL50" s="48">
        <f t="shared" si="35"/>
        <v>0</v>
      </c>
    </row>
    <row r="51" spans="1:64" s="2" customFormat="1" ht="30" customHeight="1">
      <c r="A51" s="29" t="str">
        <f t="shared" si="2"/>
        <v>Д</v>
      </c>
      <c r="B51" s="29" t="str">
        <f t="shared" si="3"/>
        <v>Б</v>
      </c>
      <c r="C51" s="30" t="s">
        <v>125</v>
      </c>
      <c r="D51" s="31" t="str">
        <f t="shared" si="4"/>
        <v>'38.03.05</v>
      </c>
      <c r="E51" s="32" t="str">
        <f t="shared" si="5"/>
        <v>Бизнес-информатика</v>
      </c>
      <c r="F51" s="33" t="s">
        <v>74</v>
      </c>
      <c r="G51" s="33" t="s">
        <v>89</v>
      </c>
      <c r="H51" s="34"/>
      <c r="I51" s="34"/>
      <c r="J51" s="35" t="s">
        <v>96</v>
      </c>
      <c r="K51" s="36">
        <v>1</v>
      </c>
      <c r="L51" s="36">
        <v>18</v>
      </c>
      <c r="M51" s="37" t="s">
        <v>84</v>
      </c>
      <c r="N51" s="36"/>
      <c r="O51" s="36"/>
      <c r="P51" s="36">
        <v>2</v>
      </c>
      <c r="Q51" s="37"/>
      <c r="R51" s="36"/>
      <c r="S51" s="36"/>
      <c r="T51" s="36"/>
      <c r="U51" s="36"/>
      <c r="V51" s="36"/>
      <c r="W51" s="39" t="str">
        <f t="shared" si="6"/>
        <v>НБИбд</v>
      </c>
      <c r="X51" s="36" t="s">
        <v>127</v>
      </c>
      <c r="Y51" s="36">
        <v>2</v>
      </c>
      <c r="Z51" s="36">
        <v>1</v>
      </c>
      <c r="AA51" s="39">
        <f t="shared" si="7"/>
        <v>23</v>
      </c>
      <c r="AB51" s="49">
        <v>18</v>
      </c>
      <c r="AC51" s="49">
        <v>5</v>
      </c>
      <c r="AD51" s="40">
        <f t="shared" si="8"/>
        <v>24</v>
      </c>
      <c r="AE51" s="41">
        <f t="shared" si="9"/>
        <v>0.95833333333333337</v>
      </c>
      <c r="AF51" s="41">
        <f t="shared" si="10"/>
        <v>0.95833333333333337</v>
      </c>
      <c r="AG51" s="42" t="s">
        <v>93</v>
      </c>
      <c r="AH51" s="37" t="s">
        <v>81</v>
      </c>
      <c r="AI51" s="37" t="s">
        <v>94</v>
      </c>
      <c r="AJ51" s="43" t="s">
        <v>95</v>
      </c>
      <c r="AK51" s="37"/>
      <c r="AL51" s="44">
        <f t="shared" si="11"/>
        <v>0</v>
      </c>
      <c r="AM51" s="44">
        <f t="shared" si="12"/>
        <v>34.5</v>
      </c>
      <c r="AN51" s="44">
        <f t="shared" si="13"/>
        <v>0</v>
      </c>
      <c r="AO51" s="44">
        <f t="shared" si="14"/>
        <v>0</v>
      </c>
      <c r="AP51" s="44">
        <f t="shared" si="15"/>
        <v>0</v>
      </c>
      <c r="AQ51" s="44">
        <f t="shared" si="16"/>
        <v>0</v>
      </c>
      <c r="AR51" s="44">
        <f t="shared" si="17"/>
        <v>0</v>
      </c>
      <c r="AS51" s="44">
        <f t="shared" si="18"/>
        <v>0</v>
      </c>
      <c r="AT51" s="44">
        <f t="shared" si="19"/>
        <v>0</v>
      </c>
      <c r="AU51" s="44">
        <f t="shared" si="20"/>
        <v>0</v>
      </c>
      <c r="AV51" s="44">
        <f>IF(M51="ПП",РПП*AA51*(U51/1.5),IF(M51="ВП",ВПр*AA51*(U51/1.5),IF(M51="РПА",РПА*AA51*(U51/1.5),IF(M51="КПА",кпа*AA51*(U51/1.5),0))))</f>
        <v>0</v>
      </c>
      <c r="AW51" s="44">
        <f t="shared" si="21"/>
        <v>0</v>
      </c>
      <c r="AX51" s="44">
        <f t="shared" si="22"/>
        <v>0</v>
      </c>
      <c r="AY51" s="44">
        <f t="shared" si="23"/>
        <v>0</v>
      </c>
      <c r="AZ51" s="44">
        <f t="shared" si="24"/>
        <v>0</v>
      </c>
      <c r="BA51" s="44">
        <f t="shared" si="25"/>
        <v>0</v>
      </c>
      <c r="BB51" s="44">
        <f t="shared" si="26"/>
        <v>0</v>
      </c>
      <c r="BC51" s="44">
        <f t="shared" si="27"/>
        <v>0</v>
      </c>
      <c r="BD51" s="44">
        <f t="shared" si="28"/>
        <v>0</v>
      </c>
      <c r="BE51" s="45">
        <f t="shared" si="29"/>
        <v>34.5</v>
      </c>
      <c r="BF51" s="46"/>
      <c r="BG51" s="47">
        <f t="shared" si="30"/>
        <v>34.5</v>
      </c>
      <c r="BH51" s="47">
        <f t="shared" si="31"/>
        <v>1</v>
      </c>
      <c r="BI51" s="47">
        <f t="shared" si="32"/>
        <v>0</v>
      </c>
      <c r="BJ51" s="48">
        <f t="shared" si="33"/>
        <v>0</v>
      </c>
      <c r="BK51" s="48">
        <f t="shared" si="34"/>
        <v>0</v>
      </c>
      <c r="BL51" s="48">
        <f t="shared" si="35"/>
        <v>0</v>
      </c>
    </row>
    <row r="52" spans="1:64" s="2" customFormat="1" ht="30" customHeight="1">
      <c r="A52" s="29" t="str">
        <f t="shared" si="2"/>
        <v>Д</v>
      </c>
      <c r="B52" s="29" t="str">
        <f t="shared" si="3"/>
        <v>Б</v>
      </c>
      <c r="C52" s="30" t="s">
        <v>125</v>
      </c>
      <c r="D52" s="31" t="str">
        <f t="shared" si="4"/>
        <v>'38.03.05</v>
      </c>
      <c r="E52" s="32" t="str">
        <f t="shared" si="5"/>
        <v>Бизнес-информатика</v>
      </c>
      <c r="F52" s="33" t="s">
        <v>74</v>
      </c>
      <c r="G52" s="33" t="s">
        <v>89</v>
      </c>
      <c r="H52" s="34"/>
      <c r="I52" s="34"/>
      <c r="J52" s="35" t="s">
        <v>96</v>
      </c>
      <c r="K52" s="36">
        <v>1</v>
      </c>
      <c r="L52" s="36">
        <v>18</v>
      </c>
      <c r="M52" s="37" t="s">
        <v>84</v>
      </c>
      <c r="N52" s="36"/>
      <c r="O52" s="36"/>
      <c r="P52" s="36">
        <v>2</v>
      </c>
      <c r="Q52" s="37"/>
      <c r="R52" s="36"/>
      <c r="S52" s="36"/>
      <c r="T52" s="36"/>
      <c r="U52" s="36"/>
      <c r="V52" s="36"/>
      <c r="W52" s="39" t="str">
        <f t="shared" si="6"/>
        <v>НБИбд</v>
      </c>
      <c r="X52" s="36" t="s">
        <v>128</v>
      </c>
      <c r="Y52" s="36">
        <v>2</v>
      </c>
      <c r="Z52" s="36">
        <v>1</v>
      </c>
      <c r="AA52" s="39">
        <f t="shared" si="7"/>
        <v>22</v>
      </c>
      <c r="AB52" s="49">
        <v>18</v>
      </c>
      <c r="AC52" s="49">
        <v>4</v>
      </c>
      <c r="AD52" s="40">
        <f t="shared" si="8"/>
        <v>24</v>
      </c>
      <c r="AE52" s="41">
        <f t="shared" si="9"/>
        <v>0.91666666666666663</v>
      </c>
      <c r="AF52" s="41">
        <f t="shared" si="10"/>
        <v>0.91666666666666663</v>
      </c>
      <c r="AG52" s="42" t="s">
        <v>93</v>
      </c>
      <c r="AH52" s="37" t="s">
        <v>81</v>
      </c>
      <c r="AI52" s="37" t="s">
        <v>94</v>
      </c>
      <c r="AJ52" s="43" t="s">
        <v>95</v>
      </c>
      <c r="AK52" s="37"/>
      <c r="AL52" s="44">
        <f t="shared" si="11"/>
        <v>0</v>
      </c>
      <c r="AM52" s="44">
        <f t="shared" si="12"/>
        <v>33</v>
      </c>
      <c r="AN52" s="44">
        <f t="shared" si="13"/>
        <v>0</v>
      </c>
      <c r="AO52" s="44">
        <f t="shared" si="14"/>
        <v>0</v>
      </c>
      <c r="AP52" s="44">
        <f t="shared" si="15"/>
        <v>0</v>
      </c>
      <c r="AQ52" s="44">
        <f t="shared" si="16"/>
        <v>0</v>
      </c>
      <c r="AR52" s="44">
        <f t="shared" si="17"/>
        <v>0</v>
      </c>
      <c r="AS52" s="44">
        <f t="shared" si="18"/>
        <v>0</v>
      </c>
      <c r="AT52" s="44">
        <f t="shared" si="19"/>
        <v>0</v>
      </c>
      <c r="AU52" s="44">
        <f t="shared" si="20"/>
        <v>0</v>
      </c>
      <c r="AV52" s="44">
        <f>IF(M52="ПП",РПП*AA52*(U52/1.5),IF(M52="ВП",ВПр*AA52*(U52/1.5),IF(M52="РПА",РПА*AA52*(U52/1.5),IF(M52="КПА",кпа*AA52*(U52/1.5),0))))</f>
        <v>0</v>
      </c>
      <c r="AW52" s="44">
        <f t="shared" si="21"/>
        <v>0</v>
      </c>
      <c r="AX52" s="44">
        <f t="shared" si="22"/>
        <v>0</v>
      </c>
      <c r="AY52" s="44">
        <f t="shared" si="23"/>
        <v>0</v>
      </c>
      <c r="AZ52" s="44">
        <f t="shared" si="24"/>
        <v>0</v>
      </c>
      <c r="BA52" s="44">
        <f t="shared" si="25"/>
        <v>0</v>
      </c>
      <c r="BB52" s="44">
        <f t="shared" si="26"/>
        <v>0</v>
      </c>
      <c r="BC52" s="44">
        <f t="shared" si="27"/>
        <v>0</v>
      </c>
      <c r="BD52" s="44">
        <f t="shared" si="28"/>
        <v>0</v>
      </c>
      <c r="BE52" s="45">
        <f t="shared" si="29"/>
        <v>33</v>
      </c>
      <c r="BF52" s="46"/>
      <c r="BG52" s="47">
        <f t="shared" si="30"/>
        <v>33</v>
      </c>
      <c r="BH52" s="47">
        <f t="shared" si="31"/>
        <v>1</v>
      </c>
      <c r="BI52" s="47">
        <f t="shared" si="32"/>
        <v>0</v>
      </c>
      <c r="BJ52" s="48">
        <f t="shared" si="33"/>
        <v>0</v>
      </c>
      <c r="BK52" s="48">
        <f t="shared" si="34"/>
        <v>0</v>
      </c>
      <c r="BL52" s="48">
        <f t="shared" si="35"/>
        <v>0</v>
      </c>
    </row>
    <row r="53" spans="1:64" s="2" customFormat="1" ht="30" customHeight="1">
      <c r="A53" s="29" t="str">
        <f t="shared" si="2"/>
        <v>Д</v>
      </c>
      <c r="B53" s="29" t="str">
        <f t="shared" si="3"/>
        <v>Б</v>
      </c>
      <c r="C53" s="30" t="s">
        <v>125</v>
      </c>
      <c r="D53" s="31" t="str">
        <f t="shared" si="4"/>
        <v>'38.03.05</v>
      </c>
      <c r="E53" s="32" t="str">
        <f t="shared" si="5"/>
        <v>Бизнес-информатика</v>
      </c>
      <c r="F53" s="33" t="s">
        <v>74</v>
      </c>
      <c r="G53" s="33" t="s">
        <v>89</v>
      </c>
      <c r="H53" s="34"/>
      <c r="I53" s="34"/>
      <c r="J53" s="35" t="s">
        <v>96</v>
      </c>
      <c r="K53" s="36">
        <v>2</v>
      </c>
      <c r="L53" s="36">
        <v>18</v>
      </c>
      <c r="M53" s="37" t="s">
        <v>78</v>
      </c>
      <c r="N53" s="36">
        <v>2</v>
      </c>
      <c r="O53" s="36"/>
      <c r="P53" s="36"/>
      <c r="Q53" s="37" t="s">
        <v>91</v>
      </c>
      <c r="R53" s="36"/>
      <c r="S53" s="36"/>
      <c r="T53" s="36"/>
      <c r="U53" s="36"/>
      <c r="V53" s="36"/>
      <c r="W53" s="39" t="str">
        <f t="shared" si="6"/>
        <v>НБИбд</v>
      </c>
      <c r="X53" s="36" t="s">
        <v>126</v>
      </c>
      <c r="Y53" s="36">
        <v>6</v>
      </c>
      <c r="Z53" s="36">
        <v>3</v>
      </c>
      <c r="AA53" s="39">
        <f t="shared" si="7"/>
        <v>68</v>
      </c>
      <c r="AB53" s="36">
        <v>54</v>
      </c>
      <c r="AC53" s="36">
        <v>14</v>
      </c>
      <c r="AD53" s="40">
        <f t="shared" si="8"/>
        <v>68</v>
      </c>
      <c r="AE53" s="41">
        <f t="shared" si="9"/>
        <v>1</v>
      </c>
      <c r="AF53" s="41">
        <f t="shared" si="10"/>
        <v>1</v>
      </c>
      <c r="AG53" s="42" t="s">
        <v>93</v>
      </c>
      <c r="AH53" s="37" t="s">
        <v>81</v>
      </c>
      <c r="AI53" s="37" t="s">
        <v>94</v>
      </c>
      <c r="AJ53" s="43" t="s">
        <v>97</v>
      </c>
      <c r="AK53" s="37"/>
      <c r="AL53" s="44">
        <f t="shared" si="11"/>
        <v>36</v>
      </c>
      <c r="AM53" s="44">
        <f t="shared" si="12"/>
        <v>0</v>
      </c>
      <c r="AN53" s="44">
        <f t="shared" si="13"/>
        <v>0</v>
      </c>
      <c r="AO53" s="44">
        <f t="shared" si="14"/>
        <v>22.44</v>
      </c>
      <c r="AP53" s="44">
        <f t="shared" si="15"/>
        <v>34</v>
      </c>
      <c r="AQ53" s="44">
        <f t="shared" si="16"/>
        <v>3</v>
      </c>
      <c r="AR53" s="44">
        <f t="shared" si="17"/>
        <v>5.4</v>
      </c>
      <c r="AS53" s="44">
        <f t="shared" si="18"/>
        <v>0</v>
      </c>
      <c r="AT53" s="44">
        <f t="shared" si="19"/>
        <v>0</v>
      </c>
      <c r="AU53" s="44">
        <f t="shared" si="20"/>
        <v>0</v>
      </c>
      <c r="AV53" s="44">
        <f>IF(M53="ПП",РПП*AA53*(U53/1.5),IF(M53="ВП",ВПр*AA53*(U53/1.5),IF(M53="РПА",РПА*AA53*(U53/1.5),IF(M53="КПА",кпа*AA53*(U53/1.5),0))))</f>
        <v>0</v>
      </c>
      <c r="AW53" s="44">
        <f t="shared" si="21"/>
        <v>0</v>
      </c>
      <c r="AX53" s="44">
        <f t="shared" si="22"/>
        <v>0</v>
      </c>
      <c r="AY53" s="44">
        <f t="shared" si="23"/>
        <v>0</v>
      </c>
      <c r="AZ53" s="44">
        <f t="shared" si="24"/>
        <v>0</v>
      </c>
      <c r="BA53" s="44">
        <f t="shared" si="25"/>
        <v>0</v>
      </c>
      <c r="BB53" s="44">
        <f t="shared" si="26"/>
        <v>0</v>
      </c>
      <c r="BC53" s="44">
        <f t="shared" si="27"/>
        <v>0</v>
      </c>
      <c r="BD53" s="44">
        <f t="shared" si="28"/>
        <v>0</v>
      </c>
      <c r="BE53" s="45">
        <f t="shared" si="29"/>
        <v>100.84</v>
      </c>
      <c r="BF53" s="46"/>
      <c r="BG53" s="47">
        <f t="shared" si="30"/>
        <v>0</v>
      </c>
      <c r="BH53" s="47">
        <f t="shared" si="31"/>
        <v>0</v>
      </c>
      <c r="BI53" s="47">
        <f t="shared" si="32"/>
        <v>0</v>
      </c>
      <c r="BJ53" s="48">
        <f t="shared" si="33"/>
        <v>36</v>
      </c>
      <c r="BK53" s="48">
        <f t="shared" si="34"/>
        <v>1</v>
      </c>
      <c r="BL53" s="48">
        <f t="shared" si="35"/>
        <v>64.84</v>
      </c>
    </row>
    <row r="54" spans="1:64" s="2" customFormat="1" ht="30" customHeight="1">
      <c r="A54" s="29" t="str">
        <f t="shared" si="2"/>
        <v>Д</v>
      </c>
      <c r="B54" s="29" t="str">
        <f t="shared" si="3"/>
        <v>Б</v>
      </c>
      <c r="C54" s="30" t="s">
        <v>125</v>
      </c>
      <c r="D54" s="31" t="str">
        <f t="shared" si="4"/>
        <v>'38.03.05</v>
      </c>
      <c r="E54" s="32" t="str">
        <f t="shared" si="5"/>
        <v>Бизнес-информатика</v>
      </c>
      <c r="F54" s="33" t="s">
        <v>74</v>
      </c>
      <c r="G54" s="33" t="s">
        <v>89</v>
      </c>
      <c r="H54" s="34"/>
      <c r="I54" s="34"/>
      <c r="J54" s="35" t="s">
        <v>96</v>
      </c>
      <c r="K54" s="36">
        <v>2</v>
      </c>
      <c r="L54" s="36">
        <v>18</v>
      </c>
      <c r="M54" s="37" t="s">
        <v>84</v>
      </c>
      <c r="N54" s="36"/>
      <c r="O54" s="36"/>
      <c r="P54" s="36">
        <v>2</v>
      </c>
      <c r="Q54" s="37"/>
      <c r="R54" s="36"/>
      <c r="S54" s="36"/>
      <c r="T54" s="36"/>
      <c r="U54" s="36"/>
      <c r="V54" s="36"/>
      <c r="W54" s="39" t="str">
        <f t="shared" si="6"/>
        <v>НБИбд</v>
      </c>
      <c r="X54" s="36" t="s">
        <v>92</v>
      </c>
      <c r="Y54" s="36">
        <v>2</v>
      </c>
      <c r="Z54" s="36">
        <v>1</v>
      </c>
      <c r="AA54" s="39">
        <f t="shared" si="7"/>
        <v>23</v>
      </c>
      <c r="AB54" s="49">
        <v>18</v>
      </c>
      <c r="AC54" s="49">
        <v>5</v>
      </c>
      <c r="AD54" s="40">
        <f t="shared" si="8"/>
        <v>24</v>
      </c>
      <c r="AE54" s="41">
        <f t="shared" si="9"/>
        <v>0.95833333333333337</v>
      </c>
      <c r="AF54" s="41">
        <f t="shared" si="10"/>
        <v>0.95833333333333337</v>
      </c>
      <c r="AG54" s="42" t="s">
        <v>93</v>
      </c>
      <c r="AH54" s="37" t="s">
        <v>81</v>
      </c>
      <c r="AI54" s="37" t="s">
        <v>94</v>
      </c>
      <c r="AJ54" s="43" t="s">
        <v>95</v>
      </c>
      <c r="AK54" s="37"/>
      <c r="AL54" s="44">
        <f t="shared" si="11"/>
        <v>0</v>
      </c>
      <c r="AM54" s="44">
        <f t="shared" si="12"/>
        <v>34.5</v>
      </c>
      <c r="AN54" s="44">
        <f t="shared" si="13"/>
        <v>0</v>
      </c>
      <c r="AO54" s="44">
        <f t="shared" si="14"/>
        <v>0</v>
      </c>
      <c r="AP54" s="44">
        <f t="shared" si="15"/>
        <v>0</v>
      </c>
      <c r="AQ54" s="44">
        <f t="shared" si="16"/>
        <v>0</v>
      </c>
      <c r="AR54" s="44">
        <f t="shared" si="17"/>
        <v>0</v>
      </c>
      <c r="AS54" s="44">
        <f t="shared" si="18"/>
        <v>0</v>
      </c>
      <c r="AT54" s="44">
        <f t="shared" si="19"/>
        <v>0</v>
      </c>
      <c r="AU54" s="44">
        <f t="shared" si="20"/>
        <v>0</v>
      </c>
      <c r="AV54" s="44">
        <f>IF(M54="ПП",РПП*AA54*(U54/1.5),IF(M54="ВП",ВПр*AA54*(U54/1.5),IF(M54="РПА",РПА*AA54*(U54/1.5),IF(M54="КПА",кпа*AA54*(U54/1.5),0))))</f>
        <v>0</v>
      </c>
      <c r="AW54" s="44">
        <f t="shared" si="21"/>
        <v>0</v>
      </c>
      <c r="AX54" s="44">
        <f t="shared" si="22"/>
        <v>0</v>
      </c>
      <c r="AY54" s="44">
        <f t="shared" si="23"/>
        <v>0</v>
      </c>
      <c r="AZ54" s="44">
        <f t="shared" si="24"/>
        <v>0</v>
      </c>
      <c r="BA54" s="44">
        <f t="shared" si="25"/>
        <v>0</v>
      </c>
      <c r="BB54" s="44">
        <f t="shared" si="26"/>
        <v>0</v>
      </c>
      <c r="BC54" s="44">
        <f t="shared" si="27"/>
        <v>0</v>
      </c>
      <c r="BD54" s="44">
        <f t="shared" si="28"/>
        <v>0</v>
      </c>
      <c r="BE54" s="45">
        <f t="shared" si="29"/>
        <v>34.5</v>
      </c>
      <c r="BF54" s="46"/>
      <c r="BG54" s="47">
        <f t="shared" si="30"/>
        <v>0</v>
      </c>
      <c r="BH54" s="47">
        <f t="shared" si="31"/>
        <v>0</v>
      </c>
      <c r="BI54" s="47">
        <f t="shared" si="32"/>
        <v>0</v>
      </c>
      <c r="BJ54" s="48">
        <f t="shared" si="33"/>
        <v>34.5</v>
      </c>
      <c r="BK54" s="48">
        <f t="shared" si="34"/>
        <v>1</v>
      </c>
      <c r="BL54" s="48">
        <f t="shared" si="35"/>
        <v>0</v>
      </c>
    </row>
    <row r="55" spans="1:64" s="2" customFormat="1" ht="30" customHeight="1">
      <c r="A55" s="29" t="str">
        <f t="shared" si="2"/>
        <v>Д</v>
      </c>
      <c r="B55" s="29" t="str">
        <f t="shared" si="3"/>
        <v>Б</v>
      </c>
      <c r="C55" s="30" t="s">
        <v>125</v>
      </c>
      <c r="D55" s="31" t="str">
        <f t="shared" si="4"/>
        <v>'38.03.05</v>
      </c>
      <c r="E55" s="32" t="str">
        <f t="shared" si="5"/>
        <v>Бизнес-информатика</v>
      </c>
      <c r="F55" s="33" t="s">
        <v>74</v>
      </c>
      <c r="G55" s="33" t="s">
        <v>89</v>
      </c>
      <c r="H55" s="34"/>
      <c r="I55" s="34"/>
      <c r="J55" s="35" t="s">
        <v>96</v>
      </c>
      <c r="K55" s="36">
        <v>2</v>
      </c>
      <c r="L55" s="36">
        <v>18</v>
      </c>
      <c r="M55" s="37" t="s">
        <v>84</v>
      </c>
      <c r="N55" s="36"/>
      <c r="O55" s="36"/>
      <c r="P55" s="36">
        <v>2</v>
      </c>
      <c r="Q55" s="37"/>
      <c r="R55" s="36"/>
      <c r="S55" s="36"/>
      <c r="T55" s="36"/>
      <c r="U55" s="36"/>
      <c r="V55" s="36"/>
      <c r="W55" s="39" t="str">
        <f t="shared" si="6"/>
        <v>НБИбд</v>
      </c>
      <c r="X55" s="36" t="s">
        <v>127</v>
      </c>
      <c r="Y55" s="36">
        <v>2</v>
      </c>
      <c r="Z55" s="36">
        <v>1</v>
      </c>
      <c r="AA55" s="39">
        <f t="shared" si="7"/>
        <v>23</v>
      </c>
      <c r="AB55" s="49">
        <v>18</v>
      </c>
      <c r="AC55" s="49">
        <v>5</v>
      </c>
      <c r="AD55" s="40">
        <f t="shared" si="8"/>
        <v>24</v>
      </c>
      <c r="AE55" s="41">
        <f t="shared" si="9"/>
        <v>0.95833333333333337</v>
      </c>
      <c r="AF55" s="41">
        <f t="shared" si="10"/>
        <v>0.95833333333333337</v>
      </c>
      <c r="AG55" s="42" t="s">
        <v>93</v>
      </c>
      <c r="AH55" s="37" t="s">
        <v>81</v>
      </c>
      <c r="AI55" s="37" t="s">
        <v>94</v>
      </c>
      <c r="AJ55" s="50" t="s">
        <v>95</v>
      </c>
      <c r="AK55" s="37"/>
      <c r="AL55" s="44">
        <f t="shared" si="11"/>
        <v>0</v>
      </c>
      <c r="AM55" s="44">
        <f t="shared" si="12"/>
        <v>34.5</v>
      </c>
      <c r="AN55" s="44">
        <f t="shared" si="13"/>
        <v>0</v>
      </c>
      <c r="AO55" s="44">
        <f t="shared" si="14"/>
        <v>0</v>
      </c>
      <c r="AP55" s="44">
        <f t="shared" si="15"/>
        <v>0</v>
      </c>
      <c r="AQ55" s="44">
        <f t="shared" si="16"/>
        <v>0</v>
      </c>
      <c r="AR55" s="44">
        <f t="shared" si="17"/>
        <v>0</v>
      </c>
      <c r="AS55" s="44">
        <f t="shared" si="18"/>
        <v>0</v>
      </c>
      <c r="AT55" s="44">
        <f t="shared" si="19"/>
        <v>0</v>
      </c>
      <c r="AU55" s="44">
        <f t="shared" si="20"/>
        <v>0</v>
      </c>
      <c r="AV55" s="44">
        <f>IF(M55="ПП",РПП*AA55*(U55/1.5),IF(M55="ВП",ВПр*AA55*(U55/1.5),IF(M55="РПА",РПА*AA55*(U55/1.5),IF(M55="КПА",кпа*AA55*(U55/1.5),0))))</f>
        <v>0</v>
      </c>
      <c r="AW55" s="44">
        <f t="shared" si="21"/>
        <v>0</v>
      </c>
      <c r="AX55" s="44">
        <f t="shared" si="22"/>
        <v>0</v>
      </c>
      <c r="AY55" s="44">
        <f t="shared" si="23"/>
        <v>0</v>
      </c>
      <c r="AZ55" s="44">
        <f t="shared" si="24"/>
        <v>0</v>
      </c>
      <c r="BA55" s="44">
        <f t="shared" si="25"/>
        <v>0</v>
      </c>
      <c r="BB55" s="44">
        <f t="shared" si="26"/>
        <v>0</v>
      </c>
      <c r="BC55" s="44">
        <f t="shared" si="27"/>
        <v>0</v>
      </c>
      <c r="BD55" s="44">
        <f t="shared" si="28"/>
        <v>0</v>
      </c>
      <c r="BE55" s="45">
        <f t="shared" si="29"/>
        <v>34.5</v>
      </c>
      <c r="BF55" s="46"/>
      <c r="BG55" s="47">
        <f t="shared" si="30"/>
        <v>0</v>
      </c>
      <c r="BH55" s="47">
        <f t="shared" si="31"/>
        <v>0</v>
      </c>
      <c r="BI55" s="47">
        <f t="shared" si="32"/>
        <v>0</v>
      </c>
      <c r="BJ55" s="48">
        <f t="shared" si="33"/>
        <v>34.5</v>
      </c>
      <c r="BK55" s="48">
        <f t="shared" si="34"/>
        <v>1</v>
      </c>
      <c r="BL55" s="48">
        <f t="shared" si="35"/>
        <v>0</v>
      </c>
    </row>
    <row r="56" spans="1:64" s="2" customFormat="1" ht="30" customHeight="1">
      <c r="A56" s="29" t="str">
        <f t="shared" si="2"/>
        <v>Д</v>
      </c>
      <c r="B56" s="29" t="str">
        <f t="shared" si="3"/>
        <v>Б</v>
      </c>
      <c r="C56" s="30" t="s">
        <v>125</v>
      </c>
      <c r="D56" s="31" t="str">
        <f t="shared" si="4"/>
        <v>'38.03.05</v>
      </c>
      <c r="E56" s="32" t="str">
        <f t="shared" si="5"/>
        <v>Бизнес-информатика</v>
      </c>
      <c r="F56" s="33" t="s">
        <v>74</v>
      </c>
      <c r="G56" s="33" t="s">
        <v>89</v>
      </c>
      <c r="H56" s="34"/>
      <c r="I56" s="34"/>
      <c r="J56" s="35" t="s">
        <v>96</v>
      </c>
      <c r="K56" s="36">
        <v>2</v>
      </c>
      <c r="L56" s="36">
        <v>18</v>
      </c>
      <c r="M56" s="37" t="s">
        <v>84</v>
      </c>
      <c r="N56" s="36"/>
      <c r="O56" s="36"/>
      <c r="P56" s="36">
        <v>2</v>
      </c>
      <c r="Q56" s="37"/>
      <c r="R56" s="36"/>
      <c r="S56" s="36"/>
      <c r="T56" s="36"/>
      <c r="U56" s="36"/>
      <c r="V56" s="36"/>
      <c r="W56" s="39" t="str">
        <f t="shared" si="6"/>
        <v>НБИбд</v>
      </c>
      <c r="X56" s="36" t="s">
        <v>128</v>
      </c>
      <c r="Y56" s="36">
        <v>2</v>
      </c>
      <c r="Z56" s="36">
        <v>1</v>
      </c>
      <c r="AA56" s="39">
        <f t="shared" si="7"/>
        <v>22</v>
      </c>
      <c r="AB56" s="49">
        <v>18</v>
      </c>
      <c r="AC56" s="49">
        <v>4</v>
      </c>
      <c r="AD56" s="40">
        <f t="shared" si="8"/>
        <v>24</v>
      </c>
      <c r="AE56" s="41">
        <f t="shared" si="9"/>
        <v>0.91666666666666663</v>
      </c>
      <c r="AF56" s="41">
        <f t="shared" si="10"/>
        <v>0.91666666666666663</v>
      </c>
      <c r="AG56" s="42" t="s">
        <v>93</v>
      </c>
      <c r="AH56" s="37" t="s">
        <v>81</v>
      </c>
      <c r="AI56" s="37" t="s">
        <v>94</v>
      </c>
      <c r="AJ56" s="43" t="s">
        <v>95</v>
      </c>
      <c r="AK56" s="37"/>
      <c r="AL56" s="44">
        <f t="shared" si="11"/>
        <v>0</v>
      </c>
      <c r="AM56" s="44">
        <f t="shared" si="12"/>
        <v>33</v>
      </c>
      <c r="AN56" s="44">
        <f t="shared" si="13"/>
        <v>0</v>
      </c>
      <c r="AO56" s="44">
        <f t="shared" si="14"/>
        <v>0</v>
      </c>
      <c r="AP56" s="44">
        <f t="shared" si="15"/>
        <v>0</v>
      </c>
      <c r="AQ56" s="44">
        <f t="shared" si="16"/>
        <v>0</v>
      </c>
      <c r="AR56" s="44">
        <f t="shared" si="17"/>
        <v>0</v>
      </c>
      <c r="AS56" s="44">
        <f t="shared" si="18"/>
        <v>0</v>
      </c>
      <c r="AT56" s="44">
        <f t="shared" si="19"/>
        <v>0</v>
      </c>
      <c r="AU56" s="44">
        <f t="shared" si="20"/>
        <v>0</v>
      </c>
      <c r="AV56" s="44">
        <f>IF(M56="ПП",РПП*AA56*(U56/1.5),IF(M56="ВП",ВПр*AA56*(U56/1.5),IF(M56="РПА",РПА*AA56*(U56/1.5),IF(M56="КПА",кпа*AA56*(U56/1.5),0))))</f>
        <v>0</v>
      </c>
      <c r="AW56" s="44">
        <f t="shared" si="21"/>
        <v>0</v>
      </c>
      <c r="AX56" s="44">
        <f t="shared" si="22"/>
        <v>0</v>
      </c>
      <c r="AY56" s="44">
        <f t="shared" si="23"/>
        <v>0</v>
      </c>
      <c r="AZ56" s="44">
        <f t="shared" si="24"/>
        <v>0</v>
      </c>
      <c r="BA56" s="44">
        <f t="shared" si="25"/>
        <v>0</v>
      </c>
      <c r="BB56" s="44">
        <f t="shared" si="26"/>
        <v>0</v>
      </c>
      <c r="BC56" s="44">
        <f t="shared" si="27"/>
        <v>0</v>
      </c>
      <c r="BD56" s="44">
        <f t="shared" si="28"/>
        <v>0</v>
      </c>
      <c r="BE56" s="45">
        <f t="shared" si="29"/>
        <v>33</v>
      </c>
      <c r="BF56" s="46"/>
      <c r="BG56" s="47">
        <f t="shared" si="30"/>
        <v>0</v>
      </c>
      <c r="BH56" s="47">
        <f t="shared" si="31"/>
        <v>0</v>
      </c>
      <c r="BI56" s="47">
        <f t="shared" si="32"/>
        <v>0</v>
      </c>
      <c r="BJ56" s="48">
        <f t="shared" si="33"/>
        <v>33</v>
      </c>
      <c r="BK56" s="48">
        <f t="shared" si="34"/>
        <v>1</v>
      </c>
      <c r="BL56" s="48">
        <f t="shared" si="35"/>
        <v>0</v>
      </c>
    </row>
    <row r="57" spans="1:64" s="2" customFormat="1" ht="30" customHeight="1">
      <c r="A57" s="29" t="str">
        <f t="shared" si="2"/>
        <v>Д</v>
      </c>
      <c r="B57" s="29" t="str">
        <f t="shared" si="3"/>
        <v>Б</v>
      </c>
      <c r="C57" s="30" t="s">
        <v>125</v>
      </c>
      <c r="D57" s="31" t="str">
        <f t="shared" si="4"/>
        <v>'38.03.05</v>
      </c>
      <c r="E57" s="32" t="str">
        <f t="shared" si="5"/>
        <v>Бизнес-информатика</v>
      </c>
      <c r="F57" s="33" t="s">
        <v>74</v>
      </c>
      <c r="G57" s="33" t="s">
        <v>89</v>
      </c>
      <c r="H57" s="34"/>
      <c r="I57" s="34"/>
      <c r="J57" s="35" t="s">
        <v>98</v>
      </c>
      <c r="K57" s="36">
        <v>1</v>
      </c>
      <c r="L57" s="36">
        <v>18</v>
      </c>
      <c r="M57" s="37" t="s">
        <v>78</v>
      </c>
      <c r="N57" s="36">
        <v>1</v>
      </c>
      <c r="O57" s="36"/>
      <c r="P57" s="36"/>
      <c r="Q57" s="37" t="s">
        <v>91</v>
      </c>
      <c r="R57" s="36"/>
      <c r="S57" s="36"/>
      <c r="T57" s="36"/>
      <c r="U57" s="36"/>
      <c r="V57" s="36"/>
      <c r="W57" s="39" t="str">
        <f t="shared" si="6"/>
        <v>НБИбд</v>
      </c>
      <c r="X57" s="36" t="s">
        <v>126</v>
      </c>
      <c r="Y57" s="36">
        <v>6</v>
      </c>
      <c r="Z57" s="36">
        <v>3</v>
      </c>
      <c r="AA57" s="39">
        <f t="shared" si="7"/>
        <v>68</v>
      </c>
      <c r="AB57" s="36">
        <v>54</v>
      </c>
      <c r="AC57" s="36">
        <v>14</v>
      </c>
      <c r="AD57" s="40">
        <f t="shared" si="8"/>
        <v>68</v>
      </c>
      <c r="AE57" s="41">
        <f t="shared" si="9"/>
        <v>1</v>
      </c>
      <c r="AF57" s="41">
        <f t="shared" si="10"/>
        <v>1</v>
      </c>
      <c r="AG57" s="42" t="s">
        <v>80</v>
      </c>
      <c r="AH57" s="37" t="s">
        <v>81</v>
      </c>
      <c r="AI57" s="37" t="s">
        <v>94</v>
      </c>
      <c r="AJ57" s="51" t="s">
        <v>99</v>
      </c>
      <c r="AK57" s="37"/>
      <c r="AL57" s="44">
        <f t="shared" si="11"/>
        <v>18</v>
      </c>
      <c r="AM57" s="44">
        <f t="shared" si="12"/>
        <v>0</v>
      </c>
      <c r="AN57" s="44">
        <f t="shared" si="13"/>
        <v>0</v>
      </c>
      <c r="AO57" s="44">
        <f t="shared" si="14"/>
        <v>22.44</v>
      </c>
      <c r="AP57" s="44">
        <f t="shared" si="15"/>
        <v>34</v>
      </c>
      <c r="AQ57" s="44">
        <f t="shared" si="16"/>
        <v>3</v>
      </c>
      <c r="AR57" s="44">
        <f t="shared" si="17"/>
        <v>2.7</v>
      </c>
      <c r="AS57" s="44">
        <f t="shared" si="18"/>
        <v>0</v>
      </c>
      <c r="AT57" s="44">
        <f t="shared" si="19"/>
        <v>0</v>
      </c>
      <c r="AU57" s="44">
        <f t="shared" si="20"/>
        <v>0</v>
      </c>
      <c r="AV57" s="44">
        <f>IF(M57="ПП",РПП*AA57*(U57/1.5),IF(M57="ВП",ВПр*AA57*(U57/1.5),IF(M57="РПА",РПА*AA57*(U57/1.5),IF(M57="КПА",кпа*AA57*(U57/1.5),0))))</f>
        <v>0</v>
      </c>
      <c r="AW57" s="44">
        <f t="shared" si="21"/>
        <v>0</v>
      </c>
      <c r="AX57" s="44">
        <f t="shared" si="22"/>
        <v>0</v>
      </c>
      <c r="AY57" s="44">
        <f t="shared" si="23"/>
        <v>0</v>
      </c>
      <c r="AZ57" s="44">
        <f t="shared" si="24"/>
        <v>0</v>
      </c>
      <c r="BA57" s="44">
        <f t="shared" si="25"/>
        <v>0</v>
      </c>
      <c r="BB57" s="44">
        <f t="shared" si="26"/>
        <v>0</v>
      </c>
      <c r="BC57" s="44">
        <f t="shared" si="27"/>
        <v>0</v>
      </c>
      <c r="BD57" s="44">
        <f t="shared" si="28"/>
        <v>0</v>
      </c>
      <c r="BE57" s="45">
        <f t="shared" si="29"/>
        <v>80.14</v>
      </c>
      <c r="BF57" s="46"/>
      <c r="BG57" s="47">
        <f t="shared" si="30"/>
        <v>18</v>
      </c>
      <c r="BH57" s="47">
        <f t="shared" si="31"/>
        <v>0.5</v>
      </c>
      <c r="BI57" s="47">
        <f t="shared" si="32"/>
        <v>62.14</v>
      </c>
      <c r="BJ57" s="48">
        <f t="shared" si="33"/>
        <v>0</v>
      </c>
      <c r="BK57" s="48">
        <f t="shared" si="34"/>
        <v>0</v>
      </c>
      <c r="BL57" s="48">
        <f t="shared" si="35"/>
        <v>0</v>
      </c>
    </row>
    <row r="58" spans="1:64" s="2" customFormat="1" ht="30" customHeight="1">
      <c r="A58" s="29" t="str">
        <f t="shared" si="2"/>
        <v>Д</v>
      </c>
      <c r="B58" s="29" t="str">
        <f t="shared" si="3"/>
        <v>Б</v>
      </c>
      <c r="C58" s="30" t="s">
        <v>125</v>
      </c>
      <c r="D58" s="31" t="str">
        <f t="shared" si="4"/>
        <v>'38.03.05</v>
      </c>
      <c r="E58" s="32" t="str">
        <f t="shared" si="5"/>
        <v>Бизнес-информатика</v>
      </c>
      <c r="F58" s="33" t="s">
        <v>74</v>
      </c>
      <c r="G58" s="33" t="s">
        <v>89</v>
      </c>
      <c r="H58" s="34"/>
      <c r="I58" s="34"/>
      <c r="J58" s="35" t="s">
        <v>98</v>
      </c>
      <c r="K58" s="38">
        <v>1</v>
      </c>
      <c r="L58" s="36">
        <v>18</v>
      </c>
      <c r="M58" s="37" t="s">
        <v>84</v>
      </c>
      <c r="N58" s="38"/>
      <c r="O58" s="38"/>
      <c r="P58" s="38">
        <v>1</v>
      </c>
      <c r="Q58" s="37"/>
      <c r="R58" s="38"/>
      <c r="S58" s="38"/>
      <c r="T58" s="38"/>
      <c r="U58" s="38"/>
      <c r="V58" s="38"/>
      <c r="W58" s="39" t="str">
        <f t="shared" si="6"/>
        <v>НБИбд</v>
      </c>
      <c r="X58" s="36" t="s">
        <v>92</v>
      </c>
      <c r="Y58" s="36">
        <v>2</v>
      </c>
      <c r="Z58" s="36">
        <v>1</v>
      </c>
      <c r="AA58" s="39">
        <f t="shared" si="7"/>
        <v>23</v>
      </c>
      <c r="AB58" s="49">
        <v>18</v>
      </c>
      <c r="AC58" s="49">
        <v>5</v>
      </c>
      <c r="AD58" s="40">
        <f t="shared" si="8"/>
        <v>24</v>
      </c>
      <c r="AE58" s="41">
        <f t="shared" si="9"/>
        <v>0.95833333333333337</v>
      </c>
      <c r="AF58" s="41">
        <f t="shared" si="10"/>
        <v>0.95833333333333337</v>
      </c>
      <c r="AG58" s="42" t="s">
        <v>80</v>
      </c>
      <c r="AH58" s="37" t="s">
        <v>100</v>
      </c>
      <c r="AI58" s="37" t="s">
        <v>94</v>
      </c>
      <c r="AJ58" s="43" t="s">
        <v>101</v>
      </c>
      <c r="AK58" s="37"/>
      <c r="AL58" s="44">
        <f t="shared" si="11"/>
        <v>0</v>
      </c>
      <c r="AM58" s="44">
        <f t="shared" si="12"/>
        <v>17.25</v>
      </c>
      <c r="AN58" s="44">
        <f t="shared" si="13"/>
        <v>0</v>
      </c>
      <c r="AO58" s="44">
        <f t="shared" si="14"/>
        <v>0</v>
      </c>
      <c r="AP58" s="44">
        <f t="shared" si="15"/>
        <v>0</v>
      </c>
      <c r="AQ58" s="44">
        <f t="shared" si="16"/>
        <v>0</v>
      </c>
      <c r="AR58" s="44">
        <f t="shared" si="17"/>
        <v>0</v>
      </c>
      <c r="AS58" s="44">
        <f t="shared" si="18"/>
        <v>0</v>
      </c>
      <c r="AT58" s="44">
        <f t="shared" si="19"/>
        <v>0</v>
      </c>
      <c r="AU58" s="44">
        <f t="shared" si="20"/>
        <v>0</v>
      </c>
      <c r="AV58" s="44">
        <f>IF(M58="ПП",РПП*AA58*(U58/1.5),IF(M58="ВП",ВПр*AA58*(U58/1.5),IF(M58="РПА",РПА*AA58*(U58/1.5),IF(M58="КПА",кпа*AA58*(U58/1.5),0))))</f>
        <v>0</v>
      </c>
      <c r="AW58" s="44">
        <f t="shared" si="21"/>
        <v>0</v>
      </c>
      <c r="AX58" s="44">
        <f t="shared" si="22"/>
        <v>0</v>
      </c>
      <c r="AY58" s="44">
        <f t="shared" si="23"/>
        <v>0</v>
      </c>
      <c r="AZ58" s="44">
        <f t="shared" si="24"/>
        <v>0</v>
      </c>
      <c r="BA58" s="44">
        <f t="shared" si="25"/>
        <v>0</v>
      </c>
      <c r="BB58" s="44">
        <f t="shared" si="26"/>
        <v>0</v>
      </c>
      <c r="BC58" s="44">
        <f t="shared" si="27"/>
        <v>0</v>
      </c>
      <c r="BD58" s="44">
        <f t="shared" si="28"/>
        <v>0</v>
      </c>
      <c r="BE58" s="45">
        <f t="shared" si="29"/>
        <v>17.25</v>
      </c>
      <c r="BF58" s="46"/>
      <c r="BG58" s="47">
        <f t="shared" si="30"/>
        <v>17.25</v>
      </c>
      <c r="BH58" s="47">
        <f t="shared" si="31"/>
        <v>0.5</v>
      </c>
      <c r="BI58" s="47">
        <f t="shared" si="32"/>
        <v>0</v>
      </c>
      <c r="BJ58" s="48">
        <f t="shared" si="33"/>
        <v>0</v>
      </c>
      <c r="BK58" s="48">
        <f t="shared" si="34"/>
        <v>0</v>
      </c>
      <c r="BL58" s="48">
        <f t="shared" si="35"/>
        <v>0</v>
      </c>
    </row>
    <row r="59" spans="1:64" s="2" customFormat="1" ht="30" customHeight="1">
      <c r="A59" s="29" t="str">
        <f t="shared" si="2"/>
        <v>Д</v>
      </c>
      <c r="B59" s="29" t="str">
        <f t="shared" si="3"/>
        <v>Б</v>
      </c>
      <c r="C59" s="30" t="s">
        <v>125</v>
      </c>
      <c r="D59" s="31" t="str">
        <f t="shared" si="4"/>
        <v>'38.03.05</v>
      </c>
      <c r="E59" s="32" t="str">
        <f t="shared" si="5"/>
        <v>Бизнес-информатика</v>
      </c>
      <c r="F59" s="33" t="s">
        <v>74</v>
      </c>
      <c r="G59" s="33" t="s">
        <v>89</v>
      </c>
      <c r="H59" s="34"/>
      <c r="I59" s="34"/>
      <c r="J59" s="35" t="s">
        <v>98</v>
      </c>
      <c r="K59" s="36">
        <v>1</v>
      </c>
      <c r="L59" s="36">
        <v>18</v>
      </c>
      <c r="M59" s="37" t="s">
        <v>84</v>
      </c>
      <c r="N59" s="36"/>
      <c r="O59" s="36"/>
      <c r="P59" s="36">
        <v>1</v>
      </c>
      <c r="Q59" s="37"/>
      <c r="R59" s="36"/>
      <c r="S59" s="36"/>
      <c r="T59" s="36"/>
      <c r="U59" s="36"/>
      <c r="V59" s="36"/>
      <c r="W59" s="39" t="str">
        <f t="shared" si="6"/>
        <v>НБИбд</v>
      </c>
      <c r="X59" s="36" t="s">
        <v>127</v>
      </c>
      <c r="Y59" s="36">
        <v>2</v>
      </c>
      <c r="Z59" s="36">
        <v>1</v>
      </c>
      <c r="AA59" s="39">
        <f t="shared" si="7"/>
        <v>23</v>
      </c>
      <c r="AB59" s="49">
        <v>18</v>
      </c>
      <c r="AC59" s="49">
        <v>5</v>
      </c>
      <c r="AD59" s="40">
        <f t="shared" si="8"/>
        <v>24</v>
      </c>
      <c r="AE59" s="41">
        <f t="shared" si="9"/>
        <v>0.95833333333333337</v>
      </c>
      <c r="AF59" s="41">
        <f t="shared" si="10"/>
        <v>0.95833333333333337</v>
      </c>
      <c r="AG59" s="42" t="s">
        <v>80</v>
      </c>
      <c r="AH59" s="37" t="s">
        <v>100</v>
      </c>
      <c r="AI59" s="37" t="s">
        <v>94</v>
      </c>
      <c r="AJ59" s="43" t="s">
        <v>101</v>
      </c>
      <c r="AK59" s="37"/>
      <c r="AL59" s="44">
        <f t="shared" si="11"/>
        <v>0</v>
      </c>
      <c r="AM59" s="44">
        <f t="shared" si="12"/>
        <v>17.25</v>
      </c>
      <c r="AN59" s="44">
        <f t="shared" si="13"/>
        <v>0</v>
      </c>
      <c r="AO59" s="44">
        <f t="shared" si="14"/>
        <v>0</v>
      </c>
      <c r="AP59" s="44">
        <f t="shared" si="15"/>
        <v>0</v>
      </c>
      <c r="AQ59" s="44">
        <f t="shared" si="16"/>
        <v>0</v>
      </c>
      <c r="AR59" s="44">
        <f t="shared" si="17"/>
        <v>0</v>
      </c>
      <c r="AS59" s="44">
        <f t="shared" si="18"/>
        <v>0</v>
      </c>
      <c r="AT59" s="44">
        <f t="shared" si="19"/>
        <v>0</v>
      </c>
      <c r="AU59" s="44">
        <f t="shared" si="20"/>
        <v>0</v>
      </c>
      <c r="AV59" s="44">
        <f>IF(M59="ПП",РПП*AA59*(U59/1.5),IF(M59="ВП",ВПр*AA59*(U59/1.5),IF(M59="РПА",РПА*AA59*(U59/1.5),IF(M59="КПА",кпа*AA59*(U59/1.5),0))))</f>
        <v>0</v>
      </c>
      <c r="AW59" s="44">
        <f t="shared" si="21"/>
        <v>0</v>
      </c>
      <c r="AX59" s="44">
        <f t="shared" si="22"/>
        <v>0</v>
      </c>
      <c r="AY59" s="44">
        <f t="shared" si="23"/>
        <v>0</v>
      </c>
      <c r="AZ59" s="44">
        <f t="shared" si="24"/>
        <v>0</v>
      </c>
      <c r="BA59" s="44">
        <f t="shared" si="25"/>
        <v>0</v>
      </c>
      <c r="BB59" s="44">
        <f t="shared" si="26"/>
        <v>0</v>
      </c>
      <c r="BC59" s="44">
        <f t="shared" si="27"/>
        <v>0</v>
      </c>
      <c r="BD59" s="44">
        <f t="shared" si="28"/>
        <v>0</v>
      </c>
      <c r="BE59" s="45">
        <f t="shared" si="29"/>
        <v>17.25</v>
      </c>
      <c r="BF59" s="46"/>
      <c r="BG59" s="47">
        <f t="shared" si="30"/>
        <v>17.25</v>
      </c>
      <c r="BH59" s="47">
        <f t="shared" si="31"/>
        <v>0.5</v>
      </c>
      <c r="BI59" s="47">
        <f t="shared" si="32"/>
        <v>0</v>
      </c>
      <c r="BJ59" s="48">
        <f t="shared" si="33"/>
        <v>0</v>
      </c>
      <c r="BK59" s="48">
        <f t="shared" si="34"/>
        <v>0</v>
      </c>
      <c r="BL59" s="48">
        <f t="shared" si="35"/>
        <v>0</v>
      </c>
    </row>
    <row r="60" spans="1:64" s="2" customFormat="1" ht="30" customHeight="1">
      <c r="A60" s="29" t="str">
        <f t="shared" si="2"/>
        <v>Д</v>
      </c>
      <c r="B60" s="29" t="str">
        <f t="shared" si="3"/>
        <v>Б</v>
      </c>
      <c r="C60" s="30" t="s">
        <v>125</v>
      </c>
      <c r="D60" s="31" t="str">
        <f t="shared" si="4"/>
        <v>'38.03.05</v>
      </c>
      <c r="E60" s="32" t="str">
        <f t="shared" si="5"/>
        <v>Бизнес-информатика</v>
      </c>
      <c r="F60" s="33" t="s">
        <v>74</v>
      </c>
      <c r="G60" s="33" t="s">
        <v>89</v>
      </c>
      <c r="H60" s="34"/>
      <c r="I60" s="34"/>
      <c r="J60" s="35" t="s">
        <v>98</v>
      </c>
      <c r="K60" s="36">
        <v>1</v>
      </c>
      <c r="L60" s="36">
        <v>18</v>
      </c>
      <c r="M60" s="37" t="s">
        <v>84</v>
      </c>
      <c r="N60" s="36"/>
      <c r="O60" s="36"/>
      <c r="P60" s="36">
        <v>1</v>
      </c>
      <c r="Q60" s="37"/>
      <c r="R60" s="36"/>
      <c r="S60" s="36"/>
      <c r="T60" s="36"/>
      <c r="U60" s="36"/>
      <c r="V60" s="36"/>
      <c r="W60" s="39" t="str">
        <f t="shared" si="6"/>
        <v>НБИбд</v>
      </c>
      <c r="X60" s="36" t="s">
        <v>128</v>
      </c>
      <c r="Y60" s="36">
        <v>2</v>
      </c>
      <c r="Z60" s="36">
        <v>1</v>
      </c>
      <c r="AA60" s="39">
        <f t="shared" si="7"/>
        <v>22</v>
      </c>
      <c r="AB60" s="49">
        <v>18</v>
      </c>
      <c r="AC60" s="49">
        <v>4</v>
      </c>
      <c r="AD60" s="40">
        <f t="shared" si="8"/>
        <v>24</v>
      </c>
      <c r="AE60" s="41">
        <f t="shared" si="9"/>
        <v>0.91666666666666663</v>
      </c>
      <c r="AF60" s="41">
        <f t="shared" si="10"/>
        <v>0.91666666666666663</v>
      </c>
      <c r="AG60" s="42" t="s">
        <v>80</v>
      </c>
      <c r="AH60" s="37" t="s">
        <v>100</v>
      </c>
      <c r="AI60" s="37" t="s">
        <v>94</v>
      </c>
      <c r="AJ60" s="43" t="s">
        <v>101</v>
      </c>
      <c r="AK60" s="37"/>
      <c r="AL60" s="44">
        <f t="shared" si="11"/>
        <v>0</v>
      </c>
      <c r="AM60" s="44">
        <f t="shared" si="12"/>
        <v>16.5</v>
      </c>
      <c r="AN60" s="44">
        <f t="shared" si="13"/>
        <v>0</v>
      </c>
      <c r="AO60" s="44">
        <f t="shared" si="14"/>
        <v>0</v>
      </c>
      <c r="AP60" s="44">
        <f t="shared" si="15"/>
        <v>0</v>
      </c>
      <c r="AQ60" s="44">
        <f t="shared" si="16"/>
        <v>0</v>
      </c>
      <c r="AR60" s="44">
        <f t="shared" si="17"/>
        <v>0</v>
      </c>
      <c r="AS60" s="44">
        <f t="shared" si="18"/>
        <v>0</v>
      </c>
      <c r="AT60" s="44">
        <f t="shared" si="19"/>
        <v>0</v>
      </c>
      <c r="AU60" s="44">
        <f t="shared" si="20"/>
        <v>0</v>
      </c>
      <c r="AV60" s="44">
        <f>IF(M60="ПП",РПП*AA60*(U60/1.5),IF(M60="ВП",ВПр*AA60*(U60/1.5),IF(M60="РПА",РПА*AA60*(U60/1.5),IF(M60="КПА",кпа*AA60*(U60/1.5),0))))</f>
        <v>0</v>
      </c>
      <c r="AW60" s="44">
        <f t="shared" si="21"/>
        <v>0</v>
      </c>
      <c r="AX60" s="44">
        <f t="shared" si="22"/>
        <v>0</v>
      </c>
      <c r="AY60" s="44">
        <f t="shared" si="23"/>
        <v>0</v>
      </c>
      <c r="AZ60" s="44">
        <f t="shared" si="24"/>
        <v>0</v>
      </c>
      <c r="BA60" s="44">
        <f t="shared" si="25"/>
        <v>0</v>
      </c>
      <c r="BB60" s="44">
        <f t="shared" si="26"/>
        <v>0</v>
      </c>
      <c r="BC60" s="44">
        <f t="shared" si="27"/>
        <v>0</v>
      </c>
      <c r="BD60" s="44">
        <f t="shared" si="28"/>
        <v>0</v>
      </c>
      <c r="BE60" s="45">
        <f t="shared" si="29"/>
        <v>16.5</v>
      </c>
      <c r="BF60" s="46"/>
      <c r="BG60" s="47">
        <f t="shared" si="30"/>
        <v>16.5</v>
      </c>
      <c r="BH60" s="47">
        <f t="shared" si="31"/>
        <v>0.5</v>
      </c>
      <c r="BI60" s="47">
        <f t="shared" si="32"/>
        <v>0</v>
      </c>
      <c r="BJ60" s="48">
        <f t="shared" si="33"/>
        <v>0</v>
      </c>
      <c r="BK60" s="48">
        <f t="shared" si="34"/>
        <v>0</v>
      </c>
      <c r="BL60" s="48">
        <f t="shared" si="35"/>
        <v>0</v>
      </c>
    </row>
    <row r="61" spans="1:64" s="2" customFormat="1" ht="30" customHeight="1">
      <c r="A61" s="29" t="str">
        <f t="shared" si="2"/>
        <v>Д</v>
      </c>
      <c r="B61" s="29" t="str">
        <f t="shared" si="3"/>
        <v>Б</v>
      </c>
      <c r="C61" s="30" t="s">
        <v>125</v>
      </c>
      <c r="D61" s="31" t="str">
        <f t="shared" si="4"/>
        <v>'38.03.05</v>
      </c>
      <c r="E61" s="32" t="str">
        <f t="shared" si="5"/>
        <v>Бизнес-информатика</v>
      </c>
      <c r="F61" s="33" t="s">
        <v>74</v>
      </c>
      <c r="G61" s="33" t="s">
        <v>89</v>
      </c>
      <c r="H61" s="34"/>
      <c r="I61" s="34"/>
      <c r="J61" s="35" t="s">
        <v>98</v>
      </c>
      <c r="K61" s="36">
        <v>2</v>
      </c>
      <c r="L61" s="36">
        <v>18</v>
      </c>
      <c r="M61" s="37" t="s">
        <v>78</v>
      </c>
      <c r="N61" s="36">
        <v>1</v>
      </c>
      <c r="O61" s="36"/>
      <c r="P61" s="36"/>
      <c r="Q61" s="37" t="s">
        <v>91</v>
      </c>
      <c r="R61" s="36"/>
      <c r="S61" s="36"/>
      <c r="T61" s="36"/>
      <c r="U61" s="36"/>
      <c r="V61" s="36"/>
      <c r="W61" s="39" t="str">
        <f t="shared" si="6"/>
        <v>НБИбд</v>
      </c>
      <c r="X61" s="36" t="s">
        <v>126</v>
      </c>
      <c r="Y61" s="36">
        <v>6</v>
      </c>
      <c r="Z61" s="36">
        <v>3</v>
      </c>
      <c r="AA61" s="39">
        <f t="shared" si="7"/>
        <v>68</v>
      </c>
      <c r="AB61" s="36">
        <v>54</v>
      </c>
      <c r="AC61" s="36">
        <v>14</v>
      </c>
      <c r="AD61" s="40">
        <f t="shared" si="8"/>
        <v>68</v>
      </c>
      <c r="AE61" s="41">
        <f t="shared" si="9"/>
        <v>1</v>
      </c>
      <c r="AF61" s="41">
        <f t="shared" si="10"/>
        <v>1</v>
      </c>
      <c r="AG61" s="42" t="s">
        <v>80</v>
      </c>
      <c r="AH61" s="37" t="s">
        <v>81</v>
      </c>
      <c r="AI61" s="37" t="s">
        <v>94</v>
      </c>
      <c r="AJ61" s="43" t="s">
        <v>102</v>
      </c>
      <c r="AK61" s="37"/>
      <c r="AL61" s="44">
        <f t="shared" si="11"/>
        <v>18</v>
      </c>
      <c r="AM61" s="44">
        <f t="shared" si="12"/>
        <v>0</v>
      </c>
      <c r="AN61" s="44">
        <f t="shared" si="13"/>
        <v>0</v>
      </c>
      <c r="AO61" s="44">
        <f t="shared" si="14"/>
        <v>22.44</v>
      </c>
      <c r="AP61" s="44">
        <f t="shared" si="15"/>
        <v>34</v>
      </c>
      <c r="AQ61" s="44">
        <f t="shared" si="16"/>
        <v>3</v>
      </c>
      <c r="AR61" s="44">
        <f t="shared" si="17"/>
        <v>2.7</v>
      </c>
      <c r="AS61" s="44">
        <f t="shared" si="18"/>
        <v>0</v>
      </c>
      <c r="AT61" s="44">
        <f t="shared" si="19"/>
        <v>0</v>
      </c>
      <c r="AU61" s="44">
        <f t="shared" si="20"/>
        <v>0</v>
      </c>
      <c r="AV61" s="44">
        <f>IF(M61="ПП",РПП*AA61*(U61/1.5),IF(M61="ВП",ВПр*AA61*(U61/1.5),IF(M61="РПА",РПА*AA61*(U61/1.5),IF(M61="КПА",кпа*AA61*(U61/1.5),0))))</f>
        <v>0</v>
      </c>
      <c r="AW61" s="44">
        <f t="shared" si="21"/>
        <v>0</v>
      </c>
      <c r="AX61" s="44">
        <f t="shared" si="22"/>
        <v>0</v>
      </c>
      <c r="AY61" s="44">
        <f t="shared" si="23"/>
        <v>0</v>
      </c>
      <c r="AZ61" s="44">
        <f t="shared" si="24"/>
        <v>0</v>
      </c>
      <c r="BA61" s="44">
        <f t="shared" si="25"/>
        <v>0</v>
      </c>
      <c r="BB61" s="44">
        <f t="shared" si="26"/>
        <v>0</v>
      </c>
      <c r="BC61" s="44">
        <f t="shared" si="27"/>
        <v>0</v>
      </c>
      <c r="BD61" s="44">
        <f t="shared" si="28"/>
        <v>0</v>
      </c>
      <c r="BE61" s="45">
        <f t="shared" si="29"/>
        <v>80.14</v>
      </c>
      <c r="BF61" s="46"/>
      <c r="BG61" s="47">
        <f t="shared" si="30"/>
        <v>0</v>
      </c>
      <c r="BH61" s="47">
        <f t="shared" si="31"/>
        <v>0</v>
      </c>
      <c r="BI61" s="47">
        <f t="shared" si="32"/>
        <v>0</v>
      </c>
      <c r="BJ61" s="48">
        <f t="shared" si="33"/>
        <v>18</v>
      </c>
      <c r="BK61" s="48">
        <f t="shared" si="34"/>
        <v>0.5</v>
      </c>
      <c r="BL61" s="48">
        <f t="shared" si="35"/>
        <v>62.14</v>
      </c>
    </row>
    <row r="62" spans="1:64" s="2" customFormat="1" ht="30" customHeight="1">
      <c r="A62" s="29" t="str">
        <f t="shared" si="2"/>
        <v>Д</v>
      </c>
      <c r="B62" s="29" t="str">
        <f t="shared" si="3"/>
        <v>Б</v>
      </c>
      <c r="C62" s="30" t="s">
        <v>125</v>
      </c>
      <c r="D62" s="31" t="str">
        <f t="shared" si="4"/>
        <v>'38.03.05</v>
      </c>
      <c r="E62" s="32" t="str">
        <f t="shared" si="5"/>
        <v>Бизнес-информатика</v>
      </c>
      <c r="F62" s="33" t="s">
        <v>74</v>
      </c>
      <c r="G62" s="33" t="s">
        <v>89</v>
      </c>
      <c r="H62" s="34"/>
      <c r="I62" s="34"/>
      <c r="J62" s="35" t="s">
        <v>98</v>
      </c>
      <c r="K62" s="36">
        <v>2</v>
      </c>
      <c r="L62" s="36">
        <v>18</v>
      </c>
      <c r="M62" s="37" t="s">
        <v>84</v>
      </c>
      <c r="N62" s="36"/>
      <c r="O62" s="36"/>
      <c r="P62" s="36">
        <v>2</v>
      </c>
      <c r="Q62" s="37"/>
      <c r="R62" s="36"/>
      <c r="S62" s="36"/>
      <c r="T62" s="36"/>
      <c r="U62" s="36"/>
      <c r="V62" s="36"/>
      <c r="W62" s="39" t="str">
        <f t="shared" si="6"/>
        <v>НБИбд</v>
      </c>
      <c r="X62" s="36" t="s">
        <v>92</v>
      </c>
      <c r="Y62" s="36">
        <v>2</v>
      </c>
      <c r="Z62" s="36">
        <v>1</v>
      </c>
      <c r="AA62" s="39">
        <f t="shared" si="7"/>
        <v>23</v>
      </c>
      <c r="AB62" s="49">
        <v>18</v>
      </c>
      <c r="AC62" s="49">
        <v>5</v>
      </c>
      <c r="AD62" s="40">
        <f t="shared" si="8"/>
        <v>24</v>
      </c>
      <c r="AE62" s="41">
        <f t="shared" si="9"/>
        <v>0.95833333333333337</v>
      </c>
      <c r="AF62" s="41">
        <f t="shared" si="10"/>
        <v>0.95833333333333337</v>
      </c>
      <c r="AG62" s="42" t="s">
        <v>80</v>
      </c>
      <c r="AH62" s="37" t="s">
        <v>100</v>
      </c>
      <c r="AI62" s="37" t="s">
        <v>94</v>
      </c>
      <c r="AJ62" s="43" t="s">
        <v>103</v>
      </c>
      <c r="AK62" s="37"/>
      <c r="AL62" s="44">
        <f t="shared" si="11"/>
        <v>0</v>
      </c>
      <c r="AM62" s="44">
        <f t="shared" si="12"/>
        <v>34.5</v>
      </c>
      <c r="AN62" s="44">
        <f t="shared" si="13"/>
        <v>0</v>
      </c>
      <c r="AO62" s="44">
        <f t="shared" si="14"/>
        <v>0</v>
      </c>
      <c r="AP62" s="44">
        <f t="shared" si="15"/>
        <v>0</v>
      </c>
      <c r="AQ62" s="44">
        <f t="shared" si="16"/>
        <v>0</v>
      </c>
      <c r="AR62" s="44">
        <f t="shared" si="17"/>
        <v>0</v>
      </c>
      <c r="AS62" s="44">
        <f t="shared" si="18"/>
        <v>0</v>
      </c>
      <c r="AT62" s="44">
        <f t="shared" si="19"/>
        <v>0</v>
      </c>
      <c r="AU62" s="44">
        <f t="shared" si="20"/>
        <v>0</v>
      </c>
      <c r="AV62" s="44">
        <f>IF(M62="ПП",РПП*AA62*(U62/1.5),IF(M62="ВП",ВПр*AA62*(U62/1.5),IF(M62="РПА",РПА*AA62*(U62/1.5),IF(M62="КПА",кпа*AA62*(U62/1.5),0))))</f>
        <v>0</v>
      </c>
      <c r="AW62" s="44">
        <f t="shared" si="21"/>
        <v>0</v>
      </c>
      <c r="AX62" s="44">
        <f t="shared" si="22"/>
        <v>0</v>
      </c>
      <c r="AY62" s="44">
        <f t="shared" si="23"/>
        <v>0</v>
      </c>
      <c r="AZ62" s="44">
        <f t="shared" si="24"/>
        <v>0</v>
      </c>
      <c r="BA62" s="44">
        <f t="shared" si="25"/>
        <v>0</v>
      </c>
      <c r="BB62" s="44">
        <f t="shared" si="26"/>
        <v>0</v>
      </c>
      <c r="BC62" s="44">
        <f t="shared" si="27"/>
        <v>0</v>
      </c>
      <c r="BD62" s="44">
        <f t="shared" si="28"/>
        <v>0</v>
      </c>
      <c r="BE62" s="45">
        <f t="shared" si="29"/>
        <v>34.5</v>
      </c>
      <c r="BF62" s="46"/>
      <c r="BG62" s="47">
        <f t="shared" si="30"/>
        <v>0</v>
      </c>
      <c r="BH62" s="47">
        <f t="shared" si="31"/>
        <v>0</v>
      </c>
      <c r="BI62" s="47">
        <f t="shared" si="32"/>
        <v>0</v>
      </c>
      <c r="BJ62" s="48">
        <f t="shared" si="33"/>
        <v>34.5</v>
      </c>
      <c r="BK62" s="48">
        <f t="shared" si="34"/>
        <v>1</v>
      </c>
      <c r="BL62" s="48">
        <f t="shared" si="35"/>
        <v>0</v>
      </c>
    </row>
    <row r="63" spans="1:64" s="2" customFormat="1" ht="30" customHeight="1">
      <c r="A63" s="29" t="str">
        <f t="shared" si="2"/>
        <v>Д</v>
      </c>
      <c r="B63" s="29" t="str">
        <f t="shared" si="3"/>
        <v>Б</v>
      </c>
      <c r="C63" s="30" t="s">
        <v>125</v>
      </c>
      <c r="D63" s="31" t="str">
        <f t="shared" si="4"/>
        <v>'38.03.05</v>
      </c>
      <c r="E63" s="32" t="str">
        <f t="shared" si="5"/>
        <v>Бизнес-информатика</v>
      </c>
      <c r="F63" s="33" t="s">
        <v>74</v>
      </c>
      <c r="G63" s="33" t="s">
        <v>89</v>
      </c>
      <c r="H63" s="34"/>
      <c r="I63" s="34"/>
      <c r="J63" s="35" t="s">
        <v>98</v>
      </c>
      <c r="K63" s="36">
        <v>2</v>
      </c>
      <c r="L63" s="36">
        <v>18</v>
      </c>
      <c r="M63" s="37" t="s">
        <v>84</v>
      </c>
      <c r="N63" s="36"/>
      <c r="O63" s="36"/>
      <c r="P63" s="36">
        <v>2</v>
      </c>
      <c r="Q63" s="37"/>
      <c r="R63" s="36"/>
      <c r="S63" s="36"/>
      <c r="T63" s="36"/>
      <c r="U63" s="36"/>
      <c r="V63" s="36"/>
      <c r="W63" s="39" t="str">
        <f t="shared" si="6"/>
        <v>НБИбд</v>
      </c>
      <c r="X63" s="36" t="s">
        <v>127</v>
      </c>
      <c r="Y63" s="36">
        <v>2</v>
      </c>
      <c r="Z63" s="36">
        <v>1</v>
      </c>
      <c r="AA63" s="39">
        <f t="shared" si="7"/>
        <v>23</v>
      </c>
      <c r="AB63" s="49">
        <v>18</v>
      </c>
      <c r="AC63" s="49">
        <v>5</v>
      </c>
      <c r="AD63" s="40">
        <f t="shared" si="8"/>
        <v>24</v>
      </c>
      <c r="AE63" s="41">
        <f t="shared" si="9"/>
        <v>0.95833333333333337</v>
      </c>
      <c r="AF63" s="41">
        <f t="shared" si="10"/>
        <v>0.95833333333333337</v>
      </c>
      <c r="AG63" s="42" t="s">
        <v>80</v>
      </c>
      <c r="AH63" s="37" t="s">
        <v>100</v>
      </c>
      <c r="AI63" s="37" t="s">
        <v>94</v>
      </c>
      <c r="AJ63" s="50" t="s">
        <v>103</v>
      </c>
      <c r="AK63" s="37"/>
      <c r="AL63" s="44">
        <f t="shared" si="11"/>
        <v>0</v>
      </c>
      <c r="AM63" s="44">
        <f t="shared" si="12"/>
        <v>34.5</v>
      </c>
      <c r="AN63" s="44">
        <f t="shared" si="13"/>
        <v>0</v>
      </c>
      <c r="AO63" s="44">
        <f t="shared" si="14"/>
        <v>0</v>
      </c>
      <c r="AP63" s="44">
        <f t="shared" si="15"/>
        <v>0</v>
      </c>
      <c r="AQ63" s="44">
        <f t="shared" si="16"/>
        <v>0</v>
      </c>
      <c r="AR63" s="44">
        <f t="shared" si="17"/>
        <v>0</v>
      </c>
      <c r="AS63" s="44">
        <f t="shared" si="18"/>
        <v>0</v>
      </c>
      <c r="AT63" s="44">
        <f t="shared" si="19"/>
        <v>0</v>
      </c>
      <c r="AU63" s="44">
        <f t="shared" si="20"/>
        <v>0</v>
      </c>
      <c r="AV63" s="44">
        <f>IF(M63="ПП",РПП*AA63*(U63/1.5),IF(M63="ВП",ВПр*AA63*(U63/1.5),IF(M63="РПА",РПА*AA63*(U63/1.5),IF(M63="КПА",кпа*AA63*(U63/1.5),0))))</f>
        <v>0</v>
      </c>
      <c r="AW63" s="44">
        <f t="shared" si="21"/>
        <v>0</v>
      </c>
      <c r="AX63" s="44">
        <f t="shared" si="22"/>
        <v>0</v>
      </c>
      <c r="AY63" s="44">
        <f t="shared" si="23"/>
        <v>0</v>
      </c>
      <c r="AZ63" s="44">
        <f t="shared" si="24"/>
        <v>0</v>
      </c>
      <c r="BA63" s="44">
        <f t="shared" si="25"/>
        <v>0</v>
      </c>
      <c r="BB63" s="44">
        <f t="shared" si="26"/>
        <v>0</v>
      </c>
      <c r="BC63" s="44">
        <f t="shared" si="27"/>
        <v>0</v>
      </c>
      <c r="BD63" s="44">
        <f t="shared" si="28"/>
        <v>0</v>
      </c>
      <c r="BE63" s="45">
        <f t="shared" si="29"/>
        <v>34.5</v>
      </c>
      <c r="BF63" s="46"/>
      <c r="BG63" s="47">
        <f t="shared" si="30"/>
        <v>0</v>
      </c>
      <c r="BH63" s="47">
        <f t="shared" si="31"/>
        <v>0</v>
      </c>
      <c r="BI63" s="47">
        <f t="shared" si="32"/>
        <v>0</v>
      </c>
      <c r="BJ63" s="48">
        <f t="shared" si="33"/>
        <v>34.5</v>
      </c>
      <c r="BK63" s="48">
        <f t="shared" si="34"/>
        <v>1</v>
      </c>
      <c r="BL63" s="48">
        <f t="shared" si="35"/>
        <v>0</v>
      </c>
    </row>
    <row r="64" spans="1:64" s="2" customFormat="1" ht="30" customHeight="1">
      <c r="A64" s="29" t="str">
        <f t="shared" si="2"/>
        <v>Д</v>
      </c>
      <c r="B64" s="29" t="str">
        <f t="shared" si="3"/>
        <v>Б</v>
      </c>
      <c r="C64" s="30" t="s">
        <v>125</v>
      </c>
      <c r="D64" s="31" t="str">
        <f t="shared" si="4"/>
        <v>'38.03.05</v>
      </c>
      <c r="E64" s="32" t="str">
        <f t="shared" si="5"/>
        <v>Бизнес-информатика</v>
      </c>
      <c r="F64" s="33" t="s">
        <v>74</v>
      </c>
      <c r="G64" s="33" t="s">
        <v>89</v>
      </c>
      <c r="H64" s="34"/>
      <c r="I64" s="34"/>
      <c r="J64" s="35" t="s">
        <v>98</v>
      </c>
      <c r="K64" s="36">
        <v>2</v>
      </c>
      <c r="L64" s="36">
        <v>18</v>
      </c>
      <c r="M64" s="37" t="s">
        <v>84</v>
      </c>
      <c r="N64" s="36"/>
      <c r="O64" s="36"/>
      <c r="P64" s="36">
        <v>2</v>
      </c>
      <c r="Q64" s="37"/>
      <c r="R64" s="36"/>
      <c r="S64" s="36"/>
      <c r="T64" s="36"/>
      <c r="U64" s="36"/>
      <c r="V64" s="36"/>
      <c r="W64" s="39" t="str">
        <f t="shared" si="6"/>
        <v>НБИбд</v>
      </c>
      <c r="X64" s="36" t="s">
        <v>128</v>
      </c>
      <c r="Y64" s="36">
        <v>2</v>
      </c>
      <c r="Z64" s="36">
        <v>1</v>
      </c>
      <c r="AA64" s="39">
        <f t="shared" si="7"/>
        <v>22</v>
      </c>
      <c r="AB64" s="49">
        <v>18</v>
      </c>
      <c r="AC64" s="49">
        <v>4</v>
      </c>
      <c r="AD64" s="40">
        <f t="shared" si="8"/>
        <v>24</v>
      </c>
      <c r="AE64" s="41">
        <f t="shared" si="9"/>
        <v>0.91666666666666663</v>
      </c>
      <c r="AF64" s="41">
        <f t="shared" si="10"/>
        <v>0.91666666666666663</v>
      </c>
      <c r="AG64" s="42" t="s">
        <v>80</v>
      </c>
      <c r="AH64" s="37" t="s">
        <v>100</v>
      </c>
      <c r="AI64" s="37" t="s">
        <v>94</v>
      </c>
      <c r="AJ64" s="43" t="s">
        <v>103</v>
      </c>
      <c r="AK64" s="37"/>
      <c r="AL64" s="44">
        <f t="shared" si="11"/>
        <v>0</v>
      </c>
      <c r="AM64" s="44">
        <f t="shared" si="12"/>
        <v>33</v>
      </c>
      <c r="AN64" s="44">
        <f t="shared" si="13"/>
        <v>0</v>
      </c>
      <c r="AO64" s="44">
        <f t="shared" si="14"/>
        <v>0</v>
      </c>
      <c r="AP64" s="44">
        <f t="shared" si="15"/>
        <v>0</v>
      </c>
      <c r="AQ64" s="44">
        <f t="shared" si="16"/>
        <v>0</v>
      </c>
      <c r="AR64" s="44">
        <f t="shared" si="17"/>
        <v>0</v>
      </c>
      <c r="AS64" s="44">
        <f t="shared" si="18"/>
        <v>0</v>
      </c>
      <c r="AT64" s="44">
        <f t="shared" si="19"/>
        <v>0</v>
      </c>
      <c r="AU64" s="44">
        <f t="shared" si="20"/>
        <v>0</v>
      </c>
      <c r="AV64" s="44">
        <f>IF(M64="ПП",РПП*AA64*(U64/1.5),IF(M64="ВП",ВПр*AA64*(U64/1.5),IF(M64="РПА",РПА*AA64*(U64/1.5),IF(M64="КПА",кпа*AA64*(U64/1.5),0))))</f>
        <v>0</v>
      </c>
      <c r="AW64" s="44">
        <f t="shared" si="21"/>
        <v>0</v>
      </c>
      <c r="AX64" s="44">
        <f t="shared" si="22"/>
        <v>0</v>
      </c>
      <c r="AY64" s="44">
        <f t="shared" si="23"/>
        <v>0</v>
      </c>
      <c r="AZ64" s="44">
        <f t="shared" si="24"/>
        <v>0</v>
      </c>
      <c r="BA64" s="44">
        <f t="shared" si="25"/>
        <v>0</v>
      </c>
      <c r="BB64" s="44">
        <f t="shared" si="26"/>
        <v>0</v>
      </c>
      <c r="BC64" s="44">
        <f t="shared" si="27"/>
        <v>0</v>
      </c>
      <c r="BD64" s="44">
        <f t="shared" si="28"/>
        <v>0</v>
      </c>
      <c r="BE64" s="45">
        <f t="shared" si="29"/>
        <v>33</v>
      </c>
      <c r="BF64" s="46"/>
      <c r="BG64" s="47">
        <f t="shared" si="30"/>
        <v>0</v>
      </c>
      <c r="BH64" s="47">
        <f t="shared" si="31"/>
        <v>0</v>
      </c>
      <c r="BI64" s="47">
        <f t="shared" si="32"/>
        <v>0</v>
      </c>
      <c r="BJ64" s="48">
        <f t="shared" si="33"/>
        <v>33</v>
      </c>
      <c r="BK64" s="48">
        <f t="shared" si="34"/>
        <v>1</v>
      </c>
      <c r="BL64" s="48">
        <f t="shared" si="35"/>
        <v>0</v>
      </c>
    </row>
    <row r="65" spans="1:64" s="2" customFormat="1" ht="30" customHeight="1">
      <c r="A65" s="29" t="str">
        <f t="shared" si="2"/>
        <v>Д</v>
      </c>
      <c r="B65" s="29" t="str">
        <f t="shared" si="3"/>
        <v>Б</v>
      </c>
      <c r="C65" s="30" t="s">
        <v>125</v>
      </c>
      <c r="D65" s="31" t="str">
        <f t="shared" si="4"/>
        <v>'38.03.05</v>
      </c>
      <c r="E65" s="32" t="str">
        <f t="shared" si="5"/>
        <v>Бизнес-информатика</v>
      </c>
      <c r="F65" s="33" t="s">
        <v>74</v>
      </c>
      <c r="G65" s="33" t="s">
        <v>89</v>
      </c>
      <c r="H65" s="34"/>
      <c r="I65" s="34"/>
      <c r="J65" s="35" t="s">
        <v>106</v>
      </c>
      <c r="K65" s="36">
        <v>1</v>
      </c>
      <c r="L65" s="36">
        <v>18</v>
      </c>
      <c r="M65" s="37" t="s">
        <v>78</v>
      </c>
      <c r="N65" s="36">
        <v>1</v>
      </c>
      <c r="O65" s="36"/>
      <c r="P65" s="36"/>
      <c r="Q65" s="37" t="s">
        <v>91</v>
      </c>
      <c r="R65" s="36"/>
      <c r="S65" s="36"/>
      <c r="T65" s="36"/>
      <c r="U65" s="36"/>
      <c r="V65" s="36"/>
      <c r="W65" s="39" t="str">
        <f t="shared" si="6"/>
        <v>НБИбд</v>
      </c>
      <c r="X65" s="36" t="s">
        <v>126</v>
      </c>
      <c r="Y65" s="36">
        <v>6</v>
      </c>
      <c r="Z65" s="36">
        <v>3</v>
      </c>
      <c r="AA65" s="39">
        <f t="shared" si="7"/>
        <v>68</v>
      </c>
      <c r="AB65" s="36">
        <v>54</v>
      </c>
      <c r="AC65" s="36">
        <v>14</v>
      </c>
      <c r="AD65" s="40">
        <f t="shared" si="8"/>
        <v>68</v>
      </c>
      <c r="AE65" s="41">
        <f t="shared" si="9"/>
        <v>1</v>
      </c>
      <c r="AF65" s="41">
        <f t="shared" si="10"/>
        <v>1</v>
      </c>
      <c r="AG65" s="42" t="s">
        <v>80</v>
      </c>
      <c r="AH65" s="37" t="s">
        <v>81</v>
      </c>
      <c r="AI65" s="37" t="s">
        <v>94</v>
      </c>
      <c r="AJ65" s="51" t="s">
        <v>107</v>
      </c>
      <c r="AK65" s="37"/>
      <c r="AL65" s="44">
        <f t="shared" si="11"/>
        <v>18</v>
      </c>
      <c r="AM65" s="44">
        <f t="shared" si="12"/>
        <v>0</v>
      </c>
      <c r="AN65" s="44">
        <f t="shared" si="13"/>
        <v>0</v>
      </c>
      <c r="AO65" s="44">
        <f t="shared" si="14"/>
        <v>22.44</v>
      </c>
      <c r="AP65" s="44">
        <f t="shared" si="15"/>
        <v>34</v>
      </c>
      <c r="AQ65" s="44">
        <f t="shared" si="16"/>
        <v>3</v>
      </c>
      <c r="AR65" s="44">
        <f t="shared" si="17"/>
        <v>2.7</v>
      </c>
      <c r="AS65" s="44">
        <f t="shared" si="18"/>
        <v>0</v>
      </c>
      <c r="AT65" s="44">
        <f t="shared" si="19"/>
        <v>0</v>
      </c>
      <c r="AU65" s="44">
        <f t="shared" si="20"/>
        <v>0</v>
      </c>
      <c r="AV65" s="44">
        <f>IF(M65="ПП",РПП*AA65*(U65/1.5),IF(M65="ВП",ВПр*AA65*(U65/1.5),IF(M65="РПА",РПА*AA65*(U65/1.5),IF(M65="КПА",кпа*AA65*(U65/1.5),0))))</f>
        <v>0</v>
      </c>
      <c r="AW65" s="44">
        <f t="shared" si="21"/>
        <v>0</v>
      </c>
      <c r="AX65" s="44">
        <f t="shared" si="22"/>
        <v>0</v>
      </c>
      <c r="AY65" s="44">
        <f t="shared" si="23"/>
        <v>0</v>
      </c>
      <c r="AZ65" s="44">
        <f t="shared" si="24"/>
        <v>0</v>
      </c>
      <c r="BA65" s="44">
        <f t="shared" si="25"/>
        <v>0</v>
      </c>
      <c r="BB65" s="44">
        <f t="shared" si="26"/>
        <v>0</v>
      </c>
      <c r="BC65" s="44">
        <f t="shared" si="27"/>
        <v>0</v>
      </c>
      <c r="BD65" s="44">
        <f t="shared" si="28"/>
        <v>0</v>
      </c>
      <c r="BE65" s="45">
        <f t="shared" si="29"/>
        <v>80.14</v>
      </c>
      <c r="BF65" s="46"/>
      <c r="BG65" s="47">
        <f t="shared" si="30"/>
        <v>18</v>
      </c>
      <c r="BH65" s="47">
        <f t="shared" si="31"/>
        <v>0.5</v>
      </c>
      <c r="BI65" s="47">
        <f t="shared" si="32"/>
        <v>62.14</v>
      </c>
      <c r="BJ65" s="48">
        <f t="shared" si="33"/>
        <v>0</v>
      </c>
      <c r="BK65" s="48">
        <f t="shared" si="34"/>
        <v>0</v>
      </c>
      <c r="BL65" s="48">
        <f t="shared" si="35"/>
        <v>0</v>
      </c>
    </row>
    <row r="66" spans="1:64" s="2" customFormat="1" ht="30" customHeight="1">
      <c r="A66" s="29" t="str">
        <f t="shared" si="2"/>
        <v>Д</v>
      </c>
      <c r="B66" s="29" t="str">
        <f t="shared" si="3"/>
        <v>Б</v>
      </c>
      <c r="C66" s="30" t="s">
        <v>125</v>
      </c>
      <c r="D66" s="31" t="str">
        <f t="shared" si="4"/>
        <v>'38.03.05</v>
      </c>
      <c r="E66" s="32" t="str">
        <f t="shared" si="5"/>
        <v>Бизнес-информатика</v>
      </c>
      <c r="F66" s="33" t="s">
        <v>74</v>
      </c>
      <c r="G66" s="33" t="s">
        <v>89</v>
      </c>
      <c r="H66" s="34"/>
      <c r="I66" s="34"/>
      <c r="J66" s="35" t="s">
        <v>106</v>
      </c>
      <c r="K66" s="38">
        <v>1</v>
      </c>
      <c r="L66" s="36">
        <v>18</v>
      </c>
      <c r="M66" s="37" t="s">
        <v>108</v>
      </c>
      <c r="N66" s="38"/>
      <c r="O66" s="38">
        <v>1</v>
      </c>
      <c r="P66" s="38"/>
      <c r="Q66" s="37"/>
      <c r="R66" s="38"/>
      <c r="S66" s="38"/>
      <c r="T66" s="38"/>
      <c r="U66" s="38"/>
      <c r="V66" s="38"/>
      <c r="W66" s="39" t="str">
        <f t="shared" si="6"/>
        <v>НБИбд</v>
      </c>
      <c r="X66" s="36" t="s">
        <v>92</v>
      </c>
      <c r="Y66" s="36">
        <v>1</v>
      </c>
      <c r="Z66" s="36">
        <v>1</v>
      </c>
      <c r="AA66" s="39">
        <f t="shared" si="7"/>
        <v>12</v>
      </c>
      <c r="AB66" s="49">
        <v>9</v>
      </c>
      <c r="AC66" s="49">
        <v>3</v>
      </c>
      <c r="AD66" s="40">
        <f t="shared" si="8"/>
        <v>12</v>
      </c>
      <c r="AE66" s="41">
        <f t="shared" si="9"/>
        <v>1</v>
      </c>
      <c r="AF66" s="41">
        <f t="shared" si="10"/>
        <v>1</v>
      </c>
      <c r="AG66" s="42" t="s">
        <v>80</v>
      </c>
      <c r="AH66" s="37" t="s">
        <v>100</v>
      </c>
      <c r="AI66" s="37" t="s">
        <v>109</v>
      </c>
      <c r="AJ66" s="43" t="s">
        <v>110</v>
      </c>
      <c r="AK66" s="37"/>
      <c r="AL66" s="44">
        <f t="shared" si="11"/>
        <v>0</v>
      </c>
      <c r="AM66" s="44">
        <f t="shared" si="12"/>
        <v>0</v>
      </c>
      <c r="AN66" s="44">
        <f t="shared" si="13"/>
        <v>18</v>
      </c>
      <c r="AO66" s="44">
        <f t="shared" si="14"/>
        <v>0</v>
      </c>
      <c r="AP66" s="44">
        <f t="shared" si="15"/>
        <v>0</v>
      </c>
      <c r="AQ66" s="44">
        <f t="shared" si="16"/>
        <v>0</v>
      </c>
      <c r="AR66" s="44">
        <f t="shared" si="17"/>
        <v>0</v>
      </c>
      <c r="AS66" s="44">
        <f t="shared" si="18"/>
        <v>0</v>
      </c>
      <c r="AT66" s="44">
        <f t="shared" si="19"/>
        <v>0</v>
      </c>
      <c r="AU66" s="44">
        <f t="shared" si="20"/>
        <v>0</v>
      </c>
      <c r="AV66" s="44">
        <f>IF(M66="ПП",РПП*AA66*(U66/1.5),IF(M66="ВП",ВПр*AA66*(U66/1.5),IF(M66="РПА",РПА*AA66*(U66/1.5),IF(M66="КПА",кпа*AA66*(U66/1.5),0))))</f>
        <v>0</v>
      </c>
      <c r="AW66" s="44">
        <f t="shared" si="21"/>
        <v>0</v>
      </c>
      <c r="AX66" s="44">
        <f t="shared" si="22"/>
        <v>0</v>
      </c>
      <c r="AY66" s="44">
        <f t="shared" si="23"/>
        <v>0</v>
      </c>
      <c r="AZ66" s="44">
        <f t="shared" si="24"/>
        <v>0</v>
      </c>
      <c r="BA66" s="44">
        <f t="shared" si="25"/>
        <v>0</v>
      </c>
      <c r="BB66" s="44">
        <f t="shared" si="26"/>
        <v>0</v>
      </c>
      <c r="BC66" s="44">
        <f t="shared" si="27"/>
        <v>0</v>
      </c>
      <c r="BD66" s="44">
        <f t="shared" si="28"/>
        <v>0</v>
      </c>
      <c r="BE66" s="45">
        <f t="shared" si="29"/>
        <v>18</v>
      </c>
      <c r="BF66" s="46"/>
      <c r="BG66" s="47">
        <f t="shared" si="30"/>
        <v>18</v>
      </c>
      <c r="BH66" s="47">
        <f t="shared" si="31"/>
        <v>0.5</v>
      </c>
      <c r="BI66" s="47">
        <f t="shared" si="32"/>
        <v>0</v>
      </c>
      <c r="BJ66" s="48">
        <f t="shared" si="33"/>
        <v>0</v>
      </c>
      <c r="BK66" s="48">
        <f t="shared" si="34"/>
        <v>0</v>
      </c>
      <c r="BL66" s="48">
        <f t="shared" si="35"/>
        <v>0</v>
      </c>
    </row>
    <row r="67" spans="1:64" s="2" customFormat="1" ht="30" customHeight="1">
      <c r="A67" s="29" t="str">
        <f t="shared" si="2"/>
        <v>Д</v>
      </c>
      <c r="B67" s="29" t="str">
        <f t="shared" si="3"/>
        <v>Б</v>
      </c>
      <c r="C67" s="30" t="s">
        <v>125</v>
      </c>
      <c r="D67" s="31" t="str">
        <f t="shared" si="4"/>
        <v>'38.03.05</v>
      </c>
      <c r="E67" s="32" t="str">
        <f t="shared" si="5"/>
        <v>Бизнес-информатика</v>
      </c>
      <c r="F67" s="33" t="s">
        <v>74</v>
      </c>
      <c r="G67" s="33" t="s">
        <v>89</v>
      </c>
      <c r="H67" s="34"/>
      <c r="I67" s="34"/>
      <c r="J67" s="35" t="s">
        <v>106</v>
      </c>
      <c r="K67" s="36">
        <v>1</v>
      </c>
      <c r="L67" s="36">
        <v>18</v>
      </c>
      <c r="M67" s="37" t="s">
        <v>108</v>
      </c>
      <c r="N67" s="36"/>
      <c r="O67" s="36">
        <v>1</v>
      </c>
      <c r="P67" s="36"/>
      <c r="Q67" s="37"/>
      <c r="R67" s="36"/>
      <c r="S67" s="36"/>
      <c r="T67" s="36"/>
      <c r="U67" s="36"/>
      <c r="V67" s="36"/>
      <c r="W67" s="39" t="str">
        <f t="shared" si="6"/>
        <v>НБИбд</v>
      </c>
      <c r="X67" s="36" t="s">
        <v>92</v>
      </c>
      <c r="Y67" s="36">
        <v>1</v>
      </c>
      <c r="Z67" s="36">
        <v>1</v>
      </c>
      <c r="AA67" s="39">
        <f t="shared" si="7"/>
        <v>12</v>
      </c>
      <c r="AB67" s="49">
        <v>9</v>
      </c>
      <c r="AC67" s="49">
        <v>3</v>
      </c>
      <c r="AD67" s="40">
        <f t="shared" si="8"/>
        <v>12</v>
      </c>
      <c r="AE67" s="41">
        <f t="shared" si="9"/>
        <v>1</v>
      </c>
      <c r="AF67" s="41">
        <f t="shared" si="10"/>
        <v>1</v>
      </c>
      <c r="AG67" s="42" t="s">
        <v>80</v>
      </c>
      <c r="AH67" s="37" t="s">
        <v>81</v>
      </c>
      <c r="AI67" s="37" t="s">
        <v>94</v>
      </c>
      <c r="AJ67" s="43" t="s">
        <v>107</v>
      </c>
      <c r="AK67" s="37"/>
      <c r="AL67" s="44">
        <f t="shared" si="11"/>
        <v>0</v>
      </c>
      <c r="AM67" s="44">
        <f t="shared" si="12"/>
        <v>0</v>
      </c>
      <c r="AN67" s="44">
        <f t="shared" si="13"/>
        <v>18</v>
      </c>
      <c r="AO67" s="44">
        <f t="shared" si="14"/>
        <v>0</v>
      </c>
      <c r="AP67" s="44">
        <f t="shared" si="15"/>
        <v>0</v>
      </c>
      <c r="AQ67" s="44">
        <f t="shared" si="16"/>
        <v>0</v>
      </c>
      <c r="AR67" s="44">
        <f t="shared" si="17"/>
        <v>0</v>
      </c>
      <c r="AS67" s="44">
        <f t="shared" si="18"/>
        <v>0</v>
      </c>
      <c r="AT67" s="44">
        <f t="shared" si="19"/>
        <v>0</v>
      </c>
      <c r="AU67" s="44">
        <f t="shared" si="20"/>
        <v>0</v>
      </c>
      <c r="AV67" s="44">
        <f>IF(M67="ПП",РПП*AA67*(U67/1.5),IF(M67="ВП",ВПр*AA67*(U67/1.5),IF(M67="РПА",РПА*AA67*(U67/1.5),IF(M67="КПА",кпа*AA67*(U67/1.5),0))))</f>
        <v>0</v>
      </c>
      <c r="AW67" s="44">
        <f t="shared" si="21"/>
        <v>0</v>
      </c>
      <c r="AX67" s="44">
        <f t="shared" si="22"/>
        <v>0</v>
      </c>
      <c r="AY67" s="44">
        <f t="shared" si="23"/>
        <v>0</v>
      </c>
      <c r="AZ67" s="44">
        <f t="shared" si="24"/>
        <v>0</v>
      </c>
      <c r="BA67" s="44">
        <f t="shared" si="25"/>
        <v>0</v>
      </c>
      <c r="BB67" s="44">
        <f t="shared" si="26"/>
        <v>0</v>
      </c>
      <c r="BC67" s="44">
        <f t="shared" si="27"/>
        <v>0</v>
      </c>
      <c r="BD67" s="44">
        <f t="shared" si="28"/>
        <v>0</v>
      </c>
      <c r="BE67" s="45">
        <f t="shared" si="29"/>
        <v>18</v>
      </c>
      <c r="BF67" s="46"/>
      <c r="BG67" s="47">
        <f t="shared" si="30"/>
        <v>18</v>
      </c>
      <c r="BH67" s="47">
        <f t="shared" si="31"/>
        <v>0.5</v>
      </c>
      <c r="BI67" s="47">
        <f t="shared" si="32"/>
        <v>0</v>
      </c>
      <c r="BJ67" s="48">
        <f t="shared" si="33"/>
        <v>0</v>
      </c>
      <c r="BK67" s="48">
        <f t="shared" si="34"/>
        <v>0</v>
      </c>
      <c r="BL67" s="48">
        <f t="shared" si="35"/>
        <v>0</v>
      </c>
    </row>
    <row r="68" spans="1:64" s="2" customFormat="1" ht="30" customHeight="1">
      <c r="A68" s="29" t="str">
        <f t="shared" si="2"/>
        <v>Д</v>
      </c>
      <c r="B68" s="29" t="str">
        <f t="shared" si="3"/>
        <v>Б</v>
      </c>
      <c r="C68" s="30" t="s">
        <v>125</v>
      </c>
      <c r="D68" s="31" t="str">
        <f t="shared" si="4"/>
        <v>'38.03.05</v>
      </c>
      <c r="E68" s="32" t="str">
        <f t="shared" si="5"/>
        <v>Бизнес-информатика</v>
      </c>
      <c r="F68" s="33" t="s">
        <v>74</v>
      </c>
      <c r="G68" s="33" t="s">
        <v>89</v>
      </c>
      <c r="H68" s="34"/>
      <c r="I68" s="34"/>
      <c r="J68" s="35" t="s">
        <v>106</v>
      </c>
      <c r="K68" s="36">
        <v>1</v>
      </c>
      <c r="L68" s="36">
        <v>18</v>
      </c>
      <c r="M68" s="37" t="s">
        <v>108</v>
      </c>
      <c r="N68" s="36"/>
      <c r="O68" s="36">
        <v>1</v>
      </c>
      <c r="P68" s="36"/>
      <c r="Q68" s="37"/>
      <c r="R68" s="36"/>
      <c r="S68" s="36"/>
      <c r="T68" s="36"/>
      <c r="U68" s="36"/>
      <c r="V68" s="36"/>
      <c r="W68" s="39" t="str">
        <f t="shared" si="6"/>
        <v>НБИбд</v>
      </c>
      <c r="X68" s="36" t="s">
        <v>127</v>
      </c>
      <c r="Y68" s="36">
        <v>1</v>
      </c>
      <c r="Z68" s="36">
        <v>1</v>
      </c>
      <c r="AA68" s="39">
        <f t="shared" si="7"/>
        <v>11</v>
      </c>
      <c r="AB68" s="49">
        <v>9</v>
      </c>
      <c r="AC68" s="49">
        <v>2</v>
      </c>
      <c r="AD68" s="40">
        <f t="shared" si="8"/>
        <v>12</v>
      </c>
      <c r="AE68" s="41">
        <f t="shared" si="9"/>
        <v>0.91666666666666663</v>
      </c>
      <c r="AF68" s="41">
        <f t="shared" si="10"/>
        <v>0.91666666666666663</v>
      </c>
      <c r="AG68" s="42" t="s">
        <v>80</v>
      </c>
      <c r="AH68" s="37" t="s">
        <v>100</v>
      </c>
      <c r="AI68" s="37" t="s">
        <v>109</v>
      </c>
      <c r="AJ68" s="43" t="s">
        <v>110</v>
      </c>
      <c r="AK68" s="37"/>
      <c r="AL68" s="44">
        <f t="shared" si="11"/>
        <v>0</v>
      </c>
      <c r="AM68" s="44">
        <f t="shared" si="12"/>
        <v>0</v>
      </c>
      <c r="AN68" s="44">
        <f t="shared" si="13"/>
        <v>16.5</v>
      </c>
      <c r="AO68" s="44">
        <f t="shared" si="14"/>
        <v>0</v>
      </c>
      <c r="AP68" s="44">
        <f t="shared" si="15"/>
        <v>0</v>
      </c>
      <c r="AQ68" s="44">
        <f t="shared" si="16"/>
        <v>0</v>
      </c>
      <c r="AR68" s="44">
        <f t="shared" si="17"/>
        <v>0</v>
      </c>
      <c r="AS68" s="44">
        <f t="shared" si="18"/>
        <v>0</v>
      </c>
      <c r="AT68" s="44">
        <f t="shared" si="19"/>
        <v>0</v>
      </c>
      <c r="AU68" s="44">
        <f t="shared" si="20"/>
        <v>0</v>
      </c>
      <c r="AV68" s="44">
        <f>IF(M68="ПП",РПП*AA68*(U68/1.5),IF(M68="ВП",ВПр*AA68*(U68/1.5),IF(M68="РПА",РПА*AA68*(U68/1.5),IF(M68="КПА",кпа*AA68*(U68/1.5),0))))</f>
        <v>0</v>
      </c>
      <c r="AW68" s="44">
        <f t="shared" si="21"/>
        <v>0</v>
      </c>
      <c r="AX68" s="44">
        <f t="shared" si="22"/>
        <v>0</v>
      </c>
      <c r="AY68" s="44">
        <f t="shared" si="23"/>
        <v>0</v>
      </c>
      <c r="AZ68" s="44">
        <f t="shared" si="24"/>
        <v>0</v>
      </c>
      <c r="BA68" s="44">
        <f t="shared" si="25"/>
        <v>0</v>
      </c>
      <c r="BB68" s="44">
        <f t="shared" si="26"/>
        <v>0</v>
      </c>
      <c r="BC68" s="44">
        <f t="shared" si="27"/>
        <v>0</v>
      </c>
      <c r="BD68" s="44">
        <f t="shared" si="28"/>
        <v>0</v>
      </c>
      <c r="BE68" s="45">
        <f t="shared" si="29"/>
        <v>16.5</v>
      </c>
      <c r="BF68" s="46"/>
      <c r="BG68" s="47">
        <f t="shared" si="30"/>
        <v>16.5</v>
      </c>
      <c r="BH68" s="47">
        <f t="shared" si="31"/>
        <v>0.5</v>
      </c>
      <c r="BI68" s="47">
        <f t="shared" si="32"/>
        <v>0</v>
      </c>
      <c r="BJ68" s="48">
        <f t="shared" si="33"/>
        <v>0</v>
      </c>
      <c r="BK68" s="48">
        <f t="shared" si="34"/>
        <v>0</v>
      </c>
      <c r="BL68" s="48">
        <f t="shared" si="35"/>
        <v>0</v>
      </c>
    </row>
    <row r="69" spans="1:64" s="2" customFormat="1" ht="30" customHeight="1">
      <c r="A69" s="29" t="str">
        <f t="shared" si="2"/>
        <v>Д</v>
      </c>
      <c r="B69" s="29" t="str">
        <f t="shared" si="3"/>
        <v>Б</v>
      </c>
      <c r="C69" s="30" t="s">
        <v>125</v>
      </c>
      <c r="D69" s="31" t="str">
        <f t="shared" si="4"/>
        <v>'38.03.05</v>
      </c>
      <c r="E69" s="32" t="str">
        <f t="shared" si="5"/>
        <v>Бизнес-информатика</v>
      </c>
      <c r="F69" s="33" t="s">
        <v>74</v>
      </c>
      <c r="G69" s="33" t="s">
        <v>89</v>
      </c>
      <c r="H69" s="34"/>
      <c r="I69" s="34"/>
      <c r="J69" s="35" t="s">
        <v>106</v>
      </c>
      <c r="K69" s="36">
        <v>1</v>
      </c>
      <c r="L69" s="36">
        <v>18</v>
      </c>
      <c r="M69" s="37" t="s">
        <v>108</v>
      </c>
      <c r="N69" s="36"/>
      <c r="O69" s="36">
        <v>1</v>
      </c>
      <c r="P69" s="36"/>
      <c r="Q69" s="37"/>
      <c r="R69" s="36"/>
      <c r="S69" s="36"/>
      <c r="T69" s="36"/>
      <c r="U69" s="36"/>
      <c r="V69" s="36"/>
      <c r="W69" s="39" t="str">
        <f t="shared" si="6"/>
        <v>НБИбд</v>
      </c>
      <c r="X69" s="36" t="s">
        <v>127</v>
      </c>
      <c r="Y69" s="36">
        <v>1</v>
      </c>
      <c r="Z69" s="36">
        <v>1</v>
      </c>
      <c r="AA69" s="39">
        <f t="shared" si="7"/>
        <v>11</v>
      </c>
      <c r="AB69" s="49">
        <v>9</v>
      </c>
      <c r="AC69" s="49">
        <v>2</v>
      </c>
      <c r="AD69" s="40">
        <f t="shared" si="8"/>
        <v>12</v>
      </c>
      <c r="AE69" s="41">
        <f t="shared" si="9"/>
        <v>0.91666666666666663</v>
      </c>
      <c r="AF69" s="41">
        <f t="shared" si="10"/>
        <v>0.91666666666666663</v>
      </c>
      <c r="AG69" s="42" t="s">
        <v>80</v>
      </c>
      <c r="AH69" s="37" t="s">
        <v>81</v>
      </c>
      <c r="AI69" s="37" t="s">
        <v>94</v>
      </c>
      <c r="AJ69" s="43" t="s">
        <v>107</v>
      </c>
      <c r="AK69" s="37"/>
      <c r="AL69" s="44">
        <f t="shared" si="11"/>
        <v>0</v>
      </c>
      <c r="AM69" s="44">
        <f t="shared" si="12"/>
        <v>0</v>
      </c>
      <c r="AN69" s="44">
        <f t="shared" si="13"/>
        <v>16.5</v>
      </c>
      <c r="AO69" s="44">
        <f t="shared" si="14"/>
        <v>0</v>
      </c>
      <c r="AP69" s="44">
        <f t="shared" si="15"/>
        <v>0</v>
      </c>
      <c r="AQ69" s="44">
        <f t="shared" si="16"/>
        <v>0</v>
      </c>
      <c r="AR69" s="44">
        <f t="shared" si="17"/>
        <v>0</v>
      </c>
      <c r="AS69" s="44">
        <f t="shared" si="18"/>
        <v>0</v>
      </c>
      <c r="AT69" s="44">
        <f t="shared" si="19"/>
        <v>0</v>
      </c>
      <c r="AU69" s="44">
        <f t="shared" si="20"/>
        <v>0</v>
      </c>
      <c r="AV69" s="44">
        <f>IF(M69="ПП",РПП*AA69*(U69/1.5),IF(M69="ВП",ВПр*AA69*(U69/1.5),IF(M69="РПА",РПА*AA69*(U69/1.5),IF(M69="КПА",кпа*AA69*(U69/1.5),0))))</f>
        <v>0</v>
      </c>
      <c r="AW69" s="44">
        <f t="shared" si="21"/>
        <v>0</v>
      </c>
      <c r="AX69" s="44">
        <f t="shared" si="22"/>
        <v>0</v>
      </c>
      <c r="AY69" s="44">
        <f t="shared" si="23"/>
        <v>0</v>
      </c>
      <c r="AZ69" s="44">
        <f t="shared" si="24"/>
        <v>0</v>
      </c>
      <c r="BA69" s="44">
        <f t="shared" si="25"/>
        <v>0</v>
      </c>
      <c r="BB69" s="44">
        <f t="shared" si="26"/>
        <v>0</v>
      </c>
      <c r="BC69" s="44">
        <f t="shared" si="27"/>
        <v>0</v>
      </c>
      <c r="BD69" s="44">
        <f t="shared" si="28"/>
        <v>0</v>
      </c>
      <c r="BE69" s="45">
        <f t="shared" si="29"/>
        <v>16.5</v>
      </c>
      <c r="BF69" s="46"/>
      <c r="BG69" s="47">
        <f t="shared" si="30"/>
        <v>16.5</v>
      </c>
      <c r="BH69" s="47">
        <f t="shared" si="31"/>
        <v>0.5</v>
      </c>
      <c r="BI69" s="47">
        <f t="shared" si="32"/>
        <v>0</v>
      </c>
      <c r="BJ69" s="48">
        <f t="shared" si="33"/>
        <v>0</v>
      </c>
      <c r="BK69" s="48">
        <f t="shared" si="34"/>
        <v>0</v>
      </c>
      <c r="BL69" s="48">
        <f t="shared" si="35"/>
        <v>0</v>
      </c>
    </row>
    <row r="70" spans="1:64" s="2" customFormat="1" ht="30" customHeight="1">
      <c r="A70" s="29" t="str">
        <f t="shared" ref="A70:A133" si="36">IF(C70&gt;0, VLOOKUP(C70,Код_ООП,12,FALSE()),0)</f>
        <v>Д</v>
      </c>
      <c r="B70" s="29" t="str">
        <f t="shared" ref="B70:B133" si="37">IF(C70&gt;0, VLOOKUP(C70,Код_ООП,11,FALSE()),0)</f>
        <v>Б</v>
      </c>
      <c r="C70" s="30" t="s">
        <v>125</v>
      </c>
      <c r="D70" s="31" t="str">
        <f t="shared" ref="D70:D133" si="38">IF(C70&gt;0, VLOOKUP(C70,Код_ООП,2,FALSE()),0)</f>
        <v>'38.03.05</v>
      </c>
      <c r="E70" s="32" t="str">
        <f t="shared" ref="E70:E133" si="39">IF(C70&gt;0, VLOOKUP(C70,Код_ООП,8,FALSE()),0)</f>
        <v>Бизнес-информатика</v>
      </c>
      <c r="F70" s="33" t="s">
        <v>74</v>
      </c>
      <c r="G70" s="33" t="s">
        <v>89</v>
      </c>
      <c r="H70" s="34"/>
      <c r="I70" s="34"/>
      <c r="J70" s="35" t="s">
        <v>106</v>
      </c>
      <c r="K70" s="36">
        <v>1</v>
      </c>
      <c r="L70" s="36">
        <v>18</v>
      </c>
      <c r="M70" s="37" t="s">
        <v>108</v>
      </c>
      <c r="N70" s="36"/>
      <c r="O70" s="36">
        <v>1</v>
      </c>
      <c r="P70" s="36"/>
      <c r="Q70" s="37"/>
      <c r="R70" s="36"/>
      <c r="S70" s="36"/>
      <c r="T70" s="36"/>
      <c r="U70" s="36"/>
      <c r="V70" s="36"/>
      <c r="W70" s="39" t="str">
        <f t="shared" ref="W70:W133" si="40">MID(C70,1,5)</f>
        <v>НБИбд</v>
      </c>
      <c r="X70" s="36" t="s">
        <v>128</v>
      </c>
      <c r="Y70" s="36">
        <v>1</v>
      </c>
      <c r="Z70" s="36">
        <v>1</v>
      </c>
      <c r="AA70" s="39">
        <f t="shared" ref="AA70:AA133" si="41">AB70+AC70</f>
        <v>11</v>
      </c>
      <c r="AB70" s="49">
        <v>9</v>
      </c>
      <c r="AC70" s="49">
        <v>2</v>
      </c>
      <c r="AD70" s="40">
        <f t="shared" ref="AD70:AD133" si="42">IF(M70="сп",6,IF(M70="клн",8,IF(OR(M70="лаб",M70="ия"),12,IF(OR(M70="пр",M70="ТЕСТ"),IF(OR(B70="Б",B70="С"),24,12),IF(M70="лек",AA70,1)))))</f>
        <v>12</v>
      </c>
      <c r="AE70" s="41">
        <f t="shared" ref="AE70:AE133" si="43">IF(AF70&gt;1,1,AF70)</f>
        <v>0.91666666666666663</v>
      </c>
      <c r="AF70" s="41">
        <f t="shared" ref="AF70:AF133" si="44">AA70/AD70</f>
        <v>0.91666666666666663</v>
      </c>
      <c r="AG70" s="42" t="s">
        <v>80</v>
      </c>
      <c r="AH70" s="37" t="s">
        <v>100</v>
      </c>
      <c r="AI70" s="37" t="s">
        <v>109</v>
      </c>
      <c r="AJ70" s="43" t="s">
        <v>110</v>
      </c>
      <c r="AK70" s="37"/>
      <c r="AL70" s="44">
        <f t="shared" ref="AL70:AL133" si="45">IF(OR(M70="лек",M70="ТУИС"),(IF(NOT(B70="ЦМ"),N70*L70,0)),0)</f>
        <v>0</v>
      </c>
      <c r="AM70" s="44">
        <f t="shared" ref="AM70:AM133" si="46">IF(OR(M70="пр",M70="ия",M70="сп"),P70*AE70*L70,0)</f>
        <v>0</v>
      </c>
      <c r="AN70" s="44">
        <f t="shared" ref="AN70:AN133" si="47">IF(OR(M70="лаб",M70="клн"),O70*AE70*L70,0)</f>
        <v>16.5</v>
      </c>
      <c r="AO70" s="44">
        <f t="shared" ref="AO70:AO133" si="48">IF((AND(OR(K70=1,K70=2,K70=3,K70=4,K70=5,K70=6,K70=7,K70=8,K70=9,K70=10,K70=11,K70=12),OR(Q70="Зач",Q70="Экз"))),ТКиРА*AA70,0)+IF(SUM(N70:P70)&lt;&gt;0,IF(Q70="ТК",ТКиРА*AA70,0),0)</f>
        <v>0</v>
      </c>
      <c r="AP70" s="44">
        <f t="shared" ref="AP70:AP133" si="49">IF(SUM(O70:P70)&lt;&gt;0,IF(Q70="Зач",ПАБРС*AA70,0),0)+IF(N70&lt;&gt;0,IF(Q70="Экз",ПАБРС*AA70,0),0)</f>
        <v>0</v>
      </c>
      <c r="AQ70" s="44">
        <f t="shared" ref="AQ70:AQ133" si="50">IF(AP70&lt;&gt;0,ОфВед*(IF(OR(M70="лек",M70="лаб"),Z70,AE70)),0)</f>
        <v>0</v>
      </c>
      <c r="AR70" s="44">
        <f t="shared" ref="AR70:AR133" si="51">IF(A70="Д",ТКЛД,IF(A70="В",ТКЛВ,IF(A70="З",ТКЛЗ,0)))*AL70*Z70</f>
        <v>0</v>
      </c>
      <c r="AS70" s="44">
        <f t="shared" ref="AS70:AS133" si="52">IF(OR(M70="лаб",M70="пр"),IF(R70="К",AA70*ВПКР,IF(R70="М",AA70*ВПИБ,0)),0)</f>
        <v>0</v>
      </c>
      <c r="AT70" s="44">
        <f t="shared" ref="AT70:AT133" si="53">IF(OR(M70="лаб",M70="пр"),IF(S70="К",AA70*ВПКП,0),0)</f>
        <v>0</v>
      </c>
      <c r="AU70" s="44">
        <f t="shared" ref="AU70:AU133" si="54">IF(M70="УП",T70/1.5*AA70*РУП,IF(M70="УПМ",T70/1.5*AA70*РУПЛеч,0))</f>
        <v>0</v>
      </c>
      <c r="AV70" s="44">
        <f>IF(M70="ПП",РПП*AA70*(U70/1.5),IF(M70="ВП",ВПр*AA70*(U70/1.5),IF(M70="РПА",РПА*AA70*(U70/1.5),IF(M70="КПА",кпа*AA70*(U70/1.5),0))))</f>
        <v>0</v>
      </c>
      <c r="AW70" s="44">
        <f t="shared" ref="AW70:AW133" si="55">IF(M70="НР",(AB70*НИРМ+AC70*НИРМИн)*(V70/1.5),IF(M70="НИ",(AB70*НИРА+AC70*НИРАИ)*(V70/1.5),0))</f>
        <v>0</v>
      </c>
      <c r="AX70" s="44">
        <f t="shared" ref="AX70:AX133" si="56">IF(AND(M70="ЦП",B70="ЦМ"),AA70*ЦП,0)</f>
        <v>0</v>
      </c>
      <c r="AY70" s="44">
        <f t="shared" ref="AY70:AY133" si="57">IF(B70="А",IF(M70="РР",AA70*РефАсп,IF(M70="РРФ",AA70*РефФил,0)),0)</f>
        <v>0</v>
      </c>
      <c r="AZ70" s="44">
        <f t="shared" ref="AZ70:AZ133" si="58">IF(AND(Q70="КЭ",M70="ЧК"),AA70*КдЭк,0)</f>
        <v>0</v>
      </c>
      <c r="BA70" s="44">
        <f t="shared" ref="BA70:BA133" si="59">IF(AND(M70="НКД",B70="Д"),AA70*НКД,0)+IF(AND(M70="РПЛ",B70="А"),AA70*РукПЛ,0)+IF(AND(M70="РСтж",B70="А"),AB70*РукСт+AC70*РукИСт,0)+IF(M70="ФГТ",AB70*РукРФа+AC70*РукИна,0)</f>
        <v>0</v>
      </c>
      <c r="BB70" s="44">
        <f t="shared" ref="BB70:BB133" si="60">IF(M70="РК",IF(OR(B70="С",B70="М"),(AB70*РСМ+AC70*РСМИ),0),0)+IF(M70="РК",IF(B70="Б",(AB70*РБ+AC70*РБИ),0),0)+IF(M70="РК",IF(B70="А",(AB70*РНКР+AC70*РНКРИн),0),0)+IF(AND(Q70="ПАкр"),AA70*0.3)</f>
        <v>0</v>
      </c>
      <c r="BC70" s="44">
        <f t="shared" ref="BC70:BC133" si="61">IF(M70="РДП",IF(B70="А",AA70*РРА,IF(OR(B70="С",B70="М"),AA70*РРСМ,IF(B70="Б",AA70*РРБ,0))),IF(M70="РДИ",AA70*РДП,0))</f>
        <v>0</v>
      </c>
      <c r="BD70" s="44">
        <f t="shared" ref="BD70:BD133" si="62">IF(M70="ЧГ",AA70*ЧГ,IF(M70="ПГ",AA70*ПГ,IF(M70="ТЕСТ",ТГИЭ*AF70,IF(M70="СГ",AA70*СГ,0))))</f>
        <v>0</v>
      </c>
      <c r="BE70" s="45">
        <f t="shared" ref="BE70:BE133" si="63">SUM(AL70:BD70)</f>
        <v>16.5</v>
      </c>
      <c r="BF70" s="46"/>
      <c r="BG70" s="47">
        <f t="shared" ref="BG70:BG133" si="64">IF(OR(K70="1;1",K70="1;2",K70=1,K70="3;1",K70="3;2",K70=3,K70="5;1",K70="5;2",K70=5,K70="7;1",K70="7;2",K70=7,K70="9;1",K70="9;2",K70=9,K70=11),SUM(AL70:AN70),0)</f>
        <v>16.5</v>
      </c>
      <c r="BH70" s="47">
        <f t="shared" ref="BH70:BH133" si="65">IF(BG70&lt;&gt;0,SUM(N70:P70)/2,0)</f>
        <v>0.5</v>
      </c>
      <c r="BI70" s="47">
        <f t="shared" ref="BI70:BI133" si="66">IF(OR(K70="1;1",K70="1;2",K70=1,K70="3;1",K70="3;2",K70=3,K70="5;1",K70="5;2",K70=5,K70="7;1",K70="7;2",K70=7,K70="9;1",K70="9;2",K70=9,K70=11),SUM(AO70:BD70),0)</f>
        <v>0</v>
      </c>
      <c r="BJ70" s="48">
        <f t="shared" ref="BJ70:BJ133" si="67">IF(OR(K70="2;3",K70="2;4",K70=2,K70="4;3",K70="4;4",K70=4,K70="6;3",K70="6;4",K70=6,K70="8;3",K70="8;4",K70=8,K70="10;3",K70="10;4",K70=10,K70=12),SUM(AL70:AN70),0)</f>
        <v>0</v>
      </c>
      <c r="BK70" s="48">
        <f t="shared" ref="BK70:BK133" si="68">IF(BJ70&lt;&gt;0,SUM(N70:P70)/2,0)</f>
        <v>0</v>
      </c>
      <c r="BL70" s="48">
        <f t="shared" ref="BL70:BL133" si="69">IF(OR(K70="2;3",K70="2;4",K70=2,K70="4;3",K70="4;4",K70=4,K70="6;3",K70="6;4",K70=6,K70="8;3",K70="8;4",K70=8,K70="10;3",K70="10;4",K70=10,K70=12),SUM(AO70:BD70),0)</f>
        <v>0</v>
      </c>
    </row>
    <row r="71" spans="1:64" s="2" customFormat="1" ht="30" customHeight="1">
      <c r="A71" s="29" t="str">
        <f t="shared" si="36"/>
        <v>Д</v>
      </c>
      <c r="B71" s="29" t="str">
        <f t="shared" si="37"/>
        <v>Б</v>
      </c>
      <c r="C71" s="30" t="s">
        <v>125</v>
      </c>
      <c r="D71" s="31" t="str">
        <f t="shared" si="38"/>
        <v>'38.03.05</v>
      </c>
      <c r="E71" s="32" t="str">
        <f t="shared" si="39"/>
        <v>Бизнес-информатика</v>
      </c>
      <c r="F71" s="33" t="s">
        <v>74</v>
      </c>
      <c r="G71" s="33" t="s">
        <v>89</v>
      </c>
      <c r="H71" s="34"/>
      <c r="I71" s="34"/>
      <c r="J71" s="35" t="s">
        <v>106</v>
      </c>
      <c r="K71" s="36">
        <v>1</v>
      </c>
      <c r="L71" s="36">
        <v>18</v>
      </c>
      <c r="M71" s="37" t="s">
        <v>108</v>
      </c>
      <c r="N71" s="36"/>
      <c r="O71" s="36">
        <v>1</v>
      </c>
      <c r="P71" s="36"/>
      <c r="Q71" s="37"/>
      <c r="R71" s="36"/>
      <c r="S71" s="36"/>
      <c r="T71" s="36"/>
      <c r="U71" s="36"/>
      <c r="V71" s="36"/>
      <c r="W71" s="39" t="str">
        <f t="shared" si="40"/>
        <v>НБИбд</v>
      </c>
      <c r="X71" s="36" t="s">
        <v>128</v>
      </c>
      <c r="Y71" s="36">
        <v>1</v>
      </c>
      <c r="Z71" s="36">
        <v>1</v>
      </c>
      <c r="AA71" s="39">
        <f t="shared" si="41"/>
        <v>11</v>
      </c>
      <c r="AB71" s="49">
        <v>9</v>
      </c>
      <c r="AC71" s="49">
        <v>2</v>
      </c>
      <c r="AD71" s="40">
        <f t="shared" si="42"/>
        <v>12</v>
      </c>
      <c r="AE71" s="41">
        <f t="shared" si="43"/>
        <v>0.91666666666666663</v>
      </c>
      <c r="AF71" s="41">
        <f t="shared" si="44"/>
        <v>0.91666666666666663</v>
      </c>
      <c r="AG71" s="42" t="s">
        <v>80</v>
      </c>
      <c r="AH71" s="37" t="s">
        <v>81</v>
      </c>
      <c r="AI71" s="37" t="s">
        <v>94</v>
      </c>
      <c r="AJ71" s="50" t="s">
        <v>107</v>
      </c>
      <c r="AK71" s="37"/>
      <c r="AL71" s="44">
        <f t="shared" si="45"/>
        <v>0</v>
      </c>
      <c r="AM71" s="44">
        <f t="shared" si="46"/>
        <v>0</v>
      </c>
      <c r="AN71" s="44">
        <f t="shared" si="47"/>
        <v>16.5</v>
      </c>
      <c r="AO71" s="44">
        <f t="shared" si="48"/>
        <v>0</v>
      </c>
      <c r="AP71" s="44">
        <f t="shared" si="49"/>
        <v>0</v>
      </c>
      <c r="AQ71" s="44">
        <f t="shared" si="50"/>
        <v>0</v>
      </c>
      <c r="AR71" s="44">
        <f t="shared" si="51"/>
        <v>0</v>
      </c>
      <c r="AS71" s="44">
        <f t="shared" si="52"/>
        <v>0</v>
      </c>
      <c r="AT71" s="44">
        <f t="shared" si="53"/>
        <v>0</v>
      </c>
      <c r="AU71" s="44">
        <f t="shared" si="54"/>
        <v>0</v>
      </c>
      <c r="AV71" s="44">
        <f>IF(M71="ПП",РПП*AA71*(U71/1.5),IF(M71="ВП",ВПр*AA71*(U71/1.5),IF(M71="РПА",РПА*AA71*(U71/1.5),IF(M71="КПА",кпа*AA71*(U71/1.5),0))))</f>
        <v>0</v>
      </c>
      <c r="AW71" s="44">
        <f t="shared" si="55"/>
        <v>0</v>
      </c>
      <c r="AX71" s="44">
        <f t="shared" si="56"/>
        <v>0</v>
      </c>
      <c r="AY71" s="44">
        <f t="shared" si="57"/>
        <v>0</v>
      </c>
      <c r="AZ71" s="44">
        <f t="shared" si="58"/>
        <v>0</v>
      </c>
      <c r="BA71" s="44">
        <f t="shared" si="59"/>
        <v>0</v>
      </c>
      <c r="BB71" s="44">
        <f t="shared" si="60"/>
        <v>0</v>
      </c>
      <c r="BC71" s="44">
        <f t="shared" si="61"/>
        <v>0</v>
      </c>
      <c r="BD71" s="44">
        <f t="shared" si="62"/>
        <v>0</v>
      </c>
      <c r="BE71" s="45">
        <f t="shared" si="63"/>
        <v>16.5</v>
      </c>
      <c r="BF71" s="46"/>
      <c r="BG71" s="47">
        <f t="shared" si="64"/>
        <v>16.5</v>
      </c>
      <c r="BH71" s="47">
        <f t="shared" si="65"/>
        <v>0.5</v>
      </c>
      <c r="BI71" s="47">
        <f t="shared" si="66"/>
        <v>0</v>
      </c>
      <c r="BJ71" s="48">
        <f t="shared" si="67"/>
        <v>0</v>
      </c>
      <c r="BK71" s="48">
        <f t="shared" si="68"/>
        <v>0</v>
      </c>
      <c r="BL71" s="48">
        <f t="shared" si="69"/>
        <v>0</v>
      </c>
    </row>
    <row r="72" spans="1:64" s="2" customFormat="1" ht="30" customHeight="1">
      <c r="A72" s="29" t="str">
        <f t="shared" si="36"/>
        <v>Д</v>
      </c>
      <c r="B72" s="29" t="str">
        <f t="shared" si="37"/>
        <v>Б</v>
      </c>
      <c r="C72" s="30" t="s">
        <v>125</v>
      </c>
      <c r="D72" s="31" t="str">
        <f t="shared" si="38"/>
        <v>'38.03.05</v>
      </c>
      <c r="E72" s="32" t="str">
        <f t="shared" si="39"/>
        <v>Бизнес-информатика</v>
      </c>
      <c r="F72" s="33" t="s">
        <v>74</v>
      </c>
      <c r="G72" s="33" t="s">
        <v>89</v>
      </c>
      <c r="H72" s="34"/>
      <c r="I72" s="34"/>
      <c r="J72" s="35" t="s">
        <v>106</v>
      </c>
      <c r="K72" s="36">
        <v>2</v>
      </c>
      <c r="L72" s="36">
        <v>18</v>
      </c>
      <c r="M72" s="37" t="s">
        <v>78</v>
      </c>
      <c r="N72" s="36">
        <v>1</v>
      </c>
      <c r="O72" s="36"/>
      <c r="P72" s="36"/>
      <c r="Q72" s="37" t="s">
        <v>91</v>
      </c>
      <c r="R72" s="36"/>
      <c r="S72" s="36"/>
      <c r="T72" s="36"/>
      <c r="U72" s="36"/>
      <c r="V72" s="36"/>
      <c r="W72" s="39" t="str">
        <f t="shared" si="40"/>
        <v>НБИбд</v>
      </c>
      <c r="X72" s="36" t="s">
        <v>126</v>
      </c>
      <c r="Y72" s="36">
        <v>6</v>
      </c>
      <c r="Z72" s="36">
        <v>3</v>
      </c>
      <c r="AA72" s="39">
        <f t="shared" si="41"/>
        <v>68</v>
      </c>
      <c r="AB72" s="36">
        <v>54</v>
      </c>
      <c r="AC72" s="36">
        <v>14</v>
      </c>
      <c r="AD72" s="40">
        <f t="shared" si="42"/>
        <v>68</v>
      </c>
      <c r="AE72" s="41">
        <f t="shared" si="43"/>
        <v>1</v>
      </c>
      <c r="AF72" s="41">
        <f t="shared" si="44"/>
        <v>1</v>
      </c>
      <c r="AG72" s="42" t="s">
        <v>80</v>
      </c>
      <c r="AH72" s="37" t="s">
        <v>111</v>
      </c>
      <c r="AI72" s="37" t="s">
        <v>94</v>
      </c>
      <c r="AJ72" s="43" t="s">
        <v>112</v>
      </c>
      <c r="AK72" s="37"/>
      <c r="AL72" s="44">
        <f t="shared" si="45"/>
        <v>18</v>
      </c>
      <c r="AM72" s="44">
        <f t="shared" si="46"/>
        <v>0</v>
      </c>
      <c r="AN72" s="44">
        <f t="shared" si="47"/>
        <v>0</v>
      </c>
      <c r="AO72" s="44">
        <f t="shared" si="48"/>
        <v>22.44</v>
      </c>
      <c r="AP72" s="44">
        <f t="shared" si="49"/>
        <v>34</v>
      </c>
      <c r="AQ72" s="44">
        <f t="shared" si="50"/>
        <v>3</v>
      </c>
      <c r="AR72" s="44">
        <f t="shared" si="51"/>
        <v>2.7</v>
      </c>
      <c r="AS72" s="44">
        <f t="shared" si="52"/>
        <v>0</v>
      </c>
      <c r="AT72" s="44">
        <f t="shared" si="53"/>
        <v>0</v>
      </c>
      <c r="AU72" s="44">
        <f t="shared" si="54"/>
        <v>0</v>
      </c>
      <c r="AV72" s="44">
        <f>IF(M72="ПП",РПП*AA72*(U72/1.5),IF(M72="ВП",ВПр*AA72*(U72/1.5),IF(M72="РПА",РПА*AA72*(U72/1.5),IF(M72="КПА",кпа*AA72*(U72/1.5),0))))</f>
        <v>0</v>
      </c>
      <c r="AW72" s="44">
        <f t="shared" si="55"/>
        <v>0</v>
      </c>
      <c r="AX72" s="44">
        <f t="shared" si="56"/>
        <v>0</v>
      </c>
      <c r="AY72" s="44">
        <f t="shared" si="57"/>
        <v>0</v>
      </c>
      <c r="AZ72" s="44">
        <f t="shared" si="58"/>
        <v>0</v>
      </c>
      <c r="BA72" s="44">
        <f t="shared" si="59"/>
        <v>0</v>
      </c>
      <c r="BB72" s="44">
        <f t="shared" si="60"/>
        <v>0</v>
      </c>
      <c r="BC72" s="44">
        <f t="shared" si="61"/>
        <v>0</v>
      </c>
      <c r="BD72" s="44">
        <f t="shared" si="62"/>
        <v>0</v>
      </c>
      <c r="BE72" s="45">
        <f t="shared" si="63"/>
        <v>80.14</v>
      </c>
      <c r="BF72" s="46"/>
      <c r="BG72" s="47">
        <f t="shared" si="64"/>
        <v>0</v>
      </c>
      <c r="BH72" s="47">
        <f t="shared" si="65"/>
        <v>0</v>
      </c>
      <c r="BI72" s="47">
        <f t="shared" si="66"/>
        <v>0</v>
      </c>
      <c r="BJ72" s="48">
        <f t="shared" si="67"/>
        <v>18</v>
      </c>
      <c r="BK72" s="48">
        <f t="shared" si="68"/>
        <v>0.5</v>
      </c>
      <c r="BL72" s="48">
        <f t="shared" si="69"/>
        <v>62.14</v>
      </c>
    </row>
    <row r="73" spans="1:64" s="2" customFormat="1" ht="30" customHeight="1">
      <c r="A73" s="29" t="str">
        <f t="shared" si="36"/>
        <v>Д</v>
      </c>
      <c r="B73" s="29" t="str">
        <f t="shared" si="37"/>
        <v>Б</v>
      </c>
      <c r="C73" s="30" t="s">
        <v>125</v>
      </c>
      <c r="D73" s="31" t="str">
        <f t="shared" si="38"/>
        <v>'38.03.05</v>
      </c>
      <c r="E73" s="32" t="str">
        <f t="shared" si="39"/>
        <v>Бизнес-информатика</v>
      </c>
      <c r="F73" s="33" t="s">
        <v>74</v>
      </c>
      <c r="G73" s="33" t="s">
        <v>89</v>
      </c>
      <c r="H73" s="34"/>
      <c r="I73" s="34"/>
      <c r="J73" s="35" t="s">
        <v>106</v>
      </c>
      <c r="K73" s="36">
        <v>2</v>
      </c>
      <c r="L73" s="36">
        <v>18</v>
      </c>
      <c r="M73" s="37" t="s">
        <v>108</v>
      </c>
      <c r="N73" s="36"/>
      <c r="O73" s="36">
        <v>2</v>
      </c>
      <c r="P73" s="36"/>
      <c r="Q73" s="37"/>
      <c r="R73" s="36"/>
      <c r="S73" s="36"/>
      <c r="T73" s="36"/>
      <c r="U73" s="36"/>
      <c r="V73" s="36"/>
      <c r="W73" s="39" t="str">
        <f t="shared" si="40"/>
        <v>НБИбд</v>
      </c>
      <c r="X73" s="36" t="s">
        <v>92</v>
      </c>
      <c r="Y73" s="36">
        <v>1</v>
      </c>
      <c r="Z73" s="36">
        <v>1</v>
      </c>
      <c r="AA73" s="39">
        <f t="shared" si="41"/>
        <v>12</v>
      </c>
      <c r="AB73" s="49">
        <v>9</v>
      </c>
      <c r="AC73" s="49">
        <v>3</v>
      </c>
      <c r="AD73" s="40">
        <f t="shared" si="42"/>
        <v>12</v>
      </c>
      <c r="AE73" s="41">
        <f t="shared" si="43"/>
        <v>1</v>
      </c>
      <c r="AF73" s="41">
        <f t="shared" si="44"/>
        <v>1</v>
      </c>
      <c r="AG73" s="42" t="s">
        <v>80</v>
      </c>
      <c r="AH73" s="37" t="s">
        <v>100</v>
      </c>
      <c r="AI73" s="37" t="s">
        <v>109</v>
      </c>
      <c r="AJ73" s="51" t="s">
        <v>110</v>
      </c>
      <c r="AK73" s="37"/>
      <c r="AL73" s="44">
        <f t="shared" si="45"/>
        <v>0</v>
      </c>
      <c r="AM73" s="44">
        <f t="shared" si="46"/>
        <v>0</v>
      </c>
      <c r="AN73" s="44">
        <f t="shared" si="47"/>
        <v>36</v>
      </c>
      <c r="AO73" s="44">
        <f t="shared" si="48"/>
        <v>0</v>
      </c>
      <c r="AP73" s="44">
        <f t="shared" si="49"/>
        <v>0</v>
      </c>
      <c r="AQ73" s="44">
        <f t="shared" si="50"/>
        <v>0</v>
      </c>
      <c r="AR73" s="44">
        <f t="shared" si="51"/>
        <v>0</v>
      </c>
      <c r="AS73" s="44">
        <f t="shared" si="52"/>
        <v>0</v>
      </c>
      <c r="AT73" s="44">
        <f t="shared" si="53"/>
        <v>0</v>
      </c>
      <c r="AU73" s="44">
        <f t="shared" si="54"/>
        <v>0</v>
      </c>
      <c r="AV73" s="44">
        <f>IF(M73="ПП",РПП*AA73*(U73/1.5),IF(M73="ВП",ВПр*AA73*(U73/1.5),IF(M73="РПА",РПА*AA73*(U73/1.5),IF(M73="КПА",кпа*AA73*(U73/1.5),0))))</f>
        <v>0</v>
      </c>
      <c r="AW73" s="44">
        <f t="shared" si="55"/>
        <v>0</v>
      </c>
      <c r="AX73" s="44">
        <f t="shared" si="56"/>
        <v>0</v>
      </c>
      <c r="AY73" s="44">
        <f t="shared" si="57"/>
        <v>0</v>
      </c>
      <c r="AZ73" s="44">
        <f t="shared" si="58"/>
        <v>0</v>
      </c>
      <c r="BA73" s="44">
        <f t="shared" si="59"/>
        <v>0</v>
      </c>
      <c r="BB73" s="44">
        <f t="shared" si="60"/>
        <v>0</v>
      </c>
      <c r="BC73" s="44">
        <f t="shared" si="61"/>
        <v>0</v>
      </c>
      <c r="BD73" s="44">
        <f t="shared" si="62"/>
        <v>0</v>
      </c>
      <c r="BE73" s="45">
        <f t="shared" si="63"/>
        <v>36</v>
      </c>
      <c r="BF73" s="46"/>
      <c r="BG73" s="47">
        <f t="shared" si="64"/>
        <v>0</v>
      </c>
      <c r="BH73" s="47">
        <f t="shared" si="65"/>
        <v>0</v>
      </c>
      <c r="BI73" s="47">
        <f t="shared" si="66"/>
        <v>0</v>
      </c>
      <c r="BJ73" s="48">
        <f t="shared" si="67"/>
        <v>36</v>
      </c>
      <c r="BK73" s="48">
        <f t="shared" si="68"/>
        <v>1</v>
      </c>
      <c r="BL73" s="48">
        <f t="shared" si="69"/>
        <v>0</v>
      </c>
    </row>
    <row r="74" spans="1:64" s="2" customFormat="1" ht="30" customHeight="1">
      <c r="A74" s="29" t="str">
        <f t="shared" si="36"/>
        <v>Д</v>
      </c>
      <c r="B74" s="29" t="str">
        <f t="shared" si="37"/>
        <v>Б</v>
      </c>
      <c r="C74" s="30" t="s">
        <v>125</v>
      </c>
      <c r="D74" s="31" t="str">
        <f t="shared" si="38"/>
        <v>'38.03.05</v>
      </c>
      <c r="E74" s="32" t="str">
        <f t="shared" si="39"/>
        <v>Бизнес-информатика</v>
      </c>
      <c r="F74" s="33" t="s">
        <v>74</v>
      </c>
      <c r="G74" s="33" t="s">
        <v>89</v>
      </c>
      <c r="H74" s="34"/>
      <c r="I74" s="34"/>
      <c r="J74" s="35" t="s">
        <v>106</v>
      </c>
      <c r="K74" s="38">
        <v>2</v>
      </c>
      <c r="L74" s="36">
        <v>18</v>
      </c>
      <c r="M74" s="37" t="s">
        <v>108</v>
      </c>
      <c r="N74" s="38"/>
      <c r="O74" s="38">
        <v>2</v>
      </c>
      <c r="P74" s="38"/>
      <c r="Q74" s="37"/>
      <c r="R74" s="38"/>
      <c r="S74" s="38"/>
      <c r="T74" s="38"/>
      <c r="U74" s="38"/>
      <c r="V74" s="38"/>
      <c r="W74" s="39" t="str">
        <f t="shared" si="40"/>
        <v>НБИбд</v>
      </c>
      <c r="X74" s="36" t="s">
        <v>92</v>
      </c>
      <c r="Y74" s="36">
        <v>1</v>
      </c>
      <c r="Z74" s="36">
        <v>1</v>
      </c>
      <c r="AA74" s="39">
        <f t="shared" si="41"/>
        <v>12</v>
      </c>
      <c r="AB74" s="49">
        <v>9</v>
      </c>
      <c r="AC74" s="49">
        <v>3</v>
      </c>
      <c r="AD74" s="40">
        <f t="shared" si="42"/>
        <v>12</v>
      </c>
      <c r="AE74" s="41">
        <f t="shared" si="43"/>
        <v>1</v>
      </c>
      <c r="AF74" s="41">
        <f t="shared" si="44"/>
        <v>1</v>
      </c>
      <c r="AG74" s="42" t="s">
        <v>80</v>
      </c>
      <c r="AH74" s="37" t="s">
        <v>81</v>
      </c>
      <c r="AI74" s="37" t="s">
        <v>94</v>
      </c>
      <c r="AJ74" s="43" t="s">
        <v>107</v>
      </c>
      <c r="AK74" s="37"/>
      <c r="AL74" s="44">
        <f t="shared" si="45"/>
        <v>0</v>
      </c>
      <c r="AM74" s="44">
        <f t="shared" si="46"/>
        <v>0</v>
      </c>
      <c r="AN74" s="44">
        <f t="shared" si="47"/>
        <v>36</v>
      </c>
      <c r="AO74" s="44">
        <f t="shared" si="48"/>
        <v>0</v>
      </c>
      <c r="AP74" s="44">
        <f t="shared" si="49"/>
        <v>0</v>
      </c>
      <c r="AQ74" s="44">
        <f t="shared" si="50"/>
        <v>0</v>
      </c>
      <c r="AR74" s="44">
        <f t="shared" si="51"/>
        <v>0</v>
      </c>
      <c r="AS74" s="44">
        <f t="shared" si="52"/>
        <v>0</v>
      </c>
      <c r="AT74" s="44">
        <f t="shared" si="53"/>
        <v>0</v>
      </c>
      <c r="AU74" s="44">
        <f t="shared" si="54"/>
        <v>0</v>
      </c>
      <c r="AV74" s="44">
        <f>IF(M74="ПП",РПП*AA74*(U74/1.5),IF(M74="ВП",ВПр*AA74*(U74/1.5),IF(M74="РПА",РПА*AA74*(U74/1.5),IF(M74="КПА",кпа*AA74*(U74/1.5),0))))</f>
        <v>0</v>
      </c>
      <c r="AW74" s="44">
        <f t="shared" si="55"/>
        <v>0</v>
      </c>
      <c r="AX74" s="44">
        <f t="shared" si="56"/>
        <v>0</v>
      </c>
      <c r="AY74" s="44">
        <f t="shared" si="57"/>
        <v>0</v>
      </c>
      <c r="AZ74" s="44">
        <f t="shared" si="58"/>
        <v>0</v>
      </c>
      <c r="BA74" s="44">
        <f t="shared" si="59"/>
        <v>0</v>
      </c>
      <c r="BB74" s="44">
        <f t="shared" si="60"/>
        <v>0</v>
      </c>
      <c r="BC74" s="44">
        <f t="shared" si="61"/>
        <v>0</v>
      </c>
      <c r="BD74" s="44">
        <f t="shared" si="62"/>
        <v>0</v>
      </c>
      <c r="BE74" s="45">
        <f t="shared" si="63"/>
        <v>36</v>
      </c>
      <c r="BF74" s="46"/>
      <c r="BG74" s="47">
        <f t="shared" si="64"/>
        <v>0</v>
      </c>
      <c r="BH74" s="47">
        <f t="shared" si="65"/>
        <v>0</v>
      </c>
      <c r="BI74" s="47">
        <f t="shared" si="66"/>
        <v>0</v>
      </c>
      <c r="BJ74" s="48">
        <f t="shared" si="67"/>
        <v>36</v>
      </c>
      <c r="BK74" s="48">
        <f t="shared" si="68"/>
        <v>1</v>
      </c>
      <c r="BL74" s="48">
        <f t="shared" si="69"/>
        <v>0</v>
      </c>
    </row>
    <row r="75" spans="1:64" s="2" customFormat="1" ht="30" customHeight="1">
      <c r="A75" s="29" t="str">
        <f t="shared" si="36"/>
        <v>Д</v>
      </c>
      <c r="B75" s="29" t="str">
        <f t="shared" si="37"/>
        <v>Б</v>
      </c>
      <c r="C75" s="30" t="s">
        <v>125</v>
      </c>
      <c r="D75" s="31" t="str">
        <f t="shared" si="38"/>
        <v>'38.03.05</v>
      </c>
      <c r="E75" s="32" t="str">
        <f t="shared" si="39"/>
        <v>Бизнес-информатика</v>
      </c>
      <c r="F75" s="33" t="s">
        <v>74</v>
      </c>
      <c r="G75" s="33" t="s">
        <v>89</v>
      </c>
      <c r="H75" s="34"/>
      <c r="I75" s="34"/>
      <c r="J75" s="35" t="s">
        <v>106</v>
      </c>
      <c r="K75" s="36">
        <v>2</v>
      </c>
      <c r="L75" s="36">
        <v>18</v>
      </c>
      <c r="M75" s="37" t="s">
        <v>108</v>
      </c>
      <c r="N75" s="36"/>
      <c r="O75" s="36">
        <v>2</v>
      </c>
      <c r="P75" s="36"/>
      <c r="Q75" s="37"/>
      <c r="R75" s="36"/>
      <c r="S75" s="36"/>
      <c r="T75" s="36"/>
      <c r="U75" s="36"/>
      <c r="V75" s="36"/>
      <c r="W75" s="39" t="str">
        <f t="shared" si="40"/>
        <v>НБИбд</v>
      </c>
      <c r="X75" s="36" t="s">
        <v>127</v>
      </c>
      <c r="Y75" s="36">
        <v>1</v>
      </c>
      <c r="Z75" s="36">
        <v>1</v>
      </c>
      <c r="AA75" s="39">
        <f t="shared" si="41"/>
        <v>11</v>
      </c>
      <c r="AB75" s="49">
        <v>9</v>
      </c>
      <c r="AC75" s="49">
        <v>2</v>
      </c>
      <c r="AD75" s="40">
        <f t="shared" si="42"/>
        <v>12</v>
      </c>
      <c r="AE75" s="41">
        <f t="shared" si="43"/>
        <v>0.91666666666666663</v>
      </c>
      <c r="AF75" s="41">
        <f t="shared" si="44"/>
        <v>0.91666666666666663</v>
      </c>
      <c r="AG75" s="42" t="s">
        <v>80</v>
      </c>
      <c r="AH75" s="37" t="s">
        <v>100</v>
      </c>
      <c r="AI75" s="37" t="s">
        <v>109</v>
      </c>
      <c r="AJ75" s="43" t="s">
        <v>110</v>
      </c>
      <c r="AK75" s="37"/>
      <c r="AL75" s="44">
        <f t="shared" si="45"/>
        <v>0</v>
      </c>
      <c r="AM75" s="44">
        <f t="shared" si="46"/>
        <v>0</v>
      </c>
      <c r="AN75" s="44">
        <f t="shared" si="47"/>
        <v>33</v>
      </c>
      <c r="AO75" s="44">
        <f t="shared" si="48"/>
        <v>0</v>
      </c>
      <c r="AP75" s="44">
        <f t="shared" si="49"/>
        <v>0</v>
      </c>
      <c r="AQ75" s="44">
        <f t="shared" si="50"/>
        <v>0</v>
      </c>
      <c r="AR75" s="44">
        <f t="shared" si="51"/>
        <v>0</v>
      </c>
      <c r="AS75" s="44">
        <f t="shared" si="52"/>
        <v>0</v>
      </c>
      <c r="AT75" s="44">
        <f t="shared" si="53"/>
        <v>0</v>
      </c>
      <c r="AU75" s="44">
        <f t="shared" si="54"/>
        <v>0</v>
      </c>
      <c r="AV75" s="44">
        <f>IF(M75="ПП",РПП*AA75*(U75/1.5),IF(M75="ВП",ВПр*AA75*(U75/1.5),IF(M75="РПА",РПА*AA75*(U75/1.5),IF(M75="КПА",кпа*AA75*(U75/1.5),0))))</f>
        <v>0</v>
      </c>
      <c r="AW75" s="44">
        <f t="shared" si="55"/>
        <v>0</v>
      </c>
      <c r="AX75" s="44">
        <f t="shared" si="56"/>
        <v>0</v>
      </c>
      <c r="AY75" s="44">
        <f t="shared" si="57"/>
        <v>0</v>
      </c>
      <c r="AZ75" s="44">
        <f t="shared" si="58"/>
        <v>0</v>
      </c>
      <c r="BA75" s="44">
        <f t="shared" si="59"/>
        <v>0</v>
      </c>
      <c r="BB75" s="44">
        <f t="shared" si="60"/>
        <v>0</v>
      </c>
      <c r="BC75" s="44">
        <f t="shared" si="61"/>
        <v>0</v>
      </c>
      <c r="BD75" s="44">
        <f t="shared" si="62"/>
        <v>0</v>
      </c>
      <c r="BE75" s="45">
        <f t="shared" si="63"/>
        <v>33</v>
      </c>
      <c r="BF75" s="46"/>
      <c r="BG75" s="47">
        <f t="shared" si="64"/>
        <v>0</v>
      </c>
      <c r="BH75" s="47">
        <f t="shared" si="65"/>
        <v>0</v>
      </c>
      <c r="BI75" s="47">
        <f t="shared" si="66"/>
        <v>0</v>
      </c>
      <c r="BJ75" s="48">
        <f t="shared" si="67"/>
        <v>33</v>
      </c>
      <c r="BK75" s="48">
        <f t="shared" si="68"/>
        <v>1</v>
      </c>
      <c r="BL75" s="48">
        <f t="shared" si="69"/>
        <v>0</v>
      </c>
    </row>
    <row r="76" spans="1:64" s="2" customFormat="1" ht="30" customHeight="1">
      <c r="A76" s="29" t="str">
        <f t="shared" si="36"/>
        <v>Д</v>
      </c>
      <c r="B76" s="29" t="str">
        <f t="shared" si="37"/>
        <v>Б</v>
      </c>
      <c r="C76" s="30" t="s">
        <v>125</v>
      </c>
      <c r="D76" s="31" t="str">
        <f t="shared" si="38"/>
        <v>'38.03.05</v>
      </c>
      <c r="E76" s="32" t="str">
        <f t="shared" si="39"/>
        <v>Бизнес-информатика</v>
      </c>
      <c r="F76" s="33" t="s">
        <v>74</v>
      </c>
      <c r="G76" s="33" t="s">
        <v>89</v>
      </c>
      <c r="H76" s="34"/>
      <c r="I76" s="34"/>
      <c r="J76" s="35" t="s">
        <v>106</v>
      </c>
      <c r="K76" s="36">
        <v>2</v>
      </c>
      <c r="L76" s="36">
        <v>18</v>
      </c>
      <c r="M76" s="37" t="s">
        <v>108</v>
      </c>
      <c r="N76" s="36"/>
      <c r="O76" s="36">
        <v>2</v>
      </c>
      <c r="P76" s="36"/>
      <c r="Q76" s="37"/>
      <c r="R76" s="36"/>
      <c r="S76" s="36"/>
      <c r="T76" s="36"/>
      <c r="U76" s="36"/>
      <c r="V76" s="36"/>
      <c r="W76" s="39" t="str">
        <f t="shared" si="40"/>
        <v>НБИбд</v>
      </c>
      <c r="X76" s="36" t="s">
        <v>127</v>
      </c>
      <c r="Y76" s="36">
        <v>1</v>
      </c>
      <c r="Z76" s="36">
        <v>1</v>
      </c>
      <c r="AA76" s="39">
        <f t="shared" si="41"/>
        <v>11</v>
      </c>
      <c r="AB76" s="49">
        <v>9</v>
      </c>
      <c r="AC76" s="49">
        <v>2</v>
      </c>
      <c r="AD76" s="40">
        <f t="shared" si="42"/>
        <v>12</v>
      </c>
      <c r="AE76" s="41">
        <f t="shared" si="43"/>
        <v>0.91666666666666663</v>
      </c>
      <c r="AF76" s="41">
        <f t="shared" si="44"/>
        <v>0.91666666666666663</v>
      </c>
      <c r="AG76" s="42" t="s">
        <v>80</v>
      </c>
      <c r="AH76" s="37" t="s">
        <v>81</v>
      </c>
      <c r="AI76" s="37" t="s">
        <v>94</v>
      </c>
      <c r="AJ76" s="43" t="s">
        <v>107</v>
      </c>
      <c r="AK76" s="37"/>
      <c r="AL76" s="44">
        <f t="shared" si="45"/>
        <v>0</v>
      </c>
      <c r="AM76" s="44">
        <f t="shared" si="46"/>
        <v>0</v>
      </c>
      <c r="AN76" s="44">
        <f t="shared" si="47"/>
        <v>33</v>
      </c>
      <c r="AO76" s="44">
        <f t="shared" si="48"/>
        <v>0</v>
      </c>
      <c r="AP76" s="44">
        <f t="shared" si="49"/>
        <v>0</v>
      </c>
      <c r="AQ76" s="44">
        <f t="shared" si="50"/>
        <v>0</v>
      </c>
      <c r="AR76" s="44">
        <f t="shared" si="51"/>
        <v>0</v>
      </c>
      <c r="AS76" s="44">
        <f t="shared" si="52"/>
        <v>0</v>
      </c>
      <c r="AT76" s="44">
        <f t="shared" si="53"/>
        <v>0</v>
      </c>
      <c r="AU76" s="44">
        <f t="shared" si="54"/>
        <v>0</v>
      </c>
      <c r="AV76" s="44">
        <f>IF(M76="ПП",РПП*AA76*(U76/1.5),IF(M76="ВП",ВПр*AA76*(U76/1.5),IF(M76="РПА",РПА*AA76*(U76/1.5),IF(M76="КПА",кпа*AA76*(U76/1.5),0))))</f>
        <v>0</v>
      </c>
      <c r="AW76" s="44">
        <f t="shared" si="55"/>
        <v>0</v>
      </c>
      <c r="AX76" s="44">
        <f t="shared" si="56"/>
        <v>0</v>
      </c>
      <c r="AY76" s="44">
        <f t="shared" si="57"/>
        <v>0</v>
      </c>
      <c r="AZ76" s="44">
        <f t="shared" si="58"/>
        <v>0</v>
      </c>
      <c r="BA76" s="44">
        <f t="shared" si="59"/>
        <v>0</v>
      </c>
      <c r="BB76" s="44">
        <f t="shared" si="60"/>
        <v>0</v>
      </c>
      <c r="BC76" s="44">
        <f t="shared" si="61"/>
        <v>0</v>
      </c>
      <c r="BD76" s="44">
        <f t="shared" si="62"/>
        <v>0</v>
      </c>
      <c r="BE76" s="45">
        <f t="shared" si="63"/>
        <v>33</v>
      </c>
      <c r="BF76" s="46"/>
      <c r="BG76" s="47">
        <f t="shared" si="64"/>
        <v>0</v>
      </c>
      <c r="BH76" s="47">
        <f t="shared" si="65"/>
        <v>0</v>
      </c>
      <c r="BI76" s="47">
        <f t="shared" si="66"/>
        <v>0</v>
      </c>
      <c r="BJ76" s="48">
        <f t="shared" si="67"/>
        <v>33</v>
      </c>
      <c r="BK76" s="48">
        <f t="shared" si="68"/>
        <v>1</v>
      </c>
      <c r="BL76" s="48">
        <f t="shared" si="69"/>
        <v>0</v>
      </c>
    </row>
    <row r="77" spans="1:64" s="2" customFormat="1" ht="30" customHeight="1">
      <c r="A77" s="29" t="str">
        <f t="shared" si="36"/>
        <v>Д</v>
      </c>
      <c r="B77" s="29" t="str">
        <f t="shared" si="37"/>
        <v>Б</v>
      </c>
      <c r="C77" s="30" t="s">
        <v>125</v>
      </c>
      <c r="D77" s="31" t="str">
        <f t="shared" si="38"/>
        <v>'38.03.05</v>
      </c>
      <c r="E77" s="32" t="str">
        <f t="shared" si="39"/>
        <v>Бизнес-информатика</v>
      </c>
      <c r="F77" s="33" t="s">
        <v>74</v>
      </c>
      <c r="G77" s="33" t="s">
        <v>89</v>
      </c>
      <c r="H77" s="34"/>
      <c r="I77" s="34"/>
      <c r="J77" s="35" t="s">
        <v>106</v>
      </c>
      <c r="K77" s="36">
        <v>2</v>
      </c>
      <c r="L77" s="36">
        <v>18</v>
      </c>
      <c r="M77" s="37" t="s">
        <v>108</v>
      </c>
      <c r="N77" s="36"/>
      <c r="O77" s="36">
        <v>2</v>
      </c>
      <c r="P77" s="36"/>
      <c r="Q77" s="37"/>
      <c r="R77" s="36"/>
      <c r="S77" s="36"/>
      <c r="T77" s="36"/>
      <c r="U77" s="36"/>
      <c r="V77" s="36"/>
      <c r="W77" s="39" t="str">
        <f t="shared" si="40"/>
        <v>НБИбд</v>
      </c>
      <c r="X77" s="36" t="s">
        <v>128</v>
      </c>
      <c r="Y77" s="36">
        <v>1</v>
      </c>
      <c r="Z77" s="36">
        <v>1</v>
      </c>
      <c r="AA77" s="39">
        <f t="shared" si="41"/>
        <v>11</v>
      </c>
      <c r="AB77" s="49">
        <v>9</v>
      </c>
      <c r="AC77" s="49">
        <v>2</v>
      </c>
      <c r="AD77" s="40">
        <f t="shared" si="42"/>
        <v>12</v>
      </c>
      <c r="AE77" s="41">
        <f t="shared" si="43"/>
        <v>0.91666666666666663</v>
      </c>
      <c r="AF77" s="41">
        <f t="shared" si="44"/>
        <v>0.91666666666666663</v>
      </c>
      <c r="AG77" s="42" t="s">
        <v>80</v>
      </c>
      <c r="AH77" s="37" t="s">
        <v>100</v>
      </c>
      <c r="AI77" s="37" t="s">
        <v>109</v>
      </c>
      <c r="AJ77" s="43" t="s">
        <v>110</v>
      </c>
      <c r="AK77" s="37"/>
      <c r="AL77" s="44">
        <f t="shared" si="45"/>
        <v>0</v>
      </c>
      <c r="AM77" s="44">
        <f t="shared" si="46"/>
        <v>0</v>
      </c>
      <c r="AN77" s="44">
        <f t="shared" si="47"/>
        <v>33</v>
      </c>
      <c r="AO77" s="44">
        <f t="shared" si="48"/>
        <v>0</v>
      </c>
      <c r="AP77" s="44">
        <f t="shared" si="49"/>
        <v>0</v>
      </c>
      <c r="AQ77" s="44">
        <f t="shared" si="50"/>
        <v>0</v>
      </c>
      <c r="AR77" s="44">
        <f t="shared" si="51"/>
        <v>0</v>
      </c>
      <c r="AS77" s="44">
        <f t="shared" si="52"/>
        <v>0</v>
      </c>
      <c r="AT77" s="44">
        <f t="shared" si="53"/>
        <v>0</v>
      </c>
      <c r="AU77" s="44">
        <f t="shared" si="54"/>
        <v>0</v>
      </c>
      <c r="AV77" s="44">
        <f>IF(M77="ПП",РПП*AA77*(U77/1.5),IF(M77="ВП",ВПр*AA77*(U77/1.5),IF(M77="РПА",РПА*AA77*(U77/1.5),IF(M77="КПА",кпа*AA77*(U77/1.5),0))))</f>
        <v>0</v>
      </c>
      <c r="AW77" s="44">
        <f t="shared" si="55"/>
        <v>0</v>
      </c>
      <c r="AX77" s="44">
        <f t="shared" si="56"/>
        <v>0</v>
      </c>
      <c r="AY77" s="44">
        <f t="shared" si="57"/>
        <v>0</v>
      </c>
      <c r="AZ77" s="44">
        <f t="shared" si="58"/>
        <v>0</v>
      </c>
      <c r="BA77" s="44">
        <f t="shared" si="59"/>
        <v>0</v>
      </c>
      <c r="BB77" s="44">
        <f t="shared" si="60"/>
        <v>0</v>
      </c>
      <c r="BC77" s="44">
        <f t="shared" si="61"/>
        <v>0</v>
      </c>
      <c r="BD77" s="44">
        <f t="shared" si="62"/>
        <v>0</v>
      </c>
      <c r="BE77" s="45">
        <f t="shared" si="63"/>
        <v>33</v>
      </c>
      <c r="BF77" s="46"/>
      <c r="BG77" s="47">
        <f t="shared" si="64"/>
        <v>0</v>
      </c>
      <c r="BH77" s="47">
        <f t="shared" si="65"/>
        <v>0</v>
      </c>
      <c r="BI77" s="47">
        <f t="shared" si="66"/>
        <v>0</v>
      </c>
      <c r="BJ77" s="48">
        <f t="shared" si="67"/>
        <v>33</v>
      </c>
      <c r="BK77" s="48">
        <f t="shared" si="68"/>
        <v>1</v>
      </c>
      <c r="BL77" s="48">
        <f t="shared" si="69"/>
        <v>0</v>
      </c>
    </row>
    <row r="78" spans="1:64" s="2" customFormat="1" ht="30" customHeight="1">
      <c r="A78" s="29" t="str">
        <f t="shared" si="36"/>
        <v>Д</v>
      </c>
      <c r="B78" s="29" t="str">
        <f t="shared" si="37"/>
        <v>Б</v>
      </c>
      <c r="C78" s="30" t="s">
        <v>125</v>
      </c>
      <c r="D78" s="31" t="str">
        <f t="shared" si="38"/>
        <v>'38.03.05</v>
      </c>
      <c r="E78" s="32" t="str">
        <f t="shared" si="39"/>
        <v>Бизнес-информатика</v>
      </c>
      <c r="F78" s="33" t="s">
        <v>74</v>
      </c>
      <c r="G78" s="33" t="s">
        <v>89</v>
      </c>
      <c r="H78" s="34"/>
      <c r="I78" s="34"/>
      <c r="J78" s="35" t="s">
        <v>106</v>
      </c>
      <c r="K78" s="36">
        <v>2</v>
      </c>
      <c r="L78" s="36">
        <v>18</v>
      </c>
      <c r="M78" s="37" t="s">
        <v>108</v>
      </c>
      <c r="N78" s="36"/>
      <c r="O78" s="36">
        <v>2</v>
      </c>
      <c r="P78" s="36"/>
      <c r="Q78" s="37"/>
      <c r="R78" s="36"/>
      <c r="S78" s="36"/>
      <c r="T78" s="36"/>
      <c r="U78" s="36"/>
      <c r="V78" s="36"/>
      <c r="W78" s="39" t="str">
        <f t="shared" si="40"/>
        <v>НБИбд</v>
      </c>
      <c r="X78" s="36" t="s">
        <v>128</v>
      </c>
      <c r="Y78" s="36">
        <v>1</v>
      </c>
      <c r="Z78" s="36">
        <v>1</v>
      </c>
      <c r="AA78" s="39">
        <f t="shared" si="41"/>
        <v>11</v>
      </c>
      <c r="AB78" s="49">
        <v>9</v>
      </c>
      <c r="AC78" s="49">
        <v>2</v>
      </c>
      <c r="AD78" s="40">
        <f t="shared" si="42"/>
        <v>12</v>
      </c>
      <c r="AE78" s="41">
        <f t="shared" si="43"/>
        <v>0.91666666666666663</v>
      </c>
      <c r="AF78" s="41">
        <f t="shared" si="44"/>
        <v>0.91666666666666663</v>
      </c>
      <c r="AG78" s="42" t="s">
        <v>80</v>
      </c>
      <c r="AH78" s="37" t="s">
        <v>81</v>
      </c>
      <c r="AI78" s="37" t="s">
        <v>94</v>
      </c>
      <c r="AJ78" s="43" t="s">
        <v>107</v>
      </c>
      <c r="AK78" s="37"/>
      <c r="AL78" s="44">
        <f t="shared" si="45"/>
        <v>0</v>
      </c>
      <c r="AM78" s="44">
        <f t="shared" si="46"/>
        <v>0</v>
      </c>
      <c r="AN78" s="44">
        <f t="shared" si="47"/>
        <v>33</v>
      </c>
      <c r="AO78" s="44">
        <f t="shared" si="48"/>
        <v>0</v>
      </c>
      <c r="AP78" s="44">
        <f t="shared" si="49"/>
        <v>0</v>
      </c>
      <c r="AQ78" s="44">
        <f t="shared" si="50"/>
        <v>0</v>
      </c>
      <c r="AR78" s="44">
        <f t="shared" si="51"/>
        <v>0</v>
      </c>
      <c r="AS78" s="44">
        <f t="shared" si="52"/>
        <v>0</v>
      </c>
      <c r="AT78" s="44">
        <f t="shared" si="53"/>
        <v>0</v>
      </c>
      <c r="AU78" s="44">
        <f t="shared" si="54"/>
        <v>0</v>
      </c>
      <c r="AV78" s="44">
        <f>IF(M78="ПП",РПП*AA78*(U78/1.5),IF(M78="ВП",ВПр*AA78*(U78/1.5),IF(M78="РПА",РПА*AA78*(U78/1.5),IF(M78="КПА",кпа*AA78*(U78/1.5),0))))</f>
        <v>0</v>
      </c>
      <c r="AW78" s="44">
        <f t="shared" si="55"/>
        <v>0</v>
      </c>
      <c r="AX78" s="44">
        <f t="shared" si="56"/>
        <v>0</v>
      </c>
      <c r="AY78" s="44">
        <f t="shared" si="57"/>
        <v>0</v>
      </c>
      <c r="AZ78" s="44">
        <f t="shared" si="58"/>
        <v>0</v>
      </c>
      <c r="BA78" s="44">
        <f t="shared" si="59"/>
        <v>0</v>
      </c>
      <c r="BB78" s="44">
        <f t="shared" si="60"/>
        <v>0</v>
      </c>
      <c r="BC78" s="44">
        <f t="shared" si="61"/>
        <v>0</v>
      </c>
      <c r="BD78" s="44">
        <f t="shared" si="62"/>
        <v>0</v>
      </c>
      <c r="BE78" s="45">
        <f t="shared" si="63"/>
        <v>33</v>
      </c>
      <c r="BF78" s="46"/>
      <c r="BG78" s="47">
        <f t="shared" si="64"/>
        <v>0</v>
      </c>
      <c r="BH78" s="47">
        <f t="shared" si="65"/>
        <v>0</v>
      </c>
      <c r="BI78" s="47">
        <f t="shared" si="66"/>
        <v>0</v>
      </c>
      <c r="BJ78" s="48">
        <f t="shared" si="67"/>
        <v>33</v>
      </c>
      <c r="BK78" s="48">
        <f t="shared" si="68"/>
        <v>1</v>
      </c>
      <c r="BL78" s="48">
        <f t="shared" si="69"/>
        <v>0</v>
      </c>
    </row>
    <row r="79" spans="1:64" s="2" customFormat="1" ht="30" customHeight="1">
      <c r="A79" s="29" t="str">
        <f t="shared" si="36"/>
        <v>Д</v>
      </c>
      <c r="B79" s="29" t="str">
        <f t="shared" si="37"/>
        <v>Б</v>
      </c>
      <c r="C79" s="30" t="s">
        <v>125</v>
      </c>
      <c r="D79" s="31" t="str">
        <f t="shared" si="38"/>
        <v>'38.03.05</v>
      </c>
      <c r="E79" s="32" t="str">
        <f t="shared" si="39"/>
        <v>Бизнес-информатика</v>
      </c>
      <c r="F79" s="33" t="s">
        <v>74</v>
      </c>
      <c r="G79" s="33" t="s">
        <v>89</v>
      </c>
      <c r="H79" s="34"/>
      <c r="I79" s="34"/>
      <c r="J79" s="35" t="s">
        <v>104</v>
      </c>
      <c r="K79" s="36">
        <v>1</v>
      </c>
      <c r="L79" s="36">
        <v>18</v>
      </c>
      <c r="M79" s="37" t="s">
        <v>78</v>
      </c>
      <c r="N79" s="36">
        <v>1</v>
      </c>
      <c r="O79" s="36"/>
      <c r="P79" s="36"/>
      <c r="Q79" s="37"/>
      <c r="R79" s="36"/>
      <c r="S79" s="36"/>
      <c r="T79" s="36"/>
      <c r="U79" s="36"/>
      <c r="V79" s="36"/>
      <c r="W79" s="39" t="str">
        <f t="shared" si="40"/>
        <v>НБИбд</v>
      </c>
      <c r="X79" s="36" t="s">
        <v>126</v>
      </c>
      <c r="Y79" s="36">
        <v>6</v>
      </c>
      <c r="Z79" s="36">
        <v>3</v>
      </c>
      <c r="AA79" s="39">
        <f t="shared" si="41"/>
        <v>68</v>
      </c>
      <c r="AB79" s="36">
        <v>54</v>
      </c>
      <c r="AC79" s="36">
        <v>14</v>
      </c>
      <c r="AD79" s="40">
        <f t="shared" si="42"/>
        <v>68</v>
      </c>
      <c r="AE79" s="41">
        <f t="shared" si="43"/>
        <v>1</v>
      </c>
      <c r="AF79" s="41">
        <f t="shared" si="44"/>
        <v>1</v>
      </c>
      <c r="AG79" s="42" t="s">
        <v>80</v>
      </c>
      <c r="AH79" s="37" t="s">
        <v>81</v>
      </c>
      <c r="AI79" s="37" t="s">
        <v>82</v>
      </c>
      <c r="AJ79" s="50" t="s">
        <v>105</v>
      </c>
      <c r="AK79" s="37"/>
      <c r="AL79" s="44">
        <f t="shared" si="45"/>
        <v>18</v>
      </c>
      <c r="AM79" s="44">
        <f t="shared" si="46"/>
        <v>0</v>
      </c>
      <c r="AN79" s="44">
        <f t="shared" si="47"/>
        <v>0</v>
      </c>
      <c r="AO79" s="44">
        <f t="shared" si="48"/>
        <v>0</v>
      </c>
      <c r="AP79" s="44">
        <f t="shared" si="49"/>
        <v>0</v>
      </c>
      <c r="AQ79" s="44">
        <f t="shared" si="50"/>
        <v>0</v>
      </c>
      <c r="AR79" s="44">
        <f t="shared" si="51"/>
        <v>2.7</v>
      </c>
      <c r="AS79" s="44">
        <f t="shared" si="52"/>
        <v>0</v>
      </c>
      <c r="AT79" s="44">
        <f t="shared" si="53"/>
        <v>0</v>
      </c>
      <c r="AU79" s="44">
        <f t="shared" si="54"/>
        <v>0</v>
      </c>
      <c r="AV79" s="44">
        <f>IF(M79="ПП",РПП*AA79*(U79/1.5),IF(M79="ВП",ВПр*AA79*(U79/1.5),IF(M79="РПА",РПА*AA79*(U79/1.5),IF(M79="КПА",кпа*AA79*(U79/1.5),0))))</f>
        <v>0</v>
      </c>
      <c r="AW79" s="44">
        <f t="shared" si="55"/>
        <v>0</v>
      </c>
      <c r="AX79" s="44">
        <f t="shared" si="56"/>
        <v>0</v>
      </c>
      <c r="AY79" s="44">
        <f t="shared" si="57"/>
        <v>0</v>
      </c>
      <c r="AZ79" s="44">
        <f t="shared" si="58"/>
        <v>0</v>
      </c>
      <c r="BA79" s="44">
        <f t="shared" si="59"/>
        <v>0</v>
      </c>
      <c r="BB79" s="44">
        <f t="shared" si="60"/>
        <v>0</v>
      </c>
      <c r="BC79" s="44">
        <f t="shared" si="61"/>
        <v>0</v>
      </c>
      <c r="BD79" s="44">
        <f t="shared" si="62"/>
        <v>0</v>
      </c>
      <c r="BE79" s="45">
        <f t="shared" si="63"/>
        <v>20.7</v>
      </c>
      <c r="BF79" s="46"/>
      <c r="BG79" s="47">
        <f t="shared" si="64"/>
        <v>18</v>
      </c>
      <c r="BH79" s="47">
        <f t="shared" si="65"/>
        <v>0.5</v>
      </c>
      <c r="BI79" s="47">
        <f t="shared" si="66"/>
        <v>2.7</v>
      </c>
      <c r="BJ79" s="48">
        <f t="shared" si="67"/>
        <v>0</v>
      </c>
      <c r="BK79" s="48">
        <f t="shared" si="68"/>
        <v>0</v>
      </c>
      <c r="BL79" s="48">
        <f t="shared" si="69"/>
        <v>0</v>
      </c>
    </row>
    <row r="80" spans="1:64" s="2" customFormat="1" ht="30" customHeight="1">
      <c r="A80" s="29" t="str">
        <f t="shared" si="36"/>
        <v>Д</v>
      </c>
      <c r="B80" s="29" t="str">
        <f t="shared" si="37"/>
        <v>Б</v>
      </c>
      <c r="C80" s="30" t="s">
        <v>125</v>
      </c>
      <c r="D80" s="31" t="str">
        <f t="shared" si="38"/>
        <v>'38.03.05</v>
      </c>
      <c r="E80" s="32" t="str">
        <f t="shared" si="39"/>
        <v>Бизнес-информатика</v>
      </c>
      <c r="F80" s="33" t="s">
        <v>74</v>
      </c>
      <c r="G80" s="33" t="s">
        <v>89</v>
      </c>
      <c r="H80" s="34"/>
      <c r="I80" s="34"/>
      <c r="J80" s="35" t="s">
        <v>104</v>
      </c>
      <c r="K80" s="36">
        <v>1</v>
      </c>
      <c r="L80" s="36">
        <v>18</v>
      </c>
      <c r="M80" s="37" t="s">
        <v>84</v>
      </c>
      <c r="N80" s="36"/>
      <c r="O80" s="36"/>
      <c r="P80" s="36">
        <v>1</v>
      </c>
      <c r="Q80" s="37" t="s">
        <v>85</v>
      </c>
      <c r="R80" s="36"/>
      <c r="S80" s="36"/>
      <c r="T80" s="36"/>
      <c r="U80" s="36"/>
      <c r="V80" s="36"/>
      <c r="W80" s="39" t="str">
        <f t="shared" si="40"/>
        <v>НБИбд</v>
      </c>
      <c r="X80" s="36" t="s">
        <v>92</v>
      </c>
      <c r="Y80" s="36">
        <v>2</v>
      </c>
      <c r="Z80" s="36">
        <v>1</v>
      </c>
      <c r="AA80" s="39">
        <f t="shared" si="41"/>
        <v>23</v>
      </c>
      <c r="AB80" s="49">
        <v>18</v>
      </c>
      <c r="AC80" s="49">
        <v>5</v>
      </c>
      <c r="AD80" s="40">
        <f t="shared" si="42"/>
        <v>24</v>
      </c>
      <c r="AE80" s="41">
        <f t="shared" si="43"/>
        <v>0.95833333333333337</v>
      </c>
      <c r="AF80" s="41">
        <f t="shared" si="44"/>
        <v>0.95833333333333337</v>
      </c>
      <c r="AG80" s="42" t="s">
        <v>80</v>
      </c>
      <c r="AH80" s="37" t="s">
        <v>81</v>
      </c>
      <c r="AI80" s="37" t="s">
        <v>82</v>
      </c>
      <c r="AJ80" s="43" t="s">
        <v>105</v>
      </c>
      <c r="AK80" s="37"/>
      <c r="AL80" s="44">
        <f t="shared" si="45"/>
        <v>0</v>
      </c>
      <c r="AM80" s="44">
        <f t="shared" si="46"/>
        <v>17.25</v>
      </c>
      <c r="AN80" s="44">
        <f t="shared" si="47"/>
        <v>0</v>
      </c>
      <c r="AO80" s="44">
        <f t="shared" si="48"/>
        <v>7.5900000000000007</v>
      </c>
      <c r="AP80" s="44">
        <f t="shared" si="49"/>
        <v>11.5</v>
      </c>
      <c r="AQ80" s="44">
        <f t="shared" si="50"/>
        <v>0.95833333333333337</v>
      </c>
      <c r="AR80" s="44">
        <f t="shared" si="51"/>
        <v>0</v>
      </c>
      <c r="AS80" s="44">
        <f t="shared" si="52"/>
        <v>0</v>
      </c>
      <c r="AT80" s="44">
        <f t="shared" si="53"/>
        <v>0</v>
      </c>
      <c r="AU80" s="44">
        <f t="shared" si="54"/>
        <v>0</v>
      </c>
      <c r="AV80" s="44">
        <f>IF(M80="ПП",РПП*AA80*(U80/1.5),IF(M80="ВП",ВПр*AA80*(U80/1.5),IF(M80="РПА",РПА*AA80*(U80/1.5),IF(M80="КПА",кпа*AA80*(U80/1.5),0))))</f>
        <v>0</v>
      </c>
      <c r="AW80" s="44">
        <f t="shared" si="55"/>
        <v>0</v>
      </c>
      <c r="AX80" s="44">
        <f t="shared" si="56"/>
        <v>0</v>
      </c>
      <c r="AY80" s="44">
        <f t="shared" si="57"/>
        <v>0</v>
      </c>
      <c r="AZ80" s="44">
        <f t="shared" si="58"/>
        <v>0</v>
      </c>
      <c r="BA80" s="44">
        <f t="shared" si="59"/>
        <v>0</v>
      </c>
      <c r="BB80" s="44">
        <f t="shared" si="60"/>
        <v>0</v>
      </c>
      <c r="BC80" s="44">
        <f t="shared" si="61"/>
        <v>0</v>
      </c>
      <c r="BD80" s="44">
        <f t="shared" si="62"/>
        <v>0</v>
      </c>
      <c r="BE80" s="45">
        <f t="shared" si="63"/>
        <v>37.298333333333339</v>
      </c>
      <c r="BF80" s="46"/>
      <c r="BG80" s="47">
        <f t="shared" si="64"/>
        <v>17.25</v>
      </c>
      <c r="BH80" s="47">
        <f t="shared" si="65"/>
        <v>0.5</v>
      </c>
      <c r="BI80" s="47">
        <f t="shared" si="66"/>
        <v>20.048333333333332</v>
      </c>
      <c r="BJ80" s="48">
        <f t="shared" si="67"/>
        <v>0</v>
      </c>
      <c r="BK80" s="48">
        <f t="shared" si="68"/>
        <v>0</v>
      </c>
      <c r="BL80" s="48">
        <f t="shared" si="69"/>
        <v>0</v>
      </c>
    </row>
    <row r="81" spans="1:64" s="2" customFormat="1" ht="30" customHeight="1">
      <c r="A81" s="29" t="str">
        <f t="shared" si="36"/>
        <v>Д</v>
      </c>
      <c r="B81" s="29" t="str">
        <f t="shared" si="37"/>
        <v>Б</v>
      </c>
      <c r="C81" s="30" t="s">
        <v>125</v>
      </c>
      <c r="D81" s="31" t="str">
        <f t="shared" si="38"/>
        <v>'38.03.05</v>
      </c>
      <c r="E81" s="32" t="str">
        <f t="shared" si="39"/>
        <v>Бизнес-информатика</v>
      </c>
      <c r="F81" s="33" t="s">
        <v>74</v>
      </c>
      <c r="G81" s="33" t="s">
        <v>89</v>
      </c>
      <c r="H81" s="34"/>
      <c r="I81" s="34"/>
      <c r="J81" s="35" t="s">
        <v>104</v>
      </c>
      <c r="K81" s="36">
        <v>1</v>
      </c>
      <c r="L81" s="36">
        <v>18</v>
      </c>
      <c r="M81" s="37" t="s">
        <v>84</v>
      </c>
      <c r="N81" s="36"/>
      <c r="O81" s="36"/>
      <c r="P81" s="36">
        <v>1</v>
      </c>
      <c r="Q81" s="37" t="s">
        <v>85</v>
      </c>
      <c r="R81" s="36"/>
      <c r="S81" s="36"/>
      <c r="T81" s="36"/>
      <c r="U81" s="36"/>
      <c r="V81" s="36"/>
      <c r="W81" s="39" t="str">
        <f t="shared" si="40"/>
        <v>НБИбд</v>
      </c>
      <c r="X81" s="36" t="s">
        <v>127</v>
      </c>
      <c r="Y81" s="36">
        <v>2</v>
      </c>
      <c r="Z81" s="36">
        <v>1</v>
      </c>
      <c r="AA81" s="39">
        <f t="shared" si="41"/>
        <v>23</v>
      </c>
      <c r="AB81" s="49">
        <v>18</v>
      </c>
      <c r="AC81" s="49">
        <v>5</v>
      </c>
      <c r="AD81" s="40">
        <f t="shared" si="42"/>
        <v>24</v>
      </c>
      <c r="AE81" s="41">
        <f t="shared" si="43"/>
        <v>0.95833333333333337</v>
      </c>
      <c r="AF81" s="41">
        <f t="shared" si="44"/>
        <v>0.95833333333333337</v>
      </c>
      <c r="AG81" s="42" t="s">
        <v>80</v>
      </c>
      <c r="AH81" s="37" t="s">
        <v>81</v>
      </c>
      <c r="AI81" s="37" t="s">
        <v>82</v>
      </c>
      <c r="AJ81" s="51" t="s">
        <v>105</v>
      </c>
      <c r="AK81" s="37"/>
      <c r="AL81" s="44">
        <f t="shared" si="45"/>
        <v>0</v>
      </c>
      <c r="AM81" s="44">
        <f t="shared" si="46"/>
        <v>17.25</v>
      </c>
      <c r="AN81" s="44">
        <f t="shared" si="47"/>
        <v>0</v>
      </c>
      <c r="AO81" s="44">
        <f t="shared" si="48"/>
        <v>7.5900000000000007</v>
      </c>
      <c r="AP81" s="44">
        <f t="shared" si="49"/>
        <v>11.5</v>
      </c>
      <c r="AQ81" s="44">
        <f t="shared" si="50"/>
        <v>0.95833333333333337</v>
      </c>
      <c r="AR81" s="44">
        <f t="shared" si="51"/>
        <v>0</v>
      </c>
      <c r="AS81" s="44">
        <f t="shared" si="52"/>
        <v>0</v>
      </c>
      <c r="AT81" s="44">
        <f t="shared" si="53"/>
        <v>0</v>
      </c>
      <c r="AU81" s="44">
        <f t="shared" si="54"/>
        <v>0</v>
      </c>
      <c r="AV81" s="44">
        <f>IF(M81="ПП",РПП*AA81*(U81/1.5),IF(M81="ВП",ВПр*AA81*(U81/1.5),IF(M81="РПА",РПА*AA81*(U81/1.5),IF(M81="КПА",кпа*AA81*(U81/1.5),0))))</f>
        <v>0</v>
      </c>
      <c r="AW81" s="44">
        <f t="shared" si="55"/>
        <v>0</v>
      </c>
      <c r="AX81" s="44">
        <f t="shared" si="56"/>
        <v>0</v>
      </c>
      <c r="AY81" s="44">
        <f t="shared" si="57"/>
        <v>0</v>
      </c>
      <c r="AZ81" s="44">
        <f t="shared" si="58"/>
        <v>0</v>
      </c>
      <c r="BA81" s="44">
        <f t="shared" si="59"/>
        <v>0</v>
      </c>
      <c r="BB81" s="44">
        <f t="shared" si="60"/>
        <v>0</v>
      </c>
      <c r="BC81" s="44">
        <f t="shared" si="61"/>
        <v>0</v>
      </c>
      <c r="BD81" s="44">
        <f t="shared" si="62"/>
        <v>0</v>
      </c>
      <c r="BE81" s="45">
        <f t="shared" si="63"/>
        <v>37.298333333333339</v>
      </c>
      <c r="BF81" s="46"/>
      <c r="BG81" s="47">
        <f t="shared" si="64"/>
        <v>17.25</v>
      </c>
      <c r="BH81" s="47">
        <f t="shared" si="65"/>
        <v>0.5</v>
      </c>
      <c r="BI81" s="47">
        <f t="shared" si="66"/>
        <v>20.048333333333332</v>
      </c>
      <c r="BJ81" s="48">
        <f t="shared" si="67"/>
        <v>0</v>
      </c>
      <c r="BK81" s="48">
        <f t="shared" si="68"/>
        <v>0</v>
      </c>
      <c r="BL81" s="48">
        <f t="shared" si="69"/>
        <v>0</v>
      </c>
    </row>
    <row r="82" spans="1:64" s="2" customFormat="1" ht="30" customHeight="1">
      <c r="A82" s="29" t="str">
        <f t="shared" si="36"/>
        <v>Д</v>
      </c>
      <c r="B82" s="29" t="str">
        <f t="shared" si="37"/>
        <v>Б</v>
      </c>
      <c r="C82" s="30" t="s">
        <v>125</v>
      </c>
      <c r="D82" s="31" t="str">
        <f t="shared" si="38"/>
        <v>'38.03.05</v>
      </c>
      <c r="E82" s="32" t="str">
        <f t="shared" si="39"/>
        <v>Бизнес-информатика</v>
      </c>
      <c r="F82" s="33" t="s">
        <v>74</v>
      </c>
      <c r="G82" s="33" t="s">
        <v>89</v>
      </c>
      <c r="H82" s="34"/>
      <c r="I82" s="34"/>
      <c r="J82" s="35" t="s">
        <v>104</v>
      </c>
      <c r="K82" s="38">
        <v>1</v>
      </c>
      <c r="L82" s="36">
        <v>18</v>
      </c>
      <c r="M82" s="37" t="s">
        <v>84</v>
      </c>
      <c r="N82" s="38"/>
      <c r="O82" s="38"/>
      <c r="P82" s="38">
        <v>1</v>
      </c>
      <c r="Q82" s="37" t="s">
        <v>85</v>
      </c>
      <c r="R82" s="38"/>
      <c r="S82" s="38"/>
      <c r="T82" s="38"/>
      <c r="U82" s="38"/>
      <c r="V82" s="38"/>
      <c r="W82" s="39" t="str">
        <f t="shared" si="40"/>
        <v>НБИбд</v>
      </c>
      <c r="X82" s="36" t="s">
        <v>128</v>
      </c>
      <c r="Y82" s="36">
        <v>2</v>
      </c>
      <c r="Z82" s="36">
        <v>1</v>
      </c>
      <c r="AA82" s="39">
        <f t="shared" si="41"/>
        <v>22</v>
      </c>
      <c r="AB82" s="49">
        <v>18</v>
      </c>
      <c r="AC82" s="49">
        <v>4</v>
      </c>
      <c r="AD82" s="40">
        <f t="shared" si="42"/>
        <v>24</v>
      </c>
      <c r="AE82" s="41">
        <f t="shared" si="43"/>
        <v>0.91666666666666663</v>
      </c>
      <c r="AF82" s="41">
        <f t="shared" si="44"/>
        <v>0.91666666666666663</v>
      </c>
      <c r="AG82" s="42" t="s">
        <v>80</v>
      </c>
      <c r="AH82" s="37" t="s">
        <v>81</v>
      </c>
      <c r="AI82" s="37" t="s">
        <v>82</v>
      </c>
      <c r="AJ82" s="43" t="s">
        <v>105</v>
      </c>
      <c r="AK82" s="37"/>
      <c r="AL82" s="44">
        <f t="shared" si="45"/>
        <v>0</v>
      </c>
      <c r="AM82" s="44">
        <f t="shared" si="46"/>
        <v>16.5</v>
      </c>
      <c r="AN82" s="44">
        <f t="shared" si="47"/>
        <v>0</v>
      </c>
      <c r="AO82" s="44">
        <f t="shared" si="48"/>
        <v>7.2600000000000007</v>
      </c>
      <c r="AP82" s="44">
        <f t="shared" si="49"/>
        <v>11</v>
      </c>
      <c r="AQ82" s="44">
        <f t="shared" si="50"/>
        <v>0.91666666666666663</v>
      </c>
      <c r="AR82" s="44">
        <f t="shared" si="51"/>
        <v>0</v>
      </c>
      <c r="AS82" s="44">
        <f t="shared" si="52"/>
        <v>0</v>
      </c>
      <c r="AT82" s="44">
        <f t="shared" si="53"/>
        <v>0</v>
      </c>
      <c r="AU82" s="44">
        <f t="shared" si="54"/>
        <v>0</v>
      </c>
      <c r="AV82" s="44">
        <f>IF(M82="ПП",РПП*AA82*(U82/1.5),IF(M82="ВП",ВПр*AA82*(U82/1.5),IF(M82="РПА",РПА*AA82*(U82/1.5),IF(M82="КПА",кпа*AA82*(U82/1.5),0))))</f>
        <v>0</v>
      </c>
      <c r="AW82" s="44">
        <f t="shared" si="55"/>
        <v>0</v>
      </c>
      <c r="AX82" s="44">
        <f t="shared" si="56"/>
        <v>0</v>
      </c>
      <c r="AY82" s="44">
        <f t="shared" si="57"/>
        <v>0</v>
      </c>
      <c r="AZ82" s="44">
        <f t="shared" si="58"/>
        <v>0</v>
      </c>
      <c r="BA82" s="44">
        <f t="shared" si="59"/>
        <v>0</v>
      </c>
      <c r="BB82" s="44">
        <f t="shared" si="60"/>
        <v>0</v>
      </c>
      <c r="BC82" s="44">
        <f t="shared" si="61"/>
        <v>0</v>
      </c>
      <c r="BD82" s="44">
        <f t="shared" si="62"/>
        <v>0</v>
      </c>
      <c r="BE82" s="45">
        <f t="shared" si="63"/>
        <v>35.676666666666669</v>
      </c>
      <c r="BF82" s="46"/>
      <c r="BG82" s="47">
        <f t="shared" si="64"/>
        <v>16.5</v>
      </c>
      <c r="BH82" s="47">
        <f t="shared" si="65"/>
        <v>0.5</v>
      </c>
      <c r="BI82" s="47">
        <f t="shared" si="66"/>
        <v>19.176666666666669</v>
      </c>
      <c r="BJ82" s="48">
        <f t="shared" si="67"/>
        <v>0</v>
      </c>
      <c r="BK82" s="48">
        <f t="shared" si="68"/>
        <v>0</v>
      </c>
      <c r="BL82" s="48">
        <f t="shared" si="69"/>
        <v>0</v>
      </c>
    </row>
    <row r="83" spans="1:64" s="2" customFormat="1" ht="30" customHeight="1">
      <c r="A83" s="29" t="str">
        <f t="shared" si="36"/>
        <v>Д</v>
      </c>
      <c r="B83" s="29" t="str">
        <f t="shared" si="37"/>
        <v>Б</v>
      </c>
      <c r="C83" s="30" t="s">
        <v>125</v>
      </c>
      <c r="D83" s="31" t="str">
        <f t="shared" si="38"/>
        <v>'38.03.05</v>
      </c>
      <c r="E83" s="32" t="str">
        <f t="shared" si="39"/>
        <v>Бизнес-информатика</v>
      </c>
      <c r="F83" s="33" t="s">
        <v>74</v>
      </c>
      <c r="G83" s="33" t="s">
        <v>129</v>
      </c>
      <c r="H83" s="34"/>
      <c r="I83" s="34" t="s">
        <v>130</v>
      </c>
      <c r="J83" s="35" t="s">
        <v>131</v>
      </c>
      <c r="K83" s="52">
        <v>2</v>
      </c>
      <c r="L83" s="36">
        <v>18</v>
      </c>
      <c r="M83" s="37" t="s">
        <v>108</v>
      </c>
      <c r="N83" s="52"/>
      <c r="O83" s="52">
        <v>2</v>
      </c>
      <c r="P83" s="52"/>
      <c r="Q83" s="37" t="s">
        <v>85</v>
      </c>
      <c r="R83" s="52"/>
      <c r="S83" s="52"/>
      <c r="T83" s="52"/>
      <c r="U83" s="52"/>
      <c r="V83" s="52"/>
      <c r="W83" s="39" t="str">
        <f t="shared" si="40"/>
        <v>НБИбд</v>
      </c>
      <c r="X83" s="36" t="s">
        <v>92</v>
      </c>
      <c r="Y83" s="36">
        <v>1</v>
      </c>
      <c r="Z83" s="36">
        <v>1</v>
      </c>
      <c r="AA83" s="39">
        <f t="shared" si="41"/>
        <v>12</v>
      </c>
      <c r="AB83" s="53">
        <v>9</v>
      </c>
      <c r="AC83" s="53">
        <v>3</v>
      </c>
      <c r="AD83" s="40">
        <f t="shared" si="42"/>
        <v>12</v>
      </c>
      <c r="AE83" s="41">
        <f t="shared" si="43"/>
        <v>1</v>
      </c>
      <c r="AF83" s="41">
        <f t="shared" si="44"/>
        <v>1</v>
      </c>
      <c r="AG83" s="42" t="s">
        <v>93</v>
      </c>
      <c r="AH83" s="37" t="s">
        <v>81</v>
      </c>
      <c r="AI83" s="37" t="s">
        <v>94</v>
      </c>
      <c r="AJ83" s="43" t="s">
        <v>114</v>
      </c>
      <c r="AK83" s="37"/>
      <c r="AL83" s="44">
        <f t="shared" si="45"/>
        <v>0</v>
      </c>
      <c r="AM83" s="44">
        <f t="shared" si="46"/>
        <v>0</v>
      </c>
      <c r="AN83" s="44">
        <f t="shared" si="47"/>
        <v>36</v>
      </c>
      <c r="AO83" s="44">
        <f t="shared" si="48"/>
        <v>3.96</v>
      </c>
      <c r="AP83" s="44">
        <f t="shared" si="49"/>
        <v>6</v>
      </c>
      <c r="AQ83" s="44">
        <f t="shared" si="50"/>
        <v>1</v>
      </c>
      <c r="AR83" s="44">
        <f t="shared" si="51"/>
        <v>0</v>
      </c>
      <c r="AS83" s="44">
        <f t="shared" si="52"/>
        <v>0</v>
      </c>
      <c r="AT83" s="44">
        <f t="shared" si="53"/>
        <v>0</v>
      </c>
      <c r="AU83" s="44">
        <f t="shared" si="54"/>
        <v>0</v>
      </c>
      <c r="AV83" s="44">
        <f>IF(M83="ПП",РПП*AA83*(U83/1.5),IF(M83="ВП",ВПр*AA83*(U83/1.5),IF(M83="РПА",РПА*AA83*(U83/1.5),IF(M83="КПА",кпа*AA83*(U83/1.5),0))))</f>
        <v>0</v>
      </c>
      <c r="AW83" s="44">
        <f t="shared" si="55"/>
        <v>0</v>
      </c>
      <c r="AX83" s="44">
        <f t="shared" si="56"/>
        <v>0</v>
      </c>
      <c r="AY83" s="44">
        <f t="shared" si="57"/>
        <v>0</v>
      </c>
      <c r="AZ83" s="44">
        <f t="shared" si="58"/>
        <v>0</v>
      </c>
      <c r="BA83" s="44">
        <f t="shared" si="59"/>
        <v>0</v>
      </c>
      <c r="BB83" s="44">
        <f t="shared" si="60"/>
        <v>0</v>
      </c>
      <c r="BC83" s="44">
        <f t="shared" si="61"/>
        <v>0</v>
      </c>
      <c r="BD83" s="44">
        <f t="shared" si="62"/>
        <v>0</v>
      </c>
      <c r="BE83" s="45">
        <f t="shared" si="63"/>
        <v>46.96</v>
      </c>
      <c r="BF83" s="46"/>
      <c r="BG83" s="47">
        <f t="shared" si="64"/>
        <v>0</v>
      </c>
      <c r="BH83" s="47">
        <f t="shared" si="65"/>
        <v>0</v>
      </c>
      <c r="BI83" s="47">
        <f t="shared" si="66"/>
        <v>0</v>
      </c>
      <c r="BJ83" s="48">
        <f t="shared" si="67"/>
        <v>36</v>
      </c>
      <c r="BK83" s="48">
        <f t="shared" si="68"/>
        <v>1</v>
      </c>
      <c r="BL83" s="48">
        <f t="shared" si="69"/>
        <v>10.96</v>
      </c>
    </row>
    <row r="84" spans="1:64" s="2" customFormat="1" ht="30" customHeight="1">
      <c r="A84" s="29" t="str">
        <f t="shared" si="36"/>
        <v>Д</v>
      </c>
      <c r="B84" s="29" t="str">
        <f t="shared" si="37"/>
        <v>Б</v>
      </c>
      <c r="C84" s="30" t="s">
        <v>125</v>
      </c>
      <c r="D84" s="31" t="str">
        <f t="shared" si="38"/>
        <v>'38.03.05</v>
      </c>
      <c r="E84" s="32" t="str">
        <f t="shared" si="39"/>
        <v>Бизнес-информатика</v>
      </c>
      <c r="F84" s="33" t="s">
        <v>74</v>
      </c>
      <c r="G84" s="33" t="s">
        <v>129</v>
      </c>
      <c r="H84" s="34"/>
      <c r="I84" s="34" t="s">
        <v>130</v>
      </c>
      <c r="J84" s="35" t="s">
        <v>131</v>
      </c>
      <c r="K84" s="36">
        <v>2</v>
      </c>
      <c r="L84" s="36">
        <v>18</v>
      </c>
      <c r="M84" s="37" t="s">
        <v>108</v>
      </c>
      <c r="N84" s="36"/>
      <c r="O84" s="36">
        <v>2</v>
      </c>
      <c r="P84" s="36"/>
      <c r="Q84" s="37" t="s">
        <v>85</v>
      </c>
      <c r="R84" s="38"/>
      <c r="S84" s="38"/>
      <c r="T84" s="38"/>
      <c r="U84" s="38"/>
      <c r="V84" s="38"/>
      <c r="W84" s="39" t="str">
        <f t="shared" si="40"/>
        <v>НБИбд</v>
      </c>
      <c r="X84" s="36" t="s">
        <v>127</v>
      </c>
      <c r="Y84" s="36">
        <v>1</v>
      </c>
      <c r="Z84" s="36">
        <v>1</v>
      </c>
      <c r="AA84" s="39">
        <f t="shared" si="41"/>
        <v>11</v>
      </c>
      <c r="AB84" s="53">
        <v>9</v>
      </c>
      <c r="AC84" s="53">
        <v>2</v>
      </c>
      <c r="AD84" s="40">
        <f t="shared" si="42"/>
        <v>12</v>
      </c>
      <c r="AE84" s="41">
        <f t="shared" si="43"/>
        <v>0.91666666666666663</v>
      </c>
      <c r="AF84" s="41">
        <f t="shared" si="44"/>
        <v>0.91666666666666663</v>
      </c>
      <c r="AG84" s="42" t="s">
        <v>93</v>
      </c>
      <c r="AH84" s="37" t="s">
        <v>81</v>
      </c>
      <c r="AI84" s="37" t="s">
        <v>94</v>
      </c>
      <c r="AJ84" s="43" t="s">
        <v>114</v>
      </c>
      <c r="AK84" s="37"/>
      <c r="AL84" s="44">
        <f t="shared" si="45"/>
        <v>0</v>
      </c>
      <c r="AM84" s="44">
        <f t="shared" si="46"/>
        <v>0</v>
      </c>
      <c r="AN84" s="44">
        <f t="shared" si="47"/>
        <v>33</v>
      </c>
      <c r="AO84" s="44">
        <f t="shared" si="48"/>
        <v>3.6300000000000003</v>
      </c>
      <c r="AP84" s="44">
        <f t="shared" si="49"/>
        <v>5.5</v>
      </c>
      <c r="AQ84" s="44">
        <f t="shared" si="50"/>
        <v>1</v>
      </c>
      <c r="AR84" s="44">
        <f t="shared" si="51"/>
        <v>0</v>
      </c>
      <c r="AS84" s="44">
        <f t="shared" si="52"/>
        <v>0</v>
      </c>
      <c r="AT84" s="44">
        <f t="shared" si="53"/>
        <v>0</v>
      </c>
      <c r="AU84" s="44">
        <f t="shared" si="54"/>
        <v>0</v>
      </c>
      <c r="AV84" s="44">
        <f>IF(M84="ПП",РПП*AA84*(U84/1.5),IF(M84="ВП",ВПр*AA84*(U84/1.5),IF(M84="РПА",РПА*AA84*(U84/1.5),IF(M84="КПА",кпа*AA84*(U84/1.5),0))))</f>
        <v>0</v>
      </c>
      <c r="AW84" s="44">
        <f t="shared" si="55"/>
        <v>0</v>
      </c>
      <c r="AX84" s="44">
        <f t="shared" si="56"/>
        <v>0</v>
      </c>
      <c r="AY84" s="44">
        <f t="shared" si="57"/>
        <v>0</v>
      </c>
      <c r="AZ84" s="44">
        <f t="shared" si="58"/>
        <v>0</v>
      </c>
      <c r="BA84" s="44">
        <f t="shared" si="59"/>
        <v>0</v>
      </c>
      <c r="BB84" s="44">
        <f t="shared" si="60"/>
        <v>0</v>
      </c>
      <c r="BC84" s="44">
        <f t="shared" si="61"/>
        <v>0</v>
      </c>
      <c r="BD84" s="44">
        <f t="shared" si="62"/>
        <v>0</v>
      </c>
      <c r="BE84" s="45">
        <f t="shared" si="63"/>
        <v>43.13</v>
      </c>
      <c r="BF84" s="46"/>
      <c r="BG84" s="47">
        <f t="shared" si="64"/>
        <v>0</v>
      </c>
      <c r="BH84" s="47">
        <f t="shared" si="65"/>
        <v>0</v>
      </c>
      <c r="BI84" s="47">
        <f t="shared" si="66"/>
        <v>0</v>
      </c>
      <c r="BJ84" s="48">
        <f t="shared" si="67"/>
        <v>33</v>
      </c>
      <c r="BK84" s="48">
        <f t="shared" si="68"/>
        <v>1</v>
      </c>
      <c r="BL84" s="48">
        <f t="shared" si="69"/>
        <v>10.130000000000001</v>
      </c>
    </row>
    <row r="85" spans="1:64" s="2" customFormat="1" ht="30" customHeight="1">
      <c r="A85" s="29" t="str">
        <f t="shared" si="36"/>
        <v>Д</v>
      </c>
      <c r="B85" s="29" t="str">
        <f t="shared" si="37"/>
        <v>Б</v>
      </c>
      <c r="C85" s="30" t="s">
        <v>125</v>
      </c>
      <c r="D85" s="31" t="str">
        <f t="shared" si="38"/>
        <v>'38.03.05</v>
      </c>
      <c r="E85" s="32" t="str">
        <f t="shared" si="39"/>
        <v>Бизнес-информатика</v>
      </c>
      <c r="F85" s="33" t="s">
        <v>74</v>
      </c>
      <c r="G85" s="33" t="s">
        <v>129</v>
      </c>
      <c r="H85" s="34"/>
      <c r="I85" s="34" t="s">
        <v>130</v>
      </c>
      <c r="J85" s="35" t="s">
        <v>131</v>
      </c>
      <c r="K85" s="36">
        <v>2</v>
      </c>
      <c r="L85" s="36">
        <v>18</v>
      </c>
      <c r="M85" s="37" t="s">
        <v>108</v>
      </c>
      <c r="N85" s="36"/>
      <c r="O85" s="36">
        <v>2</v>
      </c>
      <c r="P85" s="36"/>
      <c r="Q85" s="37" t="s">
        <v>85</v>
      </c>
      <c r="R85" s="38"/>
      <c r="S85" s="38"/>
      <c r="T85" s="38"/>
      <c r="U85" s="38"/>
      <c r="V85" s="38"/>
      <c r="W85" s="39" t="str">
        <f t="shared" si="40"/>
        <v>НБИбд</v>
      </c>
      <c r="X85" s="36" t="s">
        <v>128</v>
      </c>
      <c r="Y85" s="36">
        <v>1</v>
      </c>
      <c r="Z85" s="36">
        <v>1</v>
      </c>
      <c r="AA85" s="39">
        <f t="shared" si="41"/>
        <v>11</v>
      </c>
      <c r="AB85" s="53">
        <v>9</v>
      </c>
      <c r="AC85" s="53">
        <v>2</v>
      </c>
      <c r="AD85" s="40">
        <f t="shared" si="42"/>
        <v>12</v>
      </c>
      <c r="AE85" s="41">
        <f t="shared" si="43"/>
        <v>0.91666666666666663</v>
      </c>
      <c r="AF85" s="41">
        <f t="shared" si="44"/>
        <v>0.91666666666666663</v>
      </c>
      <c r="AG85" s="42" t="s">
        <v>93</v>
      </c>
      <c r="AH85" s="37" t="s">
        <v>81</v>
      </c>
      <c r="AI85" s="37" t="s">
        <v>94</v>
      </c>
      <c r="AJ85" s="43" t="s">
        <v>114</v>
      </c>
      <c r="AK85" s="37"/>
      <c r="AL85" s="44">
        <f t="shared" si="45"/>
        <v>0</v>
      </c>
      <c r="AM85" s="44">
        <f t="shared" si="46"/>
        <v>0</v>
      </c>
      <c r="AN85" s="44">
        <f t="shared" si="47"/>
        <v>33</v>
      </c>
      <c r="AO85" s="44">
        <f t="shared" si="48"/>
        <v>3.6300000000000003</v>
      </c>
      <c r="AP85" s="44">
        <f t="shared" si="49"/>
        <v>5.5</v>
      </c>
      <c r="AQ85" s="44">
        <f t="shared" si="50"/>
        <v>1</v>
      </c>
      <c r="AR85" s="44">
        <f t="shared" si="51"/>
        <v>0</v>
      </c>
      <c r="AS85" s="44">
        <f t="shared" si="52"/>
        <v>0</v>
      </c>
      <c r="AT85" s="44">
        <f t="shared" si="53"/>
        <v>0</v>
      </c>
      <c r="AU85" s="44">
        <f t="shared" si="54"/>
        <v>0</v>
      </c>
      <c r="AV85" s="44">
        <f>IF(M85="ПП",РПП*AA85*(U85/1.5),IF(M85="ВП",ВПр*AA85*(U85/1.5),IF(M85="РПА",РПА*AA85*(U85/1.5),IF(M85="КПА",кпа*AA85*(U85/1.5),0))))</f>
        <v>0</v>
      </c>
      <c r="AW85" s="44">
        <f t="shared" si="55"/>
        <v>0</v>
      </c>
      <c r="AX85" s="44">
        <f t="shared" si="56"/>
        <v>0</v>
      </c>
      <c r="AY85" s="44">
        <f t="shared" si="57"/>
        <v>0</v>
      </c>
      <c r="AZ85" s="44">
        <f t="shared" si="58"/>
        <v>0</v>
      </c>
      <c r="BA85" s="44">
        <f t="shared" si="59"/>
        <v>0</v>
      </c>
      <c r="BB85" s="44">
        <f t="shared" si="60"/>
        <v>0</v>
      </c>
      <c r="BC85" s="44">
        <f t="shared" si="61"/>
        <v>0</v>
      </c>
      <c r="BD85" s="44">
        <f t="shared" si="62"/>
        <v>0</v>
      </c>
      <c r="BE85" s="45">
        <f t="shared" si="63"/>
        <v>43.13</v>
      </c>
      <c r="BF85" s="46"/>
      <c r="BG85" s="47">
        <f t="shared" si="64"/>
        <v>0</v>
      </c>
      <c r="BH85" s="47">
        <f t="shared" si="65"/>
        <v>0</v>
      </c>
      <c r="BI85" s="47">
        <f t="shared" si="66"/>
        <v>0</v>
      </c>
      <c r="BJ85" s="48">
        <f t="shared" si="67"/>
        <v>33</v>
      </c>
      <c r="BK85" s="48">
        <f t="shared" si="68"/>
        <v>1</v>
      </c>
      <c r="BL85" s="48">
        <f t="shared" si="69"/>
        <v>10.130000000000001</v>
      </c>
    </row>
    <row r="86" spans="1:64" s="2" customFormat="1" ht="30" customHeight="1">
      <c r="A86" s="29" t="str">
        <f t="shared" si="36"/>
        <v>Д</v>
      </c>
      <c r="B86" s="29" t="str">
        <f t="shared" si="37"/>
        <v>Б</v>
      </c>
      <c r="C86" s="30" t="s">
        <v>125</v>
      </c>
      <c r="D86" s="31" t="str">
        <f t="shared" si="38"/>
        <v>'38.03.05</v>
      </c>
      <c r="E86" s="32" t="str">
        <f t="shared" si="39"/>
        <v>Бизнес-информатика</v>
      </c>
      <c r="F86" s="33" t="s">
        <v>74</v>
      </c>
      <c r="G86" s="33" t="s">
        <v>75</v>
      </c>
      <c r="H86" s="34"/>
      <c r="I86" s="34"/>
      <c r="J86" s="35" t="s">
        <v>115</v>
      </c>
      <c r="K86" s="36">
        <v>1</v>
      </c>
      <c r="L86" s="36">
        <v>18</v>
      </c>
      <c r="M86" s="37" t="s">
        <v>78</v>
      </c>
      <c r="N86" s="36">
        <v>1</v>
      </c>
      <c r="O86" s="36"/>
      <c r="P86" s="36"/>
      <c r="Q86" s="37" t="s">
        <v>91</v>
      </c>
      <c r="R86" s="38"/>
      <c r="S86" s="38"/>
      <c r="T86" s="38"/>
      <c r="U86" s="38"/>
      <c r="V86" s="38"/>
      <c r="W86" s="39" t="str">
        <f t="shared" si="40"/>
        <v>НБИбд</v>
      </c>
      <c r="X86" s="36" t="s">
        <v>132</v>
      </c>
      <c r="Y86" s="36">
        <v>6</v>
      </c>
      <c r="Z86" s="36">
        <v>3</v>
      </c>
      <c r="AA86" s="39">
        <f t="shared" si="41"/>
        <v>70</v>
      </c>
      <c r="AB86" s="36">
        <v>56</v>
      </c>
      <c r="AC86" s="36">
        <v>14</v>
      </c>
      <c r="AD86" s="40">
        <f t="shared" si="42"/>
        <v>70</v>
      </c>
      <c r="AE86" s="41">
        <f t="shared" si="43"/>
        <v>1</v>
      </c>
      <c r="AF86" s="41">
        <f t="shared" si="44"/>
        <v>1</v>
      </c>
      <c r="AG86" s="42" t="s">
        <v>93</v>
      </c>
      <c r="AH86" s="37" t="s">
        <v>81</v>
      </c>
      <c r="AI86" s="37" t="s">
        <v>94</v>
      </c>
      <c r="AJ86" s="43" t="s">
        <v>114</v>
      </c>
      <c r="AK86" s="37"/>
      <c r="AL86" s="44">
        <f t="shared" si="45"/>
        <v>18</v>
      </c>
      <c r="AM86" s="44">
        <f t="shared" si="46"/>
        <v>0</v>
      </c>
      <c r="AN86" s="44">
        <f t="shared" si="47"/>
        <v>0</v>
      </c>
      <c r="AO86" s="44">
        <f t="shared" si="48"/>
        <v>23.1</v>
      </c>
      <c r="AP86" s="44">
        <f t="shared" si="49"/>
        <v>35</v>
      </c>
      <c r="AQ86" s="44">
        <f t="shared" si="50"/>
        <v>3</v>
      </c>
      <c r="AR86" s="44">
        <f t="shared" si="51"/>
        <v>2.7</v>
      </c>
      <c r="AS86" s="44">
        <f t="shared" si="52"/>
        <v>0</v>
      </c>
      <c r="AT86" s="44">
        <f t="shared" si="53"/>
        <v>0</v>
      </c>
      <c r="AU86" s="44">
        <f t="shared" si="54"/>
        <v>0</v>
      </c>
      <c r="AV86" s="44">
        <f>IF(M86="ПП",РПП*AA86*(U86/1.5),IF(M86="ВП",ВПр*AA86*(U86/1.5),IF(M86="РПА",РПА*AA86*(U86/1.5),IF(M86="КПА",кпа*AA86*(U86/1.5),0))))</f>
        <v>0</v>
      </c>
      <c r="AW86" s="44">
        <f t="shared" si="55"/>
        <v>0</v>
      </c>
      <c r="AX86" s="44">
        <f t="shared" si="56"/>
        <v>0</v>
      </c>
      <c r="AY86" s="44">
        <f t="shared" si="57"/>
        <v>0</v>
      </c>
      <c r="AZ86" s="44">
        <f t="shared" si="58"/>
        <v>0</v>
      </c>
      <c r="BA86" s="44">
        <f t="shared" si="59"/>
        <v>0</v>
      </c>
      <c r="BB86" s="44">
        <f t="shared" si="60"/>
        <v>0</v>
      </c>
      <c r="BC86" s="44">
        <f t="shared" si="61"/>
        <v>0</v>
      </c>
      <c r="BD86" s="44">
        <f t="shared" si="62"/>
        <v>0</v>
      </c>
      <c r="BE86" s="45">
        <f t="shared" si="63"/>
        <v>81.8</v>
      </c>
      <c r="BF86" s="46"/>
      <c r="BG86" s="47">
        <f t="shared" si="64"/>
        <v>18</v>
      </c>
      <c r="BH86" s="47">
        <f t="shared" si="65"/>
        <v>0.5</v>
      </c>
      <c r="BI86" s="47">
        <f t="shared" si="66"/>
        <v>63.800000000000004</v>
      </c>
      <c r="BJ86" s="48">
        <f t="shared" si="67"/>
        <v>0</v>
      </c>
      <c r="BK86" s="48">
        <f t="shared" si="68"/>
        <v>0</v>
      </c>
      <c r="BL86" s="48">
        <f t="shared" si="69"/>
        <v>0</v>
      </c>
    </row>
    <row r="87" spans="1:64" s="2" customFormat="1" ht="30" customHeight="1">
      <c r="A87" s="29" t="str">
        <f t="shared" si="36"/>
        <v>Д</v>
      </c>
      <c r="B87" s="29" t="str">
        <f t="shared" si="37"/>
        <v>Б</v>
      </c>
      <c r="C87" s="30" t="s">
        <v>125</v>
      </c>
      <c r="D87" s="31" t="str">
        <f t="shared" si="38"/>
        <v>'38.03.05</v>
      </c>
      <c r="E87" s="32" t="str">
        <f t="shared" si="39"/>
        <v>Бизнес-информатика</v>
      </c>
      <c r="F87" s="33" t="s">
        <v>74</v>
      </c>
      <c r="G87" s="33" t="s">
        <v>75</v>
      </c>
      <c r="H87" s="34"/>
      <c r="I87" s="34"/>
      <c r="J87" s="35" t="s">
        <v>115</v>
      </c>
      <c r="K87" s="36">
        <v>1</v>
      </c>
      <c r="L87" s="36">
        <v>18</v>
      </c>
      <c r="M87" s="37" t="s">
        <v>84</v>
      </c>
      <c r="N87" s="36"/>
      <c r="O87" s="36"/>
      <c r="P87" s="36">
        <v>2</v>
      </c>
      <c r="Q87" s="37"/>
      <c r="R87" s="38"/>
      <c r="S87" s="38"/>
      <c r="T87" s="38"/>
      <c r="U87" s="38"/>
      <c r="V87" s="38"/>
      <c r="W87" s="39" t="str">
        <f t="shared" si="40"/>
        <v>НБИбд</v>
      </c>
      <c r="X87" s="36" t="s">
        <v>116</v>
      </c>
      <c r="Y87" s="36">
        <v>2</v>
      </c>
      <c r="Z87" s="36">
        <v>1</v>
      </c>
      <c r="AA87" s="39">
        <f t="shared" si="41"/>
        <v>24</v>
      </c>
      <c r="AB87" s="49">
        <v>19</v>
      </c>
      <c r="AC87" s="49">
        <v>5</v>
      </c>
      <c r="AD87" s="40">
        <f t="shared" si="42"/>
        <v>24</v>
      </c>
      <c r="AE87" s="41">
        <f t="shared" si="43"/>
        <v>1</v>
      </c>
      <c r="AF87" s="41">
        <f t="shared" si="44"/>
        <v>1</v>
      </c>
      <c r="AG87" s="42" t="s">
        <v>93</v>
      </c>
      <c r="AH87" s="37" t="s">
        <v>81</v>
      </c>
      <c r="AI87" s="37" t="s">
        <v>94</v>
      </c>
      <c r="AJ87" s="43" t="s">
        <v>114</v>
      </c>
      <c r="AK87" s="37"/>
      <c r="AL87" s="44">
        <f t="shared" si="45"/>
        <v>0</v>
      </c>
      <c r="AM87" s="44">
        <f t="shared" si="46"/>
        <v>36</v>
      </c>
      <c r="AN87" s="44">
        <f t="shared" si="47"/>
        <v>0</v>
      </c>
      <c r="AO87" s="44">
        <f t="shared" si="48"/>
        <v>0</v>
      </c>
      <c r="AP87" s="44">
        <f t="shared" si="49"/>
        <v>0</v>
      </c>
      <c r="AQ87" s="44">
        <f t="shared" si="50"/>
        <v>0</v>
      </c>
      <c r="AR87" s="44">
        <f t="shared" si="51"/>
        <v>0</v>
      </c>
      <c r="AS87" s="44">
        <f t="shared" si="52"/>
        <v>0</v>
      </c>
      <c r="AT87" s="44">
        <f t="shared" si="53"/>
        <v>0</v>
      </c>
      <c r="AU87" s="44">
        <f t="shared" si="54"/>
        <v>0</v>
      </c>
      <c r="AV87" s="44">
        <f>IF(M87="ПП",РПП*AA87*(U87/1.5),IF(M87="ВП",ВПр*AA87*(U87/1.5),IF(M87="РПА",РПА*AA87*(U87/1.5),IF(M87="КПА",кпа*AA87*(U87/1.5),0))))</f>
        <v>0</v>
      </c>
      <c r="AW87" s="44">
        <f t="shared" si="55"/>
        <v>0</v>
      </c>
      <c r="AX87" s="44">
        <f t="shared" si="56"/>
        <v>0</v>
      </c>
      <c r="AY87" s="44">
        <f t="shared" si="57"/>
        <v>0</v>
      </c>
      <c r="AZ87" s="44">
        <f t="shared" si="58"/>
        <v>0</v>
      </c>
      <c r="BA87" s="44">
        <f t="shared" si="59"/>
        <v>0</v>
      </c>
      <c r="BB87" s="44">
        <f t="shared" si="60"/>
        <v>0</v>
      </c>
      <c r="BC87" s="44">
        <f t="shared" si="61"/>
        <v>0</v>
      </c>
      <c r="BD87" s="44">
        <f t="shared" si="62"/>
        <v>0</v>
      </c>
      <c r="BE87" s="45">
        <f t="shared" si="63"/>
        <v>36</v>
      </c>
      <c r="BF87" s="46"/>
      <c r="BG87" s="47">
        <f t="shared" si="64"/>
        <v>36</v>
      </c>
      <c r="BH87" s="47">
        <f t="shared" si="65"/>
        <v>1</v>
      </c>
      <c r="BI87" s="47">
        <f t="shared" si="66"/>
        <v>0</v>
      </c>
      <c r="BJ87" s="48">
        <f t="shared" si="67"/>
        <v>0</v>
      </c>
      <c r="BK87" s="48">
        <f t="shared" si="68"/>
        <v>0</v>
      </c>
      <c r="BL87" s="48">
        <f t="shared" si="69"/>
        <v>0</v>
      </c>
    </row>
    <row r="88" spans="1:64" s="2" customFormat="1" ht="30" customHeight="1">
      <c r="A88" s="29" t="str">
        <f t="shared" si="36"/>
        <v>Д</v>
      </c>
      <c r="B88" s="29" t="str">
        <f t="shared" si="37"/>
        <v>Б</v>
      </c>
      <c r="C88" s="30" t="s">
        <v>125</v>
      </c>
      <c r="D88" s="31" t="str">
        <f t="shared" si="38"/>
        <v>'38.03.05</v>
      </c>
      <c r="E88" s="32" t="str">
        <f t="shared" si="39"/>
        <v>Бизнес-информатика</v>
      </c>
      <c r="F88" s="33" t="s">
        <v>74</v>
      </c>
      <c r="G88" s="33" t="s">
        <v>75</v>
      </c>
      <c r="H88" s="34"/>
      <c r="I88" s="34"/>
      <c r="J88" s="35" t="s">
        <v>115</v>
      </c>
      <c r="K88" s="36">
        <v>1</v>
      </c>
      <c r="L88" s="36">
        <v>18</v>
      </c>
      <c r="M88" s="37" t="s">
        <v>84</v>
      </c>
      <c r="N88" s="36"/>
      <c r="O88" s="36"/>
      <c r="P88" s="36">
        <v>2</v>
      </c>
      <c r="Q88" s="37"/>
      <c r="R88" s="38"/>
      <c r="S88" s="38"/>
      <c r="T88" s="38"/>
      <c r="U88" s="38"/>
      <c r="V88" s="38"/>
      <c r="W88" s="39" t="str">
        <f t="shared" si="40"/>
        <v>НБИбд</v>
      </c>
      <c r="X88" s="36" t="s">
        <v>133</v>
      </c>
      <c r="Y88" s="36">
        <v>2</v>
      </c>
      <c r="Z88" s="36">
        <v>1</v>
      </c>
      <c r="AA88" s="39">
        <f t="shared" si="41"/>
        <v>24</v>
      </c>
      <c r="AB88" s="49">
        <v>19</v>
      </c>
      <c r="AC88" s="49">
        <v>5</v>
      </c>
      <c r="AD88" s="40">
        <f t="shared" si="42"/>
        <v>24</v>
      </c>
      <c r="AE88" s="41">
        <f t="shared" si="43"/>
        <v>1</v>
      </c>
      <c r="AF88" s="41">
        <f t="shared" si="44"/>
        <v>1</v>
      </c>
      <c r="AG88" s="42" t="s">
        <v>93</v>
      </c>
      <c r="AH88" s="37" t="s">
        <v>81</v>
      </c>
      <c r="AI88" s="37" t="s">
        <v>94</v>
      </c>
      <c r="AJ88" s="43" t="s">
        <v>114</v>
      </c>
      <c r="AK88" s="37"/>
      <c r="AL88" s="44">
        <f t="shared" si="45"/>
        <v>0</v>
      </c>
      <c r="AM88" s="44">
        <f t="shared" si="46"/>
        <v>36</v>
      </c>
      <c r="AN88" s="44">
        <f t="shared" si="47"/>
        <v>0</v>
      </c>
      <c r="AO88" s="44">
        <f t="shared" si="48"/>
        <v>0</v>
      </c>
      <c r="AP88" s="44">
        <f t="shared" si="49"/>
        <v>0</v>
      </c>
      <c r="AQ88" s="44">
        <f t="shared" si="50"/>
        <v>0</v>
      </c>
      <c r="AR88" s="44">
        <f t="shared" si="51"/>
        <v>0</v>
      </c>
      <c r="AS88" s="44">
        <f t="shared" si="52"/>
        <v>0</v>
      </c>
      <c r="AT88" s="44">
        <f t="shared" si="53"/>
        <v>0</v>
      </c>
      <c r="AU88" s="44">
        <f t="shared" si="54"/>
        <v>0</v>
      </c>
      <c r="AV88" s="44">
        <f>IF(M88="ПП",РПП*AA88*(U88/1.5),IF(M88="ВП",ВПр*AA88*(U88/1.5),IF(M88="РПА",РПА*AA88*(U88/1.5),IF(M88="КПА",кпа*AA88*(U88/1.5),0))))</f>
        <v>0</v>
      </c>
      <c r="AW88" s="44">
        <f t="shared" si="55"/>
        <v>0</v>
      </c>
      <c r="AX88" s="44">
        <f t="shared" si="56"/>
        <v>0</v>
      </c>
      <c r="AY88" s="44">
        <f t="shared" si="57"/>
        <v>0</v>
      </c>
      <c r="AZ88" s="44">
        <f t="shared" si="58"/>
        <v>0</v>
      </c>
      <c r="BA88" s="44">
        <f t="shared" si="59"/>
        <v>0</v>
      </c>
      <c r="BB88" s="44">
        <f t="shared" si="60"/>
        <v>0</v>
      </c>
      <c r="BC88" s="44">
        <f t="shared" si="61"/>
        <v>0</v>
      </c>
      <c r="BD88" s="44">
        <f t="shared" si="62"/>
        <v>0</v>
      </c>
      <c r="BE88" s="45">
        <f t="shared" si="63"/>
        <v>36</v>
      </c>
      <c r="BF88" s="46"/>
      <c r="BG88" s="47">
        <f t="shared" si="64"/>
        <v>36</v>
      </c>
      <c r="BH88" s="47">
        <f t="shared" si="65"/>
        <v>1</v>
      </c>
      <c r="BI88" s="47">
        <f t="shared" si="66"/>
        <v>0</v>
      </c>
      <c r="BJ88" s="48">
        <f t="shared" si="67"/>
        <v>0</v>
      </c>
      <c r="BK88" s="48">
        <f t="shared" si="68"/>
        <v>0</v>
      </c>
      <c r="BL88" s="48">
        <f t="shared" si="69"/>
        <v>0</v>
      </c>
    </row>
    <row r="89" spans="1:64" s="2" customFormat="1" ht="30" customHeight="1">
      <c r="A89" s="29" t="str">
        <f t="shared" si="36"/>
        <v>Д</v>
      </c>
      <c r="B89" s="29" t="str">
        <f t="shared" si="37"/>
        <v>Б</v>
      </c>
      <c r="C89" s="30" t="s">
        <v>125</v>
      </c>
      <c r="D89" s="31" t="str">
        <f t="shared" si="38"/>
        <v>'38.03.05</v>
      </c>
      <c r="E89" s="32" t="str">
        <f t="shared" si="39"/>
        <v>Бизнес-информатика</v>
      </c>
      <c r="F89" s="33" t="s">
        <v>74</v>
      </c>
      <c r="G89" s="33" t="s">
        <v>75</v>
      </c>
      <c r="H89" s="34"/>
      <c r="I89" s="34"/>
      <c r="J89" s="35" t="s">
        <v>115</v>
      </c>
      <c r="K89" s="36">
        <v>1</v>
      </c>
      <c r="L89" s="36">
        <v>18</v>
      </c>
      <c r="M89" s="37" t="s">
        <v>84</v>
      </c>
      <c r="N89" s="36"/>
      <c r="O89" s="36"/>
      <c r="P89" s="36">
        <v>2</v>
      </c>
      <c r="Q89" s="37"/>
      <c r="R89" s="36"/>
      <c r="S89" s="36"/>
      <c r="T89" s="36"/>
      <c r="U89" s="36"/>
      <c r="V89" s="36"/>
      <c r="W89" s="39" t="str">
        <f t="shared" si="40"/>
        <v>НБИбд</v>
      </c>
      <c r="X89" s="36" t="s">
        <v>134</v>
      </c>
      <c r="Y89" s="36">
        <v>2</v>
      </c>
      <c r="Z89" s="36">
        <v>1</v>
      </c>
      <c r="AA89" s="39">
        <f t="shared" si="41"/>
        <v>22</v>
      </c>
      <c r="AB89" s="49">
        <v>18</v>
      </c>
      <c r="AC89" s="49">
        <v>4</v>
      </c>
      <c r="AD89" s="40">
        <f t="shared" si="42"/>
        <v>24</v>
      </c>
      <c r="AE89" s="41">
        <f t="shared" si="43"/>
        <v>0.91666666666666663</v>
      </c>
      <c r="AF89" s="41">
        <f t="shared" si="44"/>
        <v>0.91666666666666663</v>
      </c>
      <c r="AG89" s="42" t="s">
        <v>93</v>
      </c>
      <c r="AH89" s="37" t="s">
        <v>81</v>
      </c>
      <c r="AI89" s="37" t="s">
        <v>94</v>
      </c>
      <c r="AJ89" s="43" t="s">
        <v>114</v>
      </c>
      <c r="AK89" s="37"/>
      <c r="AL89" s="44">
        <f t="shared" si="45"/>
        <v>0</v>
      </c>
      <c r="AM89" s="44">
        <f t="shared" si="46"/>
        <v>33</v>
      </c>
      <c r="AN89" s="44">
        <f t="shared" si="47"/>
        <v>0</v>
      </c>
      <c r="AO89" s="44">
        <f t="shared" si="48"/>
        <v>0</v>
      </c>
      <c r="AP89" s="44">
        <f t="shared" si="49"/>
        <v>0</v>
      </c>
      <c r="AQ89" s="44">
        <f t="shared" si="50"/>
        <v>0</v>
      </c>
      <c r="AR89" s="44">
        <f t="shared" si="51"/>
        <v>0</v>
      </c>
      <c r="AS89" s="44">
        <f t="shared" si="52"/>
        <v>0</v>
      </c>
      <c r="AT89" s="44">
        <f t="shared" si="53"/>
        <v>0</v>
      </c>
      <c r="AU89" s="44">
        <f t="shared" si="54"/>
        <v>0</v>
      </c>
      <c r="AV89" s="44">
        <f>IF(M89="ПП",РПП*AA89*(U89/1.5),IF(M89="ВП",ВПр*AA89*(U89/1.5),IF(M89="РПА",РПА*AA89*(U89/1.5),IF(M89="КПА",кпа*AA89*(U89/1.5),0))))</f>
        <v>0</v>
      </c>
      <c r="AW89" s="44">
        <f t="shared" si="55"/>
        <v>0</v>
      </c>
      <c r="AX89" s="44">
        <f t="shared" si="56"/>
        <v>0</v>
      </c>
      <c r="AY89" s="44">
        <f t="shared" si="57"/>
        <v>0</v>
      </c>
      <c r="AZ89" s="44">
        <f t="shared" si="58"/>
        <v>0</v>
      </c>
      <c r="BA89" s="44">
        <f t="shared" si="59"/>
        <v>0</v>
      </c>
      <c r="BB89" s="44">
        <f t="shared" si="60"/>
        <v>0</v>
      </c>
      <c r="BC89" s="44">
        <f t="shared" si="61"/>
        <v>0</v>
      </c>
      <c r="BD89" s="44">
        <f t="shared" si="62"/>
        <v>0</v>
      </c>
      <c r="BE89" s="45">
        <f t="shared" si="63"/>
        <v>33</v>
      </c>
      <c r="BF89" s="46"/>
      <c r="BG89" s="47">
        <f t="shared" si="64"/>
        <v>33</v>
      </c>
      <c r="BH89" s="47">
        <f t="shared" si="65"/>
        <v>1</v>
      </c>
      <c r="BI89" s="47">
        <f t="shared" si="66"/>
        <v>0</v>
      </c>
      <c r="BJ89" s="48">
        <f t="shared" si="67"/>
        <v>0</v>
      </c>
      <c r="BK89" s="48">
        <f t="shared" si="68"/>
        <v>0</v>
      </c>
      <c r="BL89" s="48">
        <f t="shared" si="69"/>
        <v>0</v>
      </c>
    </row>
    <row r="90" spans="1:64" s="2" customFormat="1" ht="30" customHeight="1">
      <c r="A90" s="29" t="str">
        <f t="shared" si="36"/>
        <v>Д</v>
      </c>
      <c r="B90" s="29" t="str">
        <f t="shared" si="37"/>
        <v>Б</v>
      </c>
      <c r="C90" s="30" t="s">
        <v>125</v>
      </c>
      <c r="D90" s="31" t="str">
        <f t="shared" si="38"/>
        <v>'38.03.05</v>
      </c>
      <c r="E90" s="32" t="str">
        <f t="shared" si="39"/>
        <v>Бизнес-информатика</v>
      </c>
      <c r="F90" s="33" t="s">
        <v>74</v>
      </c>
      <c r="G90" s="33" t="s">
        <v>75</v>
      </c>
      <c r="H90" s="34"/>
      <c r="I90" s="34"/>
      <c r="J90" s="35" t="s">
        <v>117</v>
      </c>
      <c r="K90" s="36">
        <v>1</v>
      </c>
      <c r="L90" s="36">
        <v>18</v>
      </c>
      <c r="M90" s="37" t="s">
        <v>78</v>
      </c>
      <c r="N90" s="36">
        <v>1</v>
      </c>
      <c r="O90" s="36"/>
      <c r="P90" s="36"/>
      <c r="Q90" s="37" t="s">
        <v>91</v>
      </c>
      <c r="R90" s="36"/>
      <c r="S90" s="36"/>
      <c r="T90" s="36"/>
      <c r="U90" s="36"/>
      <c r="V90" s="36"/>
      <c r="W90" s="39" t="str">
        <f t="shared" si="40"/>
        <v>НБИбд</v>
      </c>
      <c r="X90" s="36" t="s">
        <v>132</v>
      </c>
      <c r="Y90" s="36">
        <v>6</v>
      </c>
      <c r="Z90" s="36">
        <v>3</v>
      </c>
      <c r="AA90" s="39">
        <f t="shared" si="41"/>
        <v>70</v>
      </c>
      <c r="AB90" s="36">
        <v>56</v>
      </c>
      <c r="AC90" s="36">
        <v>14</v>
      </c>
      <c r="AD90" s="40">
        <f t="shared" si="42"/>
        <v>70</v>
      </c>
      <c r="AE90" s="41">
        <f t="shared" si="43"/>
        <v>1</v>
      </c>
      <c r="AF90" s="41">
        <f t="shared" si="44"/>
        <v>1</v>
      </c>
      <c r="AG90" s="42" t="s">
        <v>80</v>
      </c>
      <c r="AH90" s="37" t="s">
        <v>81</v>
      </c>
      <c r="AI90" s="37" t="s">
        <v>94</v>
      </c>
      <c r="AJ90" s="43" t="s">
        <v>102</v>
      </c>
      <c r="AK90" s="37"/>
      <c r="AL90" s="44">
        <f t="shared" si="45"/>
        <v>18</v>
      </c>
      <c r="AM90" s="44">
        <f t="shared" si="46"/>
        <v>0</v>
      </c>
      <c r="AN90" s="44">
        <f t="shared" si="47"/>
        <v>0</v>
      </c>
      <c r="AO90" s="44">
        <f t="shared" si="48"/>
        <v>23.1</v>
      </c>
      <c r="AP90" s="44">
        <f t="shared" si="49"/>
        <v>35</v>
      </c>
      <c r="AQ90" s="44">
        <f t="shared" si="50"/>
        <v>3</v>
      </c>
      <c r="AR90" s="44">
        <f t="shared" si="51"/>
        <v>2.7</v>
      </c>
      <c r="AS90" s="44">
        <f t="shared" si="52"/>
        <v>0</v>
      </c>
      <c r="AT90" s="44">
        <f t="shared" si="53"/>
        <v>0</v>
      </c>
      <c r="AU90" s="44">
        <f t="shared" si="54"/>
        <v>0</v>
      </c>
      <c r="AV90" s="44">
        <f>IF(M90="ПП",РПП*AA90*(U90/1.5),IF(M90="ВП",ВПр*AA90*(U90/1.5),IF(M90="РПА",РПА*AA90*(U90/1.5),IF(M90="КПА",кпа*AA90*(U90/1.5),0))))</f>
        <v>0</v>
      </c>
      <c r="AW90" s="44">
        <f t="shared" si="55"/>
        <v>0</v>
      </c>
      <c r="AX90" s="44">
        <f t="shared" si="56"/>
        <v>0</v>
      </c>
      <c r="AY90" s="44">
        <f t="shared" si="57"/>
        <v>0</v>
      </c>
      <c r="AZ90" s="44">
        <f t="shared" si="58"/>
        <v>0</v>
      </c>
      <c r="BA90" s="44">
        <f t="shared" si="59"/>
        <v>0</v>
      </c>
      <c r="BB90" s="44">
        <f t="shared" si="60"/>
        <v>0</v>
      </c>
      <c r="BC90" s="44">
        <f t="shared" si="61"/>
        <v>0</v>
      </c>
      <c r="BD90" s="44">
        <f t="shared" si="62"/>
        <v>0</v>
      </c>
      <c r="BE90" s="45">
        <f t="shared" si="63"/>
        <v>81.8</v>
      </c>
      <c r="BF90" s="46"/>
      <c r="BG90" s="47">
        <f t="shared" si="64"/>
        <v>18</v>
      </c>
      <c r="BH90" s="47">
        <f t="shared" si="65"/>
        <v>0.5</v>
      </c>
      <c r="BI90" s="47">
        <f t="shared" si="66"/>
        <v>63.800000000000004</v>
      </c>
      <c r="BJ90" s="48">
        <f t="shared" si="67"/>
        <v>0</v>
      </c>
      <c r="BK90" s="48">
        <f t="shared" si="68"/>
        <v>0</v>
      </c>
      <c r="BL90" s="48">
        <f t="shared" si="69"/>
        <v>0</v>
      </c>
    </row>
    <row r="91" spans="1:64" s="2" customFormat="1" ht="30" customHeight="1">
      <c r="A91" s="29" t="str">
        <f t="shared" si="36"/>
        <v>Д</v>
      </c>
      <c r="B91" s="29" t="str">
        <f t="shared" si="37"/>
        <v>Б</v>
      </c>
      <c r="C91" s="30" t="s">
        <v>125</v>
      </c>
      <c r="D91" s="31" t="str">
        <f t="shared" si="38"/>
        <v>'38.03.05</v>
      </c>
      <c r="E91" s="32" t="str">
        <f t="shared" si="39"/>
        <v>Бизнес-информатика</v>
      </c>
      <c r="F91" s="33" t="s">
        <v>74</v>
      </c>
      <c r="G91" s="33" t="s">
        <v>75</v>
      </c>
      <c r="H91" s="34"/>
      <c r="I91" s="34"/>
      <c r="J91" s="35" t="s">
        <v>117</v>
      </c>
      <c r="K91" s="36">
        <v>1</v>
      </c>
      <c r="L91" s="36">
        <v>18</v>
      </c>
      <c r="M91" s="37" t="s">
        <v>84</v>
      </c>
      <c r="N91" s="36"/>
      <c r="O91" s="36"/>
      <c r="P91" s="36">
        <v>2</v>
      </c>
      <c r="Q91" s="37"/>
      <c r="R91" s="36"/>
      <c r="S91" s="36"/>
      <c r="T91" s="36"/>
      <c r="U91" s="36"/>
      <c r="V91" s="36"/>
      <c r="W91" s="39" t="str">
        <f t="shared" si="40"/>
        <v>НБИбд</v>
      </c>
      <c r="X91" s="36" t="s">
        <v>116</v>
      </c>
      <c r="Y91" s="36">
        <v>2</v>
      </c>
      <c r="Z91" s="36">
        <v>1</v>
      </c>
      <c r="AA91" s="39">
        <f t="shared" si="41"/>
        <v>24</v>
      </c>
      <c r="AB91" s="49">
        <v>19</v>
      </c>
      <c r="AC91" s="49">
        <v>5</v>
      </c>
      <c r="AD91" s="40">
        <f t="shared" si="42"/>
        <v>24</v>
      </c>
      <c r="AE91" s="41">
        <f t="shared" si="43"/>
        <v>1</v>
      </c>
      <c r="AF91" s="41">
        <f t="shared" si="44"/>
        <v>1</v>
      </c>
      <c r="AG91" s="42" t="s">
        <v>80</v>
      </c>
      <c r="AH91" s="37" t="s">
        <v>81</v>
      </c>
      <c r="AI91" s="37" t="s">
        <v>94</v>
      </c>
      <c r="AJ91" s="43" t="s">
        <v>102</v>
      </c>
      <c r="AK91" s="37"/>
      <c r="AL91" s="44">
        <f t="shared" si="45"/>
        <v>0</v>
      </c>
      <c r="AM91" s="44">
        <f t="shared" si="46"/>
        <v>36</v>
      </c>
      <c r="AN91" s="44">
        <f t="shared" si="47"/>
        <v>0</v>
      </c>
      <c r="AO91" s="44">
        <f t="shared" si="48"/>
        <v>0</v>
      </c>
      <c r="AP91" s="44">
        <f t="shared" si="49"/>
        <v>0</v>
      </c>
      <c r="AQ91" s="44">
        <f t="shared" si="50"/>
        <v>0</v>
      </c>
      <c r="AR91" s="44">
        <f t="shared" si="51"/>
        <v>0</v>
      </c>
      <c r="AS91" s="44">
        <f t="shared" si="52"/>
        <v>0</v>
      </c>
      <c r="AT91" s="44">
        <f t="shared" si="53"/>
        <v>0</v>
      </c>
      <c r="AU91" s="44">
        <f t="shared" si="54"/>
        <v>0</v>
      </c>
      <c r="AV91" s="44">
        <f>IF(M91="ПП",РПП*AA91*(U91/1.5),IF(M91="ВП",ВПр*AA91*(U91/1.5),IF(M91="РПА",РПА*AA91*(U91/1.5),IF(M91="КПА",кпа*AA91*(U91/1.5),0))))</f>
        <v>0</v>
      </c>
      <c r="AW91" s="44">
        <f t="shared" si="55"/>
        <v>0</v>
      </c>
      <c r="AX91" s="44">
        <f t="shared" si="56"/>
        <v>0</v>
      </c>
      <c r="AY91" s="44">
        <f t="shared" si="57"/>
        <v>0</v>
      </c>
      <c r="AZ91" s="44">
        <f t="shared" si="58"/>
        <v>0</v>
      </c>
      <c r="BA91" s="44">
        <f t="shared" si="59"/>
        <v>0</v>
      </c>
      <c r="BB91" s="44">
        <f t="shared" si="60"/>
        <v>0</v>
      </c>
      <c r="BC91" s="44">
        <f t="shared" si="61"/>
        <v>0</v>
      </c>
      <c r="BD91" s="44">
        <f t="shared" si="62"/>
        <v>0</v>
      </c>
      <c r="BE91" s="45">
        <f t="shared" si="63"/>
        <v>36</v>
      </c>
      <c r="BF91" s="46"/>
      <c r="BG91" s="47">
        <f t="shared" si="64"/>
        <v>36</v>
      </c>
      <c r="BH91" s="47">
        <f t="shared" si="65"/>
        <v>1</v>
      </c>
      <c r="BI91" s="47">
        <f t="shared" si="66"/>
        <v>0</v>
      </c>
      <c r="BJ91" s="48">
        <f t="shared" si="67"/>
        <v>0</v>
      </c>
      <c r="BK91" s="48">
        <f t="shared" si="68"/>
        <v>0</v>
      </c>
      <c r="BL91" s="48">
        <f t="shared" si="69"/>
        <v>0</v>
      </c>
    </row>
    <row r="92" spans="1:64" s="2" customFormat="1" ht="30" customHeight="1">
      <c r="A92" s="29" t="str">
        <f t="shared" si="36"/>
        <v>Д</v>
      </c>
      <c r="B92" s="29" t="str">
        <f t="shared" si="37"/>
        <v>Б</v>
      </c>
      <c r="C92" s="30" t="s">
        <v>125</v>
      </c>
      <c r="D92" s="31" t="str">
        <f t="shared" si="38"/>
        <v>'38.03.05</v>
      </c>
      <c r="E92" s="32" t="str">
        <f t="shared" si="39"/>
        <v>Бизнес-информатика</v>
      </c>
      <c r="F92" s="33" t="s">
        <v>74</v>
      </c>
      <c r="G92" s="33" t="s">
        <v>75</v>
      </c>
      <c r="H92" s="34"/>
      <c r="I92" s="34"/>
      <c r="J92" s="35" t="s">
        <v>117</v>
      </c>
      <c r="K92" s="36">
        <v>1</v>
      </c>
      <c r="L92" s="36">
        <v>18</v>
      </c>
      <c r="M92" s="37" t="s">
        <v>84</v>
      </c>
      <c r="N92" s="36"/>
      <c r="O92" s="36"/>
      <c r="P92" s="36">
        <v>2</v>
      </c>
      <c r="Q92" s="37"/>
      <c r="R92" s="36"/>
      <c r="S92" s="36"/>
      <c r="T92" s="36"/>
      <c r="U92" s="36"/>
      <c r="V92" s="36"/>
      <c r="W92" s="39" t="str">
        <f t="shared" si="40"/>
        <v>НБИбд</v>
      </c>
      <c r="X92" s="36" t="s">
        <v>133</v>
      </c>
      <c r="Y92" s="36">
        <v>2</v>
      </c>
      <c r="Z92" s="36">
        <v>1</v>
      </c>
      <c r="AA92" s="39">
        <f t="shared" si="41"/>
        <v>24</v>
      </c>
      <c r="AB92" s="49">
        <v>19</v>
      </c>
      <c r="AC92" s="49">
        <v>5</v>
      </c>
      <c r="AD92" s="40">
        <f t="shared" si="42"/>
        <v>24</v>
      </c>
      <c r="AE92" s="41">
        <f t="shared" si="43"/>
        <v>1</v>
      </c>
      <c r="AF92" s="41">
        <f t="shared" si="44"/>
        <v>1</v>
      </c>
      <c r="AG92" s="42" t="s">
        <v>80</v>
      </c>
      <c r="AH92" s="37" t="s">
        <v>81</v>
      </c>
      <c r="AI92" s="37" t="s">
        <v>94</v>
      </c>
      <c r="AJ92" s="43" t="s">
        <v>102</v>
      </c>
      <c r="AK92" s="37"/>
      <c r="AL92" s="44">
        <f t="shared" si="45"/>
        <v>0</v>
      </c>
      <c r="AM92" s="44">
        <f t="shared" si="46"/>
        <v>36</v>
      </c>
      <c r="AN92" s="44">
        <f t="shared" si="47"/>
        <v>0</v>
      </c>
      <c r="AO92" s="44">
        <f t="shared" si="48"/>
        <v>0</v>
      </c>
      <c r="AP92" s="44">
        <f t="shared" si="49"/>
        <v>0</v>
      </c>
      <c r="AQ92" s="44">
        <f t="shared" si="50"/>
        <v>0</v>
      </c>
      <c r="AR92" s="44">
        <f t="shared" si="51"/>
        <v>0</v>
      </c>
      <c r="AS92" s="44">
        <f t="shared" si="52"/>
        <v>0</v>
      </c>
      <c r="AT92" s="44">
        <f t="shared" si="53"/>
        <v>0</v>
      </c>
      <c r="AU92" s="44">
        <f t="shared" si="54"/>
        <v>0</v>
      </c>
      <c r="AV92" s="44">
        <f>IF(M92="ПП",РПП*AA92*(U92/1.5),IF(M92="ВП",ВПр*AA92*(U92/1.5),IF(M92="РПА",РПА*AA92*(U92/1.5),IF(M92="КПА",кпа*AA92*(U92/1.5),0))))</f>
        <v>0</v>
      </c>
      <c r="AW92" s="44">
        <f t="shared" si="55"/>
        <v>0</v>
      </c>
      <c r="AX92" s="44">
        <f t="shared" si="56"/>
        <v>0</v>
      </c>
      <c r="AY92" s="44">
        <f t="shared" si="57"/>
        <v>0</v>
      </c>
      <c r="AZ92" s="44">
        <f t="shared" si="58"/>
        <v>0</v>
      </c>
      <c r="BA92" s="44">
        <f t="shared" si="59"/>
        <v>0</v>
      </c>
      <c r="BB92" s="44">
        <f t="shared" si="60"/>
        <v>0</v>
      </c>
      <c r="BC92" s="44">
        <f t="shared" si="61"/>
        <v>0</v>
      </c>
      <c r="BD92" s="44">
        <f t="shared" si="62"/>
        <v>0</v>
      </c>
      <c r="BE92" s="45">
        <f t="shared" si="63"/>
        <v>36</v>
      </c>
      <c r="BF92" s="46"/>
      <c r="BG92" s="47">
        <f t="shared" si="64"/>
        <v>36</v>
      </c>
      <c r="BH92" s="47">
        <f t="shared" si="65"/>
        <v>1</v>
      </c>
      <c r="BI92" s="47">
        <f t="shared" si="66"/>
        <v>0</v>
      </c>
      <c r="BJ92" s="48">
        <f t="shared" si="67"/>
        <v>0</v>
      </c>
      <c r="BK92" s="48">
        <f t="shared" si="68"/>
        <v>0</v>
      </c>
      <c r="BL92" s="48">
        <f t="shared" si="69"/>
        <v>0</v>
      </c>
    </row>
    <row r="93" spans="1:64" s="2" customFormat="1" ht="30" customHeight="1">
      <c r="A93" s="29" t="str">
        <f t="shared" si="36"/>
        <v>Д</v>
      </c>
      <c r="B93" s="29" t="str">
        <f t="shared" si="37"/>
        <v>Б</v>
      </c>
      <c r="C93" s="30" t="s">
        <v>125</v>
      </c>
      <c r="D93" s="31" t="str">
        <f t="shared" si="38"/>
        <v>'38.03.05</v>
      </c>
      <c r="E93" s="32" t="str">
        <f t="shared" si="39"/>
        <v>Бизнес-информатика</v>
      </c>
      <c r="F93" s="33" t="s">
        <v>74</v>
      </c>
      <c r="G93" s="33" t="s">
        <v>75</v>
      </c>
      <c r="H93" s="34"/>
      <c r="I93" s="34"/>
      <c r="J93" s="35" t="s">
        <v>117</v>
      </c>
      <c r="K93" s="36">
        <v>1</v>
      </c>
      <c r="L93" s="36">
        <v>18</v>
      </c>
      <c r="M93" s="37" t="s">
        <v>84</v>
      </c>
      <c r="N93" s="36"/>
      <c r="O93" s="36"/>
      <c r="P93" s="36">
        <v>2</v>
      </c>
      <c r="Q93" s="37"/>
      <c r="R93" s="36"/>
      <c r="S93" s="36"/>
      <c r="T93" s="36"/>
      <c r="U93" s="36"/>
      <c r="V93" s="36"/>
      <c r="W93" s="39" t="str">
        <f t="shared" si="40"/>
        <v>НБИбд</v>
      </c>
      <c r="X93" s="36" t="s">
        <v>134</v>
      </c>
      <c r="Y93" s="36">
        <v>2</v>
      </c>
      <c r="Z93" s="36">
        <v>1</v>
      </c>
      <c r="AA93" s="39">
        <f t="shared" si="41"/>
        <v>22</v>
      </c>
      <c r="AB93" s="49">
        <v>18</v>
      </c>
      <c r="AC93" s="49">
        <v>4</v>
      </c>
      <c r="AD93" s="40">
        <f t="shared" si="42"/>
        <v>24</v>
      </c>
      <c r="AE93" s="41">
        <f t="shared" si="43"/>
        <v>0.91666666666666663</v>
      </c>
      <c r="AF93" s="41">
        <f t="shared" si="44"/>
        <v>0.91666666666666663</v>
      </c>
      <c r="AG93" s="42" t="s">
        <v>80</v>
      </c>
      <c r="AH93" s="37" t="s">
        <v>81</v>
      </c>
      <c r="AI93" s="37" t="s">
        <v>94</v>
      </c>
      <c r="AJ93" s="43" t="s">
        <v>102</v>
      </c>
      <c r="AK93" s="37"/>
      <c r="AL93" s="44">
        <f t="shared" si="45"/>
        <v>0</v>
      </c>
      <c r="AM93" s="44">
        <f t="shared" si="46"/>
        <v>33</v>
      </c>
      <c r="AN93" s="44">
        <f t="shared" si="47"/>
        <v>0</v>
      </c>
      <c r="AO93" s="44">
        <f t="shared" si="48"/>
        <v>0</v>
      </c>
      <c r="AP93" s="44">
        <f t="shared" si="49"/>
        <v>0</v>
      </c>
      <c r="AQ93" s="44">
        <f t="shared" si="50"/>
        <v>0</v>
      </c>
      <c r="AR93" s="44">
        <f t="shared" si="51"/>
        <v>0</v>
      </c>
      <c r="AS93" s="44">
        <f t="shared" si="52"/>
        <v>0</v>
      </c>
      <c r="AT93" s="44">
        <f t="shared" si="53"/>
        <v>0</v>
      </c>
      <c r="AU93" s="44">
        <f t="shared" si="54"/>
        <v>0</v>
      </c>
      <c r="AV93" s="44">
        <f>IF(M93="ПП",РПП*AA93*(U93/1.5),IF(M93="ВП",ВПр*AA93*(U93/1.5),IF(M93="РПА",РПА*AA93*(U93/1.5),IF(M93="КПА",кпа*AA93*(U93/1.5),0))))</f>
        <v>0</v>
      </c>
      <c r="AW93" s="44">
        <f t="shared" si="55"/>
        <v>0</v>
      </c>
      <c r="AX93" s="44">
        <f t="shared" si="56"/>
        <v>0</v>
      </c>
      <c r="AY93" s="44">
        <f t="shared" si="57"/>
        <v>0</v>
      </c>
      <c r="AZ93" s="44">
        <f t="shared" si="58"/>
        <v>0</v>
      </c>
      <c r="BA93" s="44">
        <f t="shared" si="59"/>
        <v>0</v>
      </c>
      <c r="BB93" s="44">
        <f t="shared" si="60"/>
        <v>0</v>
      </c>
      <c r="BC93" s="44">
        <f t="shared" si="61"/>
        <v>0</v>
      </c>
      <c r="BD93" s="44">
        <f t="shared" si="62"/>
        <v>0</v>
      </c>
      <c r="BE93" s="45">
        <f t="shared" si="63"/>
        <v>33</v>
      </c>
      <c r="BF93" s="46"/>
      <c r="BG93" s="47">
        <f t="shared" si="64"/>
        <v>33</v>
      </c>
      <c r="BH93" s="47">
        <f t="shared" si="65"/>
        <v>1</v>
      </c>
      <c r="BI93" s="47">
        <f t="shared" si="66"/>
        <v>0</v>
      </c>
      <c r="BJ93" s="48">
        <f t="shared" si="67"/>
        <v>0</v>
      </c>
      <c r="BK93" s="48">
        <f t="shared" si="68"/>
        <v>0</v>
      </c>
      <c r="BL93" s="48">
        <f t="shared" si="69"/>
        <v>0</v>
      </c>
    </row>
    <row r="94" spans="1:64" s="2" customFormat="1" ht="30" customHeight="1">
      <c r="A94" s="29" t="str">
        <f t="shared" si="36"/>
        <v>Д</v>
      </c>
      <c r="B94" s="29" t="str">
        <f t="shared" si="37"/>
        <v>Б</v>
      </c>
      <c r="C94" s="30" t="s">
        <v>125</v>
      </c>
      <c r="D94" s="31" t="str">
        <f t="shared" si="38"/>
        <v>'38.03.05</v>
      </c>
      <c r="E94" s="32" t="str">
        <f t="shared" si="39"/>
        <v>Бизнес-информатика</v>
      </c>
      <c r="F94" s="33" t="s">
        <v>74</v>
      </c>
      <c r="G94" s="33" t="s">
        <v>89</v>
      </c>
      <c r="H94" s="34"/>
      <c r="I94" s="34"/>
      <c r="J94" s="35" t="s">
        <v>118</v>
      </c>
      <c r="K94" s="36">
        <v>1</v>
      </c>
      <c r="L94" s="36">
        <v>18</v>
      </c>
      <c r="M94" s="37" t="s">
        <v>78</v>
      </c>
      <c r="N94" s="36">
        <v>1</v>
      </c>
      <c r="O94" s="36"/>
      <c r="P94" s="36"/>
      <c r="Q94" s="37" t="s">
        <v>91</v>
      </c>
      <c r="R94" s="36"/>
      <c r="S94" s="36"/>
      <c r="T94" s="36"/>
      <c r="U94" s="36"/>
      <c r="V94" s="36"/>
      <c r="W94" s="39" t="str">
        <f t="shared" si="40"/>
        <v>НБИбд</v>
      </c>
      <c r="X94" s="36" t="s">
        <v>132</v>
      </c>
      <c r="Y94" s="36">
        <v>6</v>
      </c>
      <c r="Z94" s="36">
        <v>3</v>
      </c>
      <c r="AA94" s="39">
        <f t="shared" si="41"/>
        <v>70</v>
      </c>
      <c r="AB94" s="36">
        <v>56</v>
      </c>
      <c r="AC94" s="36">
        <v>14</v>
      </c>
      <c r="AD94" s="40">
        <f t="shared" si="42"/>
        <v>70</v>
      </c>
      <c r="AE94" s="41">
        <f t="shared" si="43"/>
        <v>1</v>
      </c>
      <c r="AF94" s="41">
        <f t="shared" si="44"/>
        <v>1</v>
      </c>
      <c r="AG94" s="42" t="s">
        <v>80</v>
      </c>
      <c r="AH94" s="37" t="s">
        <v>81</v>
      </c>
      <c r="AI94" s="37" t="s">
        <v>94</v>
      </c>
      <c r="AJ94" s="43" t="s">
        <v>102</v>
      </c>
      <c r="AK94" s="37"/>
      <c r="AL94" s="44">
        <f t="shared" si="45"/>
        <v>18</v>
      </c>
      <c r="AM94" s="44">
        <f t="shared" si="46"/>
        <v>0</v>
      </c>
      <c r="AN94" s="44">
        <f t="shared" si="47"/>
        <v>0</v>
      </c>
      <c r="AO94" s="44">
        <f t="shared" si="48"/>
        <v>23.1</v>
      </c>
      <c r="AP94" s="44">
        <f t="shared" si="49"/>
        <v>35</v>
      </c>
      <c r="AQ94" s="44">
        <f t="shared" si="50"/>
        <v>3</v>
      </c>
      <c r="AR94" s="44">
        <f t="shared" si="51"/>
        <v>2.7</v>
      </c>
      <c r="AS94" s="44">
        <f t="shared" si="52"/>
        <v>0</v>
      </c>
      <c r="AT94" s="44">
        <f t="shared" si="53"/>
        <v>0</v>
      </c>
      <c r="AU94" s="44">
        <f t="shared" si="54"/>
        <v>0</v>
      </c>
      <c r="AV94" s="44">
        <f>IF(M94="ПП",РПП*AA94*(U94/1.5),IF(M94="ВП",ВПр*AA94*(U94/1.5),IF(M94="РПА",РПА*AA94*(U94/1.5),IF(M94="КПА",кпа*AA94*(U94/1.5),0))))</f>
        <v>0</v>
      </c>
      <c r="AW94" s="44">
        <f t="shared" si="55"/>
        <v>0</v>
      </c>
      <c r="AX94" s="44">
        <f t="shared" si="56"/>
        <v>0</v>
      </c>
      <c r="AY94" s="44">
        <f t="shared" si="57"/>
        <v>0</v>
      </c>
      <c r="AZ94" s="44">
        <f t="shared" si="58"/>
        <v>0</v>
      </c>
      <c r="BA94" s="44">
        <f t="shared" si="59"/>
        <v>0</v>
      </c>
      <c r="BB94" s="44">
        <f t="shared" si="60"/>
        <v>0</v>
      </c>
      <c r="BC94" s="44">
        <f t="shared" si="61"/>
        <v>0</v>
      </c>
      <c r="BD94" s="44">
        <f t="shared" si="62"/>
        <v>0</v>
      </c>
      <c r="BE94" s="45">
        <f t="shared" si="63"/>
        <v>81.8</v>
      </c>
      <c r="BF94" s="46"/>
      <c r="BG94" s="47">
        <f t="shared" si="64"/>
        <v>18</v>
      </c>
      <c r="BH94" s="47">
        <f t="shared" si="65"/>
        <v>0.5</v>
      </c>
      <c r="BI94" s="47">
        <f t="shared" si="66"/>
        <v>63.800000000000004</v>
      </c>
      <c r="BJ94" s="48">
        <f t="shared" si="67"/>
        <v>0</v>
      </c>
      <c r="BK94" s="48">
        <f t="shared" si="68"/>
        <v>0</v>
      </c>
      <c r="BL94" s="48">
        <f t="shared" si="69"/>
        <v>0</v>
      </c>
    </row>
    <row r="95" spans="1:64" s="2" customFormat="1" ht="30" customHeight="1">
      <c r="A95" s="29" t="str">
        <f t="shared" si="36"/>
        <v>Д</v>
      </c>
      <c r="B95" s="29" t="str">
        <f t="shared" si="37"/>
        <v>Б</v>
      </c>
      <c r="C95" s="30" t="s">
        <v>125</v>
      </c>
      <c r="D95" s="31" t="str">
        <f t="shared" si="38"/>
        <v>'38.03.05</v>
      </c>
      <c r="E95" s="32" t="str">
        <f t="shared" si="39"/>
        <v>Бизнес-информатика</v>
      </c>
      <c r="F95" s="33" t="s">
        <v>74</v>
      </c>
      <c r="G95" s="33" t="s">
        <v>89</v>
      </c>
      <c r="H95" s="34"/>
      <c r="I95" s="34"/>
      <c r="J95" s="35" t="s">
        <v>118</v>
      </c>
      <c r="K95" s="36">
        <v>1</v>
      </c>
      <c r="L95" s="36">
        <v>18</v>
      </c>
      <c r="M95" s="37" t="s">
        <v>84</v>
      </c>
      <c r="N95" s="36"/>
      <c r="O95" s="36"/>
      <c r="P95" s="36">
        <v>1</v>
      </c>
      <c r="Q95" s="37"/>
      <c r="R95" s="36"/>
      <c r="S95" s="36"/>
      <c r="T95" s="36"/>
      <c r="U95" s="36"/>
      <c r="V95" s="36"/>
      <c r="W95" s="39" t="str">
        <f t="shared" si="40"/>
        <v>НБИбд</v>
      </c>
      <c r="X95" s="36" t="s">
        <v>116</v>
      </c>
      <c r="Y95" s="36">
        <v>2</v>
      </c>
      <c r="Z95" s="36">
        <v>1</v>
      </c>
      <c r="AA95" s="39">
        <f t="shared" si="41"/>
        <v>24</v>
      </c>
      <c r="AB95" s="49">
        <v>19</v>
      </c>
      <c r="AC95" s="49">
        <v>5</v>
      </c>
      <c r="AD95" s="40">
        <f t="shared" si="42"/>
        <v>24</v>
      </c>
      <c r="AE95" s="41">
        <f t="shared" si="43"/>
        <v>1</v>
      </c>
      <c r="AF95" s="41">
        <f t="shared" si="44"/>
        <v>1</v>
      </c>
      <c r="AG95" s="42" t="s">
        <v>80</v>
      </c>
      <c r="AH95" s="37" t="s">
        <v>100</v>
      </c>
      <c r="AI95" s="37" t="s">
        <v>94</v>
      </c>
      <c r="AJ95" s="43" t="s">
        <v>103</v>
      </c>
      <c r="AK95" s="37"/>
      <c r="AL95" s="44">
        <f t="shared" si="45"/>
        <v>0</v>
      </c>
      <c r="AM95" s="44">
        <f t="shared" si="46"/>
        <v>18</v>
      </c>
      <c r="AN95" s="44">
        <f t="shared" si="47"/>
        <v>0</v>
      </c>
      <c r="AO95" s="44">
        <f t="shared" si="48"/>
        <v>0</v>
      </c>
      <c r="AP95" s="44">
        <f t="shared" si="49"/>
        <v>0</v>
      </c>
      <c r="AQ95" s="44">
        <f t="shared" si="50"/>
        <v>0</v>
      </c>
      <c r="AR95" s="44">
        <f t="shared" si="51"/>
        <v>0</v>
      </c>
      <c r="AS95" s="44">
        <f t="shared" si="52"/>
        <v>0</v>
      </c>
      <c r="AT95" s="44">
        <f t="shared" si="53"/>
        <v>0</v>
      </c>
      <c r="AU95" s="44">
        <f t="shared" si="54"/>
        <v>0</v>
      </c>
      <c r="AV95" s="44">
        <f>IF(M95="ПП",РПП*AA95*(U95/1.5),IF(M95="ВП",ВПр*AA95*(U95/1.5),IF(M95="РПА",РПА*AA95*(U95/1.5),IF(M95="КПА",кпа*AA95*(U95/1.5),0))))</f>
        <v>0</v>
      </c>
      <c r="AW95" s="44">
        <f t="shared" si="55"/>
        <v>0</v>
      </c>
      <c r="AX95" s="44">
        <f t="shared" si="56"/>
        <v>0</v>
      </c>
      <c r="AY95" s="44">
        <f t="shared" si="57"/>
        <v>0</v>
      </c>
      <c r="AZ95" s="44">
        <f t="shared" si="58"/>
        <v>0</v>
      </c>
      <c r="BA95" s="44">
        <f t="shared" si="59"/>
        <v>0</v>
      </c>
      <c r="BB95" s="44">
        <f t="shared" si="60"/>
        <v>0</v>
      </c>
      <c r="BC95" s="44">
        <f t="shared" si="61"/>
        <v>0</v>
      </c>
      <c r="BD95" s="44">
        <f t="shared" si="62"/>
        <v>0</v>
      </c>
      <c r="BE95" s="45">
        <f t="shared" si="63"/>
        <v>18</v>
      </c>
      <c r="BF95" s="46"/>
      <c r="BG95" s="47">
        <f t="shared" si="64"/>
        <v>18</v>
      </c>
      <c r="BH95" s="47">
        <f t="shared" si="65"/>
        <v>0.5</v>
      </c>
      <c r="BI95" s="47">
        <f t="shared" si="66"/>
        <v>0</v>
      </c>
      <c r="BJ95" s="48">
        <f t="shared" si="67"/>
        <v>0</v>
      </c>
      <c r="BK95" s="48">
        <f t="shared" si="68"/>
        <v>0</v>
      </c>
      <c r="BL95" s="48">
        <f t="shared" si="69"/>
        <v>0</v>
      </c>
    </row>
    <row r="96" spans="1:64" s="2" customFormat="1" ht="30" customHeight="1">
      <c r="A96" s="29" t="str">
        <f t="shared" si="36"/>
        <v>Д</v>
      </c>
      <c r="B96" s="29" t="str">
        <f t="shared" si="37"/>
        <v>Б</v>
      </c>
      <c r="C96" s="30" t="s">
        <v>125</v>
      </c>
      <c r="D96" s="31" t="str">
        <f t="shared" si="38"/>
        <v>'38.03.05</v>
      </c>
      <c r="E96" s="32" t="str">
        <f t="shared" si="39"/>
        <v>Бизнес-информатика</v>
      </c>
      <c r="F96" s="33" t="s">
        <v>74</v>
      </c>
      <c r="G96" s="33" t="s">
        <v>89</v>
      </c>
      <c r="H96" s="34"/>
      <c r="I96" s="34"/>
      <c r="J96" s="35" t="s">
        <v>118</v>
      </c>
      <c r="K96" s="36">
        <v>1</v>
      </c>
      <c r="L96" s="36">
        <v>18</v>
      </c>
      <c r="M96" s="37" t="s">
        <v>84</v>
      </c>
      <c r="N96" s="36"/>
      <c r="O96" s="36"/>
      <c r="P96" s="36">
        <v>1</v>
      </c>
      <c r="Q96" s="37"/>
      <c r="R96" s="36"/>
      <c r="S96" s="36"/>
      <c r="T96" s="36"/>
      <c r="U96" s="36"/>
      <c r="V96" s="36"/>
      <c r="W96" s="39" t="str">
        <f t="shared" si="40"/>
        <v>НБИбд</v>
      </c>
      <c r="X96" s="36" t="s">
        <v>133</v>
      </c>
      <c r="Y96" s="36">
        <v>2</v>
      </c>
      <c r="Z96" s="36">
        <v>1</v>
      </c>
      <c r="AA96" s="39">
        <f t="shared" si="41"/>
        <v>24</v>
      </c>
      <c r="AB96" s="49">
        <v>19</v>
      </c>
      <c r="AC96" s="49">
        <v>5</v>
      </c>
      <c r="AD96" s="40">
        <f t="shared" si="42"/>
        <v>24</v>
      </c>
      <c r="AE96" s="41">
        <f t="shared" si="43"/>
        <v>1</v>
      </c>
      <c r="AF96" s="41">
        <f t="shared" si="44"/>
        <v>1</v>
      </c>
      <c r="AG96" s="42" t="s">
        <v>80</v>
      </c>
      <c r="AH96" s="37" t="s">
        <v>100</v>
      </c>
      <c r="AI96" s="37" t="s">
        <v>94</v>
      </c>
      <c r="AJ96" s="43" t="s">
        <v>103</v>
      </c>
      <c r="AK96" s="37"/>
      <c r="AL96" s="44">
        <f t="shared" si="45"/>
        <v>0</v>
      </c>
      <c r="AM96" s="44">
        <f t="shared" si="46"/>
        <v>18</v>
      </c>
      <c r="AN96" s="44">
        <f t="shared" si="47"/>
        <v>0</v>
      </c>
      <c r="AO96" s="44">
        <f t="shared" si="48"/>
        <v>0</v>
      </c>
      <c r="AP96" s="44">
        <f t="shared" si="49"/>
        <v>0</v>
      </c>
      <c r="AQ96" s="44">
        <f t="shared" si="50"/>
        <v>0</v>
      </c>
      <c r="AR96" s="44">
        <f t="shared" si="51"/>
        <v>0</v>
      </c>
      <c r="AS96" s="44">
        <f t="shared" si="52"/>
        <v>0</v>
      </c>
      <c r="AT96" s="44">
        <f t="shared" si="53"/>
        <v>0</v>
      </c>
      <c r="AU96" s="44">
        <f t="shared" si="54"/>
        <v>0</v>
      </c>
      <c r="AV96" s="44">
        <f>IF(M96="ПП",РПП*AA96*(U96/1.5),IF(M96="ВП",ВПр*AA96*(U96/1.5),IF(M96="РПА",РПА*AA96*(U96/1.5),IF(M96="КПА",кпа*AA96*(U96/1.5),0))))</f>
        <v>0</v>
      </c>
      <c r="AW96" s="44">
        <f t="shared" si="55"/>
        <v>0</v>
      </c>
      <c r="AX96" s="44">
        <f t="shared" si="56"/>
        <v>0</v>
      </c>
      <c r="AY96" s="44">
        <f t="shared" si="57"/>
        <v>0</v>
      </c>
      <c r="AZ96" s="44">
        <f t="shared" si="58"/>
        <v>0</v>
      </c>
      <c r="BA96" s="44">
        <f t="shared" si="59"/>
        <v>0</v>
      </c>
      <c r="BB96" s="44">
        <f t="shared" si="60"/>
        <v>0</v>
      </c>
      <c r="BC96" s="44">
        <f t="shared" si="61"/>
        <v>0</v>
      </c>
      <c r="BD96" s="44">
        <f t="shared" si="62"/>
        <v>0</v>
      </c>
      <c r="BE96" s="45">
        <f t="shared" si="63"/>
        <v>18</v>
      </c>
      <c r="BF96" s="46"/>
      <c r="BG96" s="47">
        <f t="shared" si="64"/>
        <v>18</v>
      </c>
      <c r="BH96" s="47">
        <f t="shared" si="65"/>
        <v>0.5</v>
      </c>
      <c r="BI96" s="47">
        <f t="shared" si="66"/>
        <v>0</v>
      </c>
      <c r="BJ96" s="48">
        <f t="shared" si="67"/>
        <v>0</v>
      </c>
      <c r="BK96" s="48">
        <f t="shared" si="68"/>
        <v>0</v>
      </c>
      <c r="BL96" s="48">
        <f t="shared" si="69"/>
        <v>0</v>
      </c>
    </row>
    <row r="97" spans="1:64" s="2" customFormat="1" ht="30" customHeight="1">
      <c r="A97" s="29" t="str">
        <f t="shared" si="36"/>
        <v>Д</v>
      </c>
      <c r="B97" s="29" t="str">
        <f t="shared" si="37"/>
        <v>Б</v>
      </c>
      <c r="C97" s="30" t="s">
        <v>125</v>
      </c>
      <c r="D97" s="31" t="str">
        <f t="shared" si="38"/>
        <v>'38.03.05</v>
      </c>
      <c r="E97" s="32" t="str">
        <f t="shared" si="39"/>
        <v>Бизнес-информатика</v>
      </c>
      <c r="F97" s="33" t="s">
        <v>74</v>
      </c>
      <c r="G97" s="33" t="s">
        <v>89</v>
      </c>
      <c r="H97" s="34"/>
      <c r="I97" s="34"/>
      <c r="J97" s="35" t="s">
        <v>118</v>
      </c>
      <c r="K97" s="36">
        <v>1</v>
      </c>
      <c r="L97" s="36">
        <v>18</v>
      </c>
      <c r="M97" s="37" t="s">
        <v>84</v>
      </c>
      <c r="N97" s="36"/>
      <c r="O97" s="36"/>
      <c r="P97" s="36">
        <v>1</v>
      </c>
      <c r="Q97" s="37"/>
      <c r="R97" s="36"/>
      <c r="S97" s="36"/>
      <c r="T97" s="36"/>
      <c r="U97" s="36"/>
      <c r="V97" s="36"/>
      <c r="W97" s="39" t="str">
        <f t="shared" si="40"/>
        <v>НБИбд</v>
      </c>
      <c r="X97" s="36" t="s">
        <v>134</v>
      </c>
      <c r="Y97" s="36">
        <v>2</v>
      </c>
      <c r="Z97" s="36">
        <v>1</v>
      </c>
      <c r="AA97" s="39">
        <f t="shared" si="41"/>
        <v>22</v>
      </c>
      <c r="AB97" s="49">
        <v>18</v>
      </c>
      <c r="AC97" s="49">
        <v>4</v>
      </c>
      <c r="AD97" s="40">
        <f t="shared" si="42"/>
        <v>24</v>
      </c>
      <c r="AE97" s="41">
        <f t="shared" si="43"/>
        <v>0.91666666666666663</v>
      </c>
      <c r="AF97" s="41">
        <f t="shared" si="44"/>
        <v>0.91666666666666663</v>
      </c>
      <c r="AG97" s="42" t="s">
        <v>80</v>
      </c>
      <c r="AH97" s="37" t="s">
        <v>100</v>
      </c>
      <c r="AI97" s="37" t="s">
        <v>94</v>
      </c>
      <c r="AJ97" s="43" t="s">
        <v>103</v>
      </c>
      <c r="AK97" s="37"/>
      <c r="AL97" s="44">
        <f t="shared" si="45"/>
        <v>0</v>
      </c>
      <c r="AM97" s="44">
        <f t="shared" si="46"/>
        <v>16.5</v>
      </c>
      <c r="AN97" s="44">
        <f t="shared" si="47"/>
        <v>0</v>
      </c>
      <c r="AO97" s="44">
        <f t="shared" si="48"/>
        <v>0</v>
      </c>
      <c r="AP97" s="44">
        <f t="shared" si="49"/>
        <v>0</v>
      </c>
      <c r="AQ97" s="44">
        <f t="shared" si="50"/>
        <v>0</v>
      </c>
      <c r="AR97" s="44">
        <f t="shared" si="51"/>
        <v>0</v>
      </c>
      <c r="AS97" s="44">
        <f t="shared" si="52"/>
        <v>0</v>
      </c>
      <c r="AT97" s="44">
        <f t="shared" si="53"/>
        <v>0</v>
      </c>
      <c r="AU97" s="44">
        <f t="shared" si="54"/>
        <v>0</v>
      </c>
      <c r="AV97" s="44">
        <f>IF(M97="ПП",РПП*AA97*(U97/1.5),IF(M97="ВП",ВПр*AA97*(U97/1.5),IF(M97="РПА",РПА*AA97*(U97/1.5),IF(M97="КПА",кпа*AA97*(U97/1.5),0))))</f>
        <v>0</v>
      </c>
      <c r="AW97" s="44">
        <f t="shared" si="55"/>
        <v>0</v>
      </c>
      <c r="AX97" s="44">
        <f t="shared" si="56"/>
        <v>0</v>
      </c>
      <c r="AY97" s="44">
        <f t="shared" si="57"/>
        <v>0</v>
      </c>
      <c r="AZ97" s="44">
        <f t="shared" si="58"/>
        <v>0</v>
      </c>
      <c r="BA97" s="44">
        <f t="shared" si="59"/>
        <v>0</v>
      </c>
      <c r="BB97" s="44">
        <f t="shared" si="60"/>
        <v>0</v>
      </c>
      <c r="BC97" s="44">
        <f t="shared" si="61"/>
        <v>0</v>
      </c>
      <c r="BD97" s="44">
        <f t="shared" si="62"/>
        <v>0</v>
      </c>
      <c r="BE97" s="45">
        <f t="shared" si="63"/>
        <v>16.5</v>
      </c>
      <c r="BF97" s="46"/>
      <c r="BG97" s="47">
        <f t="shared" si="64"/>
        <v>16.5</v>
      </c>
      <c r="BH97" s="47">
        <f t="shared" si="65"/>
        <v>0.5</v>
      </c>
      <c r="BI97" s="47">
        <f t="shared" si="66"/>
        <v>0</v>
      </c>
      <c r="BJ97" s="48">
        <f t="shared" si="67"/>
        <v>0</v>
      </c>
      <c r="BK97" s="48">
        <f t="shared" si="68"/>
        <v>0</v>
      </c>
      <c r="BL97" s="48">
        <f t="shared" si="69"/>
        <v>0</v>
      </c>
    </row>
    <row r="98" spans="1:64" s="2" customFormat="1" ht="30" customHeight="1">
      <c r="A98" s="29" t="str">
        <f t="shared" si="36"/>
        <v>Д</v>
      </c>
      <c r="B98" s="29" t="str">
        <f t="shared" si="37"/>
        <v>Б</v>
      </c>
      <c r="C98" s="30" t="s">
        <v>125</v>
      </c>
      <c r="D98" s="31" t="str">
        <f t="shared" si="38"/>
        <v>'38.03.05</v>
      </c>
      <c r="E98" s="32" t="str">
        <f t="shared" si="39"/>
        <v>Бизнес-информатика</v>
      </c>
      <c r="F98" s="33" t="s">
        <v>74</v>
      </c>
      <c r="G98" s="33" t="s">
        <v>89</v>
      </c>
      <c r="H98" s="34"/>
      <c r="I98" s="34"/>
      <c r="J98" s="35" t="s">
        <v>135</v>
      </c>
      <c r="K98" s="36">
        <v>1</v>
      </c>
      <c r="L98" s="36">
        <v>18</v>
      </c>
      <c r="M98" s="37" t="s">
        <v>78</v>
      </c>
      <c r="N98" s="36">
        <v>1</v>
      </c>
      <c r="O98" s="36"/>
      <c r="P98" s="36"/>
      <c r="Q98" s="37"/>
      <c r="R98" s="36"/>
      <c r="S98" s="36"/>
      <c r="T98" s="36"/>
      <c r="U98" s="36"/>
      <c r="V98" s="36"/>
      <c r="W98" s="39" t="str">
        <f t="shared" si="40"/>
        <v>НБИбд</v>
      </c>
      <c r="X98" s="36" t="s">
        <v>132</v>
      </c>
      <c r="Y98" s="36">
        <v>6</v>
      </c>
      <c r="Z98" s="36">
        <v>3</v>
      </c>
      <c r="AA98" s="39">
        <f t="shared" si="41"/>
        <v>70</v>
      </c>
      <c r="AB98" s="36">
        <v>56</v>
      </c>
      <c r="AC98" s="36">
        <v>14</v>
      </c>
      <c r="AD98" s="40">
        <f t="shared" si="42"/>
        <v>70</v>
      </c>
      <c r="AE98" s="41">
        <f t="shared" si="43"/>
        <v>1</v>
      </c>
      <c r="AF98" s="41">
        <f t="shared" si="44"/>
        <v>1</v>
      </c>
      <c r="AG98" s="42" t="s">
        <v>80</v>
      </c>
      <c r="AH98" s="37" t="s">
        <v>100</v>
      </c>
      <c r="AI98" s="37" t="s">
        <v>94</v>
      </c>
      <c r="AJ98" s="43" t="s">
        <v>136</v>
      </c>
      <c r="AK98" s="37"/>
      <c r="AL98" s="44">
        <f t="shared" si="45"/>
        <v>18</v>
      </c>
      <c r="AM98" s="44">
        <f t="shared" si="46"/>
        <v>0</v>
      </c>
      <c r="AN98" s="44">
        <f t="shared" si="47"/>
        <v>0</v>
      </c>
      <c r="AO98" s="44">
        <f t="shared" si="48"/>
        <v>0</v>
      </c>
      <c r="AP98" s="44">
        <f t="shared" si="49"/>
        <v>0</v>
      </c>
      <c r="AQ98" s="44">
        <f t="shared" si="50"/>
        <v>0</v>
      </c>
      <c r="AR98" s="44">
        <f t="shared" si="51"/>
        <v>2.7</v>
      </c>
      <c r="AS98" s="44">
        <f t="shared" si="52"/>
        <v>0</v>
      </c>
      <c r="AT98" s="44">
        <f t="shared" si="53"/>
        <v>0</v>
      </c>
      <c r="AU98" s="44">
        <f t="shared" si="54"/>
        <v>0</v>
      </c>
      <c r="AV98" s="44">
        <f>IF(M98="ПП",РПП*AA98*(U98/1.5),IF(M98="ВП",ВПр*AA98*(U98/1.5),IF(M98="РПА",РПА*AA98*(U98/1.5),IF(M98="КПА",кпа*AA98*(U98/1.5),0))))</f>
        <v>0</v>
      </c>
      <c r="AW98" s="44">
        <f t="shared" si="55"/>
        <v>0</v>
      </c>
      <c r="AX98" s="44">
        <f t="shared" si="56"/>
        <v>0</v>
      </c>
      <c r="AY98" s="44">
        <f t="shared" si="57"/>
        <v>0</v>
      </c>
      <c r="AZ98" s="44">
        <f t="shared" si="58"/>
        <v>0</v>
      </c>
      <c r="BA98" s="44">
        <f t="shared" si="59"/>
        <v>0</v>
      </c>
      <c r="BB98" s="44">
        <f t="shared" si="60"/>
        <v>0</v>
      </c>
      <c r="BC98" s="44">
        <f t="shared" si="61"/>
        <v>0</v>
      </c>
      <c r="BD98" s="44">
        <f t="shared" si="62"/>
        <v>0</v>
      </c>
      <c r="BE98" s="45">
        <f t="shared" si="63"/>
        <v>20.7</v>
      </c>
      <c r="BF98" s="46"/>
      <c r="BG98" s="47">
        <f t="shared" si="64"/>
        <v>18</v>
      </c>
      <c r="BH98" s="47">
        <f t="shared" si="65"/>
        <v>0.5</v>
      </c>
      <c r="BI98" s="47">
        <f t="shared" si="66"/>
        <v>2.7</v>
      </c>
      <c r="BJ98" s="48">
        <f t="shared" si="67"/>
        <v>0</v>
      </c>
      <c r="BK98" s="48">
        <f t="shared" si="68"/>
        <v>0</v>
      </c>
      <c r="BL98" s="48">
        <f t="shared" si="69"/>
        <v>0</v>
      </c>
    </row>
    <row r="99" spans="1:64" s="2" customFormat="1" ht="30" customHeight="1">
      <c r="A99" s="29" t="str">
        <f t="shared" si="36"/>
        <v>Д</v>
      </c>
      <c r="B99" s="29" t="str">
        <f t="shared" si="37"/>
        <v>Б</v>
      </c>
      <c r="C99" s="30" t="s">
        <v>125</v>
      </c>
      <c r="D99" s="31" t="str">
        <f t="shared" si="38"/>
        <v>'38.03.05</v>
      </c>
      <c r="E99" s="32" t="str">
        <f t="shared" si="39"/>
        <v>Бизнес-информатика</v>
      </c>
      <c r="F99" s="33" t="s">
        <v>74</v>
      </c>
      <c r="G99" s="33" t="s">
        <v>89</v>
      </c>
      <c r="H99" s="34"/>
      <c r="I99" s="34"/>
      <c r="J99" s="35" t="s">
        <v>135</v>
      </c>
      <c r="K99" s="36">
        <v>1</v>
      </c>
      <c r="L99" s="36">
        <v>18</v>
      </c>
      <c r="M99" s="37" t="s">
        <v>84</v>
      </c>
      <c r="N99" s="36"/>
      <c r="O99" s="36"/>
      <c r="P99" s="36">
        <v>2</v>
      </c>
      <c r="Q99" s="37" t="s">
        <v>85</v>
      </c>
      <c r="R99" s="36"/>
      <c r="S99" s="36"/>
      <c r="T99" s="36"/>
      <c r="U99" s="36"/>
      <c r="V99" s="36"/>
      <c r="W99" s="39" t="str">
        <f t="shared" si="40"/>
        <v>НБИбд</v>
      </c>
      <c r="X99" s="36" t="s">
        <v>116</v>
      </c>
      <c r="Y99" s="36">
        <v>2</v>
      </c>
      <c r="Z99" s="36">
        <v>1</v>
      </c>
      <c r="AA99" s="39">
        <f t="shared" si="41"/>
        <v>24</v>
      </c>
      <c r="AB99" s="49">
        <v>19</v>
      </c>
      <c r="AC99" s="49">
        <v>5</v>
      </c>
      <c r="AD99" s="40">
        <f t="shared" si="42"/>
        <v>24</v>
      </c>
      <c r="AE99" s="41">
        <f t="shared" si="43"/>
        <v>1</v>
      </c>
      <c r="AF99" s="41">
        <f t="shared" si="44"/>
        <v>1</v>
      </c>
      <c r="AG99" s="42" t="s">
        <v>80</v>
      </c>
      <c r="AH99" s="37" t="s">
        <v>100</v>
      </c>
      <c r="AI99" s="37" t="s">
        <v>94</v>
      </c>
      <c r="AJ99" s="43" t="s">
        <v>136</v>
      </c>
      <c r="AK99" s="37"/>
      <c r="AL99" s="44">
        <f t="shared" si="45"/>
        <v>0</v>
      </c>
      <c r="AM99" s="44">
        <f t="shared" si="46"/>
        <v>36</v>
      </c>
      <c r="AN99" s="44">
        <f t="shared" si="47"/>
        <v>0</v>
      </c>
      <c r="AO99" s="44">
        <f t="shared" si="48"/>
        <v>7.92</v>
      </c>
      <c r="AP99" s="44">
        <f t="shared" si="49"/>
        <v>12</v>
      </c>
      <c r="AQ99" s="44">
        <f t="shared" si="50"/>
        <v>1</v>
      </c>
      <c r="AR99" s="44">
        <f t="shared" si="51"/>
        <v>0</v>
      </c>
      <c r="AS99" s="44">
        <f t="shared" si="52"/>
        <v>0</v>
      </c>
      <c r="AT99" s="44">
        <f t="shared" si="53"/>
        <v>0</v>
      </c>
      <c r="AU99" s="44">
        <f t="shared" si="54"/>
        <v>0</v>
      </c>
      <c r="AV99" s="44">
        <f>IF(M99="ПП",РПП*AA99*(U99/1.5),IF(M99="ВП",ВПр*AA99*(U99/1.5),IF(M99="РПА",РПА*AA99*(U99/1.5),IF(M99="КПА",кпа*AA99*(U99/1.5),0))))</f>
        <v>0</v>
      </c>
      <c r="AW99" s="44">
        <f t="shared" si="55"/>
        <v>0</v>
      </c>
      <c r="AX99" s="44">
        <f t="shared" si="56"/>
        <v>0</v>
      </c>
      <c r="AY99" s="44">
        <f t="shared" si="57"/>
        <v>0</v>
      </c>
      <c r="AZ99" s="44">
        <f t="shared" si="58"/>
        <v>0</v>
      </c>
      <c r="BA99" s="44">
        <f t="shared" si="59"/>
        <v>0</v>
      </c>
      <c r="BB99" s="44">
        <f t="shared" si="60"/>
        <v>0</v>
      </c>
      <c r="BC99" s="44">
        <f t="shared" si="61"/>
        <v>0</v>
      </c>
      <c r="BD99" s="44">
        <f t="shared" si="62"/>
        <v>0</v>
      </c>
      <c r="BE99" s="45">
        <f t="shared" si="63"/>
        <v>56.92</v>
      </c>
      <c r="BF99" s="46"/>
      <c r="BG99" s="47">
        <f t="shared" si="64"/>
        <v>36</v>
      </c>
      <c r="BH99" s="47">
        <f t="shared" si="65"/>
        <v>1</v>
      </c>
      <c r="BI99" s="47">
        <f t="shared" si="66"/>
        <v>20.92</v>
      </c>
      <c r="BJ99" s="48">
        <f t="shared" si="67"/>
        <v>0</v>
      </c>
      <c r="BK99" s="48">
        <f t="shared" si="68"/>
        <v>0</v>
      </c>
      <c r="BL99" s="48">
        <f t="shared" si="69"/>
        <v>0</v>
      </c>
    </row>
    <row r="100" spans="1:64" s="2" customFormat="1" ht="30" customHeight="1">
      <c r="A100" s="29" t="str">
        <f t="shared" si="36"/>
        <v>Д</v>
      </c>
      <c r="B100" s="29" t="str">
        <f t="shared" si="37"/>
        <v>Б</v>
      </c>
      <c r="C100" s="30" t="s">
        <v>125</v>
      </c>
      <c r="D100" s="31" t="str">
        <f t="shared" si="38"/>
        <v>'38.03.05</v>
      </c>
      <c r="E100" s="32" t="str">
        <f t="shared" si="39"/>
        <v>Бизнес-информатика</v>
      </c>
      <c r="F100" s="33" t="s">
        <v>74</v>
      </c>
      <c r="G100" s="33" t="s">
        <v>89</v>
      </c>
      <c r="H100" s="34"/>
      <c r="I100" s="34"/>
      <c r="J100" s="35" t="s">
        <v>135</v>
      </c>
      <c r="K100" s="36">
        <v>1</v>
      </c>
      <c r="L100" s="36">
        <v>18</v>
      </c>
      <c r="M100" s="37" t="s">
        <v>84</v>
      </c>
      <c r="N100" s="36"/>
      <c r="O100" s="36"/>
      <c r="P100" s="36">
        <v>2</v>
      </c>
      <c r="Q100" s="37" t="s">
        <v>85</v>
      </c>
      <c r="R100" s="36"/>
      <c r="S100" s="36"/>
      <c r="T100" s="36"/>
      <c r="U100" s="36"/>
      <c r="V100" s="36"/>
      <c r="W100" s="39" t="str">
        <f t="shared" si="40"/>
        <v>НБИбд</v>
      </c>
      <c r="X100" s="36" t="s">
        <v>133</v>
      </c>
      <c r="Y100" s="36">
        <v>2</v>
      </c>
      <c r="Z100" s="36">
        <v>1</v>
      </c>
      <c r="AA100" s="39">
        <f t="shared" si="41"/>
        <v>24</v>
      </c>
      <c r="AB100" s="49">
        <v>19</v>
      </c>
      <c r="AC100" s="49">
        <v>5</v>
      </c>
      <c r="AD100" s="40">
        <f t="shared" si="42"/>
        <v>24</v>
      </c>
      <c r="AE100" s="41">
        <f t="shared" si="43"/>
        <v>1</v>
      </c>
      <c r="AF100" s="41">
        <f t="shared" si="44"/>
        <v>1</v>
      </c>
      <c r="AG100" s="42" t="s">
        <v>80</v>
      </c>
      <c r="AH100" s="37" t="s">
        <v>100</v>
      </c>
      <c r="AI100" s="37" t="s">
        <v>94</v>
      </c>
      <c r="AJ100" s="50" t="s">
        <v>136</v>
      </c>
      <c r="AK100" s="37"/>
      <c r="AL100" s="44">
        <f t="shared" si="45"/>
        <v>0</v>
      </c>
      <c r="AM100" s="44">
        <f t="shared" si="46"/>
        <v>36</v>
      </c>
      <c r="AN100" s="44">
        <f t="shared" si="47"/>
        <v>0</v>
      </c>
      <c r="AO100" s="44">
        <f t="shared" si="48"/>
        <v>7.92</v>
      </c>
      <c r="AP100" s="44">
        <f t="shared" si="49"/>
        <v>12</v>
      </c>
      <c r="AQ100" s="44">
        <f t="shared" si="50"/>
        <v>1</v>
      </c>
      <c r="AR100" s="44">
        <f t="shared" si="51"/>
        <v>0</v>
      </c>
      <c r="AS100" s="44">
        <f t="shared" si="52"/>
        <v>0</v>
      </c>
      <c r="AT100" s="44">
        <f t="shared" si="53"/>
        <v>0</v>
      </c>
      <c r="AU100" s="44">
        <f t="shared" si="54"/>
        <v>0</v>
      </c>
      <c r="AV100" s="44">
        <f>IF(M100="ПП",РПП*AA100*(U100/1.5),IF(M100="ВП",ВПр*AA100*(U100/1.5),IF(M100="РПА",РПА*AA100*(U100/1.5),IF(M100="КПА",кпа*AA100*(U100/1.5),0))))</f>
        <v>0</v>
      </c>
      <c r="AW100" s="44">
        <f t="shared" si="55"/>
        <v>0</v>
      </c>
      <c r="AX100" s="44">
        <f t="shared" si="56"/>
        <v>0</v>
      </c>
      <c r="AY100" s="44">
        <f t="shared" si="57"/>
        <v>0</v>
      </c>
      <c r="AZ100" s="44">
        <f t="shared" si="58"/>
        <v>0</v>
      </c>
      <c r="BA100" s="44">
        <f t="shared" si="59"/>
        <v>0</v>
      </c>
      <c r="BB100" s="44">
        <f t="shared" si="60"/>
        <v>0</v>
      </c>
      <c r="BC100" s="44">
        <f t="shared" si="61"/>
        <v>0</v>
      </c>
      <c r="BD100" s="44">
        <f t="shared" si="62"/>
        <v>0</v>
      </c>
      <c r="BE100" s="45">
        <f t="shared" si="63"/>
        <v>56.92</v>
      </c>
      <c r="BF100" s="46"/>
      <c r="BG100" s="47">
        <f t="shared" si="64"/>
        <v>36</v>
      </c>
      <c r="BH100" s="47">
        <f t="shared" si="65"/>
        <v>1</v>
      </c>
      <c r="BI100" s="47">
        <f t="shared" si="66"/>
        <v>20.92</v>
      </c>
      <c r="BJ100" s="48">
        <f t="shared" si="67"/>
        <v>0</v>
      </c>
      <c r="BK100" s="48">
        <f t="shared" si="68"/>
        <v>0</v>
      </c>
      <c r="BL100" s="48">
        <f t="shared" si="69"/>
        <v>0</v>
      </c>
    </row>
    <row r="101" spans="1:64" s="2" customFormat="1" ht="30" customHeight="1">
      <c r="A101" s="29" t="str">
        <f t="shared" si="36"/>
        <v>Д</v>
      </c>
      <c r="B101" s="29" t="str">
        <f t="shared" si="37"/>
        <v>Б</v>
      </c>
      <c r="C101" s="30" t="s">
        <v>125</v>
      </c>
      <c r="D101" s="31" t="str">
        <f t="shared" si="38"/>
        <v>'38.03.05</v>
      </c>
      <c r="E101" s="32" t="str">
        <f t="shared" si="39"/>
        <v>Бизнес-информатика</v>
      </c>
      <c r="F101" s="33" t="s">
        <v>74</v>
      </c>
      <c r="G101" s="33" t="s">
        <v>89</v>
      </c>
      <c r="H101" s="34"/>
      <c r="I101" s="34"/>
      <c r="J101" s="35" t="s">
        <v>135</v>
      </c>
      <c r="K101" s="36">
        <v>1</v>
      </c>
      <c r="L101" s="36">
        <v>18</v>
      </c>
      <c r="M101" s="37" t="s">
        <v>84</v>
      </c>
      <c r="N101" s="36"/>
      <c r="O101" s="36"/>
      <c r="P101" s="36">
        <v>2</v>
      </c>
      <c r="Q101" s="37" t="s">
        <v>85</v>
      </c>
      <c r="R101" s="36"/>
      <c r="S101" s="36"/>
      <c r="T101" s="36"/>
      <c r="U101" s="36"/>
      <c r="V101" s="36"/>
      <c r="W101" s="39" t="str">
        <f t="shared" si="40"/>
        <v>НБИбд</v>
      </c>
      <c r="X101" s="36" t="s">
        <v>134</v>
      </c>
      <c r="Y101" s="36">
        <v>2</v>
      </c>
      <c r="Z101" s="36">
        <v>1</v>
      </c>
      <c r="AA101" s="39">
        <f t="shared" si="41"/>
        <v>22</v>
      </c>
      <c r="AB101" s="49">
        <v>18</v>
      </c>
      <c r="AC101" s="49">
        <v>4</v>
      </c>
      <c r="AD101" s="40">
        <f t="shared" si="42"/>
        <v>24</v>
      </c>
      <c r="AE101" s="41">
        <f t="shared" si="43"/>
        <v>0.91666666666666663</v>
      </c>
      <c r="AF101" s="41">
        <f t="shared" si="44"/>
        <v>0.91666666666666663</v>
      </c>
      <c r="AG101" s="42" t="s">
        <v>80</v>
      </c>
      <c r="AH101" s="37" t="s">
        <v>100</v>
      </c>
      <c r="AI101" s="37" t="s">
        <v>94</v>
      </c>
      <c r="AJ101" s="43" t="s">
        <v>136</v>
      </c>
      <c r="AK101" s="37"/>
      <c r="AL101" s="44">
        <f t="shared" si="45"/>
        <v>0</v>
      </c>
      <c r="AM101" s="44">
        <f t="shared" si="46"/>
        <v>33</v>
      </c>
      <c r="AN101" s="44">
        <f t="shared" si="47"/>
        <v>0</v>
      </c>
      <c r="AO101" s="44">
        <f t="shared" si="48"/>
        <v>7.2600000000000007</v>
      </c>
      <c r="AP101" s="44">
        <f t="shared" si="49"/>
        <v>11</v>
      </c>
      <c r="AQ101" s="44">
        <f t="shared" si="50"/>
        <v>0.91666666666666663</v>
      </c>
      <c r="AR101" s="44">
        <f t="shared" si="51"/>
        <v>0</v>
      </c>
      <c r="AS101" s="44">
        <f t="shared" si="52"/>
        <v>0</v>
      </c>
      <c r="AT101" s="44">
        <f t="shared" si="53"/>
        <v>0</v>
      </c>
      <c r="AU101" s="44">
        <f t="shared" si="54"/>
        <v>0</v>
      </c>
      <c r="AV101" s="44">
        <f>IF(M101="ПП",РПП*AA101*(U101/1.5),IF(M101="ВП",ВПр*AA101*(U101/1.5),IF(M101="РПА",РПА*AA101*(U101/1.5),IF(M101="КПА",кпа*AA101*(U101/1.5),0))))</f>
        <v>0</v>
      </c>
      <c r="AW101" s="44">
        <f t="shared" si="55"/>
        <v>0</v>
      </c>
      <c r="AX101" s="44">
        <f t="shared" si="56"/>
        <v>0</v>
      </c>
      <c r="AY101" s="44">
        <f t="shared" si="57"/>
        <v>0</v>
      </c>
      <c r="AZ101" s="44">
        <f t="shared" si="58"/>
        <v>0</v>
      </c>
      <c r="BA101" s="44">
        <f t="shared" si="59"/>
        <v>0</v>
      </c>
      <c r="BB101" s="44">
        <f t="shared" si="60"/>
        <v>0</v>
      </c>
      <c r="BC101" s="44">
        <f t="shared" si="61"/>
        <v>0</v>
      </c>
      <c r="BD101" s="44">
        <f t="shared" si="62"/>
        <v>0</v>
      </c>
      <c r="BE101" s="45">
        <f t="shared" si="63"/>
        <v>52.176666666666662</v>
      </c>
      <c r="BF101" s="46"/>
      <c r="BG101" s="47">
        <f t="shared" si="64"/>
        <v>33</v>
      </c>
      <c r="BH101" s="47">
        <f t="shared" si="65"/>
        <v>1</v>
      </c>
      <c r="BI101" s="47">
        <f t="shared" si="66"/>
        <v>19.176666666666669</v>
      </c>
      <c r="BJ101" s="48">
        <f t="shared" si="67"/>
        <v>0</v>
      </c>
      <c r="BK101" s="48">
        <f t="shared" si="68"/>
        <v>0</v>
      </c>
      <c r="BL101" s="48">
        <f t="shared" si="69"/>
        <v>0</v>
      </c>
    </row>
    <row r="102" spans="1:64" s="2" customFormat="1" ht="30" customHeight="1">
      <c r="A102" s="29" t="str">
        <f t="shared" si="36"/>
        <v>Д</v>
      </c>
      <c r="B102" s="29" t="str">
        <f t="shared" si="37"/>
        <v>Б</v>
      </c>
      <c r="C102" s="30" t="s">
        <v>125</v>
      </c>
      <c r="D102" s="31" t="str">
        <f t="shared" si="38"/>
        <v>'38.03.05</v>
      </c>
      <c r="E102" s="32" t="str">
        <f t="shared" si="39"/>
        <v>Бизнес-информатика</v>
      </c>
      <c r="F102" s="33" t="s">
        <v>74</v>
      </c>
      <c r="G102" s="33" t="s">
        <v>89</v>
      </c>
      <c r="H102" s="34"/>
      <c r="I102" s="34"/>
      <c r="J102" s="35" t="s">
        <v>76</v>
      </c>
      <c r="K102" s="36">
        <v>1</v>
      </c>
      <c r="L102" s="36">
        <v>18</v>
      </c>
      <c r="M102" s="37" t="s">
        <v>78</v>
      </c>
      <c r="N102" s="36">
        <v>1</v>
      </c>
      <c r="O102" s="36"/>
      <c r="P102" s="36"/>
      <c r="Q102" s="37"/>
      <c r="R102" s="36"/>
      <c r="S102" s="36"/>
      <c r="T102" s="36"/>
      <c r="U102" s="36"/>
      <c r="V102" s="36"/>
      <c r="W102" s="39" t="str">
        <f t="shared" si="40"/>
        <v>НБИбд</v>
      </c>
      <c r="X102" s="36" t="s">
        <v>132</v>
      </c>
      <c r="Y102" s="36">
        <v>6</v>
      </c>
      <c r="Z102" s="36">
        <v>3</v>
      </c>
      <c r="AA102" s="39">
        <f t="shared" si="41"/>
        <v>70</v>
      </c>
      <c r="AB102" s="36">
        <v>56</v>
      </c>
      <c r="AC102" s="36">
        <v>14</v>
      </c>
      <c r="AD102" s="40">
        <f t="shared" si="42"/>
        <v>70</v>
      </c>
      <c r="AE102" s="41">
        <f t="shared" si="43"/>
        <v>1</v>
      </c>
      <c r="AF102" s="41">
        <f t="shared" si="44"/>
        <v>1</v>
      </c>
      <c r="AG102" s="42" t="s">
        <v>80</v>
      </c>
      <c r="AH102" s="37" t="s">
        <v>81</v>
      </c>
      <c r="AI102" s="37" t="s">
        <v>94</v>
      </c>
      <c r="AJ102" s="51" t="s">
        <v>119</v>
      </c>
      <c r="AK102" s="37"/>
      <c r="AL102" s="44">
        <f t="shared" si="45"/>
        <v>18</v>
      </c>
      <c r="AM102" s="44">
        <f t="shared" si="46"/>
        <v>0</v>
      </c>
      <c r="AN102" s="44">
        <f t="shared" si="47"/>
        <v>0</v>
      </c>
      <c r="AO102" s="44">
        <f t="shared" si="48"/>
        <v>0</v>
      </c>
      <c r="AP102" s="44">
        <f t="shared" si="49"/>
        <v>0</v>
      </c>
      <c r="AQ102" s="44">
        <f t="shared" si="50"/>
        <v>0</v>
      </c>
      <c r="AR102" s="44">
        <f t="shared" si="51"/>
        <v>2.7</v>
      </c>
      <c r="AS102" s="44">
        <f t="shared" si="52"/>
        <v>0</v>
      </c>
      <c r="AT102" s="44">
        <f t="shared" si="53"/>
        <v>0</v>
      </c>
      <c r="AU102" s="44">
        <f t="shared" si="54"/>
        <v>0</v>
      </c>
      <c r="AV102" s="44">
        <f>IF(M102="ПП",РПП*AA102*(U102/1.5),IF(M102="ВП",ВПр*AA102*(U102/1.5),IF(M102="РПА",РПА*AA102*(U102/1.5),IF(M102="КПА",кпа*AA102*(U102/1.5),0))))</f>
        <v>0</v>
      </c>
      <c r="AW102" s="44">
        <f t="shared" si="55"/>
        <v>0</v>
      </c>
      <c r="AX102" s="44">
        <f t="shared" si="56"/>
        <v>0</v>
      </c>
      <c r="AY102" s="44">
        <f t="shared" si="57"/>
        <v>0</v>
      </c>
      <c r="AZ102" s="44">
        <f t="shared" si="58"/>
        <v>0</v>
      </c>
      <c r="BA102" s="44">
        <f t="shared" si="59"/>
        <v>0</v>
      </c>
      <c r="BB102" s="44">
        <f t="shared" si="60"/>
        <v>0</v>
      </c>
      <c r="BC102" s="44">
        <f t="shared" si="61"/>
        <v>0</v>
      </c>
      <c r="BD102" s="44">
        <f t="shared" si="62"/>
        <v>0</v>
      </c>
      <c r="BE102" s="45">
        <f t="shared" si="63"/>
        <v>20.7</v>
      </c>
      <c r="BF102" s="46"/>
      <c r="BG102" s="47">
        <f t="shared" si="64"/>
        <v>18</v>
      </c>
      <c r="BH102" s="47">
        <f t="shared" si="65"/>
        <v>0.5</v>
      </c>
      <c r="BI102" s="47">
        <f t="shared" si="66"/>
        <v>2.7</v>
      </c>
      <c r="BJ102" s="48">
        <f t="shared" si="67"/>
        <v>0</v>
      </c>
      <c r="BK102" s="48">
        <f t="shared" si="68"/>
        <v>0</v>
      </c>
      <c r="BL102" s="48">
        <f t="shared" si="69"/>
        <v>0</v>
      </c>
    </row>
    <row r="103" spans="1:64" s="2" customFormat="1" ht="30" customHeight="1">
      <c r="A103" s="29" t="str">
        <f t="shared" si="36"/>
        <v>Д</v>
      </c>
      <c r="B103" s="29" t="str">
        <f t="shared" si="37"/>
        <v>Б</v>
      </c>
      <c r="C103" s="30" t="s">
        <v>125</v>
      </c>
      <c r="D103" s="31" t="str">
        <f t="shared" si="38"/>
        <v>'38.03.05</v>
      </c>
      <c r="E103" s="32" t="str">
        <f t="shared" si="39"/>
        <v>Бизнес-информатика</v>
      </c>
      <c r="F103" s="33" t="s">
        <v>74</v>
      </c>
      <c r="G103" s="33" t="s">
        <v>89</v>
      </c>
      <c r="H103" s="34"/>
      <c r="I103" s="34"/>
      <c r="J103" s="35" t="s">
        <v>76</v>
      </c>
      <c r="K103" s="38">
        <v>1</v>
      </c>
      <c r="L103" s="36">
        <v>18</v>
      </c>
      <c r="M103" s="37" t="s">
        <v>84</v>
      </c>
      <c r="N103" s="38"/>
      <c r="O103" s="38"/>
      <c r="P103" s="38">
        <v>2</v>
      </c>
      <c r="Q103" s="37" t="s">
        <v>85</v>
      </c>
      <c r="R103" s="38"/>
      <c r="S103" s="38"/>
      <c r="T103" s="38"/>
      <c r="U103" s="38"/>
      <c r="V103" s="38"/>
      <c r="W103" s="39" t="str">
        <f t="shared" si="40"/>
        <v>НБИбд</v>
      </c>
      <c r="X103" s="36" t="s">
        <v>116</v>
      </c>
      <c r="Y103" s="36">
        <v>2</v>
      </c>
      <c r="Z103" s="36">
        <v>1</v>
      </c>
      <c r="AA103" s="39">
        <f t="shared" si="41"/>
        <v>24</v>
      </c>
      <c r="AB103" s="49">
        <v>19</v>
      </c>
      <c r="AC103" s="49">
        <v>5</v>
      </c>
      <c r="AD103" s="40">
        <f t="shared" si="42"/>
        <v>24</v>
      </c>
      <c r="AE103" s="41">
        <f t="shared" si="43"/>
        <v>1</v>
      </c>
      <c r="AF103" s="41">
        <f t="shared" si="44"/>
        <v>1</v>
      </c>
      <c r="AG103" s="42" t="s">
        <v>80</v>
      </c>
      <c r="AH103" s="37" t="s">
        <v>81</v>
      </c>
      <c r="AI103" s="37" t="s">
        <v>94</v>
      </c>
      <c r="AJ103" s="43" t="s">
        <v>119</v>
      </c>
      <c r="AK103" s="37"/>
      <c r="AL103" s="44">
        <f t="shared" si="45"/>
        <v>0</v>
      </c>
      <c r="AM103" s="44">
        <f t="shared" si="46"/>
        <v>36</v>
      </c>
      <c r="AN103" s="44">
        <f t="shared" si="47"/>
        <v>0</v>
      </c>
      <c r="AO103" s="44">
        <f t="shared" si="48"/>
        <v>7.92</v>
      </c>
      <c r="AP103" s="44">
        <f t="shared" si="49"/>
        <v>12</v>
      </c>
      <c r="AQ103" s="44">
        <f t="shared" si="50"/>
        <v>1</v>
      </c>
      <c r="AR103" s="44">
        <f t="shared" si="51"/>
        <v>0</v>
      </c>
      <c r="AS103" s="44">
        <f t="shared" si="52"/>
        <v>0</v>
      </c>
      <c r="AT103" s="44">
        <f t="shared" si="53"/>
        <v>0</v>
      </c>
      <c r="AU103" s="44">
        <f t="shared" si="54"/>
        <v>0</v>
      </c>
      <c r="AV103" s="44">
        <f>IF(M103="ПП",РПП*AA103*(U103/1.5),IF(M103="ВП",ВПр*AA103*(U103/1.5),IF(M103="РПА",РПА*AA103*(U103/1.5),IF(M103="КПА",кпа*AA103*(U103/1.5),0))))</f>
        <v>0</v>
      </c>
      <c r="AW103" s="44">
        <f t="shared" si="55"/>
        <v>0</v>
      </c>
      <c r="AX103" s="44">
        <f t="shared" si="56"/>
        <v>0</v>
      </c>
      <c r="AY103" s="44">
        <f t="shared" si="57"/>
        <v>0</v>
      </c>
      <c r="AZ103" s="44">
        <f t="shared" si="58"/>
        <v>0</v>
      </c>
      <c r="BA103" s="44">
        <f t="shared" si="59"/>
        <v>0</v>
      </c>
      <c r="BB103" s="44">
        <f t="shared" si="60"/>
        <v>0</v>
      </c>
      <c r="BC103" s="44">
        <f t="shared" si="61"/>
        <v>0</v>
      </c>
      <c r="BD103" s="44">
        <f t="shared" si="62"/>
        <v>0</v>
      </c>
      <c r="BE103" s="45">
        <f t="shared" si="63"/>
        <v>56.92</v>
      </c>
      <c r="BF103" s="46"/>
      <c r="BG103" s="47">
        <f t="shared" si="64"/>
        <v>36</v>
      </c>
      <c r="BH103" s="47">
        <f t="shared" si="65"/>
        <v>1</v>
      </c>
      <c r="BI103" s="47">
        <f t="shared" si="66"/>
        <v>20.92</v>
      </c>
      <c r="BJ103" s="48">
        <f t="shared" si="67"/>
        <v>0</v>
      </c>
      <c r="BK103" s="48">
        <f t="shared" si="68"/>
        <v>0</v>
      </c>
      <c r="BL103" s="48">
        <f t="shared" si="69"/>
        <v>0</v>
      </c>
    </row>
    <row r="104" spans="1:64" s="2" customFormat="1" ht="30" customHeight="1">
      <c r="A104" s="29" t="str">
        <f t="shared" si="36"/>
        <v>Д</v>
      </c>
      <c r="B104" s="29" t="str">
        <f t="shared" si="37"/>
        <v>Б</v>
      </c>
      <c r="C104" s="30" t="s">
        <v>125</v>
      </c>
      <c r="D104" s="31" t="str">
        <f t="shared" si="38"/>
        <v>'38.03.05</v>
      </c>
      <c r="E104" s="32" t="str">
        <f t="shared" si="39"/>
        <v>Бизнес-информатика</v>
      </c>
      <c r="F104" s="33" t="s">
        <v>74</v>
      </c>
      <c r="G104" s="33" t="s">
        <v>89</v>
      </c>
      <c r="H104" s="34"/>
      <c r="I104" s="34"/>
      <c r="J104" s="35" t="s">
        <v>76</v>
      </c>
      <c r="K104" s="36">
        <v>1</v>
      </c>
      <c r="L104" s="36">
        <v>18</v>
      </c>
      <c r="M104" s="37" t="s">
        <v>84</v>
      </c>
      <c r="N104" s="36"/>
      <c r="O104" s="36"/>
      <c r="P104" s="36">
        <v>2</v>
      </c>
      <c r="Q104" s="37" t="s">
        <v>85</v>
      </c>
      <c r="R104" s="36"/>
      <c r="S104" s="36"/>
      <c r="T104" s="36"/>
      <c r="U104" s="36"/>
      <c r="V104" s="36"/>
      <c r="W104" s="39" t="str">
        <f t="shared" si="40"/>
        <v>НБИбд</v>
      </c>
      <c r="X104" s="36" t="s">
        <v>133</v>
      </c>
      <c r="Y104" s="36">
        <v>2</v>
      </c>
      <c r="Z104" s="36">
        <v>1</v>
      </c>
      <c r="AA104" s="39">
        <f t="shared" si="41"/>
        <v>24</v>
      </c>
      <c r="AB104" s="49">
        <v>19</v>
      </c>
      <c r="AC104" s="49">
        <v>5</v>
      </c>
      <c r="AD104" s="40">
        <f t="shared" si="42"/>
        <v>24</v>
      </c>
      <c r="AE104" s="41">
        <f t="shared" si="43"/>
        <v>1</v>
      </c>
      <c r="AF104" s="41">
        <f t="shared" si="44"/>
        <v>1</v>
      </c>
      <c r="AG104" s="42" t="s">
        <v>80</v>
      </c>
      <c r="AH104" s="37" t="s">
        <v>81</v>
      </c>
      <c r="AI104" s="37" t="s">
        <v>94</v>
      </c>
      <c r="AJ104" s="43" t="s">
        <v>119</v>
      </c>
      <c r="AK104" s="37"/>
      <c r="AL104" s="44">
        <f t="shared" si="45"/>
        <v>0</v>
      </c>
      <c r="AM104" s="44">
        <f t="shared" si="46"/>
        <v>36</v>
      </c>
      <c r="AN104" s="44">
        <f t="shared" si="47"/>
        <v>0</v>
      </c>
      <c r="AO104" s="44">
        <f t="shared" si="48"/>
        <v>7.92</v>
      </c>
      <c r="AP104" s="44">
        <f t="shared" si="49"/>
        <v>12</v>
      </c>
      <c r="AQ104" s="44">
        <f t="shared" si="50"/>
        <v>1</v>
      </c>
      <c r="AR104" s="44">
        <f t="shared" si="51"/>
        <v>0</v>
      </c>
      <c r="AS104" s="44">
        <f t="shared" si="52"/>
        <v>0</v>
      </c>
      <c r="AT104" s="44">
        <f t="shared" si="53"/>
        <v>0</v>
      </c>
      <c r="AU104" s="44">
        <f t="shared" si="54"/>
        <v>0</v>
      </c>
      <c r="AV104" s="44">
        <f>IF(M104="ПП",РПП*AA104*(U104/1.5),IF(M104="ВП",ВПр*AA104*(U104/1.5),IF(M104="РПА",РПА*AA104*(U104/1.5),IF(M104="КПА",кпа*AA104*(U104/1.5),0))))</f>
        <v>0</v>
      </c>
      <c r="AW104" s="44">
        <f t="shared" si="55"/>
        <v>0</v>
      </c>
      <c r="AX104" s="44">
        <f t="shared" si="56"/>
        <v>0</v>
      </c>
      <c r="AY104" s="44">
        <f t="shared" si="57"/>
        <v>0</v>
      </c>
      <c r="AZ104" s="44">
        <f t="shared" si="58"/>
        <v>0</v>
      </c>
      <c r="BA104" s="44">
        <f t="shared" si="59"/>
        <v>0</v>
      </c>
      <c r="BB104" s="44">
        <f t="shared" si="60"/>
        <v>0</v>
      </c>
      <c r="BC104" s="44">
        <f t="shared" si="61"/>
        <v>0</v>
      </c>
      <c r="BD104" s="44">
        <f t="shared" si="62"/>
        <v>0</v>
      </c>
      <c r="BE104" s="45">
        <f t="shared" si="63"/>
        <v>56.92</v>
      </c>
      <c r="BF104" s="46"/>
      <c r="BG104" s="47">
        <f t="shared" si="64"/>
        <v>36</v>
      </c>
      <c r="BH104" s="47">
        <f t="shared" si="65"/>
        <v>1</v>
      </c>
      <c r="BI104" s="47">
        <f t="shared" si="66"/>
        <v>20.92</v>
      </c>
      <c r="BJ104" s="48">
        <f t="shared" si="67"/>
        <v>0</v>
      </c>
      <c r="BK104" s="48">
        <f t="shared" si="68"/>
        <v>0</v>
      </c>
      <c r="BL104" s="48">
        <f t="shared" si="69"/>
        <v>0</v>
      </c>
    </row>
    <row r="105" spans="1:64" s="2" customFormat="1" ht="30" customHeight="1">
      <c r="A105" s="29" t="str">
        <f t="shared" si="36"/>
        <v>Д</v>
      </c>
      <c r="B105" s="29" t="str">
        <f t="shared" si="37"/>
        <v>Б</v>
      </c>
      <c r="C105" s="30" t="s">
        <v>125</v>
      </c>
      <c r="D105" s="31" t="str">
        <f t="shared" si="38"/>
        <v>'38.03.05</v>
      </c>
      <c r="E105" s="32" t="str">
        <f t="shared" si="39"/>
        <v>Бизнес-информатика</v>
      </c>
      <c r="F105" s="33" t="s">
        <v>74</v>
      </c>
      <c r="G105" s="33" t="s">
        <v>89</v>
      </c>
      <c r="H105" s="34"/>
      <c r="I105" s="34"/>
      <c r="J105" s="35" t="s">
        <v>76</v>
      </c>
      <c r="K105" s="36">
        <v>1</v>
      </c>
      <c r="L105" s="36">
        <v>18</v>
      </c>
      <c r="M105" s="37" t="s">
        <v>84</v>
      </c>
      <c r="N105" s="36"/>
      <c r="O105" s="36"/>
      <c r="P105" s="36">
        <v>2</v>
      </c>
      <c r="Q105" s="37" t="s">
        <v>85</v>
      </c>
      <c r="R105" s="36"/>
      <c r="S105" s="36"/>
      <c r="T105" s="36"/>
      <c r="U105" s="36"/>
      <c r="V105" s="36"/>
      <c r="W105" s="39" t="str">
        <f t="shared" si="40"/>
        <v>НБИбд</v>
      </c>
      <c r="X105" s="36" t="s">
        <v>134</v>
      </c>
      <c r="Y105" s="36">
        <v>2</v>
      </c>
      <c r="Z105" s="36">
        <v>1</v>
      </c>
      <c r="AA105" s="39">
        <f t="shared" si="41"/>
        <v>22</v>
      </c>
      <c r="AB105" s="49">
        <v>18</v>
      </c>
      <c r="AC105" s="49">
        <v>4</v>
      </c>
      <c r="AD105" s="40">
        <f t="shared" si="42"/>
        <v>24</v>
      </c>
      <c r="AE105" s="41">
        <f t="shared" si="43"/>
        <v>0.91666666666666663</v>
      </c>
      <c r="AF105" s="41">
        <f t="shared" si="44"/>
        <v>0.91666666666666663</v>
      </c>
      <c r="AG105" s="42" t="s">
        <v>80</v>
      </c>
      <c r="AH105" s="37" t="s">
        <v>81</v>
      </c>
      <c r="AI105" s="37" t="s">
        <v>94</v>
      </c>
      <c r="AJ105" s="43" t="s">
        <v>119</v>
      </c>
      <c r="AK105" s="37"/>
      <c r="AL105" s="44">
        <f t="shared" si="45"/>
        <v>0</v>
      </c>
      <c r="AM105" s="44">
        <f t="shared" si="46"/>
        <v>33</v>
      </c>
      <c r="AN105" s="44">
        <f t="shared" si="47"/>
        <v>0</v>
      </c>
      <c r="AO105" s="44">
        <f t="shared" si="48"/>
        <v>7.2600000000000007</v>
      </c>
      <c r="AP105" s="44">
        <f t="shared" si="49"/>
        <v>11</v>
      </c>
      <c r="AQ105" s="44">
        <f t="shared" si="50"/>
        <v>0.91666666666666663</v>
      </c>
      <c r="AR105" s="44">
        <f t="shared" si="51"/>
        <v>0</v>
      </c>
      <c r="AS105" s="44">
        <f t="shared" si="52"/>
        <v>0</v>
      </c>
      <c r="AT105" s="44">
        <f t="shared" si="53"/>
        <v>0</v>
      </c>
      <c r="AU105" s="44">
        <f t="shared" si="54"/>
        <v>0</v>
      </c>
      <c r="AV105" s="44">
        <f>IF(M105="ПП",РПП*AA105*(U105/1.5),IF(M105="ВП",ВПр*AA105*(U105/1.5),IF(M105="РПА",РПА*AA105*(U105/1.5),IF(M105="КПА",кпа*AA105*(U105/1.5),0))))</f>
        <v>0</v>
      </c>
      <c r="AW105" s="44">
        <f t="shared" si="55"/>
        <v>0</v>
      </c>
      <c r="AX105" s="44">
        <f t="shared" si="56"/>
        <v>0</v>
      </c>
      <c r="AY105" s="44">
        <f t="shared" si="57"/>
        <v>0</v>
      </c>
      <c r="AZ105" s="44">
        <f t="shared" si="58"/>
        <v>0</v>
      </c>
      <c r="BA105" s="44">
        <f t="shared" si="59"/>
        <v>0</v>
      </c>
      <c r="BB105" s="44">
        <f t="shared" si="60"/>
        <v>0</v>
      </c>
      <c r="BC105" s="44">
        <f t="shared" si="61"/>
        <v>0</v>
      </c>
      <c r="BD105" s="44">
        <f t="shared" si="62"/>
        <v>0</v>
      </c>
      <c r="BE105" s="45">
        <f t="shared" si="63"/>
        <v>52.176666666666662</v>
      </c>
      <c r="BF105" s="46"/>
      <c r="BG105" s="47">
        <f t="shared" si="64"/>
        <v>33</v>
      </c>
      <c r="BH105" s="47">
        <f t="shared" si="65"/>
        <v>1</v>
      </c>
      <c r="BI105" s="47">
        <f t="shared" si="66"/>
        <v>19.176666666666669</v>
      </c>
      <c r="BJ105" s="48">
        <f t="shared" si="67"/>
        <v>0</v>
      </c>
      <c r="BK105" s="48">
        <f t="shared" si="68"/>
        <v>0</v>
      </c>
      <c r="BL105" s="48">
        <f t="shared" si="69"/>
        <v>0</v>
      </c>
    </row>
    <row r="106" spans="1:64" s="2" customFormat="1" ht="30" customHeight="1">
      <c r="A106" s="29" t="str">
        <f t="shared" si="36"/>
        <v>Д</v>
      </c>
      <c r="B106" s="29" t="str">
        <f t="shared" si="37"/>
        <v>Б</v>
      </c>
      <c r="C106" s="30" t="s">
        <v>125</v>
      </c>
      <c r="D106" s="31" t="str">
        <f t="shared" si="38"/>
        <v>'38.03.05</v>
      </c>
      <c r="E106" s="32" t="str">
        <f t="shared" si="39"/>
        <v>Бизнес-информатика</v>
      </c>
      <c r="F106" s="33" t="s">
        <v>74</v>
      </c>
      <c r="G106" s="33" t="s">
        <v>89</v>
      </c>
      <c r="H106" s="34"/>
      <c r="I106" s="34"/>
      <c r="J106" s="35" t="s">
        <v>76</v>
      </c>
      <c r="K106" s="36">
        <v>2</v>
      </c>
      <c r="L106" s="36">
        <v>18</v>
      </c>
      <c r="M106" s="37" t="s">
        <v>78</v>
      </c>
      <c r="N106" s="36">
        <v>1</v>
      </c>
      <c r="O106" s="36"/>
      <c r="P106" s="36"/>
      <c r="Q106" s="37" t="s">
        <v>91</v>
      </c>
      <c r="R106" s="36"/>
      <c r="S106" s="36"/>
      <c r="T106" s="36"/>
      <c r="U106" s="36"/>
      <c r="V106" s="36"/>
      <c r="W106" s="39" t="str">
        <f t="shared" si="40"/>
        <v>НБИбд</v>
      </c>
      <c r="X106" s="36" t="s">
        <v>132</v>
      </c>
      <c r="Y106" s="36">
        <v>6</v>
      </c>
      <c r="Z106" s="36">
        <v>3</v>
      </c>
      <c r="AA106" s="39">
        <f t="shared" si="41"/>
        <v>70</v>
      </c>
      <c r="AB106" s="36">
        <v>56</v>
      </c>
      <c r="AC106" s="36">
        <v>14</v>
      </c>
      <c r="AD106" s="40">
        <f t="shared" si="42"/>
        <v>70</v>
      </c>
      <c r="AE106" s="41">
        <f t="shared" si="43"/>
        <v>1</v>
      </c>
      <c r="AF106" s="41">
        <f t="shared" si="44"/>
        <v>1</v>
      </c>
      <c r="AG106" s="42" t="s">
        <v>80</v>
      </c>
      <c r="AH106" s="37" t="s">
        <v>81</v>
      </c>
      <c r="AI106" s="37" t="s">
        <v>94</v>
      </c>
      <c r="AJ106" s="43" t="s">
        <v>119</v>
      </c>
      <c r="AK106" s="37"/>
      <c r="AL106" s="44">
        <f t="shared" si="45"/>
        <v>18</v>
      </c>
      <c r="AM106" s="44">
        <f t="shared" si="46"/>
        <v>0</v>
      </c>
      <c r="AN106" s="44">
        <f t="shared" si="47"/>
        <v>0</v>
      </c>
      <c r="AO106" s="44">
        <f t="shared" si="48"/>
        <v>23.1</v>
      </c>
      <c r="AP106" s="44">
        <f t="shared" si="49"/>
        <v>35</v>
      </c>
      <c r="AQ106" s="44">
        <f t="shared" si="50"/>
        <v>3</v>
      </c>
      <c r="AR106" s="44">
        <f t="shared" si="51"/>
        <v>2.7</v>
      </c>
      <c r="AS106" s="44">
        <f t="shared" si="52"/>
        <v>0</v>
      </c>
      <c r="AT106" s="44">
        <f t="shared" si="53"/>
        <v>0</v>
      </c>
      <c r="AU106" s="44">
        <f t="shared" si="54"/>
        <v>0</v>
      </c>
      <c r="AV106" s="44">
        <f>IF(M106="ПП",РПП*AA106*(U106/1.5),IF(M106="ВП",ВПр*AA106*(U106/1.5),IF(M106="РПА",РПА*AA106*(U106/1.5),IF(M106="КПА",кпа*AA106*(U106/1.5),0))))</f>
        <v>0</v>
      </c>
      <c r="AW106" s="44">
        <f t="shared" si="55"/>
        <v>0</v>
      </c>
      <c r="AX106" s="44">
        <f t="shared" si="56"/>
        <v>0</v>
      </c>
      <c r="AY106" s="44">
        <f t="shared" si="57"/>
        <v>0</v>
      </c>
      <c r="AZ106" s="44">
        <f t="shared" si="58"/>
        <v>0</v>
      </c>
      <c r="BA106" s="44">
        <f t="shared" si="59"/>
        <v>0</v>
      </c>
      <c r="BB106" s="44">
        <f t="shared" si="60"/>
        <v>0</v>
      </c>
      <c r="BC106" s="44">
        <f t="shared" si="61"/>
        <v>0</v>
      </c>
      <c r="BD106" s="44">
        <f t="shared" si="62"/>
        <v>0</v>
      </c>
      <c r="BE106" s="45">
        <f t="shared" si="63"/>
        <v>81.8</v>
      </c>
      <c r="BF106" s="46"/>
      <c r="BG106" s="47">
        <f t="shared" si="64"/>
        <v>0</v>
      </c>
      <c r="BH106" s="47">
        <f t="shared" si="65"/>
        <v>0</v>
      </c>
      <c r="BI106" s="47">
        <f t="shared" si="66"/>
        <v>0</v>
      </c>
      <c r="BJ106" s="48">
        <f t="shared" si="67"/>
        <v>18</v>
      </c>
      <c r="BK106" s="48">
        <f t="shared" si="68"/>
        <v>0.5</v>
      </c>
      <c r="BL106" s="48">
        <f t="shared" si="69"/>
        <v>63.800000000000004</v>
      </c>
    </row>
    <row r="107" spans="1:64" s="2" customFormat="1" ht="30" customHeight="1">
      <c r="A107" s="29" t="str">
        <f t="shared" si="36"/>
        <v>Д</v>
      </c>
      <c r="B107" s="29" t="str">
        <f t="shared" si="37"/>
        <v>Б</v>
      </c>
      <c r="C107" s="30" t="s">
        <v>125</v>
      </c>
      <c r="D107" s="31" t="str">
        <f t="shared" si="38"/>
        <v>'38.03.05</v>
      </c>
      <c r="E107" s="32" t="str">
        <f t="shared" si="39"/>
        <v>Бизнес-информатика</v>
      </c>
      <c r="F107" s="33" t="s">
        <v>74</v>
      </c>
      <c r="G107" s="33" t="s">
        <v>89</v>
      </c>
      <c r="H107" s="34"/>
      <c r="I107" s="34"/>
      <c r="J107" s="35" t="s">
        <v>76</v>
      </c>
      <c r="K107" s="36">
        <v>2</v>
      </c>
      <c r="L107" s="36">
        <v>18</v>
      </c>
      <c r="M107" s="37" t="s">
        <v>84</v>
      </c>
      <c r="N107" s="36"/>
      <c r="O107" s="36"/>
      <c r="P107" s="36">
        <v>2</v>
      </c>
      <c r="Q107" s="37"/>
      <c r="R107" s="36"/>
      <c r="S107" s="36"/>
      <c r="T107" s="36"/>
      <c r="U107" s="36"/>
      <c r="V107" s="36"/>
      <c r="W107" s="39" t="str">
        <f t="shared" si="40"/>
        <v>НБИбд</v>
      </c>
      <c r="X107" s="36" t="s">
        <v>116</v>
      </c>
      <c r="Y107" s="36">
        <v>2</v>
      </c>
      <c r="Z107" s="36">
        <v>1</v>
      </c>
      <c r="AA107" s="39">
        <f t="shared" si="41"/>
        <v>24</v>
      </c>
      <c r="AB107" s="49">
        <v>19</v>
      </c>
      <c r="AC107" s="49">
        <v>5</v>
      </c>
      <c r="AD107" s="40">
        <f t="shared" si="42"/>
        <v>24</v>
      </c>
      <c r="AE107" s="41">
        <f t="shared" si="43"/>
        <v>1</v>
      </c>
      <c r="AF107" s="41">
        <f t="shared" si="44"/>
        <v>1</v>
      </c>
      <c r="AG107" s="42" t="s">
        <v>80</v>
      </c>
      <c r="AH107" s="37" t="s">
        <v>81</v>
      </c>
      <c r="AI107" s="37" t="s">
        <v>94</v>
      </c>
      <c r="AJ107" s="43" t="s">
        <v>119</v>
      </c>
      <c r="AK107" s="37"/>
      <c r="AL107" s="44">
        <f t="shared" si="45"/>
        <v>0</v>
      </c>
      <c r="AM107" s="44">
        <f t="shared" si="46"/>
        <v>36</v>
      </c>
      <c r="AN107" s="44">
        <f t="shared" si="47"/>
        <v>0</v>
      </c>
      <c r="AO107" s="44">
        <f t="shared" si="48"/>
        <v>0</v>
      </c>
      <c r="AP107" s="44">
        <f t="shared" si="49"/>
        <v>0</v>
      </c>
      <c r="AQ107" s="44">
        <f t="shared" si="50"/>
        <v>0</v>
      </c>
      <c r="AR107" s="44">
        <f t="shared" si="51"/>
        <v>0</v>
      </c>
      <c r="AS107" s="44">
        <f t="shared" si="52"/>
        <v>0</v>
      </c>
      <c r="AT107" s="44">
        <f t="shared" si="53"/>
        <v>0</v>
      </c>
      <c r="AU107" s="44">
        <f t="shared" si="54"/>
        <v>0</v>
      </c>
      <c r="AV107" s="44">
        <f>IF(M107="ПП",РПП*AA107*(U107/1.5),IF(M107="ВП",ВПр*AA107*(U107/1.5),IF(M107="РПА",РПА*AA107*(U107/1.5),IF(M107="КПА",кпа*AA107*(U107/1.5),0))))</f>
        <v>0</v>
      </c>
      <c r="AW107" s="44">
        <f t="shared" si="55"/>
        <v>0</v>
      </c>
      <c r="AX107" s="44">
        <f t="shared" si="56"/>
        <v>0</v>
      </c>
      <c r="AY107" s="44">
        <f t="shared" si="57"/>
        <v>0</v>
      </c>
      <c r="AZ107" s="44">
        <f t="shared" si="58"/>
        <v>0</v>
      </c>
      <c r="BA107" s="44">
        <f t="shared" si="59"/>
        <v>0</v>
      </c>
      <c r="BB107" s="44">
        <f t="shared" si="60"/>
        <v>0</v>
      </c>
      <c r="BC107" s="44">
        <f t="shared" si="61"/>
        <v>0</v>
      </c>
      <c r="BD107" s="44">
        <f t="shared" si="62"/>
        <v>0</v>
      </c>
      <c r="BE107" s="45">
        <f t="shared" si="63"/>
        <v>36</v>
      </c>
      <c r="BF107" s="46"/>
      <c r="BG107" s="47">
        <f t="shared" si="64"/>
        <v>0</v>
      </c>
      <c r="BH107" s="47">
        <f t="shared" si="65"/>
        <v>0</v>
      </c>
      <c r="BI107" s="47">
        <f t="shared" si="66"/>
        <v>0</v>
      </c>
      <c r="BJ107" s="48">
        <f t="shared" si="67"/>
        <v>36</v>
      </c>
      <c r="BK107" s="48">
        <f t="shared" si="68"/>
        <v>1</v>
      </c>
      <c r="BL107" s="48">
        <f t="shared" si="69"/>
        <v>0</v>
      </c>
    </row>
    <row r="108" spans="1:64" s="2" customFormat="1" ht="30" customHeight="1">
      <c r="A108" s="29" t="str">
        <f t="shared" si="36"/>
        <v>Д</v>
      </c>
      <c r="B108" s="29" t="str">
        <f t="shared" si="37"/>
        <v>Б</v>
      </c>
      <c r="C108" s="30" t="s">
        <v>125</v>
      </c>
      <c r="D108" s="31" t="str">
        <f t="shared" si="38"/>
        <v>'38.03.05</v>
      </c>
      <c r="E108" s="32" t="str">
        <f t="shared" si="39"/>
        <v>Бизнес-информатика</v>
      </c>
      <c r="F108" s="33" t="s">
        <v>74</v>
      </c>
      <c r="G108" s="33" t="s">
        <v>89</v>
      </c>
      <c r="H108" s="34"/>
      <c r="I108" s="34"/>
      <c r="J108" s="35" t="s">
        <v>76</v>
      </c>
      <c r="K108" s="36">
        <v>2</v>
      </c>
      <c r="L108" s="36">
        <v>18</v>
      </c>
      <c r="M108" s="37" t="s">
        <v>84</v>
      </c>
      <c r="N108" s="36"/>
      <c r="O108" s="36"/>
      <c r="P108" s="36">
        <v>2</v>
      </c>
      <c r="Q108" s="37"/>
      <c r="R108" s="36"/>
      <c r="S108" s="36"/>
      <c r="T108" s="36"/>
      <c r="U108" s="36"/>
      <c r="V108" s="36"/>
      <c r="W108" s="39" t="str">
        <f t="shared" si="40"/>
        <v>НБИбд</v>
      </c>
      <c r="X108" s="36" t="s">
        <v>133</v>
      </c>
      <c r="Y108" s="36">
        <v>2</v>
      </c>
      <c r="Z108" s="36">
        <v>1</v>
      </c>
      <c r="AA108" s="39">
        <f t="shared" si="41"/>
        <v>24</v>
      </c>
      <c r="AB108" s="49">
        <v>19</v>
      </c>
      <c r="AC108" s="49">
        <v>5</v>
      </c>
      <c r="AD108" s="40">
        <f t="shared" si="42"/>
        <v>24</v>
      </c>
      <c r="AE108" s="41">
        <f t="shared" si="43"/>
        <v>1</v>
      </c>
      <c r="AF108" s="41">
        <f t="shared" si="44"/>
        <v>1</v>
      </c>
      <c r="AG108" s="42" t="s">
        <v>80</v>
      </c>
      <c r="AH108" s="37" t="s">
        <v>81</v>
      </c>
      <c r="AI108" s="37" t="s">
        <v>94</v>
      </c>
      <c r="AJ108" s="50" t="s">
        <v>119</v>
      </c>
      <c r="AK108" s="37"/>
      <c r="AL108" s="44">
        <f t="shared" si="45"/>
        <v>0</v>
      </c>
      <c r="AM108" s="44">
        <f t="shared" si="46"/>
        <v>36</v>
      </c>
      <c r="AN108" s="44">
        <f t="shared" si="47"/>
        <v>0</v>
      </c>
      <c r="AO108" s="44">
        <f t="shared" si="48"/>
        <v>0</v>
      </c>
      <c r="AP108" s="44">
        <f t="shared" si="49"/>
        <v>0</v>
      </c>
      <c r="AQ108" s="44">
        <f t="shared" si="50"/>
        <v>0</v>
      </c>
      <c r="AR108" s="44">
        <f t="shared" si="51"/>
        <v>0</v>
      </c>
      <c r="AS108" s="44">
        <f t="shared" si="52"/>
        <v>0</v>
      </c>
      <c r="AT108" s="44">
        <f t="shared" si="53"/>
        <v>0</v>
      </c>
      <c r="AU108" s="44">
        <f t="shared" si="54"/>
        <v>0</v>
      </c>
      <c r="AV108" s="44">
        <f>IF(M108="ПП",РПП*AA108*(U108/1.5),IF(M108="ВП",ВПр*AA108*(U108/1.5),IF(M108="РПА",РПА*AA108*(U108/1.5),IF(M108="КПА",кпа*AA108*(U108/1.5),0))))</f>
        <v>0</v>
      </c>
      <c r="AW108" s="44">
        <f t="shared" si="55"/>
        <v>0</v>
      </c>
      <c r="AX108" s="44">
        <f t="shared" si="56"/>
        <v>0</v>
      </c>
      <c r="AY108" s="44">
        <f t="shared" si="57"/>
        <v>0</v>
      </c>
      <c r="AZ108" s="44">
        <f t="shared" si="58"/>
        <v>0</v>
      </c>
      <c r="BA108" s="44">
        <f t="shared" si="59"/>
        <v>0</v>
      </c>
      <c r="BB108" s="44">
        <f t="shared" si="60"/>
        <v>0</v>
      </c>
      <c r="BC108" s="44">
        <f t="shared" si="61"/>
        <v>0</v>
      </c>
      <c r="BD108" s="44">
        <f t="shared" si="62"/>
        <v>0</v>
      </c>
      <c r="BE108" s="45">
        <f t="shared" si="63"/>
        <v>36</v>
      </c>
      <c r="BF108" s="46"/>
      <c r="BG108" s="47">
        <f t="shared" si="64"/>
        <v>0</v>
      </c>
      <c r="BH108" s="47">
        <f t="shared" si="65"/>
        <v>0</v>
      </c>
      <c r="BI108" s="47">
        <f t="shared" si="66"/>
        <v>0</v>
      </c>
      <c r="BJ108" s="48">
        <f t="shared" si="67"/>
        <v>36</v>
      </c>
      <c r="BK108" s="48">
        <f t="shared" si="68"/>
        <v>1</v>
      </c>
      <c r="BL108" s="48">
        <f t="shared" si="69"/>
        <v>0</v>
      </c>
    </row>
    <row r="109" spans="1:64" s="2" customFormat="1" ht="30" customHeight="1">
      <c r="A109" s="29" t="str">
        <f t="shared" si="36"/>
        <v>Д</v>
      </c>
      <c r="B109" s="29" t="str">
        <f t="shared" si="37"/>
        <v>Б</v>
      </c>
      <c r="C109" s="30" t="s">
        <v>125</v>
      </c>
      <c r="D109" s="31" t="str">
        <f t="shared" si="38"/>
        <v>'38.03.05</v>
      </c>
      <c r="E109" s="32" t="str">
        <f t="shared" si="39"/>
        <v>Бизнес-информатика</v>
      </c>
      <c r="F109" s="33" t="s">
        <v>74</v>
      </c>
      <c r="G109" s="33" t="s">
        <v>89</v>
      </c>
      <c r="H109" s="34"/>
      <c r="I109" s="34"/>
      <c r="J109" s="35" t="s">
        <v>76</v>
      </c>
      <c r="K109" s="36">
        <v>2</v>
      </c>
      <c r="L109" s="36">
        <v>18</v>
      </c>
      <c r="M109" s="37" t="s">
        <v>84</v>
      </c>
      <c r="N109" s="36"/>
      <c r="O109" s="36"/>
      <c r="P109" s="36">
        <v>2</v>
      </c>
      <c r="Q109" s="37"/>
      <c r="R109" s="36"/>
      <c r="S109" s="36"/>
      <c r="T109" s="36"/>
      <c r="U109" s="36"/>
      <c r="V109" s="36"/>
      <c r="W109" s="39" t="str">
        <f t="shared" si="40"/>
        <v>НБИбд</v>
      </c>
      <c r="X109" s="36" t="s">
        <v>134</v>
      </c>
      <c r="Y109" s="36">
        <v>2</v>
      </c>
      <c r="Z109" s="36">
        <v>1</v>
      </c>
      <c r="AA109" s="39">
        <f t="shared" si="41"/>
        <v>22</v>
      </c>
      <c r="AB109" s="49">
        <v>18</v>
      </c>
      <c r="AC109" s="49">
        <v>4</v>
      </c>
      <c r="AD109" s="40">
        <f t="shared" si="42"/>
        <v>24</v>
      </c>
      <c r="AE109" s="41">
        <f t="shared" si="43"/>
        <v>0.91666666666666663</v>
      </c>
      <c r="AF109" s="41">
        <f t="shared" si="44"/>
        <v>0.91666666666666663</v>
      </c>
      <c r="AG109" s="42" t="s">
        <v>80</v>
      </c>
      <c r="AH109" s="37" t="s">
        <v>81</v>
      </c>
      <c r="AI109" s="37" t="s">
        <v>94</v>
      </c>
      <c r="AJ109" s="43" t="s">
        <v>119</v>
      </c>
      <c r="AK109" s="37"/>
      <c r="AL109" s="44">
        <f t="shared" si="45"/>
        <v>0</v>
      </c>
      <c r="AM109" s="44">
        <f t="shared" si="46"/>
        <v>33</v>
      </c>
      <c r="AN109" s="44">
        <f t="shared" si="47"/>
        <v>0</v>
      </c>
      <c r="AO109" s="44">
        <f t="shared" si="48"/>
        <v>0</v>
      </c>
      <c r="AP109" s="44">
        <f t="shared" si="49"/>
        <v>0</v>
      </c>
      <c r="AQ109" s="44">
        <f t="shared" si="50"/>
        <v>0</v>
      </c>
      <c r="AR109" s="44">
        <f t="shared" si="51"/>
        <v>0</v>
      </c>
      <c r="AS109" s="44">
        <f t="shared" si="52"/>
        <v>0</v>
      </c>
      <c r="AT109" s="44">
        <f t="shared" si="53"/>
        <v>0</v>
      </c>
      <c r="AU109" s="44">
        <f t="shared" si="54"/>
        <v>0</v>
      </c>
      <c r="AV109" s="44">
        <f>IF(M109="ПП",РПП*AA109*(U109/1.5),IF(M109="ВП",ВПр*AA109*(U109/1.5),IF(M109="РПА",РПА*AA109*(U109/1.5),IF(M109="КПА",кпа*AA109*(U109/1.5),0))))</f>
        <v>0</v>
      </c>
      <c r="AW109" s="44">
        <f t="shared" si="55"/>
        <v>0</v>
      </c>
      <c r="AX109" s="44">
        <f t="shared" si="56"/>
        <v>0</v>
      </c>
      <c r="AY109" s="44">
        <f t="shared" si="57"/>
        <v>0</v>
      </c>
      <c r="AZ109" s="44">
        <f t="shared" si="58"/>
        <v>0</v>
      </c>
      <c r="BA109" s="44">
        <f t="shared" si="59"/>
        <v>0</v>
      </c>
      <c r="BB109" s="44">
        <f t="shared" si="60"/>
        <v>0</v>
      </c>
      <c r="BC109" s="44">
        <f t="shared" si="61"/>
        <v>0</v>
      </c>
      <c r="BD109" s="44">
        <f t="shared" si="62"/>
        <v>0</v>
      </c>
      <c r="BE109" s="45">
        <f t="shared" si="63"/>
        <v>33</v>
      </c>
      <c r="BF109" s="46"/>
      <c r="BG109" s="47">
        <f t="shared" si="64"/>
        <v>0</v>
      </c>
      <c r="BH109" s="47">
        <f t="shared" si="65"/>
        <v>0</v>
      </c>
      <c r="BI109" s="47">
        <f t="shared" si="66"/>
        <v>0</v>
      </c>
      <c r="BJ109" s="48">
        <f t="shared" si="67"/>
        <v>33</v>
      </c>
      <c r="BK109" s="48">
        <f t="shared" si="68"/>
        <v>1</v>
      </c>
      <c r="BL109" s="48">
        <f t="shared" si="69"/>
        <v>0</v>
      </c>
    </row>
    <row r="110" spans="1:64" s="2" customFormat="1" ht="30" customHeight="1">
      <c r="A110" s="29" t="str">
        <f t="shared" si="36"/>
        <v>Д</v>
      </c>
      <c r="B110" s="29" t="str">
        <f t="shared" si="37"/>
        <v>Б</v>
      </c>
      <c r="C110" s="30" t="s">
        <v>125</v>
      </c>
      <c r="D110" s="31" t="str">
        <f t="shared" si="38"/>
        <v>'38.03.05</v>
      </c>
      <c r="E110" s="32" t="str">
        <f t="shared" si="39"/>
        <v>Бизнес-информатика</v>
      </c>
      <c r="F110" s="33" t="s">
        <v>74</v>
      </c>
      <c r="G110" s="33" t="s">
        <v>89</v>
      </c>
      <c r="H110" s="34"/>
      <c r="I110" s="34"/>
      <c r="J110" s="35" t="s">
        <v>120</v>
      </c>
      <c r="K110" s="36">
        <v>2</v>
      </c>
      <c r="L110" s="36">
        <v>18</v>
      </c>
      <c r="M110" s="37" t="s">
        <v>78</v>
      </c>
      <c r="N110" s="36">
        <v>1</v>
      </c>
      <c r="O110" s="36"/>
      <c r="P110" s="36"/>
      <c r="Q110" s="37" t="s">
        <v>91</v>
      </c>
      <c r="R110" s="36"/>
      <c r="S110" s="36"/>
      <c r="T110" s="36"/>
      <c r="U110" s="36"/>
      <c r="V110" s="36"/>
      <c r="W110" s="39" t="str">
        <f t="shared" si="40"/>
        <v>НБИбд</v>
      </c>
      <c r="X110" s="36" t="s">
        <v>132</v>
      </c>
      <c r="Y110" s="36">
        <v>6</v>
      </c>
      <c r="Z110" s="36">
        <v>3</v>
      </c>
      <c r="AA110" s="39">
        <f t="shared" si="41"/>
        <v>70</v>
      </c>
      <c r="AB110" s="36">
        <v>56</v>
      </c>
      <c r="AC110" s="36">
        <v>14</v>
      </c>
      <c r="AD110" s="40">
        <f t="shared" si="42"/>
        <v>70</v>
      </c>
      <c r="AE110" s="41">
        <f t="shared" si="43"/>
        <v>1</v>
      </c>
      <c r="AF110" s="41">
        <f t="shared" si="44"/>
        <v>1</v>
      </c>
      <c r="AG110" s="42" t="s">
        <v>80</v>
      </c>
      <c r="AH110" s="37" t="s">
        <v>81</v>
      </c>
      <c r="AI110" s="37" t="s">
        <v>94</v>
      </c>
      <c r="AJ110" s="51" t="s">
        <v>121</v>
      </c>
      <c r="AK110" s="37"/>
      <c r="AL110" s="44">
        <f t="shared" si="45"/>
        <v>18</v>
      </c>
      <c r="AM110" s="44">
        <f t="shared" si="46"/>
        <v>0</v>
      </c>
      <c r="AN110" s="44">
        <f t="shared" si="47"/>
        <v>0</v>
      </c>
      <c r="AO110" s="44">
        <f t="shared" si="48"/>
        <v>23.1</v>
      </c>
      <c r="AP110" s="44">
        <f t="shared" si="49"/>
        <v>35</v>
      </c>
      <c r="AQ110" s="44">
        <f t="shared" si="50"/>
        <v>3</v>
      </c>
      <c r="AR110" s="44">
        <f t="shared" si="51"/>
        <v>2.7</v>
      </c>
      <c r="AS110" s="44">
        <f t="shared" si="52"/>
        <v>0</v>
      </c>
      <c r="AT110" s="44">
        <f t="shared" si="53"/>
        <v>0</v>
      </c>
      <c r="AU110" s="44">
        <f t="shared" si="54"/>
        <v>0</v>
      </c>
      <c r="AV110" s="44">
        <f>IF(M110="ПП",РПП*AA110*(U110/1.5),IF(M110="ВП",ВПр*AA110*(U110/1.5),IF(M110="РПА",РПА*AA110*(U110/1.5),IF(M110="КПА",кпа*AA110*(U110/1.5),0))))</f>
        <v>0</v>
      </c>
      <c r="AW110" s="44">
        <f t="shared" si="55"/>
        <v>0</v>
      </c>
      <c r="AX110" s="44">
        <f t="shared" si="56"/>
        <v>0</v>
      </c>
      <c r="AY110" s="44">
        <f t="shared" si="57"/>
        <v>0</v>
      </c>
      <c r="AZ110" s="44">
        <f t="shared" si="58"/>
        <v>0</v>
      </c>
      <c r="BA110" s="44">
        <f t="shared" si="59"/>
        <v>0</v>
      </c>
      <c r="BB110" s="44">
        <f t="shared" si="60"/>
        <v>0</v>
      </c>
      <c r="BC110" s="44">
        <f t="shared" si="61"/>
        <v>0</v>
      </c>
      <c r="BD110" s="44">
        <f t="shared" si="62"/>
        <v>0</v>
      </c>
      <c r="BE110" s="45">
        <f t="shared" si="63"/>
        <v>81.8</v>
      </c>
      <c r="BF110" s="46"/>
      <c r="BG110" s="47">
        <f t="shared" si="64"/>
        <v>0</v>
      </c>
      <c r="BH110" s="47">
        <f t="shared" si="65"/>
        <v>0</v>
      </c>
      <c r="BI110" s="47">
        <f t="shared" si="66"/>
        <v>0</v>
      </c>
      <c r="BJ110" s="48">
        <f t="shared" si="67"/>
        <v>18</v>
      </c>
      <c r="BK110" s="48">
        <f t="shared" si="68"/>
        <v>0.5</v>
      </c>
      <c r="BL110" s="48">
        <f t="shared" si="69"/>
        <v>63.800000000000004</v>
      </c>
    </row>
    <row r="111" spans="1:64" s="2" customFormat="1" ht="30" customHeight="1">
      <c r="A111" s="29" t="str">
        <f t="shared" si="36"/>
        <v>Д</v>
      </c>
      <c r="B111" s="29" t="str">
        <f t="shared" si="37"/>
        <v>Б</v>
      </c>
      <c r="C111" s="30" t="s">
        <v>125</v>
      </c>
      <c r="D111" s="31" t="str">
        <f t="shared" si="38"/>
        <v>'38.03.05</v>
      </c>
      <c r="E111" s="32" t="str">
        <f t="shared" si="39"/>
        <v>Бизнес-информатика</v>
      </c>
      <c r="F111" s="33" t="s">
        <v>74</v>
      </c>
      <c r="G111" s="33" t="s">
        <v>89</v>
      </c>
      <c r="H111" s="34"/>
      <c r="I111" s="34"/>
      <c r="J111" s="35" t="s">
        <v>120</v>
      </c>
      <c r="K111" s="38">
        <v>2</v>
      </c>
      <c r="L111" s="36">
        <v>18</v>
      </c>
      <c r="M111" s="37" t="s">
        <v>84</v>
      </c>
      <c r="N111" s="38"/>
      <c r="O111" s="38"/>
      <c r="P111" s="38">
        <v>2</v>
      </c>
      <c r="Q111" s="37"/>
      <c r="R111" s="38"/>
      <c r="S111" s="38"/>
      <c r="T111" s="38"/>
      <c r="U111" s="38"/>
      <c r="V111" s="38"/>
      <c r="W111" s="39" t="str">
        <f t="shared" si="40"/>
        <v>НБИбд</v>
      </c>
      <c r="X111" s="36" t="s">
        <v>116</v>
      </c>
      <c r="Y111" s="36">
        <v>2</v>
      </c>
      <c r="Z111" s="36">
        <v>1</v>
      </c>
      <c r="AA111" s="39">
        <f t="shared" si="41"/>
        <v>24</v>
      </c>
      <c r="AB111" s="49">
        <v>19</v>
      </c>
      <c r="AC111" s="49">
        <v>5</v>
      </c>
      <c r="AD111" s="40">
        <f t="shared" si="42"/>
        <v>24</v>
      </c>
      <c r="AE111" s="41">
        <f t="shared" si="43"/>
        <v>1</v>
      </c>
      <c r="AF111" s="41">
        <f t="shared" si="44"/>
        <v>1</v>
      </c>
      <c r="AG111" s="42" t="s">
        <v>80</v>
      </c>
      <c r="AH111" s="37" t="s">
        <v>81</v>
      </c>
      <c r="AI111" s="37" t="s">
        <v>82</v>
      </c>
      <c r="AJ111" s="43" t="s">
        <v>122</v>
      </c>
      <c r="AK111" s="37"/>
      <c r="AL111" s="44">
        <f t="shared" si="45"/>
        <v>0</v>
      </c>
      <c r="AM111" s="44">
        <f t="shared" si="46"/>
        <v>36</v>
      </c>
      <c r="AN111" s="44">
        <f t="shared" si="47"/>
        <v>0</v>
      </c>
      <c r="AO111" s="44">
        <f t="shared" si="48"/>
        <v>0</v>
      </c>
      <c r="AP111" s="44">
        <f t="shared" si="49"/>
        <v>0</v>
      </c>
      <c r="AQ111" s="44">
        <f t="shared" si="50"/>
        <v>0</v>
      </c>
      <c r="AR111" s="44">
        <f t="shared" si="51"/>
        <v>0</v>
      </c>
      <c r="AS111" s="44">
        <f t="shared" si="52"/>
        <v>0</v>
      </c>
      <c r="AT111" s="44">
        <f t="shared" si="53"/>
        <v>0</v>
      </c>
      <c r="AU111" s="44">
        <f t="shared" si="54"/>
        <v>0</v>
      </c>
      <c r="AV111" s="44">
        <f>IF(M111="ПП",РПП*AA111*(U111/1.5),IF(M111="ВП",ВПр*AA111*(U111/1.5),IF(M111="РПА",РПА*AA111*(U111/1.5),IF(M111="КПА",кпа*AA111*(U111/1.5),0))))</f>
        <v>0</v>
      </c>
      <c r="AW111" s="44">
        <f t="shared" si="55"/>
        <v>0</v>
      </c>
      <c r="AX111" s="44">
        <f t="shared" si="56"/>
        <v>0</v>
      </c>
      <c r="AY111" s="44">
        <f t="shared" si="57"/>
        <v>0</v>
      </c>
      <c r="AZ111" s="44">
        <f t="shared" si="58"/>
        <v>0</v>
      </c>
      <c r="BA111" s="44">
        <f t="shared" si="59"/>
        <v>0</v>
      </c>
      <c r="BB111" s="44">
        <f t="shared" si="60"/>
        <v>0</v>
      </c>
      <c r="BC111" s="44">
        <f t="shared" si="61"/>
        <v>0</v>
      </c>
      <c r="BD111" s="44">
        <f t="shared" si="62"/>
        <v>0</v>
      </c>
      <c r="BE111" s="45">
        <f t="shared" si="63"/>
        <v>36</v>
      </c>
      <c r="BF111" s="46"/>
      <c r="BG111" s="47">
        <f t="shared" si="64"/>
        <v>0</v>
      </c>
      <c r="BH111" s="47">
        <f t="shared" si="65"/>
        <v>0</v>
      </c>
      <c r="BI111" s="47">
        <f t="shared" si="66"/>
        <v>0</v>
      </c>
      <c r="BJ111" s="48">
        <f t="shared" si="67"/>
        <v>36</v>
      </c>
      <c r="BK111" s="48">
        <f t="shared" si="68"/>
        <v>1</v>
      </c>
      <c r="BL111" s="48">
        <f t="shared" si="69"/>
        <v>0</v>
      </c>
    </row>
    <row r="112" spans="1:64" s="2" customFormat="1" ht="30" customHeight="1">
      <c r="A112" s="29" t="str">
        <f t="shared" si="36"/>
        <v>Д</v>
      </c>
      <c r="B112" s="29" t="str">
        <f t="shared" si="37"/>
        <v>Б</v>
      </c>
      <c r="C112" s="30" t="s">
        <v>125</v>
      </c>
      <c r="D112" s="31" t="str">
        <f t="shared" si="38"/>
        <v>'38.03.05</v>
      </c>
      <c r="E112" s="32" t="str">
        <f t="shared" si="39"/>
        <v>Бизнес-информатика</v>
      </c>
      <c r="F112" s="33" t="s">
        <v>74</v>
      </c>
      <c r="G112" s="33" t="s">
        <v>89</v>
      </c>
      <c r="H112" s="34"/>
      <c r="I112" s="34"/>
      <c r="J112" s="35" t="s">
        <v>120</v>
      </c>
      <c r="K112" s="36">
        <v>2</v>
      </c>
      <c r="L112" s="36">
        <v>18</v>
      </c>
      <c r="M112" s="37" t="s">
        <v>84</v>
      </c>
      <c r="N112" s="36"/>
      <c r="O112" s="36"/>
      <c r="P112" s="36">
        <v>2</v>
      </c>
      <c r="Q112" s="37"/>
      <c r="R112" s="36"/>
      <c r="S112" s="36"/>
      <c r="T112" s="36"/>
      <c r="U112" s="36"/>
      <c r="V112" s="36"/>
      <c r="W112" s="39" t="str">
        <f t="shared" si="40"/>
        <v>НБИбд</v>
      </c>
      <c r="X112" s="36" t="s">
        <v>133</v>
      </c>
      <c r="Y112" s="36">
        <v>2</v>
      </c>
      <c r="Z112" s="36">
        <v>1</v>
      </c>
      <c r="AA112" s="39">
        <f t="shared" si="41"/>
        <v>24</v>
      </c>
      <c r="AB112" s="49">
        <v>19</v>
      </c>
      <c r="AC112" s="49">
        <v>5</v>
      </c>
      <c r="AD112" s="40">
        <f t="shared" si="42"/>
        <v>24</v>
      </c>
      <c r="AE112" s="41">
        <f t="shared" si="43"/>
        <v>1</v>
      </c>
      <c r="AF112" s="41">
        <f t="shared" si="44"/>
        <v>1</v>
      </c>
      <c r="AG112" s="42" t="s">
        <v>80</v>
      </c>
      <c r="AH112" s="37" t="s">
        <v>81</v>
      </c>
      <c r="AI112" s="37" t="s">
        <v>82</v>
      </c>
      <c r="AJ112" s="43" t="s">
        <v>122</v>
      </c>
      <c r="AK112" s="37"/>
      <c r="AL112" s="44">
        <f t="shared" si="45"/>
        <v>0</v>
      </c>
      <c r="AM112" s="44">
        <f t="shared" si="46"/>
        <v>36</v>
      </c>
      <c r="AN112" s="44">
        <f t="shared" si="47"/>
        <v>0</v>
      </c>
      <c r="AO112" s="44">
        <f t="shared" si="48"/>
        <v>0</v>
      </c>
      <c r="AP112" s="44">
        <f t="shared" si="49"/>
        <v>0</v>
      </c>
      <c r="AQ112" s="44">
        <f t="shared" si="50"/>
        <v>0</v>
      </c>
      <c r="AR112" s="44">
        <f t="shared" si="51"/>
        <v>0</v>
      </c>
      <c r="AS112" s="44">
        <f t="shared" si="52"/>
        <v>0</v>
      </c>
      <c r="AT112" s="44">
        <f t="shared" si="53"/>
        <v>0</v>
      </c>
      <c r="AU112" s="44">
        <f t="shared" si="54"/>
        <v>0</v>
      </c>
      <c r="AV112" s="44">
        <f>IF(M112="ПП",РПП*AA112*(U112/1.5),IF(M112="ВП",ВПр*AA112*(U112/1.5),IF(M112="РПА",РПА*AA112*(U112/1.5),IF(M112="КПА",кпа*AA112*(U112/1.5),0))))</f>
        <v>0</v>
      </c>
      <c r="AW112" s="44">
        <f t="shared" si="55"/>
        <v>0</v>
      </c>
      <c r="AX112" s="44">
        <f t="shared" si="56"/>
        <v>0</v>
      </c>
      <c r="AY112" s="44">
        <f t="shared" si="57"/>
        <v>0</v>
      </c>
      <c r="AZ112" s="44">
        <f t="shared" si="58"/>
        <v>0</v>
      </c>
      <c r="BA112" s="44">
        <f t="shared" si="59"/>
        <v>0</v>
      </c>
      <c r="BB112" s="44">
        <f t="shared" si="60"/>
        <v>0</v>
      </c>
      <c r="BC112" s="44">
        <f t="shared" si="61"/>
        <v>0</v>
      </c>
      <c r="BD112" s="44">
        <f t="shared" si="62"/>
        <v>0</v>
      </c>
      <c r="BE112" s="45">
        <f t="shared" si="63"/>
        <v>36</v>
      </c>
      <c r="BF112" s="46"/>
      <c r="BG112" s="47">
        <f t="shared" si="64"/>
        <v>0</v>
      </c>
      <c r="BH112" s="47">
        <f t="shared" si="65"/>
        <v>0</v>
      </c>
      <c r="BI112" s="47">
        <f t="shared" si="66"/>
        <v>0</v>
      </c>
      <c r="BJ112" s="48">
        <f t="shared" si="67"/>
        <v>36</v>
      </c>
      <c r="BK112" s="48">
        <f t="shared" si="68"/>
        <v>1</v>
      </c>
      <c r="BL112" s="48">
        <f t="shared" si="69"/>
        <v>0</v>
      </c>
    </row>
    <row r="113" spans="1:64" s="2" customFormat="1" ht="30" customHeight="1">
      <c r="A113" s="29" t="str">
        <f t="shared" si="36"/>
        <v>Д</v>
      </c>
      <c r="B113" s="29" t="str">
        <f t="shared" si="37"/>
        <v>Б</v>
      </c>
      <c r="C113" s="30" t="s">
        <v>125</v>
      </c>
      <c r="D113" s="31" t="str">
        <f t="shared" si="38"/>
        <v>'38.03.05</v>
      </c>
      <c r="E113" s="32" t="str">
        <f t="shared" si="39"/>
        <v>Бизнес-информатика</v>
      </c>
      <c r="F113" s="33" t="s">
        <v>74</v>
      </c>
      <c r="G113" s="33" t="s">
        <v>89</v>
      </c>
      <c r="H113" s="34"/>
      <c r="I113" s="34"/>
      <c r="J113" s="35" t="s">
        <v>120</v>
      </c>
      <c r="K113" s="36">
        <v>2</v>
      </c>
      <c r="L113" s="36">
        <v>18</v>
      </c>
      <c r="M113" s="37" t="s">
        <v>84</v>
      </c>
      <c r="N113" s="36"/>
      <c r="O113" s="36"/>
      <c r="P113" s="36">
        <v>2</v>
      </c>
      <c r="Q113" s="37"/>
      <c r="R113" s="36"/>
      <c r="S113" s="36"/>
      <c r="T113" s="36"/>
      <c r="U113" s="36"/>
      <c r="V113" s="36"/>
      <c r="W113" s="39" t="str">
        <f t="shared" si="40"/>
        <v>НБИбд</v>
      </c>
      <c r="X113" s="36" t="s">
        <v>134</v>
      </c>
      <c r="Y113" s="36">
        <v>2</v>
      </c>
      <c r="Z113" s="36">
        <v>1</v>
      </c>
      <c r="AA113" s="39">
        <f t="shared" si="41"/>
        <v>22</v>
      </c>
      <c r="AB113" s="49">
        <v>18</v>
      </c>
      <c r="AC113" s="49">
        <v>4</v>
      </c>
      <c r="AD113" s="40">
        <f t="shared" si="42"/>
        <v>24</v>
      </c>
      <c r="AE113" s="41">
        <f t="shared" si="43"/>
        <v>0.91666666666666663</v>
      </c>
      <c r="AF113" s="41">
        <f t="shared" si="44"/>
        <v>0.91666666666666663</v>
      </c>
      <c r="AG113" s="42" t="s">
        <v>80</v>
      </c>
      <c r="AH113" s="37" t="s">
        <v>81</v>
      </c>
      <c r="AI113" s="37" t="s">
        <v>82</v>
      </c>
      <c r="AJ113" s="43" t="s">
        <v>122</v>
      </c>
      <c r="AK113" s="37"/>
      <c r="AL113" s="44">
        <f t="shared" si="45"/>
        <v>0</v>
      </c>
      <c r="AM113" s="44">
        <f t="shared" si="46"/>
        <v>33</v>
      </c>
      <c r="AN113" s="44">
        <f t="shared" si="47"/>
        <v>0</v>
      </c>
      <c r="AO113" s="44">
        <f t="shared" si="48"/>
        <v>0</v>
      </c>
      <c r="AP113" s="44">
        <f t="shared" si="49"/>
        <v>0</v>
      </c>
      <c r="AQ113" s="44">
        <f t="shared" si="50"/>
        <v>0</v>
      </c>
      <c r="AR113" s="44">
        <f t="shared" si="51"/>
        <v>0</v>
      </c>
      <c r="AS113" s="44">
        <f t="shared" si="52"/>
        <v>0</v>
      </c>
      <c r="AT113" s="44">
        <f t="shared" si="53"/>
        <v>0</v>
      </c>
      <c r="AU113" s="44">
        <f t="shared" si="54"/>
        <v>0</v>
      </c>
      <c r="AV113" s="44">
        <f>IF(M113="ПП",РПП*AA113*(U113/1.5),IF(M113="ВП",ВПр*AA113*(U113/1.5),IF(M113="РПА",РПА*AA113*(U113/1.5),IF(M113="КПА",кпа*AA113*(U113/1.5),0))))</f>
        <v>0</v>
      </c>
      <c r="AW113" s="44">
        <f t="shared" si="55"/>
        <v>0</v>
      </c>
      <c r="AX113" s="44">
        <f t="shared" si="56"/>
        <v>0</v>
      </c>
      <c r="AY113" s="44">
        <f t="shared" si="57"/>
        <v>0</v>
      </c>
      <c r="AZ113" s="44">
        <f t="shared" si="58"/>
        <v>0</v>
      </c>
      <c r="BA113" s="44">
        <f t="shared" si="59"/>
        <v>0</v>
      </c>
      <c r="BB113" s="44">
        <f t="shared" si="60"/>
        <v>0</v>
      </c>
      <c r="BC113" s="44">
        <f t="shared" si="61"/>
        <v>0</v>
      </c>
      <c r="BD113" s="44">
        <f t="shared" si="62"/>
        <v>0</v>
      </c>
      <c r="BE113" s="45">
        <f t="shared" si="63"/>
        <v>33</v>
      </c>
      <c r="BF113" s="46"/>
      <c r="BG113" s="47">
        <f t="shared" si="64"/>
        <v>0</v>
      </c>
      <c r="BH113" s="47">
        <f t="shared" si="65"/>
        <v>0</v>
      </c>
      <c r="BI113" s="47">
        <f t="shared" si="66"/>
        <v>0</v>
      </c>
      <c r="BJ113" s="48">
        <f t="shared" si="67"/>
        <v>33</v>
      </c>
      <c r="BK113" s="48">
        <f t="shared" si="68"/>
        <v>1</v>
      </c>
      <c r="BL113" s="48">
        <f t="shared" si="69"/>
        <v>0</v>
      </c>
    </row>
    <row r="114" spans="1:64" s="2" customFormat="1" ht="30" customHeight="1">
      <c r="A114" s="29" t="str">
        <f t="shared" si="36"/>
        <v>Д</v>
      </c>
      <c r="B114" s="29" t="str">
        <f t="shared" si="37"/>
        <v>Б</v>
      </c>
      <c r="C114" s="30" t="s">
        <v>125</v>
      </c>
      <c r="D114" s="31" t="str">
        <f t="shared" si="38"/>
        <v>'38.03.05</v>
      </c>
      <c r="E114" s="32" t="str">
        <f t="shared" si="39"/>
        <v>Бизнес-информатика</v>
      </c>
      <c r="F114" s="33" t="s">
        <v>74</v>
      </c>
      <c r="G114" s="33" t="s">
        <v>89</v>
      </c>
      <c r="H114" s="34"/>
      <c r="I114" s="34"/>
      <c r="J114" s="35" t="s">
        <v>123</v>
      </c>
      <c r="K114" s="36">
        <v>2</v>
      </c>
      <c r="L114" s="36">
        <v>18</v>
      </c>
      <c r="M114" s="37" t="s">
        <v>78</v>
      </c>
      <c r="N114" s="36">
        <v>1</v>
      </c>
      <c r="O114" s="36"/>
      <c r="P114" s="36"/>
      <c r="Q114" s="37"/>
      <c r="R114" s="36"/>
      <c r="S114" s="36"/>
      <c r="T114" s="36"/>
      <c r="U114" s="36"/>
      <c r="V114" s="36"/>
      <c r="W114" s="39" t="str">
        <f t="shared" si="40"/>
        <v>НБИбд</v>
      </c>
      <c r="X114" s="36" t="s">
        <v>132</v>
      </c>
      <c r="Y114" s="36">
        <v>6</v>
      </c>
      <c r="Z114" s="36">
        <v>3</v>
      </c>
      <c r="AA114" s="39">
        <f t="shared" si="41"/>
        <v>70</v>
      </c>
      <c r="AB114" s="36">
        <v>56</v>
      </c>
      <c r="AC114" s="36">
        <v>14</v>
      </c>
      <c r="AD114" s="40">
        <f t="shared" si="42"/>
        <v>70</v>
      </c>
      <c r="AE114" s="41">
        <f t="shared" si="43"/>
        <v>1</v>
      </c>
      <c r="AF114" s="41">
        <f t="shared" si="44"/>
        <v>1</v>
      </c>
      <c r="AG114" s="42" t="s">
        <v>80</v>
      </c>
      <c r="AH114" s="37" t="s">
        <v>111</v>
      </c>
      <c r="AI114" s="37" t="s">
        <v>94</v>
      </c>
      <c r="AJ114" s="43" t="s">
        <v>112</v>
      </c>
      <c r="AK114" s="37"/>
      <c r="AL114" s="44">
        <f t="shared" si="45"/>
        <v>18</v>
      </c>
      <c r="AM114" s="44">
        <f t="shared" si="46"/>
        <v>0</v>
      </c>
      <c r="AN114" s="44">
        <f t="shared" si="47"/>
        <v>0</v>
      </c>
      <c r="AO114" s="44">
        <f t="shared" si="48"/>
        <v>0</v>
      </c>
      <c r="AP114" s="44">
        <f t="shared" si="49"/>
        <v>0</v>
      </c>
      <c r="AQ114" s="44">
        <f t="shared" si="50"/>
        <v>0</v>
      </c>
      <c r="AR114" s="44">
        <f t="shared" si="51"/>
        <v>2.7</v>
      </c>
      <c r="AS114" s="44">
        <f t="shared" si="52"/>
        <v>0</v>
      </c>
      <c r="AT114" s="44">
        <f t="shared" si="53"/>
        <v>0</v>
      </c>
      <c r="AU114" s="44">
        <f t="shared" si="54"/>
        <v>0</v>
      </c>
      <c r="AV114" s="44">
        <f>IF(M114="ПП",РПП*AA114*(U114/1.5),IF(M114="ВП",ВПр*AA114*(U114/1.5),IF(M114="РПА",РПА*AA114*(U114/1.5),IF(M114="КПА",кпа*AA114*(U114/1.5),0))))</f>
        <v>0</v>
      </c>
      <c r="AW114" s="44">
        <f t="shared" si="55"/>
        <v>0</v>
      </c>
      <c r="AX114" s="44">
        <f t="shared" si="56"/>
        <v>0</v>
      </c>
      <c r="AY114" s="44">
        <f t="shared" si="57"/>
        <v>0</v>
      </c>
      <c r="AZ114" s="44">
        <f t="shared" si="58"/>
        <v>0</v>
      </c>
      <c r="BA114" s="44">
        <f t="shared" si="59"/>
        <v>0</v>
      </c>
      <c r="BB114" s="44">
        <f t="shared" si="60"/>
        <v>0</v>
      </c>
      <c r="BC114" s="44">
        <f t="shared" si="61"/>
        <v>0</v>
      </c>
      <c r="BD114" s="44">
        <f t="shared" si="62"/>
        <v>0</v>
      </c>
      <c r="BE114" s="45">
        <f t="shared" si="63"/>
        <v>20.7</v>
      </c>
      <c r="BF114" s="46"/>
      <c r="BG114" s="47">
        <f t="shared" si="64"/>
        <v>0</v>
      </c>
      <c r="BH114" s="47">
        <f t="shared" si="65"/>
        <v>0</v>
      </c>
      <c r="BI114" s="47">
        <f t="shared" si="66"/>
        <v>0</v>
      </c>
      <c r="BJ114" s="48">
        <f t="shared" si="67"/>
        <v>18</v>
      </c>
      <c r="BK114" s="48">
        <f t="shared" si="68"/>
        <v>0.5</v>
      </c>
      <c r="BL114" s="48">
        <f t="shared" si="69"/>
        <v>2.7</v>
      </c>
    </row>
    <row r="115" spans="1:64" s="2" customFormat="1" ht="30" customHeight="1">
      <c r="A115" s="29" t="str">
        <f t="shared" si="36"/>
        <v>Д</v>
      </c>
      <c r="B115" s="29" t="str">
        <f t="shared" si="37"/>
        <v>Б</v>
      </c>
      <c r="C115" s="30" t="s">
        <v>125</v>
      </c>
      <c r="D115" s="31" t="str">
        <f t="shared" si="38"/>
        <v>'38.03.05</v>
      </c>
      <c r="E115" s="32" t="str">
        <f t="shared" si="39"/>
        <v>Бизнес-информатика</v>
      </c>
      <c r="F115" s="33" t="s">
        <v>74</v>
      </c>
      <c r="G115" s="33" t="s">
        <v>89</v>
      </c>
      <c r="H115" s="34"/>
      <c r="I115" s="34"/>
      <c r="J115" s="35" t="s">
        <v>123</v>
      </c>
      <c r="K115" s="36">
        <v>2</v>
      </c>
      <c r="L115" s="36">
        <v>18</v>
      </c>
      <c r="M115" s="37" t="s">
        <v>108</v>
      </c>
      <c r="N115" s="36"/>
      <c r="O115" s="36">
        <v>2</v>
      </c>
      <c r="P115" s="36"/>
      <c r="Q115" s="37" t="s">
        <v>85</v>
      </c>
      <c r="R115" s="36"/>
      <c r="S115" s="36"/>
      <c r="T115" s="36"/>
      <c r="U115" s="36"/>
      <c r="V115" s="36"/>
      <c r="W115" s="39" t="str">
        <f t="shared" si="40"/>
        <v>НБИбд</v>
      </c>
      <c r="X115" s="36" t="s">
        <v>116</v>
      </c>
      <c r="Y115" s="36">
        <v>1</v>
      </c>
      <c r="Z115" s="36">
        <v>1</v>
      </c>
      <c r="AA115" s="39">
        <f t="shared" si="41"/>
        <v>12</v>
      </c>
      <c r="AB115" s="49">
        <v>9</v>
      </c>
      <c r="AC115" s="49">
        <v>3</v>
      </c>
      <c r="AD115" s="40">
        <f t="shared" si="42"/>
        <v>12</v>
      </c>
      <c r="AE115" s="41">
        <f t="shared" si="43"/>
        <v>1</v>
      </c>
      <c r="AF115" s="41">
        <f t="shared" si="44"/>
        <v>1</v>
      </c>
      <c r="AG115" s="42" t="s">
        <v>80</v>
      </c>
      <c r="AH115" s="37" t="s">
        <v>111</v>
      </c>
      <c r="AI115" s="37" t="s">
        <v>94</v>
      </c>
      <c r="AJ115" s="43" t="s">
        <v>112</v>
      </c>
      <c r="AK115" s="37"/>
      <c r="AL115" s="44">
        <f t="shared" si="45"/>
        <v>0</v>
      </c>
      <c r="AM115" s="44">
        <f t="shared" si="46"/>
        <v>0</v>
      </c>
      <c r="AN115" s="44">
        <f t="shared" si="47"/>
        <v>36</v>
      </c>
      <c r="AO115" s="44">
        <f t="shared" si="48"/>
        <v>3.96</v>
      </c>
      <c r="AP115" s="44">
        <f t="shared" si="49"/>
        <v>6</v>
      </c>
      <c r="AQ115" s="44">
        <f t="shared" si="50"/>
        <v>1</v>
      </c>
      <c r="AR115" s="44">
        <f t="shared" si="51"/>
        <v>0</v>
      </c>
      <c r="AS115" s="44">
        <f t="shared" si="52"/>
        <v>0</v>
      </c>
      <c r="AT115" s="44">
        <f t="shared" si="53"/>
        <v>0</v>
      </c>
      <c r="AU115" s="44">
        <f t="shared" si="54"/>
        <v>0</v>
      </c>
      <c r="AV115" s="44">
        <f>IF(M115="ПП",РПП*AA115*(U115/1.5),IF(M115="ВП",ВПр*AA115*(U115/1.5),IF(M115="РПА",РПА*AA115*(U115/1.5),IF(M115="КПА",кпа*AA115*(U115/1.5),0))))</f>
        <v>0</v>
      </c>
      <c r="AW115" s="44">
        <f t="shared" si="55"/>
        <v>0</v>
      </c>
      <c r="AX115" s="44">
        <f t="shared" si="56"/>
        <v>0</v>
      </c>
      <c r="AY115" s="44">
        <f t="shared" si="57"/>
        <v>0</v>
      </c>
      <c r="AZ115" s="44">
        <f t="shared" si="58"/>
        <v>0</v>
      </c>
      <c r="BA115" s="44">
        <f t="shared" si="59"/>
        <v>0</v>
      </c>
      <c r="BB115" s="44">
        <f t="shared" si="60"/>
        <v>0</v>
      </c>
      <c r="BC115" s="44">
        <f t="shared" si="61"/>
        <v>0</v>
      </c>
      <c r="BD115" s="44">
        <f t="shared" si="62"/>
        <v>0</v>
      </c>
      <c r="BE115" s="45">
        <f t="shared" si="63"/>
        <v>46.96</v>
      </c>
      <c r="BF115" s="46"/>
      <c r="BG115" s="47">
        <f t="shared" si="64"/>
        <v>0</v>
      </c>
      <c r="BH115" s="47">
        <f t="shared" si="65"/>
        <v>0</v>
      </c>
      <c r="BI115" s="47">
        <f t="shared" si="66"/>
        <v>0</v>
      </c>
      <c r="BJ115" s="48">
        <f t="shared" si="67"/>
        <v>36</v>
      </c>
      <c r="BK115" s="48">
        <f t="shared" si="68"/>
        <v>1</v>
      </c>
      <c r="BL115" s="48">
        <f t="shared" si="69"/>
        <v>10.96</v>
      </c>
    </row>
    <row r="116" spans="1:64" s="2" customFormat="1" ht="30" customHeight="1">
      <c r="A116" s="29" t="str">
        <f t="shared" si="36"/>
        <v>Д</v>
      </c>
      <c r="B116" s="29" t="str">
        <f t="shared" si="37"/>
        <v>Б</v>
      </c>
      <c r="C116" s="30" t="s">
        <v>125</v>
      </c>
      <c r="D116" s="31" t="str">
        <f t="shared" si="38"/>
        <v>'38.03.05</v>
      </c>
      <c r="E116" s="32" t="str">
        <f t="shared" si="39"/>
        <v>Бизнес-информатика</v>
      </c>
      <c r="F116" s="33" t="s">
        <v>74</v>
      </c>
      <c r="G116" s="33" t="s">
        <v>89</v>
      </c>
      <c r="H116" s="34"/>
      <c r="I116" s="34"/>
      <c r="J116" s="35" t="s">
        <v>123</v>
      </c>
      <c r="K116" s="36">
        <v>2</v>
      </c>
      <c r="L116" s="36">
        <v>18</v>
      </c>
      <c r="M116" s="37" t="s">
        <v>108</v>
      </c>
      <c r="N116" s="36"/>
      <c r="O116" s="36">
        <v>2</v>
      </c>
      <c r="P116" s="36"/>
      <c r="Q116" s="37" t="s">
        <v>85</v>
      </c>
      <c r="R116" s="36"/>
      <c r="S116" s="36"/>
      <c r="T116" s="36"/>
      <c r="U116" s="36"/>
      <c r="V116" s="36"/>
      <c r="W116" s="39" t="str">
        <f t="shared" si="40"/>
        <v>НБИбд</v>
      </c>
      <c r="X116" s="36" t="s">
        <v>116</v>
      </c>
      <c r="Y116" s="36">
        <v>1</v>
      </c>
      <c r="Z116" s="36">
        <v>1</v>
      </c>
      <c r="AA116" s="39">
        <f t="shared" si="41"/>
        <v>12</v>
      </c>
      <c r="AB116" s="49">
        <v>9</v>
      </c>
      <c r="AC116" s="49">
        <v>3</v>
      </c>
      <c r="AD116" s="40">
        <f t="shared" si="42"/>
        <v>12</v>
      </c>
      <c r="AE116" s="41">
        <f t="shared" si="43"/>
        <v>1</v>
      </c>
      <c r="AF116" s="41">
        <f t="shared" si="44"/>
        <v>1</v>
      </c>
      <c r="AG116" s="42" t="s">
        <v>80</v>
      </c>
      <c r="AH116" s="37" t="s">
        <v>81</v>
      </c>
      <c r="AI116" s="37" t="s">
        <v>94</v>
      </c>
      <c r="AJ116" s="50" t="s">
        <v>124</v>
      </c>
      <c r="AK116" s="37"/>
      <c r="AL116" s="44">
        <f t="shared" si="45"/>
        <v>0</v>
      </c>
      <c r="AM116" s="44">
        <f t="shared" si="46"/>
        <v>0</v>
      </c>
      <c r="AN116" s="44">
        <f t="shared" si="47"/>
        <v>36</v>
      </c>
      <c r="AO116" s="44">
        <f t="shared" si="48"/>
        <v>3.96</v>
      </c>
      <c r="AP116" s="44">
        <f t="shared" si="49"/>
        <v>6</v>
      </c>
      <c r="AQ116" s="44">
        <f t="shared" si="50"/>
        <v>1</v>
      </c>
      <c r="AR116" s="44">
        <f t="shared" si="51"/>
        <v>0</v>
      </c>
      <c r="AS116" s="44">
        <f t="shared" si="52"/>
        <v>0</v>
      </c>
      <c r="AT116" s="44">
        <f t="shared" si="53"/>
        <v>0</v>
      </c>
      <c r="AU116" s="44">
        <f t="shared" si="54"/>
        <v>0</v>
      </c>
      <c r="AV116" s="44">
        <f>IF(M116="ПП",РПП*AA116*(U116/1.5),IF(M116="ВП",ВПр*AA116*(U116/1.5),IF(M116="РПА",РПА*AA116*(U116/1.5),IF(M116="КПА",кпа*AA116*(U116/1.5),0))))</f>
        <v>0</v>
      </c>
      <c r="AW116" s="44">
        <f t="shared" si="55"/>
        <v>0</v>
      </c>
      <c r="AX116" s="44">
        <f t="shared" si="56"/>
        <v>0</v>
      </c>
      <c r="AY116" s="44">
        <f t="shared" si="57"/>
        <v>0</v>
      </c>
      <c r="AZ116" s="44">
        <f t="shared" si="58"/>
        <v>0</v>
      </c>
      <c r="BA116" s="44">
        <f t="shared" si="59"/>
        <v>0</v>
      </c>
      <c r="BB116" s="44">
        <f t="shared" si="60"/>
        <v>0</v>
      </c>
      <c r="BC116" s="44">
        <f t="shared" si="61"/>
        <v>0</v>
      </c>
      <c r="BD116" s="44">
        <f t="shared" si="62"/>
        <v>0</v>
      </c>
      <c r="BE116" s="45">
        <f t="shared" si="63"/>
        <v>46.96</v>
      </c>
      <c r="BF116" s="46"/>
      <c r="BG116" s="47">
        <f t="shared" si="64"/>
        <v>0</v>
      </c>
      <c r="BH116" s="47">
        <f t="shared" si="65"/>
        <v>0</v>
      </c>
      <c r="BI116" s="47">
        <f t="shared" si="66"/>
        <v>0</v>
      </c>
      <c r="BJ116" s="48">
        <f t="shared" si="67"/>
        <v>36</v>
      </c>
      <c r="BK116" s="48">
        <f t="shared" si="68"/>
        <v>1</v>
      </c>
      <c r="BL116" s="48">
        <f t="shared" si="69"/>
        <v>10.96</v>
      </c>
    </row>
    <row r="117" spans="1:64" s="2" customFormat="1" ht="30" customHeight="1">
      <c r="A117" s="29" t="str">
        <f t="shared" si="36"/>
        <v>Д</v>
      </c>
      <c r="B117" s="29" t="str">
        <f t="shared" si="37"/>
        <v>Б</v>
      </c>
      <c r="C117" s="30" t="s">
        <v>125</v>
      </c>
      <c r="D117" s="31" t="str">
        <f t="shared" si="38"/>
        <v>'38.03.05</v>
      </c>
      <c r="E117" s="32" t="str">
        <f t="shared" si="39"/>
        <v>Бизнес-информатика</v>
      </c>
      <c r="F117" s="33" t="s">
        <v>74</v>
      </c>
      <c r="G117" s="33" t="s">
        <v>89</v>
      </c>
      <c r="H117" s="34"/>
      <c r="I117" s="34"/>
      <c r="J117" s="35" t="s">
        <v>123</v>
      </c>
      <c r="K117" s="36">
        <v>2</v>
      </c>
      <c r="L117" s="36">
        <v>18</v>
      </c>
      <c r="M117" s="37" t="s">
        <v>108</v>
      </c>
      <c r="N117" s="36"/>
      <c r="O117" s="36">
        <v>2</v>
      </c>
      <c r="P117" s="36"/>
      <c r="Q117" s="37" t="s">
        <v>85</v>
      </c>
      <c r="R117" s="36"/>
      <c r="S117" s="36"/>
      <c r="T117" s="36"/>
      <c r="U117" s="36"/>
      <c r="V117" s="36"/>
      <c r="W117" s="39" t="str">
        <f t="shared" si="40"/>
        <v>НБИбд</v>
      </c>
      <c r="X117" s="36" t="s">
        <v>133</v>
      </c>
      <c r="Y117" s="36">
        <v>1</v>
      </c>
      <c r="Z117" s="36">
        <v>1</v>
      </c>
      <c r="AA117" s="39">
        <f t="shared" si="41"/>
        <v>12</v>
      </c>
      <c r="AB117" s="49">
        <v>10</v>
      </c>
      <c r="AC117" s="49">
        <v>2</v>
      </c>
      <c r="AD117" s="40">
        <f t="shared" si="42"/>
        <v>12</v>
      </c>
      <c r="AE117" s="41">
        <f t="shared" si="43"/>
        <v>1</v>
      </c>
      <c r="AF117" s="41">
        <f t="shared" si="44"/>
        <v>1</v>
      </c>
      <c r="AG117" s="42" t="s">
        <v>80</v>
      </c>
      <c r="AH117" s="37" t="s">
        <v>111</v>
      </c>
      <c r="AI117" s="37" t="s">
        <v>94</v>
      </c>
      <c r="AJ117" s="43" t="s">
        <v>112</v>
      </c>
      <c r="AK117" s="37"/>
      <c r="AL117" s="44">
        <f t="shared" si="45"/>
        <v>0</v>
      </c>
      <c r="AM117" s="44">
        <f t="shared" si="46"/>
        <v>0</v>
      </c>
      <c r="AN117" s="44">
        <f t="shared" si="47"/>
        <v>36</v>
      </c>
      <c r="AO117" s="44">
        <f t="shared" si="48"/>
        <v>3.96</v>
      </c>
      <c r="AP117" s="44">
        <f t="shared" si="49"/>
        <v>6</v>
      </c>
      <c r="AQ117" s="44">
        <f t="shared" si="50"/>
        <v>1</v>
      </c>
      <c r="AR117" s="44">
        <f t="shared" si="51"/>
        <v>0</v>
      </c>
      <c r="AS117" s="44">
        <f t="shared" si="52"/>
        <v>0</v>
      </c>
      <c r="AT117" s="44">
        <f t="shared" si="53"/>
        <v>0</v>
      </c>
      <c r="AU117" s="44">
        <f t="shared" si="54"/>
        <v>0</v>
      </c>
      <c r="AV117" s="44">
        <f>IF(M117="ПП",РПП*AA117*(U117/1.5),IF(M117="ВП",ВПр*AA117*(U117/1.5),IF(M117="РПА",РПА*AA117*(U117/1.5),IF(M117="КПА",кпа*AA117*(U117/1.5),0))))</f>
        <v>0</v>
      </c>
      <c r="AW117" s="44">
        <f t="shared" si="55"/>
        <v>0</v>
      </c>
      <c r="AX117" s="44">
        <f t="shared" si="56"/>
        <v>0</v>
      </c>
      <c r="AY117" s="44">
        <f t="shared" si="57"/>
        <v>0</v>
      </c>
      <c r="AZ117" s="44">
        <f t="shared" si="58"/>
        <v>0</v>
      </c>
      <c r="BA117" s="44">
        <f t="shared" si="59"/>
        <v>0</v>
      </c>
      <c r="BB117" s="44">
        <f t="shared" si="60"/>
        <v>0</v>
      </c>
      <c r="BC117" s="44">
        <f t="shared" si="61"/>
        <v>0</v>
      </c>
      <c r="BD117" s="44">
        <f t="shared" si="62"/>
        <v>0</v>
      </c>
      <c r="BE117" s="45">
        <f t="shared" si="63"/>
        <v>46.96</v>
      </c>
      <c r="BF117" s="46"/>
      <c r="BG117" s="47">
        <f t="shared" si="64"/>
        <v>0</v>
      </c>
      <c r="BH117" s="47">
        <f t="shared" si="65"/>
        <v>0</v>
      </c>
      <c r="BI117" s="47">
        <f t="shared" si="66"/>
        <v>0</v>
      </c>
      <c r="BJ117" s="48">
        <f t="shared" si="67"/>
        <v>36</v>
      </c>
      <c r="BK117" s="48">
        <f t="shared" si="68"/>
        <v>1</v>
      </c>
      <c r="BL117" s="48">
        <f t="shared" si="69"/>
        <v>10.96</v>
      </c>
    </row>
    <row r="118" spans="1:64" s="2" customFormat="1" ht="30" customHeight="1">
      <c r="A118" s="29" t="str">
        <f t="shared" si="36"/>
        <v>Д</v>
      </c>
      <c r="B118" s="29" t="str">
        <f t="shared" si="37"/>
        <v>Б</v>
      </c>
      <c r="C118" s="30" t="s">
        <v>125</v>
      </c>
      <c r="D118" s="31" t="str">
        <f t="shared" si="38"/>
        <v>'38.03.05</v>
      </c>
      <c r="E118" s="32" t="str">
        <f t="shared" si="39"/>
        <v>Бизнес-информатика</v>
      </c>
      <c r="F118" s="33" t="s">
        <v>74</v>
      </c>
      <c r="G118" s="33" t="s">
        <v>89</v>
      </c>
      <c r="H118" s="34"/>
      <c r="I118" s="34"/>
      <c r="J118" s="35" t="s">
        <v>123</v>
      </c>
      <c r="K118" s="36">
        <v>2</v>
      </c>
      <c r="L118" s="36">
        <v>18</v>
      </c>
      <c r="M118" s="37" t="s">
        <v>108</v>
      </c>
      <c r="N118" s="36"/>
      <c r="O118" s="36">
        <v>2</v>
      </c>
      <c r="P118" s="36"/>
      <c r="Q118" s="37" t="s">
        <v>85</v>
      </c>
      <c r="R118" s="36"/>
      <c r="S118" s="36"/>
      <c r="T118" s="36"/>
      <c r="U118" s="36"/>
      <c r="V118" s="36"/>
      <c r="W118" s="39" t="str">
        <f t="shared" si="40"/>
        <v>НБИбд</v>
      </c>
      <c r="X118" s="36" t="s">
        <v>133</v>
      </c>
      <c r="Y118" s="36">
        <v>1</v>
      </c>
      <c r="Z118" s="36">
        <v>1</v>
      </c>
      <c r="AA118" s="39">
        <f t="shared" si="41"/>
        <v>12</v>
      </c>
      <c r="AB118" s="49">
        <v>10</v>
      </c>
      <c r="AC118" s="49">
        <v>2</v>
      </c>
      <c r="AD118" s="40">
        <f t="shared" si="42"/>
        <v>12</v>
      </c>
      <c r="AE118" s="41">
        <f t="shared" si="43"/>
        <v>1</v>
      </c>
      <c r="AF118" s="41">
        <f t="shared" si="44"/>
        <v>1</v>
      </c>
      <c r="AG118" s="42" t="s">
        <v>80</v>
      </c>
      <c r="AH118" s="37" t="s">
        <v>81</v>
      </c>
      <c r="AI118" s="37" t="s">
        <v>94</v>
      </c>
      <c r="AJ118" s="51" t="s">
        <v>124</v>
      </c>
      <c r="AK118" s="37"/>
      <c r="AL118" s="44">
        <f t="shared" si="45"/>
        <v>0</v>
      </c>
      <c r="AM118" s="44">
        <f t="shared" si="46"/>
        <v>0</v>
      </c>
      <c r="AN118" s="44">
        <f t="shared" si="47"/>
        <v>36</v>
      </c>
      <c r="AO118" s="44">
        <f t="shared" si="48"/>
        <v>3.96</v>
      </c>
      <c r="AP118" s="44">
        <f t="shared" si="49"/>
        <v>6</v>
      </c>
      <c r="AQ118" s="44">
        <f t="shared" si="50"/>
        <v>1</v>
      </c>
      <c r="AR118" s="44">
        <f t="shared" si="51"/>
        <v>0</v>
      </c>
      <c r="AS118" s="44">
        <f t="shared" si="52"/>
        <v>0</v>
      </c>
      <c r="AT118" s="44">
        <f t="shared" si="53"/>
        <v>0</v>
      </c>
      <c r="AU118" s="44">
        <f t="shared" si="54"/>
        <v>0</v>
      </c>
      <c r="AV118" s="44">
        <f>IF(M118="ПП",РПП*AA118*(U118/1.5),IF(M118="ВП",ВПр*AA118*(U118/1.5),IF(M118="РПА",РПА*AA118*(U118/1.5),IF(M118="КПА",кпа*AA118*(U118/1.5),0))))</f>
        <v>0</v>
      </c>
      <c r="AW118" s="44">
        <f t="shared" si="55"/>
        <v>0</v>
      </c>
      <c r="AX118" s="44">
        <f t="shared" si="56"/>
        <v>0</v>
      </c>
      <c r="AY118" s="44">
        <f t="shared" si="57"/>
        <v>0</v>
      </c>
      <c r="AZ118" s="44">
        <f t="shared" si="58"/>
        <v>0</v>
      </c>
      <c r="BA118" s="44">
        <f t="shared" si="59"/>
        <v>0</v>
      </c>
      <c r="BB118" s="44">
        <f t="shared" si="60"/>
        <v>0</v>
      </c>
      <c r="BC118" s="44">
        <f t="shared" si="61"/>
        <v>0</v>
      </c>
      <c r="BD118" s="44">
        <f t="shared" si="62"/>
        <v>0</v>
      </c>
      <c r="BE118" s="45">
        <f t="shared" si="63"/>
        <v>46.96</v>
      </c>
      <c r="BF118" s="46"/>
      <c r="BG118" s="47">
        <f t="shared" si="64"/>
        <v>0</v>
      </c>
      <c r="BH118" s="47">
        <f t="shared" si="65"/>
        <v>0</v>
      </c>
      <c r="BI118" s="47">
        <f t="shared" si="66"/>
        <v>0</v>
      </c>
      <c r="BJ118" s="48">
        <f t="shared" si="67"/>
        <v>36</v>
      </c>
      <c r="BK118" s="48">
        <f t="shared" si="68"/>
        <v>1</v>
      </c>
      <c r="BL118" s="48">
        <f t="shared" si="69"/>
        <v>10.96</v>
      </c>
    </row>
    <row r="119" spans="1:64" s="2" customFormat="1" ht="30" customHeight="1">
      <c r="A119" s="29" t="str">
        <f t="shared" si="36"/>
        <v>Д</v>
      </c>
      <c r="B119" s="29" t="str">
        <f t="shared" si="37"/>
        <v>Б</v>
      </c>
      <c r="C119" s="30" t="s">
        <v>125</v>
      </c>
      <c r="D119" s="31" t="str">
        <f t="shared" si="38"/>
        <v>'38.03.05</v>
      </c>
      <c r="E119" s="32" t="str">
        <f t="shared" si="39"/>
        <v>Бизнес-информатика</v>
      </c>
      <c r="F119" s="33" t="s">
        <v>74</v>
      </c>
      <c r="G119" s="33" t="s">
        <v>89</v>
      </c>
      <c r="H119" s="34"/>
      <c r="I119" s="34"/>
      <c r="J119" s="35" t="s">
        <v>123</v>
      </c>
      <c r="K119" s="38">
        <v>2</v>
      </c>
      <c r="L119" s="36">
        <v>18</v>
      </c>
      <c r="M119" s="37" t="s">
        <v>108</v>
      </c>
      <c r="N119" s="38"/>
      <c r="O119" s="38">
        <v>2</v>
      </c>
      <c r="P119" s="38"/>
      <c r="Q119" s="37" t="s">
        <v>85</v>
      </c>
      <c r="R119" s="38"/>
      <c r="S119" s="38"/>
      <c r="T119" s="38"/>
      <c r="U119" s="38"/>
      <c r="V119" s="38"/>
      <c r="W119" s="39" t="str">
        <f t="shared" si="40"/>
        <v>НБИбд</v>
      </c>
      <c r="X119" s="36" t="s">
        <v>134</v>
      </c>
      <c r="Y119" s="36">
        <v>1</v>
      </c>
      <c r="Z119" s="36">
        <v>1</v>
      </c>
      <c r="AA119" s="39">
        <f t="shared" si="41"/>
        <v>11</v>
      </c>
      <c r="AB119" s="49">
        <v>9</v>
      </c>
      <c r="AC119" s="49">
        <v>2</v>
      </c>
      <c r="AD119" s="40">
        <f t="shared" si="42"/>
        <v>12</v>
      </c>
      <c r="AE119" s="41">
        <f t="shared" si="43"/>
        <v>0.91666666666666663</v>
      </c>
      <c r="AF119" s="41">
        <f t="shared" si="44"/>
        <v>0.91666666666666663</v>
      </c>
      <c r="AG119" s="42" t="s">
        <v>80</v>
      </c>
      <c r="AH119" s="37" t="s">
        <v>111</v>
      </c>
      <c r="AI119" s="37" t="s">
        <v>94</v>
      </c>
      <c r="AJ119" s="43" t="s">
        <v>112</v>
      </c>
      <c r="AK119" s="37"/>
      <c r="AL119" s="44">
        <f t="shared" si="45"/>
        <v>0</v>
      </c>
      <c r="AM119" s="44">
        <f t="shared" si="46"/>
        <v>0</v>
      </c>
      <c r="AN119" s="44">
        <f t="shared" si="47"/>
        <v>33</v>
      </c>
      <c r="AO119" s="44">
        <f t="shared" si="48"/>
        <v>3.6300000000000003</v>
      </c>
      <c r="AP119" s="44">
        <f t="shared" si="49"/>
        <v>5.5</v>
      </c>
      <c r="AQ119" s="44">
        <f t="shared" si="50"/>
        <v>1</v>
      </c>
      <c r="AR119" s="44">
        <f t="shared" si="51"/>
        <v>0</v>
      </c>
      <c r="AS119" s="44">
        <f t="shared" si="52"/>
        <v>0</v>
      </c>
      <c r="AT119" s="44">
        <f t="shared" si="53"/>
        <v>0</v>
      </c>
      <c r="AU119" s="44">
        <f t="shared" si="54"/>
        <v>0</v>
      </c>
      <c r="AV119" s="44">
        <f>IF(M119="ПП",РПП*AA119*(U119/1.5),IF(M119="ВП",ВПр*AA119*(U119/1.5),IF(M119="РПА",РПА*AA119*(U119/1.5),IF(M119="КПА",кпа*AA119*(U119/1.5),0))))</f>
        <v>0</v>
      </c>
      <c r="AW119" s="44">
        <f t="shared" si="55"/>
        <v>0</v>
      </c>
      <c r="AX119" s="44">
        <f t="shared" si="56"/>
        <v>0</v>
      </c>
      <c r="AY119" s="44">
        <f t="shared" si="57"/>
        <v>0</v>
      </c>
      <c r="AZ119" s="44">
        <f t="shared" si="58"/>
        <v>0</v>
      </c>
      <c r="BA119" s="44">
        <f t="shared" si="59"/>
        <v>0</v>
      </c>
      <c r="BB119" s="44">
        <f t="shared" si="60"/>
        <v>0</v>
      </c>
      <c r="BC119" s="44">
        <f t="shared" si="61"/>
        <v>0</v>
      </c>
      <c r="BD119" s="44">
        <f t="shared" si="62"/>
        <v>0</v>
      </c>
      <c r="BE119" s="45">
        <f t="shared" si="63"/>
        <v>43.13</v>
      </c>
      <c r="BF119" s="46"/>
      <c r="BG119" s="47">
        <f t="shared" si="64"/>
        <v>0</v>
      </c>
      <c r="BH119" s="47">
        <f t="shared" si="65"/>
        <v>0</v>
      </c>
      <c r="BI119" s="47">
        <f t="shared" si="66"/>
        <v>0</v>
      </c>
      <c r="BJ119" s="48">
        <f t="shared" si="67"/>
        <v>33</v>
      </c>
      <c r="BK119" s="48">
        <f t="shared" si="68"/>
        <v>1</v>
      </c>
      <c r="BL119" s="48">
        <f t="shared" si="69"/>
        <v>10.130000000000001</v>
      </c>
    </row>
    <row r="120" spans="1:64" s="2" customFormat="1" ht="30" customHeight="1">
      <c r="A120" s="29" t="str">
        <f t="shared" si="36"/>
        <v>Д</v>
      </c>
      <c r="B120" s="29" t="str">
        <f t="shared" si="37"/>
        <v>Б</v>
      </c>
      <c r="C120" s="30" t="s">
        <v>125</v>
      </c>
      <c r="D120" s="31" t="str">
        <f t="shared" si="38"/>
        <v>'38.03.05</v>
      </c>
      <c r="E120" s="32" t="str">
        <f t="shared" si="39"/>
        <v>Бизнес-информатика</v>
      </c>
      <c r="F120" s="33" t="s">
        <v>74</v>
      </c>
      <c r="G120" s="33" t="s">
        <v>89</v>
      </c>
      <c r="H120" s="34"/>
      <c r="I120" s="34"/>
      <c r="J120" s="35" t="s">
        <v>123</v>
      </c>
      <c r="K120" s="36">
        <v>2</v>
      </c>
      <c r="L120" s="36">
        <v>18</v>
      </c>
      <c r="M120" s="37" t="s">
        <v>108</v>
      </c>
      <c r="N120" s="36"/>
      <c r="O120" s="36">
        <v>2</v>
      </c>
      <c r="P120" s="36"/>
      <c r="Q120" s="37" t="s">
        <v>85</v>
      </c>
      <c r="R120" s="36"/>
      <c r="S120" s="36"/>
      <c r="T120" s="36"/>
      <c r="U120" s="36"/>
      <c r="V120" s="36"/>
      <c r="W120" s="39" t="str">
        <f t="shared" si="40"/>
        <v>НБИбд</v>
      </c>
      <c r="X120" s="36" t="s">
        <v>134</v>
      </c>
      <c r="Y120" s="36">
        <v>1</v>
      </c>
      <c r="Z120" s="36">
        <v>1</v>
      </c>
      <c r="AA120" s="39">
        <f t="shared" si="41"/>
        <v>11</v>
      </c>
      <c r="AB120" s="49">
        <v>9</v>
      </c>
      <c r="AC120" s="49">
        <v>2</v>
      </c>
      <c r="AD120" s="40">
        <f t="shared" si="42"/>
        <v>12</v>
      </c>
      <c r="AE120" s="41">
        <f t="shared" si="43"/>
        <v>0.91666666666666663</v>
      </c>
      <c r="AF120" s="41">
        <f t="shared" si="44"/>
        <v>0.91666666666666663</v>
      </c>
      <c r="AG120" s="42" t="s">
        <v>80</v>
      </c>
      <c r="AH120" s="37" t="s">
        <v>81</v>
      </c>
      <c r="AI120" s="37" t="s">
        <v>94</v>
      </c>
      <c r="AJ120" s="43" t="s">
        <v>124</v>
      </c>
      <c r="AK120" s="37"/>
      <c r="AL120" s="44">
        <f t="shared" si="45"/>
        <v>0</v>
      </c>
      <c r="AM120" s="44">
        <f t="shared" si="46"/>
        <v>0</v>
      </c>
      <c r="AN120" s="44">
        <f t="shared" si="47"/>
        <v>33</v>
      </c>
      <c r="AO120" s="44">
        <f t="shared" si="48"/>
        <v>3.6300000000000003</v>
      </c>
      <c r="AP120" s="44">
        <f t="shared" si="49"/>
        <v>5.5</v>
      </c>
      <c r="AQ120" s="44">
        <f t="shared" si="50"/>
        <v>1</v>
      </c>
      <c r="AR120" s="44">
        <f t="shared" si="51"/>
        <v>0</v>
      </c>
      <c r="AS120" s="44">
        <f t="shared" si="52"/>
        <v>0</v>
      </c>
      <c r="AT120" s="44">
        <f t="shared" si="53"/>
        <v>0</v>
      </c>
      <c r="AU120" s="44">
        <f t="shared" si="54"/>
        <v>0</v>
      </c>
      <c r="AV120" s="44">
        <f>IF(M120="ПП",РПП*AA120*(U120/1.5),IF(M120="ВП",ВПр*AA120*(U120/1.5),IF(M120="РПА",РПА*AA120*(U120/1.5),IF(M120="КПА",кпа*AA120*(U120/1.5),0))))</f>
        <v>0</v>
      </c>
      <c r="AW120" s="44">
        <f t="shared" si="55"/>
        <v>0</v>
      </c>
      <c r="AX120" s="44">
        <f t="shared" si="56"/>
        <v>0</v>
      </c>
      <c r="AY120" s="44">
        <f t="shared" si="57"/>
        <v>0</v>
      </c>
      <c r="AZ120" s="44">
        <f t="shared" si="58"/>
        <v>0</v>
      </c>
      <c r="BA120" s="44">
        <f t="shared" si="59"/>
        <v>0</v>
      </c>
      <c r="BB120" s="44">
        <f t="shared" si="60"/>
        <v>0</v>
      </c>
      <c r="BC120" s="44">
        <f t="shared" si="61"/>
        <v>0</v>
      </c>
      <c r="BD120" s="44">
        <f t="shared" si="62"/>
        <v>0</v>
      </c>
      <c r="BE120" s="45">
        <f t="shared" si="63"/>
        <v>43.13</v>
      </c>
      <c r="BF120" s="46"/>
      <c r="BG120" s="47">
        <f t="shared" si="64"/>
        <v>0</v>
      </c>
      <c r="BH120" s="47">
        <f t="shared" si="65"/>
        <v>0</v>
      </c>
      <c r="BI120" s="47">
        <f t="shared" si="66"/>
        <v>0</v>
      </c>
      <c r="BJ120" s="48">
        <f t="shared" si="67"/>
        <v>33</v>
      </c>
      <c r="BK120" s="48">
        <f t="shared" si="68"/>
        <v>1</v>
      </c>
      <c r="BL120" s="48">
        <f t="shared" si="69"/>
        <v>10.130000000000001</v>
      </c>
    </row>
    <row r="121" spans="1:64" s="2" customFormat="1" ht="30" customHeight="1">
      <c r="A121" s="29" t="str">
        <f t="shared" si="36"/>
        <v>Д</v>
      </c>
      <c r="B121" s="29" t="str">
        <f t="shared" si="37"/>
        <v>Б</v>
      </c>
      <c r="C121" s="30" t="s">
        <v>125</v>
      </c>
      <c r="D121" s="31" t="str">
        <f t="shared" si="38"/>
        <v>'38.03.05</v>
      </c>
      <c r="E121" s="32" t="str">
        <f t="shared" si="39"/>
        <v>Бизнес-информатика</v>
      </c>
      <c r="F121" s="33" t="s">
        <v>74</v>
      </c>
      <c r="G121" s="33" t="s">
        <v>75</v>
      </c>
      <c r="H121" s="34"/>
      <c r="I121" s="34"/>
      <c r="J121" s="35" t="s">
        <v>137</v>
      </c>
      <c r="K121" s="36" t="s">
        <v>77</v>
      </c>
      <c r="L121" s="36">
        <v>9</v>
      </c>
      <c r="M121" s="37" t="s">
        <v>78</v>
      </c>
      <c r="N121" s="36">
        <v>2</v>
      </c>
      <c r="O121" s="36"/>
      <c r="P121" s="36"/>
      <c r="Q121" s="37"/>
      <c r="R121" s="36"/>
      <c r="S121" s="36"/>
      <c r="T121" s="36"/>
      <c r="U121" s="36"/>
      <c r="V121" s="36"/>
      <c r="W121" s="39" t="str">
        <f t="shared" si="40"/>
        <v>НБИбд</v>
      </c>
      <c r="X121" s="36" t="s">
        <v>79</v>
      </c>
      <c r="Y121" s="36">
        <v>4</v>
      </c>
      <c r="Z121" s="36">
        <v>2</v>
      </c>
      <c r="AA121" s="39">
        <f t="shared" si="41"/>
        <v>52</v>
      </c>
      <c r="AB121" s="36">
        <v>40</v>
      </c>
      <c r="AC121" s="36">
        <v>12</v>
      </c>
      <c r="AD121" s="40">
        <f t="shared" si="42"/>
        <v>52</v>
      </c>
      <c r="AE121" s="41">
        <f t="shared" si="43"/>
        <v>1</v>
      </c>
      <c r="AF121" s="41">
        <f t="shared" si="44"/>
        <v>1</v>
      </c>
      <c r="AG121" s="42" t="s">
        <v>80</v>
      </c>
      <c r="AH121" s="37" t="s">
        <v>81</v>
      </c>
      <c r="AI121" s="37" t="s">
        <v>94</v>
      </c>
      <c r="AJ121" s="43" t="s">
        <v>138</v>
      </c>
      <c r="AK121" s="37"/>
      <c r="AL121" s="44">
        <f t="shared" si="45"/>
        <v>18</v>
      </c>
      <c r="AM121" s="44">
        <f t="shared" si="46"/>
        <v>0</v>
      </c>
      <c r="AN121" s="44">
        <f t="shared" si="47"/>
        <v>0</v>
      </c>
      <c r="AO121" s="44">
        <f t="shared" si="48"/>
        <v>0</v>
      </c>
      <c r="AP121" s="44">
        <f t="shared" si="49"/>
        <v>0</v>
      </c>
      <c r="AQ121" s="44">
        <f t="shared" si="50"/>
        <v>0</v>
      </c>
      <c r="AR121" s="44">
        <f t="shared" si="51"/>
        <v>1.8</v>
      </c>
      <c r="AS121" s="44">
        <f t="shared" si="52"/>
        <v>0</v>
      </c>
      <c r="AT121" s="44">
        <f t="shared" si="53"/>
        <v>0</v>
      </c>
      <c r="AU121" s="44">
        <f t="shared" si="54"/>
        <v>0</v>
      </c>
      <c r="AV121" s="44">
        <f>IF(M121="ПП",РПП*AA121*(U121/1.5),IF(M121="ВП",ВПр*AA121*(U121/1.5),IF(M121="РПА",РПА*AA121*(U121/1.5),IF(M121="КПА",кпа*AA121*(U121/1.5),0))))</f>
        <v>0</v>
      </c>
      <c r="AW121" s="44">
        <f t="shared" si="55"/>
        <v>0</v>
      </c>
      <c r="AX121" s="44">
        <f t="shared" si="56"/>
        <v>0</v>
      </c>
      <c r="AY121" s="44">
        <f t="shared" si="57"/>
        <v>0</v>
      </c>
      <c r="AZ121" s="44">
        <f t="shared" si="58"/>
        <v>0</v>
      </c>
      <c r="BA121" s="44">
        <f t="shared" si="59"/>
        <v>0</v>
      </c>
      <c r="BB121" s="44">
        <f t="shared" si="60"/>
        <v>0</v>
      </c>
      <c r="BC121" s="44">
        <f t="shared" si="61"/>
        <v>0</v>
      </c>
      <c r="BD121" s="44">
        <f t="shared" si="62"/>
        <v>0</v>
      </c>
      <c r="BE121" s="45">
        <f t="shared" si="63"/>
        <v>19.8</v>
      </c>
      <c r="BF121" s="46"/>
      <c r="BG121" s="47">
        <f t="shared" si="64"/>
        <v>18</v>
      </c>
      <c r="BH121" s="47">
        <f t="shared" si="65"/>
        <v>1</v>
      </c>
      <c r="BI121" s="47">
        <f t="shared" si="66"/>
        <v>1.8</v>
      </c>
      <c r="BJ121" s="48">
        <f t="shared" si="67"/>
        <v>0</v>
      </c>
      <c r="BK121" s="48">
        <f t="shared" si="68"/>
        <v>0</v>
      </c>
      <c r="BL121" s="48">
        <f t="shared" si="69"/>
        <v>0</v>
      </c>
    </row>
    <row r="122" spans="1:64" s="2" customFormat="1" ht="30" customHeight="1">
      <c r="A122" s="29" t="str">
        <f t="shared" si="36"/>
        <v>Д</v>
      </c>
      <c r="B122" s="29" t="str">
        <f t="shared" si="37"/>
        <v>Б</v>
      </c>
      <c r="C122" s="30" t="s">
        <v>125</v>
      </c>
      <c r="D122" s="31" t="str">
        <f t="shared" si="38"/>
        <v>'38.03.05</v>
      </c>
      <c r="E122" s="32" t="str">
        <f t="shared" si="39"/>
        <v>Бизнес-информатика</v>
      </c>
      <c r="F122" s="33" t="s">
        <v>74</v>
      </c>
      <c r="G122" s="33" t="s">
        <v>75</v>
      </c>
      <c r="H122" s="34"/>
      <c r="I122" s="34"/>
      <c r="J122" s="35" t="s">
        <v>137</v>
      </c>
      <c r="K122" s="36" t="s">
        <v>77</v>
      </c>
      <c r="L122" s="36">
        <v>9</v>
      </c>
      <c r="M122" s="37" t="s">
        <v>84</v>
      </c>
      <c r="N122" s="36"/>
      <c r="O122" s="36"/>
      <c r="P122" s="36">
        <v>2</v>
      </c>
      <c r="Q122" s="37" t="s">
        <v>85</v>
      </c>
      <c r="R122" s="36"/>
      <c r="S122" s="36"/>
      <c r="T122" s="36"/>
      <c r="U122" s="36"/>
      <c r="V122" s="36"/>
      <c r="W122" s="39" t="str">
        <f t="shared" si="40"/>
        <v>НБИбд</v>
      </c>
      <c r="X122" s="36" t="s">
        <v>86</v>
      </c>
      <c r="Y122" s="36">
        <v>2</v>
      </c>
      <c r="Z122" s="36">
        <v>1</v>
      </c>
      <c r="AA122" s="39">
        <f t="shared" si="41"/>
        <v>26</v>
      </c>
      <c r="AB122" s="49">
        <v>20</v>
      </c>
      <c r="AC122" s="49">
        <v>6</v>
      </c>
      <c r="AD122" s="40">
        <f t="shared" si="42"/>
        <v>24</v>
      </c>
      <c r="AE122" s="41">
        <f t="shared" si="43"/>
        <v>1</v>
      </c>
      <c r="AF122" s="41">
        <f t="shared" si="44"/>
        <v>1.0833333333333333</v>
      </c>
      <c r="AG122" s="42" t="s">
        <v>80</v>
      </c>
      <c r="AH122" s="37" t="s">
        <v>139</v>
      </c>
      <c r="AI122" s="37" t="s">
        <v>109</v>
      </c>
      <c r="AJ122" s="43" t="s">
        <v>140</v>
      </c>
      <c r="AK122" s="37"/>
      <c r="AL122" s="44">
        <f t="shared" si="45"/>
        <v>0</v>
      </c>
      <c r="AM122" s="44">
        <f t="shared" si="46"/>
        <v>18</v>
      </c>
      <c r="AN122" s="44">
        <f t="shared" si="47"/>
        <v>0</v>
      </c>
      <c r="AO122" s="44">
        <f t="shared" si="48"/>
        <v>0</v>
      </c>
      <c r="AP122" s="44">
        <f t="shared" si="49"/>
        <v>13</v>
      </c>
      <c r="AQ122" s="44">
        <f t="shared" si="50"/>
        <v>1</v>
      </c>
      <c r="AR122" s="44">
        <f t="shared" si="51"/>
        <v>0</v>
      </c>
      <c r="AS122" s="44">
        <f t="shared" si="52"/>
        <v>0</v>
      </c>
      <c r="AT122" s="44">
        <f t="shared" si="53"/>
        <v>0</v>
      </c>
      <c r="AU122" s="44">
        <f t="shared" si="54"/>
        <v>0</v>
      </c>
      <c r="AV122" s="44">
        <f>IF(M122="ПП",РПП*AA122*(U122/1.5),IF(M122="ВП",ВПр*AA122*(U122/1.5),IF(M122="РПА",РПА*AA122*(U122/1.5),IF(M122="КПА",кпа*AA122*(U122/1.5),0))))</f>
        <v>0</v>
      </c>
      <c r="AW122" s="44">
        <f t="shared" si="55"/>
        <v>0</v>
      </c>
      <c r="AX122" s="44">
        <f t="shared" si="56"/>
        <v>0</v>
      </c>
      <c r="AY122" s="44">
        <f t="shared" si="57"/>
        <v>0</v>
      </c>
      <c r="AZ122" s="44">
        <f t="shared" si="58"/>
        <v>0</v>
      </c>
      <c r="BA122" s="44">
        <f t="shared" si="59"/>
        <v>0</v>
      </c>
      <c r="BB122" s="44">
        <f t="shared" si="60"/>
        <v>0</v>
      </c>
      <c r="BC122" s="44">
        <f t="shared" si="61"/>
        <v>0</v>
      </c>
      <c r="BD122" s="44">
        <f t="shared" si="62"/>
        <v>0</v>
      </c>
      <c r="BE122" s="45">
        <f t="shared" si="63"/>
        <v>32</v>
      </c>
      <c r="BF122" s="46"/>
      <c r="BG122" s="47">
        <f t="shared" si="64"/>
        <v>18</v>
      </c>
      <c r="BH122" s="47">
        <f t="shared" si="65"/>
        <v>1</v>
      </c>
      <c r="BI122" s="47">
        <f t="shared" si="66"/>
        <v>14</v>
      </c>
      <c r="BJ122" s="48">
        <f t="shared" si="67"/>
        <v>0</v>
      </c>
      <c r="BK122" s="48">
        <f t="shared" si="68"/>
        <v>0</v>
      </c>
      <c r="BL122" s="48">
        <f t="shared" si="69"/>
        <v>0</v>
      </c>
    </row>
    <row r="123" spans="1:64" s="2" customFormat="1" ht="30" customHeight="1">
      <c r="A123" s="29" t="str">
        <f t="shared" si="36"/>
        <v>Д</v>
      </c>
      <c r="B123" s="29" t="str">
        <f t="shared" si="37"/>
        <v>Б</v>
      </c>
      <c r="C123" s="30" t="s">
        <v>125</v>
      </c>
      <c r="D123" s="31" t="str">
        <f t="shared" si="38"/>
        <v>'38.03.05</v>
      </c>
      <c r="E123" s="32" t="str">
        <f t="shared" si="39"/>
        <v>Бизнес-информатика</v>
      </c>
      <c r="F123" s="33" t="s">
        <v>74</v>
      </c>
      <c r="G123" s="33" t="s">
        <v>75</v>
      </c>
      <c r="H123" s="34"/>
      <c r="I123" s="34"/>
      <c r="J123" s="35" t="s">
        <v>137</v>
      </c>
      <c r="K123" s="36" t="s">
        <v>77</v>
      </c>
      <c r="L123" s="36">
        <v>9</v>
      </c>
      <c r="M123" s="37" t="s">
        <v>84</v>
      </c>
      <c r="N123" s="36"/>
      <c r="O123" s="36"/>
      <c r="P123" s="36">
        <v>2</v>
      </c>
      <c r="Q123" s="37" t="s">
        <v>85</v>
      </c>
      <c r="R123" s="36"/>
      <c r="S123" s="36"/>
      <c r="T123" s="36"/>
      <c r="U123" s="36"/>
      <c r="V123" s="36"/>
      <c r="W123" s="39" t="str">
        <f t="shared" si="40"/>
        <v>НБИбд</v>
      </c>
      <c r="X123" s="36" t="s">
        <v>87</v>
      </c>
      <c r="Y123" s="36">
        <v>2</v>
      </c>
      <c r="Z123" s="36">
        <v>1</v>
      </c>
      <c r="AA123" s="39">
        <f t="shared" si="41"/>
        <v>26</v>
      </c>
      <c r="AB123" s="49">
        <v>20</v>
      </c>
      <c r="AC123" s="49">
        <v>6</v>
      </c>
      <c r="AD123" s="40">
        <f t="shared" si="42"/>
        <v>24</v>
      </c>
      <c r="AE123" s="41">
        <f t="shared" si="43"/>
        <v>1</v>
      </c>
      <c r="AF123" s="41">
        <f t="shared" si="44"/>
        <v>1.0833333333333333</v>
      </c>
      <c r="AG123" s="42" t="s">
        <v>80</v>
      </c>
      <c r="AH123" s="37" t="s">
        <v>139</v>
      </c>
      <c r="AI123" s="37" t="s">
        <v>109</v>
      </c>
      <c r="AJ123" s="43" t="s">
        <v>140</v>
      </c>
      <c r="AK123" s="37"/>
      <c r="AL123" s="44">
        <f t="shared" si="45"/>
        <v>0</v>
      </c>
      <c r="AM123" s="44">
        <f t="shared" si="46"/>
        <v>18</v>
      </c>
      <c r="AN123" s="44">
        <f t="shared" si="47"/>
        <v>0</v>
      </c>
      <c r="AO123" s="44">
        <f t="shared" si="48"/>
        <v>0</v>
      </c>
      <c r="AP123" s="44">
        <f t="shared" si="49"/>
        <v>13</v>
      </c>
      <c r="AQ123" s="44">
        <f t="shared" si="50"/>
        <v>1</v>
      </c>
      <c r="AR123" s="44">
        <f t="shared" si="51"/>
        <v>0</v>
      </c>
      <c r="AS123" s="44">
        <f t="shared" si="52"/>
        <v>0</v>
      </c>
      <c r="AT123" s="44">
        <f t="shared" si="53"/>
        <v>0</v>
      </c>
      <c r="AU123" s="44">
        <f t="shared" si="54"/>
        <v>0</v>
      </c>
      <c r="AV123" s="44">
        <f>IF(M123="ПП",РПП*AA123*(U123/1.5),IF(M123="ВП",ВПр*AA123*(U123/1.5),IF(M123="РПА",РПА*AA123*(U123/1.5),IF(M123="КПА",кпа*AA123*(U123/1.5),0))))</f>
        <v>0</v>
      </c>
      <c r="AW123" s="44">
        <f t="shared" si="55"/>
        <v>0</v>
      </c>
      <c r="AX123" s="44">
        <f t="shared" si="56"/>
        <v>0</v>
      </c>
      <c r="AY123" s="44">
        <f t="shared" si="57"/>
        <v>0</v>
      </c>
      <c r="AZ123" s="44">
        <f t="shared" si="58"/>
        <v>0</v>
      </c>
      <c r="BA123" s="44">
        <f t="shared" si="59"/>
        <v>0</v>
      </c>
      <c r="BB123" s="44">
        <f t="shared" si="60"/>
        <v>0</v>
      </c>
      <c r="BC123" s="44">
        <f t="shared" si="61"/>
        <v>0</v>
      </c>
      <c r="BD123" s="44">
        <f t="shared" si="62"/>
        <v>0</v>
      </c>
      <c r="BE123" s="45">
        <f t="shared" si="63"/>
        <v>32</v>
      </c>
      <c r="BF123" s="46"/>
      <c r="BG123" s="47">
        <f t="shared" si="64"/>
        <v>18</v>
      </c>
      <c r="BH123" s="47">
        <f t="shared" si="65"/>
        <v>1</v>
      </c>
      <c r="BI123" s="47">
        <f t="shared" si="66"/>
        <v>14</v>
      </c>
      <c r="BJ123" s="48">
        <f t="shared" si="67"/>
        <v>0</v>
      </c>
      <c r="BK123" s="48">
        <f t="shared" si="68"/>
        <v>0</v>
      </c>
      <c r="BL123" s="48">
        <f t="shared" si="69"/>
        <v>0</v>
      </c>
    </row>
    <row r="124" spans="1:64" s="2" customFormat="1" ht="30" customHeight="1">
      <c r="A124" s="29" t="str">
        <f t="shared" si="36"/>
        <v>Д</v>
      </c>
      <c r="B124" s="29" t="str">
        <f t="shared" si="37"/>
        <v>Б</v>
      </c>
      <c r="C124" s="30" t="s">
        <v>125</v>
      </c>
      <c r="D124" s="31" t="str">
        <f t="shared" si="38"/>
        <v>'38.03.05</v>
      </c>
      <c r="E124" s="32" t="str">
        <f t="shared" si="39"/>
        <v>Бизнес-информатика</v>
      </c>
      <c r="F124" s="33" t="s">
        <v>74</v>
      </c>
      <c r="G124" s="33" t="s">
        <v>89</v>
      </c>
      <c r="H124" s="34"/>
      <c r="I124" s="34"/>
      <c r="J124" s="35" t="s">
        <v>141</v>
      </c>
      <c r="K124" s="36" t="s">
        <v>142</v>
      </c>
      <c r="L124" s="36">
        <v>9</v>
      </c>
      <c r="M124" s="37" t="s">
        <v>78</v>
      </c>
      <c r="N124" s="36">
        <v>2</v>
      </c>
      <c r="O124" s="36"/>
      <c r="P124" s="36"/>
      <c r="Q124" s="37" t="s">
        <v>91</v>
      </c>
      <c r="R124" s="36"/>
      <c r="S124" s="36"/>
      <c r="T124" s="36"/>
      <c r="U124" s="36"/>
      <c r="V124" s="36"/>
      <c r="W124" s="39" t="str">
        <f t="shared" si="40"/>
        <v>НБИбд</v>
      </c>
      <c r="X124" s="36" t="s">
        <v>79</v>
      </c>
      <c r="Y124" s="36">
        <v>4</v>
      </c>
      <c r="Z124" s="36">
        <v>2</v>
      </c>
      <c r="AA124" s="39">
        <f t="shared" si="41"/>
        <v>52</v>
      </c>
      <c r="AB124" s="36">
        <v>40</v>
      </c>
      <c r="AC124" s="36">
        <v>12</v>
      </c>
      <c r="AD124" s="40">
        <f t="shared" si="42"/>
        <v>52</v>
      </c>
      <c r="AE124" s="41">
        <f t="shared" si="43"/>
        <v>1</v>
      </c>
      <c r="AF124" s="41">
        <f t="shared" si="44"/>
        <v>1</v>
      </c>
      <c r="AG124" s="42" t="s">
        <v>80</v>
      </c>
      <c r="AH124" s="37" t="s">
        <v>81</v>
      </c>
      <c r="AI124" s="37" t="s">
        <v>94</v>
      </c>
      <c r="AJ124" s="50" t="s">
        <v>143</v>
      </c>
      <c r="AK124" s="37"/>
      <c r="AL124" s="44">
        <f t="shared" si="45"/>
        <v>18</v>
      </c>
      <c r="AM124" s="44">
        <f t="shared" si="46"/>
        <v>0</v>
      </c>
      <c r="AN124" s="44">
        <f t="shared" si="47"/>
        <v>0</v>
      </c>
      <c r="AO124" s="44">
        <f t="shared" si="48"/>
        <v>0</v>
      </c>
      <c r="AP124" s="44">
        <f t="shared" si="49"/>
        <v>26</v>
      </c>
      <c r="AQ124" s="44">
        <f t="shared" si="50"/>
        <v>2</v>
      </c>
      <c r="AR124" s="44">
        <f t="shared" si="51"/>
        <v>1.8</v>
      </c>
      <c r="AS124" s="44">
        <f t="shared" si="52"/>
        <v>0</v>
      </c>
      <c r="AT124" s="44">
        <f t="shared" si="53"/>
        <v>0</v>
      </c>
      <c r="AU124" s="44">
        <f t="shared" si="54"/>
        <v>0</v>
      </c>
      <c r="AV124" s="44">
        <f>IF(M124="ПП",РПП*AA124*(U124/1.5),IF(M124="ВП",ВПр*AA124*(U124/1.5),IF(M124="РПА",РПА*AA124*(U124/1.5),IF(M124="КПА",кпа*AA124*(U124/1.5),0))))</f>
        <v>0</v>
      </c>
      <c r="AW124" s="44">
        <f t="shared" si="55"/>
        <v>0</v>
      </c>
      <c r="AX124" s="44">
        <f t="shared" si="56"/>
        <v>0</v>
      </c>
      <c r="AY124" s="44">
        <f t="shared" si="57"/>
        <v>0</v>
      </c>
      <c r="AZ124" s="44">
        <f t="shared" si="58"/>
        <v>0</v>
      </c>
      <c r="BA124" s="44">
        <f t="shared" si="59"/>
        <v>0</v>
      </c>
      <c r="BB124" s="44">
        <f t="shared" si="60"/>
        <v>0</v>
      </c>
      <c r="BC124" s="44">
        <f t="shared" si="61"/>
        <v>0</v>
      </c>
      <c r="BD124" s="44">
        <f t="shared" si="62"/>
        <v>0</v>
      </c>
      <c r="BE124" s="45">
        <f t="shared" si="63"/>
        <v>47.8</v>
      </c>
      <c r="BF124" s="46"/>
      <c r="BG124" s="47">
        <f t="shared" si="64"/>
        <v>18</v>
      </c>
      <c r="BH124" s="47">
        <f t="shared" si="65"/>
        <v>1</v>
      </c>
      <c r="BI124" s="47">
        <f t="shared" si="66"/>
        <v>29.8</v>
      </c>
      <c r="BJ124" s="48">
        <f t="shared" si="67"/>
        <v>0</v>
      </c>
      <c r="BK124" s="48">
        <f t="shared" si="68"/>
        <v>0</v>
      </c>
      <c r="BL124" s="48">
        <f t="shared" si="69"/>
        <v>0</v>
      </c>
    </row>
    <row r="125" spans="1:64" s="2" customFormat="1" ht="30" customHeight="1">
      <c r="A125" s="29" t="str">
        <f t="shared" si="36"/>
        <v>Д</v>
      </c>
      <c r="B125" s="29" t="str">
        <f t="shared" si="37"/>
        <v>Б</v>
      </c>
      <c r="C125" s="30" t="s">
        <v>125</v>
      </c>
      <c r="D125" s="31" t="str">
        <f t="shared" si="38"/>
        <v>'38.03.05</v>
      </c>
      <c r="E125" s="32" t="str">
        <f t="shared" si="39"/>
        <v>Бизнес-информатика</v>
      </c>
      <c r="F125" s="33" t="s">
        <v>74</v>
      </c>
      <c r="G125" s="33" t="s">
        <v>89</v>
      </c>
      <c r="H125" s="34"/>
      <c r="I125" s="34"/>
      <c r="J125" s="35" t="s">
        <v>141</v>
      </c>
      <c r="K125" s="36" t="s">
        <v>142</v>
      </c>
      <c r="L125" s="36">
        <v>9</v>
      </c>
      <c r="M125" s="37" t="s">
        <v>84</v>
      </c>
      <c r="N125" s="36"/>
      <c r="O125" s="36"/>
      <c r="P125" s="36">
        <v>4</v>
      </c>
      <c r="Q125" s="37"/>
      <c r="R125" s="36"/>
      <c r="S125" s="36"/>
      <c r="T125" s="36"/>
      <c r="U125" s="36"/>
      <c r="V125" s="36"/>
      <c r="W125" s="39" t="str">
        <f t="shared" si="40"/>
        <v>НБИбд</v>
      </c>
      <c r="X125" s="36" t="s">
        <v>86</v>
      </c>
      <c r="Y125" s="36">
        <v>2</v>
      </c>
      <c r="Z125" s="36">
        <v>1</v>
      </c>
      <c r="AA125" s="39">
        <f t="shared" si="41"/>
        <v>26</v>
      </c>
      <c r="AB125" s="49">
        <v>20</v>
      </c>
      <c r="AC125" s="49">
        <v>6</v>
      </c>
      <c r="AD125" s="40">
        <f t="shared" si="42"/>
        <v>24</v>
      </c>
      <c r="AE125" s="41">
        <f t="shared" si="43"/>
        <v>1</v>
      </c>
      <c r="AF125" s="41">
        <f t="shared" si="44"/>
        <v>1.0833333333333333</v>
      </c>
      <c r="AG125" s="42" t="s">
        <v>80</v>
      </c>
      <c r="AH125" s="37" t="s">
        <v>81</v>
      </c>
      <c r="AI125" s="37" t="s">
        <v>94</v>
      </c>
      <c r="AJ125" s="43" t="s">
        <v>143</v>
      </c>
      <c r="AK125" s="37"/>
      <c r="AL125" s="44">
        <f t="shared" si="45"/>
        <v>0</v>
      </c>
      <c r="AM125" s="44">
        <f t="shared" si="46"/>
        <v>36</v>
      </c>
      <c r="AN125" s="44">
        <f t="shared" si="47"/>
        <v>0</v>
      </c>
      <c r="AO125" s="44">
        <f t="shared" si="48"/>
        <v>0</v>
      </c>
      <c r="AP125" s="44">
        <f t="shared" si="49"/>
        <v>0</v>
      </c>
      <c r="AQ125" s="44">
        <f t="shared" si="50"/>
        <v>0</v>
      </c>
      <c r="AR125" s="44">
        <f t="shared" si="51"/>
        <v>0</v>
      </c>
      <c r="AS125" s="44">
        <f t="shared" si="52"/>
        <v>0</v>
      </c>
      <c r="AT125" s="44">
        <f t="shared" si="53"/>
        <v>0</v>
      </c>
      <c r="AU125" s="44">
        <f t="shared" si="54"/>
        <v>0</v>
      </c>
      <c r="AV125" s="44">
        <f>IF(M125="ПП",РПП*AA125*(U125/1.5),IF(M125="ВП",ВПр*AA125*(U125/1.5),IF(M125="РПА",РПА*AA125*(U125/1.5),IF(M125="КПА",кпа*AA125*(U125/1.5),0))))</f>
        <v>0</v>
      </c>
      <c r="AW125" s="44">
        <f t="shared" si="55"/>
        <v>0</v>
      </c>
      <c r="AX125" s="44">
        <f t="shared" si="56"/>
        <v>0</v>
      </c>
      <c r="AY125" s="44">
        <f t="shared" si="57"/>
        <v>0</v>
      </c>
      <c r="AZ125" s="44">
        <f t="shared" si="58"/>
        <v>0</v>
      </c>
      <c r="BA125" s="44">
        <f t="shared" si="59"/>
        <v>0</v>
      </c>
      <c r="BB125" s="44">
        <f t="shared" si="60"/>
        <v>0</v>
      </c>
      <c r="BC125" s="44">
        <f t="shared" si="61"/>
        <v>0</v>
      </c>
      <c r="BD125" s="44">
        <f t="shared" si="62"/>
        <v>0</v>
      </c>
      <c r="BE125" s="45">
        <f t="shared" si="63"/>
        <v>36</v>
      </c>
      <c r="BF125" s="46"/>
      <c r="BG125" s="47">
        <f t="shared" si="64"/>
        <v>36</v>
      </c>
      <c r="BH125" s="47">
        <f t="shared" si="65"/>
        <v>2</v>
      </c>
      <c r="BI125" s="47">
        <f t="shared" si="66"/>
        <v>0</v>
      </c>
      <c r="BJ125" s="48">
        <f t="shared" si="67"/>
        <v>0</v>
      </c>
      <c r="BK125" s="48">
        <f t="shared" si="68"/>
        <v>0</v>
      </c>
      <c r="BL125" s="48">
        <f t="shared" si="69"/>
        <v>0</v>
      </c>
    </row>
    <row r="126" spans="1:64" s="2" customFormat="1" ht="30" customHeight="1">
      <c r="A126" s="29" t="str">
        <f t="shared" si="36"/>
        <v>Д</v>
      </c>
      <c r="B126" s="29" t="str">
        <f t="shared" si="37"/>
        <v>Б</v>
      </c>
      <c r="C126" s="30" t="s">
        <v>125</v>
      </c>
      <c r="D126" s="31" t="str">
        <f t="shared" si="38"/>
        <v>'38.03.05</v>
      </c>
      <c r="E126" s="32" t="str">
        <f t="shared" si="39"/>
        <v>Бизнес-информатика</v>
      </c>
      <c r="F126" s="33" t="s">
        <v>74</v>
      </c>
      <c r="G126" s="33" t="s">
        <v>89</v>
      </c>
      <c r="H126" s="34"/>
      <c r="I126" s="34"/>
      <c r="J126" s="35" t="s">
        <v>141</v>
      </c>
      <c r="K126" s="36" t="s">
        <v>142</v>
      </c>
      <c r="L126" s="36">
        <v>9</v>
      </c>
      <c r="M126" s="37" t="s">
        <v>84</v>
      </c>
      <c r="N126" s="36"/>
      <c r="O126" s="36"/>
      <c r="P126" s="36">
        <v>4</v>
      </c>
      <c r="Q126" s="37"/>
      <c r="R126" s="36"/>
      <c r="S126" s="36"/>
      <c r="T126" s="36"/>
      <c r="U126" s="36"/>
      <c r="V126" s="36"/>
      <c r="W126" s="39" t="str">
        <f t="shared" si="40"/>
        <v>НБИбд</v>
      </c>
      <c r="X126" s="36" t="s">
        <v>87</v>
      </c>
      <c r="Y126" s="36">
        <v>2</v>
      </c>
      <c r="Z126" s="36">
        <v>1</v>
      </c>
      <c r="AA126" s="39">
        <f t="shared" si="41"/>
        <v>26</v>
      </c>
      <c r="AB126" s="49">
        <v>20</v>
      </c>
      <c r="AC126" s="49">
        <v>6</v>
      </c>
      <c r="AD126" s="40">
        <f t="shared" si="42"/>
        <v>24</v>
      </c>
      <c r="AE126" s="41">
        <f t="shared" si="43"/>
        <v>1</v>
      </c>
      <c r="AF126" s="41">
        <f t="shared" si="44"/>
        <v>1.0833333333333333</v>
      </c>
      <c r="AG126" s="42" t="s">
        <v>80</v>
      </c>
      <c r="AH126" s="37" t="s">
        <v>81</v>
      </c>
      <c r="AI126" s="37" t="s">
        <v>94</v>
      </c>
      <c r="AJ126" s="51" t="s">
        <v>143</v>
      </c>
      <c r="AK126" s="37"/>
      <c r="AL126" s="44">
        <f t="shared" si="45"/>
        <v>0</v>
      </c>
      <c r="AM126" s="44">
        <f t="shared" si="46"/>
        <v>36</v>
      </c>
      <c r="AN126" s="44">
        <f t="shared" si="47"/>
        <v>0</v>
      </c>
      <c r="AO126" s="44">
        <f t="shared" si="48"/>
        <v>0</v>
      </c>
      <c r="AP126" s="44">
        <f t="shared" si="49"/>
        <v>0</v>
      </c>
      <c r="AQ126" s="44">
        <f t="shared" si="50"/>
        <v>0</v>
      </c>
      <c r="AR126" s="44">
        <f t="shared" si="51"/>
        <v>0</v>
      </c>
      <c r="AS126" s="44">
        <f t="shared" si="52"/>
        <v>0</v>
      </c>
      <c r="AT126" s="44">
        <f t="shared" si="53"/>
        <v>0</v>
      </c>
      <c r="AU126" s="44">
        <f t="shared" si="54"/>
        <v>0</v>
      </c>
      <c r="AV126" s="44">
        <f>IF(M126="ПП",РПП*AA126*(U126/1.5),IF(M126="ВП",ВПр*AA126*(U126/1.5),IF(M126="РПА",РПА*AA126*(U126/1.5),IF(M126="КПА",кпа*AA126*(U126/1.5),0))))</f>
        <v>0</v>
      </c>
      <c r="AW126" s="44">
        <f t="shared" si="55"/>
        <v>0</v>
      </c>
      <c r="AX126" s="44">
        <f t="shared" si="56"/>
        <v>0</v>
      </c>
      <c r="AY126" s="44">
        <f t="shared" si="57"/>
        <v>0</v>
      </c>
      <c r="AZ126" s="44">
        <f t="shared" si="58"/>
        <v>0</v>
      </c>
      <c r="BA126" s="44">
        <f t="shared" si="59"/>
        <v>0</v>
      </c>
      <c r="BB126" s="44">
        <f t="shared" si="60"/>
        <v>0</v>
      </c>
      <c r="BC126" s="44">
        <f t="shared" si="61"/>
        <v>0</v>
      </c>
      <c r="BD126" s="44">
        <f t="shared" si="62"/>
        <v>0</v>
      </c>
      <c r="BE126" s="45">
        <f t="shared" si="63"/>
        <v>36</v>
      </c>
      <c r="BF126" s="46"/>
      <c r="BG126" s="47">
        <f t="shared" si="64"/>
        <v>36</v>
      </c>
      <c r="BH126" s="47">
        <f t="shared" si="65"/>
        <v>2</v>
      </c>
      <c r="BI126" s="47">
        <f t="shared" si="66"/>
        <v>0</v>
      </c>
      <c r="BJ126" s="48">
        <f t="shared" si="67"/>
        <v>0</v>
      </c>
      <c r="BK126" s="48">
        <f t="shared" si="68"/>
        <v>0</v>
      </c>
      <c r="BL126" s="48">
        <f t="shared" si="69"/>
        <v>0</v>
      </c>
    </row>
    <row r="127" spans="1:64" s="2" customFormat="1" ht="30" customHeight="1">
      <c r="A127" s="29" t="str">
        <f t="shared" si="36"/>
        <v>Д</v>
      </c>
      <c r="B127" s="29" t="str">
        <f t="shared" si="37"/>
        <v>Б</v>
      </c>
      <c r="C127" s="30" t="s">
        <v>125</v>
      </c>
      <c r="D127" s="31" t="str">
        <f t="shared" si="38"/>
        <v>'38.03.05</v>
      </c>
      <c r="E127" s="32" t="str">
        <f t="shared" si="39"/>
        <v>Бизнес-информатика</v>
      </c>
      <c r="F127" s="33" t="s">
        <v>74</v>
      </c>
      <c r="G127" s="33" t="s">
        <v>89</v>
      </c>
      <c r="H127" s="34"/>
      <c r="I127" s="34"/>
      <c r="J127" s="35" t="s">
        <v>144</v>
      </c>
      <c r="K127" s="38" t="s">
        <v>145</v>
      </c>
      <c r="L127" s="36">
        <v>9</v>
      </c>
      <c r="M127" s="37" t="s">
        <v>78</v>
      </c>
      <c r="N127" s="38">
        <v>2</v>
      </c>
      <c r="O127" s="38"/>
      <c r="P127" s="38"/>
      <c r="Q127" s="37"/>
      <c r="R127" s="38"/>
      <c r="S127" s="38"/>
      <c r="T127" s="38"/>
      <c r="U127" s="38"/>
      <c r="V127" s="38"/>
      <c r="W127" s="39" t="str">
        <f t="shared" si="40"/>
        <v>НБИбд</v>
      </c>
      <c r="X127" s="36" t="s">
        <v>79</v>
      </c>
      <c r="Y127" s="36">
        <v>4</v>
      </c>
      <c r="Z127" s="36">
        <v>2</v>
      </c>
      <c r="AA127" s="39">
        <f t="shared" si="41"/>
        <v>52</v>
      </c>
      <c r="AB127" s="36">
        <v>40</v>
      </c>
      <c r="AC127" s="36">
        <v>12</v>
      </c>
      <c r="AD127" s="40">
        <f t="shared" si="42"/>
        <v>52</v>
      </c>
      <c r="AE127" s="41">
        <f t="shared" si="43"/>
        <v>1</v>
      </c>
      <c r="AF127" s="41">
        <f t="shared" si="44"/>
        <v>1</v>
      </c>
      <c r="AG127" s="42" t="s">
        <v>80</v>
      </c>
      <c r="AH127" s="37" t="s">
        <v>81</v>
      </c>
      <c r="AI127" s="37" t="s">
        <v>94</v>
      </c>
      <c r="AJ127" s="43" t="s">
        <v>146</v>
      </c>
      <c r="AK127" s="37"/>
      <c r="AL127" s="44">
        <f t="shared" si="45"/>
        <v>18</v>
      </c>
      <c r="AM127" s="44">
        <f t="shared" si="46"/>
        <v>0</v>
      </c>
      <c r="AN127" s="44">
        <f t="shared" si="47"/>
        <v>0</v>
      </c>
      <c r="AO127" s="44">
        <f t="shared" si="48"/>
        <v>0</v>
      </c>
      <c r="AP127" s="44">
        <f t="shared" si="49"/>
        <v>0</v>
      </c>
      <c r="AQ127" s="44">
        <f t="shared" si="50"/>
        <v>0</v>
      </c>
      <c r="AR127" s="44">
        <f t="shared" si="51"/>
        <v>1.8</v>
      </c>
      <c r="AS127" s="44">
        <f t="shared" si="52"/>
        <v>0</v>
      </c>
      <c r="AT127" s="44">
        <f t="shared" si="53"/>
        <v>0</v>
      </c>
      <c r="AU127" s="44">
        <f t="shared" si="54"/>
        <v>0</v>
      </c>
      <c r="AV127" s="44">
        <f>IF(M127="ПП",РПП*AA127*(U127/1.5),IF(M127="ВП",ВПр*AA127*(U127/1.5),IF(M127="РПА",РПА*AA127*(U127/1.5),IF(M127="КПА",кпа*AA127*(U127/1.5),0))))</f>
        <v>0</v>
      </c>
      <c r="AW127" s="44">
        <f t="shared" si="55"/>
        <v>0</v>
      </c>
      <c r="AX127" s="44">
        <f t="shared" si="56"/>
        <v>0</v>
      </c>
      <c r="AY127" s="44">
        <f t="shared" si="57"/>
        <v>0</v>
      </c>
      <c r="AZ127" s="44">
        <f t="shared" si="58"/>
        <v>0</v>
      </c>
      <c r="BA127" s="44">
        <f t="shared" si="59"/>
        <v>0</v>
      </c>
      <c r="BB127" s="44">
        <f t="shared" si="60"/>
        <v>0</v>
      </c>
      <c r="BC127" s="44">
        <f t="shared" si="61"/>
        <v>0</v>
      </c>
      <c r="BD127" s="44">
        <f t="shared" si="62"/>
        <v>0</v>
      </c>
      <c r="BE127" s="45">
        <f t="shared" si="63"/>
        <v>19.8</v>
      </c>
      <c r="BF127" s="46"/>
      <c r="BG127" s="47">
        <f t="shared" si="64"/>
        <v>0</v>
      </c>
      <c r="BH127" s="47">
        <f t="shared" si="65"/>
        <v>0</v>
      </c>
      <c r="BI127" s="47">
        <f t="shared" si="66"/>
        <v>0</v>
      </c>
      <c r="BJ127" s="48">
        <f t="shared" si="67"/>
        <v>18</v>
      </c>
      <c r="BK127" s="48">
        <f t="shared" si="68"/>
        <v>1</v>
      </c>
      <c r="BL127" s="48">
        <f t="shared" si="69"/>
        <v>1.8</v>
      </c>
    </row>
    <row r="128" spans="1:64" s="2" customFormat="1" ht="30" customHeight="1">
      <c r="A128" s="29" t="str">
        <f t="shared" si="36"/>
        <v>Д</v>
      </c>
      <c r="B128" s="29" t="str">
        <f t="shared" si="37"/>
        <v>Б</v>
      </c>
      <c r="C128" s="30" t="s">
        <v>125</v>
      </c>
      <c r="D128" s="31" t="str">
        <f t="shared" si="38"/>
        <v>'38.03.05</v>
      </c>
      <c r="E128" s="32" t="str">
        <f t="shared" si="39"/>
        <v>Бизнес-информатика</v>
      </c>
      <c r="F128" s="33" t="s">
        <v>74</v>
      </c>
      <c r="G128" s="33" t="s">
        <v>89</v>
      </c>
      <c r="H128" s="34"/>
      <c r="I128" s="34"/>
      <c r="J128" s="35" t="s">
        <v>144</v>
      </c>
      <c r="K128" s="36" t="s">
        <v>145</v>
      </c>
      <c r="L128" s="36">
        <v>9</v>
      </c>
      <c r="M128" s="37" t="s">
        <v>84</v>
      </c>
      <c r="N128" s="36"/>
      <c r="O128" s="36"/>
      <c r="P128" s="36">
        <v>2</v>
      </c>
      <c r="Q128" s="37" t="s">
        <v>85</v>
      </c>
      <c r="R128" s="36"/>
      <c r="S128" s="36"/>
      <c r="T128" s="36"/>
      <c r="U128" s="36"/>
      <c r="V128" s="36"/>
      <c r="W128" s="39" t="str">
        <f t="shared" si="40"/>
        <v>НБИбд</v>
      </c>
      <c r="X128" s="36" t="s">
        <v>86</v>
      </c>
      <c r="Y128" s="36">
        <v>2</v>
      </c>
      <c r="Z128" s="36">
        <v>1</v>
      </c>
      <c r="AA128" s="39">
        <f t="shared" si="41"/>
        <v>26</v>
      </c>
      <c r="AB128" s="49">
        <v>20</v>
      </c>
      <c r="AC128" s="49">
        <v>6</v>
      </c>
      <c r="AD128" s="40">
        <f t="shared" si="42"/>
        <v>24</v>
      </c>
      <c r="AE128" s="41">
        <f t="shared" si="43"/>
        <v>1</v>
      </c>
      <c r="AF128" s="41">
        <f t="shared" si="44"/>
        <v>1.0833333333333333</v>
      </c>
      <c r="AG128" s="42" t="s">
        <v>80</v>
      </c>
      <c r="AH128" s="37" t="s">
        <v>81</v>
      </c>
      <c r="AI128" s="37" t="s">
        <v>94</v>
      </c>
      <c r="AJ128" s="43" t="s">
        <v>146</v>
      </c>
      <c r="AK128" s="37"/>
      <c r="AL128" s="44">
        <f t="shared" si="45"/>
        <v>0</v>
      </c>
      <c r="AM128" s="44">
        <f t="shared" si="46"/>
        <v>18</v>
      </c>
      <c r="AN128" s="44">
        <f t="shared" si="47"/>
        <v>0</v>
      </c>
      <c r="AO128" s="44">
        <f t="shared" si="48"/>
        <v>0</v>
      </c>
      <c r="AP128" s="44">
        <f t="shared" si="49"/>
        <v>13</v>
      </c>
      <c r="AQ128" s="44">
        <f t="shared" si="50"/>
        <v>1</v>
      </c>
      <c r="AR128" s="44">
        <f t="shared" si="51"/>
        <v>0</v>
      </c>
      <c r="AS128" s="44">
        <f t="shared" si="52"/>
        <v>0</v>
      </c>
      <c r="AT128" s="44">
        <f t="shared" si="53"/>
        <v>0</v>
      </c>
      <c r="AU128" s="44">
        <f t="shared" si="54"/>
        <v>0</v>
      </c>
      <c r="AV128" s="44">
        <f>IF(M128="ПП",РПП*AA128*(U128/1.5),IF(M128="ВП",ВПр*AA128*(U128/1.5),IF(M128="РПА",РПА*AA128*(U128/1.5),IF(M128="КПА",кпа*AA128*(U128/1.5),0))))</f>
        <v>0</v>
      </c>
      <c r="AW128" s="44">
        <f t="shared" si="55"/>
        <v>0</v>
      </c>
      <c r="AX128" s="44">
        <f t="shared" si="56"/>
        <v>0</v>
      </c>
      <c r="AY128" s="44">
        <f t="shared" si="57"/>
        <v>0</v>
      </c>
      <c r="AZ128" s="44">
        <f t="shared" si="58"/>
        <v>0</v>
      </c>
      <c r="BA128" s="44">
        <f t="shared" si="59"/>
        <v>0</v>
      </c>
      <c r="BB128" s="44">
        <f t="shared" si="60"/>
        <v>0</v>
      </c>
      <c r="BC128" s="44">
        <f t="shared" si="61"/>
        <v>0</v>
      </c>
      <c r="BD128" s="44">
        <f t="shared" si="62"/>
        <v>0</v>
      </c>
      <c r="BE128" s="45">
        <f t="shared" si="63"/>
        <v>32</v>
      </c>
      <c r="BF128" s="46"/>
      <c r="BG128" s="47">
        <f t="shared" si="64"/>
        <v>0</v>
      </c>
      <c r="BH128" s="47">
        <f t="shared" si="65"/>
        <v>0</v>
      </c>
      <c r="BI128" s="47">
        <f t="shared" si="66"/>
        <v>0</v>
      </c>
      <c r="BJ128" s="48">
        <f t="shared" si="67"/>
        <v>18</v>
      </c>
      <c r="BK128" s="48">
        <f t="shared" si="68"/>
        <v>1</v>
      </c>
      <c r="BL128" s="48">
        <f t="shared" si="69"/>
        <v>14</v>
      </c>
    </row>
    <row r="129" spans="1:64" s="2" customFormat="1" ht="30" customHeight="1">
      <c r="A129" s="29" t="str">
        <f t="shared" si="36"/>
        <v>Д</v>
      </c>
      <c r="B129" s="29" t="str">
        <f t="shared" si="37"/>
        <v>Б</v>
      </c>
      <c r="C129" s="30" t="s">
        <v>125</v>
      </c>
      <c r="D129" s="31" t="str">
        <f t="shared" si="38"/>
        <v>'38.03.05</v>
      </c>
      <c r="E129" s="32" t="str">
        <f t="shared" si="39"/>
        <v>Бизнес-информатика</v>
      </c>
      <c r="F129" s="33" t="s">
        <v>74</v>
      </c>
      <c r="G129" s="33" t="s">
        <v>89</v>
      </c>
      <c r="H129" s="34"/>
      <c r="I129" s="34"/>
      <c r="J129" s="35" t="s">
        <v>144</v>
      </c>
      <c r="K129" s="36" t="s">
        <v>145</v>
      </c>
      <c r="L129" s="36">
        <v>9</v>
      </c>
      <c r="M129" s="37" t="s">
        <v>84</v>
      </c>
      <c r="N129" s="36"/>
      <c r="O129" s="36"/>
      <c r="P129" s="36">
        <v>2</v>
      </c>
      <c r="Q129" s="37" t="s">
        <v>85</v>
      </c>
      <c r="R129" s="36"/>
      <c r="S129" s="36"/>
      <c r="T129" s="36"/>
      <c r="U129" s="36"/>
      <c r="V129" s="36"/>
      <c r="W129" s="39" t="str">
        <f t="shared" si="40"/>
        <v>НБИбд</v>
      </c>
      <c r="X129" s="36" t="s">
        <v>87</v>
      </c>
      <c r="Y129" s="36">
        <v>2</v>
      </c>
      <c r="Z129" s="36">
        <v>1</v>
      </c>
      <c r="AA129" s="39">
        <f t="shared" si="41"/>
        <v>26</v>
      </c>
      <c r="AB129" s="49">
        <v>20</v>
      </c>
      <c r="AC129" s="49">
        <v>6</v>
      </c>
      <c r="AD129" s="40">
        <f t="shared" si="42"/>
        <v>24</v>
      </c>
      <c r="AE129" s="41">
        <f t="shared" si="43"/>
        <v>1</v>
      </c>
      <c r="AF129" s="41">
        <f t="shared" si="44"/>
        <v>1.0833333333333333</v>
      </c>
      <c r="AG129" s="42" t="s">
        <v>80</v>
      </c>
      <c r="AH129" s="37" t="s">
        <v>81</v>
      </c>
      <c r="AI129" s="37" t="s">
        <v>94</v>
      </c>
      <c r="AJ129" s="43" t="s">
        <v>146</v>
      </c>
      <c r="AK129" s="37"/>
      <c r="AL129" s="44">
        <f t="shared" si="45"/>
        <v>0</v>
      </c>
      <c r="AM129" s="44">
        <f t="shared" si="46"/>
        <v>18</v>
      </c>
      <c r="AN129" s="44">
        <f t="shared" si="47"/>
        <v>0</v>
      </c>
      <c r="AO129" s="44">
        <f t="shared" si="48"/>
        <v>0</v>
      </c>
      <c r="AP129" s="44">
        <f t="shared" si="49"/>
        <v>13</v>
      </c>
      <c r="AQ129" s="44">
        <f t="shared" si="50"/>
        <v>1</v>
      </c>
      <c r="AR129" s="44">
        <f t="shared" si="51"/>
        <v>0</v>
      </c>
      <c r="AS129" s="44">
        <f t="shared" si="52"/>
        <v>0</v>
      </c>
      <c r="AT129" s="44">
        <f t="shared" si="53"/>
        <v>0</v>
      </c>
      <c r="AU129" s="44">
        <f t="shared" si="54"/>
        <v>0</v>
      </c>
      <c r="AV129" s="44">
        <f>IF(M129="ПП",РПП*AA129*(U129/1.5),IF(M129="ВП",ВПр*AA129*(U129/1.5),IF(M129="РПА",РПА*AA129*(U129/1.5),IF(M129="КПА",кпа*AA129*(U129/1.5),0))))</f>
        <v>0</v>
      </c>
      <c r="AW129" s="44">
        <f t="shared" si="55"/>
        <v>0</v>
      </c>
      <c r="AX129" s="44">
        <f t="shared" si="56"/>
        <v>0</v>
      </c>
      <c r="AY129" s="44">
        <f t="shared" si="57"/>
        <v>0</v>
      </c>
      <c r="AZ129" s="44">
        <f t="shared" si="58"/>
        <v>0</v>
      </c>
      <c r="BA129" s="44">
        <f t="shared" si="59"/>
        <v>0</v>
      </c>
      <c r="BB129" s="44">
        <f t="shared" si="60"/>
        <v>0</v>
      </c>
      <c r="BC129" s="44">
        <f t="shared" si="61"/>
        <v>0</v>
      </c>
      <c r="BD129" s="44">
        <f t="shared" si="62"/>
        <v>0</v>
      </c>
      <c r="BE129" s="45">
        <f t="shared" si="63"/>
        <v>32</v>
      </c>
      <c r="BF129" s="46"/>
      <c r="BG129" s="47">
        <f t="shared" si="64"/>
        <v>0</v>
      </c>
      <c r="BH129" s="47">
        <f t="shared" si="65"/>
        <v>0</v>
      </c>
      <c r="BI129" s="47">
        <f t="shared" si="66"/>
        <v>0</v>
      </c>
      <c r="BJ129" s="48">
        <f t="shared" si="67"/>
        <v>18</v>
      </c>
      <c r="BK129" s="48">
        <f t="shared" si="68"/>
        <v>1</v>
      </c>
      <c r="BL129" s="48">
        <f t="shared" si="69"/>
        <v>14</v>
      </c>
    </row>
    <row r="130" spans="1:64" s="2" customFormat="1" ht="30" customHeight="1">
      <c r="A130" s="29" t="str">
        <f t="shared" si="36"/>
        <v>Д</v>
      </c>
      <c r="B130" s="29" t="str">
        <f t="shared" si="37"/>
        <v>Б</v>
      </c>
      <c r="C130" s="30" t="s">
        <v>125</v>
      </c>
      <c r="D130" s="31" t="str">
        <f t="shared" si="38"/>
        <v>'38.03.05</v>
      </c>
      <c r="E130" s="32" t="str">
        <f t="shared" si="39"/>
        <v>Бизнес-информатика</v>
      </c>
      <c r="F130" s="33" t="s">
        <v>74</v>
      </c>
      <c r="G130" s="33" t="s">
        <v>89</v>
      </c>
      <c r="H130" s="34"/>
      <c r="I130" s="34"/>
      <c r="J130" s="35" t="s">
        <v>147</v>
      </c>
      <c r="K130" s="36" t="s">
        <v>148</v>
      </c>
      <c r="L130" s="36">
        <v>9</v>
      </c>
      <c r="M130" s="37" t="s">
        <v>108</v>
      </c>
      <c r="N130" s="36"/>
      <c r="O130" s="36">
        <v>4</v>
      </c>
      <c r="P130" s="36"/>
      <c r="Q130" s="37" t="s">
        <v>85</v>
      </c>
      <c r="R130" s="36"/>
      <c r="S130" s="36"/>
      <c r="T130" s="36"/>
      <c r="U130" s="36"/>
      <c r="V130" s="36"/>
      <c r="W130" s="39" t="str">
        <f t="shared" si="40"/>
        <v>НБИбд</v>
      </c>
      <c r="X130" s="36" t="s">
        <v>86</v>
      </c>
      <c r="Y130" s="36">
        <v>1</v>
      </c>
      <c r="Z130" s="36">
        <v>1</v>
      </c>
      <c r="AA130" s="39">
        <f t="shared" si="41"/>
        <v>13</v>
      </c>
      <c r="AB130" s="36">
        <v>10</v>
      </c>
      <c r="AC130" s="36">
        <v>3</v>
      </c>
      <c r="AD130" s="40">
        <f t="shared" si="42"/>
        <v>12</v>
      </c>
      <c r="AE130" s="41">
        <f t="shared" si="43"/>
        <v>1</v>
      </c>
      <c r="AF130" s="41">
        <f t="shared" si="44"/>
        <v>1.0833333333333333</v>
      </c>
      <c r="AG130" s="42" t="s">
        <v>80</v>
      </c>
      <c r="AH130" s="37" t="s">
        <v>81</v>
      </c>
      <c r="AI130" s="37" t="s">
        <v>94</v>
      </c>
      <c r="AJ130" s="43" t="s">
        <v>124</v>
      </c>
      <c r="AK130" s="37"/>
      <c r="AL130" s="44">
        <f t="shared" si="45"/>
        <v>0</v>
      </c>
      <c r="AM130" s="44">
        <f t="shared" si="46"/>
        <v>0</v>
      </c>
      <c r="AN130" s="44">
        <f t="shared" si="47"/>
        <v>36</v>
      </c>
      <c r="AO130" s="44">
        <f t="shared" si="48"/>
        <v>0</v>
      </c>
      <c r="AP130" s="44">
        <f t="shared" si="49"/>
        <v>6.5</v>
      </c>
      <c r="AQ130" s="44">
        <f t="shared" si="50"/>
        <v>1</v>
      </c>
      <c r="AR130" s="44">
        <f t="shared" si="51"/>
        <v>0</v>
      </c>
      <c r="AS130" s="44">
        <f t="shared" si="52"/>
        <v>0</v>
      </c>
      <c r="AT130" s="44">
        <f t="shared" si="53"/>
        <v>0</v>
      </c>
      <c r="AU130" s="44">
        <f t="shared" si="54"/>
        <v>0</v>
      </c>
      <c r="AV130" s="44">
        <f>IF(M130="ПП",РПП*AA130*(U130/1.5),IF(M130="ВП",ВПр*AA130*(U130/1.5),IF(M130="РПА",РПА*AA130*(U130/1.5),IF(M130="КПА",кпа*AA130*(U130/1.5),0))))</f>
        <v>0</v>
      </c>
      <c r="AW130" s="44">
        <f t="shared" si="55"/>
        <v>0</v>
      </c>
      <c r="AX130" s="44">
        <f t="shared" si="56"/>
        <v>0</v>
      </c>
      <c r="AY130" s="44">
        <f t="shared" si="57"/>
        <v>0</v>
      </c>
      <c r="AZ130" s="44">
        <f t="shared" si="58"/>
        <v>0</v>
      </c>
      <c r="BA130" s="44">
        <f t="shared" si="59"/>
        <v>0</v>
      </c>
      <c r="BB130" s="44">
        <f t="shared" si="60"/>
        <v>0</v>
      </c>
      <c r="BC130" s="44">
        <f t="shared" si="61"/>
        <v>0</v>
      </c>
      <c r="BD130" s="44">
        <f t="shared" si="62"/>
        <v>0</v>
      </c>
      <c r="BE130" s="45">
        <f t="shared" si="63"/>
        <v>43.5</v>
      </c>
      <c r="BF130" s="46"/>
      <c r="BG130" s="47">
        <f t="shared" si="64"/>
        <v>0</v>
      </c>
      <c r="BH130" s="47">
        <f t="shared" si="65"/>
        <v>0</v>
      </c>
      <c r="BI130" s="47">
        <f t="shared" si="66"/>
        <v>0</v>
      </c>
      <c r="BJ130" s="48">
        <f t="shared" si="67"/>
        <v>36</v>
      </c>
      <c r="BK130" s="48">
        <f t="shared" si="68"/>
        <v>2</v>
      </c>
      <c r="BL130" s="48">
        <f t="shared" si="69"/>
        <v>7.5</v>
      </c>
    </row>
    <row r="131" spans="1:64" s="2" customFormat="1" ht="30" customHeight="1">
      <c r="A131" s="29" t="str">
        <f t="shared" si="36"/>
        <v>Д</v>
      </c>
      <c r="B131" s="29" t="str">
        <f t="shared" si="37"/>
        <v>Б</v>
      </c>
      <c r="C131" s="30" t="s">
        <v>125</v>
      </c>
      <c r="D131" s="31" t="str">
        <f t="shared" si="38"/>
        <v>'38.03.05</v>
      </c>
      <c r="E131" s="32" t="str">
        <f t="shared" si="39"/>
        <v>Бизнес-информатика</v>
      </c>
      <c r="F131" s="33" t="s">
        <v>74</v>
      </c>
      <c r="G131" s="33" t="s">
        <v>89</v>
      </c>
      <c r="H131" s="34"/>
      <c r="I131" s="34"/>
      <c r="J131" s="35" t="s">
        <v>147</v>
      </c>
      <c r="K131" s="36" t="s">
        <v>148</v>
      </c>
      <c r="L131" s="36">
        <v>9</v>
      </c>
      <c r="M131" s="37" t="s">
        <v>108</v>
      </c>
      <c r="N131" s="36"/>
      <c r="O131" s="36">
        <v>4</v>
      </c>
      <c r="P131" s="36"/>
      <c r="Q131" s="37" t="s">
        <v>85</v>
      </c>
      <c r="R131" s="36"/>
      <c r="S131" s="36"/>
      <c r="T131" s="36"/>
      <c r="U131" s="36"/>
      <c r="V131" s="36"/>
      <c r="W131" s="39" t="str">
        <f t="shared" si="40"/>
        <v>НБИбд</v>
      </c>
      <c r="X131" s="36" t="s">
        <v>87</v>
      </c>
      <c r="Y131" s="36">
        <v>1</v>
      </c>
      <c r="Z131" s="36">
        <v>1</v>
      </c>
      <c r="AA131" s="39">
        <f t="shared" si="41"/>
        <v>13</v>
      </c>
      <c r="AB131" s="36">
        <v>10</v>
      </c>
      <c r="AC131" s="36">
        <v>3</v>
      </c>
      <c r="AD131" s="40">
        <f t="shared" si="42"/>
        <v>12</v>
      </c>
      <c r="AE131" s="41">
        <f t="shared" si="43"/>
        <v>1</v>
      </c>
      <c r="AF131" s="41">
        <f t="shared" si="44"/>
        <v>1.0833333333333333</v>
      </c>
      <c r="AG131" s="42" t="s">
        <v>80</v>
      </c>
      <c r="AH131" s="37" t="s">
        <v>81</v>
      </c>
      <c r="AI131" s="37" t="s">
        <v>94</v>
      </c>
      <c r="AJ131" s="43" t="s">
        <v>124</v>
      </c>
      <c r="AK131" s="37"/>
      <c r="AL131" s="44">
        <f t="shared" si="45"/>
        <v>0</v>
      </c>
      <c r="AM131" s="44">
        <f t="shared" si="46"/>
        <v>0</v>
      </c>
      <c r="AN131" s="44">
        <f t="shared" si="47"/>
        <v>36</v>
      </c>
      <c r="AO131" s="44">
        <f t="shared" si="48"/>
        <v>0</v>
      </c>
      <c r="AP131" s="44">
        <f t="shared" si="49"/>
        <v>6.5</v>
      </c>
      <c r="AQ131" s="44">
        <f t="shared" si="50"/>
        <v>1</v>
      </c>
      <c r="AR131" s="44">
        <f t="shared" si="51"/>
        <v>0</v>
      </c>
      <c r="AS131" s="44">
        <f t="shared" si="52"/>
        <v>0</v>
      </c>
      <c r="AT131" s="44">
        <f t="shared" si="53"/>
        <v>0</v>
      </c>
      <c r="AU131" s="44">
        <f t="shared" si="54"/>
        <v>0</v>
      </c>
      <c r="AV131" s="44">
        <f>IF(M131="ПП",РПП*AA131*(U131/1.5),IF(M131="ВП",ВПр*AA131*(U131/1.5),IF(M131="РПА",РПА*AA131*(U131/1.5),IF(M131="КПА",кпа*AA131*(U131/1.5),0))))</f>
        <v>0</v>
      </c>
      <c r="AW131" s="44">
        <f t="shared" si="55"/>
        <v>0</v>
      </c>
      <c r="AX131" s="44">
        <f t="shared" si="56"/>
        <v>0</v>
      </c>
      <c r="AY131" s="44">
        <f t="shared" si="57"/>
        <v>0</v>
      </c>
      <c r="AZ131" s="44">
        <f t="shared" si="58"/>
        <v>0</v>
      </c>
      <c r="BA131" s="44">
        <f t="shared" si="59"/>
        <v>0</v>
      </c>
      <c r="BB131" s="44">
        <f t="shared" si="60"/>
        <v>0</v>
      </c>
      <c r="BC131" s="44">
        <f t="shared" si="61"/>
        <v>0</v>
      </c>
      <c r="BD131" s="44">
        <f t="shared" si="62"/>
        <v>0</v>
      </c>
      <c r="BE131" s="45">
        <f t="shared" si="63"/>
        <v>43.5</v>
      </c>
      <c r="BF131" s="46"/>
      <c r="BG131" s="47">
        <f t="shared" si="64"/>
        <v>0</v>
      </c>
      <c r="BH131" s="47">
        <f t="shared" si="65"/>
        <v>0</v>
      </c>
      <c r="BI131" s="47">
        <f t="shared" si="66"/>
        <v>0</v>
      </c>
      <c r="BJ131" s="48">
        <f t="shared" si="67"/>
        <v>36</v>
      </c>
      <c r="BK131" s="48">
        <f t="shared" si="68"/>
        <v>2</v>
      </c>
      <c r="BL131" s="48">
        <f t="shared" si="69"/>
        <v>7.5</v>
      </c>
    </row>
    <row r="132" spans="1:64" s="2" customFormat="1" ht="30" customHeight="1">
      <c r="A132" s="29" t="str">
        <f t="shared" si="36"/>
        <v>Д</v>
      </c>
      <c r="B132" s="29" t="str">
        <f t="shared" si="37"/>
        <v>Б</v>
      </c>
      <c r="C132" s="30" t="s">
        <v>125</v>
      </c>
      <c r="D132" s="31" t="str">
        <f t="shared" si="38"/>
        <v>'38.03.05</v>
      </c>
      <c r="E132" s="32" t="str">
        <f t="shared" si="39"/>
        <v>Бизнес-информатика</v>
      </c>
      <c r="F132" s="33" t="s">
        <v>74</v>
      </c>
      <c r="G132" s="33" t="s">
        <v>89</v>
      </c>
      <c r="H132" s="34"/>
      <c r="I132" s="34"/>
      <c r="J132" s="35" t="s">
        <v>147</v>
      </c>
      <c r="K132" s="36" t="s">
        <v>148</v>
      </c>
      <c r="L132" s="36">
        <v>9</v>
      </c>
      <c r="M132" s="37" t="s">
        <v>108</v>
      </c>
      <c r="N132" s="36"/>
      <c r="O132" s="36">
        <v>4</v>
      </c>
      <c r="P132" s="36"/>
      <c r="Q132" s="37" t="s">
        <v>85</v>
      </c>
      <c r="R132" s="36"/>
      <c r="S132" s="36"/>
      <c r="T132" s="36"/>
      <c r="U132" s="36"/>
      <c r="V132" s="36"/>
      <c r="W132" s="39" t="str">
        <f t="shared" si="40"/>
        <v>НБИбд</v>
      </c>
      <c r="X132" s="36" t="s">
        <v>86</v>
      </c>
      <c r="Y132" s="36">
        <v>1</v>
      </c>
      <c r="Z132" s="36">
        <v>1</v>
      </c>
      <c r="AA132" s="39">
        <f t="shared" si="41"/>
        <v>13</v>
      </c>
      <c r="AB132" s="36">
        <v>10</v>
      </c>
      <c r="AC132" s="36">
        <v>3</v>
      </c>
      <c r="AD132" s="40">
        <f t="shared" si="42"/>
        <v>12</v>
      </c>
      <c r="AE132" s="41">
        <f t="shared" si="43"/>
        <v>1</v>
      </c>
      <c r="AF132" s="41">
        <f t="shared" si="44"/>
        <v>1.0833333333333333</v>
      </c>
      <c r="AG132" s="42" t="s">
        <v>80</v>
      </c>
      <c r="AH132" s="37" t="s">
        <v>81</v>
      </c>
      <c r="AI132" s="37" t="s">
        <v>94</v>
      </c>
      <c r="AJ132" s="50" t="s">
        <v>124</v>
      </c>
      <c r="AK132" s="37"/>
      <c r="AL132" s="44">
        <f t="shared" si="45"/>
        <v>0</v>
      </c>
      <c r="AM132" s="44">
        <f t="shared" si="46"/>
        <v>0</v>
      </c>
      <c r="AN132" s="44">
        <f t="shared" si="47"/>
        <v>36</v>
      </c>
      <c r="AO132" s="44">
        <f t="shared" si="48"/>
        <v>0</v>
      </c>
      <c r="AP132" s="44">
        <f t="shared" si="49"/>
        <v>6.5</v>
      </c>
      <c r="AQ132" s="44">
        <f t="shared" si="50"/>
        <v>1</v>
      </c>
      <c r="AR132" s="44">
        <f t="shared" si="51"/>
        <v>0</v>
      </c>
      <c r="AS132" s="44">
        <f t="shared" si="52"/>
        <v>0</v>
      </c>
      <c r="AT132" s="44">
        <f t="shared" si="53"/>
        <v>0</v>
      </c>
      <c r="AU132" s="44">
        <f t="shared" si="54"/>
        <v>0</v>
      </c>
      <c r="AV132" s="44">
        <f>IF(M132="ПП",РПП*AA132*(U132/1.5),IF(M132="ВП",ВПр*AA132*(U132/1.5),IF(M132="РПА",РПА*AA132*(U132/1.5),IF(M132="КПА",кпа*AA132*(U132/1.5),0))))</f>
        <v>0</v>
      </c>
      <c r="AW132" s="44">
        <f t="shared" si="55"/>
        <v>0</v>
      </c>
      <c r="AX132" s="44">
        <f t="shared" si="56"/>
        <v>0</v>
      </c>
      <c r="AY132" s="44">
        <f t="shared" si="57"/>
        <v>0</v>
      </c>
      <c r="AZ132" s="44">
        <f t="shared" si="58"/>
        <v>0</v>
      </c>
      <c r="BA132" s="44">
        <f t="shared" si="59"/>
        <v>0</v>
      </c>
      <c r="BB132" s="44">
        <f t="shared" si="60"/>
        <v>0</v>
      </c>
      <c r="BC132" s="44">
        <f t="shared" si="61"/>
        <v>0</v>
      </c>
      <c r="BD132" s="44">
        <f t="shared" si="62"/>
        <v>0</v>
      </c>
      <c r="BE132" s="45">
        <f t="shared" si="63"/>
        <v>43.5</v>
      </c>
      <c r="BF132" s="46"/>
      <c r="BG132" s="47">
        <f t="shared" si="64"/>
        <v>0</v>
      </c>
      <c r="BH132" s="47">
        <f t="shared" si="65"/>
        <v>0</v>
      </c>
      <c r="BI132" s="47">
        <f t="shared" si="66"/>
        <v>0</v>
      </c>
      <c r="BJ132" s="48">
        <f t="shared" si="67"/>
        <v>36</v>
      </c>
      <c r="BK132" s="48">
        <f t="shared" si="68"/>
        <v>2</v>
      </c>
      <c r="BL132" s="48">
        <f t="shared" si="69"/>
        <v>7.5</v>
      </c>
    </row>
    <row r="133" spans="1:64" s="2" customFormat="1" ht="30" customHeight="1">
      <c r="A133" s="29" t="str">
        <f t="shared" si="36"/>
        <v>Д</v>
      </c>
      <c r="B133" s="29" t="str">
        <f t="shared" si="37"/>
        <v>Б</v>
      </c>
      <c r="C133" s="30" t="s">
        <v>125</v>
      </c>
      <c r="D133" s="31" t="str">
        <f t="shared" si="38"/>
        <v>'38.03.05</v>
      </c>
      <c r="E133" s="32" t="str">
        <f t="shared" si="39"/>
        <v>Бизнес-информатика</v>
      </c>
      <c r="F133" s="33" t="s">
        <v>74</v>
      </c>
      <c r="G133" s="33" t="s">
        <v>89</v>
      </c>
      <c r="H133" s="34"/>
      <c r="I133" s="34"/>
      <c r="J133" s="35" t="s">
        <v>147</v>
      </c>
      <c r="K133" s="36" t="s">
        <v>148</v>
      </c>
      <c r="L133" s="36">
        <v>9</v>
      </c>
      <c r="M133" s="37" t="s">
        <v>108</v>
      </c>
      <c r="N133" s="36"/>
      <c r="O133" s="36">
        <v>4</v>
      </c>
      <c r="P133" s="36"/>
      <c r="Q133" s="37" t="s">
        <v>85</v>
      </c>
      <c r="R133" s="36"/>
      <c r="S133" s="36"/>
      <c r="T133" s="36"/>
      <c r="U133" s="36"/>
      <c r="V133" s="36"/>
      <c r="W133" s="39" t="str">
        <f t="shared" si="40"/>
        <v>НБИбд</v>
      </c>
      <c r="X133" s="36" t="s">
        <v>87</v>
      </c>
      <c r="Y133" s="36">
        <v>1</v>
      </c>
      <c r="Z133" s="36">
        <v>1</v>
      </c>
      <c r="AA133" s="39">
        <f t="shared" si="41"/>
        <v>13</v>
      </c>
      <c r="AB133" s="36">
        <v>10</v>
      </c>
      <c r="AC133" s="36">
        <v>3</v>
      </c>
      <c r="AD133" s="40">
        <f t="shared" si="42"/>
        <v>12</v>
      </c>
      <c r="AE133" s="41">
        <f t="shared" si="43"/>
        <v>1</v>
      </c>
      <c r="AF133" s="41">
        <f t="shared" si="44"/>
        <v>1.0833333333333333</v>
      </c>
      <c r="AG133" s="42" t="s">
        <v>80</v>
      </c>
      <c r="AH133" s="37" t="s">
        <v>81</v>
      </c>
      <c r="AI133" s="37" t="s">
        <v>94</v>
      </c>
      <c r="AJ133" s="43" t="s">
        <v>124</v>
      </c>
      <c r="AK133" s="37"/>
      <c r="AL133" s="44">
        <f t="shared" si="45"/>
        <v>0</v>
      </c>
      <c r="AM133" s="44">
        <f t="shared" si="46"/>
        <v>0</v>
      </c>
      <c r="AN133" s="44">
        <f t="shared" si="47"/>
        <v>36</v>
      </c>
      <c r="AO133" s="44">
        <f t="shared" si="48"/>
        <v>0</v>
      </c>
      <c r="AP133" s="44">
        <f t="shared" si="49"/>
        <v>6.5</v>
      </c>
      <c r="AQ133" s="44">
        <f t="shared" si="50"/>
        <v>1</v>
      </c>
      <c r="AR133" s="44">
        <f t="shared" si="51"/>
        <v>0</v>
      </c>
      <c r="AS133" s="44">
        <f t="shared" si="52"/>
        <v>0</v>
      </c>
      <c r="AT133" s="44">
        <f t="shared" si="53"/>
        <v>0</v>
      </c>
      <c r="AU133" s="44">
        <f t="shared" si="54"/>
        <v>0</v>
      </c>
      <c r="AV133" s="44">
        <f>IF(M133="ПП",РПП*AA133*(U133/1.5),IF(M133="ВП",ВПр*AA133*(U133/1.5),IF(M133="РПА",РПА*AA133*(U133/1.5),IF(M133="КПА",кпа*AA133*(U133/1.5),0))))</f>
        <v>0</v>
      </c>
      <c r="AW133" s="44">
        <f t="shared" si="55"/>
        <v>0</v>
      </c>
      <c r="AX133" s="44">
        <f t="shared" si="56"/>
        <v>0</v>
      </c>
      <c r="AY133" s="44">
        <f t="shared" si="57"/>
        <v>0</v>
      </c>
      <c r="AZ133" s="44">
        <f t="shared" si="58"/>
        <v>0</v>
      </c>
      <c r="BA133" s="44">
        <f t="shared" si="59"/>
        <v>0</v>
      </c>
      <c r="BB133" s="44">
        <f t="shared" si="60"/>
        <v>0</v>
      </c>
      <c r="BC133" s="44">
        <f t="shared" si="61"/>
        <v>0</v>
      </c>
      <c r="BD133" s="44">
        <f t="shared" si="62"/>
        <v>0</v>
      </c>
      <c r="BE133" s="45">
        <f t="shared" si="63"/>
        <v>43.5</v>
      </c>
      <c r="BF133" s="46"/>
      <c r="BG133" s="47">
        <f t="shared" si="64"/>
        <v>0</v>
      </c>
      <c r="BH133" s="47">
        <f t="shared" si="65"/>
        <v>0</v>
      </c>
      <c r="BI133" s="47">
        <f t="shared" si="66"/>
        <v>0</v>
      </c>
      <c r="BJ133" s="48">
        <f t="shared" si="67"/>
        <v>36</v>
      </c>
      <c r="BK133" s="48">
        <f t="shared" si="68"/>
        <v>2</v>
      </c>
      <c r="BL133" s="48">
        <f t="shared" si="69"/>
        <v>7.5</v>
      </c>
    </row>
    <row r="134" spans="1:64" s="2" customFormat="1" ht="30" customHeight="1">
      <c r="A134" s="29" t="str">
        <f t="shared" ref="A134:A197" si="70">IF(C134&gt;0, VLOOKUP(C134,Код_ООП,12,FALSE()),0)</f>
        <v>Д</v>
      </c>
      <c r="B134" s="29" t="str">
        <f t="shared" ref="B134:B197" si="71">IF(C134&gt;0, VLOOKUP(C134,Код_ООП,11,FALSE()),0)</f>
        <v>Б</v>
      </c>
      <c r="C134" s="30" t="s">
        <v>125</v>
      </c>
      <c r="D134" s="31" t="str">
        <f t="shared" ref="D134:D197" si="72">IF(C134&gt;0, VLOOKUP(C134,Код_ООП,2,FALSE()),0)</f>
        <v>'38.03.05</v>
      </c>
      <c r="E134" s="32" t="str">
        <f t="shared" ref="E134:E197" si="73">IF(C134&gt;0, VLOOKUP(C134,Код_ООП,8,FALSE()),0)</f>
        <v>Бизнес-информатика</v>
      </c>
      <c r="F134" s="33" t="s">
        <v>74</v>
      </c>
      <c r="G134" s="33" t="s">
        <v>129</v>
      </c>
      <c r="H134" s="34"/>
      <c r="I134" s="34" t="s">
        <v>130</v>
      </c>
      <c r="J134" s="35" t="s">
        <v>149</v>
      </c>
      <c r="K134" s="36" t="s">
        <v>77</v>
      </c>
      <c r="L134" s="36">
        <v>9</v>
      </c>
      <c r="M134" s="37" t="s">
        <v>78</v>
      </c>
      <c r="N134" s="36">
        <v>2</v>
      </c>
      <c r="O134" s="36"/>
      <c r="P134" s="36"/>
      <c r="Q134" s="37"/>
      <c r="R134" s="36"/>
      <c r="S134" s="36"/>
      <c r="T134" s="36"/>
      <c r="U134" s="36"/>
      <c r="V134" s="36"/>
      <c r="W134" s="39" t="str">
        <f t="shared" ref="W134:W197" si="74">MID(C134,1,5)</f>
        <v>НБИбд</v>
      </c>
      <c r="X134" s="36" t="s">
        <v>79</v>
      </c>
      <c r="Y134" s="36">
        <v>2</v>
      </c>
      <c r="Z134" s="36">
        <v>1</v>
      </c>
      <c r="AA134" s="39">
        <f t="shared" ref="AA134:AA197" si="75">AB134+AC134</f>
        <v>26</v>
      </c>
      <c r="AB134" s="54">
        <v>20</v>
      </c>
      <c r="AC134" s="54">
        <v>6</v>
      </c>
      <c r="AD134" s="40">
        <f t="shared" ref="AD134:AD197" si="76">IF(M134="сп",6,IF(M134="клн",8,IF(OR(M134="лаб",M134="ия"),12,IF(OR(M134="пр",M134="ТЕСТ"),IF(OR(B134="Б",B134="С"),24,12),IF(M134="лек",AA134,1)))))</f>
        <v>26</v>
      </c>
      <c r="AE134" s="41">
        <f t="shared" ref="AE134:AE197" si="77">IF(AF134&gt;1,1,AF134)</f>
        <v>1</v>
      </c>
      <c r="AF134" s="41">
        <f t="shared" ref="AF134:AF197" si="78">AA134/AD134</f>
        <v>1</v>
      </c>
      <c r="AG134" s="42" t="s">
        <v>80</v>
      </c>
      <c r="AH134" s="37" t="s">
        <v>81</v>
      </c>
      <c r="AI134" s="37" t="s">
        <v>94</v>
      </c>
      <c r="AJ134" s="51" t="s">
        <v>150</v>
      </c>
      <c r="AK134" s="37"/>
      <c r="AL134" s="44">
        <f t="shared" ref="AL134:AL197" si="79">IF(OR(M134="лек",M134="ТУИС"),(IF(NOT(B134="ЦМ"),N134*L134,0)),0)</f>
        <v>18</v>
      </c>
      <c r="AM134" s="44">
        <f t="shared" ref="AM134:AM197" si="80">IF(OR(M134="пр",M134="ия",M134="сп"),P134*AE134*L134,0)</f>
        <v>0</v>
      </c>
      <c r="AN134" s="44">
        <f t="shared" ref="AN134:AN197" si="81">IF(OR(M134="лаб",M134="клн"),O134*AE134*L134,0)</f>
        <v>0</v>
      </c>
      <c r="AO134" s="44">
        <f t="shared" ref="AO134:AO197" si="82">IF((AND(OR(K134=1,K134=2,K134=3,K134=4,K134=5,K134=6,K134=7,K134=8,K134=9,K134=10,K134=11,K134=12),OR(Q134="Зач",Q134="Экз"))),ТКиРА*AA134,0)+IF(SUM(N134:P134)&lt;&gt;0,IF(Q134="ТК",ТКиРА*AA134,0),0)</f>
        <v>0</v>
      </c>
      <c r="AP134" s="44">
        <f t="shared" ref="AP134:AP197" si="83">IF(SUM(O134:P134)&lt;&gt;0,IF(Q134="Зач",ПАБРС*AA134,0),0)+IF(N134&lt;&gt;0,IF(Q134="Экз",ПАБРС*AA134,0),0)</f>
        <v>0</v>
      </c>
      <c r="AQ134" s="44">
        <f t="shared" ref="AQ134:AQ197" si="84">IF(AP134&lt;&gt;0,ОфВед*(IF(OR(M134="лек",M134="лаб"),Z134,AE134)),0)</f>
        <v>0</v>
      </c>
      <c r="AR134" s="44">
        <f t="shared" ref="AR134:AR197" si="85">IF(A134="Д",ТКЛД,IF(A134="В",ТКЛВ,IF(A134="З",ТКЛЗ,0)))*AL134*Z134</f>
        <v>0.9</v>
      </c>
      <c r="AS134" s="44">
        <f t="shared" ref="AS134:AS197" si="86">IF(OR(M134="лаб",M134="пр"),IF(R134="К",AA134*ВПКР,IF(R134="М",AA134*ВПИБ,0)),0)</f>
        <v>0</v>
      </c>
      <c r="AT134" s="44">
        <f t="shared" ref="AT134:AT197" si="87">IF(OR(M134="лаб",M134="пр"),IF(S134="К",AA134*ВПКП,0),0)</f>
        <v>0</v>
      </c>
      <c r="AU134" s="44">
        <f t="shared" ref="AU134:AU197" si="88">IF(M134="УП",T134/1.5*AA134*РУП,IF(M134="УПМ",T134/1.5*AA134*РУПЛеч,0))</f>
        <v>0</v>
      </c>
      <c r="AV134" s="44">
        <f>IF(M134="ПП",РПП*AA134*(U134/1.5),IF(M134="ВП",ВПр*AA134*(U134/1.5),IF(M134="РПА",РПА*AA134*(U134/1.5),IF(M134="КПА",кпа*AA134*(U134/1.5),0))))</f>
        <v>0</v>
      </c>
      <c r="AW134" s="44">
        <f t="shared" ref="AW134:AW197" si="89">IF(M134="НР",(AB134*НИРМ+AC134*НИРМИн)*(V134/1.5),IF(M134="НИ",(AB134*НИРА+AC134*НИРАИ)*(V134/1.5),0))</f>
        <v>0</v>
      </c>
      <c r="AX134" s="44">
        <f t="shared" ref="AX134:AX197" si="90">IF(AND(M134="ЦП",B134="ЦМ"),AA134*ЦП,0)</f>
        <v>0</v>
      </c>
      <c r="AY134" s="44">
        <f t="shared" ref="AY134:AY197" si="91">IF(B134="А",IF(M134="РР",AA134*РефАсп,IF(M134="РРФ",AA134*РефФил,0)),0)</f>
        <v>0</v>
      </c>
      <c r="AZ134" s="44">
        <f t="shared" ref="AZ134:AZ197" si="92">IF(AND(Q134="КЭ",M134="ЧК"),AA134*КдЭк,0)</f>
        <v>0</v>
      </c>
      <c r="BA134" s="44">
        <f t="shared" ref="BA134:BA197" si="93">IF(AND(M134="НКД",B134="Д"),AA134*НКД,0)+IF(AND(M134="РПЛ",B134="А"),AA134*РукПЛ,0)+IF(AND(M134="РСтж",B134="А"),AB134*РукСт+AC134*РукИСт,0)+IF(M134="ФГТ",AB134*РукРФа+AC134*РукИна,0)</f>
        <v>0</v>
      </c>
      <c r="BB134" s="44">
        <f t="shared" ref="BB134:BB197" si="94">IF(M134="РК",IF(OR(B134="С",B134="М"),(AB134*РСМ+AC134*РСМИ),0),0)+IF(M134="РК",IF(B134="Б",(AB134*РБ+AC134*РБИ),0),0)+IF(M134="РК",IF(B134="А",(AB134*РНКР+AC134*РНКРИн),0),0)+IF(AND(Q134="ПАкр"),AA134*0.3)</f>
        <v>0</v>
      </c>
      <c r="BC134" s="44">
        <f t="shared" ref="BC134:BC197" si="95">IF(M134="РДП",IF(B134="А",AA134*РРА,IF(OR(B134="С",B134="М"),AA134*РРСМ,IF(B134="Б",AA134*РРБ,0))),IF(M134="РДИ",AA134*РДП,0))</f>
        <v>0</v>
      </c>
      <c r="BD134" s="44">
        <f t="shared" ref="BD134:BD197" si="96">IF(M134="ЧГ",AA134*ЧГ,IF(M134="ПГ",AA134*ПГ,IF(M134="ТЕСТ",ТГИЭ*AF134,IF(M134="СГ",AA134*СГ,0))))</f>
        <v>0</v>
      </c>
      <c r="BE134" s="45">
        <f t="shared" ref="BE134:BE197" si="97">SUM(AL134:BD134)</f>
        <v>18.899999999999999</v>
      </c>
      <c r="BF134" s="46"/>
      <c r="BG134" s="47">
        <f t="shared" ref="BG134:BG197" si="98">IF(OR(K134="1;1",K134="1;2",K134=1,K134="3;1",K134="3;2",K134=3,K134="5;1",K134="5;2",K134=5,K134="7;1",K134="7;2",K134=7,K134="9;1",K134="9;2",K134=9,K134=11),SUM(AL134:AN134),0)</f>
        <v>18</v>
      </c>
      <c r="BH134" s="47">
        <f t="shared" ref="BH134:BH197" si="99">IF(BG134&lt;&gt;0,SUM(N134:P134)/2,0)</f>
        <v>1</v>
      </c>
      <c r="BI134" s="47">
        <f t="shared" ref="BI134:BI197" si="100">IF(OR(K134="1;1",K134="1;2",K134=1,K134="3;1",K134="3;2",K134=3,K134="5;1",K134="5;2",K134=5,K134="7;1",K134="7;2",K134=7,K134="9;1",K134="9;2",K134=9,K134=11),SUM(AO134:BD134),0)</f>
        <v>0.9</v>
      </c>
      <c r="BJ134" s="48">
        <f t="shared" ref="BJ134:BJ197" si="101">IF(OR(K134="2;3",K134="2;4",K134=2,K134="4;3",K134="4;4",K134=4,K134="6;3",K134="6;4",K134=6,K134="8;3",K134="8;4",K134=8,K134="10;3",K134="10;4",K134=10,K134=12),SUM(AL134:AN134),0)</f>
        <v>0</v>
      </c>
      <c r="BK134" s="48">
        <f t="shared" ref="BK134:BK197" si="102">IF(BJ134&lt;&gt;0,SUM(N134:P134)/2,0)</f>
        <v>0</v>
      </c>
      <c r="BL134" s="48">
        <f t="shared" ref="BL134:BL197" si="103">IF(OR(K134="2;3",K134="2;4",K134=2,K134="4;3",K134="4;4",K134=4,K134="6;3",K134="6;4",K134=6,K134="8;3",K134="8;4",K134=8,K134="10;3",K134="10;4",K134=10,K134=12),SUM(AO134:BD134),0)</f>
        <v>0</v>
      </c>
    </row>
    <row r="135" spans="1:64" s="2" customFormat="1" ht="30" customHeight="1">
      <c r="A135" s="29" t="str">
        <f t="shared" si="70"/>
        <v>Д</v>
      </c>
      <c r="B135" s="29" t="str">
        <f t="shared" si="71"/>
        <v>Б</v>
      </c>
      <c r="C135" s="30" t="s">
        <v>125</v>
      </c>
      <c r="D135" s="31" t="str">
        <f t="shared" si="72"/>
        <v>'38.03.05</v>
      </c>
      <c r="E135" s="32" t="str">
        <f t="shared" si="73"/>
        <v>Бизнес-информатика</v>
      </c>
      <c r="F135" s="33" t="s">
        <v>74</v>
      </c>
      <c r="G135" s="33" t="s">
        <v>129</v>
      </c>
      <c r="H135" s="34"/>
      <c r="I135" s="34" t="s">
        <v>130</v>
      </c>
      <c r="J135" s="35" t="s">
        <v>149</v>
      </c>
      <c r="K135" s="38" t="s">
        <v>77</v>
      </c>
      <c r="L135" s="36">
        <v>9</v>
      </c>
      <c r="M135" s="37" t="s">
        <v>84</v>
      </c>
      <c r="N135" s="38"/>
      <c r="O135" s="38"/>
      <c r="P135" s="38">
        <v>4</v>
      </c>
      <c r="Q135" s="37" t="s">
        <v>85</v>
      </c>
      <c r="R135" s="38"/>
      <c r="S135" s="38"/>
      <c r="T135" s="38"/>
      <c r="U135" s="38"/>
      <c r="V135" s="38"/>
      <c r="W135" s="39" t="str">
        <f t="shared" si="74"/>
        <v>НБИбд</v>
      </c>
      <c r="X135" s="36" t="s">
        <v>79</v>
      </c>
      <c r="Y135" s="36">
        <v>2</v>
      </c>
      <c r="Z135" s="36">
        <v>1</v>
      </c>
      <c r="AA135" s="39">
        <f t="shared" si="75"/>
        <v>26</v>
      </c>
      <c r="AB135" s="53">
        <v>20</v>
      </c>
      <c r="AC135" s="53">
        <v>6</v>
      </c>
      <c r="AD135" s="40">
        <f t="shared" si="76"/>
        <v>24</v>
      </c>
      <c r="AE135" s="41">
        <f t="shared" si="77"/>
        <v>1</v>
      </c>
      <c r="AF135" s="41">
        <f t="shared" si="78"/>
        <v>1.0833333333333333</v>
      </c>
      <c r="AG135" s="42" t="s">
        <v>80</v>
      </c>
      <c r="AH135" s="37" t="s">
        <v>81</v>
      </c>
      <c r="AI135" s="37" t="s">
        <v>94</v>
      </c>
      <c r="AJ135" s="43" t="s">
        <v>150</v>
      </c>
      <c r="AK135" s="37"/>
      <c r="AL135" s="44">
        <f t="shared" si="79"/>
        <v>0</v>
      </c>
      <c r="AM135" s="44">
        <f t="shared" si="80"/>
        <v>36</v>
      </c>
      <c r="AN135" s="44">
        <f t="shared" si="81"/>
        <v>0</v>
      </c>
      <c r="AO135" s="44">
        <f t="shared" si="82"/>
        <v>0</v>
      </c>
      <c r="AP135" s="44">
        <f t="shared" si="83"/>
        <v>13</v>
      </c>
      <c r="AQ135" s="44">
        <f t="shared" si="84"/>
        <v>1</v>
      </c>
      <c r="AR135" s="44">
        <f t="shared" si="85"/>
        <v>0</v>
      </c>
      <c r="AS135" s="44">
        <f t="shared" si="86"/>
        <v>0</v>
      </c>
      <c r="AT135" s="44">
        <f t="shared" si="87"/>
        <v>0</v>
      </c>
      <c r="AU135" s="44">
        <f t="shared" si="88"/>
        <v>0</v>
      </c>
      <c r="AV135" s="44">
        <f>IF(M135="ПП",РПП*AA135*(U135/1.5),IF(M135="ВП",ВПр*AA135*(U135/1.5),IF(M135="РПА",РПА*AA135*(U135/1.5),IF(M135="КПА",кпа*AA135*(U135/1.5),0))))</f>
        <v>0</v>
      </c>
      <c r="AW135" s="44">
        <f t="shared" si="89"/>
        <v>0</v>
      </c>
      <c r="AX135" s="44">
        <f t="shared" si="90"/>
        <v>0</v>
      </c>
      <c r="AY135" s="44">
        <f t="shared" si="91"/>
        <v>0</v>
      </c>
      <c r="AZ135" s="44">
        <f t="shared" si="92"/>
        <v>0</v>
      </c>
      <c r="BA135" s="44">
        <f t="shared" si="93"/>
        <v>0</v>
      </c>
      <c r="BB135" s="44">
        <f t="shared" si="94"/>
        <v>0</v>
      </c>
      <c r="BC135" s="44">
        <f t="shared" si="95"/>
        <v>0</v>
      </c>
      <c r="BD135" s="44">
        <f t="shared" si="96"/>
        <v>0</v>
      </c>
      <c r="BE135" s="45">
        <f t="shared" si="97"/>
        <v>50</v>
      </c>
      <c r="BF135" s="46"/>
      <c r="BG135" s="47">
        <f t="shared" si="98"/>
        <v>36</v>
      </c>
      <c r="BH135" s="47">
        <f t="shared" si="99"/>
        <v>2</v>
      </c>
      <c r="BI135" s="47">
        <f t="shared" si="100"/>
        <v>14</v>
      </c>
      <c r="BJ135" s="48">
        <f t="shared" si="101"/>
        <v>0</v>
      </c>
      <c r="BK135" s="48">
        <f t="shared" si="102"/>
        <v>0</v>
      </c>
      <c r="BL135" s="48">
        <f t="shared" si="103"/>
        <v>0</v>
      </c>
    </row>
    <row r="136" spans="1:64" s="2" customFormat="1" ht="30" customHeight="1">
      <c r="A136" s="29" t="str">
        <f t="shared" si="70"/>
        <v>Д</v>
      </c>
      <c r="B136" s="29" t="str">
        <f t="shared" si="71"/>
        <v>Б</v>
      </c>
      <c r="C136" s="30" t="s">
        <v>125</v>
      </c>
      <c r="D136" s="31" t="str">
        <f t="shared" si="72"/>
        <v>'38.03.05</v>
      </c>
      <c r="E136" s="32" t="str">
        <f t="shared" si="73"/>
        <v>Бизнес-информатика</v>
      </c>
      <c r="F136" s="33" t="s">
        <v>74</v>
      </c>
      <c r="G136" s="33" t="s">
        <v>129</v>
      </c>
      <c r="H136" s="34"/>
      <c r="I136" s="34" t="s">
        <v>130</v>
      </c>
      <c r="J136" s="35" t="s">
        <v>151</v>
      </c>
      <c r="K136" s="36" t="s">
        <v>77</v>
      </c>
      <c r="L136" s="36">
        <v>9</v>
      </c>
      <c r="M136" s="37" t="s">
        <v>78</v>
      </c>
      <c r="N136" s="36">
        <v>2</v>
      </c>
      <c r="O136" s="36"/>
      <c r="P136" s="36"/>
      <c r="Q136" s="37"/>
      <c r="R136" s="36"/>
      <c r="S136" s="36"/>
      <c r="T136" s="36"/>
      <c r="U136" s="36"/>
      <c r="V136" s="36"/>
      <c r="W136" s="39" t="str">
        <f t="shared" si="74"/>
        <v>НБИбд</v>
      </c>
      <c r="X136" s="36" t="s">
        <v>79</v>
      </c>
      <c r="Y136" s="36">
        <v>2</v>
      </c>
      <c r="Z136" s="36">
        <v>1</v>
      </c>
      <c r="AA136" s="39">
        <f t="shared" si="75"/>
        <v>26</v>
      </c>
      <c r="AB136" s="54">
        <v>20</v>
      </c>
      <c r="AC136" s="54">
        <v>6</v>
      </c>
      <c r="AD136" s="40">
        <f t="shared" si="76"/>
        <v>26</v>
      </c>
      <c r="AE136" s="41">
        <f t="shared" si="77"/>
        <v>1</v>
      </c>
      <c r="AF136" s="41">
        <f t="shared" si="78"/>
        <v>1</v>
      </c>
      <c r="AG136" s="42" t="s">
        <v>80</v>
      </c>
      <c r="AH136" s="37" t="s">
        <v>81</v>
      </c>
      <c r="AI136" s="37" t="s">
        <v>94</v>
      </c>
      <c r="AJ136" s="43" t="s">
        <v>119</v>
      </c>
      <c r="AK136" s="37"/>
      <c r="AL136" s="44">
        <f t="shared" si="79"/>
        <v>18</v>
      </c>
      <c r="AM136" s="44">
        <f t="shared" si="80"/>
        <v>0</v>
      </c>
      <c r="AN136" s="44">
        <f t="shared" si="81"/>
        <v>0</v>
      </c>
      <c r="AO136" s="44">
        <f t="shared" si="82"/>
        <v>0</v>
      </c>
      <c r="AP136" s="44">
        <f t="shared" si="83"/>
        <v>0</v>
      </c>
      <c r="AQ136" s="44">
        <f t="shared" si="84"/>
        <v>0</v>
      </c>
      <c r="AR136" s="44">
        <f t="shared" si="85"/>
        <v>0.9</v>
      </c>
      <c r="AS136" s="44">
        <f t="shared" si="86"/>
        <v>0</v>
      </c>
      <c r="AT136" s="44">
        <f t="shared" si="87"/>
        <v>0</v>
      </c>
      <c r="AU136" s="44">
        <f t="shared" si="88"/>
        <v>0</v>
      </c>
      <c r="AV136" s="44">
        <f>IF(M136="ПП",РПП*AA136*(U136/1.5),IF(M136="ВП",ВПр*AA136*(U136/1.5),IF(M136="РПА",РПА*AA136*(U136/1.5),IF(M136="КПА",кпа*AA136*(U136/1.5),0))))</f>
        <v>0</v>
      </c>
      <c r="AW136" s="44">
        <f t="shared" si="89"/>
        <v>0</v>
      </c>
      <c r="AX136" s="44">
        <f t="shared" si="90"/>
        <v>0</v>
      </c>
      <c r="AY136" s="44">
        <f t="shared" si="91"/>
        <v>0</v>
      </c>
      <c r="AZ136" s="44">
        <f t="shared" si="92"/>
        <v>0</v>
      </c>
      <c r="BA136" s="44">
        <f t="shared" si="93"/>
        <v>0</v>
      </c>
      <c r="BB136" s="44">
        <f t="shared" si="94"/>
        <v>0</v>
      </c>
      <c r="BC136" s="44">
        <f t="shared" si="95"/>
        <v>0</v>
      </c>
      <c r="BD136" s="44">
        <f t="shared" si="96"/>
        <v>0</v>
      </c>
      <c r="BE136" s="45">
        <f t="shared" si="97"/>
        <v>18.899999999999999</v>
      </c>
      <c r="BF136" s="46"/>
      <c r="BG136" s="47">
        <f t="shared" si="98"/>
        <v>18</v>
      </c>
      <c r="BH136" s="47">
        <f t="shared" si="99"/>
        <v>1</v>
      </c>
      <c r="BI136" s="47">
        <f t="shared" si="100"/>
        <v>0.9</v>
      </c>
      <c r="BJ136" s="48">
        <f t="shared" si="101"/>
        <v>0</v>
      </c>
      <c r="BK136" s="48">
        <f t="shared" si="102"/>
        <v>0</v>
      </c>
      <c r="BL136" s="48">
        <f t="shared" si="103"/>
        <v>0</v>
      </c>
    </row>
    <row r="137" spans="1:64" s="2" customFormat="1" ht="30" customHeight="1">
      <c r="A137" s="29" t="str">
        <f t="shared" si="70"/>
        <v>Д</v>
      </c>
      <c r="B137" s="29" t="str">
        <f t="shared" si="71"/>
        <v>Б</v>
      </c>
      <c r="C137" s="30" t="s">
        <v>125</v>
      </c>
      <c r="D137" s="31" t="str">
        <f t="shared" si="72"/>
        <v>'38.03.05</v>
      </c>
      <c r="E137" s="32" t="str">
        <f t="shared" si="73"/>
        <v>Бизнес-информатика</v>
      </c>
      <c r="F137" s="33" t="s">
        <v>74</v>
      </c>
      <c r="G137" s="33" t="s">
        <v>129</v>
      </c>
      <c r="H137" s="34"/>
      <c r="I137" s="34" t="s">
        <v>130</v>
      </c>
      <c r="J137" s="35" t="s">
        <v>151</v>
      </c>
      <c r="K137" s="36" t="s">
        <v>77</v>
      </c>
      <c r="L137" s="36">
        <v>9</v>
      </c>
      <c r="M137" s="37" t="s">
        <v>84</v>
      </c>
      <c r="N137" s="36"/>
      <c r="O137" s="36"/>
      <c r="P137" s="36">
        <v>2</v>
      </c>
      <c r="Q137" s="37" t="s">
        <v>85</v>
      </c>
      <c r="R137" s="36"/>
      <c r="S137" s="36"/>
      <c r="T137" s="36"/>
      <c r="U137" s="36"/>
      <c r="V137" s="36"/>
      <c r="W137" s="39" t="str">
        <f t="shared" si="74"/>
        <v>НБИбд</v>
      </c>
      <c r="X137" s="36" t="s">
        <v>79</v>
      </c>
      <c r="Y137" s="36">
        <v>2</v>
      </c>
      <c r="Z137" s="36">
        <v>1</v>
      </c>
      <c r="AA137" s="39">
        <f t="shared" si="75"/>
        <v>26</v>
      </c>
      <c r="AB137" s="53">
        <v>20</v>
      </c>
      <c r="AC137" s="53">
        <v>6</v>
      </c>
      <c r="AD137" s="40">
        <f t="shared" si="76"/>
        <v>24</v>
      </c>
      <c r="AE137" s="41">
        <f t="shared" si="77"/>
        <v>1</v>
      </c>
      <c r="AF137" s="41">
        <f t="shared" si="78"/>
        <v>1.0833333333333333</v>
      </c>
      <c r="AG137" s="42" t="s">
        <v>80</v>
      </c>
      <c r="AH137" s="37" t="s">
        <v>81</v>
      </c>
      <c r="AI137" s="37" t="s">
        <v>94</v>
      </c>
      <c r="AJ137" s="43" t="s">
        <v>119</v>
      </c>
      <c r="AK137" s="37"/>
      <c r="AL137" s="44">
        <f t="shared" si="79"/>
        <v>0</v>
      </c>
      <c r="AM137" s="44">
        <f t="shared" si="80"/>
        <v>18</v>
      </c>
      <c r="AN137" s="44">
        <f t="shared" si="81"/>
        <v>0</v>
      </c>
      <c r="AO137" s="44">
        <f t="shared" si="82"/>
        <v>0</v>
      </c>
      <c r="AP137" s="44">
        <f t="shared" si="83"/>
        <v>13</v>
      </c>
      <c r="AQ137" s="44">
        <f t="shared" si="84"/>
        <v>1</v>
      </c>
      <c r="AR137" s="44">
        <f t="shared" si="85"/>
        <v>0</v>
      </c>
      <c r="AS137" s="44">
        <f t="shared" si="86"/>
        <v>0</v>
      </c>
      <c r="AT137" s="44">
        <f t="shared" si="87"/>
        <v>0</v>
      </c>
      <c r="AU137" s="44">
        <f t="shared" si="88"/>
        <v>0</v>
      </c>
      <c r="AV137" s="44">
        <f>IF(M137="ПП",РПП*AA137*(U137/1.5),IF(M137="ВП",ВПр*AA137*(U137/1.5),IF(M137="РПА",РПА*AA137*(U137/1.5),IF(M137="КПА",кпа*AA137*(U137/1.5),0))))</f>
        <v>0</v>
      </c>
      <c r="AW137" s="44">
        <f t="shared" si="89"/>
        <v>0</v>
      </c>
      <c r="AX137" s="44">
        <f t="shared" si="90"/>
        <v>0</v>
      </c>
      <c r="AY137" s="44">
        <f t="shared" si="91"/>
        <v>0</v>
      </c>
      <c r="AZ137" s="44">
        <f t="shared" si="92"/>
        <v>0</v>
      </c>
      <c r="BA137" s="44">
        <f t="shared" si="93"/>
        <v>0</v>
      </c>
      <c r="BB137" s="44">
        <f t="shared" si="94"/>
        <v>0</v>
      </c>
      <c r="BC137" s="44">
        <f t="shared" si="95"/>
        <v>0</v>
      </c>
      <c r="BD137" s="44">
        <f t="shared" si="96"/>
        <v>0</v>
      </c>
      <c r="BE137" s="45">
        <f t="shared" si="97"/>
        <v>32</v>
      </c>
      <c r="BF137" s="46"/>
      <c r="BG137" s="47">
        <f t="shared" si="98"/>
        <v>18</v>
      </c>
      <c r="BH137" s="47">
        <f t="shared" si="99"/>
        <v>1</v>
      </c>
      <c r="BI137" s="47">
        <f t="shared" si="100"/>
        <v>14</v>
      </c>
      <c r="BJ137" s="48">
        <f t="shared" si="101"/>
        <v>0</v>
      </c>
      <c r="BK137" s="48">
        <f t="shared" si="102"/>
        <v>0</v>
      </c>
      <c r="BL137" s="48">
        <f t="shared" si="103"/>
        <v>0</v>
      </c>
    </row>
    <row r="138" spans="1:64" s="2" customFormat="1" ht="30" customHeight="1">
      <c r="A138" s="29" t="str">
        <f t="shared" si="70"/>
        <v>Д</v>
      </c>
      <c r="B138" s="29" t="str">
        <f t="shared" si="71"/>
        <v>Б</v>
      </c>
      <c r="C138" s="30" t="s">
        <v>125</v>
      </c>
      <c r="D138" s="31" t="str">
        <f t="shared" si="72"/>
        <v>'38.03.05</v>
      </c>
      <c r="E138" s="32" t="str">
        <f t="shared" si="73"/>
        <v>Бизнес-информатика</v>
      </c>
      <c r="F138" s="33" t="s">
        <v>74</v>
      </c>
      <c r="G138" s="33" t="s">
        <v>129</v>
      </c>
      <c r="H138" s="34"/>
      <c r="I138" s="34" t="s">
        <v>130</v>
      </c>
      <c r="J138" s="35" t="s">
        <v>151</v>
      </c>
      <c r="K138" s="36" t="s">
        <v>142</v>
      </c>
      <c r="L138" s="36">
        <v>9</v>
      </c>
      <c r="M138" s="37" t="s">
        <v>78</v>
      </c>
      <c r="N138" s="36">
        <v>2</v>
      </c>
      <c r="O138" s="36"/>
      <c r="P138" s="36"/>
      <c r="Q138" s="37" t="s">
        <v>91</v>
      </c>
      <c r="R138" s="36"/>
      <c r="S138" s="36"/>
      <c r="T138" s="36"/>
      <c r="U138" s="36"/>
      <c r="V138" s="36"/>
      <c r="W138" s="39" t="str">
        <f t="shared" si="74"/>
        <v>НБИбд</v>
      </c>
      <c r="X138" s="36" t="s">
        <v>79</v>
      </c>
      <c r="Y138" s="36">
        <v>2</v>
      </c>
      <c r="Z138" s="36">
        <v>1</v>
      </c>
      <c r="AA138" s="39">
        <f t="shared" si="75"/>
        <v>26</v>
      </c>
      <c r="AB138" s="54">
        <v>20</v>
      </c>
      <c r="AC138" s="54">
        <v>6</v>
      </c>
      <c r="AD138" s="40">
        <f t="shared" si="76"/>
        <v>26</v>
      </c>
      <c r="AE138" s="41">
        <f t="shared" si="77"/>
        <v>1</v>
      </c>
      <c r="AF138" s="41">
        <f t="shared" si="78"/>
        <v>1</v>
      </c>
      <c r="AG138" s="42" t="s">
        <v>80</v>
      </c>
      <c r="AH138" s="37" t="s">
        <v>81</v>
      </c>
      <c r="AI138" s="37" t="s">
        <v>94</v>
      </c>
      <c r="AJ138" s="43" t="s">
        <v>119</v>
      </c>
      <c r="AK138" s="37"/>
      <c r="AL138" s="44">
        <f t="shared" si="79"/>
        <v>18</v>
      </c>
      <c r="AM138" s="44">
        <f t="shared" si="80"/>
        <v>0</v>
      </c>
      <c r="AN138" s="44">
        <f t="shared" si="81"/>
        <v>0</v>
      </c>
      <c r="AO138" s="44">
        <f t="shared" si="82"/>
        <v>0</v>
      </c>
      <c r="AP138" s="44">
        <f t="shared" si="83"/>
        <v>13</v>
      </c>
      <c r="AQ138" s="44">
        <f t="shared" si="84"/>
        <v>1</v>
      </c>
      <c r="AR138" s="44">
        <f t="shared" si="85"/>
        <v>0.9</v>
      </c>
      <c r="AS138" s="44">
        <f t="shared" si="86"/>
        <v>0</v>
      </c>
      <c r="AT138" s="44">
        <f t="shared" si="87"/>
        <v>0</v>
      </c>
      <c r="AU138" s="44">
        <f t="shared" si="88"/>
        <v>0</v>
      </c>
      <c r="AV138" s="44">
        <f>IF(M138="ПП",РПП*AA138*(U138/1.5),IF(M138="ВП",ВПр*AA138*(U138/1.5),IF(M138="РПА",РПА*AA138*(U138/1.5),IF(M138="КПА",кпа*AA138*(U138/1.5),0))))</f>
        <v>0</v>
      </c>
      <c r="AW138" s="44">
        <f t="shared" si="89"/>
        <v>0</v>
      </c>
      <c r="AX138" s="44">
        <f t="shared" si="90"/>
        <v>0</v>
      </c>
      <c r="AY138" s="44">
        <f t="shared" si="91"/>
        <v>0</v>
      </c>
      <c r="AZ138" s="44">
        <f t="shared" si="92"/>
        <v>0</v>
      </c>
      <c r="BA138" s="44">
        <f t="shared" si="93"/>
        <v>0</v>
      </c>
      <c r="BB138" s="44">
        <f t="shared" si="94"/>
        <v>0</v>
      </c>
      <c r="BC138" s="44">
        <f t="shared" si="95"/>
        <v>0</v>
      </c>
      <c r="BD138" s="44">
        <f t="shared" si="96"/>
        <v>0</v>
      </c>
      <c r="BE138" s="45">
        <f t="shared" si="97"/>
        <v>32.9</v>
      </c>
      <c r="BF138" s="46"/>
      <c r="BG138" s="47">
        <f t="shared" si="98"/>
        <v>18</v>
      </c>
      <c r="BH138" s="47">
        <f t="shared" si="99"/>
        <v>1</v>
      </c>
      <c r="BI138" s="47">
        <f t="shared" si="100"/>
        <v>14.9</v>
      </c>
      <c r="BJ138" s="48">
        <f t="shared" si="101"/>
        <v>0</v>
      </c>
      <c r="BK138" s="48">
        <f t="shared" si="102"/>
        <v>0</v>
      </c>
      <c r="BL138" s="48">
        <f t="shared" si="103"/>
        <v>0</v>
      </c>
    </row>
    <row r="139" spans="1:64" s="2" customFormat="1" ht="30" customHeight="1">
      <c r="A139" s="29" t="str">
        <f t="shared" si="70"/>
        <v>Д</v>
      </c>
      <c r="B139" s="29" t="str">
        <f t="shared" si="71"/>
        <v>Б</v>
      </c>
      <c r="C139" s="30" t="s">
        <v>125</v>
      </c>
      <c r="D139" s="31" t="str">
        <f t="shared" si="72"/>
        <v>'38.03.05</v>
      </c>
      <c r="E139" s="32" t="str">
        <f t="shared" si="73"/>
        <v>Бизнес-информатика</v>
      </c>
      <c r="F139" s="33" t="s">
        <v>74</v>
      </c>
      <c r="G139" s="33" t="s">
        <v>129</v>
      </c>
      <c r="H139" s="34"/>
      <c r="I139" s="34" t="s">
        <v>130</v>
      </c>
      <c r="J139" s="35" t="s">
        <v>151</v>
      </c>
      <c r="K139" s="36" t="s">
        <v>142</v>
      </c>
      <c r="L139" s="36">
        <v>9</v>
      </c>
      <c r="M139" s="37" t="s">
        <v>84</v>
      </c>
      <c r="N139" s="36"/>
      <c r="O139" s="36"/>
      <c r="P139" s="36">
        <v>4</v>
      </c>
      <c r="Q139" s="37"/>
      <c r="R139" s="36"/>
      <c r="S139" s="36"/>
      <c r="T139" s="36"/>
      <c r="U139" s="36"/>
      <c r="V139" s="36"/>
      <c r="W139" s="39" t="str">
        <f t="shared" si="74"/>
        <v>НБИбд</v>
      </c>
      <c r="X139" s="36" t="s">
        <v>79</v>
      </c>
      <c r="Y139" s="36">
        <v>2</v>
      </c>
      <c r="Z139" s="36">
        <v>1</v>
      </c>
      <c r="AA139" s="39">
        <f t="shared" si="75"/>
        <v>26</v>
      </c>
      <c r="AB139" s="53">
        <v>20</v>
      </c>
      <c r="AC139" s="53">
        <v>6</v>
      </c>
      <c r="AD139" s="40">
        <f t="shared" si="76"/>
        <v>24</v>
      </c>
      <c r="AE139" s="41">
        <f t="shared" si="77"/>
        <v>1</v>
      </c>
      <c r="AF139" s="41">
        <f t="shared" si="78"/>
        <v>1.0833333333333333</v>
      </c>
      <c r="AG139" s="42" t="s">
        <v>80</v>
      </c>
      <c r="AH139" s="37" t="s">
        <v>81</v>
      </c>
      <c r="AI139" s="37" t="s">
        <v>94</v>
      </c>
      <c r="AJ139" s="43" t="s">
        <v>119</v>
      </c>
      <c r="AK139" s="37"/>
      <c r="AL139" s="44">
        <f t="shared" si="79"/>
        <v>0</v>
      </c>
      <c r="AM139" s="44">
        <f t="shared" si="80"/>
        <v>36</v>
      </c>
      <c r="AN139" s="44">
        <f t="shared" si="81"/>
        <v>0</v>
      </c>
      <c r="AO139" s="44">
        <f t="shared" si="82"/>
        <v>0</v>
      </c>
      <c r="AP139" s="44">
        <f t="shared" si="83"/>
        <v>0</v>
      </c>
      <c r="AQ139" s="44">
        <f t="shared" si="84"/>
        <v>0</v>
      </c>
      <c r="AR139" s="44">
        <f t="shared" si="85"/>
        <v>0</v>
      </c>
      <c r="AS139" s="44">
        <f t="shared" si="86"/>
        <v>0</v>
      </c>
      <c r="AT139" s="44">
        <f t="shared" si="87"/>
        <v>0</v>
      </c>
      <c r="AU139" s="44">
        <f t="shared" si="88"/>
        <v>0</v>
      </c>
      <c r="AV139" s="44">
        <f>IF(M139="ПП",РПП*AA139*(U139/1.5),IF(M139="ВП",ВПр*AA139*(U139/1.5),IF(M139="РПА",РПА*AA139*(U139/1.5),IF(M139="КПА",кпа*AA139*(U139/1.5),0))))</f>
        <v>0</v>
      </c>
      <c r="AW139" s="44">
        <f t="shared" si="89"/>
        <v>0</v>
      </c>
      <c r="AX139" s="44">
        <f t="shared" si="90"/>
        <v>0</v>
      </c>
      <c r="AY139" s="44">
        <f t="shared" si="91"/>
        <v>0</v>
      </c>
      <c r="AZ139" s="44">
        <f t="shared" si="92"/>
        <v>0</v>
      </c>
      <c r="BA139" s="44">
        <f t="shared" si="93"/>
        <v>0</v>
      </c>
      <c r="BB139" s="44">
        <f t="shared" si="94"/>
        <v>0</v>
      </c>
      <c r="BC139" s="44">
        <f t="shared" si="95"/>
        <v>0</v>
      </c>
      <c r="BD139" s="44">
        <f t="shared" si="96"/>
        <v>0</v>
      </c>
      <c r="BE139" s="45">
        <f t="shared" si="97"/>
        <v>36</v>
      </c>
      <c r="BF139" s="46"/>
      <c r="BG139" s="47">
        <f t="shared" si="98"/>
        <v>36</v>
      </c>
      <c r="BH139" s="47">
        <f t="shared" si="99"/>
        <v>2</v>
      </c>
      <c r="BI139" s="47">
        <f t="shared" si="100"/>
        <v>0</v>
      </c>
      <c r="BJ139" s="48">
        <f t="shared" si="101"/>
        <v>0</v>
      </c>
      <c r="BK139" s="48">
        <f t="shared" si="102"/>
        <v>0</v>
      </c>
      <c r="BL139" s="48">
        <f t="shared" si="103"/>
        <v>0</v>
      </c>
    </row>
    <row r="140" spans="1:64" s="2" customFormat="1" ht="30" customHeight="1">
      <c r="A140" s="29" t="str">
        <f t="shared" si="70"/>
        <v>Д</v>
      </c>
      <c r="B140" s="29" t="str">
        <f t="shared" si="71"/>
        <v>Б</v>
      </c>
      <c r="C140" s="30" t="s">
        <v>125</v>
      </c>
      <c r="D140" s="31" t="str">
        <f t="shared" si="72"/>
        <v>'38.03.05</v>
      </c>
      <c r="E140" s="32" t="str">
        <f t="shared" si="73"/>
        <v>Бизнес-информатика</v>
      </c>
      <c r="F140" s="33" t="s">
        <v>74</v>
      </c>
      <c r="G140" s="33" t="s">
        <v>129</v>
      </c>
      <c r="H140" s="34"/>
      <c r="I140" s="34" t="s">
        <v>130</v>
      </c>
      <c r="J140" s="35" t="s">
        <v>152</v>
      </c>
      <c r="K140" s="36" t="s">
        <v>145</v>
      </c>
      <c r="L140" s="36">
        <v>9</v>
      </c>
      <c r="M140" s="37" t="s">
        <v>78</v>
      </c>
      <c r="N140" s="36">
        <v>2</v>
      </c>
      <c r="O140" s="36"/>
      <c r="P140" s="36"/>
      <c r="Q140" s="37"/>
      <c r="R140" s="36"/>
      <c r="S140" s="36"/>
      <c r="T140" s="36"/>
      <c r="U140" s="36"/>
      <c r="V140" s="36"/>
      <c r="W140" s="39" t="str">
        <f t="shared" si="74"/>
        <v>НБИбд</v>
      </c>
      <c r="X140" s="36" t="s">
        <v>79</v>
      </c>
      <c r="Y140" s="36">
        <v>2</v>
      </c>
      <c r="Z140" s="36">
        <v>1</v>
      </c>
      <c r="AA140" s="39">
        <f t="shared" si="75"/>
        <v>26</v>
      </c>
      <c r="AB140" s="54">
        <v>20</v>
      </c>
      <c r="AC140" s="54">
        <v>6</v>
      </c>
      <c r="AD140" s="40">
        <f t="shared" si="76"/>
        <v>26</v>
      </c>
      <c r="AE140" s="41">
        <f t="shared" si="77"/>
        <v>1</v>
      </c>
      <c r="AF140" s="41">
        <f t="shared" si="78"/>
        <v>1</v>
      </c>
      <c r="AG140" s="42" t="s">
        <v>80</v>
      </c>
      <c r="AH140" s="37" t="s">
        <v>81</v>
      </c>
      <c r="AI140" s="37" t="s">
        <v>82</v>
      </c>
      <c r="AJ140" s="50" t="s">
        <v>83</v>
      </c>
      <c r="AK140" s="37"/>
      <c r="AL140" s="44">
        <f t="shared" si="79"/>
        <v>18</v>
      </c>
      <c r="AM140" s="44">
        <f t="shared" si="80"/>
        <v>0</v>
      </c>
      <c r="AN140" s="44">
        <f t="shared" si="81"/>
        <v>0</v>
      </c>
      <c r="AO140" s="44">
        <f t="shared" si="82"/>
        <v>0</v>
      </c>
      <c r="AP140" s="44">
        <f t="shared" si="83"/>
        <v>0</v>
      </c>
      <c r="AQ140" s="44">
        <f t="shared" si="84"/>
        <v>0</v>
      </c>
      <c r="AR140" s="44">
        <f t="shared" si="85"/>
        <v>0.9</v>
      </c>
      <c r="AS140" s="44">
        <f t="shared" si="86"/>
        <v>0</v>
      </c>
      <c r="AT140" s="44">
        <f t="shared" si="87"/>
        <v>0</v>
      </c>
      <c r="AU140" s="44">
        <f t="shared" si="88"/>
        <v>0</v>
      </c>
      <c r="AV140" s="44">
        <f>IF(M140="ПП",РПП*AA140*(U140/1.5),IF(M140="ВП",ВПр*AA140*(U140/1.5),IF(M140="РПА",РПА*AA140*(U140/1.5),IF(M140="КПА",кпа*AA140*(U140/1.5),0))))</f>
        <v>0</v>
      </c>
      <c r="AW140" s="44">
        <f t="shared" si="89"/>
        <v>0</v>
      </c>
      <c r="AX140" s="44">
        <f t="shared" si="90"/>
        <v>0</v>
      </c>
      <c r="AY140" s="44">
        <f t="shared" si="91"/>
        <v>0</v>
      </c>
      <c r="AZ140" s="44">
        <f t="shared" si="92"/>
        <v>0</v>
      </c>
      <c r="BA140" s="44">
        <f t="shared" si="93"/>
        <v>0</v>
      </c>
      <c r="BB140" s="44">
        <f t="shared" si="94"/>
        <v>0</v>
      </c>
      <c r="BC140" s="44">
        <f t="shared" si="95"/>
        <v>0</v>
      </c>
      <c r="BD140" s="44">
        <f t="shared" si="96"/>
        <v>0</v>
      </c>
      <c r="BE140" s="45">
        <f t="shared" si="97"/>
        <v>18.899999999999999</v>
      </c>
      <c r="BF140" s="46"/>
      <c r="BG140" s="47">
        <f t="shared" si="98"/>
        <v>0</v>
      </c>
      <c r="BH140" s="47">
        <f t="shared" si="99"/>
        <v>0</v>
      </c>
      <c r="BI140" s="47">
        <f t="shared" si="100"/>
        <v>0</v>
      </c>
      <c r="BJ140" s="48">
        <f t="shared" si="101"/>
        <v>18</v>
      </c>
      <c r="BK140" s="48">
        <f t="shared" si="102"/>
        <v>1</v>
      </c>
      <c r="BL140" s="48">
        <f t="shared" si="103"/>
        <v>0.9</v>
      </c>
    </row>
    <row r="141" spans="1:64" s="2" customFormat="1" ht="30" customHeight="1">
      <c r="A141" s="29" t="str">
        <f t="shared" si="70"/>
        <v>Д</v>
      </c>
      <c r="B141" s="29" t="str">
        <f t="shared" si="71"/>
        <v>Б</v>
      </c>
      <c r="C141" s="30" t="s">
        <v>125</v>
      </c>
      <c r="D141" s="31" t="str">
        <f t="shared" si="72"/>
        <v>'38.03.05</v>
      </c>
      <c r="E141" s="32" t="str">
        <f t="shared" si="73"/>
        <v>Бизнес-информатика</v>
      </c>
      <c r="F141" s="33" t="s">
        <v>74</v>
      </c>
      <c r="G141" s="33" t="s">
        <v>129</v>
      </c>
      <c r="H141" s="34"/>
      <c r="I141" s="34" t="s">
        <v>130</v>
      </c>
      <c r="J141" s="35" t="s">
        <v>152</v>
      </c>
      <c r="K141" s="36" t="s">
        <v>145</v>
      </c>
      <c r="L141" s="36">
        <v>9</v>
      </c>
      <c r="M141" s="37" t="s">
        <v>108</v>
      </c>
      <c r="N141" s="36"/>
      <c r="O141" s="36">
        <v>4</v>
      </c>
      <c r="P141" s="36"/>
      <c r="Q141" s="37" t="s">
        <v>85</v>
      </c>
      <c r="R141" s="36"/>
      <c r="S141" s="36"/>
      <c r="T141" s="36"/>
      <c r="U141" s="36"/>
      <c r="V141" s="36"/>
      <c r="W141" s="39" t="str">
        <f t="shared" si="74"/>
        <v>НБИбд</v>
      </c>
      <c r="X141" s="36" t="s">
        <v>79</v>
      </c>
      <c r="Y141" s="36">
        <v>2</v>
      </c>
      <c r="Z141" s="36">
        <v>1</v>
      </c>
      <c r="AA141" s="39">
        <f t="shared" si="75"/>
        <v>13</v>
      </c>
      <c r="AB141" s="53">
        <v>10</v>
      </c>
      <c r="AC141" s="53">
        <v>3</v>
      </c>
      <c r="AD141" s="40">
        <f t="shared" si="76"/>
        <v>12</v>
      </c>
      <c r="AE141" s="41">
        <f t="shared" si="77"/>
        <v>1</v>
      </c>
      <c r="AF141" s="41">
        <f t="shared" si="78"/>
        <v>1.0833333333333333</v>
      </c>
      <c r="AG141" s="42" t="s">
        <v>80</v>
      </c>
      <c r="AH141" s="37" t="s">
        <v>81</v>
      </c>
      <c r="AI141" s="37" t="s">
        <v>82</v>
      </c>
      <c r="AJ141" s="43" t="s">
        <v>83</v>
      </c>
      <c r="AK141" s="37"/>
      <c r="AL141" s="44">
        <f t="shared" si="79"/>
        <v>0</v>
      </c>
      <c r="AM141" s="44">
        <f t="shared" si="80"/>
        <v>0</v>
      </c>
      <c r="AN141" s="44">
        <f t="shared" si="81"/>
        <v>36</v>
      </c>
      <c r="AO141" s="44">
        <f t="shared" si="82"/>
        <v>0</v>
      </c>
      <c r="AP141" s="44">
        <f t="shared" si="83"/>
        <v>6.5</v>
      </c>
      <c r="AQ141" s="44">
        <f t="shared" si="84"/>
        <v>1</v>
      </c>
      <c r="AR141" s="44">
        <f t="shared" si="85"/>
        <v>0</v>
      </c>
      <c r="AS141" s="44">
        <f t="shared" si="86"/>
        <v>0</v>
      </c>
      <c r="AT141" s="44">
        <f t="shared" si="87"/>
        <v>0</v>
      </c>
      <c r="AU141" s="44">
        <f t="shared" si="88"/>
        <v>0</v>
      </c>
      <c r="AV141" s="44">
        <f>IF(M141="ПП",РПП*AA141*(U141/1.5),IF(M141="ВП",ВПр*AA141*(U141/1.5),IF(M141="РПА",РПА*AA141*(U141/1.5),IF(M141="КПА",кпа*AA141*(U141/1.5),0))))</f>
        <v>0</v>
      </c>
      <c r="AW141" s="44">
        <f t="shared" si="89"/>
        <v>0</v>
      </c>
      <c r="AX141" s="44">
        <f t="shared" si="90"/>
        <v>0</v>
      </c>
      <c r="AY141" s="44">
        <f t="shared" si="91"/>
        <v>0</v>
      </c>
      <c r="AZ141" s="44">
        <f t="shared" si="92"/>
        <v>0</v>
      </c>
      <c r="BA141" s="44">
        <f t="shared" si="93"/>
        <v>0</v>
      </c>
      <c r="BB141" s="44">
        <f t="shared" si="94"/>
        <v>0</v>
      </c>
      <c r="BC141" s="44">
        <f t="shared" si="95"/>
        <v>0</v>
      </c>
      <c r="BD141" s="44">
        <f t="shared" si="96"/>
        <v>0</v>
      </c>
      <c r="BE141" s="45">
        <f t="shared" si="97"/>
        <v>43.5</v>
      </c>
      <c r="BF141" s="46"/>
      <c r="BG141" s="47">
        <f t="shared" si="98"/>
        <v>0</v>
      </c>
      <c r="BH141" s="47">
        <f t="shared" si="99"/>
        <v>0</v>
      </c>
      <c r="BI141" s="47">
        <f t="shared" si="100"/>
        <v>0</v>
      </c>
      <c r="BJ141" s="48">
        <f t="shared" si="101"/>
        <v>36</v>
      </c>
      <c r="BK141" s="48">
        <f t="shared" si="102"/>
        <v>2</v>
      </c>
      <c r="BL141" s="48">
        <f t="shared" si="103"/>
        <v>7.5</v>
      </c>
    </row>
    <row r="142" spans="1:64" s="2" customFormat="1" ht="30" customHeight="1">
      <c r="A142" s="29" t="str">
        <f t="shared" si="70"/>
        <v>Д</v>
      </c>
      <c r="B142" s="29" t="str">
        <f t="shared" si="71"/>
        <v>Б</v>
      </c>
      <c r="C142" s="30" t="s">
        <v>125</v>
      </c>
      <c r="D142" s="31" t="str">
        <f t="shared" si="72"/>
        <v>'38.03.05</v>
      </c>
      <c r="E142" s="32" t="str">
        <f t="shared" si="73"/>
        <v>Бизнес-информатика</v>
      </c>
      <c r="F142" s="33" t="s">
        <v>74</v>
      </c>
      <c r="G142" s="33" t="s">
        <v>129</v>
      </c>
      <c r="H142" s="34"/>
      <c r="I142" s="34" t="s">
        <v>130</v>
      </c>
      <c r="J142" s="35" t="s">
        <v>152</v>
      </c>
      <c r="K142" s="36" t="s">
        <v>145</v>
      </c>
      <c r="L142" s="36">
        <v>9</v>
      </c>
      <c r="M142" s="37" t="s">
        <v>108</v>
      </c>
      <c r="N142" s="36"/>
      <c r="O142" s="36">
        <v>4</v>
      </c>
      <c r="P142" s="36"/>
      <c r="Q142" s="37" t="s">
        <v>85</v>
      </c>
      <c r="R142" s="36"/>
      <c r="S142" s="36"/>
      <c r="T142" s="36"/>
      <c r="U142" s="36"/>
      <c r="V142" s="36"/>
      <c r="W142" s="39" t="str">
        <f t="shared" si="74"/>
        <v>НБИбд</v>
      </c>
      <c r="X142" s="36" t="s">
        <v>79</v>
      </c>
      <c r="Y142" s="36">
        <v>2</v>
      </c>
      <c r="Z142" s="36">
        <v>1</v>
      </c>
      <c r="AA142" s="39">
        <f t="shared" si="75"/>
        <v>13</v>
      </c>
      <c r="AB142" s="53">
        <v>10</v>
      </c>
      <c r="AC142" s="53">
        <v>3</v>
      </c>
      <c r="AD142" s="40">
        <f t="shared" si="76"/>
        <v>12</v>
      </c>
      <c r="AE142" s="41">
        <f t="shared" si="77"/>
        <v>1</v>
      </c>
      <c r="AF142" s="41">
        <f t="shared" si="78"/>
        <v>1.0833333333333333</v>
      </c>
      <c r="AG142" s="42" t="s">
        <v>80</v>
      </c>
      <c r="AH142" s="37" t="s">
        <v>81</v>
      </c>
      <c r="AI142" s="37" t="s">
        <v>82</v>
      </c>
      <c r="AJ142" s="51" t="s">
        <v>83</v>
      </c>
      <c r="AK142" s="37"/>
      <c r="AL142" s="44">
        <f t="shared" si="79"/>
        <v>0</v>
      </c>
      <c r="AM142" s="44">
        <f t="shared" si="80"/>
        <v>0</v>
      </c>
      <c r="AN142" s="44">
        <f t="shared" si="81"/>
        <v>36</v>
      </c>
      <c r="AO142" s="44">
        <f t="shared" si="82"/>
        <v>0</v>
      </c>
      <c r="AP142" s="44">
        <f t="shared" si="83"/>
        <v>6.5</v>
      </c>
      <c r="AQ142" s="44">
        <f t="shared" si="84"/>
        <v>1</v>
      </c>
      <c r="AR142" s="44">
        <f t="shared" si="85"/>
        <v>0</v>
      </c>
      <c r="AS142" s="44">
        <f t="shared" si="86"/>
        <v>0</v>
      </c>
      <c r="AT142" s="44">
        <f t="shared" si="87"/>
        <v>0</v>
      </c>
      <c r="AU142" s="44">
        <f t="shared" si="88"/>
        <v>0</v>
      </c>
      <c r="AV142" s="44">
        <f>IF(M142="ПП",РПП*AA142*(U142/1.5),IF(M142="ВП",ВПр*AA142*(U142/1.5),IF(M142="РПА",РПА*AA142*(U142/1.5),IF(M142="КПА",кпа*AA142*(U142/1.5),0))))</f>
        <v>0</v>
      </c>
      <c r="AW142" s="44">
        <f t="shared" si="89"/>
        <v>0</v>
      </c>
      <c r="AX142" s="44">
        <f t="shared" si="90"/>
        <v>0</v>
      </c>
      <c r="AY142" s="44">
        <f t="shared" si="91"/>
        <v>0</v>
      </c>
      <c r="AZ142" s="44">
        <f t="shared" si="92"/>
        <v>0</v>
      </c>
      <c r="BA142" s="44">
        <f t="shared" si="93"/>
        <v>0</v>
      </c>
      <c r="BB142" s="44">
        <f t="shared" si="94"/>
        <v>0</v>
      </c>
      <c r="BC142" s="44">
        <f t="shared" si="95"/>
        <v>0</v>
      </c>
      <c r="BD142" s="44">
        <f t="shared" si="96"/>
        <v>0</v>
      </c>
      <c r="BE142" s="45">
        <f t="shared" si="97"/>
        <v>43.5</v>
      </c>
      <c r="BF142" s="46"/>
      <c r="BG142" s="47">
        <f t="shared" si="98"/>
        <v>0</v>
      </c>
      <c r="BH142" s="47">
        <f t="shared" si="99"/>
        <v>0</v>
      </c>
      <c r="BI142" s="47">
        <f t="shared" si="100"/>
        <v>0</v>
      </c>
      <c r="BJ142" s="48">
        <f t="shared" si="101"/>
        <v>36</v>
      </c>
      <c r="BK142" s="48">
        <f t="shared" si="102"/>
        <v>2</v>
      </c>
      <c r="BL142" s="48">
        <f t="shared" si="103"/>
        <v>7.5</v>
      </c>
    </row>
    <row r="143" spans="1:64" s="2" customFormat="1" ht="30" customHeight="1">
      <c r="A143" s="29" t="str">
        <f t="shared" si="70"/>
        <v>Д</v>
      </c>
      <c r="B143" s="29" t="str">
        <f t="shared" si="71"/>
        <v>Б</v>
      </c>
      <c r="C143" s="30" t="s">
        <v>125</v>
      </c>
      <c r="D143" s="31" t="str">
        <f t="shared" si="72"/>
        <v>'38.03.05</v>
      </c>
      <c r="E143" s="32" t="str">
        <f t="shared" si="73"/>
        <v>Бизнес-информатика</v>
      </c>
      <c r="F143" s="33" t="s">
        <v>74</v>
      </c>
      <c r="G143" s="33" t="s">
        <v>129</v>
      </c>
      <c r="H143" s="34"/>
      <c r="I143" s="34" t="s">
        <v>130</v>
      </c>
      <c r="J143" s="35" t="s">
        <v>153</v>
      </c>
      <c r="K143" s="38" t="s">
        <v>148</v>
      </c>
      <c r="L143" s="36">
        <v>9</v>
      </c>
      <c r="M143" s="37" t="s">
        <v>78</v>
      </c>
      <c r="N143" s="38">
        <v>2</v>
      </c>
      <c r="O143" s="38"/>
      <c r="P143" s="38"/>
      <c r="Q143" s="37"/>
      <c r="R143" s="38"/>
      <c r="S143" s="38"/>
      <c r="T143" s="38"/>
      <c r="U143" s="38"/>
      <c r="V143" s="38"/>
      <c r="W143" s="39" t="str">
        <f t="shared" si="74"/>
        <v>НБИбд</v>
      </c>
      <c r="X143" s="36" t="s">
        <v>79</v>
      </c>
      <c r="Y143" s="36">
        <v>2</v>
      </c>
      <c r="Z143" s="36">
        <v>1</v>
      </c>
      <c r="AA143" s="39">
        <f t="shared" si="75"/>
        <v>26</v>
      </c>
      <c r="AB143" s="54">
        <v>20</v>
      </c>
      <c r="AC143" s="54">
        <v>6</v>
      </c>
      <c r="AD143" s="40">
        <f t="shared" si="76"/>
        <v>26</v>
      </c>
      <c r="AE143" s="41">
        <f t="shared" si="77"/>
        <v>1</v>
      </c>
      <c r="AF143" s="41">
        <f t="shared" si="78"/>
        <v>1</v>
      </c>
      <c r="AG143" s="42" t="s">
        <v>80</v>
      </c>
      <c r="AH143" s="37" t="s">
        <v>81</v>
      </c>
      <c r="AI143" s="37" t="s">
        <v>94</v>
      </c>
      <c r="AJ143" s="43" t="s">
        <v>146</v>
      </c>
      <c r="AK143" s="37"/>
      <c r="AL143" s="44">
        <f t="shared" si="79"/>
        <v>18</v>
      </c>
      <c r="AM143" s="44">
        <f t="shared" si="80"/>
        <v>0</v>
      </c>
      <c r="AN143" s="44">
        <f t="shared" si="81"/>
        <v>0</v>
      </c>
      <c r="AO143" s="44">
        <f t="shared" si="82"/>
        <v>0</v>
      </c>
      <c r="AP143" s="44">
        <f t="shared" si="83"/>
        <v>0</v>
      </c>
      <c r="AQ143" s="44">
        <f t="shared" si="84"/>
        <v>0</v>
      </c>
      <c r="AR143" s="44">
        <f t="shared" si="85"/>
        <v>0.9</v>
      </c>
      <c r="AS143" s="44">
        <f t="shared" si="86"/>
        <v>0</v>
      </c>
      <c r="AT143" s="44">
        <f t="shared" si="87"/>
        <v>0</v>
      </c>
      <c r="AU143" s="44">
        <f t="shared" si="88"/>
        <v>0</v>
      </c>
      <c r="AV143" s="44">
        <f>IF(M143="ПП",РПП*AA143*(U143/1.5),IF(M143="ВП",ВПр*AA143*(U143/1.5),IF(M143="РПА",РПА*AA143*(U143/1.5),IF(M143="КПА",кпа*AA143*(U143/1.5),0))))</f>
        <v>0</v>
      </c>
      <c r="AW143" s="44">
        <f t="shared" si="89"/>
        <v>0</v>
      </c>
      <c r="AX143" s="44">
        <f t="shared" si="90"/>
        <v>0</v>
      </c>
      <c r="AY143" s="44">
        <f t="shared" si="91"/>
        <v>0</v>
      </c>
      <c r="AZ143" s="44">
        <f t="shared" si="92"/>
        <v>0</v>
      </c>
      <c r="BA143" s="44">
        <f t="shared" si="93"/>
        <v>0</v>
      </c>
      <c r="BB143" s="44">
        <f t="shared" si="94"/>
        <v>0</v>
      </c>
      <c r="BC143" s="44">
        <f t="shared" si="95"/>
        <v>0</v>
      </c>
      <c r="BD143" s="44">
        <f t="shared" si="96"/>
        <v>0</v>
      </c>
      <c r="BE143" s="45">
        <f t="shared" si="97"/>
        <v>18.899999999999999</v>
      </c>
      <c r="BF143" s="46"/>
      <c r="BG143" s="47">
        <f t="shared" si="98"/>
        <v>0</v>
      </c>
      <c r="BH143" s="47">
        <f t="shared" si="99"/>
        <v>0</v>
      </c>
      <c r="BI143" s="47">
        <f t="shared" si="100"/>
        <v>0</v>
      </c>
      <c r="BJ143" s="48">
        <f t="shared" si="101"/>
        <v>18</v>
      </c>
      <c r="BK143" s="48">
        <f t="shared" si="102"/>
        <v>1</v>
      </c>
      <c r="BL143" s="48">
        <f t="shared" si="103"/>
        <v>0.9</v>
      </c>
    </row>
    <row r="144" spans="1:64" s="2" customFormat="1" ht="30" customHeight="1">
      <c r="A144" s="29" t="str">
        <f t="shared" si="70"/>
        <v>Д</v>
      </c>
      <c r="B144" s="29" t="str">
        <f t="shared" si="71"/>
        <v>Б</v>
      </c>
      <c r="C144" s="30" t="s">
        <v>125</v>
      </c>
      <c r="D144" s="31" t="str">
        <f t="shared" si="72"/>
        <v>'38.03.05</v>
      </c>
      <c r="E144" s="32" t="str">
        <f t="shared" si="73"/>
        <v>Бизнес-информатика</v>
      </c>
      <c r="F144" s="33" t="s">
        <v>74</v>
      </c>
      <c r="G144" s="33" t="s">
        <v>129</v>
      </c>
      <c r="H144" s="34"/>
      <c r="I144" s="34" t="s">
        <v>130</v>
      </c>
      <c r="J144" s="35" t="s">
        <v>153</v>
      </c>
      <c r="K144" s="36" t="s">
        <v>148</v>
      </c>
      <c r="L144" s="36">
        <v>9</v>
      </c>
      <c r="M144" s="37" t="s">
        <v>84</v>
      </c>
      <c r="N144" s="36"/>
      <c r="O144" s="36"/>
      <c r="P144" s="36">
        <v>2</v>
      </c>
      <c r="Q144" s="37" t="s">
        <v>85</v>
      </c>
      <c r="R144" s="36"/>
      <c r="S144" s="36"/>
      <c r="T144" s="36"/>
      <c r="U144" s="36"/>
      <c r="V144" s="36"/>
      <c r="W144" s="39" t="str">
        <f t="shared" si="74"/>
        <v>НБИбд</v>
      </c>
      <c r="X144" s="36" t="s">
        <v>79</v>
      </c>
      <c r="Y144" s="36">
        <v>2</v>
      </c>
      <c r="Z144" s="36">
        <v>1</v>
      </c>
      <c r="AA144" s="39">
        <f t="shared" si="75"/>
        <v>26</v>
      </c>
      <c r="AB144" s="53">
        <v>20</v>
      </c>
      <c r="AC144" s="53">
        <v>6</v>
      </c>
      <c r="AD144" s="40">
        <f t="shared" si="76"/>
        <v>24</v>
      </c>
      <c r="AE144" s="41">
        <f t="shared" si="77"/>
        <v>1</v>
      </c>
      <c r="AF144" s="41">
        <f t="shared" si="78"/>
        <v>1.0833333333333333</v>
      </c>
      <c r="AG144" s="42" t="s">
        <v>80</v>
      </c>
      <c r="AH144" s="37" t="s">
        <v>81</v>
      </c>
      <c r="AI144" s="37" t="s">
        <v>94</v>
      </c>
      <c r="AJ144" s="43" t="s">
        <v>146</v>
      </c>
      <c r="AK144" s="37"/>
      <c r="AL144" s="44">
        <f t="shared" si="79"/>
        <v>0</v>
      </c>
      <c r="AM144" s="44">
        <f t="shared" si="80"/>
        <v>18</v>
      </c>
      <c r="AN144" s="44">
        <f t="shared" si="81"/>
        <v>0</v>
      </c>
      <c r="AO144" s="44">
        <f t="shared" si="82"/>
        <v>0</v>
      </c>
      <c r="AP144" s="44">
        <f t="shared" si="83"/>
        <v>13</v>
      </c>
      <c r="AQ144" s="44">
        <f t="shared" si="84"/>
        <v>1</v>
      </c>
      <c r="AR144" s="44">
        <f t="shared" si="85"/>
        <v>0</v>
      </c>
      <c r="AS144" s="44">
        <f t="shared" si="86"/>
        <v>0</v>
      </c>
      <c r="AT144" s="44">
        <f t="shared" si="87"/>
        <v>0</v>
      </c>
      <c r="AU144" s="44">
        <f t="shared" si="88"/>
        <v>0</v>
      </c>
      <c r="AV144" s="44">
        <f>IF(M144="ПП",РПП*AA144*(U144/1.5),IF(M144="ВП",ВПр*AA144*(U144/1.5),IF(M144="РПА",РПА*AA144*(U144/1.5),IF(M144="КПА",кпа*AA144*(U144/1.5),0))))</f>
        <v>0</v>
      </c>
      <c r="AW144" s="44">
        <f t="shared" si="89"/>
        <v>0</v>
      </c>
      <c r="AX144" s="44">
        <f t="shared" si="90"/>
        <v>0</v>
      </c>
      <c r="AY144" s="44">
        <f t="shared" si="91"/>
        <v>0</v>
      </c>
      <c r="AZ144" s="44">
        <f t="shared" si="92"/>
        <v>0</v>
      </c>
      <c r="BA144" s="44">
        <f t="shared" si="93"/>
        <v>0</v>
      </c>
      <c r="BB144" s="44">
        <f t="shared" si="94"/>
        <v>0</v>
      </c>
      <c r="BC144" s="44">
        <f t="shared" si="95"/>
        <v>0</v>
      </c>
      <c r="BD144" s="44">
        <f t="shared" si="96"/>
        <v>0</v>
      </c>
      <c r="BE144" s="45">
        <f t="shared" si="97"/>
        <v>32</v>
      </c>
      <c r="BF144" s="46"/>
      <c r="BG144" s="47">
        <f t="shared" si="98"/>
        <v>0</v>
      </c>
      <c r="BH144" s="47">
        <f t="shared" si="99"/>
        <v>0</v>
      </c>
      <c r="BI144" s="47">
        <f t="shared" si="100"/>
        <v>0</v>
      </c>
      <c r="BJ144" s="48">
        <f t="shared" si="101"/>
        <v>18</v>
      </c>
      <c r="BK144" s="48">
        <f t="shared" si="102"/>
        <v>1</v>
      </c>
      <c r="BL144" s="48">
        <f t="shared" si="103"/>
        <v>14</v>
      </c>
    </row>
    <row r="145" spans="1:64" s="2" customFormat="1" ht="30" customHeight="1">
      <c r="A145" s="29" t="str">
        <f t="shared" si="70"/>
        <v>Д</v>
      </c>
      <c r="B145" s="29" t="str">
        <f t="shared" si="71"/>
        <v>Б</v>
      </c>
      <c r="C145" s="30" t="s">
        <v>125</v>
      </c>
      <c r="D145" s="31" t="str">
        <f t="shared" si="72"/>
        <v>'38.03.05</v>
      </c>
      <c r="E145" s="32" t="str">
        <f t="shared" si="73"/>
        <v>Бизнес-информатика</v>
      </c>
      <c r="F145" s="33" t="s">
        <v>154</v>
      </c>
      <c r="G145" s="33" t="s">
        <v>75</v>
      </c>
      <c r="H145" s="34"/>
      <c r="I145" s="34" t="s">
        <v>130</v>
      </c>
      <c r="J145" s="35" t="s">
        <v>155</v>
      </c>
      <c r="K145" s="36" t="s">
        <v>148</v>
      </c>
      <c r="L145" s="36">
        <v>9</v>
      </c>
      <c r="M145" s="37" t="s">
        <v>156</v>
      </c>
      <c r="N145" s="36"/>
      <c r="O145" s="36"/>
      <c r="P145" s="36"/>
      <c r="Q145" s="37" t="s">
        <v>85</v>
      </c>
      <c r="R145" s="36"/>
      <c r="S145" s="36"/>
      <c r="T145" s="36">
        <v>3</v>
      </c>
      <c r="U145" s="36"/>
      <c r="V145" s="36"/>
      <c r="W145" s="39" t="str">
        <f t="shared" si="74"/>
        <v>НБИбд</v>
      </c>
      <c r="X145" s="36" t="s">
        <v>79</v>
      </c>
      <c r="Y145" s="36">
        <v>2</v>
      </c>
      <c r="Z145" s="36">
        <v>1</v>
      </c>
      <c r="AA145" s="39">
        <f t="shared" si="75"/>
        <v>26</v>
      </c>
      <c r="AB145" s="54">
        <v>20</v>
      </c>
      <c r="AC145" s="54">
        <v>6</v>
      </c>
      <c r="AD145" s="40">
        <f t="shared" si="76"/>
        <v>1</v>
      </c>
      <c r="AE145" s="41">
        <f t="shared" si="77"/>
        <v>1</v>
      </c>
      <c r="AF145" s="41">
        <f t="shared" si="78"/>
        <v>26</v>
      </c>
      <c r="AG145" s="42" t="s">
        <v>80</v>
      </c>
      <c r="AH145" s="37" t="s">
        <v>100</v>
      </c>
      <c r="AI145" s="37" t="s">
        <v>94</v>
      </c>
      <c r="AJ145" s="43" t="s">
        <v>157</v>
      </c>
      <c r="AK145" s="37"/>
      <c r="AL145" s="44">
        <f t="shared" si="79"/>
        <v>0</v>
      </c>
      <c r="AM145" s="44">
        <f t="shared" si="80"/>
        <v>0</v>
      </c>
      <c r="AN145" s="44">
        <f t="shared" si="81"/>
        <v>0</v>
      </c>
      <c r="AO145" s="44">
        <f t="shared" si="82"/>
        <v>0</v>
      </c>
      <c r="AP145" s="44">
        <f t="shared" si="83"/>
        <v>0</v>
      </c>
      <c r="AQ145" s="44">
        <f t="shared" si="84"/>
        <v>0</v>
      </c>
      <c r="AR145" s="44">
        <f t="shared" si="85"/>
        <v>0</v>
      </c>
      <c r="AS145" s="44">
        <f t="shared" si="86"/>
        <v>0</v>
      </c>
      <c r="AT145" s="44">
        <f t="shared" si="87"/>
        <v>0</v>
      </c>
      <c r="AU145" s="44">
        <f t="shared" si="88"/>
        <v>78</v>
      </c>
      <c r="AV145" s="44">
        <f>IF(M145="ПП",РПП*AA145*(U145/1.5),IF(M145="ВП",ВПр*AA145*(U145/1.5),IF(M145="РПА",РПА*AA145*(U145/1.5),IF(M145="КПА",кпа*AA145*(U145/1.5),0))))</f>
        <v>0</v>
      </c>
      <c r="AW145" s="44">
        <f t="shared" si="89"/>
        <v>0</v>
      </c>
      <c r="AX145" s="44">
        <f t="shared" si="90"/>
        <v>0</v>
      </c>
      <c r="AY145" s="44">
        <f t="shared" si="91"/>
        <v>0</v>
      </c>
      <c r="AZ145" s="44">
        <f t="shared" si="92"/>
        <v>0</v>
      </c>
      <c r="BA145" s="44">
        <f t="shared" si="93"/>
        <v>0</v>
      </c>
      <c r="BB145" s="44">
        <f t="shared" si="94"/>
        <v>0</v>
      </c>
      <c r="BC145" s="44">
        <f t="shared" si="95"/>
        <v>0</v>
      </c>
      <c r="BD145" s="44">
        <f t="shared" si="96"/>
        <v>0</v>
      </c>
      <c r="BE145" s="45">
        <f t="shared" si="97"/>
        <v>78</v>
      </c>
      <c r="BF145" s="46"/>
      <c r="BG145" s="47">
        <f t="shared" si="98"/>
        <v>0</v>
      </c>
      <c r="BH145" s="47">
        <f t="shared" si="99"/>
        <v>0</v>
      </c>
      <c r="BI145" s="47">
        <f t="shared" si="100"/>
        <v>0</v>
      </c>
      <c r="BJ145" s="48">
        <f t="shared" si="101"/>
        <v>0</v>
      </c>
      <c r="BK145" s="48">
        <f t="shared" si="102"/>
        <v>0</v>
      </c>
      <c r="BL145" s="48">
        <f t="shared" si="103"/>
        <v>78</v>
      </c>
    </row>
    <row r="146" spans="1:64" s="2" customFormat="1" ht="30" customHeight="1">
      <c r="A146" s="29" t="str">
        <f t="shared" si="70"/>
        <v>Д</v>
      </c>
      <c r="B146" s="29" t="str">
        <f t="shared" si="71"/>
        <v>Б</v>
      </c>
      <c r="C146" s="30" t="s">
        <v>125</v>
      </c>
      <c r="D146" s="31" t="str">
        <f t="shared" si="72"/>
        <v>'38.03.05</v>
      </c>
      <c r="E146" s="32" t="str">
        <f t="shared" si="73"/>
        <v>Бизнес-информатика</v>
      </c>
      <c r="F146" s="33" t="s">
        <v>74</v>
      </c>
      <c r="G146" s="33" t="s">
        <v>75</v>
      </c>
      <c r="H146" s="34"/>
      <c r="I146" s="34"/>
      <c r="J146" s="35" t="s">
        <v>158</v>
      </c>
      <c r="K146" s="36" t="s">
        <v>159</v>
      </c>
      <c r="L146" s="36">
        <v>9</v>
      </c>
      <c r="M146" s="37" t="s">
        <v>78</v>
      </c>
      <c r="N146" s="36">
        <v>2</v>
      </c>
      <c r="O146" s="36"/>
      <c r="P146" s="36"/>
      <c r="Q146" s="37"/>
      <c r="R146" s="36"/>
      <c r="S146" s="36"/>
      <c r="T146" s="36"/>
      <c r="U146" s="36"/>
      <c r="V146" s="36"/>
      <c r="W146" s="39" t="str">
        <f t="shared" si="74"/>
        <v>НБИбд</v>
      </c>
      <c r="X146" s="36" t="s">
        <v>160</v>
      </c>
      <c r="Y146" s="36">
        <v>2</v>
      </c>
      <c r="Z146" s="36">
        <v>1</v>
      </c>
      <c r="AA146" s="39">
        <f t="shared" si="75"/>
        <v>20</v>
      </c>
      <c r="AB146" s="36">
        <v>15</v>
      </c>
      <c r="AC146" s="36">
        <v>5</v>
      </c>
      <c r="AD146" s="40">
        <f t="shared" si="76"/>
        <v>20</v>
      </c>
      <c r="AE146" s="41">
        <f t="shared" si="77"/>
        <v>1</v>
      </c>
      <c r="AF146" s="41">
        <f t="shared" si="78"/>
        <v>1</v>
      </c>
      <c r="AG146" s="42" t="s">
        <v>80</v>
      </c>
      <c r="AH146" s="37" t="s">
        <v>100</v>
      </c>
      <c r="AI146" s="37" t="s">
        <v>94</v>
      </c>
      <c r="AJ146" s="43" t="s">
        <v>103</v>
      </c>
      <c r="AK146" s="37"/>
      <c r="AL146" s="44">
        <f t="shared" si="79"/>
        <v>18</v>
      </c>
      <c r="AM146" s="44">
        <f t="shared" si="80"/>
        <v>0</v>
      </c>
      <c r="AN146" s="44">
        <f t="shared" si="81"/>
        <v>0</v>
      </c>
      <c r="AO146" s="44">
        <f t="shared" si="82"/>
        <v>0</v>
      </c>
      <c r="AP146" s="44">
        <f t="shared" si="83"/>
        <v>0</v>
      </c>
      <c r="AQ146" s="44">
        <f t="shared" si="84"/>
        <v>0</v>
      </c>
      <c r="AR146" s="44">
        <f t="shared" si="85"/>
        <v>0.9</v>
      </c>
      <c r="AS146" s="44">
        <f t="shared" si="86"/>
        <v>0</v>
      </c>
      <c r="AT146" s="44">
        <f t="shared" si="87"/>
        <v>0</v>
      </c>
      <c r="AU146" s="44">
        <f t="shared" si="88"/>
        <v>0</v>
      </c>
      <c r="AV146" s="44">
        <f>IF(M146="ПП",РПП*AA146*(U146/1.5),IF(M146="ВП",ВПр*AA146*(U146/1.5),IF(M146="РПА",РПА*AA146*(U146/1.5),IF(M146="КПА",кпа*AA146*(U146/1.5),0))))</f>
        <v>0</v>
      </c>
      <c r="AW146" s="44">
        <f t="shared" si="89"/>
        <v>0</v>
      </c>
      <c r="AX146" s="44">
        <f t="shared" si="90"/>
        <v>0</v>
      </c>
      <c r="AY146" s="44">
        <f t="shared" si="91"/>
        <v>0</v>
      </c>
      <c r="AZ146" s="44">
        <f t="shared" si="92"/>
        <v>0</v>
      </c>
      <c r="BA146" s="44">
        <f t="shared" si="93"/>
        <v>0</v>
      </c>
      <c r="BB146" s="44">
        <f t="shared" si="94"/>
        <v>0</v>
      </c>
      <c r="BC146" s="44">
        <f t="shared" si="95"/>
        <v>0</v>
      </c>
      <c r="BD146" s="44">
        <f t="shared" si="96"/>
        <v>0</v>
      </c>
      <c r="BE146" s="45">
        <f t="shared" si="97"/>
        <v>18.899999999999999</v>
      </c>
      <c r="BF146" s="46"/>
      <c r="BG146" s="47">
        <f t="shared" si="98"/>
        <v>18</v>
      </c>
      <c r="BH146" s="47">
        <f t="shared" si="99"/>
        <v>1</v>
      </c>
      <c r="BI146" s="47">
        <f t="shared" si="100"/>
        <v>0.9</v>
      </c>
      <c r="BJ146" s="48">
        <f t="shared" si="101"/>
        <v>0</v>
      </c>
      <c r="BK146" s="48">
        <f t="shared" si="102"/>
        <v>0</v>
      </c>
      <c r="BL146" s="48">
        <f t="shared" si="103"/>
        <v>0</v>
      </c>
    </row>
    <row r="147" spans="1:64" s="2" customFormat="1" ht="30" customHeight="1">
      <c r="A147" s="29" t="str">
        <f t="shared" si="70"/>
        <v>Д</v>
      </c>
      <c r="B147" s="29" t="str">
        <f t="shared" si="71"/>
        <v>Б</v>
      </c>
      <c r="C147" s="30" t="s">
        <v>125</v>
      </c>
      <c r="D147" s="31" t="str">
        <f t="shared" si="72"/>
        <v>'38.03.05</v>
      </c>
      <c r="E147" s="32" t="str">
        <f t="shared" si="73"/>
        <v>Бизнес-информатика</v>
      </c>
      <c r="F147" s="33" t="s">
        <v>74</v>
      </c>
      <c r="G147" s="33" t="s">
        <v>75</v>
      </c>
      <c r="H147" s="34"/>
      <c r="I147" s="34"/>
      <c r="J147" s="35" t="s">
        <v>158</v>
      </c>
      <c r="K147" s="36" t="s">
        <v>159</v>
      </c>
      <c r="L147" s="36">
        <v>9</v>
      </c>
      <c r="M147" s="37" t="s">
        <v>108</v>
      </c>
      <c r="N147" s="36"/>
      <c r="O147" s="36">
        <v>2</v>
      </c>
      <c r="P147" s="36"/>
      <c r="Q147" s="37" t="s">
        <v>85</v>
      </c>
      <c r="R147" s="36"/>
      <c r="S147" s="36"/>
      <c r="T147" s="36"/>
      <c r="U147" s="36"/>
      <c r="V147" s="36"/>
      <c r="W147" s="39" t="str">
        <f t="shared" si="74"/>
        <v>НБИбд</v>
      </c>
      <c r="X147" s="36" t="s">
        <v>160</v>
      </c>
      <c r="Y147" s="36">
        <v>1</v>
      </c>
      <c r="Z147" s="36">
        <v>1</v>
      </c>
      <c r="AA147" s="39">
        <f t="shared" si="75"/>
        <v>10</v>
      </c>
      <c r="AB147" s="49">
        <v>7</v>
      </c>
      <c r="AC147" s="49">
        <v>3</v>
      </c>
      <c r="AD147" s="40">
        <f t="shared" si="76"/>
        <v>12</v>
      </c>
      <c r="AE147" s="41">
        <f t="shared" si="77"/>
        <v>0.83333333333333337</v>
      </c>
      <c r="AF147" s="41">
        <f t="shared" si="78"/>
        <v>0.83333333333333337</v>
      </c>
      <c r="AG147" s="42" t="s">
        <v>80</v>
      </c>
      <c r="AH147" s="37" t="s">
        <v>100</v>
      </c>
      <c r="AI147" s="37" t="s">
        <v>94</v>
      </c>
      <c r="AJ147" s="43" t="s">
        <v>103</v>
      </c>
      <c r="AK147" s="37"/>
      <c r="AL147" s="44">
        <f t="shared" si="79"/>
        <v>0</v>
      </c>
      <c r="AM147" s="44">
        <f t="shared" si="80"/>
        <v>0</v>
      </c>
      <c r="AN147" s="44">
        <f t="shared" si="81"/>
        <v>15</v>
      </c>
      <c r="AO147" s="44">
        <f t="shared" si="82"/>
        <v>0</v>
      </c>
      <c r="AP147" s="44">
        <f t="shared" si="83"/>
        <v>5</v>
      </c>
      <c r="AQ147" s="44">
        <f t="shared" si="84"/>
        <v>1</v>
      </c>
      <c r="AR147" s="44">
        <f t="shared" si="85"/>
        <v>0</v>
      </c>
      <c r="AS147" s="44">
        <f t="shared" si="86"/>
        <v>0</v>
      </c>
      <c r="AT147" s="44">
        <f t="shared" si="87"/>
        <v>0</v>
      </c>
      <c r="AU147" s="44">
        <f t="shared" si="88"/>
        <v>0</v>
      </c>
      <c r="AV147" s="44">
        <f>IF(M147="ПП",РПП*AA147*(U147/1.5),IF(M147="ВП",ВПр*AA147*(U147/1.5),IF(M147="РПА",РПА*AA147*(U147/1.5),IF(M147="КПА",кпа*AA147*(U147/1.5),0))))</f>
        <v>0</v>
      </c>
      <c r="AW147" s="44">
        <f t="shared" si="89"/>
        <v>0</v>
      </c>
      <c r="AX147" s="44">
        <f t="shared" si="90"/>
        <v>0</v>
      </c>
      <c r="AY147" s="44">
        <f t="shared" si="91"/>
        <v>0</v>
      </c>
      <c r="AZ147" s="44">
        <f t="shared" si="92"/>
        <v>0</v>
      </c>
      <c r="BA147" s="44">
        <f t="shared" si="93"/>
        <v>0</v>
      </c>
      <c r="BB147" s="44">
        <f t="shared" si="94"/>
        <v>0</v>
      </c>
      <c r="BC147" s="44">
        <f t="shared" si="95"/>
        <v>0</v>
      </c>
      <c r="BD147" s="44">
        <f t="shared" si="96"/>
        <v>0</v>
      </c>
      <c r="BE147" s="45">
        <f t="shared" si="97"/>
        <v>21</v>
      </c>
      <c r="BF147" s="46"/>
      <c r="BG147" s="47">
        <f t="shared" si="98"/>
        <v>15</v>
      </c>
      <c r="BH147" s="47">
        <f t="shared" si="99"/>
        <v>1</v>
      </c>
      <c r="BI147" s="47">
        <f t="shared" si="100"/>
        <v>6</v>
      </c>
      <c r="BJ147" s="48">
        <f t="shared" si="101"/>
        <v>0</v>
      </c>
      <c r="BK147" s="48">
        <f t="shared" si="102"/>
        <v>0</v>
      </c>
      <c r="BL147" s="48">
        <f t="shared" si="103"/>
        <v>0</v>
      </c>
    </row>
    <row r="148" spans="1:64" s="2" customFormat="1" ht="30" customHeight="1">
      <c r="A148" s="29" t="str">
        <f t="shared" si="70"/>
        <v>Д</v>
      </c>
      <c r="B148" s="29" t="str">
        <f t="shared" si="71"/>
        <v>Б</v>
      </c>
      <c r="C148" s="30" t="s">
        <v>125</v>
      </c>
      <c r="D148" s="31" t="str">
        <f t="shared" si="72"/>
        <v>'38.03.05</v>
      </c>
      <c r="E148" s="32" t="str">
        <f t="shared" si="73"/>
        <v>Бизнес-информатика</v>
      </c>
      <c r="F148" s="33" t="s">
        <v>74</v>
      </c>
      <c r="G148" s="33" t="s">
        <v>75</v>
      </c>
      <c r="H148" s="34"/>
      <c r="I148" s="34"/>
      <c r="J148" s="35" t="s">
        <v>158</v>
      </c>
      <c r="K148" s="36" t="s">
        <v>159</v>
      </c>
      <c r="L148" s="36">
        <v>9</v>
      </c>
      <c r="M148" s="37" t="s">
        <v>108</v>
      </c>
      <c r="N148" s="36"/>
      <c r="O148" s="36">
        <v>2</v>
      </c>
      <c r="P148" s="36"/>
      <c r="Q148" s="37" t="s">
        <v>85</v>
      </c>
      <c r="R148" s="36"/>
      <c r="S148" s="36"/>
      <c r="T148" s="36"/>
      <c r="U148" s="36"/>
      <c r="V148" s="36"/>
      <c r="W148" s="39" t="str">
        <f t="shared" si="74"/>
        <v>НБИбд</v>
      </c>
      <c r="X148" s="36" t="s">
        <v>160</v>
      </c>
      <c r="Y148" s="36">
        <v>1</v>
      </c>
      <c r="Z148" s="36">
        <v>1</v>
      </c>
      <c r="AA148" s="39">
        <f t="shared" si="75"/>
        <v>10</v>
      </c>
      <c r="AB148" s="49">
        <v>8</v>
      </c>
      <c r="AC148" s="49">
        <v>2</v>
      </c>
      <c r="AD148" s="40">
        <f t="shared" si="76"/>
        <v>12</v>
      </c>
      <c r="AE148" s="41">
        <f t="shared" si="77"/>
        <v>0.83333333333333337</v>
      </c>
      <c r="AF148" s="41">
        <f t="shared" si="78"/>
        <v>0.83333333333333337</v>
      </c>
      <c r="AG148" s="42" t="s">
        <v>80</v>
      </c>
      <c r="AH148" s="37" t="s">
        <v>100</v>
      </c>
      <c r="AI148" s="37" t="s">
        <v>94</v>
      </c>
      <c r="AJ148" s="50" t="s">
        <v>103</v>
      </c>
      <c r="AK148" s="37"/>
      <c r="AL148" s="44">
        <f t="shared" si="79"/>
        <v>0</v>
      </c>
      <c r="AM148" s="44">
        <f t="shared" si="80"/>
        <v>0</v>
      </c>
      <c r="AN148" s="44">
        <f t="shared" si="81"/>
        <v>15</v>
      </c>
      <c r="AO148" s="44">
        <f t="shared" si="82"/>
        <v>0</v>
      </c>
      <c r="AP148" s="44">
        <f t="shared" si="83"/>
        <v>5</v>
      </c>
      <c r="AQ148" s="44">
        <f t="shared" si="84"/>
        <v>1</v>
      </c>
      <c r="AR148" s="44">
        <f t="shared" si="85"/>
        <v>0</v>
      </c>
      <c r="AS148" s="44">
        <f t="shared" si="86"/>
        <v>0</v>
      </c>
      <c r="AT148" s="44">
        <f t="shared" si="87"/>
        <v>0</v>
      </c>
      <c r="AU148" s="44">
        <f t="shared" si="88"/>
        <v>0</v>
      </c>
      <c r="AV148" s="44">
        <f>IF(M148="ПП",РПП*AA148*(U148/1.5),IF(M148="ВП",ВПр*AA148*(U148/1.5),IF(M148="РПА",РПА*AA148*(U148/1.5),IF(M148="КПА",кпа*AA148*(U148/1.5),0))))</f>
        <v>0</v>
      </c>
      <c r="AW148" s="44">
        <f t="shared" si="89"/>
        <v>0</v>
      </c>
      <c r="AX148" s="44">
        <f t="shared" si="90"/>
        <v>0</v>
      </c>
      <c r="AY148" s="44">
        <f t="shared" si="91"/>
        <v>0</v>
      </c>
      <c r="AZ148" s="44">
        <f t="shared" si="92"/>
        <v>0</v>
      </c>
      <c r="BA148" s="44">
        <f t="shared" si="93"/>
        <v>0</v>
      </c>
      <c r="BB148" s="44">
        <f t="shared" si="94"/>
        <v>0</v>
      </c>
      <c r="BC148" s="44">
        <f t="shared" si="95"/>
        <v>0</v>
      </c>
      <c r="BD148" s="44">
        <f t="shared" si="96"/>
        <v>0</v>
      </c>
      <c r="BE148" s="45">
        <f t="shared" si="97"/>
        <v>21</v>
      </c>
      <c r="BF148" s="46"/>
      <c r="BG148" s="47">
        <f t="shared" si="98"/>
        <v>15</v>
      </c>
      <c r="BH148" s="47">
        <f t="shared" si="99"/>
        <v>1</v>
      </c>
      <c r="BI148" s="47">
        <f t="shared" si="100"/>
        <v>6</v>
      </c>
      <c r="BJ148" s="48">
        <f t="shared" si="101"/>
        <v>0</v>
      </c>
      <c r="BK148" s="48">
        <f t="shared" si="102"/>
        <v>0</v>
      </c>
      <c r="BL148" s="48">
        <f t="shared" si="103"/>
        <v>0</v>
      </c>
    </row>
    <row r="149" spans="1:64" s="2" customFormat="1" ht="30" customHeight="1">
      <c r="A149" s="29" t="str">
        <f t="shared" si="70"/>
        <v>Д</v>
      </c>
      <c r="B149" s="29" t="str">
        <f t="shared" si="71"/>
        <v>Б</v>
      </c>
      <c r="C149" s="30" t="s">
        <v>125</v>
      </c>
      <c r="D149" s="31" t="str">
        <f t="shared" si="72"/>
        <v>'38.03.05</v>
      </c>
      <c r="E149" s="32" t="str">
        <f t="shared" si="73"/>
        <v>Бизнес-информатика</v>
      </c>
      <c r="F149" s="33" t="s">
        <v>74</v>
      </c>
      <c r="G149" s="33" t="s">
        <v>89</v>
      </c>
      <c r="H149" s="34"/>
      <c r="I149" s="34"/>
      <c r="J149" s="35" t="s">
        <v>161</v>
      </c>
      <c r="K149" s="36" t="s">
        <v>159</v>
      </c>
      <c r="L149" s="36">
        <v>9</v>
      </c>
      <c r="M149" s="37" t="s">
        <v>78</v>
      </c>
      <c r="N149" s="36">
        <v>2</v>
      </c>
      <c r="O149" s="36"/>
      <c r="P149" s="36"/>
      <c r="Q149" s="37"/>
      <c r="R149" s="36"/>
      <c r="S149" s="36"/>
      <c r="T149" s="36"/>
      <c r="U149" s="36"/>
      <c r="V149" s="36"/>
      <c r="W149" s="39" t="str">
        <f t="shared" si="74"/>
        <v>НБИбд</v>
      </c>
      <c r="X149" s="36" t="s">
        <v>160</v>
      </c>
      <c r="Y149" s="36">
        <v>2</v>
      </c>
      <c r="Z149" s="36">
        <v>1</v>
      </c>
      <c r="AA149" s="39">
        <f t="shared" si="75"/>
        <v>20</v>
      </c>
      <c r="AB149" s="36">
        <v>15</v>
      </c>
      <c r="AC149" s="36">
        <v>5</v>
      </c>
      <c r="AD149" s="40">
        <f t="shared" si="76"/>
        <v>20</v>
      </c>
      <c r="AE149" s="41">
        <f t="shared" si="77"/>
        <v>1</v>
      </c>
      <c r="AF149" s="41">
        <f t="shared" si="78"/>
        <v>1</v>
      </c>
      <c r="AG149" s="42" t="s">
        <v>80</v>
      </c>
      <c r="AH149" s="37" t="s">
        <v>81</v>
      </c>
      <c r="AI149" s="37" t="s">
        <v>94</v>
      </c>
      <c r="AJ149" s="43" t="s">
        <v>143</v>
      </c>
      <c r="AK149" s="37"/>
      <c r="AL149" s="44">
        <f t="shared" si="79"/>
        <v>18</v>
      </c>
      <c r="AM149" s="44">
        <f t="shared" si="80"/>
        <v>0</v>
      </c>
      <c r="AN149" s="44">
        <f t="shared" si="81"/>
        <v>0</v>
      </c>
      <c r="AO149" s="44">
        <f t="shared" si="82"/>
        <v>0</v>
      </c>
      <c r="AP149" s="44">
        <f t="shared" si="83"/>
        <v>0</v>
      </c>
      <c r="AQ149" s="44">
        <f t="shared" si="84"/>
        <v>0</v>
      </c>
      <c r="AR149" s="44">
        <f t="shared" si="85"/>
        <v>0.9</v>
      </c>
      <c r="AS149" s="44">
        <f t="shared" si="86"/>
        <v>0</v>
      </c>
      <c r="AT149" s="44">
        <f t="shared" si="87"/>
        <v>0</v>
      </c>
      <c r="AU149" s="44">
        <f t="shared" si="88"/>
        <v>0</v>
      </c>
      <c r="AV149" s="44">
        <f>IF(M149="ПП",РПП*AA149*(U149/1.5),IF(M149="ВП",ВПр*AA149*(U149/1.5),IF(M149="РПА",РПА*AA149*(U149/1.5),IF(M149="КПА",кпа*AA149*(U149/1.5),0))))</f>
        <v>0</v>
      </c>
      <c r="AW149" s="44">
        <f t="shared" si="89"/>
        <v>0</v>
      </c>
      <c r="AX149" s="44">
        <f t="shared" si="90"/>
        <v>0</v>
      </c>
      <c r="AY149" s="44">
        <f t="shared" si="91"/>
        <v>0</v>
      </c>
      <c r="AZ149" s="44">
        <f t="shared" si="92"/>
        <v>0</v>
      </c>
      <c r="BA149" s="44">
        <f t="shared" si="93"/>
        <v>0</v>
      </c>
      <c r="BB149" s="44">
        <f t="shared" si="94"/>
        <v>0</v>
      </c>
      <c r="BC149" s="44">
        <f t="shared" si="95"/>
        <v>0</v>
      </c>
      <c r="BD149" s="44">
        <f t="shared" si="96"/>
        <v>0</v>
      </c>
      <c r="BE149" s="45">
        <f t="shared" si="97"/>
        <v>18.899999999999999</v>
      </c>
      <c r="BF149" s="46"/>
      <c r="BG149" s="47">
        <f t="shared" si="98"/>
        <v>18</v>
      </c>
      <c r="BH149" s="47">
        <f t="shared" si="99"/>
        <v>1</v>
      </c>
      <c r="BI149" s="47">
        <f t="shared" si="100"/>
        <v>0.9</v>
      </c>
      <c r="BJ149" s="48">
        <f t="shared" si="101"/>
        <v>0</v>
      </c>
      <c r="BK149" s="48">
        <f t="shared" si="102"/>
        <v>0</v>
      </c>
      <c r="BL149" s="48">
        <f t="shared" si="103"/>
        <v>0</v>
      </c>
    </row>
    <row r="150" spans="1:64" s="2" customFormat="1" ht="30" customHeight="1">
      <c r="A150" s="29" t="str">
        <f t="shared" si="70"/>
        <v>Д</v>
      </c>
      <c r="B150" s="29" t="str">
        <f t="shared" si="71"/>
        <v>Б</v>
      </c>
      <c r="C150" s="30" t="s">
        <v>125</v>
      </c>
      <c r="D150" s="31" t="str">
        <f t="shared" si="72"/>
        <v>'38.03.05</v>
      </c>
      <c r="E150" s="32" t="str">
        <f t="shared" si="73"/>
        <v>Бизнес-информатика</v>
      </c>
      <c r="F150" s="33" t="s">
        <v>74</v>
      </c>
      <c r="G150" s="33" t="s">
        <v>89</v>
      </c>
      <c r="H150" s="34"/>
      <c r="I150" s="34"/>
      <c r="J150" s="35" t="s">
        <v>161</v>
      </c>
      <c r="K150" s="36" t="s">
        <v>159</v>
      </c>
      <c r="L150" s="36">
        <v>9</v>
      </c>
      <c r="M150" s="37" t="s">
        <v>84</v>
      </c>
      <c r="N150" s="36"/>
      <c r="O150" s="36"/>
      <c r="P150" s="36">
        <v>4</v>
      </c>
      <c r="Q150" s="37" t="s">
        <v>85</v>
      </c>
      <c r="R150" s="36"/>
      <c r="S150" s="36"/>
      <c r="T150" s="36"/>
      <c r="U150" s="36"/>
      <c r="V150" s="36"/>
      <c r="W150" s="39" t="str">
        <f t="shared" si="74"/>
        <v>НБИбд</v>
      </c>
      <c r="X150" s="36" t="s">
        <v>160</v>
      </c>
      <c r="Y150" s="36">
        <v>2</v>
      </c>
      <c r="Z150" s="36">
        <v>1</v>
      </c>
      <c r="AA150" s="39">
        <f t="shared" si="75"/>
        <v>20</v>
      </c>
      <c r="AB150" s="49">
        <v>15</v>
      </c>
      <c r="AC150" s="49">
        <v>5</v>
      </c>
      <c r="AD150" s="40">
        <f t="shared" si="76"/>
        <v>24</v>
      </c>
      <c r="AE150" s="41">
        <f t="shared" si="77"/>
        <v>0.83333333333333337</v>
      </c>
      <c r="AF150" s="41">
        <f t="shared" si="78"/>
        <v>0.83333333333333337</v>
      </c>
      <c r="AG150" s="42" t="s">
        <v>80</v>
      </c>
      <c r="AH150" s="37" t="s">
        <v>81</v>
      </c>
      <c r="AI150" s="37" t="s">
        <v>94</v>
      </c>
      <c r="AJ150" s="51" t="s">
        <v>143</v>
      </c>
      <c r="AK150" s="37"/>
      <c r="AL150" s="44">
        <f t="shared" si="79"/>
        <v>0</v>
      </c>
      <c r="AM150" s="44">
        <f t="shared" si="80"/>
        <v>30</v>
      </c>
      <c r="AN150" s="44">
        <f t="shared" si="81"/>
        <v>0</v>
      </c>
      <c r="AO150" s="44">
        <f t="shared" si="82"/>
        <v>0</v>
      </c>
      <c r="AP150" s="44">
        <f t="shared" si="83"/>
        <v>10</v>
      </c>
      <c r="AQ150" s="44">
        <f t="shared" si="84"/>
        <v>0.83333333333333337</v>
      </c>
      <c r="AR150" s="44">
        <f t="shared" si="85"/>
        <v>0</v>
      </c>
      <c r="AS150" s="44">
        <f t="shared" si="86"/>
        <v>0</v>
      </c>
      <c r="AT150" s="44">
        <f t="shared" si="87"/>
        <v>0</v>
      </c>
      <c r="AU150" s="44">
        <f t="shared" si="88"/>
        <v>0</v>
      </c>
      <c r="AV150" s="44">
        <f>IF(M150="ПП",РПП*AA150*(U150/1.5),IF(M150="ВП",ВПр*AA150*(U150/1.5),IF(M150="РПА",РПА*AA150*(U150/1.5),IF(M150="КПА",кпа*AA150*(U150/1.5),0))))</f>
        <v>0</v>
      </c>
      <c r="AW150" s="44">
        <f t="shared" si="89"/>
        <v>0</v>
      </c>
      <c r="AX150" s="44">
        <f t="shared" si="90"/>
        <v>0</v>
      </c>
      <c r="AY150" s="44">
        <f t="shared" si="91"/>
        <v>0</v>
      </c>
      <c r="AZ150" s="44">
        <f t="shared" si="92"/>
        <v>0</v>
      </c>
      <c r="BA150" s="44">
        <f t="shared" si="93"/>
        <v>0</v>
      </c>
      <c r="BB150" s="44">
        <f t="shared" si="94"/>
        <v>0</v>
      </c>
      <c r="BC150" s="44">
        <f t="shared" si="95"/>
        <v>0</v>
      </c>
      <c r="BD150" s="44">
        <f t="shared" si="96"/>
        <v>0</v>
      </c>
      <c r="BE150" s="45">
        <f t="shared" si="97"/>
        <v>40.833333333333336</v>
      </c>
      <c r="BF150" s="46"/>
      <c r="BG150" s="47">
        <f t="shared" si="98"/>
        <v>30</v>
      </c>
      <c r="BH150" s="47">
        <f t="shared" si="99"/>
        <v>2</v>
      </c>
      <c r="BI150" s="47">
        <f t="shared" si="100"/>
        <v>10.833333333333334</v>
      </c>
      <c r="BJ150" s="48">
        <f t="shared" si="101"/>
        <v>0</v>
      </c>
      <c r="BK150" s="48">
        <f t="shared" si="102"/>
        <v>0</v>
      </c>
      <c r="BL150" s="48">
        <f t="shared" si="103"/>
        <v>0</v>
      </c>
    </row>
    <row r="151" spans="1:64" s="2" customFormat="1" ht="30" customHeight="1">
      <c r="A151" s="29" t="str">
        <f t="shared" si="70"/>
        <v>Д</v>
      </c>
      <c r="B151" s="29" t="str">
        <f t="shared" si="71"/>
        <v>Б</v>
      </c>
      <c r="C151" s="30" t="s">
        <v>125</v>
      </c>
      <c r="D151" s="31" t="str">
        <f t="shared" si="72"/>
        <v>'38.03.05</v>
      </c>
      <c r="E151" s="32" t="str">
        <f t="shared" si="73"/>
        <v>Бизнес-информатика</v>
      </c>
      <c r="F151" s="33" t="s">
        <v>74</v>
      </c>
      <c r="G151" s="33" t="s">
        <v>89</v>
      </c>
      <c r="H151" s="34"/>
      <c r="I151" s="34"/>
      <c r="J151" s="35" t="s">
        <v>162</v>
      </c>
      <c r="K151" s="38" t="s">
        <v>159</v>
      </c>
      <c r="L151" s="36">
        <v>9</v>
      </c>
      <c r="M151" s="37" t="s">
        <v>78</v>
      </c>
      <c r="N151" s="38">
        <v>2</v>
      </c>
      <c r="O151" s="38"/>
      <c r="P151" s="38"/>
      <c r="Q151" s="37"/>
      <c r="R151" s="38"/>
      <c r="S151" s="38"/>
      <c r="T151" s="38"/>
      <c r="U151" s="38"/>
      <c r="V151" s="38"/>
      <c r="W151" s="39" t="str">
        <f t="shared" si="74"/>
        <v>НБИбд</v>
      </c>
      <c r="X151" s="36" t="s">
        <v>160</v>
      </c>
      <c r="Y151" s="36">
        <v>2</v>
      </c>
      <c r="Z151" s="36">
        <v>1</v>
      </c>
      <c r="AA151" s="39">
        <f t="shared" si="75"/>
        <v>20</v>
      </c>
      <c r="AB151" s="36">
        <v>15</v>
      </c>
      <c r="AC151" s="36">
        <v>5</v>
      </c>
      <c r="AD151" s="40">
        <f t="shared" si="76"/>
        <v>20</v>
      </c>
      <c r="AE151" s="41">
        <f t="shared" si="77"/>
        <v>1</v>
      </c>
      <c r="AF151" s="41">
        <f t="shared" si="78"/>
        <v>1</v>
      </c>
      <c r="AG151" s="42" t="s">
        <v>80</v>
      </c>
      <c r="AH151" s="37" t="s">
        <v>111</v>
      </c>
      <c r="AI151" s="37" t="s">
        <v>94</v>
      </c>
      <c r="AJ151" s="43" t="s">
        <v>112</v>
      </c>
      <c r="AK151" s="37"/>
      <c r="AL151" s="44">
        <f t="shared" si="79"/>
        <v>18</v>
      </c>
      <c r="AM151" s="44">
        <f t="shared" si="80"/>
        <v>0</v>
      </c>
      <c r="AN151" s="44">
        <f t="shared" si="81"/>
        <v>0</v>
      </c>
      <c r="AO151" s="44">
        <f t="shared" si="82"/>
        <v>0</v>
      </c>
      <c r="AP151" s="44">
        <f t="shared" si="83"/>
        <v>0</v>
      </c>
      <c r="AQ151" s="44">
        <f t="shared" si="84"/>
        <v>0</v>
      </c>
      <c r="AR151" s="44">
        <f t="shared" si="85"/>
        <v>0.9</v>
      </c>
      <c r="AS151" s="44">
        <f t="shared" si="86"/>
        <v>0</v>
      </c>
      <c r="AT151" s="44">
        <f t="shared" si="87"/>
        <v>0</v>
      </c>
      <c r="AU151" s="44">
        <f t="shared" si="88"/>
        <v>0</v>
      </c>
      <c r="AV151" s="44">
        <f>IF(M151="ПП",РПП*AA151*(U151/1.5),IF(M151="ВП",ВПр*AA151*(U151/1.5),IF(M151="РПА",РПА*AA151*(U151/1.5),IF(M151="КПА",кпа*AA151*(U151/1.5),0))))</f>
        <v>0</v>
      </c>
      <c r="AW151" s="44">
        <f t="shared" si="89"/>
        <v>0</v>
      </c>
      <c r="AX151" s="44">
        <f t="shared" si="90"/>
        <v>0</v>
      </c>
      <c r="AY151" s="44">
        <f t="shared" si="91"/>
        <v>0</v>
      </c>
      <c r="AZ151" s="44">
        <f t="shared" si="92"/>
        <v>0</v>
      </c>
      <c r="BA151" s="44">
        <f t="shared" si="93"/>
        <v>0</v>
      </c>
      <c r="BB151" s="44">
        <f t="shared" si="94"/>
        <v>0</v>
      </c>
      <c r="BC151" s="44">
        <f t="shared" si="95"/>
        <v>0</v>
      </c>
      <c r="BD151" s="44">
        <f t="shared" si="96"/>
        <v>0</v>
      </c>
      <c r="BE151" s="45">
        <f t="shared" si="97"/>
        <v>18.899999999999999</v>
      </c>
      <c r="BF151" s="46"/>
      <c r="BG151" s="47">
        <f t="shared" si="98"/>
        <v>18</v>
      </c>
      <c r="BH151" s="47">
        <f t="shared" si="99"/>
        <v>1</v>
      </c>
      <c r="BI151" s="47">
        <f t="shared" si="100"/>
        <v>0.9</v>
      </c>
      <c r="BJ151" s="48">
        <f t="shared" si="101"/>
        <v>0</v>
      </c>
      <c r="BK151" s="48">
        <f t="shared" si="102"/>
        <v>0</v>
      </c>
      <c r="BL151" s="48">
        <f t="shared" si="103"/>
        <v>0</v>
      </c>
    </row>
    <row r="152" spans="1:64" s="2" customFormat="1" ht="30" customHeight="1">
      <c r="A152" s="29" t="str">
        <f t="shared" si="70"/>
        <v>Д</v>
      </c>
      <c r="B152" s="29" t="str">
        <f t="shared" si="71"/>
        <v>Б</v>
      </c>
      <c r="C152" s="30" t="s">
        <v>125</v>
      </c>
      <c r="D152" s="31" t="str">
        <f t="shared" si="72"/>
        <v>'38.03.05</v>
      </c>
      <c r="E152" s="32" t="str">
        <f t="shared" si="73"/>
        <v>Бизнес-информатика</v>
      </c>
      <c r="F152" s="33" t="s">
        <v>74</v>
      </c>
      <c r="G152" s="33" t="s">
        <v>89</v>
      </c>
      <c r="H152" s="34"/>
      <c r="I152" s="34"/>
      <c r="J152" s="35" t="s">
        <v>162</v>
      </c>
      <c r="K152" s="36" t="s">
        <v>159</v>
      </c>
      <c r="L152" s="36">
        <v>9</v>
      </c>
      <c r="M152" s="37" t="s">
        <v>108</v>
      </c>
      <c r="N152" s="36"/>
      <c r="O152" s="36">
        <v>4</v>
      </c>
      <c r="P152" s="36"/>
      <c r="Q152" s="37" t="s">
        <v>85</v>
      </c>
      <c r="R152" s="36"/>
      <c r="S152" s="36"/>
      <c r="T152" s="36"/>
      <c r="U152" s="36"/>
      <c r="V152" s="36"/>
      <c r="W152" s="39" t="str">
        <f t="shared" si="74"/>
        <v>НБИбд</v>
      </c>
      <c r="X152" s="36" t="s">
        <v>160</v>
      </c>
      <c r="Y152" s="36">
        <v>1</v>
      </c>
      <c r="Z152" s="36">
        <v>1</v>
      </c>
      <c r="AA152" s="39">
        <f t="shared" si="75"/>
        <v>10</v>
      </c>
      <c r="AB152" s="49">
        <v>7</v>
      </c>
      <c r="AC152" s="49">
        <v>3</v>
      </c>
      <c r="AD152" s="40">
        <f t="shared" si="76"/>
        <v>12</v>
      </c>
      <c r="AE152" s="41">
        <f t="shared" si="77"/>
        <v>0.83333333333333337</v>
      </c>
      <c r="AF152" s="41">
        <f t="shared" si="78"/>
        <v>0.83333333333333337</v>
      </c>
      <c r="AG152" s="42" t="s">
        <v>80</v>
      </c>
      <c r="AH152" s="37" t="s">
        <v>111</v>
      </c>
      <c r="AI152" s="37" t="s">
        <v>94</v>
      </c>
      <c r="AJ152" s="43" t="s">
        <v>112</v>
      </c>
      <c r="AK152" s="37"/>
      <c r="AL152" s="44">
        <f t="shared" si="79"/>
        <v>0</v>
      </c>
      <c r="AM152" s="44">
        <f t="shared" si="80"/>
        <v>0</v>
      </c>
      <c r="AN152" s="44">
        <f t="shared" si="81"/>
        <v>30</v>
      </c>
      <c r="AO152" s="44">
        <f t="shared" si="82"/>
        <v>0</v>
      </c>
      <c r="AP152" s="44">
        <f t="shared" si="83"/>
        <v>5</v>
      </c>
      <c r="AQ152" s="44">
        <f t="shared" si="84"/>
        <v>1</v>
      </c>
      <c r="AR152" s="44">
        <f t="shared" si="85"/>
        <v>0</v>
      </c>
      <c r="AS152" s="44">
        <f t="shared" si="86"/>
        <v>0</v>
      </c>
      <c r="AT152" s="44">
        <f t="shared" si="87"/>
        <v>0</v>
      </c>
      <c r="AU152" s="44">
        <f t="shared" si="88"/>
        <v>0</v>
      </c>
      <c r="AV152" s="44">
        <f>IF(M152="ПП",РПП*AA152*(U152/1.5),IF(M152="ВП",ВПр*AA152*(U152/1.5),IF(M152="РПА",РПА*AA152*(U152/1.5),IF(M152="КПА",кпа*AA152*(U152/1.5),0))))</f>
        <v>0</v>
      </c>
      <c r="AW152" s="44">
        <f t="shared" si="89"/>
        <v>0</v>
      </c>
      <c r="AX152" s="44">
        <f t="shared" si="90"/>
        <v>0</v>
      </c>
      <c r="AY152" s="44">
        <f t="shared" si="91"/>
        <v>0</v>
      </c>
      <c r="AZ152" s="44">
        <f t="shared" si="92"/>
        <v>0</v>
      </c>
      <c r="BA152" s="44">
        <f t="shared" si="93"/>
        <v>0</v>
      </c>
      <c r="BB152" s="44">
        <f t="shared" si="94"/>
        <v>0</v>
      </c>
      <c r="BC152" s="44">
        <f t="shared" si="95"/>
        <v>0</v>
      </c>
      <c r="BD152" s="44">
        <f t="shared" si="96"/>
        <v>0</v>
      </c>
      <c r="BE152" s="45">
        <f t="shared" si="97"/>
        <v>36</v>
      </c>
      <c r="BF152" s="46"/>
      <c r="BG152" s="47">
        <f t="shared" si="98"/>
        <v>30</v>
      </c>
      <c r="BH152" s="47">
        <f t="shared" si="99"/>
        <v>2</v>
      </c>
      <c r="BI152" s="47">
        <f t="shared" si="100"/>
        <v>6</v>
      </c>
      <c r="BJ152" s="48">
        <f t="shared" si="101"/>
        <v>0</v>
      </c>
      <c r="BK152" s="48">
        <f t="shared" si="102"/>
        <v>0</v>
      </c>
      <c r="BL152" s="48">
        <f t="shared" si="103"/>
        <v>0</v>
      </c>
    </row>
    <row r="153" spans="1:64" s="2" customFormat="1" ht="30" customHeight="1">
      <c r="A153" s="29" t="str">
        <f t="shared" si="70"/>
        <v>Д</v>
      </c>
      <c r="B153" s="29" t="str">
        <f t="shared" si="71"/>
        <v>Б</v>
      </c>
      <c r="C153" s="30" t="s">
        <v>125</v>
      </c>
      <c r="D153" s="31" t="str">
        <f t="shared" si="72"/>
        <v>'38.03.05</v>
      </c>
      <c r="E153" s="32" t="str">
        <f t="shared" si="73"/>
        <v>Бизнес-информатика</v>
      </c>
      <c r="F153" s="33" t="s">
        <v>74</v>
      </c>
      <c r="G153" s="33" t="s">
        <v>89</v>
      </c>
      <c r="H153" s="34"/>
      <c r="I153" s="34"/>
      <c r="J153" s="35" t="s">
        <v>162</v>
      </c>
      <c r="K153" s="36" t="s">
        <v>159</v>
      </c>
      <c r="L153" s="36">
        <v>9</v>
      </c>
      <c r="M153" s="37" t="s">
        <v>108</v>
      </c>
      <c r="N153" s="36"/>
      <c r="O153" s="36">
        <v>4</v>
      </c>
      <c r="P153" s="36"/>
      <c r="Q153" s="37" t="s">
        <v>85</v>
      </c>
      <c r="R153" s="36"/>
      <c r="S153" s="36"/>
      <c r="T153" s="36"/>
      <c r="U153" s="36"/>
      <c r="V153" s="36"/>
      <c r="W153" s="39" t="str">
        <f t="shared" si="74"/>
        <v>НБИбд</v>
      </c>
      <c r="X153" s="36" t="s">
        <v>160</v>
      </c>
      <c r="Y153" s="36">
        <v>1</v>
      </c>
      <c r="Z153" s="36">
        <v>1</v>
      </c>
      <c r="AA153" s="39">
        <f t="shared" si="75"/>
        <v>10</v>
      </c>
      <c r="AB153" s="49">
        <v>8</v>
      </c>
      <c r="AC153" s="49">
        <v>2</v>
      </c>
      <c r="AD153" s="40">
        <f t="shared" si="76"/>
        <v>12</v>
      </c>
      <c r="AE153" s="41">
        <f t="shared" si="77"/>
        <v>0.83333333333333337</v>
      </c>
      <c r="AF153" s="41">
        <f t="shared" si="78"/>
        <v>0.83333333333333337</v>
      </c>
      <c r="AG153" s="42" t="s">
        <v>80</v>
      </c>
      <c r="AH153" s="37" t="s">
        <v>111</v>
      </c>
      <c r="AI153" s="37" t="s">
        <v>94</v>
      </c>
      <c r="AJ153" s="43" t="s">
        <v>112</v>
      </c>
      <c r="AK153" s="37"/>
      <c r="AL153" s="44">
        <f t="shared" si="79"/>
        <v>0</v>
      </c>
      <c r="AM153" s="44">
        <f t="shared" si="80"/>
        <v>0</v>
      </c>
      <c r="AN153" s="44">
        <f t="shared" si="81"/>
        <v>30</v>
      </c>
      <c r="AO153" s="44">
        <f t="shared" si="82"/>
        <v>0</v>
      </c>
      <c r="AP153" s="44">
        <f t="shared" si="83"/>
        <v>5</v>
      </c>
      <c r="AQ153" s="44">
        <f t="shared" si="84"/>
        <v>1</v>
      </c>
      <c r="AR153" s="44">
        <f t="shared" si="85"/>
        <v>0</v>
      </c>
      <c r="AS153" s="44">
        <f t="shared" si="86"/>
        <v>0</v>
      </c>
      <c r="AT153" s="44">
        <f t="shared" si="87"/>
        <v>0</v>
      </c>
      <c r="AU153" s="44">
        <f t="shared" si="88"/>
        <v>0</v>
      </c>
      <c r="AV153" s="44">
        <f>IF(M153="ПП",РПП*AA153*(U153/1.5),IF(M153="ВП",ВПр*AA153*(U153/1.5),IF(M153="РПА",РПА*AA153*(U153/1.5),IF(M153="КПА",кпа*AA153*(U153/1.5),0))))</f>
        <v>0</v>
      </c>
      <c r="AW153" s="44">
        <f t="shared" si="89"/>
        <v>0</v>
      </c>
      <c r="AX153" s="44">
        <f t="shared" si="90"/>
        <v>0</v>
      </c>
      <c r="AY153" s="44">
        <f t="shared" si="91"/>
        <v>0</v>
      </c>
      <c r="AZ153" s="44">
        <f t="shared" si="92"/>
        <v>0</v>
      </c>
      <c r="BA153" s="44">
        <f t="shared" si="93"/>
        <v>0</v>
      </c>
      <c r="BB153" s="44">
        <f t="shared" si="94"/>
        <v>0</v>
      </c>
      <c r="BC153" s="44">
        <f t="shared" si="95"/>
        <v>0</v>
      </c>
      <c r="BD153" s="44">
        <f t="shared" si="96"/>
        <v>0</v>
      </c>
      <c r="BE153" s="45">
        <f t="shared" si="97"/>
        <v>36</v>
      </c>
      <c r="BF153" s="46"/>
      <c r="BG153" s="47">
        <f t="shared" si="98"/>
        <v>30</v>
      </c>
      <c r="BH153" s="47">
        <f t="shared" si="99"/>
        <v>2</v>
      </c>
      <c r="BI153" s="47">
        <f t="shared" si="100"/>
        <v>6</v>
      </c>
      <c r="BJ153" s="48">
        <f t="shared" si="101"/>
        <v>0</v>
      </c>
      <c r="BK153" s="48">
        <f t="shared" si="102"/>
        <v>0</v>
      </c>
      <c r="BL153" s="48">
        <f t="shared" si="103"/>
        <v>0</v>
      </c>
    </row>
    <row r="154" spans="1:64" s="2" customFormat="1" ht="30" customHeight="1">
      <c r="A154" s="29" t="str">
        <f t="shared" si="70"/>
        <v>Д</v>
      </c>
      <c r="B154" s="29" t="str">
        <f t="shared" si="71"/>
        <v>Б</v>
      </c>
      <c r="C154" s="30" t="s">
        <v>125</v>
      </c>
      <c r="D154" s="31" t="str">
        <f t="shared" si="72"/>
        <v>'38.03.05</v>
      </c>
      <c r="E154" s="32" t="str">
        <f t="shared" si="73"/>
        <v>Бизнес-информатика</v>
      </c>
      <c r="F154" s="33" t="s">
        <v>74</v>
      </c>
      <c r="G154" s="33" t="s">
        <v>129</v>
      </c>
      <c r="H154" s="34"/>
      <c r="I154" s="34" t="s">
        <v>130</v>
      </c>
      <c r="J154" s="35" t="s">
        <v>163</v>
      </c>
      <c r="K154" s="36" t="s">
        <v>159</v>
      </c>
      <c r="L154" s="36">
        <v>9</v>
      </c>
      <c r="M154" s="37" t="s">
        <v>78</v>
      </c>
      <c r="N154" s="36">
        <v>2</v>
      </c>
      <c r="O154" s="36"/>
      <c r="P154" s="36"/>
      <c r="Q154" s="37" t="s">
        <v>91</v>
      </c>
      <c r="R154" s="36"/>
      <c r="S154" s="36"/>
      <c r="T154" s="36"/>
      <c r="U154" s="36"/>
      <c r="V154" s="36"/>
      <c r="W154" s="39" t="str">
        <f t="shared" si="74"/>
        <v>НБИбд</v>
      </c>
      <c r="X154" s="36" t="s">
        <v>160</v>
      </c>
      <c r="Y154" s="36">
        <v>2</v>
      </c>
      <c r="Z154" s="36">
        <v>1</v>
      </c>
      <c r="AA154" s="39">
        <f t="shared" si="75"/>
        <v>10</v>
      </c>
      <c r="AB154" s="54">
        <v>10</v>
      </c>
      <c r="AC154" s="54">
        <v>0</v>
      </c>
      <c r="AD154" s="40">
        <f t="shared" si="76"/>
        <v>10</v>
      </c>
      <c r="AE154" s="41">
        <f t="shared" si="77"/>
        <v>1</v>
      </c>
      <c r="AF154" s="41">
        <f t="shared" si="78"/>
        <v>1</v>
      </c>
      <c r="AG154" s="42" t="s">
        <v>80</v>
      </c>
      <c r="AH154" s="37" t="s">
        <v>81</v>
      </c>
      <c r="AI154" s="37" t="s">
        <v>94</v>
      </c>
      <c r="AJ154" s="43" t="s">
        <v>146</v>
      </c>
      <c r="AK154" s="37"/>
      <c r="AL154" s="44">
        <f t="shared" si="79"/>
        <v>18</v>
      </c>
      <c r="AM154" s="44">
        <f t="shared" si="80"/>
        <v>0</v>
      </c>
      <c r="AN154" s="44">
        <f t="shared" si="81"/>
        <v>0</v>
      </c>
      <c r="AO154" s="44">
        <f t="shared" si="82"/>
        <v>0</v>
      </c>
      <c r="AP154" s="44">
        <f t="shared" si="83"/>
        <v>5</v>
      </c>
      <c r="AQ154" s="44">
        <f t="shared" si="84"/>
        <v>1</v>
      </c>
      <c r="AR154" s="44">
        <f t="shared" si="85"/>
        <v>0.9</v>
      </c>
      <c r="AS154" s="44">
        <f t="shared" si="86"/>
        <v>0</v>
      </c>
      <c r="AT154" s="44">
        <f t="shared" si="87"/>
        <v>0</v>
      </c>
      <c r="AU154" s="44">
        <f t="shared" si="88"/>
        <v>0</v>
      </c>
      <c r="AV154" s="44">
        <f>IF(M154="ПП",РПП*AA154*(U154/1.5),IF(M154="ВП",ВПр*AA154*(U154/1.5),IF(M154="РПА",РПА*AA154*(U154/1.5),IF(M154="КПА",кпа*AA154*(U154/1.5),0))))</f>
        <v>0</v>
      </c>
      <c r="AW154" s="44">
        <f t="shared" si="89"/>
        <v>0</v>
      </c>
      <c r="AX154" s="44">
        <f t="shared" si="90"/>
        <v>0</v>
      </c>
      <c r="AY154" s="44">
        <f t="shared" si="91"/>
        <v>0</v>
      </c>
      <c r="AZ154" s="44">
        <f t="shared" si="92"/>
        <v>0</v>
      </c>
      <c r="BA154" s="44">
        <f t="shared" si="93"/>
        <v>0</v>
      </c>
      <c r="BB154" s="44">
        <f t="shared" si="94"/>
        <v>0</v>
      </c>
      <c r="BC154" s="44">
        <f t="shared" si="95"/>
        <v>0</v>
      </c>
      <c r="BD154" s="44">
        <f t="shared" si="96"/>
        <v>0</v>
      </c>
      <c r="BE154" s="45">
        <f t="shared" si="97"/>
        <v>24.9</v>
      </c>
      <c r="BF154" s="46"/>
      <c r="BG154" s="47">
        <f t="shared" si="98"/>
        <v>18</v>
      </c>
      <c r="BH154" s="47">
        <f t="shared" si="99"/>
        <v>1</v>
      </c>
      <c r="BI154" s="47">
        <f t="shared" si="100"/>
        <v>6.9</v>
      </c>
      <c r="BJ154" s="48">
        <f t="shared" si="101"/>
        <v>0</v>
      </c>
      <c r="BK154" s="48">
        <f t="shared" si="102"/>
        <v>0</v>
      </c>
      <c r="BL154" s="48">
        <f t="shared" si="103"/>
        <v>0</v>
      </c>
    </row>
    <row r="155" spans="1:64" s="2" customFormat="1" ht="30" customHeight="1">
      <c r="A155" s="29" t="str">
        <f t="shared" si="70"/>
        <v>Д</v>
      </c>
      <c r="B155" s="29" t="str">
        <f t="shared" si="71"/>
        <v>Б</v>
      </c>
      <c r="C155" s="30" t="s">
        <v>125</v>
      </c>
      <c r="D155" s="31" t="str">
        <f t="shared" si="72"/>
        <v>'38.03.05</v>
      </c>
      <c r="E155" s="32" t="str">
        <f t="shared" si="73"/>
        <v>Бизнес-информатика</v>
      </c>
      <c r="F155" s="33" t="s">
        <v>74</v>
      </c>
      <c r="G155" s="33" t="s">
        <v>129</v>
      </c>
      <c r="H155" s="34"/>
      <c r="I155" s="34" t="s">
        <v>130</v>
      </c>
      <c r="J155" s="35" t="s">
        <v>163</v>
      </c>
      <c r="K155" s="36" t="s">
        <v>159</v>
      </c>
      <c r="L155" s="36">
        <v>9</v>
      </c>
      <c r="M155" s="37" t="s">
        <v>84</v>
      </c>
      <c r="N155" s="36"/>
      <c r="O155" s="36"/>
      <c r="P155" s="36">
        <v>2</v>
      </c>
      <c r="Q155" s="37"/>
      <c r="R155" s="36"/>
      <c r="S155" s="36"/>
      <c r="T155" s="36"/>
      <c r="U155" s="36"/>
      <c r="V155" s="36"/>
      <c r="W155" s="39" t="str">
        <f t="shared" si="74"/>
        <v>НБИбд</v>
      </c>
      <c r="X155" s="36" t="s">
        <v>160</v>
      </c>
      <c r="Y155" s="36">
        <v>1</v>
      </c>
      <c r="Z155" s="36">
        <v>1</v>
      </c>
      <c r="AA155" s="39">
        <f t="shared" si="75"/>
        <v>10</v>
      </c>
      <c r="AB155" s="53">
        <v>10</v>
      </c>
      <c r="AC155" s="53">
        <v>0</v>
      </c>
      <c r="AD155" s="40">
        <f t="shared" si="76"/>
        <v>24</v>
      </c>
      <c r="AE155" s="41">
        <f t="shared" si="77"/>
        <v>0.41666666666666669</v>
      </c>
      <c r="AF155" s="41">
        <f t="shared" si="78"/>
        <v>0.41666666666666669</v>
      </c>
      <c r="AG155" s="42" t="s">
        <v>80</v>
      </c>
      <c r="AH155" s="37" t="s">
        <v>81</v>
      </c>
      <c r="AI155" s="37" t="s">
        <v>94</v>
      </c>
      <c r="AJ155" s="43" t="s">
        <v>146</v>
      </c>
      <c r="AK155" s="37"/>
      <c r="AL155" s="44">
        <f t="shared" si="79"/>
        <v>0</v>
      </c>
      <c r="AM155" s="44">
        <f t="shared" si="80"/>
        <v>7.5</v>
      </c>
      <c r="AN155" s="44">
        <f t="shared" si="81"/>
        <v>0</v>
      </c>
      <c r="AO155" s="44">
        <f t="shared" si="82"/>
        <v>0</v>
      </c>
      <c r="AP155" s="44">
        <f t="shared" si="83"/>
        <v>0</v>
      </c>
      <c r="AQ155" s="44">
        <f t="shared" si="84"/>
        <v>0</v>
      </c>
      <c r="AR155" s="44">
        <f t="shared" si="85"/>
        <v>0</v>
      </c>
      <c r="AS155" s="44">
        <f t="shared" si="86"/>
        <v>0</v>
      </c>
      <c r="AT155" s="44">
        <f t="shared" si="87"/>
        <v>0</v>
      </c>
      <c r="AU155" s="44">
        <f t="shared" si="88"/>
        <v>0</v>
      </c>
      <c r="AV155" s="44">
        <f>IF(M155="ПП",РПП*AA155*(U155/1.5),IF(M155="ВП",ВПр*AA155*(U155/1.5),IF(M155="РПА",РПА*AA155*(U155/1.5),IF(M155="КПА",кпа*AA155*(U155/1.5),0))))</f>
        <v>0</v>
      </c>
      <c r="AW155" s="44">
        <f t="shared" si="89"/>
        <v>0</v>
      </c>
      <c r="AX155" s="44">
        <f t="shared" si="90"/>
        <v>0</v>
      </c>
      <c r="AY155" s="44">
        <f t="shared" si="91"/>
        <v>0</v>
      </c>
      <c r="AZ155" s="44">
        <f t="shared" si="92"/>
        <v>0</v>
      </c>
      <c r="BA155" s="44">
        <f t="shared" si="93"/>
        <v>0</v>
      </c>
      <c r="BB155" s="44">
        <f t="shared" si="94"/>
        <v>0</v>
      </c>
      <c r="BC155" s="44">
        <f t="shared" si="95"/>
        <v>0</v>
      </c>
      <c r="BD155" s="44">
        <f t="shared" si="96"/>
        <v>0</v>
      </c>
      <c r="BE155" s="45">
        <f t="shared" si="97"/>
        <v>7.5</v>
      </c>
      <c r="BF155" s="46"/>
      <c r="BG155" s="47">
        <f t="shared" si="98"/>
        <v>7.5</v>
      </c>
      <c r="BH155" s="47">
        <f t="shared" si="99"/>
        <v>1</v>
      </c>
      <c r="BI155" s="47">
        <f t="shared" si="100"/>
        <v>0</v>
      </c>
      <c r="BJ155" s="48">
        <f t="shared" si="101"/>
        <v>0</v>
      </c>
      <c r="BK155" s="48">
        <f t="shared" si="102"/>
        <v>0</v>
      </c>
      <c r="BL155" s="48">
        <f t="shared" si="103"/>
        <v>0</v>
      </c>
    </row>
    <row r="156" spans="1:64" s="2" customFormat="1" ht="30" customHeight="1">
      <c r="A156" s="29" t="str">
        <f t="shared" si="70"/>
        <v>Д</v>
      </c>
      <c r="B156" s="29" t="str">
        <f t="shared" si="71"/>
        <v>Б</v>
      </c>
      <c r="C156" s="30" t="s">
        <v>125</v>
      </c>
      <c r="D156" s="31" t="str">
        <f t="shared" si="72"/>
        <v>'38.03.05</v>
      </c>
      <c r="E156" s="32" t="str">
        <f t="shared" si="73"/>
        <v>Бизнес-информатика</v>
      </c>
      <c r="F156" s="33" t="s">
        <v>74</v>
      </c>
      <c r="G156" s="33" t="s">
        <v>129</v>
      </c>
      <c r="H156" s="34"/>
      <c r="I156" s="34" t="s">
        <v>130</v>
      </c>
      <c r="J156" s="35" t="s">
        <v>164</v>
      </c>
      <c r="K156" s="36" t="s">
        <v>165</v>
      </c>
      <c r="L156" s="36">
        <v>9</v>
      </c>
      <c r="M156" s="37" t="s">
        <v>78</v>
      </c>
      <c r="N156" s="36">
        <v>2</v>
      </c>
      <c r="O156" s="36"/>
      <c r="P156" s="36"/>
      <c r="Q156" s="37" t="s">
        <v>91</v>
      </c>
      <c r="R156" s="36"/>
      <c r="S156" s="36"/>
      <c r="T156" s="36"/>
      <c r="U156" s="36"/>
      <c r="V156" s="36"/>
      <c r="W156" s="39" t="str">
        <f t="shared" si="74"/>
        <v>НБИбд</v>
      </c>
      <c r="X156" s="36" t="s">
        <v>160</v>
      </c>
      <c r="Y156" s="36">
        <v>2</v>
      </c>
      <c r="Z156" s="36">
        <v>1</v>
      </c>
      <c r="AA156" s="39">
        <f t="shared" si="75"/>
        <v>10</v>
      </c>
      <c r="AB156" s="54">
        <v>10</v>
      </c>
      <c r="AC156" s="54">
        <v>0</v>
      </c>
      <c r="AD156" s="40">
        <f t="shared" si="76"/>
        <v>10</v>
      </c>
      <c r="AE156" s="41">
        <f t="shared" si="77"/>
        <v>1</v>
      </c>
      <c r="AF156" s="41">
        <f t="shared" si="78"/>
        <v>1</v>
      </c>
      <c r="AG156" s="42" t="s">
        <v>80</v>
      </c>
      <c r="AH156" s="37" t="s">
        <v>81</v>
      </c>
      <c r="AI156" s="37" t="s">
        <v>94</v>
      </c>
      <c r="AJ156" s="50" t="s">
        <v>143</v>
      </c>
      <c r="AK156" s="37"/>
      <c r="AL156" s="44">
        <f t="shared" si="79"/>
        <v>18</v>
      </c>
      <c r="AM156" s="44">
        <f t="shared" si="80"/>
        <v>0</v>
      </c>
      <c r="AN156" s="44">
        <f t="shared" si="81"/>
        <v>0</v>
      </c>
      <c r="AO156" s="44">
        <f t="shared" si="82"/>
        <v>0</v>
      </c>
      <c r="AP156" s="44">
        <f t="shared" si="83"/>
        <v>5</v>
      </c>
      <c r="AQ156" s="44">
        <f t="shared" si="84"/>
        <v>1</v>
      </c>
      <c r="AR156" s="44">
        <f t="shared" si="85"/>
        <v>0.9</v>
      </c>
      <c r="AS156" s="44">
        <f t="shared" si="86"/>
        <v>0</v>
      </c>
      <c r="AT156" s="44">
        <f t="shared" si="87"/>
        <v>0</v>
      </c>
      <c r="AU156" s="44">
        <f t="shared" si="88"/>
        <v>0</v>
      </c>
      <c r="AV156" s="44">
        <f>IF(M156="ПП",РПП*AA156*(U156/1.5),IF(M156="ВП",ВПр*AA156*(U156/1.5),IF(M156="РПА",РПА*AA156*(U156/1.5),IF(M156="КПА",кпа*AA156*(U156/1.5),0))))</f>
        <v>0</v>
      </c>
      <c r="AW156" s="44">
        <f t="shared" si="89"/>
        <v>0</v>
      </c>
      <c r="AX156" s="44">
        <f t="shared" si="90"/>
        <v>0</v>
      </c>
      <c r="AY156" s="44">
        <f t="shared" si="91"/>
        <v>0</v>
      </c>
      <c r="AZ156" s="44">
        <f t="shared" si="92"/>
        <v>0</v>
      </c>
      <c r="BA156" s="44">
        <f t="shared" si="93"/>
        <v>0</v>
      </c>
      <c r="BB156" s="44">
        <f t="shared" si="94"/>
        <v>0</v>
      </c>
      <c r="BC156" s="44">
        <f t="shared" si="95"/>
        <v>0</v>
      </c>
      <c r="BD156" s="44">
        <f t="shared" si="96"/>
        <v>0</v>
      </c>
      <c r="BE156" s="45">
        <f t="shared" si="97"/>
        <v>24.9</v>
      </c>
      <c r="BF156" s="46"/>
      <c r="BG156" s="47">
        <f t="shared" si="98"/>
        <v>18</v>
      </c>
      <c r="BH156" s="47">
        <f t="shared" si="99"/>
        <v>1</v>
      </c>
      <c r="BI156" s="47">
        <f t="shared" si="100"/>
        <v>6.9</v>
      </c>
      <c r="BJ156" s="48">
        <f t="shared" si="101"/>
        <v>0</v>
      </c>
      <c r="BK156" s="48">
        <f t="shared" si="102"/>
        <v>0</v>
      </c>
      <c r="BL156" s="48">
        <f t="shared" si="103"/>
        <v>0</v>
      </c>
    </row>
    <row r="157" spans="1:64" s="2" customFormat="1" ht="30" customHeight="1">
      <c r="A157" s="29" t="str">
        <f t="shared" si="70"/>
        <v>Д</v>
      </c>
      <c r="B157" s="29" t="str">
        <f t="shared" si="71"/>
        <v>Б</v>
      </c>
      <c r="C157" s="30" t="s">
        <v>125</v>
      </c>
      <c r="D157" s="31" t="str">
        <f t="shared" si="72"/>
        <v>'38.03.05</v>
      </c>
      <c r="E157" s="32" t="str">
        <f t="shared" si="73"/>
        <v>Бизнес-информатика</v>
      </c>
      <c r="F157" s="33" t="s">
        <v>74</v>
      </c>
      <c r="G157" s="33" t="s">
        <v>129</v>
      </c>
      <c r="H157" s="34"/>
      <c r="I157" s="34" t="s">
        <v>130</v>
      </c>
      <c r="J157" s="35" t="s">
        <v>164</v>
      </c>
      <c r="K157" s="36" t="s">
        <v>165</v>
      </c>
      <c r="L157" s="36">
        <v>9</v>
      </c>
      <c r="M157" s="37" t="s">
        <v>84</v>
      </c>
      <c r="N157" s="36"/>
      <c r="O157" s="36"/>
      <c r="P157" s="36">
        <v>2</v>
      </c>
      <c r="Q157" s="37"/>
      <c r="R157" s="36"/>
      <c r="S157" s="36"/>
      <c r="T157" s="36"/>
      <c r="U157" s="36"/>
      <c r="V157" s="36"/>
      <c r="W157" s="39" t="str">
        <f t="shared" si="74"/>
        <v>НБИбд</v>
      </c>
      <c r="X157" s="36" t="s">
        <v>160</v>
      </c>
      <c r="Y157" s="36">
        <v>1</v>
      </c>
      <c r="Z157" s="36">
        <v>1</v>
      </c>
      <c r="AA157" s="39">
        <f t="shared" si="75"/>
        <v>10</v>
      </c>
      <c r="AB157" s="53">
        <v>10</v>
      </c>
      <c r="AC157" s="53">
        <v>0</v>
      </c>
      <c r="AD157" s="40">
        <f t="shared" si="76"/>
        <v>24</v>
      </c>
      <c r="AE157" s="41">
        <f t="shared" si="77"/>
        <v>0.41666666666666669</v>
      </c>
      <c r="AF157" s="41">
        <f t="shared" si="78"/>
        <v>0.41666666666666669</v>
      </c>
      <c r="AG157" s="42" t="s">
        <v>80</v>
      </c>
      <c r="AH157" s="37" t="s">
        <v>81</v>
      </c>
      <c r="AI157" s="37" t="s">
        <v>94</v>
      </c>
      <c r="AJ157" s="43" t="s">
        <v>143</v>
      </c>
      <c r="AK157" s="37"/>
      <c r="AL157" s="44">
        <f t="shared" si="79"/>
        <v>0</v>
      </c>
      <c r="AM157" s="44">
        <f t="shared" si="80"/>
        <v>7.5</v>
      </c>
      <c r="AN157" s="44">
        <f t="shared" si="81"/>
        <v>0</v>
      </c>
      <c r="AO157" s="44">
        <f t="shared" si="82"/>
        <v>0</v>
      </c>
      <c r="AP157" s="44">
        <f t="shared" si="83"/>
        <v>0</v>
      </c>
      <c r="AQ157" s="44">
        <f t="shared" si="84"/>
        <v>0</v>
      </c>
      <c r="AR157" s="44">
        <f t="shared" si="85"/>
        <v>0</v>
      </c>
      <c r="AS157" s="44">
        <f t="shared" si="86"/>
        <v>0</v>
      </c>
      <c r="AT157" s="44">
        <f t="shared" si="87"/>
        <v>0</v>
      </c>
      <c r="AU157" s="44">
        <f t="shared" si="88"/>
        <v>0</v>
      </c>
      <c r="AV157" s="44">
        <f>IF(M157="ПП",РПП*AA157*(U157/1.5),IF(M157="ВП",ВПр*AA157*(U157/1.5),IF(M157="РПА",РПА*AA157*(U157/1.5),IF(M157="КПА",кпа*AA157*(U157/1.5),0))))</f>
        <v>0</v>
      </c>
      <c r="AW157" s="44">
        <f t="shared" si="89"/>
        <v>0</v>
      </c>
      <c r="AX157" s="44">
        <f t="shared" si="90"/>
        <v>0</v>
      </c>
      <c r="AY157" s="44">
        <f t="shared" si="91"/>
        <v>0</v>
      </c>
      <c r="AZ157" s="44">
        <f t="shared" si="92"/>
        <v>0</v>
      </c>
      <c r="BA157" s="44">
        <f t="shared" si="93"/>
        <v>0</v>
      </c>
      <c r="BB157" s="44">
        <f t="shared" si="94"/>
        <v>0</v>
      </c>
      <c r="BC157" s="44">
        <f t="shared" si="95"/>
        <v>0</v>
      </c>
      <c r="BD157" s="44">
        <f t="shared" si="96"/>
        <v>0</v>
      </c>
      <c r="BE157" s="45">
        <f t="shared" si="97"/>
        <v>7.5</v>
      </c>
      <c r="BF157" s="46"/>
      <c r="BG157" s="47">
        <f t="shared" si="98"/>
        <v>7.5</v>
      </c>
      <c r="BH157" s="47">
        <f t="shared" si="99"/>
        <v>1</v>
      </c>
      <c r="BI157" s="47">
        <f t="shared" si="100"/>
        <v>0</v>
      </c>
      <c r="BJ157" s="48">
        <f t="shared" si="101"/>
        <v>0</v>
      </c>
      <c r="BK157" s="48">
        <f t="shared" si="102"/>
        <v>0</v>
      </c>
      <c r="BL157" s="48">
        <f t="shared" si="103"/>
        <v>0</v>
      </c>
    </row>
    <row r="158" spans="1:64" s="2" customFormat="1" ht="30" customHeight="1">
      <c r="A158" s="29" t="str">
        <f t="shared" si="70"/>
        <v>Д</v>
      </c>
      <c r="B158" s="29" t="str">
        <f t="shared" si="71"/>
        <v>Б</v>
      </c>
      <c r="C158" s="30" t="s">
        <v>125</v>
      </c>
      <c r="D158" s="31" t="str">
        <f t="shared" si="72"/>
        <v>'38.03.05</v>
      </c>
      <c r="E158" s="32" t="str">
        <f t="shared" si="73"/>
        <v>Бизнес-информатика</v>
      </c>
      <c r="F158" s="33" t="s">
        <v>154</v>
      </c>
      <c r="G158" s="33" t="s">
        <v>75</v>
      </c>
      <c r="H158" s="34"/>
      <c r="I158" s="34"/>
      <c r="J158" s="35" t="s">
        <v>166</v>
      </c>
      <c r="K158" s="36" t="s">
        <v>167</v>
      </c>
      <c r="L158" s="36">
        <v>9</v>
      </c>
      <c r="M158" s="37" t="s">
        <v>168</v>
      </c>
      <c r="N158" s="36"/>
      <c r="O158" s="36"/>
      <c r="P158" s="36"/>
      <c r="Q158" s="37"/>
      <c r="R158" s="36"/>
      <c r="S158" s="36"/>
      <c r="T158" s="36"/>
      <c r="U158" s="36"/>
      <c r="V158" s="36">
        <v>15</v>
      </c>
      <c r="W158" s="39" t="str">
        <f t="shared" si="74"/>
        <v>НБИбд</v>
      </c>
      <c r="X158" s="36" t="s">
        <v>160</v>
      </c>
      <c r="Y158" s="36">
        <v>1</v>
      </c>
      <c r="Z158" s="36">
        <v>1</v>
      </c>
      <c r="AA158" s="39">
        <f t="shared" si="75"/>
        <v>1</v>
      </c>
      <c r="AB158" s="53">
        <v>1</v>
      </c>
      <c r="AC158" s="53"/>
      <c r="AD158" s="40">
        <f t="shared" si="76"/>
        <v>1</v>
      </c>
      <c r="AE158" s="41">
        <f t="shared" si="77"/>
        <v>1</v>
      </c>
      <c r="AF158" s="41">
        <f t="shared" si="78"/>
        <v>1</v>
      </c>
      <c r="AG158" s="42" t="s">
        <v>80</v>
      </c>
      <c r="AH158" s="37" t="s">
        <v>169</v>
      </c>
      <c r="AI158" s="37"/>
      <c r="AJ158" s="55" t="s">
        <v>170</v>
      </c>
      <c r="AK158" s="37"/>
      <c r="AL158" s="44">
        <f t="shared" si="79"/>
        <v>0</v>
      </c>
      <c r="AM158" s="44">
        <f t="shared" si="80"/>
        <v>0</v>
      </c>
      <c r="AN158" s="44">
        <f t="shared" si="81"/>
        <v>0</v>
      </c>
      <c r="AO158" s="44">
        <f t="shared" si="82"/>
        <v>0</v>
      </c>
      <c r="AP158" s="44">
        <f t="shared" si="83"/>
        <v>0</v>
      </c>
      <c r="AQ158" s="44">
        <f t="shared" si="84"/>
        <v>0</v>
      </c>
      <c r="AR158" s="44">
        <f t="shared" si="85"/>
        <v>0</v>
      </c>
      <c r="AS158" s="44">
        <f t="shared" si="86"/>
        <v>0</v>
      </c>
      <c r="AT158" s="44">
        <f t="shared" si="87"/>
        <v>0</v>
      </c>
      <c r="AU158" s="44">
        <f t="shared" si="88"/>
        <v>0</v>
      </c>
      <c r="AV158" s="44">
        <f>IF(M158="ПП",РПП*AA158*(U158/1.5),IF(M158="ВП",ВПр*AA158*(U158/1.5),IF(M158="РПА",РПА*AA158*(U158/1.5),IF(M158="КПА",кпа*AA158*(U158/1.5),0))))</f>
        <v>0</v>
      </c>
      <c r="AW158" s="44">
        <f t="shared" si="89"/>
        <v>10</v>
      </c>
      <c r="AX158" s="44">
        <f t="shared" si="90"/>
        <v>0</v>
      </c>
      <c r="AY158" s="44">
        <f t="shared" si="91"/>
        <v>0</v>
      </c>
      <c r="AZ158" s="44">
        <f t="shared" si="92"/>
        <v>0</v>
      </c>
      <c r="BA158" s="44">
        <f t="shared" si="93"/>
        <v>0</v>
      </c>
      <c r="BB158" s="44">
        <f t="shared" si="94"/>
        <v>0</v>
      </c>
      <c r="BC158" s="44">
        <f t="shared" si="95"/>
        <v>0</v>
      </c>
      <c r="BD158" s="44">
        <f t="shared" si="96"/>
        <v>0</v>
      </c>
      <c r="BE158" s="45">
        <f t="shared" si="97"/>
        <v>10</v>
      </c>
      <c r="BF158" s="46"/>
      <c r="BG158" s="47">
        <f t="shared" si="98"/>
        <v>0</v>
      </c>
      <c r="BH158" s="47">
        <f t="shared" si="99"/>
        <v>0</v>
      </c>
      <c r="BI158" s="47">
        <f t="shared" si="100"/>
        <v>0</v>
      </c>
      <c r="BJ158" s="48">
        <f t="shared" si="101"/>
        <v>0</v>
      </c>
      <c r="BK158" s="48">
        <f t="shared" si="102"/>
        <v>0</v>
      </c>
      <c r="BL158" s="48">
        <f t="shared" si="103"/>
        <v>10</v>
      </c>
    </row>
    <row r="159" spans="1:64" s="2" customFormat="1" ht="30" customHeight="1">
      <c r="A159" s="29" t="str">
        <f t="shared" si="70"/>
        <v>Д</v>
      </c>
      <c r="B159" s="29" t="str">
        <f t="shared" si="71"/>
        <v>Б</v>
      </c>
      <c r="C159" s="30" t="s">
        <v>125</v>
      </c>
      <c r="D159" s="31" t="str">
        <f t="shared" si="72"/>
        <v>'38.03.05</v>
      </c>
      <c r="E159" s="32" t="str">
        <f t="shared" si="73"/>
        <v>Бизнес-информатика</v>
      </c>
      <c r="F159" s="33" t="s">
        <v>154</v>
      </c>
      <c r="G159" s="33" t="s">
        <v>75</v>
      </c>
      <c r="H159" s="34"/>
      <c r="I159" s="34"/>
      <c r="J159" s="35" t="s">
        <v>166</v>
      </c>
      <c r="K159" s="38" t="s">
        <v>167</v>
      </c>
      <c r="L159" s="36">
        <v>9</v>
      </c>
      <c r="M159" s="37" t="s">
        <v>168</v>
      </c>
      <c r="N159" s="38"/>
      <c r="O159" s="38"/>
      <c r="P159" s="38"/>
      <c r="Q159" s="37"/>
      <c r="R159" s="38"/>
      <c r="S159" s="38"/>
      <c r="T159" s="38"/>
      <c r="U159" s="38"/>
      <c r="V159" s="38">
        <v>15</v>
      </c>
      <c r="W159" s="39" t="str">
        <f t="shared" si="74"/>
        <v>НБИбд</v>
      </c>
      <c r="X159" s="36" t="s">
        <v>160</v>
      </c>
      <c r="Y159" s="36">
        <v>1</v>
      </c>
      <c r="Z159" s="36">
        <v>1</v>
      </c>
      <c r="AA159" s="39">
        <f t="shared" si="75"/>
        <v>6</v>
      </c>
      <c r="AB159" s="53">
        <v>6</v>
      </c>
      <c r="AC159" s="53"/>
      <c r="AD159" s="40">
        <f t="shared" si="76"/>
        <v>1</v>
      </c>
      <c r="AE159" s="41">
        <f t="shared" si="77"/>
        <v>1</v>
      </c>
      <c r="AF159" s="41">
        <f t="shared" si="78"/>
        <v>6</v>
      </c>
      <c r="AG159" s="42" t="s">
        <v>80</v>
      </c>
      <c r="AH159" s="37" t="s">
        <v>81</v>
      </c>
      <c r="AI159" s="37" t="s">
        <v>94</v>
      </c>
      <c r="AJ159" s="55" t="s">
        <v>146</v>
      </c>
      <c r="AK159" s="37"/>
      <c r="AL159" s="44">
        <f t="shared" si="79"/>
        <v>0</v>
      </c>
      <c r="AM159" s="44">
        <f t="shared" si="80"/>
        <v>0</v>
      </c>
      <c r="AN159" s="44">
        <f t="shared" si="81"/>
        <v>0</v>
      </c>
      <c r="AO159" s="44">
        <f t="shared" si="82"/>
        <v>0</v>
      </c>
      <c r="AP159" s="44">
        <f t="shared" si="83"/>
        <v>0</v>
      </c>
      <c r="AQ159" s="44">
        <f t="shared" si="84"/>
        <v>0</v>
      </c>
      <c r="AR159" s="44">
        <f t="shared" si="85"/>
        <v>0</v>
      </c>
      <c r="AS159" s="44">
        <f t="shared" si="86"/>
        <v>0</v>
      </c>
      <c r="AT159" s="44">
        <f t="shared" si="87"/>
        <v>0</v>
      </c>
      <c r="AU159" s="44">
        <f t="shared" si="88"/>
        <v>0</v>
      </c>
      <c r="AV159" s="44">
        <f>IF(M159="ПП",РПП*AA159*(U159/1.5),IF(M159="ВП",ВПр*AA159*(U159/1.5),IF(M159="РПА",РПА*AA159*(U159/1.5),IF(M159="КПА",кпа*AA159*(U159/1.5),0))))</f>
        <v>0</v>
      </c>
      <c r="AW159" s="44">
        <f t="shared" si="89"/>
        <v>60</v>
      </c>
      <c r="AX159" s="44">
        <f t="shared" si="90"/>
        <v>0</v>
      </c>
      <c r="AY159" s="44">
        <f t="shared" si="91"/>
        <v>0</v>
      </c>
      <c r="AZ159" s="44">
        <f t="shared" si="92"/>
        <v>0</v>
      </c>
      <c r="BA159" s="44">
        <f t="shared" si="93"/>
        <v>0</v>
      </c>
      <c r="BB159" s="44">
        <f t="shared" si="94"/>
        <v>0</v>
      </c>
      <c r="BC159" s="44">
        <f t="shared" si="95"/>
        <v>0</v>
      </c>
      <c r="BD159" s="44">
        <f t="shared" si="96"/>
        <v>0</v>
      </c>
      <c r="BE159" s="45">
        <f t="shared" si="97"/>
        <v>60</v>
      </c>
      <c r="BF159" s="46"/>
      <c r="BG159" s="47">
        <f t="shared" si="98"/>
        <v>0</v>
      </c>
      <c r="BH159" s="47">
        <f t="shared" si="99"/>
        <v>0</v>
      </c>
      <c r="BI159" s="47">
        <f t="shared" si="100"/>
        <v>0</v>
      </c>
      <c r="BJ159" s="48">
        <f t="shared" si="101"/>
        <v>0</v>
      </c>
      <c r="BK159" s="48">
        <f t="shared" si="102"/>
        <v>0</v>
      </c>
      <c r="BL159" s="48">
        <f t="shared" si="103"/>
        <v>60</v>
      </c>
    </row>
    <row r="160" spans="1:64" s="2" customFormat="1" ht="30" customHeight="1">
      <c r="A160" s="29" t="str">
        <f t="shared" si="70"/>
        <v>Д</v>
      </c>
      <c r="B160" s="29" t="str">
        <f t="shared" si="71"/>
        <v>Б</v>
      </c>
      <c r="C160" s="30" t="s">
        <v>125</v>
      </c>
      <c r="D160" s="31" t="str">
        <f t="shared" si="72"/>
        <v>'38.03.05</v>
      </c>
      <c r="E160" s="32" t="str">
        <f t="shared" si="73"/>
        <v>Бизнес-информатика</v>
      </c>
      <c r="F160" s="33" t="s">
        <v>154</v>
      </c>
      <c r="G160" s="33" t="s">
        <v>75</v>
      </c>
      <c r="H160" s="34"/>
      <c r="I160" s="34"/>
      <c r="J160" s="35" t="s">
        <v>166</v>
      </c>
      <c r="K160" s="52" t="s">
        <v>167</v>
      </c>
      <c r="L160" s="36">
        <v>9</v>
      </c>
      <c r="M160" s="37" t="s">
        <v>168</v>
      </c>
      <c r="N160" s="52"/>
      <c r="O160" s="52"/>
      <c r="P160" s="52"/>
      <c r="Q160" s="37"/>
      <c r="R160" s="52"/>
      <c r="S160" s="52"/>
      <c r="T160" s="52"/>
      <c r="U160" s="52"/>
      <c r="V160" s="52">
        <v>15</v>
      </c>
      <c r="W160" s="39" t="str">
        <f t="shared" si="74"/>
        <v>НБИбд</v>
      </c>
      <c r="X160" s="36" t="s">
        <v>160</v>
      </c>
      <c r="Y160" s="36">
        <v>1</v>
      </c>
      <c r="Z160" s="36">
        <v>1</v>
      </c>
      <c r="AA160" s="39">
        <f t="shared" si="75"/>
        <v>2</v>
      </c>
      <c r="AB160" s="53">
        <v>2</v>
      </c>
      <c r="AC160" s="53"/>
      <c r="AD160" s="40">
        <f t="shared" si="76"/>
        <v>1</v>
      </c>
      <c r="AE160" s="41">
        <f t="shared" si="77"/>
        <v>1</v>
      </c>
      <c r="AF160" s="41">
        <f t="shared" si="78"/>
        <v>2</v>
      </c>
      <c r="AG160" s="42" t="s">
        <v>80</v>
      </c>
      <c r="AH160" s="37" t="s">
        <v>81</v>
      </c>
      <c r="AI160" s="37" t="s">
        <v>94</v>
      </c>
      <c r="AJ160" s="55" t="s">
        <v>138</v>
      </c>
      <c r="AK160" s="37"/>
      <c r="AL160" s="44">
        <f t="shared" si="79"/>
        <v>0</v>
      </c>
      <c r="AM160" s="44">
        <f t="shared" si="80"/>
        <v>0</v>
      </c>
      <c r="AN160" s="44">
        <f t="shared" si="81"/>
        <v>0</v>
      </c>
      <c r="AO160" s="44">
        <f t="shared" si="82"/>
        <v>0</v>
      </c>
      <c r="AP160" s="44">
        <f t="shared" si="83"/>
        <v>0</v>
      </c>
      <c r="AQ160" s="44">
        <f t="shared" si="84"/>
        <v>0</v>
      </c>
      <c r="AR160" s="44">
        <f t="shared" si="85"/>
        <v>0</v>
      </c>
      <c r="AS160" s="44">
        <f t="shared" si="86"/>
        <v>0</v>
      </c>
      <c r="AT160" s="44">
        <f t="shared" si="87"/>
        <v>0</v>
      </c>
      <c r="AU160" s="44">
        <f t="shared" si="88"/>
        <v>0</v>
      </c>
      <c r="AV160" s="44">
        <f>IF(M160="ПП",РПП*AA160*(U160/1.5),IF(M160="ВП",ВПр*AA160*(U160/1.5),IF(M160="РПА",РПА*AA160*(U160/1.5),IF(M160="КПА",кпа*AA160*(U160/1.5),0))))</f>
        <v>0</v>
      </c>
      <c r="AW160" s="44">
        <f t="shared" si="89"/>
        <v>20</v>
      </c>
      <c r="AX160" s="44">
        <f t="shared" si="90"/>
        <v>0</v>
      </c>
      <c r="AY160" s="44">
        <f t="shared" si="91"/>
        <v>0</v>
      </c>
      <c r="AZ160" s="44">
        <f t="shared" si="92"/>
        <v>0</v>
      </c>
      <c r="BA160" s="44">
        <f t="shared" si="93"/>
        <v>0</v>
      </c>
      <c r="BB160" s="44">
        <f t="shared" si="94"/>
        <v>0</v>
      </c>
      <c r="BC160" s="44">
        <f t="shared" si="95"/>
        <v>0</v>
      </c>
      <c r="BD160" s="44">
        <f t="shared" si="96"/>
        <v>0</v>
      </c>
      <c r="BE160" s="45">
        <f t="shared" si="97"/>
        <v>20</v>
      </c>
      <c r="BF160" s="46"/>
      <c r="BG160" s="47">
        <f t="shared" si="98"/>
        <v>0</v>
      </c>
      <c r="BH160" s="47">
        <f t="shared" si="99"/>
        <v>0</v>
      </c>
      <c r="BI160" s="47">
        <f t="shared" si="100"/>
        <v>0</v>
      </c>
      <c r="BJ160" s="48">
        <f t="shared" si="101"/>
        <v>0</v>
      </c>
      <c r="BK160" s="48">
        <f t="shared" si="102"/>
        <v>0</v>
      </c>
      <c r="BL160" s="48">
        <f t="shared" si="103"/>
        <v>20</v>
      </c>
    </row>
    <row r="161" spans="1:64" s="2" customFormat="1" ht="30" customHeight="1">
      <c r="A161" s="29" t="str">
        <f t="shared" si="70"/>
        <v>Д</v>
      </c>
      <c r="B161" s="29" t="str">
        <f t="shared" si="71"/>
        <v>Б</v>
      </c>
      <c r="C161" s="30" t="s">
        <v>125</v>
      </c>
      <c r="D161" s="31" t="str">
        <f t="shared" si="72"/>
        <v>'38.03.05</v>
      </c>
      <c r="E161" s="32" t="str">
        <f t="shared" si="73"/>
        <v>Бизнес-информатика</v>
      </c>
      <c r="F161" s="33" t="s">
        <v>154</v>
      </c>
      <c r="G161" s="33" t="s">
        <v>75</v>
      </c>
      <c r="H161" s="34"/>
      <c r="I161" s="34"/>
      <c r="J161" s="35" t="s">
        <v>166</v>
      </c>
      <c r="K161" s="36" t="s">
        <v>167</v>
      </c>
      <c r="L161" s="36">
        <v>9</v>
      </c>
      <c r="M161" s="37" t="s">
        <v>168</v>
      </c>
      <c r="N161" s="36"/>
      <c r="O161" s="36"/>
      <c r="P161" s="36"/>
      <c r="Q161" s="37"/>
      <c r="R161" s="38"/>
      <c r="S161" s="38"/>
      <c r="T161" s="38"/>
      <c r="U161" s="38"/>
      <c r="V161" s="38">
        <v>15</v>
      </c>
      <c r="W161" s="39" t="str">
        <f t="shared" si="74"/>
        <v>НБИбд</v>
      </c>
      <c r="X161" s="36" t="s">
        <v>160</v>
      </c>
      <c r="Y161" s="36">
        <v>1</v>
      </c>
      <c r="Z161" s="36">
        <v>1</v>
      </c>
      <c r="AA161" s="39">
        <f t="shared" si="75"/>
        <v>1</v>
      </c>
      <c r="AB161" s="53">
        <v>1</v>
      </c>
      <c r="AC161" s="53"/>
      <c r="AD161" s="40">
        <f t="shared" si="76"/>
        <v>1</v>
      </c>
      <c r="AE161" s="41">
        <f t="shared" si="77"/>
        <v>1</v>
      </c>
      <c r="AF161" s="41">
        <f t="shared" si="78"/>
        <v>1</v>
      </c>
      <c r="AG161" s="42" t="s">
        <v>80</v>
      </c>
      <c r="AH161" s="37" t="s">
        <v>81</v>
      </c>
      <c r="AI161" s="37" t="s">
        <v>94</v>
      </c>
      <c r="AJ161" s="55" t="s">
        <v>102</v>
      </c>
      <c r="AK161" s="37"/>
      <c r="AL161" s="44">
        <f t="shared" si="79"/>
        <v>0</v>
      </c>
      <c r="AM161" s="44">
        <f t="shared" si="80"/>
        <v>0</v>
      </c>
      <c r="AN161" s="44">
        <f t="shared" si="81"/>
        <v>0</v>
      </c>
      <c r="AO161" s="44">
        <f t="shared" si="82"/>
        <v>0</v>
      </c>
      <c r="AP161" s="44">
        <f t="shared" si="83"/>
        <v>0</v>
      </c>
      <c r="AQ161" s="44">
        <f t="shared" si="84"/>
        <v>0</v>
      </c>
      <c r="AR161" s="44">
        <f t="shared" si="85"/>
        <v>0</v>
      </c>
      <c r="AS161" s="44">
        <f t="shared" si="86"/>
        <v>0</v>
      </c>
      <c r="AT161" s="44">
        <f t="shared" si="87"/>
        <v>0</v>
      </c>
      <c r="AU161" s="44">
        <f t="shared" si="88"/>
        <v>0</v>
      </c>
      <c r="AV161" s="44">
        <f>IF(M161="ПП",РПП*AA161*(U161/1.5),IF(M161="ВП",ВПр*AA161*(U161/1.5),IF(M161="РПА",РПА*AA161*(U161/1.5),IF(M161="КПА",кпа*AA161*(U161/1.5),0))))</f>
        <v>0</v>
      </c>
      <c r="AW161" s="44">
        <f t="shared" si="89"/>
        <v>10</v>
      </c>
      <c r="AX161" s="44">
        <f t="shared" si="90"/>
        <v>0</v>
      </c>
      <c r="AY161" s="44">
        <f t="shared" si="91"/>
        <v>0</v>
      </c>
      <c r="AZ161" s="44">
        <f t="shared" si="92"/>
        <v>0</v>
      </c>
      <c r="BA161" s="44">
        <f t="shared" si="93"/>
        <v>0</v>
      </c>
      <c r="BB161" s="44">
        <f t="shared" si="94"/>
        <v>0</v>
      </c>
      <c r="BC161" s="44">
        <f t="shared" si="95"/>
        <v>0</v>
      </c>
      <c r="BD161" s="44">
        <f t="shared" si="96"/>
        <v>0</v>
      </c>
      <c r="BE161" s="45">
        <f t="shared" si="97"/>
        <v>10</v>
      </c>
      <c r="BF161" s="46"/>
      <c r="BG161" s="47">
        <f t="shared" si="98"/>
        <v>0</v>
      </c>
      <c r="BH161" s="47">
        <f t="shared" si="99"/>
        <v>0</v>
      </c>
      <c r="BI161" s="47">
        <f t="shared" si="100"/>
        <v>0</v>
      </c>
      <c r="BJ161" s="48">
        <f t="shared" si="101"/>
        <v>0</v>
      </c>
      <c r="BK161" s="48">
        <f t="shared" si="102"/>
        <v>0</v>
      </c>
      <c r="BL161" s="48">
        <f t="shared" si="103"/>
        <v>10</v>
      </c>
    </row>
    <row r="162" spans="1:64" s="2" customFormat="1" ht="30" customHeight="1">
      <c r="A162" s="29" t="str">
        <f t="shared" si="70"/>
        <v>Д</v>
      </c>
      <c r="B162" s="29" t="str">
        <f t="shared" si="71"/>
        <v>Б</v>
      </c>
      <c r="C162" s="30" t="s">
        <v>125</v>
      </c>
      <c r="D162" s="31" t="str">
        <f t="shared" si="72"/>
        <v>'38.03.05</v>
      </c>
      <c r="E162" s="32" t="str">
        <f t="shared" si="73"/>
        <v>Бизнес-информатика</v>
      </c>
      <c r="F162" s="33" t="s">
        <v>154</v>
      </c>
      <c r="G162" s="33" t="s">
        <v>89</v>
      </c>
      <c r="H162" s="34"/>
      <c r="I162" s="34"/>
      <c r="J162" s="35" t="s">
        <v>171</v>
      </c>
      <c r="K162" s="36" t="s">
        <v>172</v>
      </c>
      <c r="L162" s="36">
        <v>9</v>
      </c>
      <c r="M162" s="37" t="s">
        <v>173</v>
      </c>
      <c r="N162" s="36"/>
      <c r="O162" s="36"/>
      <c r="P162" s="36"/>
      <c r="Q162" s="37"/>
      <c r="R162" s="38"/>
      <c r="S162" s="38"/>
      <c r="T162" s="38"/>
      <c r="U162" s="38">
        <v>3</v>
      </c>
      <c r="V162" s="38"/>
      <c r="W162" s="39" t="str">
        <f t="shared" si="74"/>
        <v>НБИбд</v>
      </c>
      <c r="X162" s="36" t="s">
        <v>160</v>
      </c>
      <c r="Y162" s="36">
        <v>1</v>
      </c>
      <c r="Z162" s="36">
        <v>1</v>
      </c>
      <c r="AA162" s="39">
        <f t="shared" si="75"/>
        <v>1</v>
      </c>
      <c r="AB162" s="53">
        <v>1</v>
      </c>
      <c r="AC162" s="53"/>
      <c r="AD162" s="40">
        <f t="shared" si="76"/>
        <v>1</v>
      </c>
      <c r="AE162" s="41">
        <f t="shared" si="77"/>
        <v>1</v>
      </c>
      <c r="AF162" s="41">
        <f t="shared" si="78"/>
        <v>1</v>
      </c>
      <c r="AG162" s="42" t="s">
        <v>80</v>
      </c>
      <c r="AH162" s="37" t="s">
        <v>169</v>
      </c>
      <c r="AI162" s="37"/>
      <c r="AJ162" s="55" t="s">
        <v>170</v>
      </c>
      <c r="AK162" s="37"/>
      <c r="AL162" s="44">
        <f t="shared" si="79"/>
        <v>0</v>
      </c>
      <c r="AM162" s="44">
        <f t="shared" si="80"/>
        <v>0</v>
      </c>
      <c r="AN162" s="44">
        <f t="shared" si="81"/>
        <v>0</v>
      </c>
      <c r="AO162" s="44">
        <f t="shared" si="82"/>
        <v>0</v>
      </c>
      <c r="AP162" s="44">
        <f t="shared" si="83"/>
        <v>0</v>
      </c>
      <c r="AQ162" s="44">
        <f t="shared" si="84"/>
        <v>0</v>
      </c>
      <c r="AR162" s="44">
        <f t="shared" si="85"/>
        <v>0</v>
      </c>
      <c r="AS162" s="44">
        <f t="shared" si="86"/>
        <v>0</v>
      </c>
      <c r="AT162" s="44">
        <f t="shared" si="87"/>
        <v>0</v>
      </c>
      <c r="AU162" s="44">
        <f t="shared" si="88"/>
        <v>0</v>
      </c>
      <c r="AV162" s="44">
        <f>IF(M162="ПП",РПП*AA162*(U162/1.5),IF(M162="ВП",ВПр*AA162*(U162/1.5),IF(M162="РПА",РПА*AA162*(U162/1.5),IF(M162="КПА",кпа*AA162*(U162/1.5),0))))</f>
        <v>3</v>
      </c>
      <c r="AW162" s="44">
        <f t="shared" si="89"/>
        <v>0</v>
      </c>
      <c r="AX162" s="44">
        <f t="shared" si="90"/>
        <v>0</v>
      </c>
      <c r="AY162" s="44">
        <f t="shared" si="91"/>
        <v>0</v>
      </c>
      <c r="AZ162" s="44">
        <f t="shared" si="92"/>
        <v>0</v>
      </c>
      <c r="BA162" s="44">
        <f t="shared" si="93"/>
        <v>0</v>
      </c>
      <c r="BB162" s="44">
        <f t="shared" si="94"/>
        <v>0</v>
      </c>
      <c r="BC162" s="44">
        <f t="shared" si="95"/>
        <v>0</v>
      </c>
      <c r="BD162" s="44">
        <f t="shared" si="96"/>
        <v>0</v>
      </c>
      <c r="BE162" s="45">
        <f t="shared" si="97"/>
        <v>3</v>
      </c>
      <c r="BF162" s="46"/>
      <c r="BG162" s="47">
        <f t="shared" si="98"/>
        <v>0</v>
      </c>
      <c r="BH162" s="47">
        <f t="shared" si="99"/>
        <v>0</v>
      </c>
      <c r="BI162" s="47">
        <f t="shared" si="100"/>
        <v>0</v>
      </c>
      <c r="BJ162" s="48">
        <f t="shared" si="101"/>
        <v>0</v>
      </c>
      <c r="BK162" s="48">
        <f t="shared" si="102"/>
        <v>0</v>
      </c>
      <c r="BL162" s="48">
        <f t="shared" si="103"/>
        <v>3</v>
      </c>
    </row>
    <row r="163" spans="1:64" s="2" customFormat="1" ht="30" customHeight="1">
      <c r="A163" s="29" t="str">
        <f t="shared" si="70"/>
        <v>Д</v>
      </c>
      <c r="B163" s="29" t="str">
        <f t="shared" si="71"/>
        <v>Б</v>
      </c>
      <c r="C163" s="30" t="s">
        <v>125</v>
      </c>
      <c r="D163" s="31" t="str">
        <f t="shared" si="72"/>
        <v>'38.03.05</v>
      </c>
      <c r="E163" s="32" t="str">
        <f t="shared" si="73"/>
        <v>Бизнес-информатика</v>
      </c>
      <c r="F163" s="33" t="s">
        <v>154</v>
      </c>
      <c r="G163" s="33" t="s">
        <v>89</v>
      </c>
      <c r="H163" s="34"/>
      <c r="I163" s="34"/>
      <c r="J163" s="35" t="s">
        <v>171</v>
      </c>
      <c r="K163" s="36" t="s">
        <v>172</v>
      </c>
      <c r="L163" s="36">
        <v>9</v>
      </c>
      <c r="M163" s="37" t="s">
        <v>173</v>
      </c>
      <c r="N163" s="36"/>
      <c r="O163" s="36"/>
      <c r="P163" s="36"/>
      <c r="Q163" s="37"/>
      <c r="R163" s="38"/>
      <c r="S163" s="38"/>
      <c r="T163" s="38"/>
      <c r="U163" s="38">
        <v>3</v>
      </c>
      <c r="V163" s="38"/>
      <c r="W163" s="39" t="str">
        <f t="shared" si="74"/>
        <v>НБИбд</v>
      </c>
      <c r="X163" s="36" t="s">
        <v>160</v>
      </c>
      <c r="Y163" s="36">
        <v>1</v>
      </c>
      <c r="Z163" s="36">
        <v>1</v>
      </c>
      <c r="AA163" s="39">
        <f t="shared" si="75"/>
        <v>6</v>
      </c>
      <c r="AB163" s="53">
        <v>6</v>
      </c>
      <c r="AC163" s="53"/>
      <c r="AD163" s="40">
        <f t="shared" si="76"/>
        <v>1</v>
      </c>
      <c r="AE163" s="41">
        <f t="shared" si="77"/>
        <v>1</v>
      </c>
      <c r="AF163" s="41">
        <f t="shared" si="78"/>
        <v>6</v>
      </c>
      <c r="AG163" s="42" t="s">
        <v>80</v>
      </c>
      <c r="AH163" s="37" t="s">
        <v>81</v>
      </c>
      <c r="AI163" s="37" t="s">
        <v>94</v>
      </c>
      <c r="AJ163" s="55" t="s">
        <v>146</v>
      </c>
      <c r="AK163" s="37"/>
      <c r="AL163" s="44">
        <f t="shared" si="79"/>
        <v>0</v>
      </c>
      <c r="AM163" s="44">
        <f t="shared" si="80"/>
        <v>0</v>
      </c>
      <c r="AN163" s="44">
        <f t="shared" si="81"/>
        <v>0</v>
      </c>
      <c r="AO163" s="44">
        <f t="shared" si="82"/>
        <v>0</v>
      </c>
      <c r="AP163" s="44">
        <f t="shared" si="83"/>
        <v>0</v>
      </c>
      <c r="AQ163" s="44">
        <f t="shared" si="84"/>
        <v>0</v>
      </c>
      <c r="AR163" s="44">
        <f t="shared" si="85"/>
        <v>0</v>
      </c>
      <c r="AS163" s="44">
        <f t="shared" si="86"/>
        <v>0</v>
      </c>
      <c r="AT163" s="44">
        <f t="shared" si="87"/>
        <v>0</v>
      </c>
      <c r="AU163" s="44">
        <f t="shared" si="88"/>
        <v>0</v>
      </c>
      <c r="AV163" s="44">
        <f>IF(M163="ПП",РПП*AA163*(U163/1.5),IF(M163="ВП",ВПр*AA163*(U163/1.5),IF(M163="РПА",РПА*AA163*(U163/1.5),IF(M163="КПА",кпа*AA163*(U163/1.5),0))))</f>
        <v>18</v>
      </c>
      <c r="AW163" s="44">
        <f t="shared" si="89"/>
        <v>0</v>
      </c>
      <c r="AX163" s="44">
        <f t="shared" si="90"/>
        <v>0</v>
      </c>
      <c r="AY163" s="44">
        <f t="shared" si="91"/>
        <v>0</v>
      </c>
      <c r="AZ163" s="44">
        <f t="shared" si="92"/>
        <v>0</v>
      </c>
      <c r="BA163" s="44">
        <f t="shared" si="93"/>
        <v>0</v>
      </c>
      <c r="BB163" s="44">
        <f t="shared" si="94"/>
        <v>0</v>
      </c>
      <c r="BC163" s="44">
        <f t="shared" si="95"/>
        <v>0</v>
      </c>
      <c r="BD163" s="44">
        <f t="shared" si="96"/>
        <v>0</v>
      </c>
      <c r="BE163" s="45">
        <f t="shared" si="97"/>
        <v>18</v>
      </c>
      <c r="BF163" s="46"/>
      <c r="BG163" s="47">
        <f t="shared" si="98"/>
        <v>0</v>
      </c>
      <c r="BH163" s="47">
        <f t="shared" si="99"/>
        <v>0</v>
      </c>
      <c r="BI163" s="47">
        <f t="shared" si="100"/>
        <v>0</v>
      </c>
      <c r="BJ163" s="48">
        <f t="shared" si="101"/>
        <v>0</v>
      </c>
      <c r="BK163" s="48">
        <f t="shared" si="102"/>
        <v>0</v>
      </c>
      <c r="BL163" s="48">
        <f t="shared" si="103"/>
        <v>18</v>
      </c>
    </row>
    <row r="164" spans="1:64" s="2" customFormat="1" ht="30" customHeight="1">
      <c r="A164" s="29" t="str">
        <f t="shared" si="70"/>
        <v>Д</v>
      </c>
      <c r="B164" s="29" t="str">
        <f t="shared" si="71"/>
        <v>Б</v>
      </c>
      <c r="C164" s="30" t="s">
        <v>125</v>
      </c>
      <c r="D164" s="31" t="str">
        <f t="shared" si="72"/>
        <v>'38.03.05</v>
      </c>
      <c r="E164" s="32" t="str">
        <f t="shared" si="73"/>
        <v>Бизнес-информатика</v>
      </c>
      <c r="F164" s="33" t="s">
        <v>154</v>
      </c>
      <c r="G164" s="33" t="s">
        <v>89</v>
      </c>
      <c r="H164" s="34"/>
      <c r="I164" s="34"/>
      <c r="J164" s="35" t="s">
        <v>171</v>
      </c>
      <c r="K164" s="36" t="s">
        <v>172</v>
      </c>
      <c r="L164" s="36">
        <v>9</v>
      </c>
      <c r="M164" s="37" t="s">
        <v>173</v>
      </c>
      <c r="N164" s="36"/>
      <c r="O164" s="36"/>
      <c r="P164" s="36"/>
      <c r="Q164" s="37"/>
      <c r="R164" s="38"/>
      <c r="S164" s="38"/>
      <c r="T164" s="38"/>
      <c r="U164" s="38">
        <v>3</v>
      </c>
      <c r="V164" s="38"/>
      <c r="W164" s="39" t="str">
        <f t="shared" si="74"/>
        <v>НБИбд</v>
      </c>
      <c r="X164" s="36" t="s">
        <v>160</v>
      </c>
      <c r="Y164" s="36">
        <v>1</v>
      </c>
      <c r="Z164" s="36">
        <v>1</v>
      </c>
      <c r="AA164" s="39">
        <f t="shared" si="75"/>
        <v>2</v>
      </c>
      <c r="AB164" s="53">
        <v>2</v>
      </c>
      <c r="AC164" s="53"/>
      <c r="AD164" s="40">
        <f t="shared" si="76"/>
        <v>1</v>
      </c>
      <c r="AE164" s="41">
        <f t="shared" si="77"/>
        <v>1</v>
      </c>
      <c r="AF164" s="41">
        <f t="shared" si="78"/>
        <v>2</v>
      </c>
      <c r="AG164" s="42" t="s">
        <v>80</v>
      </c>
      <c r="AH164" s="37" t="s">
        <v>81</v>
      </c>
      <c r="AI164" s="37" t="s">
        <v>94</v>
      </c>
      <c r="AJ164" s="55" t="s">
        <v>138</v>
      </c>
      <c r="AK164" s="37"/>
      <c r="AL164" s="44">
        <f t="shared" si="79"/>
        <v>0</v>
      </c>
      <c r="AM164" s="44">
        <f t="shared" si="80"/>
        <v>0</v>
      </c>
      <c r="AN164" s="44">
        <f t="shared" si="81"/>
        <v>0</v>
      </c>
      <c r="AO164" s="44">
        <f t="shared" si="82"/>
        <v>0</v>
      </c>
      <c r="AP164" s="44">
        <f t="shared" si="83"/>
        <v>0</v>
      </c>
      <c r="AQ164" s="44">
        <f t="shared" si="84"/>
        <v>0</v>
      </c>
      <c r="AR164" s="44">
        <f t="shared" si="85"/>
        <v>0</v>
      </c>
      <c r="AS164" s="44">
        <f t="shared" si="86"/>
        <v>0</v>
      </c>
      <c r="AT164" s="44">
        <f t="shared" si="87"/>
        <v>0</v>
      </c>
      <c r="AU164" s="44">
        <f t="shared" si="88"/>
        <v>0</v>
      </c>
      <c r="AV164" s="44">
        <f>IF(M164="ПП",РПП*AA164*(U164/1.5),IF(M164="ВП",ВПр*AA164*(U164/1.5),IF(M164="РПА",РПА*AA164*(U164/1.5),IF(M164="КПА",кпа*AA164*(U164/1.5),0))))</f>
        <v>6</v>
      </c>
      <c r="AW164" s="44">
        <f t="shared" si="89"/>
        <v>0</v>
      </c>
      <c r="AX164" s="44">
        <f t="shared" si="90"/>
        <v>0</v>
      </c>
      <c r="AY164" s="44">
        <f t="shared" si="91"/>
        <v>0</v>
      </c>
      <c r="AZ164" s="44">
        <f t="shared" si="92"/>
        <v>0</v>
      </c>
      <c r="BA164" s="44">
        <f t="shared" si="93"/>
        <v>0</v>
      </c>
      <c r="BB164" s="44">
        <f t="shared" si="94"/>
        <v>0</v>
      </c>
      <c r="BC164" s="44">
        <f t="shared" si="95"/>
        <v>0</v>
      </c>
      <c r="BD164" s="44">
        <f t="shared" si="96"/>
        <v>0</v>
      </c>
      <c r="BE164" s="45">
        <f t="shared" si="97"/>
        <v>6</v>
      </c>
      <c r="BF164" s="46"/>
      <c r="BG164" s="47">
        <f t="shared" si="98"/>
        <v>0</v>
      </c>
      <c r="BH164" s="47">
        <f t="shared" si="99"/>
        <v>0</v>
      </c>
      <c r="BI164" s="47">
        <f t="shared" si="100"/>
        <v>0</v>
      </c>
      <c r="BJ164" s="48">
        <f t="shared" si="101"/>
        <v>0</v>
      </c>
      <c r="BK164" s="48">
        <f t="shared" si="102"/>
        <v>0</v>
      </c>
      <c r="BL164" s="48">
        <f t="shared" si="103"/>
        <v>6</v>
      </c>
    </row>
    <row r="165" spans="1:64" s="2" customFormat="1" ht="30" customHeight="1">
      <c r="A165" s="29" t="str">
        <f t="shared" si="70"/>
        <v>Д</v>
      </c>
      <c r="B165" s="29" t="str">
        <f t="shared" si="71"/>
        <v>Б</v>
      </c>
      <c r="C165" s="30" t="s">
        <v>125</v>
      </c>
      <c r="D165" s="31" t="str">
        <f t="shared" si="72"/>
        <v>'38.03.05</v>
      </c>
      <c r="E165" s="32" t="str">
        <f t="shared" si="73"/>
        <v>Бизнес-информатика</v>
      </c>
      <c r="F165" s="33" t="s">
        <v>154</v>
      </c>
      <c r="G165" s="33" t="s">
        <v>89</v>
      </c>
      <c r="H165" s="34"/>
      <c r="I165" s="34"/>
      <c r="J165" s="35" t="s">
        <v>171</v>
      </c>
      <c r="K165" s="36" t="s">
        <v>172</v>
      </c>
      <c r="L165" s="36">
        <v>9</v>
      </c>
      <c r="M165" s="37" t="s">
        <v>173</v>
      </c>
      <c r="N165" s="36"/>
      <c r="O165" s="36"/>
      <c r="P165" s="36"/>
      <c r="Q165" s="37"/>
      <c r="R165" s="38"/>
      <c r="S165" s="38"/>
      <c r="T165" s="38"/>
      <c r="U165" s="38">
        <v>3</v>
      </c>
      <c r="V165" s="38"/>
      <c r="W165" s="39" t="str">
        <f t="shared" si="74"/>
        <v>НБИбд</v>
      </c>
      <c r="X165" s="36" t="s">
        <v>160</v>
      </c>
      <c r="Y165" s="36">
        <v>1</v>
      </c>
      <c r="Z165" s="36">
        <v>1</v>
      </c>
      <c r="AA165" s="39">
        <f t="shared" si="75"/>
        <v>1</v>
      </c>
      <c r="AB165" s="53">
        <v>1</v>
      </c>
      <c r="AC165" s="53"/>
      <c r="AD165" s="40">
        <f t="shared" si="76"/>
        <v>1</v>
      </c>
      <c r="AE165" s="41">
        <f t="shared" si="77"/>
        <v>1</v>
      </c>
      <c r="AF165" s="41">
        <f t="shared" si="78"/>
        <v>1</v>
      </c>
      <c r="AG165" s="42" t="s">
        <v>80</v>
      </c>
      <c r="AH165" s="37" t="s">
        <v>81</v>
      </c>
      <c r="AI165" s="37" t="s">
        <v>94</v>
      </c>
      <c r="AJ165" s="55" t="s">
        <v>102</v>
      </c>
      <c r="AK165" s="37"/>
      <c r="AL165" s="44">
        <f t="shared" si="79"/>
        <v>0</v>
      </c>
      <c r="AM165" s="44">
        <f t="shared" si="80"/>
        <v>0</v>
      </c>
      <c r="AN165" s="44">
        <f t="shared" si="81"/>
        <v>0</v>
      </c>
      <c r="AO165" s="44">
        <f t="shared" si="82"/>
        <v>0</v>
      </c>
      <c r="AP165" s="44">
        <f t="shared" si="83"/>
        <v>0</v>
      </c>
      <c r="AQ165" s="44">
        <f t="shared" si="84"/>
        <v>0</v>
      </c>
      <c r="AR165" s="44">
        <f t="shared" si="85"/>
        <v>0</v>
      </c>
      <c r="AS165" s="44">
        <f t="shared" si="86"/>
        <v>0</v>
      </c>
      <c r="AT165" s="44">
        <f t="shared" si="87"/>
        <v>0</v>
      </c>
      <c r="AU165" s="44">
        <f t="shared" si="88"/>
        <v>0</v>
      </c>
      <c r="AV165" s="44">
        <f>IF(M165="ПП",РПП*AA165*(U165/1.5),IF(M165="ВП",ВПр*AA165*(U165/1.5),IF(M165="РПА",РПА*AA165*(U165/1.5),IF(M165="КПА",кпа*AA165*(U165/1.5),0))))</f>
        <v>3</v>
      </c>
      <c r="AW165" s="44">
        <f t="shared" si="89"/>
        <v>0</v>
      </c>
      <c r="AX165" s="44">
        <f t="shared" si="90"/>
        <v>0</v>
      </c>
      <c r="AY165" s="44">
        <f t="shared" si="91"/>
        <v>0</v>
      </c>
      <c r="AZ165" s="44">
        <f t="shared" si="92"/>
        <v>0</v>
      </c>
      <c r="BA165" s="44">
        <f t="shared" si="93"/>
        <v>0</v>
      </c>
      <c r="BB165" s="44">
        <f t="shared" si="94"/>
        <v>0</v>
      </c>
      <c r="BC165" s="44">
        <f t="shared" si="95"/>
        <v>0</v>
      </c>
      <c r="BD165" s="44">
        <f t="shared" si="96"/>
        <v>0</v>
      </c>
      <c r="BE165" s="45">
        <f t="shared" si="97"/>
        <v>3</v>
      </c>
      <c r="BF165" s="46"/>
      <c r="BG165" s="47">
        <f t="shared" si="98"/>
        <v>0</v>
      </c>
      <c r="BH165" s="47">
        <f t="shared" si="99"/>
        <v>0</v>
      </c>
      <c r="BI165" s="47">
        <f t="shared" si="100"/>
        <v>0</v>
      </c>
      <c r="BJ165" s="48">
        <f t="shared" si="101"/>
        <v>0</v>
      </c>
      <c r="BK165" s="48">
        <f t="shared" si="102"/>
        <v>0</v>
      </c>
      <c r="BL165" s="48">
        <f t="shared" si="103"/>
        <v>3</v>
      </c>
    </row>
    <row r="166" spans="1:64" s="2" customFormat="1" ht="30" customHeight="1">
      <c r="A166" s="29" t="str">
        <f t="shared" si="70"/>
        <v>Д</v>
      </c>
      <c r="B166" s="29" t="str">
        <f t="shared" si="71"/>
        <v>Б</v>
      </c>
      <c r="C166" s="30" t="s">
        <v>125</v>
      </c>
      <c r="D166" s="31" t="str">
        <f t="shared" si="72"/>
        <v>'38.03.05</v>
      </c>
      <c r="E166" s="32" t="str">
        <f t="shared" si="73"/>
        <v>Бизнес-информатика</v>
      </c>
      <c r="F166" s="33" t="s">
        <v>174</v>
      </c>
      <c r="G166" s="33" t="s">
        <v>75</v>
      </c>
      <c r="H166" s="34"/>
      <c r="I166" s="34"/>
      <c r="J166" s="35" t="s">
        <v>175</v>
      </c>
      <c r="K166" s="36" t="s">
        <v>172</v>
      </c>
      <c r="L166" s="36">
        <v>9</v>
      </c>
      <c r="M166" s="37" t="s">
        <v>176</v>
      </c>
      <c r="N166" s="36"/>
      <c r="O166" s="36"/>
      <c r="P166" s="36"/>
      <c r="Q166" s="37" t="s">
        <v>177</v>
      </c>
      <c r="R166" s="36"/>
      <c r="S166" s="36"/>
      <c r="T166" s="36"/>
      <c r="U166" s="36"/>
      <c r="V166" s="36"/>
      <c r="W166" s="39" t="str">
        <f t="shared" si="74"/>
        <v>НБИбд</v>
      </c>
      <c r="X166" s="36" t="s">
        <v>160</v>
      </c>
      <c r="Y166" s="36">
        <v>1</v>
      </c>
      <c r="Z166" s="36">
        <v>1</v>
      </c>
      <c r="AA166" s="39">
        <f t="shared" si="75"/>
        <v>1</v>
      </c>
      <c r="AB166" s="53">
        <v>1</v>
      </c>
      <c r="AC166" s="53"/>
      <c r="AD166" s="40">
        <f t="shared" si="76"/>
        <v>1</v>
      </c>
      <c r="AE166" s="41">
        <f t="shared" si="77"/>
        <v>1</v>
      </c>
      <c r="AF166" s="41">
        <f t="shared" si="78"/>
        <v>1</v>
      </c>
      <c r="AG166" s="42" t="s">
        <v>80</v>
      </c>
      <c r="AH166" s="37" t="s">
        <v>169</v>
      </c>
      <c r="AI166" s="37"/>
      <c r="AJ166" s="55" t="s">
        <v>170</v>
      </c>
      <c r="AK166" s="37"/>
      <c r="AL166" s="44">
        <f t="shared" si="79"/>
        <v>0</v>
      </c>
      <c r="AM166" s="44">
        <f t="shared" si="80"/>
        <v>0</v>
      </c>
      <c r="AN166" s="44">
        <f t="shared" si="81"/>
        <v>0</v>
      </c>
      <c r="AO166" s="44">
        <f t="shared" si="82"/>
        <v>0</v>
      </c>
      <c r="AP166" s="44">
        <f t="shared" si="83"/>
        <v>0</v>
      </c>
      <c r="AQ166" s="44">
        <f t="shared" si="84"/>
        <v>0</v>
      </c>
      <c r="AR166" s="44">
        <f t="shared" si="85"/>
        <v>0</v>
      </c>
      <c r="AS166" s="44">
        <f t="shared" si="86"/>
        <v>0</v>
      </c>
      <c r="AT166" s="44">
        <f t="shared" si="87"/>
        <v>0</v>
      </c>
      <c r="AU166" s="44">
        <f t="shared" si="88"/>
        <v>0</v>
      </c>
      <c r="AV166" s="44">
        <f>IF(M166="ПП",РПП*AA166*(U166/1.5),IF(M166="ВП",ВПр*AA166*(U166/1.5),IF(M166="РПА",РПА*AA166*(U166/1.5),IF(M166="КПА",кпа*AA166*(U166/1.5),0))))</f>
        <v>0</v>
      </c>
      <c r="AW166" s="44">
        <f t="shared" si="89"/>
        <v>0</v>
      </c>
      <c r="AX166" s="44">
        <f t="shared" si="90"/>
        <v>0</v>
      </c>
      <c r="AY166" s="44">
        <f t="shared" si="91"/>
        <v>0</v>
      </c>
      <c r="AZ166" s="44">
        <f t="shared" si="92"/>
        <v>0</v>
      </c>
      <c r="BA166" s="44">
        <f t="shared" si="93"/>
        <v>0</v>
      </c>
      <c r="BB166" s="44">
        <f t="shared" si="94"/>
        <v>20</v>
      </c>
      <c r="BC166" s="44">
        <f t="shared" si="95"/>
        <v>0</v>
      </c>
      <c r="BD166" s="44">
        <f t="shared" si="96"/>
        <v>0</v>
      </c>
      <c r="BE166" s="45">
        <f t="shared" si="97"/>
        <v>20</v>
      </c>
      <c r="BF166" s="46"/>
      <c r="BG166" s="47">
        <f t="shared" si="98"/>
        <v>0</v>
      </c>
      <c r="BH166" s="47">
        <f t="shared" si="99"/>
        <v>0</v>
      </c>
      <c r="BI166" s="47">
        <f t="shared" si="100"/>
        <v>0</v>
      </c>
      <c r="BJ166" s="48">
        <f t="shared" si="101"/>
        <v>0</v>
      </c>
      <c r="BK166" s="48">
        <f t="shared" si="102"/>
        <v>0</v>
      </c>
      <c r="BL166" s="48">
        <f t="shared" si="103"/>
        <v>20</v>
      </c>
    </row>
    <row r="167" spans="1:64" s="2" customFormat="1" ht="30" customHeight="1">
      <c r="A167" s="29" t="str">
        <f t="shared" si="70"/>
        <v>Д</v>
      </c>
      <c r="B167" s="29" t="str">
        <f t="shared" si="71"/>
        <v>Б</v>
      </c>
      <c r="C167" s="30" t="s">
        <v>125</v>
      </c>
      <c r="D167" s="31" t="str">
        <f t="shared" si="72"/>
        <v>'38.03.05</v>
      </c>
      <c r="E167" s="32" t="str">
        <f t="shared" si="73"/>
        <v>Бизнес-информатика</v>
      </c>
      <c r="F167" s="33" t="s">
        <v>174</v>
      </c>
      <c r="G167" s="33" t="s">
        <v>75</v>
      </c>
      <c r="H167" s="34"/>
      <c r="I167" s="34"/>
      <c r="J167" s="35" t="s">
        <v>175</v>
      </c>
      <c r="K167" s="36" t="s">
        <v>172</v>
      </c>
      <c r="L167" s="36">
        <v>9</v>
      </c>
      <c r="M167" s="37" t="s">
        <v>176</v>
      </c>
      <c r="N167" s="36"/>
      <c r="O167" s="36"/>
      <c r="P167" s="36"/>
      <c r="Q167" s="37" t="s">
        <v>177</v>
      </c>
      <c r="R167" s="36"/>
      <c r="S167" s="36"/>
      <c r="T167" s="36"/>
      <c r="U167" s="36"/>
      <c r="V167" s="36"/>
      <c r="W167" s="39" t="str">
        <f t="shared" si="74"/>
        <v>НБИбд</v>
      </c>
      <c r="X167" s="36" t="s">
        <v>160</v>
      </c>
      <c r="Y167" s="36">
        <v>1</v>
      </c>
      <c r="Z167" s="36">
        <v>1</v>
      </c>
      <c r="AA167" s="39">
        <f t="shared" si="75"/>
        <v>6</v>
      </c>
      <c r="AB167" s="53">
        <v>6</v>
      </c>
      <c r="AC167" s="53"/>
      <c r="AD167" s="40">
        <f t="shared" si="76"/>
        <v>1</v>
      </c>
      <c r="AE167" s="41">
        <f t="shared" si="77"/>
        <v>1</v>
      </c>
      <c r="AF167" s="41">
        <f t="shared" si="78"/>
        <v>6</v>
      </c>
      <c r="AG167" s="42" t="s">
        <v>80</v>
      </c>
      <c r="AH167" s="37" t="s">
        <v>81</v>
      </c>
      <c r="AI167" s="37" t="s">
        <v>94</v>
      </c>
      <c r="AJ167" s="55" t="s">
        <v>146</v>
      </c>
      <c r="AK167" s="37"/>
      <c r="AL167" s="44">
        <f t="shared" si="79"/>
        <v>0</v>
      </c>
      <c r="AM167" s="44">
        <f t="shared" si="80"/>
        <v>0</v>
      </c>
      <c r="AN167" s="44">
        <f t="shared" si="81"/>
        <v>0</v>
      </c>
      <c r="AO167" s="44">
        <f t="shared" si="82"/>
        <v>0</v>
      </c>
      <c r="AP167" s="44">
        <f t="shared" si="83"/>
        <v>0</v>
      </c>
      <c r="AQ167" s="44">
        <f t="shared" si="84"/>
        <v>0</v>
      </c>
      <c r="AR167" s="44">
        <f t="shared" si="85"/>
        <v>0</v>
      </c>
      <c r="AS167" s="44">
        <f t="shared" si="86"/>
        <v>0</v>
      </c>
      <c r="AT167" s="44">
        <f t="shared" si="87"/>
        <v>0</v>
      </c>
      <c r="AU167" s="44">
        <f t="shared" si="88"/>
        <v>0</v>
      </c>
      <c r="AV167" s="44">
        <f>IF(M167="ПП",РПП*AA167*(U167/1.5),IF(M167="ВП",ВПр*AA167*(U167/1.5),IF(M167="РПА",РПА*AA167*(U167/1.5),IF(M167="КПА",кпа*AA167*(U167/1.5),0))))</f>
        <v>0</v>
      </c>
      <c r="AW167" s="44">
        <f t="shared" si="89"/>
        <v>0</v>
      </c>
      <c r="AX167" s="44">
        <f t="shared" si="90"/>
        <v>0</v>
      </c>
      <c r="AY167" s="44">
        <f t="shared" si="91"/>
        <v>0</v>
      </c>
      <c r="AZ167" s="44">
        <f t="shared" si="92"/>
        <v>0</v>
      </c>
      <c r="BA167" s="44">
        <f t="shared" si="93"/>
        <v>0</v>
      </c>
      <c r="BB167" s="44">
        <f t="shared" si="94"/>
        <v>120</v>
      </c>
      <c r="BC167" s="44">
        <f t="shared" si="95"/>
        <v>0</v>
      </c>
      <c r="BD167" s="44">
        <f t="shared" si="96"/>
        <v>0</v>
      </c>
      <c r="BE167" s="45">
        <f t="shared" si="97"/>
        <v>120</v>
      </c>
      <c r="BF167" s="46"/>
      <c r="BG167" s="47">
        <f t="shared" si="98"/>
        <v>0</v>
      </c>
      <c r="BH167" s="47">
        <f t="shared" si="99"/>
        <v>0</v>
      </c>
      <c r="BI167" s="47">
        <f t="shared" si="100"/>
        <v>0</v>
      </c>
      <c r="BJ167" s="48">
        <f t="shared" si="101"/>
        <v>0</v>
      </c>
      <c r="BK167" s="48">
        <f t="shared" si="102"/>
        <v>0</v>
      </c>
      <c r="BL167" s="48">
        <f t="shared" si="103"/>
        <v>120</v>
      </c>
    </row>
    <row r="168" spans="1:64" s="2" customFormat="1" ht="30" customHeight="1">
      <c r="A168" s="29" t="str">
        <f t="shared" si="70"/>
        <v>Д</v>
      </c>
      <c r="B168" s="29" t="str">
        <f t="shared" si="71"/>
        <v>Б</v>
      </c>
      <c r="C168" s="30" t="s">
        <v>125</v>
      </c>
      <c r="D168" s="31" t="str">
        <f t="shared" si="72"/>
        <v>'38.03.05</v>
      </c>
      <c r="E168" s="32" t="str">
        <f t="shared" si="73"/>
        <v>Бизнес-информатика</v>
      </c>
      <c r="F168" s="33" t="s">
        <v>174</v>
      </c>
      <c r="G168" s="33" t="s">
        <v>75</v>
      </c>
      <c r="H168" s="34"/>
      <c r="I168" s="34"/>
      <c r="J168" s="35" t="s">
        <v>175</v>
      </c>
      <c r="K168" s="36" t="s">
        <v>172</v>
      </c>
      <c r="L168" s="36">
        <v>9</v>
      </c>
      <c r="M168" s="37" t="s">
        <v>176</v>
      </c>
      <c r="N168" s="36"/>
      <c r="O168" s="36"/>
      <c r="P168" s="36"/>
      <c r="Q168" s="37" t="s">
        <v>177</v>
      </c>
      <c r="R168" s="36"/>
      <c r="S168" s="36"/>
      <c r="T168" s="36"/>
      <c r="U168" s="36"/>
      <c r="V168" s="36"/>
      <c r="W168" s="39" t="str">
        <f t="shared" si="74"/>
        <v>НБИбд</v>
      </c>
      <c r="X168" s="36" t="s">
        <v>160</v>
      </c>
      <c r="Y168" s="36">
        <v>1</v>
      </c>
      <c r="Z168" s="36">
        <v>1</v>
      </c>
      <c r="AA168" s="39">
        <f t="shared" si="75"/>
        <v>2</v>
      </c>
      <c r="AB168" s="53">
        <v>2</v>
      </c>
      <c r="AC168" s="53"/>
      <c r="AD168" s="40">
        <f t="shared" si="76"/>
        <v>1</v>
      </c>
      <c r="AE168" s="41">
        <f t="shared" si="77"/>
        <v>1</v>
      </c>
      <c r="AF168" s="41">
        <f t="shared" si="78"/>
        <v>2</v>
      </c>
      <c r="AG168" s="42" t="s">
        <v>80</v>
      </c>
      <c r="AH168" s="37" t="s">
        <v>81</v>
      </c>
      <c r="AI168" s="37" t="s">
        <v>94</v>
      </c>
      <c r="AJ168" s="55" t="s">
        <v>138</v>
      </c>
      <c r="AK168" s="37"/>
      <c r="AL168" s="44">
        <f t="shared" si="79"/>
        <v>0</v>
      </c>
      <c r="AM168" s="44">
        <f t="shared" si="80"/>
        <v>0</v>
      </c>
      <c r="AN168" s="44">
        <f t="shared" si="81"/>
        <v>0</v>
      </c>
      <c r="AO168" s="44">
        <f t="shared" si="82"/>
        <v>0</v>
      </c>
      <c r="AP168" s="44">
        <f t="shared" si="83"/>
        <v>0</v>
      </c>
      <c r="AQ168" s="44">
        <f t="shared" si="84"/>
        <v>0</v>
      </c>
      <c r="AR168" s="44">
        <f t="shared" si="85"/>
        <v>0</v>
      </c>
      <c r="AS168" s="44">
        <f t="shared" si="86"/>
        <v>0</v>
      </c>
      <c r="AT168" s="44">
        <f t="shared" si="87"/>
        <v>0</v>
      </c>
      <c r="AU168" s="44">
        <f t="shared" si="88"/>
        <v>0</v>
      </c>
      <c r="AV168" s="44">
        <f>IF(M168="ПП",РПП*AA168*(U168/1.5),IF(M168="ВП",ВПр*AA168*(U168/1.5),IF(M168="РПА",РПА*AA168*(U168/1.5),IF(M168="КПА",кпа*AA168*(U168/1.5),0))))</f>
        <v>0</v>
      </c>
      <c r="AW168" s="44">
        <f t="shared" si="89"/>
        <v>0</v>
      </c>
      <c r="AX168" s="44">
        <f t="shared" si="90"/>
        <v>0</v>
      </c>
      <c r="AY168" s="44">
        <f t="shared" si="91"/>
        <v>0</v>
      </c>
      <c r="AZ168" s="44">
        <f t="shared" si="92"/>
        <v>0</v>
      </c>
      <c r="BA168" s="44">
        <f t="shared" si="93"/>
        <v>0</v>
      </c>
      <c r="BB168" s="44">
        <f t="shared" si="94"/>
        <v>40</v>
      </c>
      <c r="BC168" s="44">
        <f t="shared" si="95"/>
        <v>0</v>
      </c>
      <c r="BD168" s="44">
        <f t="shared" si="96"/>
        <v>0</v>
      </c>
      <c r="BE168" s="45">
        <f t="shared" si="97"/>
        <v>40</v>
      </c>
      <c r="BF168" s="46"/>
      <c r="BG168" s="47">
        <f t="shared" si="98"/>
        <v>0</v>
      </c>
      <c r="BH168" s="47">
        <f t="shared" si="99"/>
        <v>0</v>
      </c>
      <c r="BI168" s="47">
        <f t="shared" si="100"/>
        <v>0</v>
      </c>
      <c r="BJ168" s="48">
        <f t="shared" si="101"/>
        <v>0</v>
      </c>
      <c r="BK168" s="48">
        <f t="shared" si="102"/>
        <v>0</v>
      </c>
      <c r="BL168" s="48">
        <f t="shared" si="103"/>
        <v>40</v>
      </c>
    </row>
    <row r="169" spans="1:64" s="2" customFormat="1" ht="30" customHeight="1">
      <c r="A169" s="29" t="str">
        <f t="shared" si="70"/>
        <v>Д</v>
      </c>
      <c r="B169" s="29" t="str">
        <f t="shared" si="71"/>
        <v>Б</v>
      </c>
      <c r="C169" s="30" t="s">
        <v>125</v>
      </c>
      <c r="D169" s="31" t="str">
        <f t="shared" si="72"/>
        <v>'38.03.05</v>
      </c>
      <c r="E169" s="32" t="str">
        <f t="shared" si="73"/>
        <v>Бизнес-информатика</v>
      </c>
      <c r="F169" s="33" t="s">
        <v>174</v>
      </c>
      <c r="G169" s="33" t="s">
        <v>75</v>
      </c>
      <c r="H169" s="34"/>
      <c r="I169" s="34"/>
      <c r="J169" s="35" t="s">
        <v>175</v>
      </c>
      <c r="K169" s="36" t="s">
        <v>172</v>
      </c>
      <c r="L169" s="36">
        <v>9</v>
      </c>
      <c r="M169" s="37" t="s">
        <v>176</v>
      </c>
      <c r="N169" s="36"/>
      <c r="O169" s="36"/>
      <c r="P169" s="36"/>
      <c r="Q169" s="37" t="s">
        <v>177</v>
      </c>
      <c r="R169" s="36"/>
      <c r="S169" s="36"/>
      <c r="T169" s="36"/>
      <c r="U169" s="36"/>
      <c r="V169" s="36"/>
      <c r="W169" s="39" t="str">
        <f t="shared" si="74"/>
        <v>НБИбд</v>
      </c>
      <c r="X169" s="36" t="s">
        <v>160</v>
      </c>
      <c r="Y169" s="36">
        <v>1</v>
      </c>
      <c r="Z169" s="36">
        <v>1</v>
      </c>
      <c r="AA169" s="39">
        <f t="shared" si="75"/>
        <v>1</v>
      </c>
      <c r="AB169" s="53">
        <v>1</v>
      </c>
      <c r="AC169" s="53"/>
      <c r="AD169" s="40">
        <f t="shared" si="76"/>
        <v>1</v>
      </c>
      <c r="AE169" s="41">
        <f t="shared" si="77"/>
        <v>1</v>
      </c>
      <c r="AF169" s="41">
        <f t="shared" si="78"/>
        <v>1</v>
      </c>
      <c r="AG169" s="42" t="s">
        <v>80</v>
      </c>
      <c r="AH169" s="37" t="s">
        <v>81</v>
      </c>
      <c r="AI169" s="37" t="s">
        <v>94</v>
      </c>
      <c r="AJ169" s="55" t="s">
        <v>102</v>
      </c>
      <c r="AK169" s="37"/>
      <c r="AL169" s="44">
        <f t="shared" si="79"/>
        <v>0</v>
      </c>
      <c r="AM169" s="44">
        <f t="shared" si="80"/>
        <v>0</v>
      </c>
      <c r="AN169" s="44">
        <f t="shared" si="81"/>
        <v>0</v>
      </c>
      <c r="AO169" s="44">
        <f t="shared" si="82"/>
        <v>0</v>
      </c>
      <c r="AP169" s="44">
        <f t="shared" si="83"/>
        <v>0</v>
      </c>
      <c r="AQ169" s="44">
        <f t="shared" si="84"/>
        <v>0</v>
      </c>
      <c r="AR169" s="44">
        <f t="shared" si="85"/>
        <v>0</v>
      </c>
      <c r="AS169" s="44">
        <f t="shared" si="86"/>
        <v>0</v>
      </c>
      <c r="AT169" s="44">
        <f t="shared" si="87"/>
        <v>0</v>
      </c>
      <c r="AU169" s="44">
        <f t="shared" si="88"/>
        <v>0</v>
      </c>
      <c r="AV169" s="44">
        <f>IF(M169="ПП",РПП*AA169*(U169/1.5),IF(M169="ВП",ВПр*AA169*(U169/1.5),IF(M169="РПА",РПА*AA169*(U169/1.5),IF(M169="КПА",кпа*AA169*(U169/1.5),0))))</f>
        <v>0</v>
      </c>
      <c r="AW169" s="44">
        <f t="shared" si="89"/>
        <v>0</v>
      </c>
      <c r="AX169" s="44">
        <f t="shared" si="90"/>
        <v>0</v>
      </c>
      <c r="AY169" s="44">
        <f t="shared" si="91"/>
        <v>0</v>
      </c>
      <c r="AZ169" s="44">
        <f t="shared" si="92"/>
        <v>0</v>
      </c>
      <c r="BA169" s="44">
        <f t="shared" si="93"/>
        <v>0</v>
      </c>
      <c r="BB169" s="44">
        <f t="shared" si="94"/>
        <v>20</v>
      </c>
      <c r="BC169" s="44">
        <f t="shared" si="95"/>
        <v>0</v>
      </c>
      <c r="BD169" s="44">
        <f t="shared" si="96"/>
        <v>0</v>
      </c>
      <c r="BE169" s="45">
        <f t="shared" si="97"/>
        <v>20</v>
      </c>
      <c r="BF169" s="46"/>
      <c r="BG169" s="47">
        <f t="shared" si="98"/>
        <v>0</v>
      </c>
      <c r="BH169" s="47">
        <f t="shared" si="99"/>
        <v>0</v>
      </c>
      <c r="BI169" s="47">
        <f t="shared" si="100"/>
        <v>0</v>
      </c>
      <c r="BJ169" s="48">
        <f t="shared" si="101"/>
        <v>0</v>
      </c>
      <c r="BK169" s="48">
        <f t="shared" si="102"/>
        <v>0</v>
      </c>
      <c r="BL169" s="48">
        <f t="shared" si="103"/>
        <v>20</v>
      </c>
    </row>
    <row r="170" spans="1:64" s="2" customFormat="1" ht="30" customHeight="1">
      <c r="A170" s="29" t="str">
        <f t="shared" si="70"/>
        <v>Д</v>
      </c>
      <c r="B170" s="29" t="str">
        <f t="shared" si="71"/>
        <v>Б</v>
      </c>
      <c r="C170" s="30" t="s">
        <v>125</v>
      </c>
      <c r="D170" s="31" t="str">
        <f t="shared" si="72"/>
        <v>'38.03.05</v>
      </c>
      <c r="E170" s="32" t="str">
        <f t="shared" si="73"/>
        <v>Бизнес-информатика</v>
      </c>
      <c r="F170" s="33" t="s">
        <v>174</v>
      </c>
      <c r="G170" s="33" t="s">
        <v>75</v>
      </c>
      <c r="H170" s="34"/>
      <c r="I170" s="34"/>
      <c r="J170" s="35" t="s">
        <v>47</v>
      </c>
      <c r="K170" s="36" t="s">
        <v>172</v>
      </c>
      <c r="L170" s="36">
        <v>9</v>
      </c>
      <c r="M170" s="37" t="s">
        <v>178</v>
      </c>
      <c r="N170" s="36"/>
      <c r="O170" s="36"/>
      <c r="P170" s="36"/>
      <c r="Q170" s="37" t="s">
        <v>177</v>
      </c>
      <c r="R170" s="36"/>
      <c r="S170" s="36"/>
      <c r="T170" s="36"/>
      <c r="U170" s="36"/>
      <c r="V170" s="36"/>
      <c r="W170" s="39" t="str">
        <f t="shared" si="74"/>
        <v>НБИбд</v>
      </c>
      <c r="X170" s="36" t="s">
        <v>160</v>
      </c>
      <c r="Y170" s="36">
        <v>1</v>
      </c>
      <c r="Z170" s="36">
        <v>1</v>
      </c>
      <c r="AA170" s="39">
        <f t="shared" si="75"/>
        <v>1</v>
      </c>
      <c r="AB170" s="53">
        <v>1</v>
      </c>
      <c r="AC170" s="53"/>
      <c r="AD170" s="40">
        <f t="shared" si="76"/>
        <v>1</v>
      </c>
      <c r="AE170" s="41">
        <f t="shared" si="77"/>
        <v>1</v>
      </c>
      <c r="AF170" s="41">
        <f t="shared" si="78"/>
        <v>1</v>
      </c>
      <c r="AG170" s="42" t="s">
        <v>80</v>
      </c>
      <c r="AH170" s="37" t="s">
        <v>169</v>
      </c>
      <c r="AI170" s="37"/>
      <c r="AJ170" s="55" t="s">
        <v>170</v>
      </c>
      <c r="AK170" s="37"/>
      <c r="AL170" s="44">
        <f t="shared" si="79"/>
        <v>0</v>
      </c>
      <c r="AM170" s="44">
        <f t="shared" si="80"/>
        <v>0</v>
      </c>
      <c r="AN170" s="44">
        <f t="shared" si="81"/>
        <v>0</v>
      </c>
      <c r="AO170" s="44">
        <f t="shared" si="82"/>
        <v>0</v>
      </c>
      <c r="AP170" s="44">
        <f t="shared" si="83"/>
        <v>0</v>
      </c>
      <c r="AQ170" s="44">
        <f t="shared" si="84"/>
        <v>0</v>
      </c>
      <c r="AR170" s="44">
        <f t="shared" si="85"/>
        <v>0</v>
      </c>
      <c r="AS170" s="44">
        <f t="shared" si="86"/>
        <v>0</v>
      </c>
      <c r="AT170" s="44">
        <f t="shared" si="87"/>
        <v>0</v>
      </c>
      <c r="AU170" s="44">
        <f t="shared" si="88"/>
        <v>0</v>
      </c>
      <c r="AV170" s="44">
        <f>IF(M170="ПП",РПП*AA170*(U170/1.5),IF(M170="ВП",ВПр*AA170*(U170/1.5),IF(M170="РПА",РПА*AA170*(U170/1.5),IF(M170="КПА",кпа*AA170*(U170/1.5),0))))</f>
        <v>0</v>
      </c>
      <c r="AW170" s="44">
        <f t="shared" si="89"/>
        <v>0</v>
      </c>
      <c r="AX170" s="44">
        <f t="shared" si="90"/>
        <v>0</v>
      </c>
      <c r="AY170" s="44">
        <f t="shared" si="91"/>
        <v>0</v>
      </c>
      <c r="AZ170" s="44">
        <f t="shared" si="92"/>
        <v>0</v>
      </c>
      <c r="BA170" s="44">
        <f t="shared" si="93"/>
        <v>0</v>
      </c>
      <c r="BB170" s="44">
        <f t="shared" si="94"/>
        <v>0</v>
      </c>
      <c r="BC170" s="44">
        <f t="shared" si="95"/>
        <v>2</v>
      </c>
      <c r="BD170" s="44">
        <f t="shared" si="96"/>
        <v>0</v>
      </c>
      <c r="BE170" s="45">
        <f t="shared" si="97"/>
        <v>2</v>
      </c>
      <c r="BF170" s="46"/>
      <c r="BG170" s="47">
        <f t="shared" si="98"/>
        <v>0</v>
      </c>
      <c r="BH170" s="47">
        <f t="shared" si="99"/>
        <v>0</v>
      </c>
      <c r="BI170" s="47">
        <f t="shared" si="100"/>
        <v>0</v>
      </c>
      <c r="BJ170" s="48">
        <f t="shared" si="101"/>
        <v>0</v>
      </c>
      <c r="BK170" s="48">
        <f t="shared" si="102"/>
        <v>0</v>
      </c>
      <c r="BL170" s="48">
        <f t="shared" si="103"/>
        <v>2</v>
      </c>
    </row>
    <row r="171" spans="1:64" s="2" customFormat="1" ht="30" customHeight="1">
      <c r="A171" s="29" t="str">
        <f t="shared" si="70"/>
        <v>Д</v>
      </c>
      <c r="B171" s="29" t="str">
        <f t="shared" si="71"/>
        <v>Б</v>
      </c>
      <c r="C171" s="30" t="s">
        <v>125</v>
      </c>
      <c r="D171" s="31" t="str">
        <f t="shared" si="72"/>
        <v>'38.03.05</v>
      </c>
      <c r="E171" s="32" t="str">
        <f t="shared" si="73"/>
        <v>Бизнес-информатика</v>
      </c>
      <c r="F171" s="33" t="s">
        <v>174</v>
      </c>
      <c r="G171" s="33" t="s">
        <v>75</v>
      </c>
      <c r="H171" s="34"/>
      <c r="I171" s="34"/>
      <c r="J171" s="35" t="s">
        <v>47</v>
      </c>
      <c r="K171" s="36" t="s">
        <v>172</v>
      </c>
      <c r="L171" s="36">
        <v>9</v>
      </c>
      <c r="M171" s="37" t="s">
        <v>178</v>
      </c>
      <c r="N171" s="36"/>
      <c r="O171" s="36"/>
      <c r="P171" s="36"/>
      <c r="Q171" s="37" t="s">
        <v>177</v>
      </c>
      <c r="R171" s="36"/>
      <c r="S171" s="36"/>
      <c r="T171" s="36"/>
      <c r="U171" s="36"/>
      <c r="V171" s="36"/>
      <c r="W171" s="39" t="str">
        <f t="shared" si="74"/>
        <v>НБИбд</v>
      </c>
      <c r="X171" s="36" t="s">
        <v>160</v>
      </c>
      <c r="Y171" s="36">
        <v>1</v>
      </c>
      <c r="Z171" s="36">
        <v>1</v>
      </c>
      <c r="AA171" s="39">
        <f t="shared" si="75"/>
        <v>6</v>
      </c>
      <c r="AB171" s="53">
        <v>6</v>
      </c>
      <c r="AC171" s="53"/>
      <c r="AD171" s="40">
        <f t="shared" si="76"/>
        <v>1</v>
      </c>
      <c r="AE171" s="41">
        <f t="shared" si="77"/>
        <v>1</v>
      </c>
      <c r="AF171" s="41">
        <f t="shared" si="78"/>
        <v>6</v>
      </c>
      <c r="AG171" s="42" t="s">
        <v>80</v>
      </c>
      <c r="AH171" s="37" t="s">
        <v>81</v>
      </c>
      <c r="AI171" s="37" t="s">
        <v>94</v>
      </c>
      <c r="AJ171" s="55" t="s">
        <v>146</v>
      </c>
      <c r="AK171" s="37"/>
      <c r="AL171" s="44">
        <f t="shared" si="79"/>
        <v>0</v>
      </c>
      <c r="AM171" s="44">
        <f t="shared" si="80"/>
        <v>0</v>
      </c>
      <c r="AN171" s="44">
        <f t="shared" si="81"/>
        <v>0</v>
      </c>
      <c r="AO171" s="44">
        <f t="shared" si="82"/>
        <v>0</v>
      </c>
      <c r="AP171" s="44">
        <f t="shared" si="83"/>
        <v>0</v>
      </c>
      <c r="AQ171" s="44">
        <f t="shared" si="84"/>
        <v>0</v>
      </c>
      <c r="AR171" s="44">
        <f t="shared" si="85"/>
        <v>0</v>
      </c>
      <c r="AS171" s="44">
        <f t="shared" si="86"/>
        <v>0</v>
      </c>
      <c r="AT171" s="44">
        <f t="shared" si="87"/>
        <v>0</v>
      </c>
      <c r="AU171" s="44">
        <f t="shared" si="88"/>
        <v>0</v>
      </c>
      <c r="AV171" s="44">
        <f>IF(M171="ПП",РПП*AA171*(U171/1.5),IF(M171="ВП",ВПр*AA171*(U171/1.5),IF(M171="РПА",РПА*AA171*(U171/1.5),IF(M171="КПА",кпа*AA171*(U171/1.5),0))))</f>
        <v>0</v>
      </c>
      <c r="AW171" s="44">
        <f t="shared" si="89"/>
        <v>0</v>
      </c>
      <c r="AX171" s="44">
        <f t="shared" si="90"/>
        <v>0</v>
      </c>
      <c r="AY171" s="44">
        <f t="shared" si="91"/>
        <v>0</v>
      </c>
      <c r="AZ171" s="44">
        <f t="shared" si="92"/>
        <v>0</v>
      </c>
      <c r="BA171" s="44">
        <f t="shared" si="93"/>
        <v>0</v>
      </c>
      <c r="BB171" s="44">
        <f t="shared" si="94"/>
        <v>0</v>
      </c>
      <c r="BC171" s="44">
        <f t="shared" si="95"/>
        <v>12</v>
      </c>
      <c r="BD171" s="44">
        <f t="shared" si="96"/>
        <v>0</v>
      </c>
      <c r="BE171" s="45">
        <f t="shared" si="97"/>
        <v>12</v>
      </c>
      <c r="BF171" s="46"/>
      <c r="BG171" s="47">
        <f t="shared" si="98"/>
        <v>0</v>
      </c>
      <c r="BH171" s="47">
        <f t="shared" si="99"/>
        <v>0</v>
      </c>
      <c r="BI171" s="47">
        <f t="shared" si="100"/>
        <v>0</v>
      </c>
      <c r="BJ171" s="48">
        <f t="shared" si="101"/>
        <v>0</v>
      </c>
      <c r="BK171" s="48">
        <f t="shared" si="102"/>
        <v>0</v>
      </c>
      <c r="BL171" s="48">
        <f t="shared" si="103"/>
        <v>12</v>
      </c>
    </row>
    <row r="172" spans="1:64" s="2" customFormat="1" ht="30" customHeight="1">
      <c r="A172" s="29" t="str">
        <f t="shared" si="70"/>
        <v>Д</v>
      </c>
      <c r="B172" s="29" t="str">
        <f t="shared" si="71"/>
        <v>Б</v>
      </c>
      <c r="C172" s="30" t="s">
        <v>125</v>
      </c>
      <c r="D172" s="31" t="str">
        <f t="shared" si="72"/>
        <v>'38.03.05</v>
      </c>
      <c r="E172" s="32" t="str">
        <f t="shared" si="73"/>
        <v>Бизнес-информатика</v>
      </c>
      <c r="F172" s="33" t="s">
        <v>174</v>
      </c>
      <c r="G172" s="33" t="s">
        <v>75</v>
      </c>
      <c r="H172" s="34"/>
      <c r="I172" s="34"/>
      <c r="J172" s="35" t="s">
        <v>47</v>
      </c>
      <c r="K172" s="36" t="s">
        <v>172</v>
      </c>
      <c r="L172" s="36">
        <v>9</v>
      </c>
      <c r="M172" s="37" t="s">
        <v>178</v>
      </c>
      <c r="N172" s="36"/>
      <c r="O172" s="36"/>
      <c r="P172" s="36"/>
      <c r="Q172" s="37" t="s">
        <v>177</v>
      </c>
      <c r="R172" s="36"/>
      <c r="S172" s="36"/>
      <c r="T172" s="36"/>
      <c r="U172" s="36"/>
      <c r="V172" s="36"/>
      <c r="W172" s="39" t="str">
        <f t="shared" si="74"/>
        <v>НБИбд</v>
      </c>
      <c r="X172" s="36" t="s">
        <v>160</v>
      </c>
      <c r="Y172" s="36">
        <v>1</v>
      </c>
      <c r="Z172" s="36">
        <v>1</v>
      </c>
      <c r="AA172" s="39">
        <f t="shared" si="75"/>
        <v>2</v>
      </c>
      <c r="AB172" s="53">
        <v>2</v>
      </c>
      <c r="AC172" s="53"/>
      <c r="AD172" s="40">
        <f t="shared" si="76"/>
        <v>1</v>
      </c>
      <c r="AE172" s="41">
        <f t="shared" si="77"/>
        <v>1</v>
      </c>
      <c r="AF172" s="41">
        <f t="shared" si="78"/>
        <v>2</v>
      </c>
      <c r="AG172" s="42" t="s">
        <v>80</v>
      </c>
      <c r="AH172" s="37" t="s">
        <v>81</v>
      </c>
      <c r="AI172" s="37" t="s">
        <v>94</v>
      </c>
      <c r="AJ172" s="55" t="s">
        <v>138</v>
      </c>
      <c r="AK172" s="37"/>
      <c r="AL172" s="44">
        <f t="shared" si="79"/>
        <v>0</v>
      </c>
      <c r="AM172" s="44">
        <f t="shared" si="80"/>
        <v>0</v>
      </c>
      <c r="AN172" s="44">
        <f t="shared" si="81"/>
        <v>0</v>
      </c>
      <c r="AO172" s="44">
        <f t="shared" si="82"/>
        <v>0</v>
      </c>
      <c r="AP172" s="44">
        <f t="shared" si="83"/>
        <v>0</v>
      </c>
      <c r="AQ172" s="44">
        <f t="shared" si="84"/>
        <v>0</v>
      </c>
      <c r="AR172" s="44">
        <f t="shared" si="85"/>
        <v>0</v>
      </c>
      <c r="AS172" s="44">
        <f t="shared" si="86"/>
        <v>0</v>
      </c>
      <c r="AT172" s="44">
        <f t="shared" si="87"/>
        <v>0</v>
      </c>
      <c r="AU172" s="44">
        <f t="shared" si="88"/>
        <v>0</v>
      </c>
      <c r="AV172" s="44">
        <f>IF(M172="ПП",РПП*AA172*(U172/1.5),IF(M172="ВП",ВПр*AA172*(U172/1.5),IF(M172="РПА",РПА*AA172*(U172/1.5),IF(M172="КПА",кпа*AA172*(U172/1.5),0))))</f>
        <v>0</v>
      </c>
      <c r="AW172" s="44">
        <f t="shared" si="89"/>
        <v>0</v>
      </c>
      <c r="AX172" s="44">
        <f t="shared" si="90"/>
        <v>0</v>
      </c>
      <c r="AY172" s="44">
        <f t="shared" si="91"/>
        <v>0</v>
      </c>
      <c r="AZ172" s="44">
        <f t="shared" si="92"/>
        <v>0</v>
      </c>
      <c r="BA172" s="44">
        <f t="shared" si="93"/>
        <v>0</v>
      </c>
      <c r="BB172" s="44">
        <f t="shared" si="94"/>
        <v>0</v>
      </c>
      <c r="BC172" s="44">
        <f t="shared" si="95"/>
        <v>4</v>
      </c>
      <c r="BD172" s="44">
        <f t="shared" si="96"/>
        <v>0</v>
      </c>
      <c r="BE172" s="45">
        <f t="shared" si="97"/>
        <v>4</v>
      </c>
      <c r="BF172" s="46"/>
      <c r="BG172" s="47">
        <f t="shared" si="98"/>
        <v>0</v>
      </c>
      <c r="BH172" s="47">
        <f t="shared" si="99"/>
        <v>0</v>
      </c>
      <c r="BI172" s="47">
        <f t="shared" si="100"/>
        <v>0</v>
      </c>
      <c r="BJ172" s="48">
        <f t="shared" si="101"/>
        <v>0</v>
      </c>
      <c r="BK172" s="48">
        <f t="shared" si="102"/>
        <v>0</v>
      </c>
      <c r="BL172" s="48">
        <f t="shared" si="103"/>
        <v>4</v>
      </c>
    </row>
    <row r="173" spans="1:64" s="2" customFormat="1" ht="30" customHeight="1">
      <c r="A173" s="29" t="str">
        <f t="shared" si="70"/>
        <v>Д</v>
      </c>
      <c r="B173" s="29" t="str">
        <f t="shared" si="71"/>
        <v>Б</v>
      </c>
      <c r="C173" s="30" t="s">
        <v>125</v>
      </c>
      <c r="D173" s="31" t="str">
        <f t="shared" si="72"/>
        <v>'38.03.05</v>
      </c>
      <c r="E173" s="32" t="str">
        <f t="shared" si="73"/>
        <v>Бизнес-информатика</v>
      </c>
      <c r="F173" s="33" t="s">
        <v>174</v>
      </c>
      <c r="G173" s="33" t="s">
        <v>75</v>
      </c>
      <c r="H173" s="34"/>
      <c r="I173" s="34"/>
      <c r="J173" s="35" t="s">
        <v>47</v>
      </c>
      <c r="K173" s="36" t="s">
        <v>172</v>
      </c>
      <c r="L173" s="36">
        <v>9</v>
      </c>
      <c r="M173" s="37" t="s">
        <v>178</v>
      </c>
      <c r="N173" s="36"/>
      <c r="O173" s="36"/>
      <c r="P173" s="36"/>
      <c r="Q173" s="37" t="s">
        <v>177</v>
      </c>
      <c r="R173" s="36"/>
      <c r="S173" s="36"/>
      <c r="T173" s="36"/>
      <c r="U173" s="36"/>
      <c r="V173" s="36"/>
      <c r="W173" s="39" t="str">
        <f t="shared" si="74"/>
        <v>НБИбд</v>
      </c>
      <c r="X173" s="36" t="s">
        <v>160</v>
      </c>
      <c r="Y173" s="36">
        <v>1</v>
      </c>
      <c r="Z173" s="36">
        <v>1</v>
      </c>
      <c r="AA173" s="39">
        <f t="shared" si="75"/>
        <v>1</v>
      </c>
      <c r="AB173" s="53">
        <v>1</v>
      </c>
      <c r="AC173" s="53"/>
      <c r="AD173" s="40">
        <f t="shared" si="76"/>
        <v>1</v>
      </c>
      <c r="AE173" s="41">
        <f t="shared" si="77"/>
        <v>1</v>
      </c>
      <c r="AF173" s="41">
        <f t="shared" si="78"/>
        <v>1</v>
      </c>
      <c r="AG173" s="42" t="s">
        <v>80</v>
      </c>
      <c r="AH173" s="37" t="s">
        <v>81</v>
      </c>
      <c r="AI173" s="37" t="s">
        <v>94</v>
      </c>
      <c r="AJ173" s="55" t="s">
        <v>102</v>
      </c>
      <c r="AK173" s="37"/>
      <c r="AL173" s="44">
        <f t="shared" si="79"/>
        <v>0</v>
      </c>
      <c r="AM173" s="44">
        <f t="shared" si="80"/>
        <v>0</v>
      </c>
      <c r="AN173" s="44">
        <f t="shared" si="81"/>
        <v>0</v>
      </c>
      <c r="AO173" s="44">
        <f t="shared" si="82"/>
        <v>0</v>
      </c>
      <c r="AP173" s="44">
        <f t="shared" si="83"/>
        <v>0</v>
      </c>
      <c r="AQ173" s="44">
        <f t="shared" si="84"/>
        <v>0</v>
      </c>
      <c r="AR173" s="44">
        <f t="shared" si="85"/>
        <v>0</v>
      </c>
      <c r="AS173" s="44">
        <f t="shared" si="86"/>
        <v>0</v>
      </c>
      <c r="AT173" s="44">
        <f t="shared" si="87"/>
        <v>0</v>
      </c>
      <c r="AU173" s="44">
        <f t="shared" si="88"/>
        <v>0</v>
      </c>
      <c r="AV173" s="44">
        <f>IF(M173="ПП",РПП*AA173*(U173/1.5),IF(M173="ВП",ВПр*AA173*(U173/1.5),IF(M173="РПА",РПА*AA173*(U173/1.5),IF(M173="КПА",кпа*AA173*(U173/1.5),0))))</f>
        <v>0</v>
      </c>
      <c r="AW173" s="44">
        <f t="shared" si="89"/>
        <v>0</v>
      </c>
      <c r="AX173" s="44">
        <f t="shared" si="90"/>
        <v>0</v>
      </c>
      <c r="AY173" s="44">
        <f t="shared" si="91"/>
        <v>0</v>
      </c>
      <c r="AZ173" s="44">
        <f t="shared" si="92"/>
        <v>0</v>
      </c>
      <c r="BA173" s="44">
        <f t="shared" si="93"/>
        <v>0</v>
      </c>
      <c r="BB173" s="44">
        <f t="shared" si="94"/>
        <v>0</v>
      </c>
      <c r="BC173" s="44">
        <f t="shared" si="95"/>
        <v>2</v>
      </c>
      <c r="BD173" s="44">
        <f t="shared" si="96"/>
        <v>0</v>
      </c>
      <c r="BE173" s="45">
        <f t="shared" si="97"/>
        <v>2</v>
      </c>
      <c r="BF173" s="46"/>
      <c r="BG173" s="47">
        <f t="shared" si="98"/>
        <v>0</v>
      </c>
      <c r="BH173" s="47">
        <f t="shared" si="99"/>
        <v>0</v>
      </c>
      <c r="BI173" s="47">
        <f t="shared" si="100"/>
        <v>0</v>
      </c>
      <c r="BJ173" s="48">
        <f t="shared" si="101"/>
        <v>0</v>
      </c>
      <c r="BK173" s="48">
        <f t="shared" si="102"/>
        <v>0</v>
      </c>
      <c r="BL173" s="48">
        <f t="shared" si="103"/>
        <v>2</v>
      </c>
    </row>
    <row r="174" spans="1:64" s="2" customFormat="1" ht="30" customHeight="1">
      <c r="A174" s="29" t="str">
        <f t="shared" si="70"/>
        <v>Д</v>
      </c>
      <c r="B174" s="29" t="str">
        <f t="shared" si="71"/>
        <v>Б</v>
      </c>
      <c r="C174" s="30" t="s">
        <v>125</v>
      </c>
      <c r="D174" s="31" t="str">
        <f t="shared" si="72"/>
        <v>'38.03.05</v>
      </c>
      <c r="E174" s="32" t="str">
        <f t="shared" si="73"/>
        <v>Бизнес-информатика</v>
      </c>
      <c r="F174" s="33" t="s">
        <v>174</v>
      </c>
      <c r="G174" s="33" t="s">
        <v>75</v>
      </c>
      <c r="H174" s="34"/>
      <c r="I174" s="34"/>
      <c r="J174" s="35" t="s">
        <v>179</v>
      </c>
      <c r="K174" s="36" t="s">
        <v>172</v>
      </c>
      <c r="L174" s="36">
        <v>9</v>
      </c>
      <c r="M174" s="37" t="s">
        <v>180</v>
      </c>
      <c r="N174" s="36"/>
      <c r="O174" s="36"/>
      <c r="P174" s="36"/>
      <c r="Q174" s="37" t="s">
        <v>181</v>
      </c>
      <c r="R174" s="36"/>
      <c r="S174" s="36"/>
      <c r="T174" s="36"/>
      <c r="U174" s="36"/>
      <c r="V174" s="36"/>
      <c r="W174" s="39" t="str">
        <f t="shared" si="74"/>
        <v>НБИбд</v>
      </c>
      <c r="X174" s="36" t="s">
        <v>160</v>
      </c>
      <c r="Y174" s="36">
        <v>1</v>
      </c>
      <c r="Z174" s="36">
        <v>1</v>
      </c>
      <c r="AA174" s="39">
        <f t="shared" si="75"/>
        <v>10</v>
      </c>
      <c r="AB174" s="53">
        <v>10</v>
      </c>
      <c r="AC174" s="53">
        <v>0</v>
      </c>
      <c r="AD174" s="40">
        <f t="shared" si="76"/>
        <v>24</v>
      </c>
      <c r="AE174" s="41">
        <f t="shared" si="77"/>
        <v>0.41666666666666669</v>
      </c>
      <c r="AF174" s="41">
        <f t="shared" si="78"/>
        <v>0.41666666666666669</v>
      </c>
      <c r="AG174" s="42" t="s">
        <v>80</v>
      </c>
      <c r="AH174" s="37" t="s">
        <v>81</v>
      </c>
      <c r="AI174" s="37" t="s">
        <v>94</v>
      </c>
      <c r="AJ174" s="55" t="s">
        <v>102</v>
      </c>
      <c r="AK174" s="37"/>
      <c r="AL174" s="44">
        <f t="shared" si="79"/>
        <v>0</v>
      </c>
      <c r="AM174" s="44">
        <f t="shared" si="80"/>
        <v>0</v>
      </c>
      <c r="AN174" s="44">
        <f t="shared" si="81"/>
        <v>0</v>
      </c>
      <c r="AO174" s="44">
        <f t="shared" si="82"/>
        <v>0</v>
      </c>
      <c r="AP174" s="44">
        <f t="shared" si="83"/>
        <v>0</v>
      </c>
      <c r="AQ174" s="44">
        <f t="shared" si="84"/>
        <v>0</v>
      </c>
      <c r="AR174" s="44">
        <f t="shared" si="85"/>
        <v>0</v>
      </c>
      <c r="AS174" s="44">
        <f t="shared" si="86"/>
        <v>0</v>
      </c>
      <c r="AT174" s="44">
        <f t="shared" si="87"/>
        <v>0</v>
      </c>
      <c r="AU174" s="44">
        <f t="shared" si="88"/>
        <v>0</v>
      </c>
      <c r="AV174" s="44">
        <f>IF(M174="ПП",РПП*AA174*(U174/1.5),IF(M174="ВП",ВПр*AA174*(U174/1.5),IF(M174="РПА",РПА*AA174*(U174/1.5),IF(M174="КПА",кпа*AA174*(U174/1.5),0))))</f>
        <v>0</v>
      </c>
      <c r="AW174" s="44">
        <f t="shared" si="89"/>
        <v>0</v>
      </c>
      <c r="AX174" s="44">
        <f t="shared" si="90"/>
        <v>0</v>
      </c>
      <c r="AY174" s="44">
        <f t="shared" si="91"/>
        <v>0</v>
      </c>
      <c r="AZ174" s="44">
        <f t="shared" si="92"/>
        <v>0</v>
      </c>
      <c r="BA174" s="44">
        <f t="shared" si="93"/>
        <v>0</v>
      </c>
      <c r="BB174" s="44">
        <f t="shared" si="94"/>
        <v>0</v>
      </c>
      <c r="BC174" s="44">
        <f t="shared" si="95"/>
        <v>0</v>
      </c>
      <c r="BD174" s="44">
        <f t="shared" si="96"/>
        <v>0.83333333333333337</v>
      </c>
      <c r="BE174" s="45">
        <f t="shared" si="97"/>
        <v>0.83333333333333337</v>
      </c>
      <c r="BF174" s="46"/>
      <c r="BG174" s="47">
        <f t="shared" si="98"/>
        <v>0</v>
      </c>
      <c r="BH174" s="47">
        <f t="shared" si="99"/>
        <v>0</v>
      </c>
      <c r="BI174" s="47">
        <f t="shared" si="100"/>
        <v>0</v>
      </c>
      <c r="BJ174" s="48">
        <f t="shared" si="101"/>
        <v>0</v>
      </c>
      <c r="BK174" s="48">
        <f t="shared" si="102"/>
        <v>0</v>
      </c>
      <c r="BL174" s="48">
        <f t="shared" si="103"/>
        <v>0.83333333333333337</v>
      </c>
    </row>
    <row r="175" spans="1:64" s="2" customFormat="1" ht="30" customHeight="1">
      <c r="A175" s="29" t="str">
        <f t="shared" si="70"/>
        <v>Д</v>
      </c>
      <c r="B175" s="29" t="str">
        <f t="shared" si="71"/>
        <v>Б</v>
      </c>
      <c r="C175" s="30" t="s">
        <v>125</v>
      </c>
      <c r="D175" s="31" t="str">
        <f t="shared" si="72"/>
        <v>'38.03.05</v>
      </c>
      <c r="E175" s="32" t="str">
        <f t="shared" si="73"/>
        <v>Бизнес-информатика</v>
      </c>
      <c r="F175" s="33" t="s">
        <v>174</v>
      </c>
      <c r="G175" s="33" t="s">
        <v>75</v>
      </c>
      <c r="H175" s="34"/>
      <c r="I175" s="34"/>
      <c r="J175" s="35" t="s">
        <v>182</v>
      </c>
      <c r="K175" s="36" t="s">
        <v>172</v>
      </c>
      <c r="L175" s="36">
        <v>9</v>
      </c>
      <c r="M175" s="37" t="s">
        <v>183</v>
      </c>
      <c r="N175" s="36"/>
      <c r="O175" s="36"/>
      <c r="P175" s="36"/>
      <c r="Q175" s="37"/>
      <c r="R175" s="36"/>
      <c r="S175" s="36"/>
      <c r="T175" s="36"/>
      <c r="U175" s="36"/>
      <c r="V175" s="36"/>
      <c r="W175" s="39" t="str">
        <f t="shared" si="74"/>
        <v>НБИбд</v>
      </c>
      <c r="X175" s="36" t="s">
        <v>160</v>
      </c>
      <c r="Y175" s="36">
        <v>1</v>
      </c>
      <c r="Z175" s="36">
        <v>1</v>
      </c>
      <c r="AA175" s="39">
        <f t="shared" si="75"/>
        <v>10</v>
      </c>
      <c r="AB175" s="53">
        <v>10</v>
      </c>
      <c r="AC175" s="53">
        <v>0</v>
      </c>
      <c r="AD175" s="40">
        <f t="shared" si="76"/>
        <v>1</v>
      </c>
      <c r="AE175" s="41">
        <f t="shared" si="77"/>
        <v>1</v>
      </c>
      <c r="AF175" s="41">
        <f t="shared" si="78"/>
        <v>10</v>
      </c>
      <c r="AG175" s="42" t="s">
        <v>80</v>
      </c>
      <c r="AH175" s="37" t="s">
        <v>169</v>
      </c>
      <c r="AI175" s="37"/>
      <c r="AJ175" s="55" t="s">
        <v>184</v>
      </c>
      <c r="AK175" s="37"/>
      <c r="AL175" s="44">
        <f t="shared" si="79"/>
        <v>0</v>
      </c>
      <c r="AM175" s="44">
        <f t="shared" si="80"/>
        <v>0</v>
      </c>
      <c r="AN175" s="44">
        <f t="shared" si="81"/>
        <v>0</v>
      </c>
      <c r="AO175" s="44">
        <f t="shared" si="82"/>
        <v>0</v>
      </c>
      <c r="AP175" s="44">
        <f t="shared" si="83"/>
        <v>0</v>
      </c>
      <c r="AQ175" s="44">
        <f t="shared" si="84"/>
        <v>0</v>
      </c>
      <c r="AR175" s="44">
        <f t="shared" si="85"/>
        <v>0</v>
      </c>
      <c r="AS175" s="44">
        <f t="shared" si="86"/>
        <v>0</v>
      </c>
      <c r="AT175" s="44">
        <f t="shared" si="87"/>
        <v>0</v>
      </c>
      <c r="AU175" s="44">
        <f t="shared" si="88"/>
        <v>0</v>
      </c>
      <c r="AV175" s="44">
        <f>IF(M175="ПП",РПП*AA175*(U175/1.5),IF(M175="ВП",ВПр*AA175*(U175/1.5),IF(M175="РПА",РПА*AA175*(U175/1.5),IF(M175="КПА",кпа*AA175*(U175/1.5),0))))</f>
        <v>0</v>
      </c>
      <c r="AW175" s="44">
        <f t="shared" si="89"/>
        <v>0</v>
      </c>
      <c r="AX175" s="44">
        <f t="shared" si="90"/>
        <v>0</v>
      </c>
      <c r="AY175" s="44">
        <f t="shared" si="91"/>
        <v>0</v>
      </c>
      <c r="AZ175" s="44">
        <f t="shared" si="92"/>
        <v>0</v>
      </c>
      <c r="BA175" s="44">
        <f t="shared" si="93"/>
        <v>0</v>
      </c>
      <c r="BB175" s="44">
        <f t="shared" si="94"/>
        <v>0</v>
      </c>
      <c r="BC175" s="44">
        <f t="shared" si="95"/>
        <v>0</v>
      </c>
      <c r="BD175" s="44">
        <f t="shared" si="96"/>
        <v>5</v>
      </c>
      <c r="BE175" s="45">
        <f t="shared" si="97"/>
        <v>5</v>
      </c>
      <c r="BF175" s="46"/>
      <c r="BG175" s="47">
        <f t="shared" si="98"/>
        <v>0</v>
      </c>
      <c r="BH175" s="47">
        <f t="shared" si="99"/>
        <v>0</v>
      </c>
      <c r="BI175" s="47">
        <f t="shared" si="100"/>
        <v>0</v>
      </c>
      <c r="BJ175" s="48">
        <f t="shared" si="101"/>
        <v>0</v>
      </c>
      <c r="BK175" s="48">
        <f t="shared" si="102"/>
        <v>0</v>
      </c>
      <c r="BL175" s="48">
        <f t="shared" si="103"/>
        <v>5</v>
      </c>
    </row>
    <row r="176" spans="1:64" s="2" customFormat="1" ht="30" customHeight="1">
      <c r="A176" s="29" t="str">
        <f t="shared" si="70"/>
        <v>Д</v>
      </c>
      <c r="B176" s="29" t="str">
        <f t="shared" si="71"/>
        <v>Б</v>
      </c>
      <c r="C176" s="30" t="s">
        <v>125</v>
      </c>
      <c r="D176" s="31" t="str">
        <f t="shared" si="72"/>
        <v>'38.03.05</v>
      </c>
      <c r="E176" s="32" t="str">
        <f t="shared" si="73"/>
        <v>Бизнес-информатика</v>
      </c>
      <c r="F176" s="33" t="s">
        <v>174</v>
      </c>
      <c r="G176" s="33" t="s">
        <v>75</v>
      </c>
      <c r="H176" s="34"/>
      <c r="I176" s="34"/>
      <c r="J176" s="35" t="s">
        <v>185</v>
      </c>
      <c r="K176" s="36" t="s">
        <v>172</v>
      </c>
      <c r="L176" s="36">
        <v>9</v>
      </c>
      <c r="M176" s="37" t="s">
        <v>186</v>
      </c>
      <c r="N176" s="36"/>
      <c r="O176" s="36"/>
      <c r="P176" s="36"/>
      <c r="Q176" s="37" t="s">
        <v>181</v>
      </c>
      <c r="R176" s="36"/>
      <c r="S176" s="36"/>
      <c r="T176" s="36"/>
      <c r="U176" s="36"/>
      <c r="V176" s="36"/>
      <c r="W176" s="39" t="str">
        <f t="shared" si="74"/>
        <v>НБИбд</v>
      </c>
      <c r="X176" s="36" t="s">
        <v>160</v>
      </c>
      <c r="Y176" s="36">
        <v>1</v>
      </c>
      <c r="Z176" s="36">
        <v>1</v>
      </c>
      <c r="AA176" s="39">
        <f t="shared" si="75"/>
        <v>10</v>
      </c>
      <c r="AB176" s="53">
        <v>10</v>
      </c>
      <c r="AC176" s="53">
        <v>0</v>
      </c>
      <c r="AD176" s="40">
        <f t="shared" si="76"/>
        <v>1</v>
      </c>
      <c r="AE176" s="41">
        <f t="shared" si="77"/>
        <v>1</v>
      </c>
      <c r="AF176" s="41">
        <f t="shared" si="78"/>
        <v>10</v>
      </c>
      <c r="AG176" s="42" t="s">
        <v>93</v>
      </c>
      <c r="AH176" s="37" t="s">
        <v>81</v>
      </c>
      <c r="AI176" s="37" t="s">
        <v>82</v>
      </c>
      <c r="AJ176" s="55" t="s">
        <v>187</v>
      </c>
      <c r="AK176" s="37"/>
      <c r="AL176" s="44">
        <f t="shared" si="79"/>
        <v>0</v>
      </c>
      <c r="AM176" s="44">
        <f t="shared" si="80"/>
        <v>0</v>
      </c>
      <c r="AN176" s="44">
        <f t="shared" si="81"/>
        <v>0</v>
      </c>
      <c r="AO176" s="44">
        <f t="shared" si="82"/>
        <v>0</v>
      </c>
      <c r="AP176" s="44">
        <f t="shared" si="83"/>
        <v>0</v>
      </c>
      <c r="AQ176" s="44">
        <f t="shared" si="84"/>
        <v>0</v>
      </c>
      <c r="AR176" s="44">
        <f t="shared" si="85"/>
        <v>0</v>
      </c>
      <c r="AS176" s="44">
        <f t="shared" si="86"/>
        <v>0</v>
      </c>
      <c r="AT176" s="44">
        <f t="shared" si="87"/>
        <v>0</v>
      </c>
      <c r="AU176" s="44">
        <f t="shared" si="88"/>
        <v>0</v>
      </c>
      <c r="AV176" s="44">
        <f>IF(M176="ПП",РПП*AA176*(U176/1.5),IF(M176="ВП",ВПр*AA176*(U176/1.5),IF(M176="РПА",РПА*AA176*(U176/1.5),IF(M176="КПА",кпа*AA176*(U176/1.5),0))))</f>
        <v>0</v>
      </c>
      <c r="AW176" s="44">
        <f t="shared" si="89"/>
        <v>0</v>
      </c>
      <c r="AX176" s="44">
        <f t="shared" si="90"/>
        <v>0</v>
      </c>
      <c r="AY176" s="44">
        <f t="shared" si="91"/>
        <v>0</v>
      </c>
      <c r="AZ176" s="44">
        <f t="shared" si="92"/>
        <v>0</v>
      </c>
      <c r="BA176" s="44">
        <f t="shared" si="93"/>
        <v>0</v>
      </c>
      <c r="BB176" s="44">
        <f t="shared" si="94"/>
        <v>0</v>
      </c>
      <c r="BC176" s="44">
        <f t="shared" si="95"/>
        <v>0</v>
      </c>
      <c r="BD176" s="44">
        <f t="shared" si="96"/>
        <v>2.5</v>
      </c>
      <c r="BE176" s="45">
        <f t="shared" si="97"/>
        <v>2.5</v>
      </c>
      <c r="BF176" s="46"/>
      <c r="BG176" s="47">
        <f t="shared" si="98"/>
        <v>0</v>
      </c>
      <c r="BH176" s="47">
        <f t="shared" si="99"/>
        <v>0</v>
      </c>
      <c r="BI176" s="47">
        <f t="shared" si="100"/>
        <v>0</v>
      </c>
      <c r="BJ176" s="48">
        <f t="shared" si="101"/>
        <v>0</v>
      </c>
      <c r="BK176" s="48">
        <f t="shared" si="102"/>
        <v>0</v>
      </c>
      <c r="BL176" s="48">
        <f t="shared" si="103"/>
        <v>2.5</v>
      </c>
    </row>
    <row r="177" spans="1:64" s="2" customFormat="1" ht="30" customHeight="1">
      <c r="A177" s="29" t="str">
        <f t="shared" si="70"/>
        <v>Д</v>
      </c>
      <c r="B177" s="29" t="str">
        <f t="shared" si="71"/>
        <v>Б</v>
      </c>
      <c r="C177" s="30" t="s">
        <v>125</v>
      </c>
      <c r="D177" s="31" t="str">
        <f t="shared" si="72"/>
        <v>'38.03.05</v>
      </c>
      <c r="E177" s="32" t="str">
        <f t="shared" si="73"/>
        <v>Бизнес-информатика</v>
      </c>
      <c r="F177" s="33" t="s">
        <v>174</v>
      </c>
      <c r="G177" s="33" t="s">
        <v>75</v>
      </c>
      <c r="H177" s="34"/>
      <c r="I177" s="34"/>
      <c r="J177" s="35" t="s">
        <v>185</v>
      </c>
      <c r="K177" s="36" t="s">
        <v>172</v>
      </c>
      <c r="L177" s="36">
        <v>9</v>
      </c>
      <c r="M177" s="37" t="s">
        <v>186</v>
      </c>
      <c r="N177" s="36"/>
      <c r="O177" s="36"/>
      <c r="P177" s="36"/>
      <c r="Q177" s="37" t="s">
        <v>181</v>
      </c>
      <c r="R177" s="36"/>
      <c r="S177" s="36"/>
      <c r="T177" s="36"/>
      <c r="U177" s="36"/>
      <c r="V177" s="36"/>
      <c r="W177" s="39" t="str">
        <f t="shared" si="74"/>
        <v>НБИбд</v>
      </c>
      <c r="X177" s="36" t="s">
        <v>160</v>
      </c>
      <c r="Y177" s="36">
        <v>1</v>
      </c>
      <c r="Z177" s="36">
        <v>1</v>
      </c>
      <c r="AA177" s="39">
        <f t="shared" si="75"/>
        <v>10</v>
      </c>
      <c r="AB177" s="53">
        <v>10</v>
      </c>
      <c r="AC177" s="53">
        <v>0</v>
      </c>
      <c r="AD177" s="40">
        <f t="shared" si="76"/>
        <v>1</v>
      </c>
      <c r="AE177" s="41">
        <f t="shared" si="77"/>
        <v>1</v>
      </c>
      <c r="AF177" s="41">
        <f t="shared" si="78"/>
        <v>10</v>
      </c>
      <c r="AG177" s="42" t="s">
        <v>80</v>
      </c>
      <c r="AH177" s="37" t="s">
        <v>169</v>
      </c>
      <c r="AI177" s="37"/>
      <c r="AJ177" s="55" t="s">
        <v>188</v>
      </c>
      <c r="AK177" s="37"/>
      <c r="AL177" s="44">
        <f t="shared" si="79"/>
        <v>0</v>
      </c>
      <c r="AM177" s="44">
        <f t="shared" si="80"/>
        <v>0</v>
      </c>
      <c r="AN177" s="44">
        <f t="shared" si="81"/>
        <v>0</v>
      </c>
      <c r="AO177" s="44">
        <f t="shared" si="82"/>
        <v>0</v>
      </c>
      <c r="AP177" s="44">
        <f t="shared" si="83"/>
        <v>0</v>
      </c>
      <c r="AQ177" s="44">
        <f t="shared" si="84"/>
        <v>0</v>
      </c>
      <c r="AR177" s="44">
        <f t="shared" si="85"/>
        <v>0</v>
      </c>
      <c r="AS177" s="44">
        <f t="shared" si="86"/>
        <v>0</v>
      </c>
      <c r="AT177" s="44">
        <f t="shared" si="87"/>
        <v>0</v>
      </c>
      <c r="AU177" s="44">
        <f t="shared" si="88"/>
        <v>0</v>
      </c>
      <c r="AV177" s="44">
        <f>IF(M177="ПП",РПП*AA177*(U177/1.5),IF(M177="ВП",ВПр*AA177*(U177/1.5),IF(M177="РПА",РПА*AA177*(U177/1.5),IF(M177="КПА",кпа*AA177*(U177/1.5),0))))</f>
        <v>0</v>
      </c>
      <c r="AW177" s="44">
        <f t="shared" si="89"/>
        <v>0</v>
      </c>
      <c r="AX177" s="44">
        <f t="shared" si="90"/>
        <v>0</v>
      </c>
      <c r="AY177" s="44">
        <f t="shared" si="91"/>
        <v>0</v>
      </c>
      <c r="AZ177" s="44">
        <f t="shared" si="92"/>
        <v>0</v>
      </c>
      <c r="BA177" s="44">
        <f t="shared" si="93"/>
        <v>0</v>
      </c>
      <c r="BB177" s="44">
        <f t="shared" si="94"/>
        <v>0</v>
      </c>
      <c r="BC177" s="44">
        <f t="shared" si="95"/>
        <v>0</v>
      </c>
      <c r="BD177" s="44">
        <f t="shared" si="96"/>
        <v>2.5</v>
      </c>
      <c r="BE177" s="45">
        <f t="shared" si="97"/>
        <v>2.5</v>
      </c>
      <c r="BF177" s="46"/>
      <c r="BG177" s="47">
        <f t="shared" si="98"/>
        <v>0</v>
      </c>
      <c r="BH177" s="47">
        <f t="shared" si="99"/>
        <v>0</v>
      </c>
      <c r="BI177" s="47">
        <f t="shared" si="100"/>
        <v>0</v>
      </c>
      <c r="BJ177" s="48">
        <f t="shared" si="101"/>
        <v>0</v>
      </c>
      <c r="BK177" s="48">
        <f t="shared" si="102"/>
        <v>0</v>
      </c>
      <c r="BL177" s="48">
        <f t="shared" si="103"/>
        <v>2.5</v>
      </c>
    </row>
    <row r="178" spans="1:64" s="2" customFormat="1" ht="30" customHeight="1">
      <c r="A178" s="29" t="str">
        <f t="shared" si="70"/>
        <v>Д</v>
      </c>
      <c r="B178" s="29" t="str">
        <f t="shared" si="71"/>
        <v>Б</v>
      </c>
      <c r="C178" s="30" t="s">
        <v>125</v>
      </c>
      <c r="D178" s="31" t="str">
        <f t="shared" si="72"/>
        <v>'38.03.05</v>
      </c>
      <c r="E178" s="32" t="str">
        <f t="shared" si="73"/>
        <v>Бизнес-информатика</v>
      </c>
      <c r="F178" s="33" t="s">
        <v>174</v>
      </c>
      <c r="G178" s="33" t="s">
        <v>75</v>
      </c>
      <c r="H178" s="34"/>
      <c r="I178" s="34"/>
      <c r="J178" s="35" t="s">
        <v>185</v>
      </c>
      <c r="K178" s="36" t="s">
        <v>172</v>
      </c>
      <c r="L178" s="36">
        <v>9</v>
      </c>
      <c r="M178" s="37" t="s">
        <v>186</v>
      </c>
      <c r="N178" s="36"/>
      <c r="O178" s="36"/>
      <c r="P178" s="36"/>
      <c r="Q178" s="37" t="s">
        <v>181</v>
      </c>
      <c r="R178" s="36"/>
      <c r="S178" s="36"/>
      <c r="T178" s="36"/>
      <c r="U178" s="36"/>
      <c r="V178" s="36"/>
      <c r="W178" s="39" t="str">
        <f t="shared" si="74"/>
        <v>НБИбд</v>
      </c>
      <c r="X178" s="36" t="s">
        <v>160</v>
      </c>
      <c r="Y178" s="36">
        <v>1</v>
      </c>
      <c r="Z178" s="36">
        <v>1</v>
      </c>
      <c r="AA178" s="39">
        <f t="shared" si="75"/>
        <v>10</v>
      </c>
      <c r="AB178" s="53">
        <v>10</v>
      </c>
      <c r="AC178" s="53">
        <v>0</v>
      </c>
      <c r="AD178" s="40">
        <f t="shared" si="76"/>
        <v>1</v>
      </c>
      <c r="AE178" s="41">
        <f t="shared" si="77"/>
        <v>1</v>
      </c>
      <c r="AF178" s="41">
        <f t="shared" si="78"/>
        <v>10</v>
      </c>
      <c r="AG178" s="42" t="s">
        <v>80</v>
      </c>
      <c r="AH178" s="37" t="s">
        <v>169</v>
      </c>
      <c r="AI178" s="37"/>
      <c r="AJ178" s="55" t="s">
        <v>189</v>
      </c>
      <c r="AK178" s="37"/>
      <c r="AL178" s="44">
        <f t="shared" si="79"/>
        <v>0</v>
      </c>
      <c r="AM178" s="44">
        <f t="shared" si="80"/>
        <v>0</v>
      </c>
      <c r="AN178" s="44">
        <f t="shared" si="81"/>
        <v>0</v>
      </c>
      <c r="AO178" s="44">
        <f t="shared" si="82"/>
        <v>0</v>
      </c>
      <c r="AP178" s="44">
        <f t="shared" si="83"/>
        <v>0</v>
      </c>
      <c r="AQ178" s="44">
        <f t="shared" si="84"/>
        <v>0</v>
      </c>
      <c r="AR178" s="44">
        <f t="shared" si="85"/>
        <v>0</v>
      </c>
      <c r="AS178" s="44">
        <f t="shared" si="86"/>
        <v>0</v>
      </c>
      <c r="AT178" s="44">
        <f t="shared" si="87"/>
        <v>0</v>
      </c>
      <c r="AU178" s="44">
        <f t="shared" si="88"/>
        <v>0</v>
      </c>
      <c r="AV178" s="44">
        <f>IF(M178="ПП",РПП*AA178*(U178/1.5),IF(M178="ВП",ВПр*AA178*(U178/1.5),IF(M178="РПА",РПА*AA178*(U178/1.5),IF(M178="КПА",кпа*AA178*(U178/1.5),0))))</f>
        <v>0</v>
      </c>
      <c r="AW178" s="44">
        <f t="shared" si="89"/>
        <v>0</v>
      </c>
      <c r="AX178" s="44">
        <f t="shared" si="90"/>
        <v>0</v>
      </c>
      <c r="AY178" s="44">
        <f t="shared" si="91"/>
        <v>0</v>
      </c>
      <c r="AZ178" s="44">
        <f t="shared" si="92"/>
        <v>0</v>
      </c>
      <c r="BA178" s="44">
        <f t="shared" si="93"/>
        <v>0</v>
      </c>
      <c r="BB178" s="44">
        <f t="shared" si="94"/>
        <v>0</v>
      </c>
      <c r="BC178" s="44">
        <f t="shared" si="95"/>
        <v>0</v>
      </c>
      <c r="BD178" s="44">
        <f t="shared" si="96"/>
        <v>2.5</v>
      </c>
      <c r="BE178" s="45">
        <f t="shared" si="97"/>
        <v>2.5</v>
      </c>
      <c r="BF178" s="46"/>
      <c r="BG178" s="47">
        <f t="shared" si="98"/>
        <v>0</v>
      </c>
      <c r="BH178" s="47">
        <f t="shared" si="99"/>
        <v>0</v>
      </c>
      <c r="BI178" s="47">
        <f t="shared" si="100"/>
        <v>0</v>
      </c>
      <c r="BJ178" s="48">
        <f t="shared" si="101"/>
        <v>0</v>
      </c>
      <c r="BK178" s="48">
        <f t="shared" si="102"/>
        <v>0</v>
      </c>
      <c r="BL178" s="48">
        <f t="shared" si="103"/>
        <v>2.5</v>
      </c>
    </row>
    <row r="179" spans="1:64" s="2" customFormat="1" ht="30" customHeight="1">
      <c r="A179" s="29" t="str">
        <f t="shared" si="70"/>
        <v>Д</v>
      </c>
      <c r="B179" s="29" t="str">
        <f t="shared" si="71"/>
        <v>Б</v>
      </c>
      <c r="C179" s="30" t="s">
        <v>125</v>
      </c>
      <c r="D179" s="31" t="str">
        <f t="shared" si="72"/>
        <v>'38.03.05</v>
      </c>
      <c r="E179" s="32" t="str">
        <f t="shared" si="73"/>
        <v>Бизнес-информатика</v>
      </c>
      <c r="F179" s="33" t="s">
        <v>174</v>
      </c>
      <c r="G179" s="33" t="s">
        <v>75</v>
      </c>
      <c r="H179" s="34"/>
      <c r="I179" s="34"/>
      <c r="J179" s="35" t="s">
        <v>185</v>
      </c>
      <c r="K179" s="36" t="s">
        <v>172</v>
      </c>
      <c r="L179" s="36">
        <v>9</v>
      </c>
      <c r="M179" s="37" t="s">
        <v>186</v>
      </c>
      <c r="N179" s="36"/>
      <c r="O179" s="36"/>
      <c r="P179" s="36"/>
      <c r="Q179" s="37" t="s">
        <v>181</v>
      </c>
      <c r="R179" s="36"/>
      <c r="S179" s="36"/>
      <c r="T179" s="36"/>
      <c r="U179" s="36"/>
      <c r="V179" s="36"/>
      <c r="W179" s="39" t="str">
        <f t="shared" si="74"/>
        <v>НБИбд</v>
      </c>
      <c r="X179" s="36" t="s">
        <v>160</v>
      </c>
      <c r="Y179" s="36">
        <v>1</v>
      </c>
      <c r="Z179" s="36">
        <v>1</v>
      </c>
      <c r="AA179" s="39">
        <f t="shared" si="75"/>
        <v>10</v>
      </c>
      <c r="AB179" s="53">
        <v>10</v>
      </c>
      <c r="AC179" s="53">
        <v>0</v>
      </c>
      <c r="AD179" s="40">
        <f t="shared" si="76"/>
        <v>1</v>
      </c>
      <c r="AE179" s="41">
        <f t="shared" si="77"/>
        <v>1</v>
      </c>
      <c r="AF179" s="41">
        <f t="shared" si="78"/>
        <v>10</v>
      </c>
      <c r="AG179" s="42" t="s">
        <v>80</v>
      </c>
      <c r="AH179" s="37" t="s">
        <v>169</v>
      </c>
      <c r="AI179" s="37"/>
      <c r="AJ179" s="55" t="s">
        <v>190</v>
      </c>
      <c r="AK179" s="37"/>
      <c r="AL179" s="44">
        <f t="shared" si="79"/>
        <v>0</v>
      </c>
      <c r="AM179" s="44">
        <f t="shared" si="80"/>
        <v>0</v>
      </c>
      <c r="AN179" s="44">
        <f t="shared" si="81"/>
        <v>0</v>
      </c>
      <c r="AO179" s="44">
        <f t="shared" si="82"/>
        <v>0</v>
      </c>
      <c r="AP179" s="44">
        <f t="shared" si="83"/>
        <v>0</v>
      </c>
      <c r="AQ179" s="44">
        <f t="shared" si="84"/>
        <v>0</v>
      </c>
      <c r="AR179" s="44">
        <f t="shared" si="85"/>
        <v>0</v>
      </c>
      <c r="AS179" s="44">
        <f t="shared" si="86"/>
        <v>0</v>
      </c>
      <c r="AT179" s="44">
        <f t="shared" si="87"/>
        <v>0</v>
      </c>
      <c r="AU179" s="44">
        <f t="shared" si="88"/>
        <v>0</v>
      </c>
      <c r="AV179" s="44">
        <f>IF(M179="ПП",РПП*AA179*(U179/1.5),IF(M179="ВП",ВПр*AA179*(U179/1.5),IF(M179="РПА",РПА*AA179*(U179/1.5),IF(M179="КПА",кпа*AA179*(U179/1.5),0))))</f>
        <v>0</v>
      </c>
      <c r="AW179" s="44">
        <f t="shared" si="89"/>
        <v>0</v>
      </c>
      <c r="AX179" s="44">
        <f t="shared" si="90"/>
        <v>0</v>
      </c>
      <c r="AY179" s="44">
        <f t="shared" si="91"/>
        <v>0</v>
      </c>
      <c r="AZ179" s="44">
        <f t="shared" si="92"/>
        <v>0</v>
      </c>
      <c r="BA179" s="44">
        <f t="shared" si="93"/>
        <v>0</v>
      </c>
      <c r="BB179" s="44">
        <f t="shared" si="94"/>
        <v>0</v>
      </c>
      <c r="BC179" s="44">
        <f t="shared" si="95"/>
        <v>0</v>
      </c>
      <c r="BD179" s="44">
        <f t="shared" si="96"/>
        <v>2.5</v>
      </c>
      <c r="BE179" s="45">
        <f t="shared" si="97"/>
        <v>2.5</v>
      </c>
      <c r="BF179" s="46"/>
      <c r="BG179" s="47">
        <f t="shared" si="98"/>
        <v>0</v>
      </c>
      <c r="BH179" s="47">
        <f t="shared" si="99"/>
        <v>0</v>
      </c>
      <c r="BI179" s="47">
        <f t="shared" si="100"/>
        <v>0</v>
      </c>
      <c r="BJ179" s="48">
        <f t="shared" si="101"/>
        <v>0</v>
      </c>
      <c r="BK179" s="48">
        <f t="shared" si="102"/>
        <v>0</v>
      </c>
      <c r="BL179" s="48">
        <f t="shared" si="103"/>
        <v>2.5</v>
      </c>
    </row>
    <row r="180" spans="1:64" s="2" customFormat="1" ht="30" customHeight="1">
      <c r="A180" s="29" t="str">
        <f t="shared" si="70"/>
        <v>Д</v>
      </c>
      <c r="B180" s="29" t="str">
        <f t="shared" si="71"/>
        <v>Б</v>
      </c>
      <c r="C180" s="30" t="s">
        <v>125</v>
      </c>
      <c r="D180" s="31" t="str">
        <f t="shared" si="72"/>
        <v>'38.03.05</v>
      </c>
      <c r="E180" s="32" t="str">
        <f t="shared" si="73"/>
        <v>Бизнес-информатика</v>
      </c>
      <c r="F180" s="33" t="s">
        <v>174</v>
      </c>
      <c r="G180" s="33" t="s">
        <v>75</v>
      </c>
      <c r="H180" s="34"/>
      <c r="I180" s="34"/>
      <c r="J180" s="35" t="s">
        <v>191</v>
      </c>
      <c r="K180" s="38" t="s">
        <v>172</v>
      </c>
      <c r="L180" s="36">
        <v>9</v>
      </c>
      <c r="M180" s="37" t="s">
        <v>192</v>
      </c>
      <c r="N180" s="38"/>
      <c r="O180" s="38"/>
      <c r="P180" s="38"/>
      <c r="Q180" s="37"/>
      <c r="R180" s="38"/>
      <c r="S180" s="38"/>
      <c r="T180" s="38"/>
      <c r="U180" s="38"/>
      <c r="V180" s="38"/>
      <c r="W180" s="39" t="str">
        <f t="shared" si="74"/>
        <v>НБИбд</v>
      </c>
      <c r="X180" s="36" t="s">
        <v>160</v>
      </c>
      <c r="Y180" s="36">
        <v>1</v>
      </c>
      <c r="Z180" s="36">
        <v>1</v>
      </c>
      <c r="AA180" s="39">
        <f t="shared" si="75"/>
        <v>10</v>
      </c>
      <c r="AB180" s="53">
        <v>10</v>
      </c>
      <c r="AC180" s="53">
        <v>0</v>
      </c>
      <c r="AD180" s="40">
        <f t="shared" si="76"/>
        <v>1</v>
      </c>
      <c r="AE180" s="41">
        <f t="shared" si="77"/>
        <v>1</v>
      </c>
      <c r="AF180" s="41">
        <f t="shared" si="78"/>
        <v>10</v>
      </c>
      <c r="AG180" s="42" t="s">
        <v>80</v>
      </c>
      <c r="AH180" s="37" t="s">
        <v>81</v>
      </c>
      <c r="AI180" s="37" t="s">
        <v>94</v>
      </c>
      <c r="AJ180" s="55" t="s">
        <v>102</v>
      </c>
      <c r="AK180" s="37"/>
      <c r="AL180" s="44">
        <f t="shared" si="79"/>
        <v>0</v>
      </c>
      <c r="AM180" s="44">
        <f t="shared" si="80"/>
        <v>0</v>
      </c>
      <c r="AN180" s="44">
        <f t="shared" si="81"/>
        <v>0</v>
      </c>
      <c r="AO180" s="44">
        <f t="shared" si="82"/>
        <v>0</v>
      </c>
      <c r="AP180" s="44">
        <f t="shared" si="83"/>
        <v>0</v>
      </c>
      <c r="AQ180" s="44">
        <f t="shared" si="84"/>
        <v>0</v>
      </c>
      <c r="AR180" s="44">
        <f t="shared" si="85"/>
        <v>0</v>
      </c>
      <c r="AS180" s="44">
        <f t="shared" si="86"/>
        <v>0</v>
      </c>
      <c r="AT180" s="44">
        <f t="shared" si="87"/>
        <v>0</v>
      </c>
      <c r="AU180" s="44">
        <f t="shared" si="88"/>
        <v>0</v>
      </c>
      <c r="AV180" s="44">
        <f>IF(M180="ПП",РПП*AA180*(U180/1.5),IF(M180="ВП",ВПр*AA180*(U180/1.5),IF(M180="РПА",РПА*AA180*(U180/1.5),IF(M180="КПА",кпа*AA180*(U180/1.5),0))))</f>
        <v>0</v>
      </c>
      <c r="AW180" s="44">
        <f t="shared" si="89"/>
        <v>0</v>
      </c>
      <c r="AX180" s="44">
        <f t="shared" si="90"/>
        <v>0</v>
      </c>
      <c r="AY180" s="44">
        <f t="shared" si="91"/>
        <v>0</v>
      </c>
      <c r="AZ180" s="44">
        <f t="shared" si="92"/>
        <v>0</v>
      </c>
      <c r="BA180" s="44">
        <f t="shared" si="93"/>
        <v>0</v>
      </c>
      <c r="BB180" s="44">
        <f t="shared" si="94"/>
        <v>0</v>
      </c>
      <c r="BC180" s="44">
        <f t="shared" si="95"/>
        <v>0</v>
      </c>
      <c r="BD180" s="44">
        <f t="shared" si="96"/>
        <v>5</v>
      </c>
      <c r="BE180" s="45">
        <f t="shared" si="97"/>
        <v>5</v>
      </c>
      <c r="BF180" s="46"/>
      <c r="BG180" s="47">
        <f t="shared" si="98"/>
        <v>0</v>
      </c>
      <c r="BH180" s="47">
        <f t="shared" si="99"/>
        <v>0</v>
      </c>
      <c r="BI180" s="47">
        <f t="shared" si="100"/>
        <v>0</v>
      </c>
      <c r="BJ180" s="48">
        <f t="shared" si="101"/>
        <v>0</v>
      </c>
      <c r="BK180" s="48">
        <f t="shared" si="102"/>
        <v>0</v>
      </c>
      <c r="BL180" s="48">
        <f t="shared" si="103"/>
        <v>5</v>
      </c>
    </row>
    <row r="181" spans="1:64" s="2" customFormat="1" ht="30" customHeight="1">
      <c r="A181" s="29" t="str">
        <f t="shared" si="70"/>
        <v>Д</v>
      </c>
      <c r="B181" s="29" t="str">
        <f t="shared" si="71"/>
        <v>Б</v>
      </c>
      <c r="C181" s="30" t="s">
        <v>125</v>
      </c>
      <c r="D181" s="31" t="str">
        <f t="shared" si="72"/>
        <v>'38.03.05</v>
      </c>
      <c r="E181" s="32" t="str">
        <f t="shared" si="73"/>
        <v>Бизнес-информатика</v>
      </c>
      <c r="F181" s="33" t="s">
        <v>174</v>
      </c>
      <c r="G181" s="33" t="s">
        <v>75</v>
      </c>
      <c r="H181" s="34"/>
      <c r="I181" s="34"/>
      <c r="J181" s="35" t="s">
        <v>185</v>
      </c>
      <c r="K181" s="36" t="s">
        <v>172</v>
      </c>
      <c r="L181" s="36">
        <v>9</v>
      </c>
      <c r="M181" s="37" t="s">
        <v>186</v>
      </c>
      <c r="N181" s="36"/>
      <c r="O181" s="36"/>
      <c r="P181" s="36"/>
      <c r="Q181" s="37" t="s">
        <v>177</v>
      </c>
      <c r="R181" s="36"/>
      <c r="S181" s="36"/>
      <c r="T181" s="36"/>
      <c r="U181" s="36"/>
      <c r="V181" s="36"/>
      <c r="W181" s="39" t="str">
        <f t="shared" si="74"/>
        <v>НБИбд</v>
      </c>
      <c r="X181" s="36" t="s">
        <v>160</v>
      </c>
      <c r="Y181" s="36">
        <v>1</v>
      </c>
      <c r="Z181" s="36">
        <v>1</v>
      </c>
      <c r="AA181" s="39">
        <f t="shared" si="75"/>
        <v>10</v>
      </c>
      <c r="AB181" s="53">
        <v>10</v>
      </c>
      <c r="AC181" s="53">
        <v>0</v>
      </c>
      <c r="AD181" s="40">
        <f t="shared" si="76"/>
        <v>1</v>
      </c>
      <c r="AE181" s="41">
        <f t="shared" si="77"/>
        <v>1</v>
      </c>
      <c r="AF181" s="41">
        <f t="shared" si="78"/>
        <v>10</v>
      </c>
      <c r="AG181" s="42" t="s">
        <v>93</v>
      </c>
      <c r="AH181" s="37" t="s">
        <v>81</v>
      </c>
      <c r="AI181" s="37" t="s">
        <v>82</v>
      </c>
      <c r="AJ181" s="55" t="s">
        <v>187</v>
      </c>
      <c r="AK181" s="37"/>
      <c r="AL181" s="44">
        <f t="shared" si="79"/>
        <v>0</v>
      </c>
      <c r="AM181" s="44">
        <f t="shared" si="80"/>
        <v>0</v>
      </c>
      <c r="AN181" s="44">
        <f t="shared" si="81"/>
        <v>0</v>
      </c>
      <c r="AO181" s="44">
        <f t="shared" si="82"/>
        <v>0</v>
      </c>
      <c r="AP181" s="44">
        <f t="shared" si="83"/>
        <v>0</v>
      </c>
      <c r="AQ181" s="44">
        <f t="shared" si="84"/>
        <v>0</v>
      </c>
      <c r="AR181" s="44">
        <f t="shared" si="85"/>
        <v>0</v>
      </c>
      <c r="AS181" s="44">
        <f t="shared" si="86"/>
        <v>0</v>
      </c>
      <c r="AT181" s="44">
        <f t="shared" si="87"/>
        <v>0</v>
      </c>
      <c r="AU181" s="44">
        <f t="shared" si="88"/>
        <v>0</v>
      </c>
      <c r="AV181" s="44">
        <f>IF(M181="ПП",РПП*AA181*(U181/1.5),IF(M181="ВП",ВПр*AA181*(U181/1.5),IF(M181="РПА",РПА*AA181*(U181/1.5),IF(M181="КПА",кпа*AA181*(U181/1.5),0))))</f>
        <v>0</v>
      </c>
      <c r="AW181" s="44">
        <f t="shared" si="89"/>
        <v>0</v>
      </c>
      <c r="AX181" s="44">
        <f t="shared" si="90"/>
        <v>0</v>
      </c>
      <c r="AY181" s="44">
        <f t="shared" si="91"/>
        <v>0</v>
      </c>
      <c r="AZ181" s="44">
        <f t="shared" si="92"/>
        <v>0</v>
      </c>
      <c r="BA181" s="44">
        <f t="shared" si="93"/>
        <v>0</v>
      </c>
      <c r="BB181" s="44">
        <f t="shared" si="94"/>
        <v>0</v>
      </c>
      <c r="BC181" s="44">
        <f t="shared" si="95"/>
        <v>0</v>
      </c>
      <c r="BD181" s="44">
        <f t="shared" si="96"/>
        <v>2.5</v>
      </c>
      <c r="BE181" s="45">
        <f t="shared" si="97"/>
        <v>2.5</v>
      </c>
      <c r="BF181" s="46"/>
      <c r="BG181" s="47">
        <f t="shared" si="98"/>
        <v>0</v>
      </c>
      <c r="BH181" s="47">
        <f t="shared" si="99"/>
        <v>0</v>
      </c>
      <c r="BI181" s="47">
        <f t="shared" si="100"/>
        <v>0</v>
      </c>
      <c r="BJ181" s="48">
        <f t="shared" si="101"/>
        <v>0</v>
      </c>
      <c r="BK181" s="48">
        <f t="shared" si="102"/>
        <v>0</v>
      </c>
      <c r="BL181" s="48">
        <f t="shared" si="103"/>
        <v>2.5</v>
      </c>
    </row>
    <row r="182" spans="1:64" s="2" customFormat="1" ht="30" customHeight="1">
      <c r="A182" s="29" t="str">
        <f t="shared" si="70"/>
        <v>Д</v>
      </c>
      <c r="B182" s="29" t="str">
        <f t="shared" si="71"/>
        <v>Б</v>
      </c>
      <c r="C182" s="30" t="s">
        <v>125</v>
      </c>
      <c r="D182" s="31" t="str">
        <f t="shared" si="72"/>
        <v>'38.03.05</v>
      </c>
      <c r="E182" s="32" t="str">
        <f t="shared" si="73"/>
        <v>Бизнес-информатика</v>
      </c>
      <c r="F182" s="33" t="s">
        <v>174</v>
      </c>
      <c r="G182" s="33" t="s">
        <v>75</v>
      </c>
      <c r="H182" s="34"/>
      <c r="I182" s="34"/>
      <c r="J182" s="35" t="s">
        <v>185</v>
      </c>
      <c r="K182" s="36" t="s">
        <v>172</v>
      </c>
      <c r="L182" s="36">
        <v>9</v>
      </c>
      <c r="M182" s="37" t="s">
        <v>186</v>
      </c>
      <c r="N182" s="36"/>
      <c r="O182" s="36"/>
      <c r="P182" s="36"/>
      <c r="Q182" s="37" t="s">
        <v>177</v>
      </c>
      <c r="R182" s="36"/>
      <c r="S182" s="36"/>
      <c r="T182" s="36"/>
      <c r="U182" s="36"/>
      <c r="V182" s="36"/>
      <c r="W182" s="39" t="str">
        <f t="shared" si="74"/>
        <v>НБИбд</v>
      </c>
      <c r="X182" s="36" t="s">
        <v>160</v>
      </c>
      <c r="Y182" s="36">
        <v>1</v>
      </c>
      <c r="Z182" s="36">
        <v>1</v>
      </c>
      <c r="AA182" s="39">
        <f t="shared" si="75"/>
        <v>10</v>
      </c>
      <c r="AB182" s="53">
        <v>10</v>
      </c>
      <c r="AC182" s="53">
        <v>0</v>
      </c>
      <c r="AD182" s="40">
        <f t="shared" si="76"/>
        <v>1</v>
      </c>
      <c r="AE182" s="41">
        <f t="shared" si="77"/>
        <v>1</v>
      </c>
      <c r="AF182" s="41">
        <f t="shared" si="78"/>
        <v>10</v>
      </c>
      <c r="AG182" s="42" t="s">
        <v>80</v>
      </c>
      <c r="AH182" s="37" t="s">
        <v>169</v>
      </c>
      <c r="AI182" s="37"/>
      <c r="AJ182" s="55" t="s">
        <v>188</v>
      </c>
      <c r="AK182" s="37"/>
      <c r="AL182" s="44">
        <f t="shared" si="79"/>
        <v>0</v>
      </c>
      <c r="AM182" s="44">
        <f t="shared" si="80"/>
        <v>0</v>
      </c>
      <c r="AN182" s="44">
        <f t="shared" si="81"/>
        <v>0</v>
      </c>
      <c r="AO182" s="44">
        <f t="shared" si="82"/>
        <v>0</v>
      </c>
      <c r="AP182" s="44">
        <f t="shared" si="83"/>
        <v>0</v>
      </c>
      <c r="AQ182" s="44">
        <f t="shared" si="84"/>
        <v>0</v>
      </c>
      <c r="AR182" s="44">
        <f t="shared" si="85"/>
        <v>0</v>
      </c>
      <c r="AS182" s="44">
        <f t="shared" si="86"/>
        <v>0</v>
      </c>
      <c r="AT182" s="44">
        <f t="shared" si="87"/>
        <v>0</v>
      </c>
      <c r="AU182" s="44">
        <f t="shared" si="88"/>
        <v>0</v>
      </c>
      <c r="AV182" s="44">
        <f>IF(M182="ПП",РПП*AA182*(U182/1.5),IF(M182="ВП",ВПр*AA182*(U182/1.5),IF(M182="РПА",РПА*AA182*(U182/1.5),IF(M182="КПА",кпа*AA182*(U182/1.5),0))))</f>
        <v>0</v>
      </c>
      <c r="AW182" s="44">
        <f t="shared" si="89"/>
        <v>0</v>
      </c>
      <c r="AX182" s="44">
        <f t="shared" si="90"/>
        <v>0</v>
      </c>
      <c r="AY182" s="44">
        <f t="shared" si="91"/>
        <v>0</v>
      </c>
      <c r="AZ182" s="44">
        <f t="shared" si="92"/>
        <v>0</v>
      </c>
      <c r="BA182" s="44">
        <f t="shared" si="93"/>
        <v>0</v>
      </c>
      <c r="BB182" s="44">
        <f t="shared" si="94"/>
        <v>0</v>
      </c>
      <c r="BC182" s="44">
        <f t="shared" si="95"/>
        <v>0</v>
      </c>
      <c r="BD182" s="44">
        <f t="shared" si="96"/>
        <v>2.5</v>
      </c>
      <c r="BE182" s="45">
        <f t="shared" si="97"/>
        <v>2.5</v>
      </c>
      <c r="BF182" s="46"/>
      <c r="BG182" s="47">
        <f t="shared" si="98"/>
        <v>0</v>
      </c>
      <c r="BH182" s="47">
        <f t="shared" si="99"/>
        <v>0</v>
      </c>
      <c r="BI182" s="47">
        <f t="shared" si="100"/>
        <v>0</v>
      </c>
      <c r="BJ182" s="48">
        <f t="shared" si="101"/>
        <v>0</v>
      </c>
      <c r="BK182" s="48">
        <f t="shared" si="102"/>
        <v>0</v>
      </c>
      <c r="BL182" s="48">
        <f t="shared" si="103"/>
        <v>2.5</v>
      </c>
    </row>
    <row r="183" spans="1:64" s="2" customFormat="1" ht="30" customHeight="1">
      <c r="A183" s="29" t="str">
        <f t="shared" si="70"/>
        <v>Д</v>
      </c>
      <c r="B183" s="29" t="str">
        <f t="shared" si="71"/>
        <v>Б</v>
      </c>
      <c r="C183" s="30" t="s">
        <v>125</v>
      </c>
      <c r="D183" s="31" t="str">
        <f t="shared" si="72"/>
        <v>'38.03.05</v>
      </c>
      <c r="E183" s="32" t="str">
        <f t="shared" si="73"/>
        <v>Бизнес-информатика</v>
      </c>
      <c r="F183" s="33" t="s">
        <v>174</v>
      </c>
      <c r="G183" s="33" t="s">
        <v>75</v>
      </c>
      <c r="H183" s="34"/>
      <c r="I183" s="34"/>
      <c r="J183" s="35" t="s">
        <v>185</v>
      </c>
      <c r="K183" s="36" t="s">
        <v>172</v>
      </c>
      <c r="L183" s="36">
        <v>9</v>
      </c>
      <c r="M183" s="37" t="s">
        <v>186</v>
      </c>
      <c r="N183" s="36"/>
      <c r="O183" s="36"/>
      <c r="P183" s="36"/>
      <c r="Q183" s="37" t="s">
        <v>177</v>
      </c>
      <c r="R183" s="36"/>
      <c r="S183" s="36"/>
      <c r="T183" s="36"/>
      <c r="U183" s="36"/>
      <c r="V183" s="36"/>
      <c r="W183" s="39" t="str">
        <f t="shared" si="74"/>
        <v>НБИбд</v>
      </c>
      <c r="X183" s="36" t="s">
        <v>160</v>
      </c>
      <c r="Y183" s="36">
        <v>1</v>
      </c>
      <c r="Z183" s="36">
        <v>1</v>
      </c>
      <c r="AA183" s="39">
        <f t="shared" si="75"/>
        <v>10</v>
      </c>
      <c r="AB183" s="53">
        <v>10</v>
      </c>
      <c r="AC183" s="53">
        <v>0</v>
      </c>
      <c r="AD183" s="40">
        <f t="shared" si="76"/>
        <v>1</v>
      </c>
      <c r="AE183" s="41">
        <f t="shared" si="77"/>
        <v>1</v>
      </c>
      <c r="AF183" s="41">
        <f t="shared" si="78"/>
        <v>10</v>
      </c>
      <c r="AG183" s="42" t="s">
        <v>80</v>
      </c>
      <c r="AH183" s="37" t="s">
        <v>169</v>
      </c>
      <c r="AI183" s="37"/>
      <c r="AJ183" s="55" t="s">
        <v>189</v>
      </c>
      <c r="AK183" s="37"/>
      <c r="AL183" s="44">
        <f t="shared" si="79"/>
        <v>0</v>
      </c>
      <c r="AM183" s="44">
        <f t="shared" si="80"/>
        <v>0</v>
      </c>
      <c r="AN183" s="44">
        <f t="shared" si="81"/>
        <v>0</v>
      </c>
      <c r="AO183" s="44">
        <f t="shared" si="82"/>
        <v>0</v>
      </c>
      <c r="AP183" s="44">
        <f t="shared" si="83"/>
        <v>0</v>
      </c>
      <c r="AQ183" s="44">
        <f t="shared" si="84"/>
        <v>0</v>
      </c>
      <c r="AR183" s="44">
        <f t="shared" si="85"/>
        <v>0</v>
      </c>
      <c r="AS183" s="44">
        <f t="shared" si="86"/>
        <v>0</v>
      </c>
      <c r="AT183" s="44">
        <f t="shared" si="87"/>
        <v>0</v>
      </c>
      <c r="AU183" s="44">
        <f t="shared" si="88"/>
        <v>0</v>
      </c>
      <c r="AV183" s="44">
        <f>IF(M183="ПП",РПП*AA183*(U183/1.5),IF(M183="ВП",ВПр*AA183*(U183/1.5),IF(M183="РПА",РПА*AA183*(U183/1.5),IF(M183="КПА",кпа*AA183*(U183/1.5),0))))</f>
        <v>0</v>
      </c>
      <c r="AW183" s="44">
        <f t="shared" si="89"/>
        <v>0</v>
      </c>
      <c r="AX183" s="44">
        <f t="shared" si="90"/>
        <v>0</v>
      </c>
      <c r="AY183" s="44">
        <f t="shared" si="91"/>
        <v>0</v>
      </c>
      <c r="AZ183" s="44">
        <f t="shared" si="92"/>
        <v>0</v>
      </c>
      <c r="BA183" s="44">
        <f t="shared" si="93"/>
        <v>0</v>
      </c>
      <c r="BB183" s="44">
        <f t="shared" si="94"/>
        <v>0</v>
      </c>
      <c r="BC183" s="44">
        <f t="shared" si="95"/>
        <v>0</v>
      </c>
      <c r="BD183" s="44">
        <f t="shared" si="96"/>
        <v>2.5</v>
      </c>
      <c r="BE183" s="45">
        <f t="shared" si="97"/>
        <v>2.5</v>
      </c>
      <c r="BF183" s="46"/>
      <c r="BG183" s="47">
        <f t="shared" si="98"/>
        <v>0</v>
      </c>
      <c r="BH183" s="47">
        <f t="shared" si="99"/>
        <v>0</v>
      </c>
      <c r="BI183" s="47">
        <f t="shared" si="100"/>
        <v>0</v>
      </c>
      <c r="BJ183" s="48">
        <f t="shared" si="101"/>
        <v>0</v>
      </c>
      <c r="BK183" s="48">
        <f t="shared" si="102"/>
        <v>0</v>
      </c>
      <c r="BL183" s="48">
        <f t="shared" si="103"/>
        <v>2.5</v>
      </c>
    </row>
    <row r="184" spans="1:64" s="2" customFormat="1" ht="30" customHeight="1">
      <c r="A184" s="29" t="str">
        <f t="shared" si="70"/>
        <v>Д</v>
      </c>
      <c r="B184" s="29" t="str">
        <f t="shared" si="71"/>
        <v>Б</v>
      </c>
      <c r="C184" s="30" t="s">
        <v>125</v>
      </c>
      <c r="D184" s="31" t="str">
        <f t="shared" si="72"/>
        <v>'38.03.05</v>
      </c>
      <c r="E184" s="32" t="str">
        <f t="shared" si="73"/>
        <v>Бизнес-информатика</v>
      </c>
      <c r="F184" s="33" t="s">
        <v>174</v>
      </c>
      <c r="G184" s="33" t="s">
        <v>75</v>
      </c>
      <c r="H184" s="34"/>
      <c r="I184" s="34"/>
      <c r="J184" s="35" t="s">
        <v>185</v>
      </c>
      <c r="K184" s="36" t="s">
        <v>172</v>
      </c>
      <c r="L184" s="36">
        <v>9</v>
      </c>
      <c r="M184" s="37" t="s">
        <v>186</v>
      </c>
      <c r="N184" s="36"/>
      <c r="O184" s="36"/>
      <c r="P184" s="36"/>
      <c r="Q184" s="37" t="s">
        <v>177</v>
      </c>
      <c r="R184" s="36"/>
      <c r="S184" s="36"/>
      <c r="T184" s="36"/>
      <c r="U184" s="36"/>
      <c r="V184" s="36"/>
      <c r="W184" s="39" t="str">
        <f t="shared" si="74"/>
        <v>НБИбд</v>
      </c>
      <c r="X184" s="36" t="s">
        <v>160</v>
      </c>
      <c r="Y184" s="36">
        <v>1</v>
      </c>
      <c r="Z184" s="36">
        <v>1</v>
      </c>
      <c r="AA184" s="39">
        <f t="shared" si="75"/>
        <v>10</v>
      </c>
      <c r="AB184" s="53">
        <v>10</v>
      </c>
      <c r="AC184" s="53">
        <v>0</v>
      </c>
      <c r="AD184" s="40">
        <f t="shared" si="76"/>
        <v>1</v>
      </c>
      <c r="AE184" s="41">
        <f t="shared" si="77"/>
        <v>1</v>
      </c>
      <c r="AF184" s="41">
        <f t="shared" si="78"/>
        <v>10</v>
      </c>
      <c r="AG184" s="42" t="s">
        <v>80</v>
      </c>
      <c r="AH184" s="37" t="s">
        <v>169</v>
      </c>
      <c r="AI184" s="37"/>
      <c r="AJ184" s="55" t="s">
        <v>190</v>
      </c>
      <c r="AK184" s="37"/>
      <c r="AL184" s="44">
        <f t="shared" si="79"/>
        <v>0</v>
      </c>
      <c r="AM184" s="44">
        <f t="shared" si="80"/>
        <v>0</v>
      </c>
      <c r="AN184" s="44">
        <f t="shared" si="81"/>
        <v>0</v>
      </c>
      <c r="AO184" s="44">
        <f t="shared" si="82"/>
        <v>0</v>
      </c>
      <c r="AP184" s="44">
        <f t="shared" si="83"/>
        <v>0</v>
      </c>
      <c r="AQ184" s="44">
        <f t="shared" si="84"/>
        <v>0</v>
      </c>
      <c r="AR184" s="44">
        <f t="shared" si="85"/>
        <v>0</v>
      </c>
      <c r="AS184" s="44">
        <f t="shared" si="86"/>
        <v>0</v>
      </c>
      <c r="AT184" s="44">
        <f t="shared" si="87"/>
        <v>0</v>
      </c>
      <c r="AU184" s="44">
        <f t="shared" si="88"/>
        <v>0</v>
      </c>
      <c r="AV184" s="44">
        <f>IF(M184="ПП",РПП*AA184*(U184/1.5),IF(M184="ВП",ВПр*AA184*(U184/1.5),IF(M184="РПА",РПА*AA184*(U184/1.5),IF(M184="КПА",кпа*AA184*(U184/1.5),0))))</f>
        <v>0</v>
      </c>
      <c r="AW184" s="44">
        <f t="shared" si="89"/>
        <v>0</v>
      </c>
      <c r="AX184" s="44">
        <f t="shared" si="90"/>
        <v>0</v>
      </c>
      <c r="AY184" s="44">
        <f t="shared" si="91"/>
        <v>0</v>
      </c>
      <c r="AZ184" s="44">
        <f t="shared" si="92"/>
        <v>0</v>
      </c>
      <c r="BA184" s="44">
        <f t="shared" si="93"/>
        <v>0</v>
      </c>
      <c r="BB184" s="44">
        <f t="shared" si="94"/>
        <v>0</v>
      </c>
      <c r="BC184" s="44">
        <f t="shared" si="95"/>
        <v>0</v>
      </c>
      <c r="BD184" s="44">
        <f t="shared" si="96"/>
        <v>2.5</v>
      </c>
      <c r="BE184" s="45">
        <f t="shared" si="97"/>
        <v>2.5</v>
      </c>
      <c r="BF184" s="46"/>
      <c r="BG184" s="47">
        <f t="shared" si="98"/>
        <v>0</v>
      </c>
      <c r="BH184" s="47">
        <f t="shared" si="99"/>
        <v>0</v>
      </c>
      <c r="BI184" s="47">
        <f t="shared" si="100"/>
        <v>0</v>
      </c>
      <c r="BJ184" s="48">
        <f t="shared" si="101"/>
        <v>0</v>
      </c>
      <c r="BK184" s="48">
        <f t="shared" si="102"/>
        <v>0</v>
      </c>
      <c r="BL184" s="48">
        <f t="shared" si="103"/>
        <v>2.5</v>
      </c>
    </row>
    <row r="185" spans="1:64" s="2" customFormat="1" ht="30" customHeight="1">
      <c r="A185" s="29" t="str">
        <f t="shared" si="70"/>
        <v>Д</v>
      </c>
      <c r="B185" s="29" t="str">
        <f t="shared" si="71"/>
        <v>Б</v>
      </c>
      <c r="C185" s="30" t="s">
        <v>193</v>
      </c>
      <c r="D185" s="31" t="str">
        <f t="shared" si="72"/>
        <v>'09.03.03</v>
      </c>
      <c r="E185" s="32" t="str">
        <f t="shared" si="73"/>
        <v>Прикладная информатика</v>
      </c>
      <c r="F185" s="33" t="s">
        <v>74</v>
      </c>
      <c r="G185" s="33" t="s">
        <v>75</v>
      </c>
      <c r="H185" s="34"/>
      <c r="I185" s="34"/>
      <c r="J185" s="35" t="s">
        <v>90</v>
      </c>
      <c r="K185" s="36">
        <v>1</v>
      </c>
      <c r="L185" s="36">
        <v>18</v>
      </c>
      <c r="M185" s="37" t="s">
        <v>78</v>
      </c>
      <c r="N185" s="36">
        <v>1</v>
      </c>
      <c r="O185" s="36"/>
      <c r="P185" s="36"/>
      <c r="Q185" s="37" t="s">
        <v>91</v>
      </c>
      <c r="R185" s="36"/>
      <c r="S185" s="36"/>
      <c r="T185" s="36"/>
      <c r="U185" s="36"/>
      <c r="V185" s="36"/>
      <c r="W185" s="39" t="str">
        <f t="shared" si="74"/>
        <v>НПИбд</v>
      </c>
      <c r="X185" s="36" t="s">
        <v>194</v>
      </c>
      <c r="Y185" s="36">
        <v>4</v>
      </c>
      <c r="Z185" s="36">
        <v>2</v>
      </c>
      <c r="AA185" s="39">
        <f t="shared" si="75"/>
        <v>50</v>
      </c>
      <c r="AB185" s="36">
        <v>40</v>
      </c>
      <c r="AC185" s="36">
        <v>10</v>
      </c>
      <c r="AD185" s="40">
        <f t="shared" si="76"/>
        <v>50</v>
      </c>
      <c r="AE185" s="41">
        <f t="shared" si="77"/>
        <v>1</v>
      </c>
      <c r="AF185" s="41">
        <f t="shared" si="78"/>
        <v>1</v>
      </c>
      <c r="AG185" s="42" t="s">
        <v>93</v>
      </c>
      <c r="AH185" s="37" t="s">
        <v>81</v>
      </c>
      <c r="AI185" s="37" t="s">
        <v>94</v>
      </c>
      <c r="AJ185" s="43" t="s">
        <v>95</v>
      </c>
      <c r="AK185" s="37"/>
      <c r="AL185" s="44">
        <f t="shared" si="79"/>
        <v>18</v>
      </c>
      <c r="AM185" s="44">
        <f t="shared" si="80"/>
        <v>0</v>
      </c>
      <c r="AN185" s="44">
        <f t="shared" si="81"/>
        <v>0</v>
      </c>
      <c r="AO185" s="44">
        <f t="shared" si="82"/>
        <v>16.5</v>
      </c>
      <c r="AP185" s="44">
        <f t="shared" si="83"/>
        <v>25</v>
      </c>
      <c r="AQ185" s="44">
        <f t="shared" si="84"/>
        <v>2</v>
      </c>
      <c r="AR185" s="44">
        <f t="shared" si="85"/>
        <v>1.8</v>
      </c>
      <c r="AS185" s="44">
        <f t="shared" si="86"/>
        <v>0</v>
      </c>
      <c r="AT185" s="44">
        <f t="shared" si="87"/>
        <v>0</v>
      </c>
      <c r="AU185" s="44">
        <f t="shared" si="88"/>
        <v>0</v>
      </c>
      <c r="AV185" s="44">
        <f>IF(M185="ПП",РПП*AA185*(U185/1.5),IF(M185="ВП",ВПр*AA185*(U185/1.5),IF(M185="РПА",РПА*AA185*(U185/1.5),IF(M185="КПА",кпа*AA185*(U185/1.5),0))))</f>
        <v>0</v>
      </c>
      <c r="AW185" s="44">
        <f t="shared" si="89"/>
        <v>0</v>
      </c>
      <c r="AX185" s="44">
        <f t="shared" si="90"/>
        <v>0</v>
      </c>
      <c r="AY185" s="44">
        <f t="shared" si="91"/>
        <v>0</v>
      </c>
      <c r="AZ185" s="44">
        <f t="shared" si="92"/>
        <v>0</v>
      </c>
      <c r="BA185" s="44">
        <f t="shared" si="93"/>
        <v>0</v>
      </c>
      <c r="BB185" s="44">
        <f t="shared" si="94"/>
        <v>0</v>
      </c>
      <c r="BC185" s="44">
        <f t="shared" si="95"/>
        <v>0</v>
      </c>
      <c r="BD185" s="44">
        <f t="shared" si="96"/>
        <v>0</v>
      </c>
      <c r="BE185" s="45">
        <f t="shared" si="97"/>
        <v>63.3</v>
      </c>
      <c r="BF185" s="46"/>
      <c r="BG185" s="47">
        <f t="shared" si="98"/>
        <v>18</v>
      </c>
      <c r="BH185" s="47">
        <f t="shared" si="99"/>
        <v>0.5</v>
      </c>
      <c r="BI185" s="47">
        <f t="shared" si="100"/>
        <v>45.3</v>
      </c>
      <c r="BJ185" s="48">
        <f t="shared" si="101"/>
        <v>0</v>
      </c>
      <c r="BK185" s="48">
        <f t="shared" si="102"/>
        <v>0</v>
      </c>
      <c r="BL185" s="48">
        <f t="shared" si="103"/>
        <v>0</v>
      </c>
    </row>
    <row r="186" spans="1:64" s="2" customFormat="1" ht="30" customHeight="1">
      <c r="A186" s="29" t="str">
        <f t="shared" si="70"/>
        <v>Д</v>
      </c>
      <c r="B186" s="29" t="str">
        <f t="shared" si="71"/>
        <v>Б</v>
      </c>
      <c r="C186" s="30" t="s">
        <v>193</v>
      </c>
      <c r="D186" s="31" t="str">
        <f t="shared" si="72"/>
        <v>'09.03.03</v>
      </c>
      <c r="E186" s="32" t="str">
        <f t="shared" si="73"/>
        <v>Прикладная информатика</v>
      </c>
      <c r="F186" s="33" t="s">
        <v>74</v>
      </c>
      <c r="G186" s="33" t="s">
        <v>75</v>
      </c>
      <c r="H186" s="34"/>
      <c r="I186" s="34"/>
      <c r="J186" s="35" t="s">
        <v>90</v>
      </c>
      <c r="K186" s="36">
        <v>1</v>
      </c>
      <c r="L186" s="36">
        <v>18</v>
      </c>
      <c r="M186" s="37" t="s">
        <v>84</v>
      </c>
      <c r="N186" s="36"/>
      <c r="O186" s="36"/>
      <c r="P186" s="36">
        <v>2</v>
      </c>
      <c r="Q186" s="37"/>
      <c r="R186" s="36"/>
      <c r="S186" s="36"/>
      <c r="T186" s="36"/>
      <c r="U186" s="36"/>
      <c r="V186" s="36"/>
      <c r="W186" s="39" t="str">
        <f t="shared" si="74"/>
        <v>НПИбд</v>
      </c>
      <c r="X186" s="36" t="s">
        <v>92</v>
      </c>
      <c r="Y186" s="36">
        <v>2</v>
      </c>
      <c r="Z186" s="36">
        <v>1</v>
      </c>
      <c r="AA186" s="39">
        <f t="shared" si="75"/>
        <v>25</v>
      </c>
      <c r="AB186" s="49">
        <v>20</v>
      </c>
      <c r="AC186" s="49">
        <v>5</v>
      </c>
      <c r="AD186" s="40">
        <f t="shared" si="76"/>
        <v>24</v>
      </c>
      <c r="AE186" s="41">
        <f t="shared" si="77"/>
        <v>1</v>
      </c>
      <c r="AF186" s="41">
        <f t="shared" si="78"/>
        <v>1.0416666666666667</v>
      </c>
      <c r="AG186" s="42" t="s">
        <v>93</v>
      </c>
      <c r="AH186" s="37" t="s">
        <v>81</v>
      </c>
      <c r="AI186" s="37" t="s">
        <v>94</v>
      </c>
      <c r="AJ186" s="43" t="s">
        <v>95</v>
      </c>
      <c r="AK186" s="37"/>
      <c r="AL186" s="44">
        <f t="shared" si="79"/>
        <v>0</v>
      </c>
      <c r="AM186" s="44">
        <f t="shared" si="80"/>
        <v>36</v>
      </c>
      <c r="AN186" s="44">
        <f t="shared" si="81"/>
        <v>0</v>
      </c>
      <c r="AO186" s="44">
        <f t="shared" si="82"/>
        <v>0</v>
      </c>
      <c r="AP186" s="44">
        <f t="shared" si="83"/>
        <v>0</v>
      </c>
      <c r="AQ186" s="44">
        <f t="shared" si="84"/>
        <v>0</v>
      </c>
      <c r="AR186" s="44">
        <f t="shared" si="85"/>
        <v>0</v>
      </c>
      <c r="AS186" s="44">
        <f t="shared" si="86"/>
        <v>0</v>
      </c>
      <c r="AT186" s="44">
        <f t="shared" si="87"/>
        <v>0</v>
      </c>
      <c r="AU186" s="44">
        <f t="shared" si="88"/>
        <v>0</v>
      </c>
      <c r="AV186" s="44">
        <f>IF(M186="ПП",РПП*AA186*(U186/1.5),IF(M186="ВП",ВПр*AA186*(U186/1.5),IF(M186="РПА",РПА*AA186*(U186/1.5),IF(M186="КПА",кпа*AA186*(U186/1.5),0))))</f>
        <v>0</v>
      </c>
      <c r="AW186" s="44">
        <f t="shared" si="89"/>
        <v>0</v>
      </c>
      <c r="AX186" s="44">
        <f t="shared" si="90"/>
        <v>0</v>
      </c>
      <c r="AY186" s="44">
        <f t="shared" si="91"/>
        <v>0</v>
      </c>
      <c r="AZ186" s="44">
        <f t="shared" si="92"/>
        <v>0</v>
      </c>
      <c r="BA186" s="44">
        <f t="shared" si="93"/>
        <v>0</v>
      </c>
      <c r="BB186" s="44">
        <f t="shared" si="94"/>
        <v>0</v>
      </c>
      <c r="BC186" s="44">
        <f t="shared" si="95"/>
        <v>0</v>
      </c>
      <c r="BD186" s="44">
        <f t="shared" si="96"/>
        <v>0</v>
      </c>
      <c r="BE186" s="45">
        <f t="shared" si="97"/>
        <v>36</v>
      </c>
      <c r="BF186" s="46"/>
      <c r="BG186" s="47">
        <f t="shared" si="98"/>
        <v>36</v>
      </c>
      <c r="BH186" s="47">
        <f t="shared" si="99"/>
        <v>1</v>
      </c>
      <c r="BI186" s="47">
        <f t="shared" si="100"/>
        <v>0</v>
      </c>
      <c r="BJ186" s="48">
        <f t="shared" si="101"/>
        <v>0</v>
      </c>
      <c r="BK186" s="48">
        <f t="shared" si="102"/>
        <v>0</v>
      </c>
      <c r="BL186" s="48">
        <f t="shared" si="103"/>
        <v>0</v>
      </c>
    </row>
    <row r="187" spans="1:64" s="2" customFormat="1" ht="30" customHeight="1">
      <c r="A187" s="29" t="str">
        <f t="shared" si="70"/>
        <v>Д</v>
      </c>
      <c r="B187" s="29" t="str">
        <f t="shared" si="71"/>
        <v>Б</v>
      </c>
      <c r="C187" s="30" t="s">
        <v>193</v>
      </c>
      <c r="D187" s="31" t="str">
        <f t="shared" si="72"/>
        <v>'09.03.03</v>
      </c>
      <c r="E187" s="32" t="str">
        <f t="shared" si="73"/>
        <v>Прикладная информатика</v>
      </c>
      <c r="F187" s="33" t="s">
        <v>74</v>
      </c>
      <c r="G187" s="33" t="s">
        <v>75</v>
      </c>
      <c r="H187" s="34"/>
      <c r="I187" s="34"/>
      <c r="J187" s="35" t="s">
        <v>90</v>
      </c>
      <c r="K187" s="36">
        <v>1</v>
      </c>
      <c r="L187" s="36">
        <v>18</v>
      </c>
      <c r="M187" s="37" t="s">
        <v>84</v>
      </c>
      <c r="N187" s="36"/>
      <c r="O187" s="36"/>
      <c r="P187" s="36">
        <v>2</v>
      </c>
      <c r="Q187" s="37"/>
      <c r="R187" s="36"/>
      <c r="S187" s="36"/>
      <c r="T187" s="36"/>
      <c r="U187" s="36"/>
      <c r="V187" s="36"/>
      <c r="W187" s="39" t="str">
        <f t="shared" si="74"/>
        <v>НПИбд</v>
      </c>
      <c r="X187" s="36" t="s">
        <v>127</v>
      </c>
      <c r="Y187" s="36">
        <v>2</v>
      </c>
      <c r="Z187" s="36">
        <v>1</v>
      </c>
      <c r="AA187" s="39">
        <f t="shared" si="75"/>
        <v>25</v>
      </c>
      <c r="AB187" s="49">
        <v>20</v>
      </c>
      <c r="AC187" s="49">
        <v>5</v>
      </c>
      <c r="AD187" s="40">
        <f t="shared" si="76"/>
        <v>24</v>
      </c>
      <c r="AE187" s="41">
        <f t="shared" si="77"/>
        <v>1</v>
      </c>
      <c r="AF187" s="41">
        <f t="shared" si="78"/>
        <v>1.0416666666666667</v>
      </c>
      <c r="AG187" s="42" t="s">
        <v>93</v>
      </c>
      <c r="AH187" s="37" t="s">
        <v>81</v>
      </c>
      <c r="AI187" s="37" t="s">
        <v>94</v>
      </c>
      <c r="AJ187" s="43" t="s">
        <v>95</v>
      </c>
      <c r="AK187" s="37"/>
      <c r="AL187" s="44">
        <f t="shared" si="79"/>
        <v>0</v>
      </c>
      <c r="AM187" s="44">
        <f t="shared" si="80"/>
        <v>36</v>
      </c>
      <c r="AN187" s="44">
        <f t="shared" si="81"/>
        <v>0</v>
      </c>
      <c r="AO187" s="44">
        <f t="shared" si="82"/>
        <v>0</v>
      </c>
      <c r="AP187" s="44">
        <f t="shared" si="83"/>
        <v>0</v>
      </c>
      <c r="AQ187" s="44">
        <f t="shared" si="84"/>
        <v>0</v>
      </c>
      <c r="AR187" s="44">
        <f t="shared" si="85"/>
        <v>0</v>
      </c>
      <c r="AS187" s="44">
        <f t="shared" si="86"/>
        <v>0</v>
      </c>
      <c r="AT187" s="44">
        <f t="shared" si="87"/>
        <v>0</v>
      </c>
      <c r="AU187" s="44">
        <f t="shared" si="88"/>
        <v>0</v>
      </c>
      <c r="AV187" s="44">
        <f>IF(M187="ПП",РПП*AA187*(U187/1.5),IF(M187="ВП",ВПр*AA187*(U187/1.5),IF(M187="РПА",РПА*AA187*(U187/1.5),IF(M187="КПА",кпа*AA187*(U187/1.5),0))))</f>
        <v>0</v>
      </c>
      <c r="AW187" s="44">
        <f t="shared" si="89"/>
        <v>0</v>
      </c>
      <c r="AX187" s="44">
        <f t="shared" si="90"/>
        <v>0</v>
      </c>
      <c r="AY187" s="44">
        <f t="shared" si="91"/>
        <v>0</v>
      </c>
      <c r="AZ187" s="44">
        <f t="shared" si="92"/>
        <v>0</v>
      </c>
      <c r="BA187" s="44">
        <f t="shared" si="93"/>
        <v>0</v>
      </c>
      <c r="BB187" s="44">
        <f t="shared" si="94"/>
        <v>0</v>
      </c>
      <c r="BC187" s="44">
        <f t="shared" si="95"/>
        <v>0</v>
      </c>
      <c r="BD187" s="44">
        <f t="shared" si="96"/>
        <v>0</v>
      </c>
      <c r="BE187" s="45">
        <f t="shared" si="97"/>
        <v>36</v>
      </c>
      <c r="BF187" s="46"/>
      <c r="BG187" s="47">
        <f t="shared" si="98"/>
        <v>36</v>
      </c>
      <c r="BH187" s="47">
        <f t="shared" si="99"/>
        <v>1</v>
      </c>
      <c r="BI187" s="47">
        <f t="shared" si="100"/>
        <v>0</v>
      </c>
      <c r="BJ187" s="48">
        <f t="shared" si="101"/>
        <v>0</v>
      </c>
      <c r="BK187" s="48">
        <f t="shared" si="102"/>
        <v>0</v>
      </c>
      <c r="BL187" s="48">
        <f t="shared" si="103"/>
        <v>0</v>
      </c>
    </row>
    <row r="188" spans="1:64" s="2" customFormat="1" ht="30" customHeight="1">
      <c r="A188" s="29" t="str">
        <f t="shared" si="70"/>
        <v>Д</v>
      </c>
      <c r="B188" s="29" t="str">
        <f t="shared" si="71"/>
        <v>Б</v>
      </c>
      <c r="C188" s="30" t="s">
        <v>193</v>
      </c>
      <c r="D188" s="31" t="str">
        <f t="shared" si="72"/>
        <v>'09.03.03</v>
      </c>
      <c r="E188" s="32" t="str">
        <f t="shared" si="73"/>
        <v>Прикладная информатика</v>
      </c>
      <c r="F188" s="33" t="s">
        <v>74</v>
      </c>
      <c r="G188" s="33" t="s">
        <v>75</v>
      </c>
      <c r="H188" s="34"/>
      <c r="I188" s="34"/>
      <c r="J188" s="35" t="s">
        <v>96</v>
      </c>
      <c r="K188" s="38">
        <v>1</v>
      </c>
      <c r="L188" s="36">
        <v>18</v>
      </c>
      <c r="M188" s="37" t="s">
        <v>78</v>
      </c>
      <c r="N188" s="38">
        <v>1</v>
      </c>
      <c r="O188" s="38"/>
      <c r="P188" s="38"/>
      <c r="Q188" s="37" t="s">
        <v>91</v>
      </c>
      <c r="R188" s="38"/>
      <c r="S188" s="38"/>
      <c r="T188" s="38"/>
      <c r="U188" s="38"/>
      <c r="V188" s="38"/>
      <c r="W188" s="39" t="str">
        <f t="shared" si="74"/>
        <v>НПИбд</v>
      </c>
      <c r="X188" s="36" t="s">
        <v>194</v>
      </c>
      <c r="Y188" s="36">
        <v>4</v>
      </c>
      <c r="Z188" s="36">
        <v>2</v>
      </c>
      <c r="AA188" s="39">
        <f t="shared" si="75"/>
        <v>50</v>
      </c>
      <c r="AB188" s="36">
        <v>40</v>
      </c>
      <c r="AC188" s="36">
        <v>10</v>
      </c>
      <c r="AD188" s="40">
        <f t="shared" si="76"/>
        <v>50</v>
      </c>
      <c r="AE188" s="41">
        <f t="shared" si="77"/>
        <v>1</v>
      </c>
      <c r="AF188" s="41">
        <f t="shared" si="78"/>
        <v>1</v>
      </c>
      <c r="AG188" s="42" t="s">
        <v>93</v>
      </c>
      <c r="AH188" s="37" t="s">
        <v>81</v>
      </c>
      <c r="AI188" s="37" t="s">
        <v>94</v>
      </c>
      <c r="AJ188" s="43" t="s">
        <v>95</v>
      </c>
      <c r="AK188" s="37"/>
      <c r="AL188" s="44">
        <f t="shared" si="79"/>
        <v>18</v>
      </c>
      <c r="AM188" s="44">
        <f t="shared" si="80"/>
        <v>0</v>
      </c>
      <c r="AN188" s="44">
        <f t="shared" si="81"/>
        <v>0</v>
      </c>
      <c r="AO188" s="44">
        <f t="shared" si="82"/>
        <v>16.5</v>
      </c>
      <c r="AP188" s="44">
        <f t="shared" si="83"/>
        <v>25</v>
      </c>
      <c r="AQ188" s="44">
        <f t="shared" si="84"/>
        <v>2</v>
      </c>
      <c r="AR188" s="44">
        <f t="shared" si="85"/>
        <v>1.8</v>
      </c>
      <c r="AS188" s="44">
        <f t="shared" si="86"/>
        <v>0</v>
      </c>
      <c r="AT188" s="44">
        <f t="shared" si="87"/>
        <v>0</v>
      </c>
      <c r="AU188" s="44">
        <f t="shared" si="88"/>
        <v>0</v>
      </c>
      <c r="AV188" s="44">
        <f>IF(M188="ПП",РПП*AA188*(U188/1.5),IF(M188="ВП",ВПр*AA188*(U188/1.5),IF(M188="РПА",РПА*AA188*(U188/1.5),IF(M188="КПА",кпа*AA188*(U188/1.5),0))))</f>
        <v>0</v>
      </c>
      <c r="AW188" s="44">
        <f t="shared" si="89"/>
        <v>0</v>
      </c>
      <c r="AX188" s="44">
        <f t="shared" si="90"/>
        <v>0</v>
      </c>
      <c r="AY188" s="44">
        <f t="shared" si="91"/>
        <v>0</v>
      </c>
      <c r="AZ188" s="44">
        <f t="shared" si="92"/>
        <v>0</v>
      </c>
      <c r="BA188" s="44">
        <f t="shared" si="93"/>
        <v>0</v>
      </c>
      <c r="BB188" s="44">
        <f t="shared" si="94"/>
        <v>0</v>
      </c>
      <c r="BC188" s="44">
        <f t="shared" si="95"/>
        <v>0</v>
      </c>
      <c r="BD188" s="44">
        <f t="shared" si="96"/>
        <v>0</v>
      </c>
      <c r="BE188" s="45">
        <f t="shared" si="97"/>
        <v>63.3</v>
      </c>
      <c r="BF188" s="46"/>
      <c r="BG188" s="47">
        <f t="shared" si="98"/>
        <v>18</v>
      </c>
      <c r="BH188" s="47">
        <f t="shared" si="99"/>
        <v>0.5</v>
      </c>
      <c r="BI188" s="47">
        <f t="shared" si="100"/>
        <v>45.3</v>
      </c>
      <c r="BJ188" s="48">
        <f t="shared" si="101"/>
        <v>0</v>
      </c>
      <c r="BK188" s="48">
        <f t="shared" si="102"/>
        <v>0</v>
      </c>
      <c r="BL188" s="48">
        <f t="shared" si="103"/>
        <v>0</v>
      </c>
    </row>
    <row r="189" spans="1:64" s="2" customFormat="1" ht="30" customHeight="1">
      <c r="A189" s="29" t="str">
        <f t="shared" si="70"/>
        <v>Д</v>
      </c>
      <c r="B189" s="29" t="str">
        <f t="shared" si="71"/>
        <v>Б</v>
      </c>
      <c r="C189" s="30" t="s">
        <v>193</v>
      </c>
      <c r="D189" s="31" t="str">
        <f t="shared" si="72"/>
        <v>'09.03.03</v>
      </c>
      <c r="E189" s="32" t="str">
        <f t="shared" si="73"/>
        <v>Прикладная информатика</v>
      </c>
      <c r="F189" s="33" t="s">
        <v>74</v>
      </c>
      <c r="G189" s="33" t="s">
        <v>75</v>
      </c>
      <c r="H189" s="34"/>
      <c r="I189" s="34"/>
      <c r="J189" s="35" t="s">
        <v>96</v>
      </c>
      <c r="K189" s="36">
        <v>1</v>
      </c>
      <c r="L189" s="36">
        <v>18</v>
      </c>
      <c r="M189" s="37" t="s">
        <v>84</v>
      </c>
      <c r="N189" s="36"/>
      <c r="O189" s="36"/>
      <c r="P189" s="36">
        <v>2</v>
      </c>
      <c r="Q189" s="37"/>
      <c r="R189" s="36"/>
      <c r="S189" s="36"/>
      <c r="T189" s="36"/>
      <c r="U189" s="36"/>
      <c r="V189" s="36"/>
      <c r="W189" s="39" t="str">
        <f t="shared" si="74"/>
        <v>НПИбд</v>
      </c>
      <c r="X189" s="36" t="s">
        <v>92</v>
      </c>
      <c r="Y189" s="36">
        <v>2</v>
      </c>
      <c r="Z189" s="36">
        <v>1</v>
      </c>
      <c r="AA189" s="39">
        <f t="shared" si="75"/>
        <v>25</v>
      </c>
      <c r="AB189" s="49">
        <v>20</v>
      </c>
      <c r="AC189" s="49">
        <v>5</v>
      </c>
      <c r="AD189" s="40">
        <f t="shared" si="76"/>
        <v>24</v>
      </c>
      <c r="AE189" s="41">
        <f t="shared" si="77"/>
        <v>1</v>
      </c>
      <c r="AF189" s="41">
        <f t="shared" si="78"/>
        <v>1.0416666666666667</v>
      </c>
      <c r="AG189" s="42" t="s">
        <v>93</v>
      </c>
      <c r="AH189" s="37" t="s">
        <v>81</v>
      </c>
      <c r="AI189" s="37" t="s">
        <v>94</v>
      </c>
      <c r="AJ189" s="43" t="s">
        <v>95</v>
      </c>
      <c r="AK189" s="37"/>
      <c r="AL189" s="44">
        <f t="shared" si="79"/>
        <v>0</v>
      </c>
      <c r="AM189" s="44">
        <f t="shared" si="80"/>
        <v>36</v>
      </c>
      <c r="AN189" s="44">
        <f t="shared" si="81"/>
        <v>0</v>
      </c>
      <c r="AO189" s="44">
        <f t="shared" si="82"/>
        <v>0</v>
      </c>
      <c r="AP189" s="44">
        <f t="shared" si="83"/>
        <v>0</v>
      </c>
      <c r="AQ189" s="44">
        <f t="shared" si="84"/>
        <v>0</v>
      </c>
      <c r="AR189" s="44">
        <f t="shared" si="85"/>
        <v>0</v>
      </c>
      <c r="AS189" s="44">
        <f t="shared" si="86"/>
        <v>0</v>
      </c>
      <c r="AT189" s="44">
        <f t="shared" si="87"/>
        <v>0</v>
      </c>
      <c r="AU189" s="44">
        <f t="shared" si="88"/>
        <v>0</v>
      </c>
      <c r="AV189" s="44">
        <f>IF(M189="ПП",РПП*AA189*(U189/1.5),IF(M189="ВП",ВПр*AA189*(U189/1.5),IF(M189="РПА",РПА*AA189*(U189/1.5),IF(M189="КПА",кпа*AA189*(U189/1.5),0))))</f>
        <v>0</v>
      </c>
      <c r="AW189" s="44">
        <f t="shared" si="89"/>
        <v>0</v>
      </c>
      <c r="AX189" s="44">
        <f t="shared" si="90"/>
        <v>0</v>
      </c>
      <c r="AY189" s="44">
        <f t="shared" si="91"/>
        <v>0</v>
      </c>
      <c r="AZ189" s="44">
        <f t="shared" si="92"/>
        <v>0</v>
      </c>
      <c r="BA189" s="44">
        <f t="shared" si="93"/>
        <v>0</v>
      </c>
      <c r="BB189" s="44">
        <f t="shared" si="94"/>
        <v>0</v>
      </c>
      <c r="BC189" s="44">
        <f t="shared" si="95"/>
        <v>0</v>
      </c>
      <c r="BD189" s="44">
        <f t="shared" si="96"/>
        <v>0</v>
      </c>
      <c r="BE189" s="45">
        <f t="shared" si="97"/>
        <v>36</v>
      </c>
      <c r="BF189" s="46"/>
      <c r="BG189" s="47">
        <f t="shared" si="98"/>
        <v>36</v>
      </c>
      <c r="BH189" s="47">
        <f t="shared" si="99"/>
        <v>1</v>
      </c>
      <c r="BI189" s="47">
        <f t="shared" si="100"/>
        <v>0</v>
      </c>
      <c r="BJ189" s="48">
        <f t="shared" si="101"/>
        <v>0</v>
      </c>
      <c r="BK189" s="48">
        <f t="shared" si="102"/>
        <v>0</v>
      </c>
      <c r="BL189" s="48">
        <f t="shared" si="103"/>
        <v>0</v>
      </c>
    </row>
    <row r="190" spans="1:64" s="2" customFormat="1" ht="30" customHeight="1">
      <c r="A190" s="29" t="str">
        <f t="shared" si="70"/>
        <v>Д</v>
      </c>
      <c r="B190" s="29" t="str">
        <f t="shared" si="71"/>
        <v>Б</v>
      </c>
      <c r="C190" s="30" t="s">
        <v>193</v>
      </c>
      <c r="D190" s="31" t="str">
        <f t="shared" si="72"/>
        <v>'09.03.03</v>
      </c>
      <c r="E190" s="32" t="str">
        <f t="shared" si="73"/>
        <v>Прикладная информатика</v>
      </c>
      <c r="F190" s="33" t="s">
        <v>74</v>
      </c>
      <c r="G190" s="33" t="s">
        <v>75</v>
      </c>
      <c r="H190" s="34"/>
      <c r="I190" s="34"/>
      <c r="J190" s="35" t="s">
        <v>96</v>
      </c>
      <c r="K190" s="36">
        <v>1</v>
      </c>
      <c r="L190" s="36">
        <v>18</v>
      </c>
      <c r="M190" s="37" t="s">
        <v>84</v>
      </c>
      <c r="N190" s="36"/>
      <c r="O190" s="36"/>
      <c r="P190" s="36">
        <v>2</v>
      </c>
      <c r="Q190" s="37"/>
      <c r="R190" s="36"/>
      <c r="S190" s="36"/>
      <c r="T190" s="36"/>
      <c r="U190" s="36"/>
      <c r="V190" s="36"/>
      <c r="W190" s="39" t="str">
        <f t="shared" si="74"/>
        <v>НПИбд</v>
      </c>
      <c r="X190" s="36" t="s">
        <v>127</v>
      </c>
      <c r="Y190" s="36">
        <v>2</v>
      </c>
      <c r="Z190" s="36">
        <v>1</v>
      </c>
      <c r="AA190" s="39">
        <f t="shared" si="75"/>
        <v>25</v>
      </c>
      <c r="AB190" s="49">
        <v>20</v>
      </c>
      <c r="AC190" s="49">
        <v>5</v>
      </c>
      <c r="AD190" s="40">
        <f t="shared" si="76"/>
        <v>24</v>
      </c>
      <c r="AE190" s="41">
        <f t="shared" si="77"/>
        <v>1</v>
      </c>
      <c r="AF190" s="41">
        <f t="shared" si="78"/>
        <v>1.0416666666666667</v>
      </c>
      <c r="AG190" s="42" t="s">
        <v>93</v>
      </c>
      <c r="AH190" s="37" t="s">
        <v>81</v>
      </c>
      <c r="AI190" s="37" t="s">
        <v>94</v>
      </c>
      <c r="AJ190" s="43" t="s">
        <v>95</v>
      </c>
      <c r="AK190" s="37"/>
      <c r="AL190" s="44">
        <f t="shared" si="79"/>
        <v>0</v>
      </c>
      <c r="AM190" s="44">
        <f t="shared" si="80"/>
        <v>36</v>
      </c>
      <c r="AN190" s="44">
        <f t="shared" si="81"/>
        <v>0</v>
      </c>
      <c r="AO190" s="44">
        <f t="shared" si="82"/>
        <v>0</v>
      </c>
      <c r="AP190" s="44">
        <f t="shared" si="83"/>
        <v>0</v>
      </c>
      <c r="AQ190" s="44">
        <f t="shared" si="84"/>
        <v>0</v>
      </c>
      <c r="AR190" s="44">
        <f t="shared" si="85"/>
        <v>0</v>
      </c>
      <c r="AS190" s="44">
        <f t="shared" si="86"/>
        <v>0</v>
      </c>
      <c r="AT190" s="44">
        <f t="shared" si="87"/>
        <v>0</v>
      </c>
      <c r="AU190" s="44">
        <f t="shared" si="88"/>
        <v>0</v>
      </c>
      <c r="AV190" s="44">
        <f>IF(M190="ПП",РПП*AA190*(U190/1.5),IF(M190="ВП",ВПр*AA190*(U190/1.5),IF(M190="РПА",РПА*AA190*(U190/1.5),IF(M190="КПА",кпа*AA190*(U190/1.5),0))))</f>
        <v>0</v>
      </c>
      <c r="AW190" s="44">
        <f t="shared" si="89"/>
        <v>0</v>
      </c>
      <c r="AX190" s="44">
        <f t="shared" si="90"/>
        <v>0</v>
      </c>
      <c r="AY190" s="44">
        <f t="shared" si="91"/>
        <v>0</v>
      </c>
      <c r="AZ190" s="44">
        <f t="shared" si="92"/>
        <v>0</v>
      </c>
      <c r="BA190" s="44">
        <f t="shared" si="93"/>
        <v>0</v>
      </c>
      <c r="BB190" s="44">
        <f t="shared" si="94"/>
        <v>0</v>
      </c>
      <c r="BC190" s="44">
        <f t="shared" si="95"/>
        <v>0</v>
      </c>
      <c r="BD190" s="44">
        <f t="shared" si="96"/>
        <v>0</v>
      </c>
      <c r="BE190" s="45">
        <f t="shared" si="97"/>
        <v>36</v>
      </c>
      <c r="BF190" s="46"/>
      <c r="BG190" s="47">
        <f t="shared" si="98"/>
        <v>36</v>
      </c>
      <c r="BH190" s="47">
        <f t="shared" si="99"/>
        <v>1</v>
      </c>
      <c r="BI190" s="47">
        <f t="shared" si="100"/>
        <v>0</v>
      </c>
      <c r="BJ190" s="48">
        <f t="shared" si="101"/>
        <v>0</v>
      </c>
      <c r="BK190" s="48">
        <f t="shared" si="102"/>
        <v>0</v>
      </c>
      <c r="BL190" s="48">
        <f t="shared" si="103"/>
        <v>0</v>
      </c>
    </row>
    <row r="191" spans="1:64" s="2" customFormat="1" ht="30" customHeight="1">
      <c r="A191" s="29" t="str">
        <f t="shared" si="70"/>
        <v>Д</v>
      </c>
      <c r="B191" s="29" t="str">
        <f t="shared" si="71"/>
        <v>Б</v>
      </c>
      <c r="C191" s="30" t="s">
        <v>193</v>
      </c>
      <c r="D191" s="31" t="str">
        <f t="shared" si="72"/>
        <v>'09.03.03</v>
      </c>
      <c r="E191" s="32" t="str">
        <f t="shared" si="73"/>
        <v>Прикладная информатика</v>
      </c>
      <c r="F191" s="33" t="s">
        <v>74</v>
      </c>
      <c r="G191" s="33" t="s">
        <v>75</v>
      </c>
      <c r="H191" s="34"/>
      <c r="I191" s="34"/>
      <c r="J191" s="35" t="s">
        <v>96</v>
      </c>
      <c r="K191" s="36">
        <v>2</v>
      </c>
      <c r="L191" s="36">
        <v>18</v>
      </c>
      <c r="M191" s="37" t="s">
        <v>78</v>
      </c>
      <c r="N191" s="36">
        <v>2</v>
      </c>
      <c r="O191" s="36"/>
      <c r="P191" s="36"/>
      <c r="Q191" s="37" t="s">
        <v>91</v>
      </c>
      <c r="R191" s="36"/>
      <c r="S191" s="36"/>
      <c r="T191" s="36"/>
      <c r="U191" s="36"/>
      <c r="V191" s="36"/>
      <c r="W191" s="39" t="str">
        <f t="shared" si="74"/>
        <v>НПИбд</v>
      </c>
      <c r="X191" s="36" t="s">
        <v>194</v>
      </c>
      <c r="Y191" s="36">
        <v>4</v>
      </c>
      <c r="Z191" s="36">
        <v>2</v>
      </c>
      <c r="AA191" s="39">
        <f t="shared" si="75"/>
        <v>50</v>
      </c>
      <c r="AB191" s="36">
        <v>40</v>
      </c>
      <c r="AC191" s="36">
        <v>10</v>
      </c>
      <c r="AD191" s="40">
        <f t="shared" si="76"/>
        <v>50</v>
      </c>
      <c r="AE191" s="41">
        <f t="shared" si="77"/>
        <v>1</v>
      </c>
      <c r="AF191" s="41">
        <f t="shared" si="78"/>
        <v>1</v>
      </c>
      <c r="AG191" s="42" t="s">
        <v>93</v>
      </c>
      <c r="AH191" s="37" t="s">
        <v>81</v>
      </c>
      <c r="AI191" s="37" t="s">
        <v>94</v>
      </c>
      <c r="AJ191" s="55" t="s">
        <v>97</v>
      </c>
      <c r="AK191" s="37"/>
      <c r="AL191" s="44">
        <f t="shared" si="79"/>
        <v>36</v>
      </c>
      <c r="AM191" s="44">
        <f t="shared" si="80"/>
        <v>0</v>
      </c>
      <c r="AN191" s="44">
        <f t="shared" si="81"/>
        <v>0</v>
      </c>
      <c r="AO191" s="44">
        <f t="shared" si="82"/>
        <v>16.5</v>
      </c>
      <c r="AP191" s="44">
        <f t="shared" si="83"/>
        <v>25</v>
      </c>
      <c r="AQ191" s="44">
        <f t="shared" si="84"/>
        <v>2</v>
      </c>
      <c r="AR191" s="44">
        <f t="shared" si="85"/>
        <v>3.6</v>
      </c>
      <c r="AS191" s="44">
        <f t="shared" si="86"/>
        <v>0</v>
      </c>
      <c r="AT191" s="44">
        <f t="shared" si="87"/>
        <v>0</v>
      </c>
      <c r="AU191" s="44">
        <f t="shared" si="88"/>
        <v>0</v>
      </c>
      <c r="AV191" s="44">
        <f>IF(M191="ПП",РПП*AA191*(U191/1.5),IF(M191="ВП",ВПр*AA191*(U191/1.5),IF(M191="РПА",РПА*AA191*(U191/1.5),IF(M191="КПА",кпа*AA191*(U191/1.5),0))))</f>
        <v>0</v>
      </c>
      <c r="AW191" s="44">
        <f t="shared" si="89"/>
        <v>0</v>
      </c>
      <c r="AX191" s="44">
        <f t="shared" si="90"/>
        <v>0</v>
      </c>
      <c r="AY191" s="44">
        <f t="shared" si="91"/>
        <v>0</v>
      </c>
      <c r="AZ191" s="44">
        <f t="shared" si="92"/>
        <v>0</v>
      </c>
      <c r="BA191" s="44">
        <f t="shared" si="93"/>
        <v>0</v>
      </c>
      <c r="BB191" s="44">
        <f t="shared" si="94"/>
        <v>0</v>
      </c>
      <c r="BC191" s="44">
        <f t="shared" si="95"/>
        <v>0</v>
      </c>
      <c r="BD191" s="44">
        <f t="shared" si="96"/>
        <v>0</v>
      </c>
      <c r="BE191" s="45">
        <f t="shared" si="97"/>
        <v>83.1</v>
      </c>
      <c r="BF191" s="46"/>
      <c r="BG191" s="47">
        <f t="shared" si="98"/>
        <v>0</v>
      </c>
      <c r="BH191" s="47">
        <f t="shared" si="99"/>
        <v>0</v>
      </c>
      <c r="BI191" s="47">
        <f t="shared" si="100"/>
        <v>0</v>
      </c>
      <c r="BJ191" s="48">
        <f t="shared" si="101"/>
        <v>36</v>
      </c>
      <c r="BK191" s="48">
        <f t="shared" si="102"/>
        <v>1</v>
      </c>
      <c r="BL191" s="48">
        <f t="shared" si="103"/>
        <v>47.1</v>
      </c>
    </row>
    <row r="192" spans="1:64" s="2" customFormat="1" ht="30" customHeight="1">
      <c r="A192" s="29" t="str">
        <f t="shared" si="70"/>
        <v>Д</v>
      </c>
      <c r="B192" s="29" t="str">
        <f t="shared" si="71"/>
        <v>Б</v>
      </c>
      <c r="C192" s="30" t="s">
        <v>193</v>
      </c>
      <c r="D192" s="31" t="str">
        <f t="shared" si="72"/>
        <v>'09.03.03</v>
      </c>
      <c r="E192" s="32" t="str">
        <f t="shared" si="73"/>
        <v>Прикладная информатика</v>
      </c>
      <c r="F192" s="33" t="s">
        <v>74</v>
      </c>
      <c r="G192" s="33" t="s">
        <v>75</v>
      </c>
      <c r="H192" s="34"/>
      <c r="I192" s="34"/>
      <c r="J192" s="35" t="s">
        <v>96</v>
      </c>
      <c r="K192" s="36">
        <v>2</v>
      </c>
      <c r="L192" s="36">
        <v>18</v>
      </c>
      <c r="M192" s="37" t="s">
        <v>84</v>
      </c>
      <c r="N192" s="36"/>
      <c r="O192" s="36"/>
      <c r="P192" s="36">
        <v>2</v>
      </c>
      <c r="Q192" s="37"/>
      <c r="R192" s="36"/>
      <c r="S192" s="36"/>
      <c r="T192" s="36"/>
      <c r="U192" s="36"/>
      <c r="V192" s="36"/>
      <c r="W192" s="39" t="str">
        <f t="shared" si="74"/>
        <v>НПИбд</v>
      </c>
      <c r="X192" s="36" t="s">
        <v>92</v>
      </c>
      <c r="Y192" s="36">
        <v>2</v>
      </c>
      <c r="Z192" s="36">
        <v>1</v>
      </c>
      <c r="AA192" s="39">
        <f t="shared" si="75"/>
        <v>25</v>
      </c>
      <c r="AB192" s="49">
        <v>20</v>
      </c>
      <c r="AC192" s="49">
        <v>5</v>
      </c>
      <c r="AD192" s="40">
        <f t="shared" si="76"/>
        <v>24</v>
      </c>
      <c r="AE192" s="41">
        <f t="shared" si="77"/>
        <v>1</v>
      </c>
      <c r="AF192" s="41">
        <f t="shared" si="78"/>
        <v>1.0416666666666667</v>
      </c>
      <c r="AG192" s="42" t="s">
        <v>93</v>
      </c>
      <c r="AH192" s="37" t="s">
        <v>81</v>
      </c>
      <c r="AI192" s="37" t="s">
        <v>94</v>
      </c>
      <c r="AJ192" s="43" t="s">
        <v>95</v>
      </c>
      <c r="AK192" s="37"/>
      <c r="AL192" s="44">
        <f t="shared" si="79"/>
        <v>0</v>
      </c>
      <c r="AM192" s="44">
        <f t="shared" si="80"/>
        <v>36</v>
      </c>
      <c r="AN192" s="44">
        <f t="shared" si="81"/>
        <v>0</v>
      </c>
      <c r="AO192" s="44">
        <f t="shared" si="82"/>
        <v>0</v>
      </c>
      <c r="AP192" s="44">
        <f t="shared" si="83"/>
        <v>0</v>
      </c>
      <c r="AQ192" s="44">
        <f t="shared" si="84"/>
        <v>0</v>
      </c>
      <c r="AR192" s="44">
        <f t="shared" si="85"/>
        <v>0</v>
      </c>
      <c r="AS192" s="44">
        <f t="shared" si="86"/>
        <v>0</v>
      </c>
      <c r="AT192" s="44">
        <f t="shared" si="87"/>
        <v>0</v>
      </c>
      <c r="AU192" s="44">
        <f t="shared" si="88"/>
        <v>0</v>
      </c>
      <c r="AV192" s="44">
        <f>IF(M192="ПП",РПП*AA192*(U192/1.5),IF(M192="ВП",ВПр*AA192*(U192/1.5),IF(M192="РПА",РПА*AA192*(U192/1.5),IF(M192="КПА",кпа*AA192*(U192/1.5),0))))</f>
        <v>0</v>
      </c>
      <c r="AW192" s="44">
        <f t="shared" si="89"/>
        <v>0</v>
      </c>
      <c r="AX192" s="44">
        <f t="shared" si="90"/>
        <v>0</v>
      </c>
      <c r="AY192" s="44">
        <f t="shared" si="91"/>
        <v>0</v>
      </c>
      <c r="AZ192" s="44">
        <f t="shared" si="92"/>
        <v>0</v>
      </c>
      <c r="BA192" s="44">
        <f t="shared" si="93"/>
        <v>0</v>
      </c>
      <c r="BB192" s="44">
        <f t="shared" si="94"/>
        <v>0</v>
      </c>
      <c r="BC192" s="44">
        <f t="shared" si="95"/>
        <v>0</v>
      </c>
      <c r="BD192" s="44">
        <f t="shared" si="96"/>
        <v>0</v>
      </c>
      <c r="BE192" s="45">
        <f t="shared" si="97"/>
        <v>36</v>
      </c>
      <c r="BF192" s="46"/>
      <c r="BG192" s="47">
        <f t="shared" si="98"/>
        <v>0</v>
      </c>
      <c r="BH192" s="47">
        <f t="shared" si="99"/>
        <v>0</v>
      </c>
      <c r="BI192" s="47">
        <f t="shared" si="100"/>
        <v>0</v>
      </c>
      <c r="BJ192" s="48">
        <f t="shared" si="101"/>
        <v>36</v>
      </c>
      <c r="BK192" s="48">
        <f t="shared" si="102"/>
        <v>1</v>
      </c>
      <c r="BL192" s="48">
        <f t="shared" si="103"/>
        <v>0</v>
      </c>
    </row>
    <row r="193" spans="1:64" s="2" customFormat="1" ht="30" customHeight="1">
      <c r="A193" s="29" t="str">
        <f t="shared" si="70"/>
        <v>Д</v>
      </c>
      <c r="B193" s="29" t="str">
        <f t="shared" si="71"/>
        <v>Б</v>
      </c>
      <c r="C193" s="30" t="s">
        <v>193</v>
      </c>
      <c r="D193" s="31" t="str">
        <f t="shared" si="72"/>
        <v>'09.03.03</v>
      </c>
      <c r="E193" s="32" t="str">
        <f t="shared" si="73"/>
        <v>Прикладная информатика</v>
      </c>
      <c r="F193" s="33" t="s">
        <v>74</v>
      </c>
      <c r="G193" s="33" t="s">
        <v>75</v>
      </c>
      <c r="H193" s="34"/>
      <c r="I193" s="34"/>
      <c r="J193" s="35" t="s">
        <v>96</v>
      </c>
      <c r="K193" s="36">
        <v>2</v>
      </c>
      <c r="L193" s="36">
        <v>18</v>
      </c>
      <c r="M193" s="37" t="s">
        <v>84</v>
      </c>
      <c r="N193" s="36"/>
      <c r="O193" s="36"/>
      <c r="P193" s="36">
        <v>2</v>
      </c>
      <c r="Q193" s="37"/>
      <c r="R193" s="36"/>
      <c r="S193" s="36"/>
      <c r="T193" s="36"/>
      <c r="U193" s="36"/>
      <c r="V193" s="36"/>
      <c r="W193" s="39" t="str">
        <f t="shared" si="74"/>
        <v>НПИбд</v>
      </c>
      <c r="X193" s="36" t="s">
        <v>127</v>
      </c>
      <c r="Y193" s="36">
        <v>2</v>
      </c>
      <c r="Z193" s="36">
        <v>1</v>
      </c>
      <c r="AA193" s="39">
        <f t="shared" si="75"/>
        <v>25</v>
      </c>
      <c r="AB193" s="49">
        <v>20</v>
      </c>
      <c r="AC193" s="49">
        <v>5</v>
      </c>
      <c r="AD193" s="40">
        <f t="shared" si="76"/>
        <v>24</v>
      </c>
      <c r="AE193" s="41">
        <f t="shared" si="77"/>
        <v>1</v>
      </c>
      <c r="AF193" s="41">
        <f t="shared" si="78"/>
        <v>1.0416666666666667</v>
      </c>
      <c r="AG193" s="42" t="s">
        <v>93</v>
      </c>
      <c r="AH193" s="37" t="s">
        <v>81</v>
      </c>
      <c r="AI193" s="37" t="s">
        <v>94</v>
      </c>
      <c r="AJ193" s="43" t="s">
        <v>95</v>
      </c>
      <c r="AK193" s="37"/>
      <c r="AL193" s="44">
        <f t="shared" si="79"/>
        <v>0</v>
      </c>
      <c r="AM193" s="44">
        <f t="shared" si="80"/>
        <v>36</v>
      </c>
      <c r="AN193" s="44">
        <f t="shared" si="81"/>
        <v>0</v>
      </c>
      <c r="AO193" s="44">
        <f t="shared" si="82"/>
        <v>0</v>
      </c>
      <c r="AP193" s="44">
        <f t="shared" si="83"/>
        <v>0</v>
      </c>
      <c r="AQ193" s="44">
        <f t="shared" si="84"/>
        <v>0</v>
      </c>
      <c r="AR193" s="44">
        <f t="shared" si="85"/>
        <v>0</v>
      </c>
      <c r="AS193" s="44">
        <f t="shared" si="86"/>
        <v>0</v>
      </c>
      <c r="AT193" s="44">
        <f t="shared" si="87"/>
        <v>0</v>
      </c>
      <c r="AU193" s="44">
        <f t="shared" si="88"/>
        <v>0</v>
      </c>
      <c r="AV193" s="44">
        <f>IF(M193="ПП",РПП*AA193*(U193/1.5),IF(M193="ВП",ВПр*AA193*(U193/1.5),IF(M193="РПА",РПА*AA193*(U193/1.5),IF(M193="КПА",кпа*AA193*(U193/1.5),0))))</f>
        <v>0</v>
      </c>
      <c r="AW193" s="44">
        <f t="shared" si="89"/>
        <v>0</v>
      </c>
      <c r="AX193" s="44">
        <f t="shared" si="90"/>
        <v>0</v>
      </c>
      <c r="AY193" s="44">
        <f t="shared" si="91"/>
        <v>0</v>
      </c>
      <c r="AZ193" s="44">
        <f t="shared" si="92"/>
        <v>0</v>
      </c>
      <c r="BA193" s="44">
        <f t="shared" si="93"/>
        <v>0</v>
      </c>
      <c r="BB193" s="44">
        <f t="shared" si="94"/>
        <v>0</v>
      </c>
      <c r="BC193" s="44">
        <f t="shared" si="95"/>
        <v>0</v>
      </c>
      <c r="BD193" s="44">
        <f t="shared" si="96"/>
        <v>0</v>
      </c>
      <c r="BE193" s="45">
        <f t="shared" si="97"/>
        <v>36</v>
      </c>
      <c r="BF193" s="46"/>
      <c r="BG193" s="47">
        <f t="shared" si="98"/>
        <v>0</v>
      </c>
      <c r="BH193" s="47">
        <f t="shared" si="99"/>
        <v>0</v>
      </c>
      <c r="BI193" s="47">
        <f t="shared" si="100"/>
        <v>0</v>
      </c>
      <c r="BJ193" s="48">
        <f t="shared" si="101"/>
        <v>36</v>
      </c>
      <c r="BK193" s="48">
        <f t="shared" si="102"/>
        <v>1</v>
      </c>
      <c r="BL193" s="48">
        <f t="shared" si="103"/>
        <v>0</v>
      </c>
    </row>
    <row r="194" spans="1:64" s="2" customFormat="1" ht="30" customHeight="1">
      <c r="A194" s="29" t="str">
        <f t="shared" si="70"/>
        <v>Д</v>
      </c>
      <c r="B194" s="29" t="str">
        <f t="shared" si="71"/>
        <v>Б</v>
      </c>
      <c r="C194" s="30" t="s">
        <v>193</v>
      </c>
      <c r="D194" s="31" t="str">
        <f t="shared" si="72"/>
        <v>'09.03.03</v>
      </c>
      <c r="E194" s="32" t="str">
        <f t="shared" si="73"/>
        <v>Прикладная информатика</v>
      </c>
      <c r="F194" s="33" t="s">
        <v>74</v>
      </c>
      <c r="G194" s="33" t="s">
        <v>75</v>
      </c>
      <c r="H194" s="34"/>
      <c r="I194" s="34"/>
      <c r="J194" s="35" t="s">
        <v>98</v>
      </c>
      <c r="K194" s="36">
        <v>1</v>
      </c>
      <c r="L194" s="36">
        <v>18</v>
      </c>
      <c r="M194" s="37" t="s">
        <v>78</v>
      </c>
      <c r="N194" s="36">
        <v>1</v>
      </c>
      <c r="O194" s="36"/>
      <c r="P194" s="36"/>
      <c r="Q194" s="37"/>
      <c r="R194" s="36"/>
      <c r="S194" s="36"/>
      <c r="T194" s="36"/>
      <c r="U194" s="36"/>
      <c r="V194" s="36"/>
      <c r="W194" s="39" t="str">
        <f t="shared" si="74"/>
        <v>НПИбд</v>
      </c>
      <c r="X194" s="36" t="s">
        <v>194</v>
      </c>
      <c r="Y194" s="36">
        <v>4</v>
      </c>
      <c r="Z194" s="36">
        <v>2</v>
      </c>
      <c r="AA194" s="39">
        <f t="shared" si="75"/>
        <v>50</v>
      </c>
      <c r="AB194" s="36">
        <v>40</v>
      </c>
      <c r="AC194" s="36">
        <v>10</v>
      </c>
      <c r="AD194" s="40">
        <f t="shared" si="76"/>
        <v>50</v>
      </c>
      <c r="AE194" s="41">
        <f t="shared" si="77"/>
        <v>1</v>
      </c>
      <c r="AF194" s="41">
        <f t="shared" si="78"/>
        <v>1</v>
      </c>
      <c r="AG194" s="42" t="s">
        <v>80</v>
      </c>
      <c r="AH194" s="37" t="s">
        <v>81</v>
      </c>
      <c r="AI194" s="37" t="s">
        <v>94</v>
      </c>
      <c r="AJ194" s="55" t="s">
        <v>99</v>
      </c>
      <c r="AK194" s="37"/>
      <c r="AL194" s="44">
        <f t="shared" si="79"/>
        <v>18</v>
      </c>
      <c r="AM194" s="44">
        <f t="shared" si="80"/>
        <v>0</v>
      </c>
      <c r="AN194" s="44">
        <f t="shared" si="81"/>
        <v>0</v>
      </c>
      <c r="AO194" s="44">
        <f t="shared" si="82"/>
        <v>0</v>
      </c>
      <c r="AP194" s="44">
        <f t="shared" si="83"/>
        <v>0</v>
      </c>
      <c r="AQ194" s="44">
        <f t="shared" si="84"/>
        <v>0</v>
      </c>
      <c r="AR194" s="44">
        <f t="shared" si="85"/>
        <v>1.8</v>
      </c>
      <c r="AS194" s="44">
        <f t="shared" si="86"/>
        <v>0</v>
      </c>
      <c r="AT194" s="44">
        <f t="shared" si="87"/>
        <v>0</v>
      </c>
      <c r="AU194" s="44">
        <f t="shared" si="88"/>
        <v>0</v>
      </c>
      <c r="AV194" s="44">
        <f>IF(M194="ПП",РПП*AA194*(U194/1.5),IF(M194="ВП",ВПр*AA194*(U194/1.5),IF(M194="РПА",РПА*AA194*(U194/1.5),IF(M194="КПА",кпа*AA194*(U194/1.5),0))))</f>
        <v>0</v>
      </c>
      <c r="AW194" s="44">
        <f t="shared" si="89"/>
        <v>0</v>
      </c>
      <c r="AX194" s="44">
        <f t="shared" si="90"/>
        <v>0</v>
      </c>
      <c r="AY194" s="44">
        <f t="shared" si="91"/>
        <v>0</v>
      </c>
      <c r="AZ194" s="44">
        <f t="shared" si="92"/>
        <v>0</v>
      </c>
      <c r="BA194" s="44">
        <f t="shared" si="93"/>
        <v>0</v>
      </c>
      <c r="BB194" s="44">
        <f t="shared" si="94"/>
        <v>0</v>
      </c>
      <c r="BC194" s="44">
        <f t="shared" si="95"/>
        <v>0</v>
      </c>
      <c r="BD194" s="44">
        <f t="shared" si="96"/>
        <v>0</v>
      </c>
      <c r="BE194" s="45">
        <f t="shared" si="97"/>
        <v>19.8</v>
      </c>
      <c r="BF194" s="46"/>
      <c r="BG194" s="47">
        <f t="shared" si="98"/>
        <v>18</v>
      </c>
      <c r="BH194" s="47">
        <f t="shared" si="99"/>
        <v>0.5</v>
      </c>
      <c r="BI194" s="47">
        <f t="shared" si="100"/>
        <v>1.8</v>
      </c>
      <c r="BJ194" s="48">
        <f t="shared" si="101"/>
        <v>0</v>
      </c>
      <c r="BK194" s="48">
        <f t="shared" si="102"/>
        <v>0</v>
      </c>
      <c r="BL194" s="48">
        <f t="shared" si="103"/>
        <v>0</v>
      </c>
    </row>
    <row r="195" spans="1:64" s="2" customFormat="1" ht="30" customHeight="1">
      <c r="A195" s="29" t="str">
        <f t="shared" si="70"/>
        <v>Д</v>
      </c>
      <c r="B195" s="29" t="str">
        <f t="shared" si="71"/>
        <v>Б</v>
      </c>
      <c r="C195" s="30" t="s">
        <v>193</v>
      </c>
      <c r="D195" s="31" t="str">
        <f t="shared" si="72"/>
        <v>'09.03.03</v>
      </c>
      <c r="E195" s="32" t="str">
        <f t="shared" si="73"/>
        <v>Прикладная информатика</v>
      </c>
      <c r="F195" s="33" t="s">
        <v>74</v>
      </c>
      <c r="G195" s="33" t="s">
        <v>75</v>
      </c>
      <c r="H195" s="34"/>
      <c r="I195" s="34"/>
      <c r="J195" s="35" t="s">
        <v>98</v>
      </c>
      <c r="K195" s="36">
        <v>1</v>
      </c>
      <c r="L195" s="36">
        <v>18</v>
      </c>
      <c r="M195" s="37" t="s">
        <v>84</v>
      </c>
      <c r="N195" s="36"/>
      <c r="O195" s="36"/>
      <c r="P195" s="36">
        <v>2</v>
      </c>
      <c r="Q195" s="37" t="s">
        <v>85</v>
      </c>
      <c r="R195" s="36"/>
      <c r="S195" s="36"/>
      <c r="T195" s="36"/>
      <c r="U195" s="36"/>
      <c r="V195" s="36"/>
      <c r="W195" s="39" t="str">
        <f t="shared" si="74"/>
        <v>НПИбд</v>
      </c>
      <c r="X195" s="36" t="s">
        <v>92</v>
      </c>
      <c r="Y195" s="36">
        <v>2</v>
      </c>
      <c r="Z195" s="36">
        <v>1</v>
      </c>
      <c r="AA195" s="39">
        <f t="shared" si="75"/>
        <v>25</v>
      </c>
      <c r="AB195" s="49">
        <v>20</v>
      </c>
      <c r="AC195" s="49">
        <v>5</v>
      </c>
      <c r="AD195" s="40">
        <f t="shared" si="76"/>
        <v>24</v>
      </c>
      <c r="AE195" s="41">
        <f t="shared" si="77"/>
        <v>1</v>
      </c>
      <c r="AF195" s="41">
        <f t="shared" si="78"/>
        <v>1.0416666666666667</v>
      </c>
      <c r="AG195" s="42" t="s">
        <v>80</v>
      </c>
      <c r="AH195" s="37" t="s">
        <v>100</v>
      </c>
      <c r="AI195" s="37" t="s">
        <v>94</v>
      </c>
      <c r="AJ195" s="55" t="s">
        <v>101</v>
      </c>
      <c r="AK195" s="37"/>
      <c r="AL195" s="44">
        <f t="shared" si="79"/>
        <v>0</v>
      </c>
      <c r="AM195" s="44">
        <f t="shared" si="80"/>
        <v>36</v>
      </c>
      <c r="AN195" s="44">
        <f t="shared" si="81"/>
        <v>0</v>
      </c>
      <c r="AO195" s="44">
        <f t="shared" si="82"/>
        <v>8.25</v>
      </c>
      <c r="AP195" s="44">
        <f t="shared" si="83"/>
        <v>12.5</v>
      </c>
      <c r="AQ195" s="44">
        <f t="shared" si="84"/>
        <v>1</v>
      </c>
      <c r="AR195" s="44">
        <f t="shared" si="85"/>
        <v>0</v>
      </c>
      <c r="AS195" s="44">
        <f t="shared" si="86"/>
        <v>0</v>
      </c>
      <c r="AT195" s="44">
        <f t="shared" si="87"/>
        <v>0</v>
      </c>
      <c r="AU195" s="44">
        <f t="shared" si="88"/>
        <v>0</v>
      </c>
      <c r="AV195" s="44">
        <f>IF(M195="ПП",РПП*AA195*(U195/1.5),IF(M195="ВП",ВПр*AA195*(U195/1.5),IF(M195="РПА",РПА*AA195*(U195/1.5),IF(M195="КПА",кпа*AA195*(U195/1.5),0))))</f>
        <v>0</v>
      </c>
      <c r="AW195" s="44">
        <f t="shared" si="89"/>
        <v>0</v>
      </c>
      <c r="AX195" s="44">
        <f t="shared" si="90"/>
        <v>0</v>
      </c>
      <c r="AY195" s="44">
        <f t="shared" si="91"/>
        <v>0</v>
      </c>
      <c r="AZ195" s="44">
        <f t="shared" si="92"/>
        <v>0</v>
      </c>
      <c r="BA195" s="44">
        <f t="shared" si="93"/>
        <v>0</v>
      </c>
      <c r="BB195" s="44">
        <f t="shared" si="94"/>
        <v>0</v>
      </c>
      <c r="BC195" s="44">
        <f t="shared" si="95"/>
        <v>0</v>
      </c>
      <c r="BD195" s="44">
        <f t="shared" si="96"/>
        <v>0</v>
      </c>
      <c r="BE195" s="45">
        <f t="shared" si="97"/>
        <v>57.75</v>
      </c>
      <c r="BF195" s="46"/>
      <c r="BG195" s="47">
        <f t="shared" si="98"/>
        <v>36</v>
      </c>
      <c r="BH195" s="47">
        <f t="shared" si="99"/>
        <v>1</v>
      </c>
      <c r="BI195" s="47">
        <f t="shared" si="100"/>
        <v>21.75</v>
      </c>
      <c r="BJ195" s="48">
        <f t="shared" si="101"/>
        <v>0</v>
      </c>
      <c r="BK195" s="48">
        <f t="shared" si="102"/>
        <v>0</v>
      </c>
      <c r="BL195" s="48">
        <f t="shared" si="103"/>
        <v>0</v>
      </c>
    </row>
    <row r="196" spans="1:64" s="2" customFormat="1" ht="30" customHeight="1">
      <c r="A196" s="29" t="str">
        <f t="shared" si="70"/>
        <v>Д</v>
      </c>
      <c r="B196" s="29" t="str">
        <f t="shared" si="71"/>
        <v>Б</v>
      </c>
      <c r="C196" s="30" t="s">
        <v>193</v>
      </c>
      <c r="D196" s="31" t="str">
        <f t="shared" si="72"/>
        <v>'09.03.03</v>
      </c>
      <c r="E196" s="32" t="str">
        <f t="shared" si="73"/>
        <v>Прикладная информатика</v>
      </c>
      <c r="F196" s="33" t="s">
        <v>74</v>
      </c>
      <c r="G196" s="33" t="s">
        <v>75</v>
      </c>
      <c r="H196" s="34"/>
      <c r="I196" s="34"/>
      <c r="J196" s="35" t="s">
        <v>98</v>
      </c>
      <c r="K196" s="38">
        <v>1</v>
      </c>
      <c r="L196" s="36">
        <v>18</v>
      </c>
      <c r="M196" s="37" t="s">
        <v>84</v>
      </c>
      <c r="N196" s="38"/>
      <c r="O196" s="38"/>
      <c r="P196" s="38">
        <v>2</v>
      </c>
      <c r="Q196" s="37" t="s">
        <v>85</v>
      </c>
      <c r="R196" s="38"/>
      <c r="S196" s="38"/>
      <c r="T196" s="38"/>
      <c r="U196" s="38"/>
      <c r="V196" s="38"/>
      <c r="W196" s="39" t="str">
        <f t="shared" si="74"/>
        <v>НПИбд</v>
      </c>
      <c r="X196" s="36" t="s">
        <v>127</v>
      </c>
      <c r="Y196" s="36">
        <v>2</v>
      </c>
      <c r="Z196" s="36">
        <v>1</v>
      </c>
      <c r="AA196" s="39">
        <f t="shared" si="75"/>
        <v>25</v>
      </c>
      <c r="AB196" s="49">
        <v>20</v>
      </c>
      <c r="AC196" s="49">
        <v>5</v>
      </c>
      <c r="AD196" s="40">
        <f t="shared" si="76"/>
        <v>24</v>
      </c>
      <c r="AE196" s="41">
        <f t="shared" si="77"/>
        <v>1</v>
      </c>
      <c r="AF196" s="41">
        <f t="shared" si="78"/>
        <v>1.0416666666666667</v>
      </c>
      <c r="AG196" s="42" t="s">
        <v>80</v>
      </c>
      <c r="AH196" s="37" t="s">
        <v>100</v>
      </c>
      <c r="AI196" s="37" t="s">
        <v>94</v>
      </c>
      <c r="AJ196" s="55" t="s">
        <v>101</v>
      </c>
      <c r="AK196" s="37"/>
      <c r="AL196" s="44">
        <f t="shared" si="79"/>
        <v>0</v>
      </c>
      <c r="AM196" s="44">
        <f t="shared" si="80"/>
        <v>36</v>
      </c>
      <c r="AN196" s="44">
        <f t="shared" si="81"/>
        <v>0</v>
      </c>
      <c r="AO196" s="44">
        <f t="shared" si="82"/>
        <v>8.25</v>
      </c>
      <c r="AP196" s="44">
        <f t="shared" si="83"/>
        <v>12.5</v>
      </c>
      <c r="AQ196" s="44">
        <f t="shared" si="84"/>
        <v>1</v>
      </c>
      <c r="AR196" s="44">
        <f t="shared" si="85"/>
        <v>0</v>
      </c>
      <c r="AS196" s="44">
        <f t="shared" si="86"/>
        <v>0</v>
      </c>
      <c r="AT196" s="44">
        <f t="shared" si="87"/>
        <v>0</v>
      </c>
      <c r="AU196" s="44">
        <f t="shared" si="88"/>
        <v>0</v>
      </c>
      <c r="AV196" s="44">
        <f>IF(M196="ПП",РПП*AA196*(U196/1.5),IF(M196="ВП",ВПр*AA196*(U196/1.5),IF(M196="РПА",РПА*AA196*(U196/1.5),IF(M196="КПА",кпа*AA196*(U196/1.5),0))))</f>
        <v>0</v>
      </c>
      <c r="AW196" s="44">
        <f t="shared" si="89"/>
        <v>0</v>
      </c>
      <c r="AX196" s="44">
        <f t="shared" si="90"/>
        <v>0</v>
      </c>
      <c r="AY196" s="44">
        <f t="shared" si="91"/>
        <v>0</v>
      </c>
      <c r="AZ196" s="44">
        <f t="shared" si="92"/>
        <v>0</v>
      </c>
      <c r="BA196" s="44">
        <f t="shared" si="93"/>
        <v>0</v>
      </c>
      <c r="BB196" s="44">
        <f t="shared" si="94"/>
        <v>0</v>
      </c>
      <c r="BC196" s="44">
        <f t="shared" si="95"/>
        <v>0</v>
      </c>
      <c r="BD196" s="44">
        <f t="shared" si="96"/>
        <v>0</v>
      </c>
      <c r="BE196" s="45">
        <f t="shared" si="97"/>
        <v>57.75</v>
      </c>
      <c r="BF196" s="46"/>
      <c r="BG196" s="47">
        <f t="shared" si="98"/>
        <v>36</v>
      </c>
      <c r="BH196" s="47">
        <f t="shared" si="99"/>
        <v>1</v>
      </c>
      <c r="BI196" s="47">
        <f t="shared" si="100"/>
        <v>21.75</v>
      </c>
      <c r="BJ196" s="48">
        <f t="shared" si="101"/>
        <v>0</v>
      </c>
      <c r="BK196" s="48">
        <f t="shared" si="102"/>
        <v>0</v>
      </c>
      <c r="BL196" s="48">
        <f t="shared" si="103"/>
        <v>0</v>
      </c>
    </row>
    <row r="197" spans="1:64" s="2" customFormat="1" ht="30" customHeight="1">
      <c r="A197" s="29" t="str">
        <f t="shared" si="70"/>
        <v>Д</v>
      </c>
      <c r="B197" s="29" t="str">
        <f t="shared" si="71"/>
        <v>Б</v>
      </c>
      <c r="C197" s="30" t="s">
        <v>193</v>
      </c>
      <c r="D197" s="31" t="str">
        <f t="shared" si="72"/>
        <v>'09.03.03</v>
      </c>
      <c r="E197" s="32" t="str">
        <f t="shared" si="73"/>
        <v>Прикладная информатика</v>
      </c>
      <c r="F197" s="33" t="s">
        <v>74</v>
      </c>
      <c r="G197" s="33" t="s">
        <v>75</v>
      </c>
      <c r="H197" s="34"/>
      <c r="I197" s="34"/>
      <c r="J197" s="35" t="s">
        <v>98</v>
      </c>
      <c r="K197" s="36">
        <v>2</v>
      </c>
      <c r="L197" s="36">
        <v>18</v>
      </c>
      <c r="M197" s="37" t="s">
        <v>78</v>
      </c>
      <c r="N197" s="36">
        <v>1</v>
      </c>
      <c r="O197" s="36"/>
      <c r="P197" s="36"/>
      <c r="Q197" s="37" t="s">
        <v>91</v>
      </c>
      <c r="R197" s="36"/>
      <c r="S197" s="36"/>
      <c r="T197" s="36"/>
      <c r="U197" s="36"/>
      <c r="V197" s="36"/>
      <c r="W197" s="39" t="str">
        <f t="shared" si="74"/>
        <v>НПИбд</v>
      </c>
      <c r="X197" s="36" t="s">
        <v>194</v>
      </c>
      <c r="Y197" s="36">
        <v>4</v>
      </c>
      <c r="Z197" s="36">
        <v>2</v>
      </c>
      <c r="AA197" s="39">
        <f t="shared" si="75"/>
        <v>50</v>
      </c>
      <c r="AB197" s="36">
        <v>40</v>
      </c>
      <c r="AC197" s="36">
        <v>10</v>
      </c>
      <c r="AD197" s="40">
        <f t="shared" si="76"/>
        <v>50</v>
      </c>
      <c r="AE197" s="41">
        <f t="shared" si="77"/>
        <v>1</v>
      </c>
      <c r="AF197" s="41">
        <f t="shared" si="78"/>
        <v>1</v>
      </c>
      <c r="AG197" s="42" t="s">
        <v>80</v>
      </c>
      <c r="AH197" s="37" t="s">
        <v>81</v>
      </c>
      <c r="AI197" s="37" t="s">
        <v>94</v>
      </c>
      <c r="AJ197" s="55" t="s">
        <v>102</v>
      </c>
      <c r="AK197" s="37"/>
      <c r="AL197" s="44">
        <f t="shared" si="79"/>
        <v>18</v>
      </c>
      <c r="AM197" s="44">
        <f t="shared" si="80"/>
        <v>0</v>
      </c>
      <c r="AN197" s="44">
        <f t="shared" si="81"/>
        <v>0</v>
      </c>
      <c r="AO197" s="44">
        <f t="shared" si="82"/>
        <v>16.5</v>
      </c>
      <c r="AP197" s="44">
        <f t="shared" si="83"/>
        <v>25</v>
      </c>
      <c r="AQ197" s="44">
        <f t="shared" si="84"/>
        <v>2</v>
      </c>
      <c r="AR197" s="44">
        <f t="shared" si="85"/>
        <v>1.8</v>
      </c>
      <c r="AS197" s="44">
        <f t="shared" si="86"/>
        <v>0</v>
      </c>
      <c r="AT197" s="44">
        <f t="shared" si="87"/>
        <v>0</v>
      </c>
      <c r="AU197" s="44">
        <f t="shared" si="88"/>
        <v>0</v>
      </c>
      <c r="AV197" s="44">
        <f>IF(M197="ПП",РПП*AA197*(U197/1.5),IF(M197="ВП",ВПр*AA197*(U197/1.5),IF(M197="РПА",РПА*AA197*(U197/1.5),IF(M197="КПА",кпа*AA197*(U197/1.5),0))))</f>
        <v>0</v>
      </c>
      <c r="AW197" s="44">
        <f t="shared" si="89"/>
        <v>0</v>
      </c>
      <c r="AX197" s="44">
        <f t="shared" si="90"/>
        <v>0</v>
      </c>
      <c r="AY197" s="44">
        <f t="shared" si="91"/>
        <v>0</v>
      </c>
      <c r="AZ197" s="44">
        <f t="shared" si="92"/>
        <v>0</v>
      </c>
      <c r="BA197" s="44">
        <f t="shared" si="93"/>
        <v>0</v>
      </c>
      <c r="BB197" s="44">
        <f t="shared" si="94"/>
        <v>0</v>
      </c>
      <c r="BC197" s="44">
        <f t="shared" si="95"/>
        <v>0</v>
      </c>
      <c r="BD197" s="44">
        <f t="shared" si="96"/>
        <v>0</v>
      </c>
      <c r="BE197" s="45">
        <f t="shared" si="97"/>
        <v>63.3</v>
      </c>
      <c r="BF197" s="46"/>
      <c r="BG197" s="47">
        <f t="shared" si="98"/>
        <v>0</v>
      </c>
      <c r="BH197" s="47">
        <f t="shared" si="99"/>
        <v>0</v>
      </c>
      <c r="BI197" s="47">
        <f t="shared" si="100"/>
        <v>0</v>
      </c>
      <c r="BJ197" s="48">
        <f t="shared" si="101"/>
        <v>18</v>
      </c>
      <c r="BK197" s="48">
        <f t="shared" si="102"/>
        <v>0.5</v>
      </c>
      <c r="BL197" s="48">
        <f t="shared" si="103"/>
        <v>45.3</v>
      </c>
    </row>
    <row r="198" spans="1:64" s="2" customFormat="1" ht="30" customHeight="1">
      <c r="A198" s="29" t="str">
        <f t="shared" ref="A198:A261" si="104">IF(C198&gt;0, VLOOKUP(C198,Код_ООП,12,FALSE()),0)</f>
        <v>Д</v>
      </c>
      <c r="B198" s="29" t="str">
        <f t="shared" ref="B198:B261" si="105">IF(C198&gt;0, VLOOKUP(C198,Код_ООП,11,FALSE()),0)</f>
        <v>Б</v>
      </c>
      <c r="C198" s="30" t="s">
        <v>193</v>
      </c>
      <c r="D198" s="31" t="str">
        <f t="shared" ref="D198:D261" si="106">IF(C198&gt;0, VLOOKUP(C198,Код_ООП,2,FALSE()),0)</f>
        <v>'09.03.03</v>
      </c>
      <c r="E198" s="32" t="str">
        <f t="shared" ref="E198:E261" si="107">IF(C198&gt;0, VLOOKUP(C198,Код_ООП,8,FALSE()),0)</f>
        <v>Прикладная информатика</v>
      </c>
      <c r="F198" s="33" t="s">
        <v>74</v>
      </c>
      <c r="G198" s="33" t="s">
        <v>75</v>
      </c>
      <c r="H198" s="34"/>
      <c r="I198" s="34"/>
      <c r="J198" s="35" t="s">
        <v>98</v>
      </c>
      <c r="K198" s="36">
        <v>2</v>
      </c>
      <c r="L198" s="36">
        <v>18</v>
      </c>
      <c r="M198" s="37" t="s">
        <v>84</v>
      </c>
      <c r="N198" s="36"/>
      <c r="O198" s="36"/>
      <c r="P198" s="36">
        <v>2</v>
      </c>
      <c r="Q198" s="37"/>
      <c r="R198" s="36"/>
      <c r="S198" s="36"/>
      <c r="T198" s="36"/>
      <c r="U198" s="36"/>
      <c r="V198" s="36"/>
      <c r="W198" s="39" t="str">
        <f t="shared" ref="W198:W261" si="108">MID(C198,1,5)</f>
        <v>НПИбд</v>
      </c>
      <c r="X198" s="36" t="s">
        <v>92</v>
      </c>
      <c r="Y198" s="36">
        <v>2</v>
      </c>
      <c r="Z198" s="36">
        <v>1</v>
      </c>
      <c r="AA198" s="39">
        <f t="shared" ref="AA198:AA261" si="109">AB198+AC198</f>
        <v>25</v>
      </c>
      <c r="AB198" s="49">
        <v>20</v>
      </c>
      <c r="AC198" s="49">
        <v>5</v>
      </c>
      <c r="AD198" s="40">
        <f t="shared" ref="AD198:AD261" si="110">IF(M198="сп",6,IF(M198="клн",8,IF(OR(M198="лаб",M198="ия"),12,IF(OR(M198="пр",M198="ТЕСТ"),IF(OR(B198="Б",B198="С"),24,12),IF(M198="лек",AA198,1)))))</f>
        <v>24</v>
      </c>
      <c r="AE198" s="41">
        <f t="shared" ref="AE198:AE261" si="111">IF(AF198&gt;1,1,AF198)</f>
        <v>1</v>
      </c>
      <c r="AF198" s="41">
        <f t="shared" ref="AF198:AF261" si="112">AA198/AD198</f>
        <v>1.0416666666666667</v>
      </c>
      <c r="AG198" s="42" t="s">
        <v>80</v>
      </c>
      <c r="AH198" s="37" t="s">
        <v>100</v>
      </c>
      <c r="AI198" s="37" t="s">
        <v>94</v>
      </c>
      <c r="AJ198" s="55" t="s">
        <v>103</v>
      </c>
      <c r="AK198" s="37"/>
      <c r="AL198" s="44">
        <f t="shared" ref="AL198:AL261" si="113">IF(OR(M198="лек",M198="ТУИС"),(IF(NOT(B198="ЦМ"),N198*L198,0)),0)</f>
        <v>0</v>
      </c>
      <c r="AM198" s="44">
        <f t="shared" ref="AM198:AM261" si="114">IF(OR(M198="пр",M198="ия",M198="сп"),P198*AE198*L198,0)</f>
        <v>36</v>
      </c>
      <c r="AN198" s="44">
        <f t="shared" ref="AN198:AN261" si="115">IF(OR(M198="лаб",M198="клн"),O198*AE198*L198,0)</f>
        <v>0</v>
      </c>
      <c r="AO198" s="44">
        <f t="shared" ref="AO198:AO261" si="116">IF((AND(OR(K198=1,K198=2,K198=3,K198=4,K198=5,K198=6,K198=7,K198=8,K198=9,K198=10,K198=11,K198=12),OR(Q198="Зач",Q198="Экз"))),ТКиРА*AA198,0)+IF(SUM(N198:P198)&lt;&gt;0,IF(Q198="ТК",ТКиРА*AA198,0),0)</f>
        <v>0</v>
      </c>
      <c r="AP198" s="44">
        <f t="shared" ref="AP198:AP261" si="117">IF(SUM(O198:P198)&lt;&gt;0,IF(Q198="Зач",ПАБРС*AA198,0),0)+IF(N198&lt;&gt;0,IF(Q198="Экз",ПАБРС*AA198,0),0)</f>
        <v>0</v>
      </c>
      <c r="AQ198" s="44">
        <f t="shared" ref="AQ198:AQ261" si="118">IF(AP198&lt;&gt;0,ОфВед*(IF(OR(M198="лек",M198="лаб"),Z198,AE198)),0)</f>
        <v>0</v>
      </c>
      <c r="AR198" s="44">
        <f t="shared" ref="AR198:AR261" si="119">IF(A198="Д",ТКЛД,IF(A198="В",ТКЛВ,IF(A198="З",ТКЛЗ,0)))*AL198*Z198</f>
        <v>0</v>
      </c>
      <c r="AS198" s="44">
        <f t="shared" ref="AS198:AS261" si="120">IF(OR(M198="лаб",M198="пр"),IF(R198="К",AA198*ВПКР,IF(R198="М",AA198*ВПИБ,0)),0)</f>
        <v>0</v>
      </c>
      <c r="AT198" s="44">
        <f t="shared" ref="AT198:AT261" si="121">IF(OR(M198="лаб",M198="пр"),IF(S198="К",AA198*ВПКП,0),0)</f>
        <v>0</v>
      </c>
      <c r="AU198" s="44">
        <f t="shared" ref="AU198:AU261" si="122">IF(M198="УП",T198/1.5*AA198*РУП,IF(M198="УПМ",T198/1.5*AA198*РУПЛеч,0))</f>
        <v>0</v>
      </c>
      <c r="AV198" s="44">
        <f>IF(M198="ПП",РПП*AA198*(U198/1.5),IF(M198="ВП",ВПр*AA198*(U198/1.5),IF(M198="РПА",РПА*AA198*(U198/1.5),IF(M198="КПА",кпа*AA198*(U198/1.5),0))))</f>
        <v>0</v>
      </c>
      <c r="AW198" s="44">
        <f t="shared" ref="AW198:AW261" si="123">IF(M198="НР",(AB198*НИРМ+AC198*НИРМИн)*(V198/1.5),IF(M198="НИ",(AB198*НИРА+AC198*НИРАИ)*(V198/1.5),0))</f>
        <v>0</v>
      </c>
      <c r="AX198" s="44">
        <f t="shared" ref="AX198:AX261" si="124">IF(AND(M198="ЦП",B198="ЦМ"),AA198*ЦП,0)</f>
        <v>0</v>
      </c>
      <c r="AY198" s="44">
        <f t="shared" ref="AY198:AY261" si="125">IF(B198="А",IF(M198="РР",AA198*РефАсп,IF(M198="РРФ",AA198*РефФил,0)),0)</f>
        <v>0</v>
      </c>
      <c r="AZ198" s="44">
        <f t="shared" ref="AZ198:AZ261" si="126">IF(AND(Q198="КЭ",M198="ЧК"),AA198*КдЭк,0)</f>
        <v>0</v>
      </c>
      <c r="BA198" s="44">
        <f t="shared" ref="BA198:BA261" si="127">IF(AND(M198="НКД",B198="Д"),AA198*НКД,0)+IF(AND(M198="РПЛ",B198="А"),AA198*РукПЛ,0)+IF(AND(M198="РСтж",B198="А"),AB198*РукСт+AC198*РукИСт,0)+IF(M198="ФГТ",AB198*РукРФа+AC198*РукИна,0)</f>
        <v>0</v>
      </c>
      <c r="BB198" s="44">
        <f t="shared" ref="BB198:BB261" si="128">IF(M198="РК",IF(OR(B198="С",B198="М"),(AB198*РСМ+AC198*РСМИ),0),0)+IF(M198="РК",IF(B198="Б",(AB198*РБ+AC198*РБИ),0),0)+IF(M198="РК",IF(B198="А",(AB198*РНКР+AC198*РНКРИн),0),0)+IF(AND(Q198="ПАкр"),AA198*0.3)</f>
        <v>0</v>
      </c>
      <c r="BC198" s="44">
        <f t="shared" ref="BC198:BC261" si="129">IF(M198="РДП",IF(B198="А",AA198*РРА,IF(OR(B198="С",B198="М"),AA198*РРСМ,IF(B198="Б",AA198*РРБ,0))),IF(M198="РДИ",AA198*РДП,0))</f>
        <v>0</v>
      </c>
      <c r="BD198" s="44">
        <f t="shared" ref="BD198:BD261" si="130">IF(M198="ЧГ",AA198*ЧГ,IF(M198="ПГ",AA198*ПГ,IF(M198="ТЕСТ",ТГИЭ*AF198,IF(M198="СГ",AA198*СГ,0))))</f>
        <v>0</v>
      </c>
      <c r="BE198" s="45">
        <f t="shared" ref="BE198:BE261" si="131">SUM(AL198:BD198)</f>
        <v>36</v>
      </c>
      <c r="BF198" s="46"/>
      <c r="BG198" s="47">
        <f t="shared" ref="BG198:BG261" si="132">IF(OR(K198="1;1",K198="1;2",K198=1,K198="3;1",K198="3;2",K198=3,K198="5;1",K198="5;2",K198=5,K198="7;1",K198="7;2",K198=7,K198="9;1",K198="9;2",K198=9,K198=11),SUM(AL198:AN198),0)</f>
        <v>0</v>
      </c>
      <c r="BH198" s="47">
        <f t="shared" ref="BH198:BH261" si="133">IF(BG198&lt;&gt;0,SUM(N198:P198)/2,0)</f>
        <v>0</v>
      </c>
      <c r="BI198" s="47">
        <f t="shared" ref="BI198:BI261" si="134">IF(OR(K198="1;1",K198="1;2",K198=1,K198="3;1",K198="3;2",K198=3,K198="5;1",K198="5;2",K198=5,K198="7;1",K198="7;2",K198=7,K198="9;1",K198="9;2",K198=9,K198=11),SUM(AO198:BD198),0)</f>
        <v>0</v>
      </c>
      <c r="BJ198" s="48">
        <f t="shared" ref="BJ198:BJ261" si="135">IF(OR(K198="2;3",K198="2;4",K198=2,K198="4;3",K198="4;4",K198=4,K198="6;3",K198="6;4",K198=6,K198="8;3",K198="8;4",K198=8,K198="10;3",K198="10;4",K198=10,K198=12),SUM(AL198:AN198),0)</f>
        <v>36</v>
      </c>
      <c r="BK198" s="48">
        <f t="shared" ref="BK198:BK261" si="136">IF(BJ198&lt;&gt;0,SUM(N198:P198)/2,0)</f>
        <v>1</v>
      </c>
      <c r="BL198" s="48">
        <f t="shared" ref="BL198:BL261" si="137">IF(OR(K198="2;3",K198="2;4",K198=2,K198="4;3",K198="4;4",K198=4,K198="6;3",K198="6;4",K198=6,K198="8;3",K198="8;4",K198=8,K198="10;3",K198="10;4",K198=10,K198=12),SUM(AO198:BD198),0)</f>
        <v>0</v>
      </c>
    </row>
    <row r="199" spans="1:64" s="2" customFormat="1" ht="30" customHeight="1">
      <c r="A199" s="29" t="str">
        <f t="shared" si="104"/>
        <v>Д</v>
      </c>
      <c r="B199" s="29" t="str">
        <f t="shared" si="105"/>
        <v>Б</v>
      </c>
      <c r="C199" s="30" t="s">
        <v>193</v>
      </c>
      <c r="D199" s="31" t="str">
        <f t="shared" si="106"/>
        <v>'09.03.03</v>
      </c>
      <c r="E199" s="32" t="str">
        <f t="shared" si="107"/>
        <v>Прикладная информатика</v>
      </c>
      <c r="F199" s="33" t="s">
        <v>74</v>
      </c>
      <c r="G199" s="33" t="s">
        <v>75</v>
      </c>
      <c r="H199" s="34"/>
      <c r="I199" s="34"/>
      <c r="J199" s="35" t="s">
        <v>98</v>
      </c>
      <c r="K199" s="36">
        <v>2</v>
      </c>
      <c r="L199" s="36">
        <v>18</v>
      </c>
      <c r="M199" s="37" t="s">
        <v>84</v>
      </c>
      <c r="N199" s="36"/>
      <c r="O199" s="36"/>
      <c r="P199" s="36">
        <v>2</v>
      </c>
      <c r="Q199" s="37"/>
      <c r="R199" s="36"/>
      <c r="S199" s="36"/>
      <c r="T199" s="36"/>
      <c r="U199" s="36"/>
      <c r="V199" s="36"/>
      <c r="W199" s="39" t="str">
        <f t="shared" si="108"/>
        <v>НПИбд</v>
      </c>
      <c r="X199" s="36" t="s">
        <v>127</v>
      </c>
      <c r="Y199" s="36">
        <v>2</v>
      </c>
      <c r="Z199" s="36">
        <v>1</v>
      </c>
      <c r="AA199" s="39">
        <f t="shared" si="109"/>
        <v>25</v>
      </c>
      <c r="AB199" s="49">
        <v>20</v>
      </c>
      <c r="AC199" s="49">
        <v>5</v>
      </c>
      <c r="AD199" s="40">
        <f t="shared" si="110"/>
        <v>24</v>
      </c>
      <c r="AE199" s="41">
        <f t="shared" si="111"/>
        <v>1</v>
      </c>
      <c r="AF199" s="41">
        <f t="shared" si="112"/>
        <v>1.0416666666666667</v>
      </c>
      <c r="AG199" s="42" t="s">
        <v>80</v>
      </c>
      <c r="AH199" s="37" t="s">
        <v>100</v>
      </c>
      <c r="AI199" s="37" t="s">
        <v>94</v>
      </c>
      <c r="AJ199" s="55" t="s">
        <v>103</v>
      </c>
      <c r="AK199" s="37"/>
      <c r="AL199" s="44">
        <f t="shared" si="113"/>
        <v>0</v>
      </c>
      <c r="AM199" s="44">
        <f t="shared" si="114"/>
        <v>36</v>
      </c>
      <c r="AN199" s="44">
        <f t="shared" si="115"/>
        <v>0</v>
      </c>
      <c r="AO199" s="44">
        <f t="shared" si="116"/>
        <v>0</v>
      </c>
      <c r="AP199" s="44">
        <f t="shared" si="117"/>
        <v>0</v>
      </c>
      <c r="AQ199" s="44">
        <f t="shared" si="118"/>
        <v>0</v>
      </c>
      <c r="AR199" s="44">
        <f t="shared" si="119"/>
        <v>0</v>
      </c>
      <c r="AS199" s="44">
        <f t="shared" si="120"/>
        <v>0</v>
      </c>
      <c r="AT199" s="44">
        <f t="shared" si="121"/>
        <v>0</v>
      </c>
      <c r="AU199" s="44">
        <f t="shared" si="122"/>
        <v>0</v>
      </c>
      <c r="AV199" s="44">
        <f>IF(M199="ПП",РПП*AA199*(U199/1.5),IF(M199="ВП",ВПр*AA199*(U199/1.5),IF(M199="РПА",РПА*AA199*(U199/1.5),IF(M199="КПА",кпа*AA199*(U199/1.5),0))))</f>
        <v>0</v>
      </c>
      <c r="AW199" s="44">
        <f t="shared" si="123"/>
        <v>0</v>
      </c>
      <c r="AX199" s="44">
        <f t="shared" si="124"/>
        <v>0</v>
      </c>
      <c r="AY199" s="44">
        <f t="shared" si="125"/>
        <v>0</v>
      </c>
      <c r="AZ199" s="44">
        <f t="shared" si="126"/>
        <v>0</v>
      </c>
      <c r="BA199" s="44">
        <f t="shared" si="127"/>
        <v>0</v>
      </c>
      <c r="BB199" s="44">
        <f t="shared" si="128"/>
        <v>0</v>
      </c>
      <c r="BC199" s="44">
        <f t="shared" si="129"/>
        <v>0</v>
      </c>
      <c r="BD199" s="44">
        <f t="shared" si="130"/>
        <v>0</v>
      </c>
      <c r="BE199" s="45">
        <f t="shared" si="131"/>
        <v>36</v>
      </c>
      <c r="BF199" s="46"/>
      <c r="BG199" s="47">
        <f t="shared" si="132"/>
        <v>0</v>
      </c>
      <c r="BH199" s="47">
        <f t="shared" si="133"/>
        <v>0</v>
      </c>
      <c r="BI199" s="47">
        <f t="shared" si="134"/>
        <v>0</v>
      </c>
      <c r="BJ199" s="48">
        <f t="shared" si="135"/>
        <v>36</v>
      </c>
      <c r="BK199" s="48">
        <f t="shared" si="136"/>
        <v>1</v>
      </c>
      <c r="BL199" s="48">
        <f t="shared" si="137"/>
        <v>0</v>
      </c>
    </row>
    <row r="200" spans="1:64" s="2" customFormat="1" ht="30" customHeight="1">
      <c r="A200" s="29" t="str">
        <f t="shared" si="104"/>
        <v>Д</v>
      </c>
      <c r="B200" s="29" t="str">
        <f t="shared" si="105"/>
        <v>Б</v>
      </c>
      <c r="C200" s="30" t="s">
        <v>193</v>
      </c>
      <c r="D200" s="31" t="str">
        <f t="shared" si="106"/>
        <v>'09.03.03</v>
      </c>
      <c r="E200" s="32" t="str">
        <f t="shared" si="107"/>
        <v>Прикладная информатика</v>
      </c>
      <c r="F200" s="33" t="s">
        <v>74</v>
      </c>
      <c r="G200" s="33" t="s">
        <v>89</v>
      </c>
      <c r="H200" s="34"/>
      <c r="I200" s="34"/>
      <c r="J200" s="35" t="s">
        <v>106</v>
      </c>
      <c r="K200" s="36">
        <v>1</v>
      </c>
      <c r="L200" s="36">
        <v>18</v>
      </c>
      <c r="M200" s="37" t="s">
        <v>78</v>
      </c>
      <c r="N200" s="36">
        <v>1</v>
      </c>
      <c r="O200" s="36"/>
      <c r="P200" s="36"/>
      <c r="Q200" s="37" t="s">
        <v>91</v>
      </c>
      <c r="R200" s="36"/>
      <c r="S200" s="36"/>
      <c r="T200" s="36"/>
      <c r="U200" s="36"/>
      <c r="V200" s="36"/>
      <c r="W200" s="39" t="str">
        <f t="shared" si="108"/>
        <v>НПИбд</v>
      </c>
      <c r="X200" s="36" t="s">
        <v>194</v>
      </c>
      <c r="Y200" s="36">
        <v>4</v>
      </c>
      <c r="Z200" s="36">
        <v>2</v>
      </c>
      <c r="AA200" s="39">
        <f t="shared" si="109"/>
        <v>50</v>
      </c>
      <c r="AB200" s="36">
        <v>40</v>
      </c>
      <c r="AC200" s="36">
        <v>10</v>
      </c>
      <c r="AD200" s="40">
        <f t="shared" si="110"/>
        <v>50</v>
      </c>
      <c r="AE200" s="41">
        <f t="shared" si="111"/>
        <v>1</v>
      </c>
      <c r="AF200" s="41">
        <f t="shared" si="112"/>
        <v>1</v>
      </c>
      <c r="AG200" s="42" t="s">
        <v>80</v>
      </c>
      <c r="AH200" s="37" t="s">
        <v>81</v>
      </c>
      <c r="AI200" s="37" t="s">
        <v>94</v>
      </c>
      <c r="AJ200" s="55" t="s">
        <v>107</v>
      </c>
      <c r="AK200" s="37"/>
      <c r="AL200" s="44">
        <f t="shared" si="113"/>
        <v>18</v>
      </c>
      <c r="AM200" s="44">
        <f t="shared" si="114"/>
        <v>0</v>
      </c>
      <c r="AN200" s="44">
        <f t="shared" si="115"/>
        <v>0</v>
      </c>
      <c r="AO200" s="44">
        <f t="shared" si="116"/>
        <v>16.5</v>
      </c>
      <c r="AP200" s="44">
        <f t="shared" si="117"/>
        <v>25</v>
      </c>
      <c r="AQ200" s="44">
        <f t="shared" si="118"/>
        <v>2</v>
      </c>
      <c r="AR200" s="44">
        <f t="shared" si="119"/>
        <v>1.8</v>
      </c>
      <c r="AS200" s="44">
        <f t="shared" si="120"/>
        <v>0</v>
      </c>
      <c r="AT200" s="44">
        <f t="shared" si="121"/>
        <v>0</v>
      </c>
      <c r="AU200" s="44">
        <f t="shared" si="122"/>
        <v>0</v>
      </c>
      <c r="AV200" s="44">
        <f>IF(M200="ПП",РПП*AA200*(U200/1.5),IF(M200="ВП",ВПр*AA200*(U200/1.5),IF(M200="РПА",РПА*AA200*(U200/1.5),IF(M200="КПА",кпа*AA200*(U200/1.5),0))))</f>
        <v>0</v>
      </c>
      <c r="AW200" s="44">
        <f t="shared" si="123"/>
        <v>0</v>
      </c>
      <c r="AX200" s="44">
        <f t="shared" si="124"/>
        <v>0</v>
      </c>
      <c r="AY200" s="44">
        <f t="shared" si="125"/>
        <v>0</v>
      </c>
      <c r="AZ200" s="44">
        <f t="shared" si="126"/>
        <v>0</v>
      </c>
      <c r="BA200" s="44">
        <f t="shared" si="127"/>
        <v>0</v>
      </c>
      <c r="BB200" s="44">
        <f t="shared" si="128"/>
        <v>0</v>
      </c>
      <c r="BC200" s="44">
        <f t="shared" si="129"/>
        <v>0</v>
      </c>
      <c r="BD200" s="44">
        <f t="shared" si="130"/>
        <v>0</v>
      </c>
      <c r="BE200" s="45">
        <f t="shared" si="131"/>
        <v>63.3</v>
      </c>
      <c r="BF200" s="46"/>
      <c r="BG200" s="47">
        <f t="shared" si="132"/>
        <v>18</v>
      </c>
      <c r="BH200" s="47">
        <f t="shared" si="133"/>
        <v>0.5</v>
      </c>
      <c r="BI200" s="47">
        <f t="shared" si="134"/>
        <v>45.3</v>
      </c>
      <c r="BJ200" s="48">
        <f t="shared" si="135"/>
        <v>0</v>
      </c>
      <c r="BK200" s="48">
        <f t="shared" si="136"/>
        <v>0</v>
      </c>
      <c r="BL200" s="48">
        <f t="shared" si="137"/>
        <v>0</v>
      </c>
    </row>
    <row r="201" spans="1:64" s="2" customFormat="1" ht="30" customHeight="1">
      <c r="A201" s="29" t="str">
        <f t="shared" si="104"/>
        <v>Д</v>
      </c>
      <c r="B201" s="29" t="str">
        <f t="shared" si="105"/>
        <v>Б</v>
      </c>
      <c r="C201" s="30" t="s">
        <v>193</v>
      </c>
      <c r="D201" s="31" t="str">
        <f t="shared" si="106"/>
        <v>'09.03.03</v>
      </c>
      <c r="E201" s="32" t="str">
        <f t="shared" si="107"/>
        <v>Прикладная информатика</v>
      </c>
      <c r="F201" s="33" t="s">
        <v>74</v>
      </c>
      <c r="G201" s="33" t="s">
        <v>89</v>
      </c>
      <c r="H201" s="34"/>
      <c r="I201" s="34"/>
      <c r="J201" s="35" t="s">
        <v>106</v>
      </c>
      <c r="K201" s="36">
        <v>1</v>
      </c>
      <c r="L201" s="36">
        <v>18</v>
      </c>
      <c r="M201" s="37" t="s">
        <v>108</v>
      </c>
      <c r="N201" s="36"/>
      <c r="O201" s="36">
        <v>2</v>
      </c>
      <c r="P201" s="36"/>
      <c r="Q201" s="37"/>
      <c r="R201" s="36"/>
      <c r="S201" s="36"/>
      <c r="T201" s="36"/>
      <c r="U201" s="36"/>
      <c r="V201" s="36"/>
      <c r="W201" s="39" t="str">
        <f t="shared" si="108"/>
        <v>НПИбд</v>
      </c>
      <c r="X201" s="36" t="s">
        <v>92</v>
      </c>
      <c r="Y201" s="36">
        <v>1</v>
      </c>
      <c r="Z201" s="36">
        <v>1</v>
      </c>
      <c r="AA201" s="39">
        <f t="shared" si="109"/>
        <v>13</v>
      </c>
      <c r="AB201" s="49">
        <v>10</v>
      </c>
      <c r="AC201" s="49">
        <v>3</v>
      </c>
      <c r="AD201" s="40">
        <f t="shared" si="110"/>
        <v>12</v>
      </c>
      <c r="AE201" s="41">
        <f t="shared" si="111"/>
        <v>1</v>
      </c>
      <c r="AF201" s="41">
        <f t="shared" si="112"/>
        <v>1.0833333333333333</v>
      </c>
      <c r="AG201" s="42" t="s">
        <v>80</v>
      </c>
      <c r="AH201" s="37" t="s">
        <v>100</v>
      </c>
      <c r="AI201" s="37" t="s">
        <v>109</v>
      </c>
      <c r="AJ201" s="55" t="s">
        <v>110</v>
      </c>
      <c r="AK201" s="37"/>
      <c r="AL201" s="44">
        <f t="shared" si="113"/>
        <v>0</v>
      </c>
      <c r="AM201" s="44">
        <f t="shared" si="114"/>
        <v>0</v>
      </c>
      <c r="AN201" s="44">
        <f t="shared" si="115"/>
        <v>36</v>
      </c>
      <c r="AO201" s="44">
        <f t="shared" si="116"/>
        <v>0</v>
      </c>
      <c r="AP201" s="44">
        <f t="shared" si="117"/>
        <v>0</v>
      </c>
      <c r="AQ201" s="44">
        <f t="shared" si="118"/>
        <v>0</v>
      </c>
      <c r="AR201" s="44">
        <f t="shared" si="119"/>
        <v>0</v>
      </c>
      <c r="AS201" s="44">
        <f t="shared" si="120"/>
        <v>0</v>
      </c>
      <c r="AT201" s="44">
        <f t="shared" si="121"/>
        <v>0</v>
      </c>
      <c r="AU201" s="44">
        <f t="shared" si="122"/>
        <v>0</v>
      </c>
      <c r="AV201" s="44">
        <f>IF(M201="ПП",РПП*AA201*(U201/1.5),IF(M201="ВП",ВПр*AA201*(U201/1.5),IF(M201="РПА",РПА*AA201*(U201/1.5),IF(M201="КПА",кпа*AA201*(U201/1.5),0))))</f>
        <v>0</v>
      </c>
      <c r="AW201" s="44">
        <f t="shared" si="123"/>
        <v>0</v>
      </c>
      <c r="AX201" s="44">
        <f t="shared" si="124"/>
        <v>0</v>
      </c>
      <c r="AY201" s="44">
        <f t="shared" si="125"/>
        <v>0</v>
      </c>
      <c r="AZ201" s="44">
        <f t="shared" si="126"/>
        <v>0</v>
      </c>
      <c r="BA201" s="44">
        <f t="shared" si="127"/>
        <v>0</v>
      </c>
      <c r="BB201" s="44">
        <f t="shared" si="128"/>
        <v>0</v>
      </c>
      <c r="BC201" s="44">
        <f t="shared" si="129"/>
        <v>0</v>
      </c>
      <c r="BD201" s="44">
        <f t="shared" si="130"/>
        <v>0</v>
      </c>
      <c r="BE201" s="45">
        <f t="shared" si="131"/>
        <v>36</v>
      </c>
      <c r="BF201" s="46"/>
      <c r="BG201" s="47">
        <f t="shared" si="132"/>
        <v>36</v>
      </c>
      <c r="BH201" s="47">
        <f t="shared" si="133"/>
        <v>1</v>
      </c>
      <c r="BI201" s="47">
        <f t="shared" si="134"/>
        <v>0</v>
      </c>
      <c r="BJ201" s="48">
        <f t="shared" si="135"/>
        <v>0</v>
      </c>
      <c r="BK201" s="48">
        <f t="shared" si="136"/>
        <v>0</v>
      </c>
      <c r="BL201" s="48">
        <f t="shared" si="137"/>
        <v>0</v>
      </c>
    </row>
    <row r="202" spans="1:64" s="2" customFormat="1" ht="30" customHeight="1">
      <c r="A202" s="29" t="str">
        <f t="shared" si="104"/>
        <v>Д</v>
      </c>
      <c r="B202" s="29" t="str">
        <f t="shared" si="105"/>
        <v>Б</v>
      </c>
      <c r="C202" s="30" t="s">
        <v>193</v>
      </c>
      <c r="D202" s="31" t="str">
        <f t="shared" si="106"/>
        <v>'09.03.03</v>
      </c>
      <c r="E202" s="32" t="str">
        <f t="shared" si="107"/>
        <v>Прикладная информатика</v>
      </c>
      <c r="F202" s="33" t="s">
        <v>74</v>
      </c>
      <c r="G202" s="33" t="s">
        <v>89</v>
      </c>
      <c r="H202" s="34"/>
      <c r="I202" s="34"/>
      <c r="J202" s="35" t="s">
        <v>106</v>
      </c>
      <c r="K202" s="36">
        <v>1</v>
      </c>
      <c r="L202" s="36">
        <v>18</v>
      </c>
      <c r="M202" s="37" t="s">
        <v>108</v>
      </c>
      <c r="N202" s="36"/>
      <c r="O202" s="36">
        <v>2</v>
      </c>
      <c r="P202" s="36"/>
      <c r="Q202" s="37"/>
      <c r="R202" s="36"/>
      <c r="S202" s="36"/>
      <c r="T202" s="36"/>
      <c r="U202" s="36"/>
      <c r="V202" s="36"/>
      <c r="W202" s="39" t="str">
        <f t="shared" si="108"/>
        <v>НПИбд</v>
      </c>
      <c r="X202" s="36" t="s">
        <v>92</v>
      </c>
      <c r="Y202" s="36">
        <v>1</v>
      </c>
      <c r="Z202" s="36">
        <v>1</v>
      </c>
      <c r="AA202" s="39">
        <f t="shared" si="109"/>
        <v>13</v>
      </c>
      <c r="AB202" s="49">
        <v>10</v>
      </c>
      <c r="AC202" s="49">
        <v>3</v>
      </c>
      <c r="AD202" s="40">
        <f t="shared" si="110"/>
        <v>12</v>
      </c>
      <c r="AE202" s="41">
        <f t="shared" si="111"/>
        <v>1</v>
      </c>
      <c r="AF202" s="41">
        <f t="shared" si="112"/>
        <v>1.0833333333333333</v>
      </c>
      <c r="AG202" s="42" t="s">
        <v>80</v>
      </c>
      <c r="AH202" s="37" t="s">
        <v>81</v>
      </c>
      <c r="AI202" s="37" t="s">
        <v>94</v>
      </c>
      <c r="AJ202" s="55" t="s">
        <v>107</v>
      </c>
      <c r="AK202" s="37"/>
      <c r="AL202" s="44">
        <f t="shared" si="113"/>
        <v>0</v>
      </c>
      <c r="AM202" s="44">
        <f t="shared" si="114"/>
        <v>0</v>
      </c>
      <c r="AN202" s="44">
        <f t="shared" si="115"/>
        <v>36</v>
      </c>
      <c r="AO202" s="44">
        <f t="shared" si="116"/>
        <v>0</v>
      </c>
      <c r="AP202" s="44">
        <f t="shared" si="117"/>
        <v>0</v>
      </c>
      <c r="AQ202" s="44">
        <f t="shared" si="118"/>
        <v>0</v>
      </c>
      <c r="AR202" s="44">
        <f t="shared" si="119"/>
        <v>0</v>
      </c>
      <c r="AS202" s="44">
        <f t="shared" si="120"/>
        <v>0</v>
      </c>
      <c r="AT202" s="44">
        <f t="shared" si="121"/>
        <v>0</v>
      </c>
      <c r="AU202" s="44">
        <f t="shared" si="122"/>
        <v>0</v>
      </c>
      <c r="AV202" s="44">
        <f>IF(M202="ПП",РПП*AA202*(U202/1.5),IF(M202="ВП",ВПр*AA202*(U202/1.5),IF(M202="РПА",РПА*AA202*(U202/1.5),IF(M202="КПА",кпа*AA202*(U202/1.5),0))))</f>
        <v>0</v>
      </c>
      <c r="AW202" s="44">
        <f t="shared" si="123"/>
        <v>0</v>
      </c>
      <c r="AX202" s="44">
        <f t="shared" si="124"/>
        <v>0</v>
      </c>
      <c r="AY202" s="44">
        <f t="shared" si="125"/>
        <v>0</v>
      </c>
      <c r="AZ202" s="44">
        <f t="shared" si="126"/>
        <v>0</v>
      </c>
      <c r="BA202" s="44">
        <f t="shared" si="127"/>
        <v>0</v>
      </c>
      <c r="BB202" s="44">
        <f t="shared" si="128"/>
        <v>0</v>
      </c>
      <c r="BC202" s="44">
        <f t="shared" si="129"/>
        <v>0</v>
      </c>
      <c r="BD202" s="44">
        <f t="shared" si="130"/>
        <v>0</v>
      </c>
      <c r="BE202" s="45">
        <f t="shared" si="131"/>
        <v>36</v>
      </c>
      <c r="BF202" s="46"/>
      <c r="BG202" s="47">
        <f t="shared" si="132"/>
        <v>36</v>
      </c>
      <c r="BH202" s="47">
        <f t="shared" si="133"/>
        <v>1</v>
      </c>
      <c r="BI202" s="47">
        <f t="shared" si="134"/>
        <v>0</v>
      </c>
      <c r="BJ202" s="48">
        <f t="shared" si="135"/>
        <v>0</v>
      </c>
      <c r="BK202" s="48">
        <f t="shared" si="136"/>
        <v>0</v>
      </c>
      <c r="BL202" s="48">
        <f t="shared" si="137"/>
        <v>0</v>
      </c>
    </row>
    <row r="203" spans="1:64" s="2" customFormat="1" ht="30" customHeight="1">
      <c r="A203" s="29" t="str">
        <f t="shared" si="104"/>
        <v>Д</v>
      </c>
      <c r="B203" s="29" t="str">
        <f t="shared" si="105"/>
        <v>Б</v>
      </c>
      <c r="C203" s="30" t="s">
        <v>193</v>
      </c>
      <c r="D203" s="31" t="str">
        <f t="shared" si="106"/>
        <v>'09.03.03</v>
      </c>
      <c r="E203" s="32" t="str">
        <f t="shared" si="107"/>
        <v>Прикладная информатика</v>
      </c>
      <c r="F203" s="33" t="s">
        <v>74</v>
      </c>
      <c r="G203" s="33" t="s">
        <v>89</v>
      </c>
      <c r="H203" s="34"/>
      <c r="I203" s="34"/>
      <c r="J203" s="35" t="s">
        <v>106</v>
      </c>
      <c r="K203" s="36">
        <v>1</v>
      </c>
      <c r="L203" s="36">
        <v>18</v>
      </c>
      <c r="M203" s="37" t="s">
        <v>108</v>
      </c>
      <c r="N203" s="36"/>
      <c r="O203" s="36">
        <v>2</v>
      </c>
      <c r="P203" s="36"/>
      <c r="Q203" s="37"/>
      <c r="R203" s="36"/>
      <c r="S203" s="36"/>
      <c r="T203" s="36"/>
      <c r="U203" s="36"/>
      <c r="V203" s="36"/>
      <c r="W203" s="39" t="str">
        <f t="shared" si="108"/>
        <v>НПИбд</v>
      </c>
      <c r="X203" s="36" t="s">
        <v>127</v>
      </c>
      <c r="Y203" s="36">
        <v>1</v>
      </c>
      <c r="Z203" s="36">
        <v>1</v>
      </c>
      <c r="AA203" s="39">
        <f t="shared" si="109"/>
        <v>12</v>
      </c>
      <c r="AB203" s="49">
        <v>10</v>
      </c>
      <c r="AC203" s="49">
        <v>2</v>
      </c>
      <c r="AD203" s="40">
        <f t="shared" si="110"/>
        <v>12</v>
      </c>
      <c r="AE203" s="41">
        <f t="shared" si="111"/>
        <v>1</v>
      </c>
      <c r="AF203" s="41">
        <f t="shared" si="112"/>
        <v>1</v>
      </c>
      <c r="AG203" s="42" t="s">
        <v>80</v>
      </c>
      <c r="AH203" s="37" t="s">
        <v>100</v>
      </c>
      <c r="AI203" s="37" t="s">
        <v>109</v>
      </c>
      <c r="AJ203" s="55" t="s">
        <v>110</v>
      </c>
      <c r="AK203" s="37"/>
      <c r="AL203" s="44">
        <f t="shared" si="113"/>
        <v>0</v>
      </c>
      <c r="AM203" s="44">
        <f t="shared" si="114"/>
        <v>0</v>
      </c>
      <c r="AN203" s="44">
        <f t="shared" si="115"/>
        <v>36</v>
      </c>
      <c r="AO203" s="44">
        <f t="shared" si="116"/>
        <v>0</v>
      </c>
      <c r="AP203" s="44">
        <f t="shared" si="117"/>
        <v>0</v>
      </c>
      <c r="AQ203" s="44">
        <f t="shared" si="118"/>
        <v>0</v>
      </c>
      <c r="AR203" s="44">
        <f t="shared" si="119"/>
        <v>0</v>
      </c>
      <c r="AS203" s="44">
        <f t="shared" si="120"/>
        <v>0</v>
      </c>
      <c r="AT203" s="44">
        <f t="shared" si="121"/>
        <v>0</v>
      </c>
      <c r="AU203" s="44">
        <f t="shared" si="122"/>
        <v>0</v>
      </c>
      <c r="AV203" s="44">
        <f>IF(M203="ПП",РПП*AA203*(U203/1.5),IF(M203="ВП",ВПр*AA203*(U203/1.5),IF(M203="РПА",РПА*AA203*(U203/1.5),IF(M203="КПА",кпа*AA203*(U203/1.5),0))))</f>
        <v>0</v>
      </c>
      <c r="AW203" s="44">
        <f t="shared" si="123"/>
        <v>0</v>
      </c>
      <c r="AX203" s="44">
        <f t="shared" si="124"/>
        <v>0</v>
      </c>
      <c r="AY203" s="44">
        <f t="shared" si="125"/>
        <v>0</v>
      </c>
      <c r="AZ203" s="44">
        <f t="shared" si="126"/>
        <v>0</v>
      </c>
      <c r="BA203" s="44">
        <f t="shared" si="127"/>
        <v>0</v>
      </c>
      <c r="BB203" s="44">
        <f t="shared" si="128"/>
        <v>0</v>
      </c>
      <c r="BC203" s="44">
        <f t="shared" si="129"/>
        <v>0</v>
      </c>
      <c r="BD203" s="44">
        <f t="shared" si="130"/>
        <v>0</v>
      </c>
      <c r="BE203" s="45">
        <f t="shared" si="131"/>
        <v>36</v>
      </c>
      <c r="BF203" s="46"/>
      <c r="BG203" s="47">
        <f t="shared" si="132"/>
        <v>36</v>
      </c>
      <c r="BH203" s="47">
        <f t="shared" si="133"/>
        <v>1</v>
      </c>
      <c r="BI203" s="47">
        <f t="shared" si="134"/>
        <v>0</v>
      </c>
      <c r="BJ203" s="48">
        <f t="shared" si="135"/>
        <v>0</v>
      </c>
      <c r="BK203" s="48">
        <f t="shared" si="136"/>
        <v>0</v>
      </c>
      <c r="BL203" s="48">
        <f t="shared" si="137"/>
        <v>0</v>
      </c>
    </row>
    <row r="204" spans="1:64" s="2" customFormat="1" ht="30" customHeight="1">
      <c r="A204" s="29" t="str">
        <f t="shared" si="104"/>
        <v>Д</v>
      </c>
      <c r="B204" s="29" t="str">
        <f t="shared" si="105"/>
        <v>Б</v>
      </c>
      <c r="C204" s="30" t="s">
        <v>193</v>
      </c>
      <c r="D204" s="31" t="str">
        <f t="shared" si="106"/>
        <v>'09.03.03</v>
      </c>
      <c r="E204" s="32" t="str">
        <f t="shared" si="107"/>
        <v>Прикладная информатика</v>
      </c>
      <c r="F204" s="33" t="s">
        <v>74</v>
      </c>
      <c r="G204" s="33" t="s">
        <v>89</v>
      </c>
      <c r="H204" s="34"/>
      <c r="I204" s="34"/>
      <c r="J204" s="35" t="s">
        <v>106</v>
      </c>
      <c r="K204" s="38">
        <v>1</v>
      </c>
      <c r="L204" s="36">
        <v>18</v>
      </c>
      <c r="M204" s="37" t="s">
        <v>108</v>
      </c>
      <c r="N204" s="38"/>
      <c r="O204" s="38">
        <v>2</v>
      </c>
      <c r="P204" s="38"/>
      <c r="Q204" s="37"/>
      <c r="R204" s="38"/>
      <c r="S204" s="38"/>
      <c r="T204" s="38"/>
      <c r="U204" s="38"/>
      <c r="V204" s="38"/>
      <c r="W204" s="39" t="str">
        <f t="shared" si="108"/>
        <v>НПИбд</v>
      </c>
      <c r="X204" s="36" t="s">
        <v>127</v>
      </c>
      <c r="Y204" s="36">
        <v>1</v>
      </c>
      <c r="Z204" s="36">
        <v>1</v>
      </c>
      <c r="AA204" s="39">
        <f t="shared" si="109"/>
        <v>12</v>
      </c>
      <c r="AB204" s="49">
        <v>10</v>
      </c>
      <c r="AC204" s="49">
        <v>2</v>
      </c>
      <c r="AD204" s="40">
        <f t="shared" si="110"/>
        <v>12</v>
      </c>
      <c r="AE204" s="41">
        <f t="shared" si="111"/>
        <v>1</v>
      </c>
      <c r="AF204" s="41">
        <f t="shared" si="112"/>
        <v>1</v>
      </c>
      <c r="AG204" s="42" t="s">
        <v>80</v>
      </c>
      <c r="AH204" s="37" t="s">
        <v>81</v>
      </c>
      <c r="AI204" s="37" t="s">
        <v>94</v>
      </c>
      <c r="AJ204" s="55" t="s">
        <v>107</v>
      </c>
      <c r="AK204" s="37"/>
      <c r="AL204" s="44">
        <f t="shared" si="113"/>
        <v>0</v>
      </c>
      <c r="AM204" s="44">
        <f t="shared" si="114"/>
        <v>0</v>
      </c>
      <c r="AN204" s="44">
        <f t="shared" si="115"/>
        <v>36</v>
      </c>
      <c r="AO204" s="44">
        <f t="shared" si="116"/>
        <v>0</v>
      </c>
      <c r="AP204" s="44">
        <f t="shared" si="117"/>
        <v>0</v>
      </c>
      <c r="AQ204" s="44">
        <f t="shared" si="118"/>
        <v>0</v>
      </c>
      <c r="AR204" s="44">
        <f t="shared" si="119"/>
        <v>0</v>
      </c>
      <c r="AS204" s="44">
        <f t="shared" si="120"/>
        <v>0</v>
      </c>
      <c r="AT204" s="44">
        <f t="shared" si="121"/>
        <v>0</v>
      </c>
      <c r="AU204" s="44">
        <f t="shared" si="122"/>
        <v>0</v>
      </c>
      <c r="AV204" s="44">
        <f>IF(M204="ПП",РПП*AA204*(U204/1.5),IF(M204="ВП",ВПр*AA204*(U204/1.5),IF(M204="РПА",РПА*AA204*(U204/1.5),IF(M204="КПА",кпа*AA204*(U204/1.5),0))))</f>
        <v>0</v>
      </c>
      <c r="AW204" s="44">
        <f t="shared" si="123"/>
        <v>0</v>
      </c>
      <c r="AX204" s="44">
        <f t="shared" si="124"/>
        <v>0</v>
      </c>
      <c r="AY204" s="44">
        <f t="shared" si="125"/>
        <v>0</v>
      </c>
      <c r="AZ204" s="44">
        <f t="shared" si="126"/>
        <v>0</v>
      </c>
      <c r="BA204" s="44">
        <f t="shared" si="127"/>
        <v>0</v>
      </c>
      <c r="BB204" s="44">
        <f t="shared" si="128"/>
        <v>0</v>
      </c>
      <c r="BC204" s="44">
        <f t="shared" si="129"/>
        <v>0</v>
      </c>
      <c r="BD204" s="44">
        <f t="shared" si="130"/>
        <v>0</v>
      </c>
      <c r="BE204" s="45">
        <f t="shared" si="131"/>
        <v>36</v>
      </c>
      <c r="BF204" s="46"/>
      <c r="BG204" s="47">
        <f t="shared" si="132"/>
        <v>36</v>
      </c>
      <c r="BH204" s="47">
        <f t="shared" si="133"/>
        <v>1</v>
      </c>
      <c r="BI204" s="47">
        <f t="shared" si="134"/>
        <v>0</v>
      </c>
      <c r="BJ204" s="48">
        <f t="shared" si="135"/>
        <v>0</v>
      </c>
      <c r="BK204" s="48">
        <f t="shared" si="136"/>
        <v>0</v>
      </c>
      <c r="BL204" s="48">
        <f t="shared" si="137"/>
        <v>0</v>
      </c>
    </row>
    <row r="205" spans="1:64" s="2" customFormat="1" ht="30" customHeight="1">
      <c r="A205" s="29" t="str">
        <f t="shared" si="104"/>
        <v>Д</v>
      </c>
      <c r="B205" s="29" t="str">
        <f t="shared" si="105"/>
        <v>Б</v>
      </c>
      <c r="C205" s="30" t="s">
        <v>193</v>
      </c>
      <c r="D205" s="31" t="str">
        <f t="shared" si="106"/>
        <v>'09.03.03</v>
      </c>
      <c r="E205" s="32" t="str">
        <f t="shared" si="107"/>
        <v>Прикладная информатика</v>
      </c>
      <c r="F205" s="33" t="s">
        <v>74</v>
      </c>
      <c r="G205" s="33" t="s">
        <v>89</v>
      </c>
      <c r="H205" s="34"/>
      <c r="I205" s="34"/>
      <c r="J205" s="35" t="s">
        <v>106</v>
      </c>
      <c r="K205" s="36">
        <v>2</v>
      </c>
      <c r="L205" s="36">
        <v>18</v>
      </c>
      <c r="M205" s="37" t="s">
        <v>78</v>
      </c>
      <c r="N205" s="36">
        <v>1</v>
      </c>
      <c r="O205" s="36"/>
      <c r="P205" s="36"/>
      <c r="Q205" s="37" t="s">
        <v>91</v>
      </c>
      <c r="R205" s="36"/>
      <c r="S205" s="36"/>
      <c r="T205" s="36"/>
      <c r="U205" s="36"/>
      <c r="V205" s="36"/>
      <c r="W205" s="39" t="str">
        <f t="shared" si="108"/>
        <v>НПИбд</v>
      </c>
      <c r="X205" s="36" t="s">
        <v>194</v>
      </c>
      <c r="Y205" s="36">
        <v>4</v>
      </c>
      <c r="Z205" s="36">
        <v>2</v>
      </c>
      <c r="AA205" s="39">
        <f t="shared" si="109"/>
        <v>50</v>
      </c>
      <c r="AB205" s="36">
        <v>40</v>
      </c>
      <c r="AC205" s="36">
        <v>10</v>
      </c>
      <c r="AD205" s="40">
        <f t="shared" si="110"/>
        <v>50</v>
      </c>
      <c r="AE205" s="41">
        <f t="shared" si="111"/>
        <v>1</v>
      </c>
      <c r="AF205" s="41">
        <f t="shared" si="112"/>
        <v>1</v>
      </c>
      <c r="AG205" s="42" t="s">
        <v>80</v>
      </c>
      <c r="AH205" s="37" t="s">
        <v>111</v>
      </c>
      <c r="AI205" s="37" t="s">
        <v>94</v>
      </c>
      <c r="AJ205" s="55" t="s">
        <v>112</v>
      </c>
      <c r="AK205" s="37"/>
      <c r="AL205" s="44">
        <f t="shared" si="113"/>
        <v>18</v>
      </c>
      <c r="AM205" s="44">
        <f t="shared" si="114"/>
        <v>0</v>
      </c>
      <c r="AN205" s="44">
        <f t="shared" si="115"/>
        <v>0</v>
      </c>
      <c r="AO205" s="44">
        <f t="shared" si="116"/>
        <v>16.5</v>
      </c>
      <c r="AP205" s="44">
        <f t="shared" si="117"/>
        <v>25</v>
      </c>
      <c r="AQ205" s="44">
        <f t="shared" si="118"/>
        <v>2</v>
      </c>
      <c r="AR205" s="44">
        <f t="shared" si="119"/>
        <v>1.8</v>
      </c>
      <c r="AS205" s="44">
        <f t="shared" si="120"/>
        <v>0</v>
      </c>
      <c r="AT205" s="44">
        <f t="shared" si="121"/>
        <v>0</v>
      </c>
      <c r="AU205" s="44">
        <f t="shared" si="122"/>
        <v>0</v>
      </c>
      <c r="AV205" s="44">
        <f>IF(M205="ПП",РПП*AA205*(U205/1.5),IF(M205="ВП",ВПр*AA205*(U205/1.5),IF(M205="РПА",РПА*AA205*(U205/1.5),IF(M205="КПА",кпа*AA205*(U205/1.5),0))))</f>
        <v>0</v>
      </c>
      <c r="AW205" s="44">
        <f t="shared" si="123"/>
        <v>0</v>
      </c>
      <c r="AX205" s="44">
        <f t="shared" si="124"/>
        <v>0</v>
      </c>
      <c r="AY205" s="44">
        <f t="shared" si="125"/>
        <v>0</v>
      </c>
      <c r="AZ205" s="44">
        <f t="shared" si="126"/>
        <v>0</v>
      </c>
      <c r="BA205" s="44">
        <f t="shared" si="127"/>
        <v>0</v>
      </c>
      <c r="BB205" s="44">
        <f t="shared" si="128"/>
        <v>0</v>
      </c>
      <c r="BC205" s="44">
        <f t="shared" si="129"/>
        <v>0</v>
      </c>
      <c r="BD205" s="44">
        <f t="shared" si="130"/>
        <v>0</v>
      </c>
      <c r="BE205" s="45">
        <f t="shared" si="131"/>
        <v>63.3</v>
      </c>
      <c r="BF205" s="46"/>
      <c r="BG205" s="47">
        <f t="shared" si="132"/>
        <v>0</v>
      </c>
      <c r="BH205" s="47">
        <f t="shared" si="133"/>
        <v>0</v>
      </c>
      <c r="BI205" s="47">
        <f t="shared" si="134"/>
        <v>0</v>
      </c>
      <c r="BJ205" s="48">
        <f t="shared" si="135"/>
        <v>18</v>
      </c>
      <c r="BK205" s="48">
        <f t="shared" si="136"/>
        <v>0.5</v>
      </c>
      <c r="BL205" s="48">
        <f t="shared" si="137"/>
        <v>45.3</v>
      </c>
    </row>
    <row r="206" spans="1:64" s="2" customFormat="1" ht="30" customHeight="1">
      <c r="A206" s="29" t="str">
        <f t="shared" si="104"/>
        <v>Д</v>
      </c>
      <c r="B206" s="29" t="str">
        <f t="shared" si="105"/>
        <v>Б</v>
      </c>
      <c r="C206" s="30" t="s">
        <v>193</v>
      </c>
      <c r="D206" s="31" t="str">
        <f t="shared" si="106"/>
        <v>'09.03.03</v>
      </c>
      <c r="E206" s="32" t="str">
        <f t="shared" si="107"/>
        <v>Прикладная информатика</v>
      </c>
      <c r="F206" s="33" t="s">
        <v>74</v>
      </c>
      <c r="G206" s="33" t="s">
        <v>89</v>
      </c>
      <c r="H206" s="34"/>
      <c r="I206" s="34"/>
      <c r="J206" s="35" t="s">
        <v>106</v>
      </c>
      <c r="K206" s="36">
        <v>2</v>
      </c>
      <c r="L206" s="36">
        <v>18</v>
      </c>
      <c r="M206" s="37" t="s">
        <v>108</v>
      </c>
      <c r="N206" s="36"/>
      <c r="O206" s="36">
        <v>2</v>
      </c>
      <c r="P206" s="36"/>
      <c r="Q206" s="37"/>
      <c r="R206" s="36"/>
      <c r="S206" s="36"/>
      <c r="T206" s="36"/>
      <c r="U206" s="36"/>
      <c r="V206" s="36"/>
      <c r="W206" s="39" t="str">
        <f t="shared" si="108"/>
        <v>НПИбд</v>
      </c>
      <c r="X206" s="36" t="s">
        <v>92</v>
      </c>
      <c r="Y206" s="36">
        <v>1</v>
      </c>
      <c r="Z206" s="36">
        <v>1</v>
      </c>
      <c r="AA206" s="39">
        <f t="shared" si="109"/>
        <v>13</v>
      </c>
      <c r="AB206" s="49">
        <v>10</v>
      </c>
      <c r="AC206" s="49">
        <v>3</v>
      </c>
      <c r="AD206" s="40">
        <f t="shared" si="110"/>
        <v>12</v>
      </c>
      <c r="AE206" s="41">
        <f t="shared" si="111"/>
        <v>1</v>
      </c>
      <c r="AF206" s="41">
        <f t="shared" si="112"/>
        <v>1.0833333333333333</v>
      </c>
      <c r="AG206" s="42" t="s">
        <v>80</v>
      </c>
      <c r="AH206" s="37" t="s">
        <v>100</v>
      </c>
      <c r="AI206" s="37" t="s">
        <v>109</v>
      </c>
      <c r="AJ206" s="55" t="s">
        <v>110</v>
      </c>
      <c r="AK206" s="37"/>
      <c r="AL206" s="44">
        <f t="shared" si="113"/>
        <v>0</v>
      </c>
      <c r="AM206" s="44">
        <f t="shared" si="114"/>
        <v>0</v>
      </c>
      <c r="AN206" s="44">
        <f t="shared" si="115"/>
        <v>36</v>
      </c>
      <c r="AO206" s="44">
        <f t="shared" si="116"/>
        <v>0</v>
      </c>
      <c r="AP206" s="44">
        <f t="shared" si="117"/>
        <v>0</v>
      </c>
      <c r="AQ206" s="44">
        <f t="shared" si="118"/>
        <v>0</v>
      </c>
      <c r="AR206" s="44">
        <f t="shared" si="119"/>
        <v>0</v>
      </c>
      <c r="AS206" s="44">
        <f t="shared" si="120"/>
        <v>0</v>
      </c>
      <c r="AT206" s="44">
        <f t="shared" si="121"/>
        <v>0</v>
      </c>
      <c r="AU206" s="44">
        <f t="shared" si="122"/>
        <v>0</v>
      </c>
      <c r="AV206" s="44">
        <f>IF(M206="ПП",РПП*AA206*(U206/1.5),IF(M206="ВП",ВПр*AA206*(U206/1.5),IF(M206="РПА",РПА*AA206*(U206/1.5),IF(M206="КПА",кпа*AA206*(U206/1.5),0))))</f>
        <v>0</v>
      </c>
      <c r="AW206" s="44">
        <f t="shared" si="123"/>
        <v>0</v>
      </c>
      <c r="AX206" s="44">
        <f t="shared" si="124"/>
        <v>0</v>
      </c>
      <c r="AY206" s="44">
        <f t="shared" si="125"/>
        <v>0</v>
      </c>
      <c r="AZ206" s="44">
        <f t="shared" si="126"/>
        <v>0</v>
      </c>
      <c r="BA206" s="44">
        <f t="shared" si="127"/>
        <v>0</v>
      </c>
      <c r="BB206" s="44">
        <f t="shared" si="128"/>
        <v>0</v>
      </c>
      <c r="BC206" s="44">
        <f t="shared" si="129"/>
        <v>0</v>
      </c>
      <c r="BD206" s="44">
        <f t="shared" si="130"/>
        <v>0</v>
      </c>
      <c r="BE206" s="45">
        <f t="shared" si="131"/>
        <v>36</v>
      </c>
      <c r="BF206" s="46"/>
      <c r="BG206" s="47">
        <f t="shared" si="132"/>
        <v>0</v>
      </c>
      <c r="BH206" s="47">
        <f t="shared" si="133"/>
        <v>0</v>
      </c>
      <c r="BI206" s="47">
        <f t="shared" si="134"/>
        <v>0</v>
      </c>
      <c r="BJ206" s="48">
        <f t="shared" si="135"/>
        <v>36</v>
      </c>
      <c r="BK206" s="48">
        <f t="shared" si="136"/>
        <v>1</v>
      </c>
      <c r="BL206" s="48">
        <f t="shared" si="137"/>
        <v>0</v>
      </c>
    </row>
    <row r="207" spans="1:64" s="2" customFormat="1" ht="30" customHeight="1">
      <c r="A207" s="29" t="str">
        <f t="shared" si="104"/>
        <v>Д</v>
      </c>
      <c r="B207" s="29" t="str">
        <f t="shared" si="105"/>
        <v>Б</v>
      </c>
      <c r="C207" s="30" t="s">
        <v>193</v>
      </c>
      <c r="D207" s="31" t="str">
        <f t="shared" si="106"/>
        <v>'09.03.03</v>
      </c>
      <c r="E207" s="32" t="str">
        <f t="shared" si="107"/>
        <v>Прикладная информатика</v>
      </c>
      <c r="F207" s="33" t="s">
        <v>74</v>
      </c>
      <c r="G207" s="33" t="s">
        <v>89</v>
      </c>
      <c r="H207" s="34"/>
      <c r="I207" s="34"/>
      <c r="J207" s="35" t="s">
        <v>106</v>
      </c>
      <c r="K207" s="36">
        <v>2</v>
      </c>
      <c r="L207" s="36">
        <v>18</v>
      </c>
      <c r="M207" s="37" t="s">
        <v>108</v>
      </c>
      <c r="N207" s="36"/>
      <c r="O207" s="36">
        <v>2</v>
      </c>
      <c r="P207" s="36"/>
      <c r="Q207" s="37"/>
      <c r="R207" s="36"/>
      <c r="S207" s="36"/>
      <c r="T207" s="36"/>
      <c r="U207" s="36"/>
      <c r="V207" s="36"/>
      <c r="W207" s="39" t="str">
        <f t="shared" si="108"/>
        <v>НПИбд</v>
      </c>
      <c r="X207" s="36" t="s">
        <v>92</v>
      </c>
      <c r="Y207" s="36">
        <v>1</v>
      </c>
      <c r="Z207" s="36">
        <v>1</v>
      </c>
      <c r="AA207" s="39">
        <f t="shared" si="109"/>
        <v>13</v>
      </c>
      <c r="AB207" s="49">
        <v>10</v>
      </c>
      <c r="AC207" s="49">
        <v>3</v>
      </c>
      <c r="AD207" s="40">
        <f t="shared" si="110"/>
        <v>12</v>
      </c>
      <c r="AE207" s="41">
        <f t="shared" si="111"/>
        <v>1</v>
      </c>
      <c r="AF207" s="41">
        <f t="shared" si="112"/>
        <v>1.0833333333333333</v>
      </c>
      <c r="AG207" s="42" t="s">
        <v>80</v>
      </c>
      <c r="AH207" s="37" t="s">
        <v>81</v>
      </c>
      <c r="AI207" s="37" t="s">
        <v>94</v>
      </c>
      <c r="AJ207" s="55" t="s">
        <v>107</v>
      </c>
      <c r="AK207" s="37"/>
      <c r="AL207" s="44">
        <f t="shared" si="113"/>
        <v>0</v>
      </c>
      <c r="AM207" s="44">
        <f t="shared" si="114"/>
        <v>0</v>
      </c>
      <c r="AN207" s="44">
        <f t="shared" si="115"/>
        <v>36</v>
      </c>
      <c r="AO207" s="44">
        <f t="shared" si="116"/>
        <v>0</v>
      </c>
      <c r="AP207" s="44">
        <f t="shared" si="117"/>
        <v>0</v>
      </c>
      <c r="AQ207" s="44">
        <f t="shared" si="118"/>
        <v>0</v>
      </c>
      <c r="AR207" s="44">
        <f t="shared" si="119"/>
        <v>0</v>
      </c>
      <c r="AS207" s="44">
        <f t="shared" si="120"/>
        <v>0</v>
      </c>
      <c r="AT207" s="44">
        <f t="shared" si="121"/>
        <v>0</v>
      </c>
      <c r="AU207" s="44">
        <f t="shared" si="122"/>
        <v>0</v>
      </c>
      <c r="AV207" s="44">
        <f>IF(M207="ПП",РПП*AA207*(U207/1.5),IF(M207="ВП",ВПр*AA207*(U207/1.5),IF(M207="РПА",РПА*AA207*(U207/1.5),IF(M207="КПА",кпа*AA207*(U207/1.5),0))))</f>
        <v>0</v>
      </c>
      <c r="AW207" s="44">
        <f t="shared" si="123"/>
        <v>0</v>
      </c>
      <c r="AX207" s="44">
        <f t="shared" si="124"/>
        <v>0</v>
      </c>
      <c r="AY207" s="44">
        <f t="shared" si="125"/>
        <v>0</v>
      </c>
      <c r="AZ207" s="44">
        <f t="shared" si="126"/>
        <v>0</v>
      </c>
      <c r="BA207" s="44">
        <f t="shared" si="127"/>
        <v>0</v>
      </c>
      <c r="BB207" s="44">
        <f t="shared" si="128"/>
        <v>0</v>
      </c>
      <c r="BC207" s="44">
        <f t="shared" si="129"/>
        <v>0</v>
      </c>
      <c r="BD207" s="44">
        <f t="shared" si="130"/>
        <v>0</v>
      </c>
      <c r="BE207" s="45">
        <f t="shared" si="131"/>
        <v>36</v>
      </c>
      <c r="BF207" s="46"/>
      <c r="BG207" s="47">
        <f t="shared" si="132"/>
        <v>0</v>
      </c>
      <c r="BH207" s="47">
        <f t="shared" si="133"/>
        <v>0</v>
      </c>
      <c r="BI207" s="47">
        <f t="shared" si="134"/>
        <v>0</v>
      </c>
      <c r="BJ207" s="48">
        <f t="shared" si="135"/>
        <v>36</v>
      </c>
      <c r="BK207" s="48">
        <f t="shared" si="136"/>
        <v>1</v>
      </c>
      <c r="BL207" s="48">
        <f t="shared" si="137"/>
        <v>0</v>
      </c>
    </row>
    <row r="208" spans="1:64" s="2" customFormat="1" ht="30" customHeight="1">
      <c r="A208" s="29" t="str">
        <f t="shared" si="104"/>
        <v>Д</v>
      </c>
      <c r="B208" s="29" t="str">
        <f t="shared" si="105"/>
        <v>Б</v>
      </c>
      <c r="C208" s="30" t="s">
        <v>193</v>
      </c>
      <c r="D208" s="31" t="str">
        <f t="shared" si="106"/>
        <v>'09.03.03</v>
      </c>
      <c r="E208" s="32" t="str">
        <f t="shared" si="107"/>
        <v>Прикладная информатика</v>
      </c>
      <c r="F208" s="33" t="s">
        <v>74</v>
      </c>
      <c r="G208" s="33" t="s">
        <v>89</v>
      </c>
      <c r="H208" s="34"/>
      <c r="I208" s="34"/>
      <c r="J208" s="35" t="s">
        <v>106</v>
      </c>
      <c r="K208" s="36">
        <v>2</v>
      </c>
      <c r="L208" s="36">
        <v>18</v>
      </c>
      <c r="M208" s="37" t="s">
        <v>108</v>
      </c>
      <c r="N208" s="36"/>
      <c r="O208" s="36">
        <v>2</v>
      </c>
      <c r="P208" s="36"/>
      <c r="Q208" s="37"/>
      <c r="R208" s="36"/>
      <c r="S208" s="36"/>
      <c r="T208" s="36"/>
      <c r="U208" s="36"/>
      <c r="V208" s="36"/>
      <c r="W208" s="39" t="str">
        <f t="shared" si="108"/>
        <v>НПИбд</v>
      </c>
      <c r="X208" s="36" t="s">
        <v>127</v>
      </c>
      <c r="Y208" s="36">
        <v>1</v>
      </c>
      <c r="Z208" s="36">
        <v>1</v>
      </c>
      <c r="AA208" s="39">
        <f t="shared" si="109"/>
        <v>12</v>
      </c>
      <c r="AB208" s="49">
        <v>10</v>
      </c>
      <c r="AC208" s="49">
        <v>2</v>
      </c>
      <c r="AD208" s="40">
        <f t="shared" si="110"/>
        <v>12</v>
      </c>
      <c r="AE208" s="41">
        <f t="shared" si="111"/>
        <v>1</v>
      </c>
      <c r="AF208" s="41">
        <f t="shared" si="112"/>
        <v>1</v>
      </c>
      <c r="AG208" s="42" t="s">
        <v>80</v>
      </c>
      <c r="AH208" s="37" t="s">
        <v>100</v>
      </c>
      <c r="AI208" s="37" t="s">
        <v>109</v>
      </c>
      <c r="AJ208" s="55" t="s">
        <v>110</v>
      </c>
      <c r="AK208" s="37"/>
      <c r="AL208" s="44">
        <f t="shared" si="113"/>
        <v>0</v>
      </c>
      <c r="AM208" s="44">
        <f t="shared" si="114"/>
        <v>0</v>
      </c>
      <c r="AN208" s="44">
        <f t="shared" si="115"/>
        <v>36</v>
      </c>
      <c r="AO208" s="44">
        <f t="shared" si="116"/>
        <v>0</v>
      </c>
      <c r="AP208" s="44">
        <f t="shared" si="117"/>
        <v>0</v>
      </c>
      <c r="AQ208" s="44">
        <f t="shared" si="118"/>
        <v>0</v>
      </c>
      <c r="AR208" s="44">
        <f t="shared" si="119"/>
        <v>0</v>
      </c>
      <c r="AS208" s="44">
        <f t="shared" si="120"/>
        <v>0</v>
      </c>
      <c r="AT208" s="44">
        <f t="shared" si="121"/>
        <v>0</v>
      </c>
      <c r="AU208" s="44">
        <f t="shared" si="122"/>
        <v>0</v>
      </c>
      <c r="AV208" s="44">
        <f>IF(M208="ПП",РПП*AA208*(U208/1.5),IF(M208="ВП",ВПр*AA208*(U208/1.5),IF(M208="РПА",РПА*AA208*(U208/1.5),IF(M208="КПА",кпа*AA208*(U208/1.5),0))))</f>
        <v>0</v>
      </c>
      <c r="AW208" s="44">
        <f t="shared" si="123"/>
        <v>0</v>
      </c>
      <c r="AX208" s="44">
        <f t="shared" si="124"/>
        <v>0</v>
      </c>
      <c r="AY208" s="44">
        <f t="shared" si="125"/>
        <v>0</v>
      </c>
      <c r="AZ208" s="44">
        <f t="shared" si="126"/>
        <v>0</v>
      </c>
      <c r="BA208" s="44">
        <f t="shared" si="127"/>
        <v>0</v>
      </c>
      <c r="BB208" s="44">
        <f t="shared" si="128"/>
        <v>0</v>
      </c>
      <c r="BC208" s="44">
        <f t="shared" si="129"/>
        <v>0</v>
      </c>
      <c r="BD208" s="44">
        <f t="shared" si="130"/>
        <v>0</v>
      </c>
      <c r="BE208" s="45">
        <f t="shared" si="131"/>
        <v>36</v>
      </c>
      <c r="BF208" s="46"/>
      <c r="BG208" s="47">
        <f t="shared" si="132"/>
        <v>0</v>
      </c>
      <c r="BH208" s="47">
        <f t="shared" si="133"/>
        <v>0</v>
      </c>
      <c r="BI208" s="47">
        <f t="shared" si="134"/>
        <v>0</v>
      </c>
      <c r="BJ208" s="48">
        <f t="shared" si="135"/>
        <v>36</v>
      </c>
      <c r="BK208" s="48">
        <f t="shared" si="136"/>
        <v>1</v>
      </c>
      <c r="BL208" s="48">
        <f t="shared" si="137"/>
        <v>0</v>
      </c>
    </row>
    <row r="209" spans="1:64" s="2" customFormat="1" ht="30" customHeight="1">
      <c r="A209" s="29" t="str">
        <f t="shared" si="104"/>
        <v>Д</v>
      </c>
      <c r="B209" s="29" t="str">
        <f t="shared" si="105"/>
        <v>Б</v>
      </c>
      <c r="C209" s="30" t="s">
        <v>193</v>
      </c>
      <c r="D209" s="31" t="str">
        <f t="shared" si="106"/>
        <v>'09.03.03</v>
      </c>
      <c r="E209" s="32" t="str">
        <f t="shared" si="107"/>
        <v>Прикладная информатика</v>
      </c>
      <c r="F209" s="33" t="s">
        <v>74</v>
      </c>
      <c r="G209" s="33" t="s">
        <v>89</v>
      </c>
      <c r="H209" s="34"/>
      <c r="I209" s="34"/>
      <c r="J209" s="35" t="s">
        <v>106</v>
      </c>
      <c r="K209" s="36">
        <v>2</v>
      </c>
      <c r="L209" s="36">
        <v>18</v>
      </c>
      <c r="M209" s="37" t="s">
        <v>108</v>
      </c>
      <c r="N209" s="36"/>
      <c r="O209" s="36">
        <v>2</v>
      </c>
      <c r="P209" s="36"/>
      <c r="Q209" s="37"/>
      <c r="R209" s="36"/>
      <c r="S209" s="36"/>
      <c r="T209" s="36"/>
      <c r="U209" s="36"/>
      <c r="V209" s="36"/>
      <c r="W209" s="39" t="str">
        <f t="shared" si="108"/>
        <v>НПИбд</v>
      </c>
      <c r="X209" s="36" t="s">
        <v>127</v>
      </c>
      <c r="Y209" s="36">
        <v>1</v>
      </c>
      <c r="Z209" s="36">
        <v>1</v>
      </c>
      <c r="AA209" s="39">
        <f t="shared" si="109"/>
        <v>12</v>
      </c>
      <c r="AB209" s="49">
        <v>10</v>
      </c>
      <c r="AC209" s="49">
        <v>2</v>
      </c>
      <c r="AD209" s="40">
        <f t="shared" si="110"/>
        <v>12</v>
      </c>
      <c r="AE209" s="41">
        <f t="shared" si="111"/>
        <v>1</v>
      </c>
      <c r="AF209" s="41">
        <f t="shared" si="112"/>
        <v>1</v>
      </c>
      <c r="AG209" s="42" t="s">
        <v>80</v>
      </c>
      <c r="AH209" s="37" t="s">
        <v>81</v>
      </c>
      <c r="AI209" s="37" t="s">
        <v>94</v>
      </c>
      <c r="AJ209" s="55" t="s">
        <v>107</v>
      </c>
      <c r="AK209" s="37"/>
      <c r="AL209" s="44">
        <f t="shared" si="113"/>
        <v>0</v>
      </c>
      <c r="AM209" s="44">
        <f t="shared" si="114"/>
        <v>0</v>
      </c>
      <c r="AN209" s="44">
        <f t="shared" si="115"/>
        <v>36</v>
      </c>
      <c r="AO209" s="44">
        <f t="shared" si="116"/>
        <v>0</v>
      </c>
      <c r="AP209" s="44">
        <f t="shared" si="117"/>
        <v>0</v>
      </c>
      <c r="AQ209" s="44">
        <f t="shared" si="118"/>
        <v>0</v>
      </c>
      <c r="AR209" s="44">
        <f t="shared" si="119"/>
        <v>0</v>
      </c>
      <c r="AS209" s="44">
        <f t="shared" si="120"/>
        <v>0</v>
      </c>
      <c r="AT209" s="44">
        <f t="shared" si="121"/>
        <v>0</v>
      </c>
      <c r="AU209" s="44">
        <f t="shared" si="122"/>
        <v>0</v>
      </c>
      <c r="AV209" s="44">
        <f>IF(M209="ПП",РПП*AA209*(U209/1.5),IF(M209="ВП",ВПр*AA209*(U209/1.5),IF(M209="РПА",РПА*AA209*(U209/1.5),IF(M209="КПА",кпа*AA209*(U209/1.5),0))))</f>
        <v>0</v>
      </c>
      <c r="AW209" s="44">
        <f t="shared" si="123"/>
        <v>0</v>
      </c>
      <c r="AX209" s="44">
        <f t="shared" si="124"/>
        <v>0</v>
      </c>
      <c r="AY209" s="44">
        <f t="shared" si="125"/>
        <v>0</v>
      </c>
      <c r="AZ209" s="44">
        <f t="shared" si="126"/>
        <v>0</v>
      </c>
      <c r="BA209" s="44">
        <f t="shared" si="127"/>
        <v>0</v>
      </c>
      <c r="BB209" s="44">
        <f t="shared" si="128"/>
        <v>0</v>
      </c>
      <c r="BC209" s="44">
        <f t="shared" si="129"/>
        <v>0</v>
      </c>
      <c r="BD209" s="44">
        <f t="shared" si="130"/>
        <v>0</v>
      </c>
      <c r="BE209" s="45">
        <f t="shared" si="131"/>
        <v>36</v>
      </c>
      <c r="BF209" s="46"/>
      <c r="BG209" s="47">
        <f t="shared" si="132"/>
        <v>0</v>
      </c>
      <c r="BH209" s="47">
        <f t="shared" si="133"/>
        <v>0</v>
      </c>
      <c r="BI209" s="47">
        <f t="shared" si="134"/>
        <v>0</v>
      </c>
      <c r="BJ209" s="48">
        <f t="shared" si="135"/>
        <v>36</v>
      </c>
      <c r="BK209" s="48">
        <f t="shared" si="136"/>
        <v>1</v>
      </c>
      <c r="BL209" s="48">
        <f t="shared" si="137"/>
        <v>0</v>
      </c>
    </row>
    <row r="210" spans="1:64" s="2" customFormat="1" ht="30" customHeight="1">
      <c r="A210" s="29" t="str">
        <f t="shared" si="104"/>
        <v>Д</v>
      </c>
      <c r="B210" s="29" t="str">
        <f t="shared" si="105"/>
        <v>Б</v>
      </c>
      <c r="C210" s="30" t="s">
        <v>193</v>
      </c>
      <c r="D210" s="31" t="str">
        <f t="shared" si="106"/>
        <v>'09.03.03</v>
      </c>
      <c r="E210" s="32" t="str">
        <f t="shared" si="107"/>
        <v>Прикладная информатика</v>
      </c>
      <c r="F210" s="33" t="s">
        <v>74</v>
      </c>
      <c r="G210" s="33" t="s">
        <v>129</v>
      </c>
      <c r="H210" s="34"/>
      <c r="I210" s="34" t="s">
        <v>130</v>
      </c>
      <c r="J210" s="35" t="s">
        <v>131</v>
      </c>
      <c r="K210" s="36">
        <v>2</v>
      </c>
      <c r="L210" s="36">
        <v>18</v>
      </c>
      <c r="M210" s="37" t="s">
        <v>108</v>
      </c>
      <c r="N210" s="36"/>
      <c r="O210" s="36">
        <v>4</v>
      </c>
      <c r="P210" s="36"/>
      <c r="Q210" s="37" t="s">
        <v>85</v>
      </c>
      <c r="R210" s="36"/>
      <c r="S210" s="36"/>
      <c r="T210" s="36"/>
      <c r="U210" s="36"/>
      <c r="V210" s="36"/>
      <c r="W210" s="39" t="str">
        <f t="shared" si="108"/>
        <v>НПИбд</v>
      </c>
      <c r="X210" s="36" t="s">
        <v>92</v>
      </c>
      <c r="Y210" s="36">
        <v>1</v>
      </c>
      <c r="Z210" s="36">
        <v>1</v>
      </c>
      <c r="AA210" s="39">
        <f t="shared" si="109"/>
        <v>13</v>
      </c>
      <c r="AB210" s="53">
        <v>10</v>
      </c>
      <c r="AC210" s="53">
        <v>3</v>
      </c>
      <c r="AD210" s="40">
        <f t="shared" si="110"/>
        <v>12</v>
      </c>
      <c r="AE210" s="41">
        <f t="shared" si="111"/>
        <v>1</v>
      </c>
      <c r="AF210" s="41">
        <f t="shared" si="112"/>
        <v>1.0833333333333333</v>
      </c>
      <c r="AG210" s="42" t="s">
        <v>93</v>
      </c>
      <c r="AH210" s="37" t="s">
        <v>81</v>
      </c>
      <c r="AI210" s="37" t="s">
        <v>94</v>
      </c>
      <c r="AJ210" s="55" t="s">
        <v>114</v>
      </c>
      <c r="AK210" s="37"/>
      <c r="AL210" s="44">
        <f t="shared" si="113"/>
        <v>0</v>
      </c>
      <c r="AM210" s="44">
        <f t="shared" si="114"/>
        <v>0</v>
      </c>
      <c r="AN210" s="44">
        <f t="shared" si="115"/>
        <v>72</v>
      </c>
      <c r="AO210" s="44">
        <f t="shared" si="116"/>
        <v>4.29</v>
      </c>
      <c r="AP210" s="44">
        <f t="shared" si="117"/>
        <v>6.5</v>
      </c>
      <c r="AQ210" s="44">
        <f t="shared" si="118"/>
        <v>1</v>
      </c>
      <c r="AR210" s="44">
        <f t="shared" si="119"/>
        <v>0</v>
      </c>
      <c r="AS210" s="44">
        <f t="shared" si="120"/>
        <v>0</v>
      </c>
      <c r="AT210" s="44">
        <f t="shared" si="121"/>
        <v>0</v>
      </c>
      <c r="AU210" s="44">
        <f t="shared" si="122"/>
        <v>0</v>
      </c>
      <c r="AV210" s="44">
        <f>IF(M210="ПП",РПП*AA210*(U210/1.5),IF(M210="ВП",ВПр*AA210*(U210/1.5),IF(M210="РПА",РПА*AA210*(U210/1.5),IF(M210="КПА",кпа*AA210*(U210/1.5),0))))</f>
        <v>0</v>
      </c>
      <c r="AW210" s="44">
        <f t="shared" si="123"/>
        <v>0</v>
      </c>
      <c r="AX210" s="44">
        <f t="shared" si="124"/>
        <v>0</v>
      </c>
      <c r="AY210" s="44">
        <f t="shared" si="125"/>
        <v>0</v>
      </c>
      <c r="AZ210" s="44">
        <f t="shared" si="126"/>
        <v>0</v>
      </c>
      <c r="BA210" s="44">
        <f t="shared" si="127"/>
        <v>0</v>
      </c>
      <c r="BB210" s="44">
        <f t="shared" si="128"/>
        <v>0</v>
      </c>
      <c r="BC210" s="44">
        <f t="shared" si="129"/>
        <v>0</v>
      </c>
      <c r="BD210" s="44">
        <f t="shared" si="130"/>
        <v>0</v>
      </c>
      <c r="BE210" s="45">
        <f t="shared" si="131"/>
        <v>83.79</v>
      </c>
      <c r="BF210" s="46"/>
      <c r="BG210" s="47">
        <f t="shared" si="132"/>
        <v>0</v>
      </c>
      <c r="BH210" s="47">
        <f t="shared" si="133"/>
        <v>0</v>
      </c>
      <c r="BI210" s="47">
        <f t="shared" si="134"/>
        <v>0</v>
      </c>
      <c r="BJ210" s="48">
        <f t="shared" si="135"/>
        <v>72</v>
      </c>
      <c r="BK210" s="48">
        <f t="shared" si="136"/>
        <v>2</v>
      </c>
      <c r="BL210" s="48">
        <f t="shared" si="137"/>
        <v>11.79</v>
      </c>
    </row>
    <row r="211" spans="1:64" s="2" customFormat="1" ht="30" customHeight="1">
      <c r="A211" s="29" t="str">
        <f t="shared" si="104"/>
        <v>Д</v>
      </c>
      <c r="B211" s="29" t="str">
        <f t="shared" si="105"/>
        <v>Б</v>
      </c>
      <c r="C211" s="30" t="s">
        <v>193</v>
      </c>
      <c r="D211" s="31" t="str">
        <f t="shared" si="106"/>
        <v>'09.03.03</v>
      </c>
      <c r="E211" s="32" t="str">
        <f t="shared" si="107"/>
        <v>Прикладная информатика</v>
      </c>
      <c r="F211" s="33" t="s">
        <v>74</v>
      </c>
      <c r="G211" s="33" t="s">
        <v>129</v>
      </c>
      <c r="H211" s="34"/>
      <c r="I211" s="34" t="s">
        <v>130</v>
      </c>
      <c r="J211" s="35" t="s">
        <v>131</v>
      </c>
      <c r="K211" s="36">
        <v>2</v>
      </c>
      <c r="L211" s="36">
        <v>18</v>
      </c>
      <c r="M211" s="37" t="s">
        <v>108</v>
      </c>
      <c r="N211" s="36"/>
      <c r="O211" s="36">
        <v>4</v>
      </c>
      <c r="P211" s="36"/>
      <c r="Q211" s="37" t="s">
        <v>85</v>
      </c>
      <c r="R211" s="36"/>
      <c r="S211" s="36"/>
      <c r="T211" s="36"/>
      <c r="U211" s="36"/>
      <c r="V211" s="36"/>
      <c r="W211" s="39" t="str">
        <f t="shared" si="108"/>
        <v>НПИбд</v>
      </c>
      <c r="X211" s="36" t="s">
        <v>127</v>
      </c>
      <c r="Y211" s="36">
        <v>1</v>
      </c>
      <c r="Z211" s="36">
        <v>1</v>
      </c>
      <c r="AA211" s="39">
        <f t="shared" si="109"/>
        <v>12</v>
      </c>
      <c r="AB211" s="53">
        <v>10</v>
      </c>
      <c r="AC211" s="53">
        <v>2</v>
      </c>
      <c r="AD211" s="40">
        <f t="shared" si="110"/>
        <v>12</v>
      </c>
      <c r="AE211" s="41">
        <f t="shared" si="111"/>
        <v>1</v>
      </c>
      <c r="AF211" s="41">
        <f t="shared" si="112"/>
        <v>1</v>
      </c>
      <c r="AG211" s="42" t="s">
        <v>93</v>
      </c>
      <c r="AH211" s="37" t="s">
        <v>81</v>
      </c>
      <c r="AI211" s="37" t="s">
        <v>94</v>
      </c>
      <c r="AJ211" s="55" t="s">
        <v>114</v>
      </c>
      <c r="AK211" s="37"/>
      <c r="AL211" s="44">
        <f t="shared" si="113"/>
        <v>0</v>
      </c>
      <c r="AM211" s="44">
        <f t="shared" si="114"/>
        <v>0</v>
      </c>
      <c r="AN211" s="44">
        <f t="shared" si="115"/>
        <v>72</v>
      </c>
      <c r="AO211" s="44">
        <f t="shared" si="116"/>
        <v>3.96</v>
      </c>
      <c r="AP211" s="44">
        <f t="shared" si="117"/>
        <v>6</v>
      </c>
      <c r="AQ211" s="44">
        <f t="shared" si="118"/>
        <v>1</v>
      </c>
      <c r="AR211" s="44">
        <f t="shared" si="119"/>
        <v>0</v>
      </c>
      <c r="AS211" s="44">
        <f t="shared" si="120"/>
        <v>0</v>
      </c>
      <c r="AT211" s="44">
        <f t="shared" si="121"/>
        <v>0</v>
      </c>
      <c r="AU211" s="44">
        <f t="shared" si="122"/>
        <v>0</v>
      </c>
      <c r="AV211" s="44">
        <f>IF(M211="ПП",РПП*AA211*(U211/1.5),IF(M211="ВП",ВПр*AA211*(U211/1.5),IF(M211="РПА",РПА*AA211*(U211/1.5),IF(M211="КПА",кпа*AA211*(U211/1.5),0))))</f>
        <v>0</v>
      </c>
      <c r="AW211" s="44">
        <f t="shared" si="123"/>
        <v>0</v>
      </c>
      <c r="AX211" s="44">
        <f t="shared" si="124"/>
        <v>0</v>
      </c>
      <c r="AY211" s="44">
        <f t="shared" si="125"/>
        <v>0</v>
      </c>
      <c r="AZ211" s="44">
        <f t="shared" si="126"/>
        <v>0</v>
      </c>
      <c r="BA211" s="44">
        <f t="shared" si="127"/>
        <v>0</v>
      </c>
      <c r="BB211" s="44">
        <f t="shared" si="128"/>
        <v>0</v>
      </c>
      <c r="BC211" s="44">
        <f t="shared" si="129"/>
        <v>0</v>
      </c>
      <c r="BD211" s="44">
        <f t="shared" si="130"/>
        <v>0</v>
      </c>
      <c r="BE211" s="45">
        <f t="shared" si="131"/>
        <v>82.96</v>
      </c>
      <c r="BF211" s="46"/>
      <c r="BG211" s="47">
        <f t="shared" si="132"/>
        <v>0</v>
      </c>
      <c r="BH211" s="47">
        <f t="shared" si="133"/>
        <v>0</v>
      </c>
      <c r="BI211" s="47">
        <f t="shared" si="134"/>
        <v>0</v>
      </c>
      <c r="BJ211" s="48">
        <f t="shared" si="135"/>
        <v>72</v>
      </c>
      <c r="BK211" s="48">
        <f t="shared" si="136"/>
        <v>2</v>
      </c>
      <c r="BL211" s="48">
        <f t="shared" si="137"/>
        <v>10.96</v>
      </c>
    </row>
    <row r="212" spans="1:64" s="2" customFormat="1" ht="30" customHeight="1">
      <c r="A212" s="29" t="str">
        <f t="shared" si="104"/>
        <v>Д</v>
      </c>
      <c r="B212" s="29" t="str">
        <f t="shared" si="105"/>
        <v>Б</v>
      </c>
      <c r="C212" s="30" t="s">
        <v>193</v>
      </c>
      <c r="D212" s="31" t="str">
        <f t="shared" si="106"/>
        <v>'09.03.03</v>
      </c>
      <c r="E212" s="32" t="str">
        <f t="shared" si="107"/>
        <v>Прикладная информатика</v>
      </c>
      <c r="F212" s="33" t="s">
        <v>74</v>
      </c>
      <c r="G212" s="33" t="s">
        <v>75</v>
      </c>
      <c r="H212" s="34"/>
      <c r="I212" s="34"/>
      <c r="J212" s="35" t="s">
        <v>135</v>
      </c>
      <c r="K212" s="38">
        <v>3</v>
      </c>
      <c r="L212" s="36">
        <v>18</v>
      </c>
      <c r="M212" s="37" t="s">
        <v>78</v>
      </c>
      <c r="N212" s="38">
        <v>1</v>
      </c>
      <c r="O212" s="38"/>
      <c r="P212" s="38"/>
      <c r="Q212" s="37"/>
      <c r="R212" s="38"/>
      <c r="S212" s="38"/>
      <c r="T212" s="38"/>
      <c r="U212" s="38"/>
      <c r="V212" s="38"/>
      <c r="W212" s="39" t="str">
        <f t="shared" si="108"/>
        <v>НПИбд</v>
      </c>
      <c r="X212" s="36" t="s">
        <v>195</v>
      </c>
      <c r="Y212" s="36">
        <v>4</v>
      </c>
      <c r="Z212" s="36">
        <v>2</v>
      </c>
      <c r="AA212" s="39">
        <f t="shared" si="109"/>
        <v>53</v>
      </c>
      <c r="AB212" s="36">
        <v>43</v>
      </c>
      <c r="AC212" s="36">
        <v>10</v>
      </c>
      <c r="AD212" s="40">
        <f t="shared" si="110"/>
        <v>53</v>
      </c>
      <c r="AE212" s="41">
        <f t="shared" si="111"/>
        <v>1</v>
      </c>
      <c r="AF212" s="41">
        <f t="shared" si="112"/>
        <v>1</v>
      </c>
      <c r="AG212" s="42" t="s">
        <v>80</v>
      </c>
      <c r="AH212" s="37" t="s">
        <v>100</v>
      </c>
      <c r="AI212" s="37" t="s">
        <v>94</v>
      </c>
      <c r="AJ212" s="55" t="s">
        <v>136</v>
      </c>
      <c r="AK212" s="37"/>
      <c r="AL212" s="44">
        <f t="shared" si="113"/>
        <v>18</v>
      </c>
      <c r="AM212" s="44">
        <f t="shared" si="114"/>
        <v>0</v>
      </c>
      <c r="AN212" s="44">
        <f t="shared" si="115"/>
        <v>0</v>
      </c>
      <c r="AO212" s="44">
        <f t="shared" si="116"/>
        <v>0</v>
      </c>
      <c r="AP212" s="44">
        <f t="shared" si="117"/>
        <v>0</v>
      </c>
      <c r="AQ212" s="44">
        <f t="shared" si="118"/>
        <v>0</v>
      </c>
      <c r="AR212" s="44">
        <f t="shared" si="119"/>
        <v>1.8</v>
      </c>
      <c r="AS212" s="44">
        <f t="shared" si="120"/>
        <v>0</v>
      </c>
      <c r="AT212" s="44">
        <f t="shared" si="121"/>
        <v>0</v>
      </c>
      <c r="AU212" s="44">
        <f t="shared" si="122"/>
        <v>0</v>
      </c>
      <c r="AV212" s="44">
        <f>IF(M212="ПП",РПП*AA212*(U212/1.5),IF(M212="ВП",ВПр*AA212*(U212/1.5),IF(M212="РПА",РПА*AA212*(U212/1.5),IF(M212="КПА",кпа*AA212*(U212/1.5),0))))</f>
        <v>0</v>
      </c>
      <c r="AW212" s="44">
        <f t="shared" si="123"/>
        <v>0</v>
      </c>
      <c r="AX212" s="44">
        <f t="shared" si="124"/>
        <v>0</v>
      </c>
      <c r="AY212" s="44">
        <f t="shared" si="125"/>
        <v>0</v>
      </c>
      <c r="AZ212" s="44">
        <f t="shared" si="126"/>
        <v>0</v>
      </c>
      <c r="BA212" s="44">
        <f t="shared" si="127"/>
        <v>0</v>
      </c>
      <c r="BB212" s="44">
        <f t="shared" si="128"/>
        <v>0</v>
      </c>
      <c r="BC212" s="44">
        <f t="shared" si="129"/>
        <v>0</v>
      </c>
      <c r="BD212" s="44">
        <f t="shared" si="130"/>
        <v>0</v>
      </c>
      <c r="BE212" s="45">
        <f t="shared" si="131"/>
        <v>19.8</v>
      </c>
      <c r="BF212" s="46"/>
      <c r="BG212" s="47">
        <f t="shared" si="132"/>
        <v>18</v>
      </c>
      <c r="BH212" s="47">
        <f t="shared" si="133"/>
        <v>0.5</v>
      </c>
      <c r="BI212" s="47">
        <f t="shared" si="134"/>
        <v>1.8</v>
      </c>
      <c r="BJ212" s="48">
        <f t="shared" si="135"/>
        <v>0</v>
      </c>
      <c r="BK212" s="48">
        <f t="shared" si="136"/>
        <v>0</v>
      </c>
      <c r="BL212" s="48">
        <f t="shared" si="137"/>
        <v>0</v>
      </c>
    </row>
    <row r="213" spans="1:64" s="2" customFormat="1" ht="30" customHeight="1">
      <c r="A213" s="29" t="str">
        <f t="shared" si="104"/>
        <v>Д</v>
      </c>
      <c r="B213" s="29" t="str">
        <f t="shared" si="105"/>
        <v>Б</v>
      </c>
      <c r="C213" s="30" t="s">
        <v>193</v>
      </c>
      <c r="D213" s="31" t="str">
        <f t="shared" si="106"/>
        <v>'09.03.03</v>
      </c>
      <c r="E213" s="32" t="str">
        <f t="shared" si="107"/>
        <v>Прикладная информатика</v>
      </c>
      <c r="F213" s="33" t="s">
        <v>74</v>
      </c>
      <c r="G213" s="33" t="s">
        <v>75</v>
      </c>
      <c r="H213" s="34"/>
      <c r="I213" s="34"/>
      <c r="J213" s="35" t="s">
        <v>135</v>
      </c>
      <c r="K213" s="36">
        <v>3</v>
      </c>
      <c r="L213" s="36">
        <v>18</v>
      </c>
      <c r="M213" s="37" t="s">
        <v>84</v>
      </c>
      <c r="N213" s="36"/>
      <c r="O213" s="36"/>
      <c r="P213" s="36">
        <v>2</v>
      </c>
      <c r="Q213" s="37" t="s">
        <v>85</v>
      </c>
      <c r="R213" s="36"/>
      <c r="S213" s="36"/>
      <c r="T213" s="36"/>
      <c r="U213" s="36"/>
      <c r="V213" s="36"/>
      <c r="W213" s="39" t="str">
        <f t="shared" si="108"/>
        <v>НПИбд</v>
      </c>
      <c r="X213" s="36" t="s">
        <v>116</v>
      </c>
      <c r="Y213" s="36">
        <v>2</v>
      </c>
      <c r="Z213" s="36">
        <v>1</v>
      </c>
      <c r="AA213" s="39">
        <f t="shared" si="109"/>
        <v>27</v>
      </c>
      <c r="AB213" s="49">
        <v>22</v>
      </c>
      <c r="AC213" s="49">
        <v>5</v>
      </c>
      <c r="AD213" s="40">
        <f t="shared" si="110"/>
        <v>24</v>
      </c>
      <c r="AE213" s="41">
        <f t="shared" si="111"/>
        <v>1</v>
      </c>
      <c r="AF213" s="41">
        <f t="shared" si="112"/>
        <v>1.125</v>
      </c>
      <c r="AG213" s="42" t="s">
        <v>80</v>
      </c>
      <c r="AH213" s="37" t="s">
        <v>100</v>
      </c>
      <c r="AI213" s="37" t="s">
        <v>94</v>
      </c>
      <c r="AJ213" s="55" t="s">
        <v>136</v>
      </c>
      <c r="AK213" s="37"/>
      <c r="AL213" s="44">
        <f t="shared" si="113"/>
        <v>0</v>
      </c>
      <c r="AM213" s="44">
        <f t="shared" si="114"/>
        <v>36</v>
      </c>
      <c r="AN213" s="44">
        <f t="shared" si="115"/>
        <v>0</v>
      </c>
      <c r="AO213" s="44">
        <f t="shared" si="116"/>
        <v>8.91</v>
      </c>
      <c r="AP213" s="44">
        <f t="shared" si="117"/>
        <v>13.5</v>
      </c>
      <c r="AQ213" s="44">
        <f t="shared" si="118"/>
        <v>1</v>
      </c>
      <c r="AR213" s="44">
        <f t="shared" si="119"/>
        <v>0</v>
      </c>
      <c r="AS213" s="44">
        <f t="shared" si="120"/>
        <v>0</v>
      </c>
      <c r="AT213" s="44">
        <f t="shared" si="121"/>
        <v>0</v>
      </c>
      <c r="AU213" s="44">
        <f t="shared" si="122"/>
        <v>0</v>
      </c>
      <c r="AV213" s="44">
        <f>IF(M213="ПП",РПП*AA213*(U213/1.5),IF(M213="ВП",ВПр*AA213*(U213/1.5),IF(M213="РПА",РПА*AA213*(U213/1.5),IF(M213="КПА",кпа*AA213*(U213/1.5),0))))</f>
        <v>0</v>
      </c>
      <c r="AW213" s="44">
        <f t="shared" si="123"/>
        <v>0</v>
      </c>
      <c r="AX213" s="44">
        <f t="shared" si="124"/>
        <v>0</v>
      </c>
      <c r="AY213" s="44">
        <f t="shared" si="125"/>
        <v>0</v>
      </c>
      <c r="AZ213" s="44">
        <f t="shared" si="126"/>
        <v>0</v>
      </c>
      <c r="BA213" s="44">
        <f t="shared" si="127"/>
        <v>0</v>
      </c>
      <c r="BB213" s="44">
        <f t="shared" si="128"/>
        <v>0</v>
      </c>
      <c r="BC213" s="44">
        <f t="shared" si="129"/>
        <v>0</v>
      </c>
      <c r="BD213" s="44">
        <f t="shared" si="130"/>
        <v>0</v>
      </c>
      <c r="BE213" s="45">
        <f t="shared" si="131"/>
        <v>59.41</v>
      </c>
      <c r="BF213" s="46"/>
      <c r="BG213" s="47">
        <f t="shared" si="132"/>
        <v>36</v>
      </c>
      <c r="BH213" s="47">
        <f t="shared" si="133"/>
        <v>1</v>
      </c>
      <c r="BI213" s="47">
        <f t="shared" si="134"/>
        <v>23.41</v>
      </c>
      <c r="BJ213" s="48">
        <f t="shared" si="135"/>
        <v>0</v>
      </c>
      <c r="BK213" s="48">
        <f t="shared" si="136"/>
        <v>0</v>
      </c>
      <c r="BL213" s="48">
        <f t="shared" si="137"/>
        <v>0</v>
      </c>
    </row>
    <row r="214" spans="1:64" s="2" customFormat="1" ht="30" customHeight="1">
      <c r="A214" s="29" t="str">
        <f t="shared" si="104"/>
        <v>Д</v>
      </c>
      <c r="B214" s="29" t="str">
        <f t="shared" si="105"/>
        <v>Б</v>
      </c>
      <c r="C214" s="30" t="s">
        <v>193</v>
      </c>
      <c r="D214" s="31" t="str">
        <f t="shared" si="106"/>
        <v>'09.03.03</v>
      </c>
      <c r="E214" s="32" t="str">
        <f t="shared" si="107"/>
        <v>Прикладная информатика</v>
      </c>
      <c r="F214" s="33" t="s">
        <v>74</v>
      </c>
      <c r="G214" s="33" t="s">
        <v>75</v>
      </c>
      <c r="H214" s="34"/>
      <c r="I214" s="34"/>
      <c r="J214" s="35" t="s">
        <v>135</v>
      </c>
      <c r="K214" s="36">
        <v>3</v>
      </c>
      <c r="L214" s="36">
        <v>18</v>
      </c>
      <c r="M214" s="37" t="s">
        <v>84</v>
      </c>
      <c r="N214" s="36"/>
      <c r="O214" s="36"/>
      <c r="P214" s="36">
        <v>2</v>
      </c>
      <c r="Q214" s="37" t="s">
        <v>85</v>
      </c>
      <c r="R214" s="36"/>
      <c r="S214" s="36"/>
      <c r="T214" s="36"/>
      <c r="U214" s="36"/>
      <c r="V214" s="36"/>
      <c r="W214" s="39" t="str">
        <f t="shared" si="108"/>
        <v>НПИбд</v>
      </c>
      <c r="X214" s="36" t="s">
        <v>133</v>
      </c>
      <c r="Y214" s="36">
        <v>2</v>
      </c>
      <c r="Z214" s="36">
        <v>1</v>
      </c>
      <c r="AA214" s="39">
        <f t="shared" si="109"/>
        <v>26</v>
      </c>
      <c r="AB214" s="49">
        <v>21</v>
      </c>
      <c r="AC214" s="49">
        <v>5</v>
      </c>
      <c r="AD214" s="40">
        <f t="shared" si="110"/>
        <v>24</v>
      </c>
      <c r="AE214" s="41">
        <f t="shared" si="111"/>
        <v>1</v>
      </c>
      <c r="AF214" s="41">
        <f t="shared" si="112"/>
        <v>1.0833333333333333</v>
      </c>
      <c r="AG214" s="42" t="s">
        <v>80</v>
      </c>
      <c r="AH214" s="37" t="s">
        <v>100</v>
      </c>
      <c r="AI214" s="37" t="s">
        <v>94</v>
      </c>
      <c r="AJ214" s="55" t="s">
        <v>136</v>
      </c>
      <c r="AK214" s="37"/>
      <c r="AL214" s="44">
        <f t="shared" si="113"/>
        <v>0</v>
      </c>
      <c r="AM214" s="44">
        <f t="shared" si="114"/>
        <v>36</v>
      </c>
      <c r="AN214" s="44">
        <f t="shared" si="115"/>
        <v>0</v>
      </c>
      <c r="AO214" s="44">
        <f t="shared" si="116"/>
        <v>8.58</v>
      </c>
      <c r="AP214" s="44">
        <f t="shared" si="117"/>
        <v>13</v>
      </c>
      <c r="AQ214" s="44">
        <f t="shared" si="118"/>
        <v>1</v>
      </c>
      <c r="AR214" s="44">
        <f t="shared" si="119"/>
        <v>0</v>
      </c>
      <c r="AS214" s="44">
        <f t="shared" si="120"/>
        <v>0</v>
      </c>
      <c r="AT214" s="44">
        <f t="shared" si="121"/>
        <v>0</v>
      </c>
      <c r="AU214" s="44">
        <f t="shared" si="122"/>
        <v>0</v>
      </c>
      <c r="AV214" s="44">
        <f>IF(M214="ПП",РПП*AA214*(U214/1.5),IF(M214="ВП",ВПр*AA214*(U214/1.5),IF(M214="РПА",РПА*AA214*(U214/1.5),IF(M214="КПА",кпа*AA214*(U214/1.5),0))))</f>
        <v>0</v>
      </c>
      <c r="AW214" s="44">
        <f t="shared" si="123"/>
        <v>0</v>
      </c>
      <c r="AX214" s="44">
        <f t="shared" si="124"/>
        <v>0</v>
      </c>
      <c r="AY214" s="44">
        <f t="shared" si="125"/>
        <v>0</v>
      </c>
      <c r="AZ214" s="44">
        <f t="shared" si="126"/>
        <v>0</v>
      </c>
      <c r="BA214" s="44">
        <f t="shared" si="127"/>
        <v>0</v>
      </c>
      <c r="BB214" s="44">
        <f t="shared" si="128"/>
        <v>0</v>
      </c>
      <c r="BC214" s="44">
        <f t="shared" si="129"/>
        <v>0</v>
      </c>
      <c r="BD214" s="44">
        <f t="shared" si="130"/>
        <v>0</v>
      </c>
      <c r="BE214" s="45">
        <f t="shared" si="131"/>
        <v>58.58</v>
      </c>
      <c r="BF214" s="46"/>
      <c r="BG214" s="47">
        <f t="shared" si="132"/>
        <v>36</v>
      </c>
      <c r="BH214" s="47">
        <f t="shared" si="133"/>
        <v>1</v>
      </c>
      <c r="BI214" s="47">
        <f t="shared" si="134"/>
        <v>22.58</v>
      </c>
      <c r="BJ214" s="48">
        <f t="shared" si="135"/>
        <v>0</v>
      </c>
      <c r="BK214" s="48">
        <f t="shared" si="136"/>
        <v>0</v>
      </c>
      <c r="BL214" s="48">
        <f t="shared" si="137"/>
        <v>0</v>
      </c>
    </row>
    <row r="215" spans="1:64" s="2" customFormat="1" ht="30" customHeight="1">
      <c r="A215" s="29" t="str">
        <f t="shared" si="104"/>
        <v>Д</v>
      </c>
      <c r="B215" s="29" t="str">
        <f t="shared" si="105"/>
        <v>Б</v>
      </c>
      <c r="C215" s="30" t="s">
        <v>193</v>
      </c>
      <c r="D215" s="31" t="str">
        <f t="shared" si="106"/>
        <v>'09.03.03</v>
      </c>
      <c r="E215" s="32" t="str">
        <f t="shared" si="107"/>
        <v>Прикладная информатика</v>
      </c>
      <c r="F215" s="33" t="s">
        <v>74</v>
      </c>
      <c r="G215" s="33" t="s">
        <v>75</v>
      </c>
      <c r="H215" s="34"/>
      <c r="I215" s="34"/>
      <c r="J215" s="35" t="s">
        <v>76</v>
      </c>
      <c r="K215" s="36">
        <v>3</v>
      </c>
      <c r="L215" s="36">
        <v>18</v>
      </c>
      <c r="M215" s="37" t="s">
        <v>78</v>
      </c>
      <c r="N215" s="36">
        <v>1</v>
      </c>
      <c r="O215" s="36"/>
      <c r="P215" s="36"/>
      <c r="Q215" s="37" t="s">
        <v>91</v>
      </c>
      <c r="R215" s="36"/>
      <c r="S215" s="36"/>
      <c r="T215" s="36"/>
      <c r="U215" s="36"/>
      <c r="V215" s="36"/>
      <c r="W215" s="39" t="str">
        <f t="shared" si="108"/>
        <v>НПИбд</v>
      </c>
      <c r="X215" s="36" t="s">
        <v>195</v>
      </c>
      <c r="Y215" s="36">
        <v>4</v>
      </c>
      <c r="Z215" s="36">
        <v>2</v>
      </c>
      <c r="AA215" s="39">
        <f t="shared" si="109"/>
        <v>53</v>
      </c>
      <c r="AB215" s="36">
        <v>43</v>
      </c>
      <c r="AC215" s="36">
        <v>10</v>
      </c>
      <c r="AD215" s="40">
        <f t="shared" si="110"/>
        <v>53</v>
      </c>
      <c r="AE215" s="41">
        <f t="shared" si="111"/>
        <v>1</v>
      </c>
      <c r="AF215" s="41">
        <f t="shared" si="112"/>
        <v>1</v>
      </c>
      <c r="AG215" s="42" t="s">
        <v>80</v>
      </c>
      <c r="AH215" s="37" t="s">
        <v>81</v>
      </c>
      <c r="AI215" s="37" t="s">
        <v>94</v>
      </c>
      <c r="AJ215" s="55" t="s">
        <v>138</v>
      </c>
      <c r="AK215" s="37"/>
      <c r="AL215" s="44">
        <f t="shared" si="113"/>
        <v>18</v>
      </c>
      <c r="AM215" s="44">
        <f t="shared" si="114"/>
        <v>0</v>
      </c>
      <c r="AN215" s="44">
        <f t="shared" si="115"/>
        <v>0</v>
      </c>
      <c r="AO215" s="44">
        <f t="shared" si="116"/>
        <v>17.490000000000002</v>
      </c>
      <c r="AP215" s="44">
        <f t="shared" si="117"/>
        <v>26.5</v>
      </c>
      <c r="AQ215" s="44">
        <f t="shared" si="118"/>
        <v>2</v>
      </c>
      <c r="AR215" s="44">
        <f t="shared" si="119"/>
        <v>1.8</v>
      </c>
      <c r="AS215" s="44">
        <f t="shared" si="120"/>
        <v>0</v>
      </c>
      <c r="AT215" s="44">
        <f t="shared" si="121"/>
        <v>0</v>
      </c>
      <c r="AU215" s="44">
        <f t="shared" si="122"/>
        <v>0</v>
      </c>
      <c r="AV215" s="44">
        <f>IF(M215="ПП",РПП*AA215*(U215/1.5),IF(M215="ВП",ВПр*AA215*(U215/1.5),IF(M215="РПА",РПА*AA215*(U215/1.5),IF(M215="КПА",кпа*AA215*(U215/1.5),0))))</f>
        <v>0</v>
      </c>
      <c r="AW215" s="44">
        <f t="shared" si="123"/>
        <v>0</v>
      </c>
      <c r="AX215" s="44">
        <f t="shared" si="124"/>
        <v>0</v>
      </c>
      <c r="AY215" s="44">
        <f t="shared" si="125"/>
        <v>0</v>
      </c>
      <c r="AZ215" s="44">
        <f t="shared" si="126"/>
        <v>0</v>
      </c>
      <c r="BA215" s="44">
        <f t="shared" si="127"/>
        <v>0</v>
      </c>
      <c r="BB215" s="44">
        <f t="shared" si="128"/>
        <v>0</v>
      </c>
      <c r="BC215" s="44">
        <f t="shared" si="129"/>
        <v>0</v>
      </c>
      <c r="BD215" s="44">
        <f t="shared" si="130"/>
        <v>0</v>
      </c>
      <c r="BE215" s="45">
        <f t="shared" si="131"/>
        <v>65.790000000000006</v>
      </c>
      <c r="BF215" s="46"/>
      <c r="BG215" s="47">
        <f t="shared" si="132"/>
        <v>18</v>
      </c>
      <c r="BH215" s="47">
        <f t="shared" si="133"/>
        <v>0.5</v>
      </c>
      <c r="BI215" s="47">
        <f t="shared" si="134"/>
        <v>47.79</v>
      </c>
      <c r="BJ215" s="48">
        <f t="shared" si="135"/>
        <v>0</v>
      </c>
      <c r="BK215" s="48">
        <f t="shared" si="136"/>
        <v>0</v>
      </c>
      <c r="BL215" s="48">
        <f t="shared" si="137"/>
        <v>0</v>
      </c>
    </row>
    <row r="216" spans="1:64" s="2" customFormat="1" ht="30" customHeight="1">
      <c r="A216" s="29" t="str">
        <f t="shared" si="104"/>
        <v>Д</v>
      </c>
      <c r="B216" s="29" t="str">
        <f t="shared" si="105"/>
        <v>Б</v>
      </c>
      <c r="C216" s="30" t="s">
        <v>193</v>
      </c>
      <c r="D216" s="31" t="str">
        <f t="shared" si="106"/>
        <v>'09.03.03</v>
      </c>
      <c r="E216" s="32" t="str">
        <f t="shared" si="107"/>
        <v>Прикладная информатика</v>
      </c>
      <c r="F216" s="33" t="s">
        <v>74</v>
      </c>
      <c r="G216" s="33" t="s">
        <v>75</v>
      </c>
      <c r="H216" s="34"/>
      <c r="I216" s="34"/>
      <c r="J216" s="35" t="s">
        <v>76</v>
      </c>
      <c r="K216" s="36">
        <v>3</v>
      </c>
      <c r="L216" s="36">
        <v>18</v>
      </c>
      <c r="M216" s="37" t="s">
        <v>84</v>
      </c>
      <c r="N216" s="36"/>
      <c r="O216" s="36"/>
      <c r="P216" s="36">
        <v>2</v>
      </c>
      <c r="Q216" s="37"/>
      <c r="R216" s="36"/>
      <c r="S216" s="36"/>
      <c r="T216" s="36"/>
      <c r="U216" s="36"/>
      <c r="V216" s="36"/>
      <c r="W216" s="39" t="str">
        <f t="shared" si="108"/>
        <v>НПИбд</v>
      </c>
      <c r="X216" s="36" t="s">
        <v>116</v>
      </c>
      <c r="Y216" s="36">
        <v>2</v>
      </c>
      <c r="Z216" s="36">
        <v>1</v>
      </c>
      <c r="AA216" s="39">
        <f t="shared" si="109"/>
        <v>27</v>
      </c>
      <c r="AB216" s="49">
        <v>22</v>
      </c>
      <c r="AC216" s="49">
        <v>5</v>
      </c>
      <c r="AD216" s="40">
        <f t="shared" si="110"/>
        <v>24</v>
      </c>
      <c r="AE216" s="41">
        <f t="shared" si="111"/>
        <v>1</v>
      </c>
      <c r="AF216" s="41">
        <f t="shared" si="112"/>
        <v>1.125</v>
      </c>
      <c r="AG216" s="42" t="s">
        <v>80</v>
      </c>
      <c r="AH216" s="37" t="s">
        <v>81</v>
      </c>
      <c r="AI216" s="37" t="s">
        <v>94</v>
      </c>
      <c r="AJ216" s="55" t="s">
        <v>121</v>
      </c>
      <c r="AK216" s="37"/>
      <c r="AL216" s="44">
        <f t="shared" si="113"/>
        <v>0</v>
      </c>
      <c r="AM216" s="44">
        <f t="shared" si="114"/>
        <v>36</v>
      </c>
      <c r="AN216" s="44">
        <f t="shared" si="115"/>
        <v>0</v>
      </c>
      <c r="AO216" s="44">
        <f t="shared" si="116"/>
        <v>0</v>
      </c>
      <c r="AP216" s="44">
        <f t="shared" si="117"/>
        <v>0</v>
      </c>
      <c r="AQ216" s="44">
        <f t="shared" si="118"/>
        <v>0</v>
      </c>
      <c r="AR216" s="44">
        <f t="shared" si="119"/>
        <v>0</v>
      </c>
      <c r="AS216" s="44">
        <f t="shared" si="120"/>
        <v>0</v>
      </c>
      <c r="AT216" s="44">
        <f t="shared" si="121"/>
        <v>0</v>
      </c>
      <c r="AU216" s="44">
        <f t="shared" si="122"/>
        <v>0</v>
      </c>
      <c r="AV216" s="44">
        <f>IF(M216="ПП",РПП*AA216*(U216/1.5),IF(M216="ВП",ВПр*AA216*(U216/1.5),IF(M216="РПА",РПА*AA216*(U216/1.5),IF(M216="КПА",кпа*AA216*(U216/1.5),0))))</f>
        <v>0</v>
      </c>
      <c r="AW216" s="44">
        <f t="shared" si="123"/>
        <v>0</v>
      </c>
      <c r="AX216" s="44">
        <f t="shared" si="124"/>
        <v>0</v>
      </c>
      <c r="AY216" s="44">
        <f t="shared" si="125"/>
        <v>0</v>
      </c>
      <c r="AZ216" s="44">
        <f t="shared" si="126"/>
        <v>0</v>
      </c>
      <c r="BA216" s="44">
        <f t="shared" si="127"/>
        <v>0</v>
      </c>
      <c r="BB216" s="44">
        <f t="shared" si="128"/>
        <v>0</v>
      </c>
      <c r="BC216" s="44">
        <f t="shared" si="129"/>
        <v>0</v>
      </c>
      <c r="BD216" s="44">
        <f t="shared" si="130"/>
        <v>0</v>
      </c>
      <c r="BE216" s="45">
        <f t="shared" si="131"/>
        <v>36</v>
      </c>
      <c r="BF216" s="46"/>
      <c r="BG216" s="47">
        <f t="shared" si="132"/>
        <v>36</v>
      </c>
      <c r="BH216" s="47">
        <f t="shared" si="133"/>
        <v>1</v>
      </c>
      <c r="BI216" s="47">
        <f t="shared" si="134"/>
        <v>0</v>
      </c>
      <c r="BJ216" s="48">
        <f t="shared" si="135"/>
        <v>0</v>
      </c>
      <c r="BK216" s="48">
        <f t="shared" si="136"/>
        <v>0</v>
      </c>
      <c r="BL216" s="48">
        <f t="shared" si="137"/>
        <v>0</v>
      </c>
    </row>
    <row r="217" spans="1:64" s="2" customFormat="1" ht="30" customHeight="1">
      <c r="A217" s="29" t="str">
        <f t="shared" si="104"/>
        <v>Д</v>
      </c>
      <c r="B217" s="29" t="str">
        <f t="shared" si="105"/>
        <v>Б</v>
      </c>
      <c r="C217" s="30" t="s">
        <v>193</v>
      </c>
      <c r="D217" s="31" t="str">
        <f t="shared" si="106"/>
        <v>'09.03.03</v>
      </c>
      <c r="E217" s="32" t="str">
        <f t="shared" si="107"/>
        <v>Прикладная информатика</v>
      </c>
      <c r="F217" s="33" t="s">
        <v>74</v>
      </c>
      <c r="G217" s="33" t="s">
        <v>75</v>
      </c>
      <c r="H217" s="34"/>
      <c r="I217" s="34"/>
      <c r="J217" s="35" t="s">
        <v>76</v>
      </c>
      <c r="K217" s="36">
        <v>3</v>
      </c>
      <c r="L217" s="36">
        <v>18</v>
      </c>
      <c r="M217" s="37" t="s">
        <v>84</v>
      </c>
      <c r="N217" s="36"/>
      <c r="O217" s="36"/>
      <c r="P217" s="36">
        <v>2</v>
      </c>
      <c r="Q217" s="37"/>
      <c r="R217" s="36"/>
      <c r="S217" s="36"/>
      <c r="T217" s="36"/>
      <c r="U217" s="36"/>
      <c r="V217" s="36"/>
      <c r="W217" s="39" t="str">
        <f t="shared" si="108"/>
        <v>НПИбд</v>
      </c>
      <c r="X217" s="36" t="s">
        <v>133</v>
      </c>
      <c r="Y217" s="36">
        <v>2</v>
      </c>
      <c r="Z217" s="36">
        <v>1</v>
      </c>
      <c r="AA217" s="39">
        <f t="shared" si="109"/>
        <v>26</v>
      </c>
      <c r="AB217" s="49">
        <v>21</v>
      </c>
      <c r="AC217" s="49">
        <v>5</v>
      </c>
      <c r="AD217" s="40">
        <f t="shared" si="110"/>
        <v>24</v>
      </c>
      <c r="AE217" s="41">
        <f t="shared" si="111"/>
        <v>1</v>
      </c>
      <c r="AF217" s="41">
        <f t="shared" si="112"/>
        <v>1.0833333333333333</v>
      </c>
      <c r="AG217" s="42" t="s">
        <v>80</v>
      </c>
      <c r="AH217" s="37" t="s">
        <v>139</v>
      </c>
      <c r="AI217" s="37" t="s">
        <v>94</v>
      </c>
      <c r="AJ217" s="55" t="s">
        <v>140</v>
      </c>
      <c r="AK217" s="37"/>
      <c r="AL217" s="44">
        <f t="shared" si="113"/>
        <v>0</v>
      </c>
      <c r="AM217" s="44">
        <f t="shared" si="114"/>
        <v>36</v>
      </c>
      <c r="AN217" s="44">
        <f t="shared" si="115"/>
        <v>0</v>
      </c>
      <c r="AO217" s="44">
        <f t="shared" si="116"/>
        <v>0</v>
      </c>
      <c r="AP217" s="44">
        <f t="shared" si="117"/>
        <v>0</v>
      </c>
      <c r="AQ217" s="44">
        <f t="shared" si="118"/>
        <v>0</v>
      </c>
      <c r="AR217" s="44">
        <f t="shared" si="119"/>
        <v>0</v>
      </c>
      <c r="AS217" s="44">
        <f t="shared" si="120"/>
        <v>0</v>
      </c>
      <c r="AT217" s="44">
        <f t="shared" si="121"/>
        <v>0</v>
      </c>
      <c r="AU217" s="44">
        <f t="shared" si="122"/>
        <v>0</v>
      </c>
      <c r="AV217" s="44">
        <f>IF(M217="ПП",РПП*AA217*(U217/1.5),IF(M217="ВП",ВПр*AA217*(U217/1.5),IF(M217="РПА",РПА*AA217*(U217/1.5),IF(M217="КПА",кпа*AA217*(U217/1.5),0))))</f>
        <v>0</v>
      </c>
      <c r="AW217" s="44">
        <f t="shared" si="123"/>
        <v>0</v>
      </c>
      <c r="AX217" s="44">
        <f t="shared" si="124"/>
        <v>0</v>
      </c>
      <c r="AY217" s="44">
        <f t="shared" si="125"/>
        <v>0</v>
      </c>
      <c r="AZ217" s="44">
        <f t="shared" si="126"/>
        <v>0</v>
      </c>
      <c r="BA217" s="44">
        <f t="shared" si="127"/>
        <v>0</v>
      </c>
      <c r="BB217" s="44">
        <f t="shared" si="128"/>
        <v>0</v>
      </c>
      <c r="BC217" s="44">
        <f t="shared" si="129"/>
        <v>0</v>
      </c>
      <c r="BD217" s="44">
        <f t="shared" si="130"/>
        <v>0</v>
      </c>
      <c r="BE217" s="45">
        <f t="shared" si="131"/>
        <v>36</v>
      </c>
      <c r="BF217" s="46"/>
      <c r="BG217" s="47">
        <f t="shared" si="132"/>
        <v>36</v>
      </c>
      <c r="BH217" s="47">
        <f t="shared" si="133"/>
        <v>1</v>
      </c>
      <c r="BI217" s="47">
        <f t="shared" si="134"/>
        <v>0</v>
      </c>
      <c r="BJ217" s="48">
        <f t="shared" si="135"/>
        <v>0</v>
      </c>
      <c r="BK217" s="48">
        <f t="shared" si="136"/>
        <v>0</v>
      </c>
      <c r="BL217" s="48">
        <f t="shared" si="137"/>
        <v>0</v>
      </c>
    </row>
    <row r="218" spans="1:64" s="2" customFormat="1" ht="30" customHeight="1">
      <c r="A218" s="29" t="str">
        <f t="shared" si="104"/>
        <v>Д</v>
      </c>
      <c r="B218" s="29" t="str">
        <f t="shared" si="105"/>
        <v>Б</v>
      </c>
      <c r="C218" s="30" t="s">
        <v>193</v>
      </c>
      <c r="D218" s="31" t="str">
        <f t="shared" si="106"/>
        <v>'09.03.03</v>
      </c>
      <c r="E218" s="32" t="str">
        <f t="shared" si="107"/>
        <v>Прикладная информатика</v>
      </c>
      <c r="F218" s="33" t="s">
        <v>74</v>
      </c>
      <c r="G218" s="33" t="s">
        <v>75</v>
      </c>
      <c r="H218" s="34"/>
      <c r="I218" s="34"/>
      <c r="J218" s="35" t="s">
        <v>76</v>
      </c>
      <c r="K218" s="36">
        <v>4</v>
      </c>
      <c r="L218" s="36">
        <v>18</v>
      </c>
      <c r="M218" s="37" t="s">
        <v>78</v>
      </c>
      <c r="N218" s="36">
        <v>1</v>
      </c>
      <c r="O218" s="36"/>
      <c r="P218" s="36"/>
      <c r="Q218" s="37" t="s">
        <v>91</v>
      </c>
      <c r="R218" s="36"/>
      <c r="S218" s="36"/>
      <c r="T218" s="36"/>
      <c r="U218" s="36"/>
      <c r="V218" s="36"/>
      <c r="W218" s="39" t="str">
        <f t="shared" si="108"/>
        <v>НПИбд</v>
      </c>
      <c r="X218" s="36" t="s">
        <v>195</v>
      </c>
      <c r="Y218" s="36">
        <v>4</v>
      </c>
      <c r="Z218" s="36">
        <v>2</v>
      </c>
      <c r="AA218" s="39">
        <f t="shared" si="109"/>
        <v>53</v>
      </c>
      <c r="AB218" s="36">
        <v>43</v>
      </c>
      <c r="AC218" s="36">
        <v>10</v>
      </c>
      <c r="AD218" s="40">
        <f t="shared" si="110"/>
        <v>53</v>
      </c>
      <c r="AE218" s="41">
        <f t="shared" si="111"/>
        <v>1</v>
      </c>
      <c r="AF218" s="41">
        <f t="shared" si="112"/>
        <v>1</v>
      </c>
      <c r="AG218" s="42" t="s">
        <v>80</v>
      </c>
      <c r="AH218" s="37" t="s">
        <v>81</v>
      </c>
      <c r="AI218" s="37" t="s">
        <v>94</v>
      </c>
      <c r="AJ218" s="55" t="s">
        <v>138</v>
      </c>
      <c r="AK218" s="37"/>
      <c r="AL218" s="44">
        <f t="shared" si="113"/>
        <v>18</v>
      </c>
      <c r="AM218" s="44">
        <f t="shared" si="114"/>
        <v>0</v>
      </c>
      <c r="AN218" s="44">
        <f t="shared" si="115"/>
        <v>0</v>
      </c>
      <c r="AO218" s="44">
        <f t="shared" si="116"/>
        <v>17.490000000000002</v>
      </c>
      <c r="AP218" s="44">
        <f t="shared" si="117"/>
        <v>26.5</v>
      </c>
      <c r="AQ218" s="44">
        <f t="shared" si="118"/>
        <v>2</v>
      </c>
      <c r="AR218" s="44">
        <f t="shared" si="119"/>
        <v>1.8</v>
      </c>
      <c r="AS218" s="44">
        <f t="shared" si="120"/>
        <v>0</v>
      </c>
      <c r="AT218" s="44">
        <f t="shared" si="121"/>
        <v>0</v>
      </c>
      <c r="AU218" s="44">
        <f t="shared" si="122"/>
        <v>0</v>
      </c>
      <c r="AV218" s="44">
        <f>IF(M218="ПП",РПП*AA218*(U218/1.5),IF(M218="ВП",ВПр*AA218*(U218/1.5),IF(M218="РПА",РПА*AA218*(U218/1.5),IF(M218="КПА",кпа*AA218*(U218/1.5),0))))</f>
        <v>0</v>
      </c>
      <c r="AW218" s="44">
        <f t="shared" si="123"/>
        <v>0</v>
      </c>
      <c r="AX218" s="44">
        <f t="shared" si="124"/>
        <v>0</v>
      </c>
      <c r="AY218" s="44">
        <f t="shared" si="125"/>
        <v>0</v>
      </c>
      <c r="AZ218" s="44">
        <f t="shared" si="126"/>
        <v>0</v>
      </c>
      <c r="BA218" s="44">
        <f t="shared" si="127"/>
        <v>0</v>
      </c>
      <c r="BB218" s="44">
        <f t="shared" si="128"/>
        <v>0</v>
      </c>
      <c r="BC218" s="44">
        <f t="shared" si="129"/>
        <v>0</v>
      </c>
      <c r="BD218" s="44">
        <f t="shared" si="130"/>
        <v>0</v>
      </c>
      <c r="BE218" s="45">
        <f t="shared" si="131"/>
        <v>65.790000000000006</v>
      </c>
      <c r="BF218" s="46"/>
      <c r="BG218" s="47">
        <f t="shared" si="132"/>
        <v>0</v>
      </c>
      <c r="BH218" s="47">
        <f t="shared" si="133"/>
        <v>0</v>
      </c>
      <c r="BI218" s="47">
        <f t="shared" si="134"/>
        <v>0</v>
      </c>
      <c r="BJ218" s="48">
        <f t="shared" si="135"/>
        <v>18</v>
      </c>
      <c r="BK218" s="48">
        <f t="shared" si="136"/>
        <v>0.5</v>
      </c>
      <c r="BL218" s="48">
        <f t="shared" si="137"/>
        <v>47.79</v>
      </c>
    </row>
    <row r="219" spans="1:64" s="2" customFormat="1" ht="30" customHeight="1">
      <c r="A219" s="29" t="str">
        <f t="shared" si="104"/>
        <v>Д</v>
      </c>
      <c r="B219" s="29" t="str">
        <f t="shared" si="105"/>
        <v>Б</v>
      </c>
      <c r="C219" s="30" t="s">
        <v>193</v>
      </c>
      <c r="D219" s="31" t="str">
        <f t="shared" si="106"/>
        <v>'09.03.03</v>
      </c>
      <c r="E219" s="32" t="str">
        <f t="shared" si="107"/>
        <v>Прикладная информатика</v>
      </c>
      <c r="F219" s="33" t="s">
        <v>74</v>
      </c>
      <c r="G219" s="33" t="s">
        <v>75</v>
      </c>
      <c r="H219" s="34"/>
      <c r="I219" s="34"/>
      <c r="J219" s="35" t="s">
        <v>76</v>
      </c>
      <c r="K219" s="36">
        <v>4</v>
      </c>
      <c r="L219" s="36">
        <v>18</v>
      </c>
      <c r="M219" s="37" t="s">
        <v>84</v>
      </c>
      <c r="N219" s="36"/>
      <c r="O219" s="36"/>
      <c r="P219" s="36">
        <v>2</v>
      </c>
      <c r="Q219" s="37"/>
      <c r="R219" s="36"/>
      <c r="S219" s="36"/>
      <c r="T219" s="36"/>
      <c r="U219" s="36"/>
      <c r="V219" s="36"/>
      <c r="W219" s="39" t="str">
        <f t="shared" si="108"/>
        <v>НПИбд</v>
      </c>
      <c r="X219" s="36" t="s">
        <v>116</v>
      </c>
      <c r="Y219" s="36">
        <v>2</v>
      </c>
      <c r="Z219" s="36">
        <v>1</v>
      </c>
      <c r="AA219" s="39">
        <f t="shared" si="109"/>
        <v>27</v>
      </c>
      <c r="AB219" s="49">
        <v>22</v>
      </c>
      <c r="AC219" s="49">
        <v>5</v>
      </c>
      <c r="AD219" s="40">
        <f t="shared" si="110"/>
        <v>24</v>
      </c>
      <c r="AE219" s="41">
        <f t="shared" si="111"/>
        <v>1</v>
      </c>
      <c r="AF219" s="41">
        <f t="shared" si="112"/>
        <v>1.125</v>
      </c>
      <c r="AG219" s="42" t="s">
        <v>80</v>
      </c>
      <c r="AH219" s="37" t="s">
        <v>81</v>
      </c>
      <c r="AI219" s="37" t="s">
        <v>94</v>
      </c>
      <c r="AJ219" s="55" t="s">
        <v>121</v>
      </c>
      <c r="AK219" s="37"/>
      <c r="AL219" s="44">
        <f t="shared" si="113"/>
        <v>0</v>
      </c>
      <c r="AM219" s="44">
        <f t="shared" si="114"/>
        <v>36</v>
      </c>
      <c r="AN219" s="44">
        <f t="shared" si="115"/>
        <v>0</v>
      </c>
      <c r="AO219" s="44">
        <f t="shared" si="116"/>
        <v>0</v>
      </c>
      <c r="AP219" s="44">
        <f t="shared" si="117"/>
        <v>0</v>
      </c>
      <c r="AQ219" s="44">
        <f t="shared" si="118"/>
        <v>0</v>
      </c>
      <c r="AR219" s="44">
        <f t="shared" si="119"/>
        <v>0</v>
      </c>
      <c r="AS219" s="44">
        <f t="shared" si="120"/>
        <v>0</v>
      </c>
      <c r="AT219" s="44">
        <f t="shared" si="121"/>
        <v>0</v>
      </c>
      <c r="AU219" s="44">
        <f t="shared" si="122"/>
        <v>0</v>
      </c>
      <c r="AV219" s="44">
        <f>IF(M219="ПП",РПП*AA219*(U219/1.5),IF(M219="ВП",ВПр*AA219*(U219/1.5),IF(M219="РПА",РПА*AA219*(U219/1.5),IF(M219="КПА",кпа*AA219*(U219/1.5),0))))</f>
        <v>0</v>
      </c>
      <c r="AW219" s="44">
        <f t="shared" si="123"/>
        <v>0</v>
      </c>
      <c r="AX219" s="44">
        <f t="shared" si="124"/>
        <v>0</v>
      </c>
      <c r="AY219" s="44">
        <f t="shared" si="125"/>
        <v>0</v>
      </c>
      <c r="AZ219" s="44">
        <f t="shared" si="126"/>
        <v>0</v>
      </c>
      <c r="BA219" s="44">
        <f t="shared" si="127"/>
        <v>0</v>
      </c>
      <c r="BB219" s="44">
        <f t="shared" si="128"/>
        <v>0</v>
      </c>
      <c r="BC219" s="44">
        <f t="shared" si="129"/>
        <v>0</v>
      </c>
      <c r="BD219" s="44">
        <f t="shared" si="130"/>
        <v>0</v>
      </c>
      <c r="BE219" s="45">
        <f t="shared" si="131"/>
        <v>36</v>
      </c>
      <c r="BF219" s="46"/>
      <c r="BG219" s="47">
        <f t="shared" si="132"/>
        <v>0</v>
      </c>
      <c r="BH219" s="47">
        <f t="shared" si="133"/>
        <v>0</v>
      </c>
      <c r="BI219" s="47">
        <f t="shared" si="134"/>
        <v>0</v>
      </c>
      <c r="BJ219" s="48">
        <f t="shared" si="135"/>
        <v>36</v>
      </c>
      <c r="BK219" s="48">
        <f t="shared" si="136"/>
        <v>1</v>
      </c>
      <c r="BL219" s="48">
        <f t="shared" si="137"/>
        <v>0</v>
      </c>
    </row>
    <row r="220" spans="1:64" s="2" customFormat="1" ht="30" customHeight="1">
      <c r="A220" s="29" t="str">
        <f t="shared" si="104"/>
        <v>Д</v>
      </c>
      <c r="B220" s="29" t="str">
        <f t="shared" si="105"/>
        <v>Б</v>
      </c>
      <c r="C220" s="30" t="s">
        <v>193</v>
      </c>
      <c r="D220" s="31" t="str">
        <f t="shared" si="106"/>
        <v>'09.03.03</v>
      </c>
      <c r="E220" s="32" t="str">
        <f t="shared" si="107"/>
        <v>Прикладная информатика</v>
      </c>
      <c r="F220" s="33" t="s">
        <v>74</v>
      </c>
      <c r="G220" s="33" t="s">
        <v>75</v>
      </c>
      <c r="H220" s="34"/>
      <c r="I220" s="34"/>
      <c r="J220" s="35" t="s">
        <v>76</v>
      </c>
      <c r="K220" s="38">
        <v>4</v>
      </c>
      <c r="L220" s="36">
        <v>18</v>
      </c>
      <c r="M220" s="37" t="s">
        <v>84</v>
      </c>
      <c r="N220" s="38"/>
      <c r="O220" s="38"/>
      <c r="P220" s="38">
        <v>2</v>
      </c>
      <c r="Q220" s="37"/>
      <c r="R220" s="38"/>
      <c r="S220" s="38"/>
      <c r="T220" s="38"/>
      <c r="U220" s="38"/>
      <c r="V220" s="38"/>
      <c r="W220" s="39" t="str">
        <f t="shared" si="108"/>
        <v>НПИбд</v>
      </c>
      <c r="X220" s="36" t="s">
        <v>133</v>
      </c>
      <c r="Y220" s="36">
        <v>2</v>
      </c>
      <c r="Z220" s="36">
        <v>1</v>
      </c>
      <c r="AA220" s="39">
        <f t="shared" si="109"/>
        <v>26</v>
      </c>
      <c r="AB220" s="49">
        <v>21</v>
      </c>
      <c r="AC220" s="49">
        <v>5</v>
      </c>
      <c r="AD220" s="40">
        <f t="shared" si="110"/>
        <v>24</v>
      </c>
      <c r="AE220" s="41">
        <f t="shared" si="111"/>
        <v>1</v>
      </c>
      <c r="AF220" s="41">
        <f t="shared" si="112"/>
        <v>1.0833333333333333</v>
      </c>
      <c r="AG220" s="42" t="s">
        <v>80</v>
      </c>
      <c r="AH220" s="37" t="s">
        <v>139</v>
      </c>
      <c r="AI220" s="37" t="s">
        <v>94</v>
      </c>
      <c r="AJ220" s="55" t="s">
        <v>140</v>
      </c>
      <c r="AK220" s="37"/>
      <c r="AL220" s="44">
        <f t="shared" si="113"/>
        <v>0</v>
      </c>
      <c r="AM220" s="44">
        <f t="shared" si="114"/>
        <v>36</v>
      </c>
      <c r="AN220" s="44">
        <f t="shared" si="115"/>
        <v>0</v>
      </c>
      <c r="AO220" s="44">
        <f t="shared" si="116"/>
        <v>0</v>
      </c>
      <c r="AP220" s="44">
        <f t="shared" si="117"/>
        <v>0</v>
      </c>
      <c r="AQ220" s="44">
        <f t="shared" si="118"/>
        <v>0</v>
      </c>
      <c r="AR220" s="44">
        <f t="shared" si="119"/>
        <v>0</v>
      </c>
      <c r="AS220" s="44">
        <f t="shared" si="120"/>
        <v>0</v>
      </c>
      <c r="AT220" s="44">
        <f t="shared" si="121"/>
        <v>0</v>
      </c>
      <c r="AU220" s="44">
        <f t="shared" si="122"/>
        <v>0</v>
      </c>
      <c r="AV220" s="44">
        <f>IF(M220="ПП",РПП*AA220*(U220/1.5),IF(M220="ВП",ВПр*AA220*(U220/1.5),IF(M220="РПА",РПА*AA220*(U220/1.5),IF(M220="КПА",кпа*AA220*(U220/1.5),0))))</f>
        <v>0</v>
      </c>
      <c r="AW220" s="44">
        <f t="shared" si="123"/>
        <v>0</v>
      </c>
      <c r="AX220" s="44">
        <f t="shared" si="124"/>
        <v>0</v>
      </c>
      <c r="AY220" s="44">
        <f t="shared" si="125"/>
        <v>0</v>
      </c>
      <c r="AZ220" s="44">
        <f t="shared" si="126"/>
        <v>0</v>
      </c>
      <c r="BA220" s="44">
        <f t="shared" si="127"/>
        <v>0</v>
      </c>
      <c r="BB220" s="44">
        <f t="shared" si="128"/>
        <v>0</v>
      </c>
      <c r="BC220" s="44">
        <f t="shared" si="129"/>
        <v>0</v>
      </c>
      <c r="BD220" s="44">
        <f t="shared" si="130"/>
        <v>0</v>
      </c>
      <c r="BE220" s="45">
        <f t="shared" si="131"/>
        <v>36</v>
      </c>
      <c r="BF220" s="46"/>
      <c r="BG220" s="47">
        <f t="shared" si="132"/>
        <v>0</v>
      </c>
      <c r="BH220" s="47">
        <f t="shared" si="133"/>
        <v>0</v>
      </c>
      <c r="BI220" s="47">
        <f t="shared" si="134"/>
        <v>0</v>
      </c>
      <c r="BJ220" s="48">
        <f t="shared" si="135"/>
        <v>36</v>
      </c>
      <c r="BK220" s="48">
        <f t="shared" si="136"/>
        <v>1</v>
      </c>
      <c r="BL220" s="48">
        <f t="shared" si="137"/>
        <v>0</v>
      </c>
    </row>
    <row r="221" spans="1:64" s="2" customFormat="1" ht="30" customHeight="1">
      <c r="A221" s="29" t="str">
        <f t="shared" si="104"/>
        <v>Д</v>
      </c>
      <c r="B221" s="29" t="str">
        <f t="shared" si="105"/>
        <v>Б</v>
      </c>
      <c r="C221" s="30" t="s">
        <v>193</v>
      </c>
      <c r="D221" s="31" t="str">
        <f t="shared" si="106"/>
        <v>'09.03.03</v>
      </c>
      <c r="E221" s="32" t="str">
        <f t="shared" si="107"/>
        <v>Прикладная информатика</v>
      </c>
      <c r="F221" s="33" t="s">
        <v>74</v>
      </c>
      <c r="G221" s="33" t="s">
        <v>75</v>
      </c>
      <c r="H221" s="34"/>
      <c r="I221" s="34"/>
      <c r="J221" s="35" t="s">
        <v>118</v>
      </c>
      <c r="K221" s="36">
        <v>3</v>
      </c>
      <c r="L221" s="36">
        <v>18</v>
      </c>
      <c r="M221" s="37" t="s">
        <v>78</v>
      </c>
      <c r="N221" s="36">
        <v>1</v>
      </c>
      <c r="O221" s="36"/>
      <c r="P221" s="36"/>
      <c r="Q221" s="37" t="s">
        <v>91</v>
      </c>
      <c r="R221" s="36"/>
      <c r="S221" s="36"/>
      <c r="T221" s="36"/>
      <c r="U221" s="36"/>
      <c r="V221" s="36"/>
      <c r="W221" s="39" t="str">
        <f t="shared" si="108"/>
        <v>НПИбд</v>
      </c>
      <c r="X221" s="36" t="s">
        <v>195</v>
      </c>
      <c r="Y221" s="36">
        <v>4</v>
      </c>
      <c r="Z221" s="36">
        <v>2</v>
      </c>
      <c r="AA221" s="39">
        <f t="shared" si="109"/>
        <v>53</v>
      </c>
      <c r="AB221" s="36">
        <v>43</v>
      </c>
      <c r="AC221" s="36">
        <v>10</v>
      </c>
      <c r="AD221" s="40">
        <f t="shared" si="110"/>
        <v>53</v>
      </c>
      <c r="AE221" s="41">
        <f t="shared" si="111"/>
        <v>1</v>
      </c>
      <c r="AF221" s="41">
        <f t="shared" si="112"/>
        <v>1</v>
      </c>
      <c r="AG221" s="42" t="s">
        <v>80</v>
      </c>
      <c r="AH221" s="37" t="s">
        <v>81</v>
      </c>
      <c r="AI221" s="37" t="s">
        <v>94</v>
      </c>
      <c r="AJ221" s="55" t="s">
        <v>102</v>
      </c>
      <c r="AK221" s="37"/>
      <c r="AL221" s="44">
        <f t="shared" si="113"/>
        <v>18</v>
      </c>
      <c r="AM221" s="44">
        <f t="shared" si="114"/>
        <v>0</v>
      </c>
      <c r="AN221" s="44">
        <f t="shared" si="115"/>
        <v>0</v>
      </c>
      <c r="AO221" s="44">
        <f t="shared" si="116"/>
        <v>17.490000000000002</v>
      </c>
      <c r="AP221" s="44">
        <f t="shared" si="117"/>
        <v>26.5</v>
      </c>
      <c r="AQ221" s="44">
        <f t="shared" si="118"/>
        <v>2</v>
      </c>
      <c r="AR221" s="44">
        <f t="shared" si="119"/>
        <v>1.8</v>
      </c>
      <c r="AS221" s="44">
        <f t="shared" si="120"/>
        <v>0</v>
      </c>
      <c r="AT221" s="44">
        <f t="shared" si="121"/>
        <v>0</v>
      </c>
      <c r="AU221" s="44">
        <f t="shared" si="122"/>
        <v>0</v>
      </c>
      <c r="AV221" s="44">
        <f>IF(M221="ПП",РПП*AA221*(U221/1.5),IF(M221="ВП",ВПр*AA221*(U221/1.5),IF(M221="РПА",РПА*AA221*(U221/1.5),IF(M221="КПА",кпа*AA221*(U221/1.5),0))))</f>
        <v>0</v>
      </c>
      <c r="AW221" s="44">
        <f t="shared" si="123"/>
        <v>0</v>
      </c>
      <c r="AX221" s="44">
        <f t="shared" si="124"/>
        <v>0</v>
      </c>
      <c r="AY221" s="44">
        <f t="shared" si="125"/>
        <v>0</v>
      </c>
      <c r="AZ221" s="44">
        <f t="shared" si="126"/>
        <v>0</v>
      </c>
      <c r="BA221" s="44">
        <f t="shared" si="127"/>
        <v>0</v>
      </c>
      <c r="BB221" s="44">
        <f t="shared" si="128"/>
        <v>0</v>
      </c>
      <c r="BC221" s="44">
        <f t="shared" si="129"/>
        <v>0</v>
      </c>
      <c r="BD221" s="44">
        <f t="shared" si="130"/>
        <v>0</v>
      </c>
      <c r="BE221" s="45">
        <f t="shared" si="131"/>
        <v>65.790000000000006</v>
      </c>
      <c r="BF221" s="46"/>
      <c r="BG221" s="47">
        <f t="shared" si="132"/>
        <v>18</v>
      </c>
      <c r="BH221" s="47">
        <f t="shared" si="133"/>
        <v>0.5</v>
      </c>
      <c r="BI221" s="47">
        <f t="shared" si="134"/>
        <v>47.79</v>
      </c>
      <c r="BJ221" s="48">
        <f t="shared" si="135"/>
        <v>0</v>
      </c>
      <c r="BK221" s="48">
        <f t="shared" si="136"/>
        <v>0</v>
      </c>
      <c r="BL221" s="48">
        <f t="shared" si="137"/>
        <v>0</v>
      </c>
    </row>
    <row r="222" spans="1:64" s="2" customFormat="1" ht="30" customHeight="1">
      <c r="A222" s="29" t="str">
        <f t="shared" si="104"/>
        <v>Д</v>
      </c>
      <c r="B222" s="29" t="str">
        <f t="shared" si="105"/>
        <v>Б</v>
      </c>
      <c r="C222" s="30" t="s">
        <v>193</v>
      </c>
      <c r="D222" s="31" t="str">
        <f t="shared" si="106"/>
        <v>'09.03.03</v>
      </c>
      <c r="E222" s="32" t="str">
        <f t="shared" si="107"/>
        <v>Прикладная информатика</v>
      </c>
      <c r="F222" s="33" t="s">
        <v>74</v>
      </c>
      <c r="G222" s="33" t="s">
        <v>75</v>
      </c>
      <c r="H222" s="34"/>
      <c r="I222" s="34"/>
      <c r="J222" s="35" t="s">
        <v>118</v>
      </c>
      <c r="K222" s="36">
        <v>3</v>
      </c>
      <c r="L222" s="36">
        <v>18</v>
      </c>
      <c r="M222" s="37" t="s">
        <v>84</v>
      </c>
      <c r="N222" s="36"/>
      <c r="O222" s="36"/>
      <c r="P222" s="36">
        <v>1</v>
      </c>
      <c r="Q222" s="37"/>
      <c r="R222" s="36"/>
      <c r="S222" s="36"/>
      <c r="T222" s="36"/>
      <c r="U222" s="36"/>
      <c r="V222" s="36"/>
      <c r="W222" s="39" t="str">
        <f t="shared" si="108"/>
        <v>НПИбд</v>
      </c>
      <c r="X222" s="36" t="s">
        <v>116</v>
      </c>
      <c r="Y222" s="36">
        <v>2</v>
      </c>
      <c r="Z222" s="36">
        <v>1</v>
      </c>
      <c r="AA222" s="39">
        <f t="shared" si="109"/>
        <v>27</v>
      </c>
      <c r="AB222" s="49">
        <v>22</v>
      </c>
      <c r="AC222" s="49">
        <v>5</v>
      </c>
      <c r="AD222" s="40">
        <f t="shared" si="110"/>
        <v>24</v>
      </c>
      <c r="AE222" s="41">
        <f t="shared" si="111"/>
        <v>1</v>
      </c>
      <c r="AF222" s="41">
        <f t="shared" si="112"/>
        <v>1.125</v>
      </c>
      <c r="AG222" s="42" t="s">
        <v>80</v>
      </c>
      <c r="AH222" s="37" t="s">
        <v>100</v>
      </c>
      <c r="AI222" s="37" t="s">
        <v>94</v>
      </c>
      <c r="AJ222" s="55" t="s">
        <v>103</v>
      </c>
      <c r="AK222" s="37"/>
      <c r="AL222" s="44">
        <f t="shared" si="113"/>
        <v>0</v>
      </c>
      <c r="AM222" s="44">
        <f t="shared" si="114"/>
        <v>18</v>
      </c>
      <c r="AN222" s="44">
        <f t="shared" si="115"/>
        <v>0</v>
      </c>
      <c r="AO222" s="44">
        <f t="shared" si="116"/>
        <v>0</v>
      </c>
      <c r="AP222" s="44">
        <f t="shared" si="117"/>
        <v>0</v>
      </c>
      <c r="AQ222" s="44">
        <f t="shared" si="118"/>
        <v>0</v>
      </c>
      <c r="AR222" s="44">
        <f t="shared" si="119"/>
        <v>0</v>
      </c>
      <c r="AS222" s="44">
        <f t="shared" si="120"/>
        <v>0</v>
      </c>
      <c r="AT222" s="44">
        <f t="shared" si="121"/>
        <v>0</v>
      </c>
      <c r="AU222" s="44">
        <f t="shared" si="122"/>
        <v>0</v>
      </c>
      <c r="AV222" s="44">
        <f>IF(M222="ПП",РПП*AA222*(U222/1.5),IF(M222="ВП",ВПр*AA222*(U222/1.5),IF(M222="РПА",РПА*AA222*(U222/1.5),IF(M222="КПА",кпа*AA222*(U222/1.5),0))))</f>
        <v>0</v>
      </c>
      <c r="AW222" s="44">
        <f t="shared" si="123"/>
        <v>0</v>
      </c>
      <c r="AX222" s="44">
        <f t="shared" si="124"/>
        <v>0</v>
      </c>
      <c r="AY222" s="44">
        <f t="shared" si="125"/>
        <v>0</v>
      </c>
      <c r="AZ222" s="44">
        <f t="shared" si="126"/>
        <v>0</v>
      </c>
      <c r="BA222" s="44">
        <f t="shared" si="127"/>
        <v>0</v>
      </c>
      <c r="BB222" s="44">
        <f t="shared" si="128"/>
        <v>0</v>
      </c>
      <c r="BC222" s="44">
        <f t="shared" si="129"/>
        <v>0</v>
      </c>
      <c r="BD222" s="44">
        <f t="shared" si="130"/>
        <v>0</v>
      </c>
      <c r="BE222" s="45">
        <f t="shared" si="131"/>
        <v>18</v>
      </c>
      <c r="BF222" s="46"/>
      <c r="BG222" s="47">
        <f t="shared" si="132"/>
        <v>18</v>
      </c>
      <c r="BH222" s="47">
        <f t="shared" si="133"/>
        <v>0.5</v>
      </c>
      <c r="BI222" s="47">
        <f t="shared" si="134"/>
        <v>0</v>
      </c>
      <c r="BJ222" s="48">
        <f t="shared" si="135"/>
        <v>0</v>
      </c>
      <c r="BK222" s="48">
        <f t="shared" si="136"/>
        <v>0</v>
      </c>
      <c r="BL222" s="48">
        <f t="shared" si="137"/>
        <v>0</v>
      </c>
    </row>
    <row r="223" spans="1:64" s="2" customFormat="1" ht="30" customHeight="1">
      <c r="A223" s="29" t="str">
        <f t="shared" si="104"/>
        <v>Д</v>
      </c>
      <c r="B223" s="29" t="str">
        <f t="shared" si="105"/>
        <v>Б</v>
      </c>
      <c r="C223" s="30" t="s">
        <v>193</v>
      </c>
      <c r="D223" s="31" t="str">
        <f t="shared" si="106"/>
        <v>'09.03.03</v>
      </c>
      <c r="E223" s="32" t="str">
        <f t="shared" si="107"/>
        <v>Прикладная информатика</v>
      </c>
      <c r="F223" s="33" t="s">
        <v>74</v>
      </c>
      <c r="G223" s="33" t="s">
        <v>75</v>
      </c>
      <c r="H223" s="34"/>
      <c r="I223" s="34"/>
      <c r="J223" s="35" t="s">
        <v>118</v>
      </c>
      <c r="K223" s="36">
        <v>3</v>
      </c>
      <c r="L223" s="36">
        <v>18</v>
      </c>
      <c r="M223" s="37" t="s">
        <v>84</v>
      </c>
      <c r="N223" s="36"/>
      <c r="O223" s="36"/>
      <c r="P223" s="36">
        <v>1</v>
      </c>
      <c r="Q223" s="37"/>
      <c r="R223" s="36"/>
      <c r="S223" s="36"/>
      <c r="T223" s="36"/>
      <c r="U223" s="36"/>
      <c r="V223" s="36"/>
      <c r="W223" s="39" t="str">
        <f t="shared" si="108"/>
        <v>НПИбд</v>
      </c>
      <c r="X223" s="36" t="s">
        <v>133</v>
      </c>
      <c r="Y223" s="36">
        <v>2</v>
      </c>
      <c r="Z223" s="36">
        <v>1</v>
      </c>
      <c r="AA223" s="39">
        <f t="shared" si="109"/>
        <v>26</v>
      </c>
      <c r="AB223" s="49">
        <v>21</v>
      </c>
      <c r="AC223" s="49">
        <v>5</v>
      </c>
      <c r="AD223" s="40">
        <f t="shared" si="110"/>
        <v>24</v>
      </c>
      <c r="AE223" s="41">
        <f t="shared" si="111"/>
        <v>1</v>
      </c>
      <c r="AF223" s="41">
        <f t="shared" si="112"/>
        <v>1.0833333333333333</v>
      </c>
      <c r="AG223" s="42" t="s">
        <v>80</v>
      </c>
      <c r="AH223" s="37" t="s">
        <v>100</v>
      </c>
      <c r="AI223" s="37" t="s">
        <v>94</v>
      </c>
      <c r="AJ223" s="55" t="s">
        <v>103</v>
      </c>
      <c r="AK223" s="37"/>
      <c r="AL223" s="44">
        <f t="shared" si="113"/>
        <v>0</v>
      </c>
      <c r="AM223" s="44">
        <f t="shared" si="114"/>
        <v>18</v>
      </c>
      <c r="AN223" s="44">
        <f t="shared" si="115"/>
        <v>0</v>
      </c>
      <c r="AO223" s="44">
        <f t="shared" si="116"/>
        <v>0</v>
      </c>
      <c r="AP223" s="44">
        <f t="shared" si="117"/>
        <v>0</v>
      </c>
      <c r="AQ223" s="44">
        <f t="shared" si="118"/>
        <v>0</v>
      </c>
      <c r="AR223" s="44">
        <f t="shared" si="119"/>
        <v>0</v>
      </c>
      <c r="AS223" s="44">
        <f t="shared" si="120"/>
        <v>0</v>
      </c>
      <c r="AT223" s="44">
        <f t="shared" si="121"/>
        <v>0</v>
      </c>
      <c r="AU223" s="44">
        <f t="shared" si="122"/>
        <v>0</v>
      </c>
      <c r="AV223" s="44">
        <f>IF(M223="ПП",РПП*AA223*(U223/1.5),IF(M223="ВП",ВПр*AA223*(U223/1.5),IF(M223="РПА",РПА*AA223*(U223/1.5),IF(M223="КПА",кпа*AA223*(U223/1.5),0))))</f>
        <v>0</v>
      </c>
      <c r="AW223" s="44">
        <f t="shared" si="123"/>
        <v>0</v>
      </c>
      <c r="AX223" s="44">
        <f t="shared" si="124"/>
        <v>0</v>
      </c>
      <c r="AY223" s="44">
        <f t="shared" si="125"/>
        <v>0</v>
      </c>
      <c r="AZ223" s="44">
        <f t="shared" si="126"/>
        <v>0</v>
      </c>
      <c r="BA223" s="44">
        <f t="shared" si="127"/>
        <v>0</v>
      </c>
      <c r="BB223" s="44">
        <f t="shared" si="128"/>
        <v>0</v>
      </c>
      <c r="BC223" s="44">
        <f t="shared" si="129"/>
        <v>0</v>
      </c>
      <c r="BD223" s="44">
        <f t="shared" si="130"/>
        <v>0</v>
      </c>
      <c r="BE223" s="45">
        <f t="shared" si="131"/>
        <v>18</v>
      </c>
      <c r="BF223" s="46"/>
      <c r="BG223" s="47">
        <f t="shared" si="132"/>
        <v>18</v>
      </c>
      <c r="BH223" s="47">
        <f t="shared" si="133"/>
        <v>0.5</v>
      </c>
      <c r="BI223" s="47">
        <f t="shared" si="134"/>
        <v>0</v>
      </c>
      <c r="BJ223" s="48">
        <f t="shared" si="135"/>
        <v>0</v>
      </c>
      <c r="BK223" s="48">
        <f t="shared" si="136"/>
        <v>0</v>
      </c>
      <c r="BL223" s="48">
        <f t="shared" si="137"/>
        <v>0</v>
      </c>
    </row>
    <row r="224" spans="1:64" s="2" customFormat="1" ht="30" customHeight="1">
      <c r="A224" s="29" t="str">
        <f t="shared" si="104"/>
        <v>Д</v>
      </c>
      <c r="B224" s="29" t="str">
        <f t="shared" si="105"/>
        <v>Б</v>
      </c>
      <c r="C224" s="30" t="s">
        <v>193</v>
      </c>
      <c r="D224" s="31" t="str">
        <f t="shared" si="106"/>
        <v>'09.03.03</v>
      </c>
      <c r="E224" s="32" t="str">
        <f t="shared" si="107"/>
        <v>Прикладная информатика</v>
      </c>
      <c r="F224" s="33" t="s">
        <v>74</v>
      </c>
      <c r="G224" s="33" t="s">
        <v>75</v>
      </c>
      <c r="H224" s="34"/>
      <c r="I224" s="34"/>
      <c r="J224" s="35" t="s">
        <v>120</v>
      </c>
      <c r="K224" s="36">
        <v>4</v>
      </c>
      <c r="L224" s="36">
        <v>18</v>
      </c>
      <c r="M224" s="37" t="s">
        <v>78</v>
      </c>
      <c r="N224" s="36">
        <v>1</v>
      </c>
      <c r="O224" s="36"/>
      <c r="P224" s="36"/>
      <c r="Q224" s="37" t="s">
        <v>91</v>
      </c>
      <c r="R224" s="36"/>
      <c r="S224" s="36"/>
      <c r="T224" s="36"/>
      <c r="U224" s="36"/>
      <c r="V224" s="36"/>
      <c r="W224" s="39" t="str">
        <f t="shared" si="108"/>
        <v>НПИбд</v>
      </c>
      <c r="X224" s="36" t="s">
        <v>195</v>
      </c>
      <c r="Y224" s="36">
        <v>4</v>
      </c>
      <c r="Z224" s="36">
        <v>2</v>
      </c>
      <c r="AA224" s="39">
        <f t="shared" si="109"/>
        <v>53</v>
      </c>
      <c r="AB224" s="36">
        <v>43</v>
      </c>
      <c r="AC224" s="36">
        <v>10</v>
      </c>
      <c r="AD224" s="40">
        <f t="shared" si="110"/>
        <v>53</v>
      </c>
      <c r="AE224" s="41">
        <f t="shared" si="111"/>
        <v>1</v>
      </c>
      <c r="AF224" s="41">
        <f t="shared" si="112"/>
        <v>1</v>
      </c>
      <c r="AG224" s="42" t="s">
        <v>80</v>
      </c>
      <c r="AH224" s="37" t="s">
        <v>81</v>
      </c>
      <c r="AI224" s="37" t="s">
        <v>94</v>
      </c>
      <c r="AJ224" s="55" t="s">
        <v>121</v>
      </c>
      <c r="AK224" s="37"/>
      <c r="AL224" s="44">
        <f t="shared" si="113"/>
        <v>18</v>
      </c>
      <c r="AM224" s="44">
        <f t="shared" si="114"/>
        <v>0</v>
      </c>
      <c r="AN224" s="44">
        <f t="shared" si="115"/>
        <v>0</v>
      </c>
      <c r="AO224" s="44">
        <f t="shared" si="116"/>
        <v>17.490000000000002</v>
      </c>
      <c r="AP224" s="44">
        <f t="shared" si="117"/>
        <v>26.5</v>
      </c>
      <c r="AQ224" s="44">
        <f t="shared" si="118"/>
        <v>2</v>
      </c>
      <c r="AR224" s="44">
        <f t="shared" si="119"/>
        <v>1.8</v>
      </c>
      <c r="AS224" s="44">
        <f t="shared" si="120"/>
        <v>0</v>
      </c>
      <c r="AT224" s="44">
        <f t="shared" si="121"/>
        <v>0</v>
      </c>
      <c r="AU224" s="44">
        <f t="shared" si="122"/>
        <v>0</v>
      </c>
      <c r="AV224" s="44">
        <f>IF(M224="ПП",РПП*AA224*(U224/1.5),IF(M224="ВП",ВПр*AA224*(U224/1.5),IF(M224="РПА",РПА*AA224*(U224/1.5),IF(M224="КПА",кпа*AA224*(U224/1.5),0))))</f>
        <v>0</v>
      </c>
      <c r="AW224" s="44">
        <f t="shared" si="123"/>
        <v>0</v>
      </c>
      <c r="AX224" s="44">
        <f t="shared" si="124"/>
        <v>0</v>
      </c>
      <c r="AY224" s="44">
        <f t="shared" si="125"/>
        <v>0</v>
      </c>
      <c r="AZ224" s="44">
        <f t="shared" si="126"/>
        <v>0</v>
      </c>
      <c r="BA224" s="44">
        <f t="shared" si="127"/>
        <v>0</v>
      </c>
      <c r="BB224" s="44">
        <f t="shared" si="128"/>
        <v>0</v>
      </c>
      <c r="BC224" s="44">
        <f t="shared" si="129"/>
        <v>0</v>
      </c>
      <c r="BD224" s="44">
        <f t="shared" si="130"/>
        <v>0</v>
      </c>
      <c r="BE224" s="45">
        <f t="shared" si="131"/>
        <v>65.790000000000006</v>
      </c>
      <c r="BF224" s="46"/>
      <c r="BG224" s="47">
        <f t="shared" si="132"/>
        <v>0</v>
      </c>
      <c r="BH224" s="47">
        <f t="shared" si="133"/>
        <v>0</v>
      </c>
      <c r="BI224" s="47">
        <f t="shared" si="134"/>
        <v>0</v>
      </c>
      <c r="BJ224" s="48">
        <f t="shared" si="135"/>
        <v>18</v>
      </c>
      <c r="BK224" s="48">
        <f t="shared" si="136"/>
        <v>0.5</v>
      </c>
      <c r="BL224" s="48">
        <f t="shared" si="137"/>
        <v>47.79</v>
      </c>
    </row>
    <row r="225" spans="1:64" s="2" customFormat="1" ht="30" customHeight="1">
      <c r="A225" s="29" t="str">
        <f t="shared" si="104"/>
        <v>Д</v>
      </c>
      <c r="B225" s="29" t="str">
        <f t="shared" si="105"/>
        <v>Б</v>
      </c>
      <c r="C225" s="30" t="s">
        <v>193</v>
      </c>
      <c r="D225" s="31" t="str">
        <f t="shared" si="106"/>
        <v>'09.03.03</v>
      </c>
      <c r="E225" s="32" t="str">
        <f t="shared" si="107"/>
        <v>Прикладная информатика</v>
      </c>
      <c r="F225" s="33" t="s">
        <v>74</v>
      </c>
      <c r="G225" s="33" t="s">
        <v>75</v>
      </c>
      <c r="H225" s="34"/>
      <c r="I225" s="34"/>
      <c r="J225" s="35" t="s">
        <v>120</v>
      </c>
      <c r="K225" s="36">
        <v>4</v>
      </c>
      <c r="L225" s="36">
        <v>18</v>
      </c>
      <c r="M225" s="37" t="s">
        <v>84</v>
      </c>
      <c r="N225" s="36"/>
      <c r="O225" s="36"/>
      <c r="P225" s="36">
        <v>1</v>
      </c>
      <c r="Q225" s="37"/>
      <c r="R225" s="36"/>
      <c r="S225" s="36"/>
      <c r="T225" s="36"/>
      <c r="U225" s="36"/>
      <c r="V225" s="36"/>
      <c r="W225" s="39" t="str">
        <f t="shared" si="108"/>
        <v>НПИбд</v>
      </c>
      <c r="X225" s="36" t="s">
        <v>116</v>
      </c>
      <c r="Y225" s="36">
        <v>2</v>
      </c>
      <c r="Z225" s="36">
        <v>1</v>
      </c>
      <c r="AA225" s="39">
        <f t="shared" si="109"/>
        <v>27</v>
      </c>
      <c r="AB225" s="49">
        <v>22</v>
      </c>
      <c r="AC225" s="49">
        <v>5</v>
      </c>
      <c r="AD225" s="40">
        <f t="shared" si="110"/>
        <v>24</v>
      </c>
      <c r="AE225" s="41">
        <f t="shared" si="111"/>
        <v>1</v>
      </c>
      <c r="AF225" s="41">
        <f t="shared" si="112"/>
        <v>1.125</v>
      </c>
      <c r="AG225" s="42" t="s">
        <v>80</v>
      </c>
      <c r="AH225" s="37" t="s">
        <v>81</v>
      </c>
      <c r="AI225" s="37" t="s">
        <v>82</v>
      </c>
      <c r="AJ225" s="55" t="s">
        <v>122</v>
      </c>
      <c r="AK225" s="37"/>
      <c r="AL225" s="44">
        <f t="shared" si="113"/>
        <v>0</v>
      </c>
      <c r="AM225" s="44">
        <f t="shared" si="114"/>
        <v>18</v>
      </c>
      <c r="AN225" s="44">
        <f t="shared" si="115"/>
        <v>0</v>
      </c>
      <c r="AO225" s="44">
        <f t="shared" si="116"/>
        <v>0</v>
      </c>
      <c r="AP225" s="44">
        <f t="shared" si="117"/>
        <v>0</v>
      </c>
      <c r="AQ225" s="44">
        <f t="shared" si="118"/>
        <v>0</v>
      </c>
      <c r="AR225" s="44">
        <f t="shared" si="119"/>
        <v>0</v>
      </c>
      <c r="AS225" s="44">
        <f t="shared" si="120"/>
        <v>0</v>
      </c>
      <c r="AT225" s="44">
        <f t="shared" si="121"/>
        <v>0</v>
      </c>
      <c r="AU225" s="44">
        <f t="shared" si="122"/>
        <v>0</v>
      </c>
      <c r="AV225" s="44">
        <f>IF(M225="ПП",РПП*AA225*(U225/1.5),IF(M225="ВП",ВПр*AA225*(U225/1.5),IF(M225="РПА",РПА*AA225*(U225/1.5),IF(M225="КПА",кпа*AA225*(U225/1.5),0))))</f>
        <v>0</v>
      </c>
      <c r="AW225" s="44">
        <f t="shared" si="123"/>
        <v>0</v>
      </c>
      <c r="AX225" s="44">
        <f t="shared" si="124"/>
        <v>0</v>
      </c>
      <c r="AY225" s="44">
        <f t="shared" si="125"/>
        <v>0</v>
      </c>
      <c r="AZ225" s="44">
        <f t="shared" si="126"/>
        <v>0</v>
      </c>
      <c r="BA225" s="44">
        <f t="shared" si="127"/>
        <v>0</v>
      </c>
      <c r="BB225" s="44">
        <f t="shared" si="128"/>
        <v>0</v>
      </c>
      <c r="BC225" s="44">
        <f t="shared" si="129"/>
        <v>0</v>
      </c>
      <c r="BD225" s="44">
        <f t="shared" si="130"/>
        <v>0</v>
      </c>
      <c r="BE225" s="45">
        <f t="shared" si="131"/>
        <v>18</v>
      </c>
      <c r="BF225" s="46"/>
      <c r="BG225" s="47">
        <f t="shared" si="132"/>
        <v>0</v>
      </c>
      <c r="BH225" s="47">
        <f t="shared" si="133"/>
        <v>0</v>
      </c>
      <c r="BI225" s="47">
        <f t="shared" si="134"/>
        <v>0</v>
      </c>
      <c r="BJ225" s="48">
        <f t="shared" si="135"/>
        <v>18</v>
      </c>
      <c r="BK225" s="48">
        <f t="shared" si="136"/>
        <v>0.5</v>
      </c>
      <c r="BL225" s="48">
        <f t="shared" si="137"/>
        <v>0</v>
      </c>
    </row>
    <row r="226" spans="1:64" s="2" customFormat="1" ht="30" customHeight="1">
      <c r="A226" s="29" t="str">
        <f t="shared" si="104"/>
        <v>Д</v>
      </c>
      <c r="B226" s="29" t="str">
        <f t="shared" si="105"/>
        <v>Б</v>
      </c>
      <c r="C226" s="30" t="s">
        <v>193</v>
      </c>
      <c r="D226" s="31" t="str">
        <f t="shared" si="106"/>
        <v>'09.03.03</v>
      </c>
      <c r="E226" s="32" t="str">
        <f t="shared" si="107"/>
        <v>Прикладная информатика</v>
      </c>
      <c r="F226" s="33" t="s">
        <v>74</v>
      </c>
      <c r="G226" s="33" t="s">
        <v>75</v>
      </c>
      <c r="H226" s="34"/>
      <c r="I226" s="34"/>
      <c r="J226" s="35" t="s">
        <v>120</v>
      </c>
      <c r="K226" s="36">
        <v>4</v>
      </c>
      <c r="L226" s="36">
        <v>18</v>
      </c>
      <c r="M226" s="37" t="s">
        <v>84</v>
      </c>
      <c r="N226" s="36"/>
      <c r="O226" s="36"/>
      <c r="P226" s="36">
        <v>1</v>
      </c>
      <c r="Q226" s="37"/>
      <c r="R226" s="36"/>
      <c r="S226" s="36"/>
      <c r="T226" s="36"/>
      <c r="U226" s="36"/>
      <c r="V226" s="36"/>
      <c r="W226" s="39" t="str">
        <f t="shared" si="108"/>
        <v>НПИбд</v>
      </c>
      <c r="X226" s="36" t="s">
        <v>133</v>
      </c>
      <c r="Y226" s="36">
        <v>2</v>
      </c>
      <c r="Z226" s="36">
        <v>1</v>
      </c>
      <c r="AA226" s="39">
        <f t="shared" si="109"/>
        <v>26</v>
      </c>
      <c r="AB226" s="49">
        <v>21</v>
      </c>
      <c r="AC226" s="49">
        <v>5</v>
      </c>
      <c r="AD226" s="40">
        <f t="shared" si="110"/>
        <v>24</v>
      </c>
      <c r="AE226" s="41">
        <f t="shared" si="111"/>
        <v>1</v>
      </c>
      <c r="AF226" s="41">
        <f t="shared" si="112"/>
        <v>1.0833333333333333</v>
      </c>
      <c r="AG226" s="42" t="s">
        <v>80</v>
      </c>
      <c r="AH226" s="37" t="s">
        <v>81</v>
      </c>
      <c r="AI226" s="37" t="s">
        <v>82</v>
      </c>
      <c r="AJ226" s="55" t="s">
        <v>122</v>
      </c>
      <c r="AK226" s="37"/>
      <c r="AL226" s="44">
        <f t="shared" si="113"/>
        <v>0</v>
      </c>
      <c r="AM226" s="44">
        <f t="shared" si="114"/>
        <v>18</v>
      </c>
      <c r="AN226" s="44">
        <f t="shared" si="115"/>
        <v>0</v>
      </c>
      <c r="AO226" s="44">
        <f t="shared" si="116"/>
        <v>0</v>
      </c>
      <c r="AP226" s="44">
        <f t="shared" si="117"/>
        <v>0</v>
      </c>
      <c r="AQ226" s="44">
        <f t="shared" si="118"/>
        <v>0</v>
      </c>
      <c r="AR226" s="44">
        <f t="shared" si="119"/>
        <v>0</v>
      </c>
      <c r="AS226" s="44">
        <f t="shared" si="120"/>
        <v>0</v>
      </c>
      <c r="AT226" s="44">
        <f t="shared" si="121"/>
        <v>0</v>
      </c>
      <c r="AU226" s="44">
        <f t="shared" si="122"/>
        <v>0</v>
      </c>
      <c r="AV226" s="44">
        <f>IF(M226="ПП",РПП*AA226*(U226/1.5),IF(M226="ВП",ВПр*AA226*(U226/1.5),IF(M226="РПА",РПА*AA226*(U226/1.5),IF(M226="КПА",кпа*AA226*(U226/1.5),0))))</f>
        <v>0</v>
      </c>
      <c r="AW226" s="44">
        <f t="shared" si="123"/>
        <v>0</v>
      </c>
      <c r="AX226" s="44">
        <f t="shared" si="124"/>
        <v>0</v>
      </c>
      <c r="AY226" s="44">
        <f t="shared" si="125"/>
        <v>0</v>
      </c>
      <c r="AZ226" s="44">
        <f t="shared" si="126"/>
        <v>0</v>
      </c>
      <c r="BA226" s="44">
        <f t="shared" si="127"/>
        <v>0</v>
      </c>
      <c r="BB226" s="44">
        <f t="shared" si="128"/>
        <v>0</v>
      </c>
      <c r="BC226" s="44">
        <f t="shared" si="129"/>
        <v>0</v>
      </c>
      <c r="BD226" s="44">
        <f t="shared" si="130"/>
        <v>0</v>
      </c>
      <c r="BE226" s="45">
        <f t="shared" si="131"/>
        <v>18</v>
      </c>
      <c r="BF226" s="46"/>
      <c r="BG226" s="47">
        <f t="shared" si="132"/>
        <v>0</v>
      </c>
      <c r="BH226" s="47">
        <f t="shared" si="133"/>
        <v>0</v>
      </c>
      <c r="BI226" s="47">
        <f t="shared" si="134"/>
        <v>0</v>
      </c>
      <c r="BJ226" s="48">
        <f t="shared" si="135"/>
        <v>18</v>
      </c>
      <c r="BK226" s="48">
        <f t="shared" si="136"/>
        <v>0.5</v>
      </c>
      <c r="BL226" s="48">
        <f t="shared" si="137"/>
        <v>0</v>
      </c>
    </row>
    <row r="227" spans="1:64" s="2" customFormat="1" ht="30" customHeight="1">
      <c r="A227" s="29" t="str">
        <f t="shared" si="104"/>
        <v>Д</v>
      </c>
      <c r="B227" s="29" t="str">
        <f t="shared" si="105"/>
        <v>Б</v>
      </c>
      <c r="C227" s="30" t="s">
        <v>193</v>
      </c>
      <c r="D227" s="31" t="str">
        <f t="shared" si="106"/>
        <v>'09.03.03</v>
      </c>
      <c r="E227" s="32" t="str">
        <f t="shared" si="107"/>
        <v>Прикладная информатика</v>
      </c>
      <c r="F227" s="33" t="s">
        <v>74</v>
      </c>
      <c r="G227" s="33" t="s">
        <v>75</v>
      </c>
      <c r="H227" s="34"/>
      <c r="I227" s="34"/>
      <c r="J227" s="35" t="s">
        <v>123</v>
      </c>
      <c r="K227" s="36">
        <v>4</v>
      </c>
      <c r="L227" s="36">
        <v>18</v>
      </c>
      <c r="M227" s="37" t="s">
        <v>78</v>
      </c>
      <c r="N227" s="36">
        <v>1</v>
      </c>
      <c r="O227" s="36"/>
      <c r="P227" s="36"/>
      <c r="Q227" s="37"/>
      <c r="R227" s="36"/>
      <c r="S227" s="36"/>
      <c r="T227" s="36"/>
      <c r="U227" s="36"/>
      <c r="V227" s="36"/>
      <c r="W227" s="39" t="str">
        <f t="shared" si="108"/>
        <v>НПИбд</v>
      </c>
      <c r="X227" s="36" t="s">
        <v>195</v>
      </c>
      <c r="Y227" s="36">
        <v>4</v>
      </c>
      <c r="Z227" s="36">
        <v>2</v>
      </c>
      <c r="AA227" s="39">
        <f t="shared" si="109"/>
        <v>53</v>
      </c>
      <c r="AB227" s="36">
        <v>43</v>
      </c>
      <c r="AC227" s="36">
        <v>10</v>
      </c>
      <c r="AD227" s="40">
        <f t="shared" si="110"/>
        <v>53</v>
      </c>
      <c r="AE227" s="41">
        <f t="shared" si="111"/>
        <v>1</v>
      </c>
      <c r="AF227" s="41">
        <f t="shared" si="112"/>
        <v>1</v>
      </c>
      <c r="AG227" s="42" t="s">
        <v>80</v>
      </c>
      <c r="AH227" s="37" t="s">
        <v>111</v>
      </c>
      <c r="AI227" s="37" t="s">
        <v>94</v>
      </c>
      <c r="AJ227" s="55" t="s">
        <v>112</v>
      </c>
      <c r="AK227" s="37"/>
      <c r="AL227" s="44">
        <f t="shared" si="113"/>
        <v>18</v>
      </c>
      <c r="AM227" s="44">
        <f t="shared" si="114"/>
        <v>0</v>
      </c>
      <c r="AN227" s="44">
        <f t="shared" si="115"/>
        <v>0</v>
      </c>
      <c r="AO227" s="44">
        <f t="shared" si="116"/>
        <v>0</v>
      </c>
      <c r="AP227" s="44">
        <f t="shared" si="117"/>
        <v>0</v>
      </c>
      <c r="AQ227" s="44">
        <f t="shared" si="118"/>
        <v>0</v>
      </c>
      <c r="AR227" s="44">
        <f t="shared" si="119"/>
        <v>1.8</v>
      </c>
      <c r="AS227" s="44">
        <f t="shared" si="120"/>
        <v>0</v>
      </c>
      <c r="AT227" s="44">
        <f t="shared" si="121"/>
        <v>0</v>
      </c>
      <c r="AU227" s="44">
        <f t="shared" si="122"/>
        <v>0</v>
      </c>
      <c r="AV227" s="44">
        <f>IF(M227="ПП",РПП*AA227*(U227/1.5),IF(M227="ВП",ВПр*AA227*(U227/1.5),IF(M227="РПА",РПА*AA227*(U227/1.5),IF(M227="КПА",кпа*AA227*(U227/1.5),0))))</f>
        <v>0</v>
      </c>
      <c r="AW227" s="44">
        <f t="shared" si="123"/>
        <v>0</v>
      </c>
      <c r="AX227" s="44">
        <f t="shared" si="124"/>
        <v>0</v>
      </c>
      <c r="AY227" s="44">
        <f t="shared" si="125"/>
        <v>0</v>
      </c>
      <c r="AZ227" s="44">
        <f t="shared" si="126"/>
        <v>0</v>
      </c>
      <c r="BA227" s="44">
        <f t="shared" si="127"/>
        <v>0</v>
      </c>
      <c r="BB227" s="44">
        <f t="shared" si="128"/>
        <v>0</v>
      </c>
      <c r="BC227" s="44">
        <f t="shared" si="129"/>
        <v>0</v>
      </c>
      <c r="BD227" s="44">
        <f t="shared" si="130"/>
        <v>0</v>
      </c>
      <c r="BE227" s="45">
        <f t="shared" si="131"/>
        <v>19.8</v>
      </c>
      <c r="BF227" s="46"/>
      <c r="BG227" s="47">
        <f t="shared" si="132"/>
        <v>0</v>
      </c>
      <c r="BH227" s="47">
        <f t="shared" si="133"/>
        <v>0</v>
      </c>
      <c r="BI227" s="47">
        <f t="shared" si="134"/>
        <v>0</v>
      </c>
      <c r="BJ227" s="48">
        <f t="shared" si="135"/>
        <v>18</v>
      </c>
      <c r="BK227" s="48">
        <f t="shared" si="136"/>
        <v>0.5</v>
      </c>
      <c r="BL227" s="48">
        <f t="shared" si="137"/>
        <v>1.8</v>
      </c>
    </row>
    <row r="228" spans="1:64" s="2" customFormat="1" ht="30" customHeight="1">
      <c r="A228" s="29" t="str">
        <f t="shared" si="104"/>
        <v>Д</v>
      </c>
      <c r="B228" s="29" t="str">
        <f t="shared" si="105"/>
        <v>Б</v>
      </c>
      <c r="C228" s="30" t="s">
        <v>193</v>
      </c>
      <c r="D228" s="31" t="str">
        <f t="shared" si="106"/>
        <v>'09.03.03</v>
      </c>
      <c r="E228" s="32" t="str">
        <f t="shared" si="107"/>
        <v>Прикладная информатика</v>
      </c>
      <c r="F228" s="33" t="s">
        <v>74</v>
      </c>
      <c r="G228" s="33" t="s">
        <v>75</v>
      </c>
      <c r="H228" s="34"/>
      <c r="I228" s="34"/>
      <c r="J228" s="35" t="s">
        <v>123</v>
      </c>
      <c r="K228" s="38">
        <v>4</v>
      </c>
      <c r="L228" s="36">
        <v>18</v>
      </c>
      <c r="M228" s="37" t="s">
        <v>84</v>
      </c>
      <c r="N228" s="38"/>
      <c r="O228" s="38"/>
      <c r="P228" s="38">
        <v>1</v>
      </c>
      <c r="Q228" s="37" t="s">
        <v>85</v>
      </c>
      <c r="R228" s="38"/>
      <c r="S228" s="38"/>
      <c r="T228" s="38"/>
      <c r="U228" s="38"/>
      <c r="V228" s="38"/>
      <c r="W228" s="39" t="str">
        <f t="shared" si="108"/>
        <v>НПИбд</v>
      </c>
      <c r="X228" s="36" t="s">
        <v>116</v>
      </c>
      <c r="Y228" s="36">
        <v>2</v>
      </c>
      <c r="Z228" s="36">
        <v>1</v>
      </c>
      <c r="AA228" s="39">
        <f t="shared" si="109"/>
        <v>27</v>
      </c>
      <c r="AB228" s="49">
        <v>22</v>
      </c>
      <c r="AC228" s="49">
        <v>5</v>
      </c>
      <c r="AD228" s="40">
        <f t="shared" si="110"/>
        <v>24</v>
      </c>
      <c r="AE228" s="41">
        <f t="shared" si="111"/>
        <v>1</v>
      </c>
      <c r="AF228" s="41">
        <f t="shared" si="112"/>
        <v>1.125</v>
      </c>
      <c r="AG228" s="42" t="s">
        <v>80</v>
      </c>
      <c r="AH228" s="37" t="s">
        <v>111</v>
      </c>
      <c r="AI228" s="37" t="s">
        <v>94</v>
      </c>
      <c r="AJ228" s="55" t="s">
        <v>112</v>
      </c>
      <c r="AK228" s="37"/>
      <c r="AL228" s="44">
        <f t="shared" si="113"/>
        <v>0</v>
      </c>
      <c r="AM228" s="44">
        <f t="shared" si="114"/>
        <v>18</v>
      </c>
      <c r="AN228" s="44">
        <f t="shared" si="115"/>
        <v>0</v>
      </c>
      <c r="AO228" s="44">
        <f t="shared" si="116"/>
        <v>8.91</v>
      </c>
      <c r="AP228" s="44">
        <f t="shared" si="117"/>
        <v>13.5</v>
      </c>
      <c r="AQ228" s="44">
        <f t="shared" si="118"/>
        <v>1</v>
      </c>
      <c r="AR228" s="44">
        <f t="shared" si="119"/>
        <v>0</v>
      </c>
      <c r="AS228" s="44">
        <f t="shared" si="120"/>
        <v>0</v>
      </c>
      <c r="AT228" s="44">
        <f t="shared" si="121"/>
        <v>0</v>
      </c>
      <c r="AU228" s="44">
        <f t="shared" si="122"/>
        <v>0</v>
      </c>
      <c r="AV228" s="44">
        <f>IF(M228="ПП",РПП*AA228*(U228/1.5),IF(M228="ВП",ВПр*AA228*(U228/1.5),IF(M228="РПА",РПА*AA228*(U228/1.5),IF(M228="КПА",кпа*AA228*(U228/1.5),0))))</f>
        <v>0</v>
      </c>
      <c r="AW228" s="44">
        <f t="shared" si="123"/>
        <v>0</v>
      </c>
      <c r="AX228" s="44">
        <f t="shared" si="124"/>
        <v>0</v>
      </c>
      <c r="AY228" s="44">
        <f t="shared" si="125"/>
        <v>0</v>
      </c>
      <c r="AZ228" s="44">
        <f t="shared" si="126"/>
        <v>0</v>
      </c>
      <c r="BA228" s="44">
        <f t="shared" si="127"/>
        <v>0</v>
      </c>
      <c r="BB228" s="44">
        <f t="shared" si="128"/>
        <v>0</v>
      </c>
      <c r="BC228" s="44">
        <f t="shared" si="129"/>
        <v>0</v>
      </c>
      <c r="BD228" s="44">
        <f t="shared" si="130"/>
        <v>0</v>
      </c>
      <c r="BE228" s="45">
        <f t="shared" si="131"/>
        <v>41.41</v>
      </c>
      <c r="BF228" s="46"/>
      <c r="BG228" s="47">
        <f t="shared" si="132"/>
        <v>0</v>
      </c>
      <c r="BH228" s="47">
        <f t="shared" si="133"/>
        <v>0</v>
      </c>
      <c r="BI228" s="47">
        <f t="shared" si="134"/>
        <v>0</v>
      </c>
      <c r="BJ228" s="48">
        <f t="shared" si="135"/>
        <v>18</v>
      </c>
      <c r="BK228" s="48">
        <f t="shared" si="136"/>
        <v>0.5</v>
      </c>
      <c r="BL228" s="48">
        <f t="shared" si="137"/>
        <v>23.41</v>
      </c>
    </row>
    <row r="229" spans="1:64" s="2" customFormat="1" ht="30" customHeight="1">
      <c r="A229" s="29" t="str">
        <f t="shared" si="104"/>
        <v>Д</v>
      </c>
      <c r="B229" s="29" t="str">
        <f t="shared" si="105"/>
        <v>Б</v>
      </c>
      <c r="C229" s="30" t="s">
        <v>193</v>
      </c>
      <c r="D229" s="31" t="str">
        <f t="shared" si="106"/>
        <v>'09.03.03</v>
      </c>
      <c r="E229" s="32" t="str">
        <f t="shared" si="107"/>
        <v>Прикладная информатика</v>
      </c>
      <c r="F229" s="33" t="s">
        <v>74</v>
      </c>
      <c r="G229" s="33" t="s">
        <v>75</v>
      </c>
      <c r="H229" s="34"/>
      <c r="I229" s="34"/>
      <c r="J229" s="35" t="s">
        <v>123</v>
      </c>
      <c r="K229" s="36">
        <v>4</v>
      </c>
      <c r="L229" s="36">
        <v>18</v>
      </c>
      <c r="M229" s="37" t="s">
        <v>84</v>
      </c>
      <c r="N229" s="36"/>
      <c r="O229" s="36"/>
      <c r="P229" s="36">
        <v>1</v>
      </c>
      <c r="Q229" s="37" t="s">
        <v>85</v>
      </c>
      <c r="R229" s="36"/>
      <c r="S229" s="36"/>
      <c r="T229" s="36"/>
      <c r="U229" s="36"/>
      <c r="V229" s="36"/>
      <c r="W229" s="39" t="str">
        <f t="shared" si="108"/>
        <v>НПИбд</v>
      </c>
      <c r="X229" s="36" t="s">
        <v>133</v>
      </c>
      <c r="Y229" s="36">
        <v>2</v>
      </c>
      <c r="Z229" s="36">
        <v>1</v>
      </c>
      <c r="AA229" s="39">
        <f t="shared" si="109"/>
        <v>26</v>
      </c>
      <c r="AB229" s="49">
        <v>21</v>
      </c>
      <c r="AC229" s="49">
        <v>5</v>
      </c>
      <c r="AD229" s="40">
        <f t="shared" si="110"/>
        <v>24</v>
      </c>
      <c r="AE229" s="41">
        <f t="shared" si="111"/>
        <v>1</v>
      </c>
      <c r="AF229" s="41">
        <f t="shared" si="112"/>
        <v>1.0833333333333333</v>
      </c>
      <c r="AG229" s="42" t="s">
        <v>80</v>
      </c>
      <c r="AH229" s="37" t="s">
        <v>111</v>
      </c>
      <c r="AI229" s="37" t="s">
        <v>94</v>
      </c>
      <c r="AJ229" s="55" t="s">
        <v>112</v>
      </c>
      <c r="AK229" s="37"/>
      <c r="AL229" s="44">
        <f t="shared" si="113"/>
        <v>0</v>
      </c>
      <c r="AM229" s="44">
        <f t="shared" si="114"/>
        <v>18</v>
      </c>
      <c r="AN229" s="44">
        <f t="shared" si="115"/>
        <v>0</v>
      </c>
      <c r="AO229" s="44">
        <f t="shared" si="116"/>
        <v>8.58</v>
      </c>
      <c r="AP229" s="44">
        <f t="shared" si="117"/>
        <v>13</v>
      </c>
      <c r="AQ229" s="44">
        <f t="shared" si="118"/>
        <v>1</v>
      </c>
      <c r="AR229" s="44">
        <f t="shared" si="119"/>
        <v>0</v>
      </c>
      <c r="AS229" s="44">
        <f t="shared" si="120"/>
        <v>0</v>
      </c>
      <c r="AT229" s="44">
        <f t="shared" si="121"/>
        <v>0</v>
      </c>
      <c r="AU229" s="44">
        <f t="shared" si="122"/>
        <v>0</v>
      </c>
      <c r="AV229" s="44">
        <f>IF(M229="ПП",РПП*AA229*(U229/1.5),IF(M229="ВП",ВПр*AA229*(U229/1.5),IF(M229="РПА",РПА*AA229*(U229/1.5),IF(M229="КПА",кпа*AA229*(U229/1.5),0))))</f>
        <v>0</v>
      </c>
      <c r="AW229" s="44">
        <f t="shared" si="123"/>
        <v>0</v>
      </c>
      <c r="AX229" s="44">
        <f t="shared" si="124"/>
        <v>0</v>
      </c>
      <c r="AY229" s="44">
        <f t="shared" si="125"/>
        <v>0</v>
      </c>
      <c r="AZ229" s="44">
        <f t="shared" si="126"/>
        <v>0</v>
      </c>
      <c r="BA229" s="44">
        <f t="shared" si="127"/>
        <v>0</v>
      </c>
      <c r="BB229" s="44">
        <f t="shared" si="128"/>
        <v>0</v>
      </c>
      <c r="BC229" s="44">
        <f t="shared" si="129"/>
        <v>0</v>
      </c>
      <c r="BD229" s="44">
        <f t="shared" si="130"/>
        <v>0</v>
      </c>
      <c r="BE229" s="45">
        <f t="shared" si="131"/>
        <v>40.58</v>
      </c>
      <c r="BF229" s="46"/>
      <c r="BG229" s="47">
        <f t="shared" si="132"/>
        <v>0</v>
      </c>
      <c r="BH229" s="47">
        <f t="shared" si="133"/>
        <v>0</v>
      </c>
      <c r="BI229" s="47">
        <f t="shared" si="134"/>
        <v>0</v>
      </c>
      <c r="BJ229" s="48">
        <f t="shared" si="135"/>
        <v>18</v>
      </c>
      <c r="BK229" s="48">
        <f t="shared" si="136"/>
        <v>0.5</v>
      </c>
      <c r="BL229" s="48">
        <f t="shared" si="137"/>
        <v>22.58</v>
      </c>
    </row>
    <row r="230" spans="1:64" s="2" customFormat="1" ht="30" customHeight="1">
      <c r="A230" s="29" t="str">
        <f t="shared" si="104"/>
        <v>Д</v>
      </c>
      <c r="B230" s="29" t="str">
        <f t="shared" si="105"/>
        <v>Б</v>
      </c>
      <c r="C230" s="30" t="s">
        <v>193</v>
      </c>
      <c r="D230" s="31" t="str">
        <f t="shared" si="106"/>
        <v>'09.03.03</v>
      </c>
      <c r="E230" s="32" t="str">
        <f t="shared" si="107"/>
        <v>Прикладная информатика</v>
      </c>
      <c r="F230" s="33" t="s">
        <v>74</v>
      </c>
      <c r="G230" s="33" t="s">
        <v>89</v>
      </c>
      <c r="H230" s="34"/>
      <c r="I230" s="34"/>
      <c r="J230" s="35" t="s">
        <v>196</v>
      </c>
      <c r="K230" s="36">
        <v>3</v>
      </c>
      <c r="L230" s="36">
        <v>18</v>
      </c>
      <c r="M230" s="37" t="s">
        <v>78</v>
      </c>
      <c r="N230" s="36">
        <v>1</v>
      </c>
      <c r="O230" s="36"/>
      <c r="P230" s="36"/>
      <c r="Q230" s="37"/>
      <c r="R230" s="36"/>
      <c r="S230" s="36"/>
      <c r="T230" s="36"/>
      <c r="U230" s="36"/>
      <c r="V230" s="36"/>
      <c r="W230" s="39" t="str">
        <f t="shared" si="108"/>
        <v>НПИбд</v>
      </c>
      <c r="X230" s="36" t="s">
        <v>195</v>
      </c>
      <c r="Y230" s="36">
        <v>4</v>
      </c>
      <c r="Z230" s="36">
        <v>2</v>
      </c>
      <c r="AA230" s="39">
        <f t="shared" si="109"/>
        <v>53</v>
      </c>
      <c r="AB230" s="36">
        <v>43</v>
      </c>
      <c r="AC230" s="36">
        <v>10</v>
      </c>
      <c r="AD230" s="40">
        <f t="shared" si="110"/>
        <v>53</v>
      </c>
      <c r="AE230" s="41">
        <f t="shared" si="111"/>
        <v>1</v>
      </c>
      <c r="AF230" s="41">
        <f t="shared" si="112"/>
        <v>1</v>
      </c>
      <c r="AG230" s="42" t="s">
        <v>80</v>
      </c>
      <c r="AH230" s="37" t="s">
        <v>111</v>
      </c>
      <c r="AI230" s="37" t="s">
        <v>94</v>
      </c>
      <c r="AJ230" s="55" t="s">
        <v>112</v>
      </c>
      <c r="AK230" s="37"/>
      <c r="AL230" s="44">
        <f t="shared" si="113"/>
        <v>18</v>
      </c>
      <c r="AM230" s="44">
        <f t="shared" si="114"/>
        <v>0</v>
      </c>
      <c r="AN230" s="44">
        <f t="shared" si="115"/>
        <v>0</v>
      </c>
      <c r="AO230" s="44">
        <f t="shared" si="116"/>
        <v>0</v>
      </c>
      <c r="AP230" s="44">
        <f t="shared" si="117"/>
        <v>0</v>
      </c>
      <c r="AQ230" s="44">
        <f t="shared" si="118"/>
        <v>0</v>
      </c>
      <c r="AR230" s="44">
        <f t="shared" si="119"/>
        <v>1.8</v>
      </c>
      <c r="AS230" s="44">
        <f t="shared" si="120"/>
        <v>0</v>
      </c>
      <c r="AT230" s="44">
        <f t="shared" si="121"/>
        <v>0</v>
      </c>
      <c r="AU230" s="44">
        <f t="shared" si="122"/>
        <v>0</v>
      </c>
      <c r="AV230" s="44">
        <f>IF(M230="ПП",РПП*AA230*(U230/1.5),IF(M230="ВП",ВПр*AA230*(U230/1.5),IF(M230="РПА",РПА*AA230*(U230/1.5),IF(M230="КПА",кпа*AA230*(U230/1.5),0))))</f>
        <v>0</v>
      </c>
      <c r="AW230" s="44">
        <f t="shared" si="123"/>
        <v>0</v>
      </c>
      <c r="AX230" s="44">
        <f t="shared" si="124"/>
        <v>0</v>
      </c>
      <c r="AY230" s="44">
        <f t="shared" si="125"/>
        <v>0</v>
      </c>
      <c r="AZ230" s="44">
        <f t="shared" si="126"/>
        <v>0</v>
      </c>
      <c r="BA230" s="44">
        <f t="shared" si="127"/>
        <v>0</v>
      </c>
      <c r="BB230" s="44">
        <f t="shared" si="128"/>
        <v>0</v>
      </c>
      <c r="BC230" s="44">
        <f t="shared" si="129"/>
        <v>0</v>
      </c>
      <c r="BD230" s="44">
        <f t="shared" si="130"/>
        <v>0</v>
      </c>
      <c r="BE230" s="45">
        <f t="shared" si="131"/>
        <v>19.8</v>
      </c>
      <c r="BF230" s="46"/>
      <c r="BG230" s="47">
        <f t="shared" si="132"/>
        <v>18</v>
      </c>
      <c r="BH230" s="47">
        <f t="shared" si="133"/>
        <v>0.5</v>
      </c>
      <c r="BI230" s="47">
        <f t="shared" si="134"/>
        <v>1.8</v>
      </c>
      <c r="BJ230" s="48">
        <f t="shared" si="135"/>
        <v>0</v>
      </c>
      <c r="BK230" s="48">
        <f t="shared" si="136"/>
        <v>0</v>
      </c>
      <c r="BL230" s="48">
        <f t="shared" si="137"/>
        <v>0</v>
      </c>
    </row>
    <row r="231" spans="1:64" s="2" customFormat="1" ht="30" customHeight="1">
      <c r="A231" s="29" t="str">
        <f t="shared" si="104"/>
        <v>Д</v>
      </c>
      <c r="B231" s="29" t="str">
        <f t="shared" si="105"/>
        <v>Б</v>
      </c>
      <c r="C231" s="30" t="s">
        <v>193</v>
      </c>
      <c r="D231" s="31" t="str">
        <f t="shared" si="106"/>
        <v>'09.03.03</v>
      </c>
      <c r="E231" s="32" t="str">
        <f t="shared" si="107"/>
        <v>Прикладная информатика</v>
      </c>
      <c r="F231" s="33" t="s">
        <v>74</v>
      </c>
      <c r="G231" s="33" t="s">
        <v>89</v>
      </c>
      <c r="H231" s="34"/>
      <c r="I231" s="34"/>
      <c r="J231" s="35" t="s">
        <v>196</v>
      </c>
      <c r="K231" s="36">
        <v>3</v>
      </c>
      <c r="L231" s="36">
        <v>18</v>
      </c>
      <c r="M231" s="37" t="s">
        <v>108</v>
      </c>
      <c r="N231" s="36"/>
      <c r="O231" s="36">
        <v>2</v>
      </c>
      <c r="P231" s="36"/>
      <c r="Q231" s="37" t="s">
        <v>85</v>
      </c>
      <c r="R231" s="36"/>
      <c r="S231" s="36"/>
      <c r="T231" s="36"/>
      <c r="U231" s="36"/>
      <c r="V231" s="36"/>
      <c r="W231" s="39" t="str">
        <f t="shared" si="108"/>
        <v>НПИбд</v>
      </c>
      <c r="X231" s="36" t="s">
        <v>116</v>
      </c>
      <c r="Y231" s="36">
        <v>1</v>
      </c>
      <c r="Z231" s="36">
        <v>1</v>
      </c>
      <c r="AA231" s="39">
        <f t="shared" si="109"/>
        <v>14</v>
      </c>
      <c r="AB231" s="49">
        <v>11</v>
      </c>
      <c r="AC231" s="49">
        <v>3</v>
      </c>
      <c r="AD231" s="40">
        <f t="shared" si="110"/>
        <v>12</v>
      </c>
      <c r="AE231" s="41">
        <f t="shared" si="111"/>
        <v>1</v>
      </c>
      <c r="AF231" s="41">
        <f t="shared" si="112"/>
        <v>1.1666666666666667</v>
      </c>
      <c r="AG231" s="42" t="s">
        <v>80</v>
      </c>
      <c r="AH231" s="37" t="s">
        <v>81</v>
      </c>
      <c r="AI231" s="37" t="s">
        <v>94</v>
      </c>
      <c r="AJ231" s="55" t="s">
        <v>197</v>
      </c>
      <c r="AK231" s="37"/>
      <c r="AL231" s="44">
        <f t="shared" si="113"/>
        <v>0</v>
      </c>
      <c r="AM231" s="44">
        <f t="shared" si="114"/>
        <v>0</v>
      </c>
      <c r="AN231" s="44">
        <f t="shared" si="115"/>
        <v>36</v>
      </c>
      <c r="AO231" s="44">
        <f t="shared" si="116"/>
        <v>4.62</v>
      </c>
      <c r="AP231" s="44">
        <f t="shared" si="117"/>
        <v>7</v>
      </c>
      <c r="AQ231" s="44">
        <f t="shared" si="118"/>
        <v>1</v>
      </c>
      <c r="AR231" s="44">
        <f t="shared" si="119"/>
        <v>0</v>
      </c>
      <c r="AS231" s="44">
        <f t="shared" si="120"/>
        <v>0</v>
      </c>
      <c r="AT231" s="44">
        <f t="shared" si="121"/>
        <v>0</v>
      </c>
      <c r="AU231" s="44">
        <f t="shared" si="122"/>
        <v>0</v>
      </c>
      <c r="AV231" s="44">
        <f>IF(M231="ПП",РПП*AA231*(U231/1.5),IF(M231="ВП",ВПр*AA231*(U231/1.5),IF(M231="РПА",РПА*AA231*(U231/1.5),IF(M231="КПА",кпа*AA231*(U231/1.5),0))))</f>
        <v>0</v>
      </c>
      <c r="AW231" s="44">
        <f t="shared" si="123"/>
        <v>0</v>
      </c>
      <c r="AX231" s="44">
        <f t="shared" si="124"/>
        <v>0</v>
      </c>
      <c r="AY231" s="44">
        <f t="shared" si="125"/>
        <v>0</v>
      </c>
      <c r="AZ231" s="44">
        <f t="shared" si="126"/>
        <v>0</v>
      </c>
      <c r="BA231" s="44">
        <f t="shared" si="127"/>
        <v>0</v>
      </c>
      <c r="BB231" s="44">
        <f t="shared" si="128"/>
        <v>0</v>
      </c>
      <c r="BC231" s="44">
        <f t="shared" si="129"/>
        <v>0</v>
      </c>
      <c r="BD231" s="44">
        <f t="shared" si="130"/>
        <v>0</v>
      </c>
      <c r="BE231" s="45">
        <f t="shared" si="131"/>
        <v>48.62</v>
      </c>
      <c r="BF231" s="46"/>
      <c r="BG231" s="47">
        <f t="shared" si="132"/>
        <v>36</v>
      </c>
      <c r="BH231" s="47">
        <f t="shared" si="133"/>
        <v>1</v>
      </c>
      <c r="BI231" s="47">
        <f t="shared" si="134"/>
        <v>12.620000000000001</v>
      </c>
      <c r="BJ231" s="48">
        <f t="shared" si="135"/>
        <v>0</v>
      </c>
      <c r="BK231" s="48">
        <f t="shared" si="136"/>
        <v>0</v>
      </c>
      <c r="BL231" s="48">
        <f t="shared" si="137"/>
        <v>0</v>
      </c>
    </row>
    <row r="232" spans="1:64" s="2" customFormat="1" ht="30" customHeight="1">
      <c r="A232" s="29" t="str">
        <f t="shared" si="104"/>
        <v>Д</v>
      </c>
      <c r="B232" s="29" t="str">
        <f t="shared" si="105"/>
        <v>Б</v>
      </c>
      <c r="C232" s="30" t="s">
        <v>193</v>
      </c>
      <c r="D232" s="31" t="str">
        <f t="shared" si="106"/>
        <v>'09.03.03</v>
      </c>
      <c r="E232" s="32" t="str">
        <f t="shared" si="107"/>
        <v>Прикладная информатика</v>
      </c>
      <c r="F232" s="33" t="s">
        <v>74</v>
      </c>
      <c r="G232" s="33" t="s">
        <v>89</v>
      </c>
      <c r="H232" s="34"/>
      <c r="I232" s="34"/>
      <c r="J232" s="35" t="s">
        <v>196</v>
      </c>
      <c r="K232" s="36">
        <v>3</v>
      </c>
      <c r="L232" s="36">
        <v>18</v>
      </c>
      <c r="M232" s="37" t="s">
        <v>108</v>
      </c>
      <c r="N232" s="36"/>
      <c r="O232" s="36">
        <v>2</v>
      </c>
      <c r="P232" s="36"/>
      <c r="Q232" s="37" t="s">
        <v>85</v>
      </c>
      <c r="R232" s="36"/>
      <c r="S232" s="36"/>
      <c r="T232" s="36"/>
      <c r="U232" s="36"/>
      <c r="V232" s="36"/>
      <c r="W232" s="39" t="str">
        <f t="shared" si="108"/>
        <v>НПИбд</v>
      </c>
      <c r="X232" s="36" t="s">
        <v>116</v>
      </c>
      <c r="Y232" s="36">
        <v>1</v>
      </c>
      <c r="Z232" s="36">
        <v>1</v>
      </c>
      <c r="AA232" s="39">
        <f t="shared" si="109"/>
        <v>13</v>
      </c>
      <c r="AB232" s="49">
        <v>11</v>
      </c>
      <c r="AC232" s="49">
        <v>2</v>
      </c>
      <c r="AD232" s="40">
        <f t="shared" si="110"/>
        <v>12</v>
      </c>
      <c r="AE232" s="41">
        <f t="shared" si="111"/>
        <v>1</v>
      </c>
      <c r="AF232" s="41">
        <f t="shared" si="112"/>
        <v>1.0833333333333333</v>
      </c>
      <c r="AG232" s="42" t="s">
        <v>80</v>
      </c>
      <c r="AH232" s="37" t="s">
        <v>81</v>
      </c>
      <c r="AI232" s="37" t="s">
        <v>94</v>
      </c>
      <c r="AJ232" s="55" t="s">
        <v>197</v>
      </c>
      <c r="AK232" s="37"/>
      <c r="AL232" s="44">
        <f t="shared" si="113"/>
        <v>0</v>
      </c>
      <c r="AM232" s="44">
        <f t="shared" si="114"/>
        <v>0</v>
      </c>
      <c r="AN232" s="44">
        <f t="shared" si="115"/>
        <v>36</v>
      </c>
      <c r="AO232" s="44">
        <f t="shared" si="116"/>
        <v>4.29</v>
      </c>
      <c r="AP232" s="44">
        <f t="shared" si="117"/>
        <v>6.5</v>
      </c>
      <c r="AQ232" s="44">
        <f t="shared" si="118"/>
        <v>1</v>
      </c>
      <c r="AR232" s="44">
        <f t="shared" si="119"/>
        <v>0</v>
      </c>
      <c r="AS232" s="44">
        <f t="shared" si="120"/>
        <v>0</v>
      </c>
      <c r="AT232" s="44">
        <f t="shared" si="121"/>
        <v>0</v>
      </c>
      <c r="AU232" s="44">
        <f t="shared" si="122"/>
        <v>0</v>
      </c>
      <c r="AV232" s="44">
        <f>IF(M232="ПП",РПП*AA232*(U232/1.5),IF(M232="ВП",ВПр*AA232*(U232/1.5),IF(M232="РПА",РПА*AA232*(U232/1.5),IF(M232="КПА",кпа*AA232*(U232/1.5),0))))</f>
        <v>0</v>
      </c>
      <c r="AW232" s="44">
        <f t="shared" si="123"/>
        <v>0</v>
      </c>
      <c r="AX232" s="44">
        <f t="shared" si="124"/>
        <v>0</v>
      </c>
      <c r="AY232" s="44">
        <f t="shared" si="125"/>
        <v>0</v>
      </c>
      <c r="AZ232" s="44">
        <f t="shared" si="126"/>
        <v>0</v>
      </c>
      <c r="BA232" s="44">
        <f t="shared" si="127"/>
        <v>0</v>
      </c>
      <c r="BB232" s="44">
        <f t="shared" si="128"/>
        <v>0</v>
      </c>
      <c r="BC232" s="44">
        <f t="shared" si="129"/>
        <v>0</v>
      </c>
      <c r="BD232" s="44">
        <f t="shared" si="130"/>
        <v>0</v>
      </c>
      <c r="BE232" s="45">
        <f t="shared" si="131"/>
        <v>47.79</v>
      </c>
      <c r="BF232" s="46"/>
      <c r="BG232" s="47">
        <f t="shared" si="132"/>
        <v>36</v>
      </c>
      <c r="BH232" s="47">
        <f t="shared" si="133"/>
        <v>1</v>
      </c>
      <c r="BI232" s="47">
        <f t="shared" si="134"/>
        <v>11.79</v>
      </c>
      <c r="BJ232" s="48">
        <f t="shared" si="135"/>
        <v>0</v>
      </c>
      <c r="BK232" s="48">
        <f t="shared" si="136"/>
        <v>0</v>
      </c>
      <c r="BL232" s="48">
        <f t="shared" si="137"/>
        <v>0</v>
      </c>
    </row>
    <row r="233" spans="1:64" s="2" customFormat="1" ht="30" customHeight="1">
      <c r="A233" s="29" t="str">
        <f t="shared" si="104"/>
        <v>Д</v>
      </c>
      <c r="B233" s="29" t="str">
        <f t="shared" si="105"/>
        <v>Б</v>
      </c>
      <c r="C233" s="30" t="s">
        <v>193</v>
      </c>
      <c r="D233" s="31" t="str">
        <f t="shared" si="106"/>
        <v>'09.03.03</v>
      </c>
      <c r="E233" s="32" t="str">
        <f t="shared" si="107"/>
        <v>Прикладная информатика</v>
      </c>
      <c r="F233" s="33" t="s">
        <v>74</v>
      </c>
      <c r="G233" s="33" t="s">
        <v>89</v>
      </c>
      <c r="H233" s="34"/>
      <c r="I233" s="34"/>
      <c r="J233" s="35" t="s">
        <v>196</v>
      </c>
      <c r="K233" s="36">
        <v>3</v>
      </c>
      <c r="L233" s="36">
        <v>18</v>
      </c>
      <c r="M233" s="37" t="s">
        <v>108</v>
      </c>
      <c r="N233" s="36"/>
      <c r="O233" s="36">
        <v>2</v>
      </c>
      <c r="P233" s="36"/>
      <c r="Q233" s="37" t="s">
        <v>85</v>
      </c>
      <c r="R233" s="36"/>
      <c r="S233" s="36"/>
      <c r="T233" s="36"/>
      <c r="U233" s="36"/>
      <c r="V233" s="36"/>
      <c r="W233" s="39" t="str">
        <f t="shared" si="108"/>
        <v>НПИбд</v>
      </c>
      <c r="X233" s="36" t="s">
        <v>133</v>
      </c>
      <c r="Y233" s="36">
        <v>1</v>
      </c>
      <c r="Z233" s="36">
        <v>1</v>
      </c>
      <c r="AA233" s="39">
        <f t="shared" si="109"/>
        <v>14</v>
      </c>
      <c r="AB233" s="49">
        <v>11</v>
      </c>
      <c r="AC233" s="49">
        <v>3</v>
      </c>
      <c r="AD233" s="40">
        <f t="shared" si="110"/>
        <v>12</v>
      </c>
      <c r="AE233" s="41">
        <f t="shared" si="111"/>
        <v>1</v>
      </c>
      <c r="AF233" s="41">
        <f t="shared" si="112"/>
        <v>1.1666666666666667</v>
      </c>
      <c r="AG233" s="42" t="s">
        <v>80</v>
      </c>
      <c r="AH233" s="37" t="s">
        <v>81</v>
      </c>
      <c r="AI233" s="37" t="s">
        <v>94</v>
      </c>
      <c r="AJ233" s="55" t="s">
        <v>197</v>
      </c>
      <c r="AK233" s="37"/>
      <c r="AL233" s="44">
        <f t="shared" si="113"/>
        <v>0</v>
      </c>
      <c r="AM233" s="44">
        <f t="shared" si="114"/>
        <v>0</v>
      </c>
      <c r="AN233" s="44">
        <f t="shared" si="115"/>
        <v>36</v>
      </c>
      <c r="AO233" s="44">
        <f t="shared" si="116"/>
        <v>4.62</v>
      </c>
      <c r="AP233" s="44">
        <f t="shared" si="117"/>
        <v>7</v>
      </c>
      <c r="AQ233" s="44">
        <f t="shared" si="118"/>
        <v>1</v>
      </c>
      <c r="AR233" s="44">
        <f t="shared" si="119"/>
        <v>0</v>
      </c>
      <c r="AS233" s="44">
        <f t="shared" si="120"/>
        <v>0</v>
      </c>
      <c r="AT233" s="44">
        <f t="shared" si="121"/>
        <v>0</v>
      </c>
      <c r="AU233" s="44">
        <f t="shared" si="122"/>
        <v>0</v>
      </c>
      <c r="AV233" s="44">
        <f>IF(M233="ПП",РПП*AA233*(U233/1.5),IF(M233="ВП",ВПр*AA233*(U233/1.5),IF(M233="РПА",РПА*AA233*(U233/1.5),IF(M233="КПА",кпа*AA233*(U233/1.5),0))))</f>
        <v>0</v>
      </c>
      <c r="AW233" s="44">
        <f t="shared" si="123"/>
        <v>0</v>
      </c>
      <c r="AX233" s="44">
        <f t="shared" si="124"/>
        <v>0</v>
      </c>
      <c r="AY233" s="44">
        <f t="shared" si="125"/>
        <v>0</v>
      </c>
      <c r="AZ233" s="44">
        <f t="shared" si="126"/>
        <v>0</v>
      </c>
      <c r="BA233" s="44">
        <f t="shared" si="127"/>
        <v>0</v>
      </c>
      <c r="BB233" s="44">
        <f t="shared" si="128"/>
        <v>0</v>
      </c>
      <c r="BC233" s="44">
        <f t="shared" si="129"/>
        <v>0</v>
      </c>
      <c r="BD233" s="44">
        <f t="shared" si="130"/>
        <v>0</v>
      </c>
      <c r="BE233" s="45">
        <f t="shared" si="131"/>
        <v>48.62</v>
      </c>
      <c r="BF233" s="46"/>
      <c r="BG233" s="47">
        <f t="shared" si="132"/>
        <v>36</v>
      </c>
      <c r="BH233" s="47">
        <f t="shared" si="133"/>
        <v>1</v>
      </c>
      <c r="BI233" s="47">
        <f t="shared" si="134"/>
        <v>12.620000000000001</v>
      </c>
      <c r="BJ233" s="48">
        <f t="shared" si="135"/>
        <v>0</v>
      </c>
      <c r="BK233" s="48">
        <f t="shared" si="136"/>
        <v>0</v>
      </c>
      <c r="BL233" s="48">
        <f t="shared" si="137"/>
        <v>0</v>
      </c>
    </row>
    <row r="234" spans="1:64" s="2" customFormat="1" ht="30" customHeight="1">
      <c r="A234" s="29" t="str">
        <f t="shared" si="104"/>
        <v>Д</v>
      </c>
      <c r="B234" s="29" t="str">
        <f t="shared" si="105"/>
        <v>Б</v>
      </c>
      <c r="C234" s="30" t="s">
        <v>193</v>
      </c>
      <c r="D234" s="31" t="str">
        <f t="shared" si="106"/>
        <v>'09.03.03</v>
      </c>
      <c r="E234" s="32" t="str">
        <f t="shared" si="107"/>
        <v>Прикладная информатика</v>
      </c>
      <c r="F234" s="33" t="s">
        <v>74</v>
      </c>
      <c r="G234" s="33" t="s">
        <v>89</v>
      </c>
      <c r="H234" s="34"/>
      <c r="I234" s="34"/>
      <c r="J234" s="35" t="s">
        <v>196</v>
      </c>
      <c r="K234" s="36">
        <v>3</v>
      </c>
      <c r="L234" s="36">
        <v>18</v>
      </c>
      <c r="M234" s="37" t="s">
        <v>108</v>
      </c>
      <c r="N234" s="36"/>
      <c r="O234" s="36">
        <v>2</v>
      </c>
      <c r="P234" s="36"/>
      <c r="Q234" s="37" t="s">
        <v>85</v>
      </c>
      <c r="R234" s="36"/>
      <c r="S234" s="36"/>
      <c r="T234" s="36"/>
      <c r="U234" s="36"/>
      <c r="V234" s="36"/>
      <c r="W234" s="39" t="str">
        <f t="shared" si="108"/>
        <v>НПИбд</v>
      </c>
      <c r="X234" s="36" t="s">
        <v>133</v>
      </c>
      <c r="Y234" s="36">
        <v>1</v>
      </c>
      <c r="Z234" s="36">
        <v>1</v>
      </c>
      <c r="AA234" s="39">
        <f t="shared" si="109"/>
        <v>12</v>
      </c>
      <c r="AB234" s="49">
        <v>10</v>
      </c>
      <c r="AC234" s="49">
        <v>2</v>
      </c>
      <c r="AD234" s="40">
        <f t="shared" si="110"/>
        <v>12</v>
      </c>
      <c r="AE234" s="41">
        <f t="shared" si="111"/>
        <v>1</v>
      </c>
      <c r="AF234" s="41">
        <f t="shared" si="112"/>
        <v>1</v>
      </c>
      <c r="AG234" s="42" t="s">
        <v>80</v>
      </c>
      <c r="AH234" s="37" t="s">
        <v>81</v>
      </c>
      <c r="AI234" s="37" t="s">
        <v>94</v>
      </c>
      <c r="AJ234" s="55" t="s">
        <v>197</v>
      </c>
      <c r="AK234" s="37"/>
      <c r="AL234" s="44">
        <f t="shared" si="113"/>
        <v>0</v>
      </c>
      <c r="AM234" s="44">
        <f t="shared" si="114"/>
        <v>0</v>
      </c>
      <c r="AN234" s="44">
        <f t="shared" si="115"/>
        <v>36</v>
      </c>
      <c r="AO234" s="44">
        <f t="shared" si="116"/>
        <v>3.96</v>
      </c>
      <c r="AP234" s="44">
        <f t="shared" si="117"/>
        <v>6</v>
      </c>
      <c r="AQ234" s="44">
        <f t="shared" si="118"/>
        <v>1</v>
      </c>
      <c r="AR234" s="44">
        <f t="shared" si="119"/>
        <v>0</v>
      </c>
      <c r="AS234" s="44">
        <f t="shared" si="120"/>
        <v>0</v>
      </c>
      <c r="AT234" s="44">
        <f t="shared" si="121"/>
        <v>0</v>
      </c>
      <c r="AU234" s="44">
        <f t="shared" si="122"/>
        <v>0</v>
      </c>
      <c r="AV234" s="44">
        <f>IF(M234="ПП",РПП*AA234*(U234/1.5),IF(M234="ВП",ВПр*AA234*(U234/1.5),IF(M234="РПА",РПА*AA234*(U234/1.5),IF(M234="КПА",кпа*AA234*(U234/1.5),0))))</f>
        <v>0</v>
      </c>
      <c r="AW234" s="44">
        <f t="shared" si="123"/>
        <v>0</v>
      </c>
      <c r="AX234" s="44">
        <f t="shared" si="124"/>
        <v>0</v>
      </c>
      <c r="AY234" s="44">
        <f t="shared" si="125"/>
        <v>0</v>
      </c>
      <c r="AZ234" s="44">
        <f t="shared" si="126"/>
        <v>0</v>
      </c>
      <c r="BA234" s="44">
        <f t="shared" si="127"/>
        <v>0</v>
      </c>
      <c r="BB234" s="44">
        <f t="shared" si="128"/>
        <v>0</v>
      </c>
      <c r="BC234" s="44">
        <f t="shared" si="129"/>
        <v>0</v>
      </c>
      <c r="BD234" s="44">
        <f t="shared" si="130"/>
        <v>0</v>
      </c>
      <c r="BE234" s="45">
        <f t="shared" si="131"/>
        <v>46.96</v>
      </c>
      <c r="BF234" s="46"/>
      <c r="BG234" s="47">
        <f t="shared" si="132"/>
        <v>36</v>
      </c>
      <c r="BH234" s="47">
        <f t="shared" si="133"/>
        <v>1</v>
      </c>
      <c r="BI234" s="47">
        <f t="shared" si="134"/>
        <v>10.96</v>
      </c>
      <c r="BJ234" s="48">
        <f t="shared" si="135"/>
        <v>0</v>
      </c>
      <c r="BK234" s="48">
        <f t="shared" si="136"/>
        <v>0</v>
      </c>
      <c r="BL234" s="48">
        <f t="shared" si="137"/>
        <v>0</v>
      </c>
    </row>
    <row r="235" spans="1:64" s="2" customFormat="1" ht="30" customHeight="1">
      <c r="A235" s="29" t="str">
        <f t="shared" si="104"/>
        <v>Д</v>
      </c>
      <c r="B235" s="29" t="str">
        <f t="shared" si="105"/>
        <v>Б</v>
      </c>
      <c r="C235" s="30" t="s">
        <v>193</v>
      </c>
      <c r="D235" s="31" t="str">
        <f t="shared" si="106"/>
        <v>'09.03.03</v>
      </c>
      <c r="E235" s="32" t="str">
        <f t="shared" si="107"/>
        <v>Прикладная информатика</v>
      </c>
      <c r="F235" s="33" t="s">
        <v>74</v>
      </c>
      <c r="G235" s="33" t="s">
        <v>89</v>
      </c>
      <c r="H235" s="34"/>
      <c r="I235" s="34"/>
      <c r="J235" s="35" t="s">
        <v>152</v>
      </c>
      <c r="K235" s="36">
        <v>4</v>
      </c>
      <c r="L235" s="36">
        <v>18</v>
      </c>
      <c r="M235" s="37" t="s">
        <v>78</v>
      </c>
      <c r="N235" s="36">
        <v>1</v>
      </c>
      <c r="O235" s="36"/>
      <c r="P235" s="36"/>
      <c r="Q235" s="37"/>
      <c r="R235" s="36"/>
      <c r="S235" s="36"/>
      <c r="T235" s="36"/>
      <c r="U235" s="36"/>
      <c r="V235" s="36"/>
      <c r="W235" s="39" t="str">
        <f t="shared" si="108"/>
        <v>НПИбд</v>
      </c>
      <c r="X235" s="36" t="s">
        <v>195</v>
      </c>
      <c r="Y235" s="36">
        <v>4</v>
      </c>
      <c r="Z235" s="36">
        <v>2</v>
      </c>
      <c r="AA235" s="39">
        <f t="shared" si="109"/>
        <v>53</v>
      </c>
      <c r="AB235" s="36">
        <v>43</v>
      </c>
      <c r="AC235" s="36">
        <v>10</v>
      </c>
      <c r="AD235" s="40">
        <f t="shared" si="110"/>
        <v>53</v>
      </c>
      <c r="AE235" s="41">
        <f t="shared" si="111"/>
        <v>1</v>
      </c>
      <c r="AF235" s="41">
        <f t="shared" si="112"/>
        <v>1</v>
      </c>
      <c r="AG235" s="42" t="s">
        <v>80</v>
      </c>
      <c r="AH235" s="37" t="s">
        <v>81</v>
      </c>
      <c r="AI235" s="37" t="s">
        <v>82</v>
      </c>
      <c r="AJ235" s="55" t="s">
        <v>83</v>
      </c>
      <c r="AK235" s="37"/>
      <c r="AL235" s="44">
        <f t="shared" si="113"/>
        <v>18</v>
      </c>
      <c r="AM235" s="44">
        <f t="shared" si="114"/>
        <v>0</v>
      </c>
      <c r="AN235" s="44">
        <f t="shared" si="115"/>
        <v>0</v>
      </c>
      <c r="AO235" s="44">
        <f t="shared" si="116"/>
        <v>0</v>
      </c>
      <c r="AP235" s="44">
        <f t="shared" si="117"/>
        <v>0</v>
      </c>
      <c r="AQ235" s="44">
        <f t="shared" si="118"/>
        <v>0</v>
      </c>
      <c r="AR235" s="44">
        <f t="shared" si="119"/>
        <v>1.8</v>
      </c>
      <c r="AS235" s="44">
        <f t="shared" si="120"/>
        <v>0</v>
      </c>
      <c r="AT235" s="44">
        <f t="shared" si="121"/>
        <v>0</v>
      </c>
      <c r="AU235" s="44">
        <f t="shared" si="122"/>
        <v>0</v>
      </c>
      <c r="AV235" s="44">
        <f>IF(M235="ПП",РПП*AA235*(U235/1.5),IF(M235="ВП",ВПр*AA235*(U235/1.5),IF(M235="РПА",РПА*AA235*(U235/1.5),IF(M235="КПА",кпа*AA235*(U235/1.5),0))))</f>
        <v>0</v>
      </c>
      <c r="AW235" s="44">
        <f t="shared" si="123"/>
        <v>0</v>
      </c>
      <c r="AX235" s="44">
        <f t="shared" si="124"/>
        <v>0</v>
      </c>
      <c r="AY235" s="44">
        <f t="shared" si="125"/>
        <v>0</v>
      </c>
      <c r="AZ235" s="44">
        <f t="shared" si="126"/>
        <v>0</v>
      </c>
      <c r="BA235" s="44">
        <f t="shared" si="127"/>
        <v>0</v>
      </c>
      <c r="BB235" s="44">
        <f t="shared" si="128"/>
        <v>0</v>
      </c>
      <c r="BC235" s="44">
        <f t="shared" si="129"/>
        <v>0</v>
      </c>
      <c r="BD235" s="44">
        <f t="shared" si="130"/>
        <v>0</v>
      </c>
      <c r="BE235" s="45">
        <f t="shared" si="131"/>
        <v>19.8</v>
      </c>
      <c r="BF235" s="46"/>
      <c r="BG235" s="47">
        <f t="shared" si="132"/>
        <v>0</v>
      </c>
      <c r="BH235" s="47">
        <f t="shared" si="133"/>
        <v>0</v>
      </c>
      <c r="BI235" s="47">
        <f t="shared" si="134"/>
        <v>0</v>
      </c>
      <c r="BJ235" s="48">
        <f t="shared" si="135"/>
        <v>18</v>
      </c>
      <c r="BK235" s="48">
        <f t="shared" si="136"/>
        <v>0.5</v>
      </c>
      <c r="BL235" s="48">
        <f t="shared" si="137"/>
        <v>1.8</v>
      </c>
    </row>
    <row r="236" spans="1:64" s="2" customFormat="1" ht="30" customHeight="1">
      <c r="A236" s="29" t="str">
        <f t="shared" si="104"/>
        <v>Д</v>
      </c>
      <c r="B236" s="29" t="str">
        <f t="shared" si="105"/>
        <v>Б</v>
      </c>
      <c r="C236" s="30" t="s">
        <v>193</v>
      </c>
      <c r="D236" s="31" t="str">
        <f t="shared" si="106"/>
        <v>'09.03.03</v>
      </c>
      <c r="E236" s="32" t="str">
        <f t="shared" si="107"/>
        <v>Прикладная информатика</v>
      </c>
      <c r="F236" s="33" t="s">
        <v>74</v>
      </c>
      <c r="G236" s="33" t="s">
        <v>89</v>
      </c>
      <c r="H236" s="34"/>
      <c r="I236" s="34"/>
      <c r="J236" s="35" t="s">
        <v>152</v>
      </c>
      <c r="K236" s="38">
        <v>4</v>
      </c>
      <c r="L236" s="36">
        <v>18</v>
      </c>
      <c r="M236" s="37" t="s">
        <v>108</v>
      </c>
      <c r="N236" s="38"/>
      <c r="O236" s="38">
        <v>1</v>
      </c>
      <c r="P236" s="38"/>
      <c r="Q236" s="37" t="s">
        <v>85</v>
      </c>
      <c r="R236" s="38"/>
      <c r="S236" s="38"/>
      <c r="T236" s="38"/>
      <c r="U236" s="38"/>
      <c r="V236" s="38"/>
      <c r="W236" s="39" t="str">
        <f t="shared" si="108"/>
        <v>НПИбд</v>
      </c>
      <c r="X236" s="36" t="s">
        <v>116</v>
      </c>
      <c r="Y236" s="36">
        <v>1</v>
      </c>
      <c r="Z236" s="36">
        <v>1</v>
      </c>
      <c r="AA236" s="39">
        <f t="shared" si="109"/>
        <v>14</v>
      </c>
      <c r="AB236" s="49">
        <v>11</v>
      </c>
      <c r="AC236" s="49">
        <v>3</v>
      </c>
      <c r="AD236" s="40">
        <f t="shared" si="110"/>
        <v>12</v>
      </c>
      <c r="AE236" s="41">
        <f t="shared" si="111"/>
        <v>1</v>
      </c>
      <c r="AF236" s="41">
        <f t="shared" si="112"/>
        <v>1.1666666666666667</v>
      </c>
      <c r="AG236" s="42" t="s">
        <v>80</v>
      </c>
      <c r="AH236" s="37" t="s">
        <v>81</v>
      </c>
      <c r="AI236" s="37" t="s">
        <v>82</v>
      </c>
      <c r="AJ236" s="55" t="s">
        <v>83</v>
      </c>
      <c r="AK236" s="37"/>
      <c r="AL236" s="44">
        <f t="shared" si="113"/>
        <v>0</v>
      </c>
      <c r="AM236" s="44">
        <f t="shared" si="114"/>
        <v>0</v>
      </c>
      <c r="AN236" s="44">
        <f t="shared" si="115"/>
        <v>18</v>
      </c>
      <c r="AO236" s="44">
        <f t="shared" si="116"/>
        <v>4.62</v>
      </c>
      <c r="AP236" s="44">
        <f t="shared" si="117"/>
        <v>7</v>
      </c>
      <c r="AQ236" s="44">
        <f t="shared" si="118"/>
        <v>1</v>
      </c>
      <c r="AR236" s="44">
        <f t="shared" si="119"/>
        <v>0</v>
      </c>
      <c r="AS236" s="44">
        <f t="shared" si="120"/>
        <v>0</v>
      </c>
      <c r="AT236" s="44">
        <f t="shared" si="121"/>
        <v>0</v>
      </c>
      <c r="AU236" s="44">
        <f t="shared" si="122"/>
        <v>0</v>
      </c>
      <c r="AV236" s="44">
        <f>IF(M236="ПП",РПП*AA236*(U236/1.5),IF(M236="ВП",ВПр*AA236*(U236/1.5),IF(M236="РПА",РПА*AA236*(U236/1.5),IF(M236="КПА",кпа*AA236*(U236/1.5),0))))</f>
        <v>0</v>
      </c>
      <c r="AW236" s="44">
        <f t="shared" si="123"/>
        <v>0</v>
      </c>
      <c r="AX236" s="44">
        <f t="shared" si="124"/>
        <v>0</v>
      </c>
      <c r="AY236" s="44">
        <f t="shared" si="125"/>
        <v>0</v>
      </c>
      <c r="AZ236" s="44">
        <f t="shared" si="126"/>
        <v>0</v>
      </c>
      <c r="BA236" s="44">
        <f t="shared" si="127"/>
        <v>0</v>
      </c>
      <c r="BB236" s="44">
        <f t="shared" si="128"/>
        <v>0</v>
      </c>
      <c r="BC236" s="44">
        <f t="shared" si="129"/>
        <v>0</v>
      </c>
      <c r="BD236" s="44">
        <f t="shared" si="130"/>
        <v>0</v>
      </c>
      <c r="BE236" s="45">
        <f t="shared" si="131"/>
        <v>30.62</v>
      </c>
      <c r="BF236" s="46"/>
      <c r="BG236" s="47">
        <f t="shared" si="132"/>
        <v>0</v>
      </c>
      <c r="BH236" s="47">
        <f t="shared" si="133"/>
        <v>0</v>
      </c>
      <c r="BI236" s="47">
        <f t="shared" si="134"/>
        <v>0</v>
      </c>
      <c r="BJ236" s="48">
        <f t="shared" si="135"/>
        <v>18</v>
      </c>
      <c r="BK236" s="48">
        <f t="shared" si="136"/>
        <v>0.5</v>
      </c>
      <c r="BL236" s="48">
        <f t="shared" si="137"/>
        <v>12.620000000000001</v>
      </c>
    </row>
    <row r="237" spans="1:64" s="2" customFormat="1" ht="30" customHeight="1">
      <c r="A237" s="29" t="str">
        <f t="shared" si="104"/>
        <v>Д</v>
      </c>
      <c r="B237" s="29" t="str">
        <f t="shared" si="105"/>
        <v>Б</v>
      </c>
      <c r="C237" s="30" t="s">
        <v>193</v>
      </c>
      <c r="D237" s="31" t="str">
        <f t="shared" si="106"/>
        <v>'09.03.03</v>
      </c>
      <c r="E237" s="32" t="str">
        <f t="shared" si="107"/>
        <v>Прикладная информатика</v>
      </c>
      <c r="F237" s="33" t="s">
        <v>74</v>
      </c>
      <c r="G237" s="33" t="s">
        <v>89</v>
      </c>
      <c r="H237" s="34"/>
      <c r="I237" s="34"/>
      <c r="J237" s="35" t="s">
        <v>152</v>
      </c>
      <c r="K237" s="52">
        <v>4</v>
      </c>
      <c r="L237" s="36">
        <v>18</v>
      </c>
      <c r="M237" s="37" t="s">
        <v>108</v>
      </c>
      <c r="N237" s="52"/>
      <c r="O237" s="52">
        <v>1</v>
      </c>
      <c r="P237" s="52"/>
      <c r="Q237" s="37" t="s">
        <v>85</v>
      </c>
      <c r="R237" s="52"/>
      <c r="S237" s="52"/>
      <c r="T237" s="52"/>
      <c r="U237" s="52"/>
      <c r="V237" s="52"/>
      <c r="W237" s="39" t="str">
        <f t="shared" si="108"/>
        <v>НПИбд</v>
      </c>
      <c r="X237" s="36" t="s">
        <v>116</v>
      </c>
      <c r="Y237" s="36">
        <v>1</v>
      </c>
      <c r="Z237" s="36">
        <v>1</v>
      </c>
      <c r="AA237" s="39">
        <f t="shared" si="109"/>
        <v>13</v>
      </c>
      <c r="AB237" s="49">
        <v>11</v>
      </c>
      <c r="AC237" s="49">
        <v>2</v>
      </c>
      <c r="AD237" s="40">
        <f t="shared" si="110"/>
        <v>12</v>
      </c>
      <c r="AE237" s="41">
        <f t="shared" si="111"/>
        <v>1</v>
      </c>
      <c r="AF237" s="41">
        <f t="shared" si="112"/>
        <v>1.0833333333333333</v>
      </c>
      <c r="AG237" s="42" t="s">
        <v>80</v>
      </c>
      <c r="AH237" s="37" t="s">
        <v>81</v>
      </c>
      <c r="AI237" s="37" t="s">
        <v>82</v>
      </c>
      <c r="AJ237" s="55" t="s">
        <v>83</v>
      </c>
      <c r="AK237" s="37"/>
      <c r="AL237" s="44">
        <f t="shared" si="113"/>
        <v>0</v>
      </c>
      <c r="AM237" s="44">
        <f t="shared" si="114"/>
        <v>0</v>
      </c>
      <c r="AN237" s="44">
        <f t="shared" si="115"/>
        <v>18</v>
      </c>
      <c r="AO237" s="44">
        <f t="shared" si="116"/>
        <v>4.29</v>
      </c>
      <c r="AP237" s="44">
        <f t="shared" si="117"/>
        <v>6.5</v>
      </c>
      <c r="AQ237" s="44">
        <f t="shared" si="118"/>
        <v>1</v>
      </c>
      <c r="AR237" s="44">
        <f t="shared" si="119"/>
        <v>0</v>
      </c>
      <c r="AS237" s="44">
        <f t="shared" si="120"/>
        <v>0</v>
      </c>
      <c r="AT237" s="44">
        <f t="shared" si="121"/>
        <v>0</v>
      </c>
      <c r="AU237" s="44">
        <f t="shared" si="122"/>
        <v>0</v>
      </c>
      <c r="AV237" s="44">
        <f>IF(M237="ПП",РПП*AA237*(U237/1.5),IF(M237="ВП",ВПр*AA237*(U237/1.5),IF(M237="РПА",РПА*AA237*(U237/1.5),IF(M237="КПА",кпа*AA237*(U237/1.5),0))))</f>
        <v>0</v>
      </c>
      <c r="AW237" s="44">
        <f t="shared" si="123"/>
        <v>0</v>
      </c>
      <c r="AX237" s="44">
        <f t="shared" si="124"/>
        <v>0</v>
      </c>
      <c r="AY237" s="44">
        <f t="shared" si="125"/>
        <v>0</v>
      </c>
      <c r="AZ237" s="44">
        <f t="shared" si="126"/>
        <v>0</v>
      </c>
      <c r="BA237" s="44">
        <f t="shared" si="127"/>
        <v>0</v>
      </c>
      <c r="BB237" s="44">
        <f t="shared" si="128"/>
        <v>0</v>
      </c>
      <c r="BC237" s="44">
        <f t="shared" si="129"/>
        <v>0</v>
      </c>
      <c r="BD237" s="44">
        <f t="shared" si="130"/>
        <v>0</v>
      </c>
      <c r="BE237" s="45">
        <f t="shared" si="131"/>
        <v>29.79</v>
      </c>
      <c r="BF237" s="46"/>
      <c r="BG237" s="47">
        <f t="shared" si="132"/>
        <v>0</v>
      </c>
      <c r="BH237" s="47">
        <f t="shared" si="133"/>
        <v>0</v>
      </c>
      <c r="BI237" s="47">
        <f t="shared" si="134"/>
        <v>0</v>
      </c>
      <c r="BJ237" s="48">
        <f t="shared" si="135"/>
        <v>18</v>
      </c>
      <c r="BK237" s="48">
        <f t="shared" si="136"/>
        <v>0.5</v>
      </c>
      <c r="BL237" s="48">
        <f t="shared" si="137"/>
        <v>11.79</v>
      </c>
    </row>
    <row r="238" spans="1:64" s="2" customFormat="1" ht="30" customHeight="1">
      <c r="A238" s="29" t="str">
        <f t="shared" si="104"/>
        <v>Д</v>
      </c>
      <c r="B238" s="29" t="str">
        <f t="shared" si="105"/>
        <v>Б</v>
      </c>
      <c r="C238" s="30" t="s">
        <v>193</v>
      </c>
      <c r="D238" s="31" t="str">
        <f t="shared" si="106"/>
        <v>'09.03.03</v>
      </c>
      <c r="E238" s="32" t="str">
        <f t="shared" si="107"/>
        <v>Прикладная информатика</v>
      </c>
      <c r="F238" s="33" t="s">
        <v>74</v>
      </c>
      <c r="G238" s="33" t="s">
        <v>89</v>
      </c>
      <c r="H238" s="34"/>
      <c r="I238" s="34"/>
      <c r="J238" s="35" t="s">
        <v>152</v>
      </c>
      <c r="K238" s="36">
        <v>4</v>
      </c>
      <c r="L238" s="36">
        <v>18</v>
      </c>
      <c r="M238" s="37" t="s">
        <v>108</v>
      </c>
      <c r="N238" s="36"/>
      <c r="O238" s="36">
        <v>1</v>
      </c>
      <c r="P238" s="36"/>
      <c r="Q238" s="37" t="s">
        <v>85</v>
      </c>
      <c r="R238" s="38"/>
      <c r="S238" s="38"/>
      <c r="T238" s="38"/>
      <c r="U238" s="38"/>
      <c r="V238" s="38"/>
      <c r="W238" s="39" t="str">
        <f t="shared" si="108"/>
        <v>НПИбд</v>
      </c>
      <c r="X238" s="36" t="s">
        <v>133</v>
      </c>
      <c r="Y238" s="36">
        <v>1</v>
      </c>
      <c r="Z238" s="36">
        <v>1</v>
      </c>
      <c r="AA238" s="39">
        <f t="shared" si="109"/>
        <v>14</v>
      </c>
      <c r="AB238" s="49">
        <v>11</v>
      </c>
      <c r="AC238" s="49">
        <v>3</v>
      </c>
      <c r="AD238" s="40">
        <f t="shared" si="110"/>
        <v>12</v>
      </c>
      <c r="AE238" s="41">
        <f t="shared" si="111"/>
        <v>1</v>
      </c>
      <c r="AF238" s="41">
        <f t="shared" si="112"/>
        <v>1.1666666666666667</v>
      </c>
      <c r="AG238" s="42" t="s">
        <v>80</v>
      </c>
      <c r="AH238" s="37" t="s">
        <v>81</v>
      </c>
      <c r="AI238" s="37" t="s">
        <v>82</v>
      </c>
      <c r="AJ238" s="55" t="s">
        <v>83</v>
      </c>
      <c r="AK238" s="37"/>
      <c r="AL238" s="44">
        <f t="shared" si="113"/>
        <v>0</v>
      </c>
      <c r="AM238" s="44">
        <f t="shared" si="114"/>
        <v>0</v>
      </c>
      <c r="AN238" s="44">
        <f t="shared" si="115"/>
        <v>18</v>
      </c>
      <c r="AO238" s="44">
        <f t="shared" si="116"/>
        <v>4.62</v>
      </c>
      <c r="AP238" s="44">
        <f t="shared" si="117"/>
        <v>7</v>
      </c>
      <c r="AQ238" s="44">
        <f t="shared" si="118"/>
        <v>1</v>
      </c>
      <c r="AR238" s="44">
        <f t="shared" si="119"/>
        <v>0</v>
      </c>
      <c r="AS238" s="44">
        <f t="shared" si="120"/>
        <v>0</v>
      </c>
      <c r="AT238" s="44">
        <f t="shared" si="121"/>
        <v>0</v>
      </c>
      <c r="AU238" s="44">
        <f t="shared" si="122"/>
        <v>0</v>
      </c>
      <c r="AV238" s="44">
        <f>IF(M238="ПП",РПП*AA238*(U238/1.5),IF(M238="ВП",ВПр*AA238*(U238/1.5),IF(M238="РПА",РПА*AA238*(U238/1.5),IF(M238="КПА",кпа*AA238*(U238/1.5),0))))</f>
        <v>0</v>
      </c>
      <c r="AW238" s="44">
        <f t="shared" si="123"/>
        <v>0</v>
      </c>
      <c r="AX238" s="44">
        <f t="shared" si="124"/>
        <v>0</v>
      </c>
      <c r="AY238" s="44">
        <f t="shared" si="125"/>
        <v>0</v>
      </c>
      <c r="AZ238" s="44">
        <f t="shared" si="126"/>
        <v>0</v>
      </c>
      <c r="BA238" s="44">
        <f t="shared" si="127"/>
        <v>0</v>
      </c>
      <c r="BB238" s="44">
        <f t="shared" si="128"/>
        <v>0</v>
      </c>
      <c r="BC238" s="44">
        <f t="shared" si="129"/>
        <v>0</v>
      </c>
      <c r="BD238" s="44">
        <f t="shared" si="130"/>
        <v>0</v>
      </c>
      <c r="BE238" s="45">
        <f t="shared" si="131"/>
        <v>30.62</v>
      </c>
      <c r="BF238" s="46"/>
      <c r="BG238" s="47">
        <f t="shared" si="132"/>
        <v>0</v>
      </c>
      <c r="BH238" s="47">
        <f t="shared" si="133"/>
        <v>0</v>
      </c>
      <c r="BI238" s="47">
        <f t="shared" si="134"/>
        <v>0</v>
      </c>
      <c r="BJ238" s="48">
        <f t="shared" si="135"/>
        <v>18</v>
      </c>
      <c r="BK238" s="48">
        <f t="shared" si="136"/>
        <v>0.5</v>
      </c>
      <c r="BL238" s="48">
        <f t="shared" si="137"/>
        <v>12.620000000000001</v>
      </c>
    </row>
    <row r="239" spans="1:64" s="2" customFormat="1" ht="30" customHeight="1">
      <c r="A239" s="29" t="str">
        <f t="shared" si="104"/>
        <v>Д</v>
      </c>
      <c r="B239" s="29" t="str">
        <f t="shared" si="105"/>
        <v>Б</v>
      </c>
      <c r="C239" s="30" t="s">
        <v>193</v>
      </c>
      <c r="D239" s="31" t="str">
        <f t="shared" si="106"/>
        <v>'09.03.03</v>
      </c>
      <c r="E239" s="32" t="str">
        <f t="shared" si="107"/>
        <v>Прикладная информатика</v>
      </c>
      <c r="F239" s="33" t="s">
        <v>74</v>
      </c>
      <c r="G239" s="33" t="s">
        <v>89</v>
      </c>
      <c r="H239" s="34"/>
      <c r="I239" s="34"/>
      <c r="J239" s="35" t="s">
        <v>152</v>
      </c>
      <c r="K239" s="36">
        <v>4</v>
      </c>
      <c r="L239" s="36">
        <v>18</v>
      </c>
      <c r="M239" s="37" t="s">
        <v>108</v>
      </c>
      <c r="N239" s="36"/>
      <c r="O239" s="36">
        <v>1</v>
      </c>
      <c r="P239" s="36"/>
      <c r="Q239" s="37" t="s">
        <v>85</v>
      </c>
      <c r="R239" s="38"/>
      <c r="S239" s="38"/>
      <c r="T239" s="38"/>
      <c r="U239" s="38"/>
      <c r="V239" s="38"/>
      <c r="W239" s="39" t="str">
        <f t="shared" si="108"/>
        <v>НПИбд</v>
      </c>
      <c r="X239" s="36" t="s">
        <v>133</v>
      </c>
      <c r="Y239" s="36">
        <v>1</v>
      </c>
      <c r="Z239" s="36">
        <v>1</v>
      </c>
      <c r="AA239" s="39">
        <f t="shared" si="109"/>
        <v>12</v>
      </c>
      <c r="AB239" s="49">
        <v>10</v>
      </c>
      <c r="AC239" s="49">
        <v>2</v>
      </c>
      <c r="AD239" s="40">
        <f t="shared" si="110"/>
        <v>12</v>
      </c>
      <c r="AE239" s="41">
        <f t="shared" si="111"/>
        <v>1</v>
      </c>
      <c r="AF239" s="41">
        <f t="shared" si="112"/>
        <v>1</v>
      </c>
      <c r="AG239" s="42" t="s">
        <v>80</v>
      </c>
      <c r="AH239" s="37" t="s">
        <v>81</v>
      </c>
      <c r="AI239" s="37" t="s">
        <v>82</v>
      </c>
      <c r="AJ239" s="55" t="s">
        <v>83</v>
      </c>
      <c r="AK239" s="37"/>
      <c r="AL239" s="44">
        <f t="shared" si="113"/>
        <v>0</v>
      </c>
      <c r="AM239" s="44">
        <f t="shared" si="114"/>
        <v>0</v>
      </c>
      <c r="AN239" s="44">
        <f t="shared" si="115"/>
        <v>18</v>
      </c>
      <c r="AO239" s="44">
        <f t="shared" si="116"/>
        <v>3.96</v>
      </c>
      <c r="AP239" s="44">
        <f t="shared" si="117"/>
        <v>6</v>
      </c>
      <c r="AQ239" s="44">
        <f t="shared" si="118"/>
        <v>1</v>
      </c>
      <c r="AR239" s="44">
        <f t="shared" si="119"/>
        <v>0</v>
      </c>
      <c r="AS239" s="44">
        <f t="shared" si="120"/>
        <v>0</v>
      </c>
      <c r="AT239" s="44">
        <f t="shared" si="121"/>
        <v>0</v>
      </c>
      <c r="AU239" s="44">
        <f t="shared" si="122"/>
        <v>0</v>
      </c>
      <c r="AV239" s="44">
        <f>IF(M239="ПП",РПП*AA239*(U239/1.5),IF(M239="ВП",ВПр*AA239*(U239/1.5),IF(M239="РПА",РПА*AA239*(U239/1.5),IF(M239="КПА",кпа*AA239*(U239/1.5),0))))</f>
        <v>0</v>
      </c>
      <c r="AW239" s="44">
        <f t="shared" si="123"/>
        <v>0</v>
      </c>
      <c r="AX239" s="44">
        <f t="shared" si="124"/>
        <v>0</v>
      </c>
      <c r="AY239" s="44">
        <f t="shared" si="125"/>
        <v>0</v>
      </c>
      <c r="AZ239" s="44">
        <f t="shared" si="126"/>
        <v>0</v>
      </c>
      <c r="BA239" s="44">
        <f t="shared" si="127"/>
        <v>0</v>
      </c>
      <c r="BB239" s="44">
        <f t="shared" si="128"/>
        <v>0</v>
      </c>
      <c r="BC239" s="44">
        <f t="shared" si="129"/>
        <v>0</v>
      </c>
      <c r="BD239" s="44">
        <f t="shared" si="130"/>
        <v>0</v>
      </c>
      <c r="BE239" s="45">
        <f t="shared" si="131"/>
        <v>28.96</v>
      </c>
      <c r="BF239" s="46"/>
      <c r="BG239" s="47">
        <f t="shared" si="132"/>
        <v>0</v>
      </c>
      <c r="BH239" s="47">
        <f t="shared" si="133"/>
        <v>0</v>
      </c>
      <c r="BI239" s="47">
        <f t="shared" si="134"/>
        <v>0</v>
      </c>
      <c r="BJ239" s="48">
        <f t="shared" si="135"/>
        <v>18</v>
      </c>
      <c r="BK239" s="48">
        <f t="shared" si="136"/>
        <v>0.5</v>
      </c>
      <c r="BL239" s="48">
        <f t="shared" si="137"/>
        <v>10.96</v>
      </c>
    </row>
    <row r="240" spans="1:64" s="2" customFormat="1" ht="30" customHeight="1">
      <c r="A240" s="29" t="str">
        <f t="shared" si="104"/>
        <v>Д</v>
      </c>
      <c r="B240" s="29" t="str">
        <f t="shared" si="105"/>
        <v>Б</v>
      </c>
      <c r="C240" s="30" t="s">
        <v>193</v>
      </c>
      <c r="D240" s="31" t="str">
        <f t="shared" si="106"/>
        <v>'09.03.03</v>
      </c>
      <c r="E240" s="32" t="str">
        <f t="shared" si="107"/>
        <v>Прикладная информатика</v>
      </c>
      <c r="F240" s="33" t="s">
        <v>74</v>
      </c>
      <c r="G240" s="33" t="s">
        <v>89</v>
      </c>
      <c r="H240" s="34"/>
      <c r="I240" s="34"/>
      <c r="J240" s="35" t="s">
        <v>198</v>
      </c>
      <c r="K240" s="36" t="s">
        <v>77</v>
      </c>
      <c r="L240" s="36">
        <v>9</v>
      </c>
      <c r="M240" s="37" t="s">
        <v>78</v>
      </c>
      <c r="N240" s="36">
        <v>2</v>
      </c>
      <c r="O240" s="36"/>
      <c r="P240" s="36"/>
      <c r="Q240" s="37"/>
      <c r="R240" s="38"/>
      <c r="S240" s="38"/>
      <c r="T240" s="38"/>
      <c r="U240" s="38"/>
      <c r="V240" s="38"/>
      <c r="W240" s="39" t="str">
        <f t="shared" si="108"/>
        <v>НПИбд</v>
      </c>
      <c r="X240" s="36" t="s">
        <v>79</v>
      </c>
      <c r="Y240" s="36">
        <v>4</v>
      </c>
      <c r="Z240" s="36">
        <v>2</v>
      </c>
      <c r="AA240" s="39">
        <f t="shared" si="109"/>
        <v>51</v>
      </c>
      <c r="AB240" s="36">
        <v>40</v>
      </c>
      <c r="AC240" s="36">
        <v>11</v>
      </c>
      <c r="AD240" s="40">
        <f t="shared" si="110"/>
        <v>51</v>
      </c>
      <c r="AE240" s="41">
        <f t="shared" si="111"/>
        <v>1</v>
      </c>
      <c r="AF240" s="41">
        <f t="shared" si="112"/>
        <v>1</v>
      </c>
      <c r="AG240" s="42" t="s">
        <v>80</v>
      </c>
      <c r="AH240" s="37" t="s">
        <v>81</v>
      </c>
      <c r="AI240" s="37" t="s">
        <v>94</v>
      </c>
      <c r="AJ240" s="55" t="s">
        <v>197</v>
      </c>
      <c r="AK240" s="37"/>
      <c r="AL240" s="44">
        <f t="shared" si="113"/>
        <v>18</v>
      </c>
      <c r="AM240" s="44">
        <f t="shared" si="114"/>
        <v>0</v>
      </c>
      <c r="AN240" s="44">
        <f t="shared" si="115"/>
        <v>0</v>
      </c>
      <c r="AO240" s="44">
        <f t="shared" si="116"/>
        <v>0</v>
      </c>
      <c r="AP240" s="44">
        <f t="shared" si="117"/>
        <v>0</v>
      </c>
      <c r="AQ240" s="44">
        <f t="shared" si="118"/>
        <v>0</v>
      </c>
      <c r="AR240" s="44">
        <f t="shared" si="119"/>
        <v>1.8</v>
      </c>
      <c r="AS240" s="44">
        <f t="shared" si="120"/>
        <v>0</v>
      </c>
      <c r="AT240" s="44">
        <f t="shared" si="121"/>
        <v>0</v>
      </c>
      <c r="AU240" s="44">
        <f t="shared" si="122"/>
        <v>0</v>
      </c>
      <c r="AV240" s="44">
        <f>IF(M240="ПП",РПП*AA240*(U240/1.5),IF(M240="ВП",ВПр*AA240*(U240/1.5),IF(M240="РПА",РПА*AA240*(U240/1.5),IF(M240="КПА",кпа*AA240*(U240/1.5),0))))</f>
        <v>0</v>
      </c>
      <c r="AW240" s="44">
        <f t="shared" si="123"/>
        <v>0</v>
      </c>
      <c r="AX240" s="44">
        <f t="shared" si="124"/>
        <v>0</v>
      </c>
      <c r="AY240" s="44">
        <f t="shared" si="125"/>
        <v>0</v>
      </c>
      <c r="AZ240" s="44">
        <f t="shared" si="126"/>
        <v>0</v>
      </c>
      <c r="BA240" s="44">
        <f t="shared" si="127"/>
        <v>0</v>
      </c>
      <c r="BB240" s="44">
        <f t="shared" si="128"/>
        <v>0</v>
      </c>
      <c r="BC240" s="44">
        <f t="shared" si="129"/>
        <v>0</v>
      </c>
      <c r="BD240" s="44">
        <f t="shared" si="130"/>
        <v>0</v>
      </c>
      <c r="BE240" s="45">
        <f t="shared" si="131"/>
        <v>19.8</v>
      </c>
      <c r="BF240" s="46"/>
      <c r="BG240" s="47">
        <f t="shared" si="132"/>
        <v>18</v>
      </c>
      <c r="BH240" s="47">
        <f t="shared" si="133"/>
        <v>1</v>
      </c>
      <c r="BI240" s="47">
        <f t="shared" si="134"/>
        <v>1.8</v>
      </c>
      <c r="BJ240" s="48">
        <f t="shared" si="135"/>
        <v>0</v>
      </c>
      <c r="BK240" s="48">
        <f t="shared" si="136"/>
        <v>0</v>
      </c>
      <c r="BL240" s="48">
        <f t="shared" si="137"/>
        <v>0</v>
      </c>
    </row>
    <row r="241" spans="1:64" s="2" customFormat="1" ht="30" customHeight="1">
      <c r="A241" s="29" t="str">
        <f t="shared" si="104"/>
        <v>Д</v>
      </c>
      <c r="B241" s="29" t="str">
        <f t="shared" si="105"/>
        <v>Б</v>
      </c>
      <c r="C241" s="30" t="s">
        <v>193</v>
      </c>
      <c r="D241" s="31" t="str">
        <f t="shared" si="106"/>
        <v>'09.03.03</v>
      </c>
      <c r="E241" s="32" t="str">
        <f t="shared" si="107"/>
        <v>Прикладная информатика</v>
      </c>
      <c r="F241" s="33" t="s">
        <v>74</v>
      </c>
      <c r="G241" s="33" t="s">
        <v>89</v>
      </c>
      <c r="H241" s="34"/>
      <c r="I241" s="34"/>
      <c r="J241" s="35" t="s">
        <v>198</v>
      </c>
      <c r="K241" s="36" t="s">
        <v>77</v>
      </c>
      <c r="L241" s="36">
        <v>9</v>
      </c>
      <c r="M241" s="37" t="s">
        <v>108</v>
      </c>
      <c r="N241" s="36"/>
      <c r="O241" s="36">
        <v>2</v>
      </c>
      <c r="P241" s="36"/>
      <c r="Q241" s="37" t="s">
        <v>85</v>
      </c>
      <c r="R241" s="38"/>
      <c r="S241" s="38"/>
      <c r="T241" s="38"/>
      <c r="U241" s="38"/>
      <c r="V241" s="38"/>
      <c r="W241" s="39" t="str">
        <f t="shared" si="108"/>
        <v>НПИбд</v>
      </c>
      <c r="X241" s="36" t="s">
        <v>86</v>
      </c>
      <c r="Y241" s="36">
        <v>1</v>
      </c>
      <c r="Z241" s="36">
        <v>1</v>
      </c>
      <c r="AA241" s="39">
        <f t="shared" si="109"/>
        <v>13</v>
      </c>
      <c r="AB241" s="49">
        <v>10</v>
      </c>
      <c r="AC241" s="49">
        <v>3</v>
      </c>
      <c r="AD241" s="40">
        <f t="shared" si="110"/>
        <v>12</v>
      </c>
      <c r="AE241" s="41">
        <f t="shared" si="111"/>
        <v>1</v>
      </c>
      <c r="AF241" s="41">
        <f t="shared" si="112"/>
        <v>1.0833333333333333</v>
      </c>
      <c r="AG241" s="42" t="s">
        <v>80</v>
      </c>
      <c r="AH241" s="37" t="s">
        <v>81</v>
      </c>
      <c r="AI241" s="37" t="s">
        <v>94</v>
      </c>
      <c r="AJ241" s="55" t="s">
        <v>197</v>
      </c>
      <c r="AK241" s="37"/>
      <c r="AL241" s="44">
        <f t="shared" si="113"/>
        <v>0</v>
      </c>
      <c r="AM241" s="44">
        <f t="shared" si="114"/>
        <v>0</v>
      </c>
      <c r="AN241" s="44">
        <f t="shared" si="115"/>
        <v>18</v>
      </c>
      <c r="AO241" s="44">
        <f t="shared" si="116"/>
        <v>0</v>
      </c>
      <c r="AP241" s="44">
        <f t="shared" si="117"/>
        <v>6.5</v>
      </c>
      <c r="AQ241" s="44">
        <f t="shared" si="118"/>
        <v>1</v>
      </c>
      <c r="AR241" s="44">
        <f t="shared" si="119"/>
        <v>0</v>
      </c>
      <c r="AS241" s="44">
        <f t="shared" si="120"/>
        <v>0</v>
      </c>
      <c r="AT241" s="44">
        <f t="shared" si="121"/>
        <v>0</v>
      </c>
      <c r="AU241" s="44">
        <f t="shared" si="122"/>
        <v>0</v>
      </c>
      <c r="AV241" s="44">
        <f>IF(M241="ПП",РПП*AA241*(U241/1.5),IF(M241="ВП",ВПр*AA241*(U241/1.5),IF(M241="РПА",РПА*AA241*(U241/1.5),IF(M241="КПА",кпа*AA241*(U241/1.5),0))))</f>
        <v>0</v>
      </c>
      <c r="AW241" s="44">
        <f t="shared" si="123"/>
        <v>0</v>
      </c>
      <c r="AX241" s="44">
        <f t="shared" si="124"/>
        <v>0</v>
      </c>
      <c r="AY241" s="44">
        <f t="shared" si="125"/>
        <v>0</v>
      </c>
      <c r="AZ241" s="44">
        <f t="shared" si="126"/>
        <v>0</v>
      </c>
      <c r="BA241" s="44">
        <f t="shared" si="127"/>
        <v>0</v>
      </c>
      <c r="BB241" s="44">
        <f t="shared" si="128"/>
        <v>0</v>
      </c>
      <c r="BC241" s="44">
        <f t="shared" si="129"/>
        <v>0</v>
      </c>
      <c r="BD241" s="44">
        <f t="shared" si="130"/>
        <v>0</v>
      </c>
      <c r="BE241" s="45">
        <f t="shared" si="131"/>
        <v>25.5</v>
      </c>
      <c r="BF241" s="46"/>
      <c r="BG241" s="47">
        <f t="shared" si="132"/>
        <v>18</v>
      </c>
      <c r="BH241" s="47">
        <f t="shared" si="133"/>
        <v>1</v>
      </c>
      <c r="BI241" s="47">
        <f t="shared" si="134"/>
        <v>7.5</v>
      </c>
      <c r="BJ241" s="48">
        <f t="shared" si="135"/>
        <v>0</v>
      </c>
      <c r="BK241" s="48">
        <f t="shared" si="136"/>
        <v>0</v>
      </c>
      <c r="BL241" s="48">
        <f t="shared" si="137"/>
        <v>0</v>
      </c>
    </row>
    <row r="242" spans="1:64" s="2" customFormat="1" ht="30" customHeight="1">
      <c r="A242" s="29" t="str">
        <f t="shared" si="104"/>
        <v>Д</v>
      </c>
      <c r="B242" s="29" t="str">
        <f t="shared" si="105"/>
        <v>Б</v>
      </c>
      <c r="C242" s="30" t="s">
        <v>193</v>
      </c>
      <c r="D242" s="31" t="str">
        <f t="shared" si="106"/>
        <v>'09.03.03</v>
      </c>
      <c r="E242" s="32" t="str">
        <f t="shared" si="107"/>
        <v>Прикладная информатика</v>
      </c>
      <c r="F242" s="33" t="s">
        <v>74</v>
      </c>
      <c r="G242" s="33" t="s">
        <v>89</v>
      </c>
      <c r="H242" s="34"/>
      <c r="I242" s="34"/>
      <c r="J242" s="35" t="s">
        <v>198</v>
      </c>
      <c r="K242" s="36" t="s">
        <v>77</v>
      </c>
      <c r="L242" s="36">
        <v>9</v>
      </c>
      <c r="M242" s="37" t="s">
        <v>108</v>
      </c>
      <c r="N242" s="36"/>
      <c r="O242" s="36">
        <v>2</v>
      </c>
      <c r="P242" s="36"/>
      <c r="Q242" s="37" t="s">
        <v>85</v>
      </c>
      <c r="R242" s="38"/>
      <c r="S242" s="38"/>
      <c r="T242" s="38"/>
      <c r="U242" s="38"/>
      <c r="V242" s="38"/>
      <c r="W242" s="39" t="str">
        <f t="shared" si="108"/>
        <v>НПИбд</v>
      </c>
      <c r="X242" s="36" t="s">
        <v>86</v>
      </c>
      <c r="Y242" s="36">
        <v>1</v>
      </c>
      <c r="Z242" s="36">
        <v>1</v>
      </c>
      <c r="AA242" s="39">
        <f t="shared" si="109"/>
        <v>13</v>
      </c>
      <c r="AB242" s="49">
        <v>10</v>
      </c>
      <c r="AC242" s="49">
        <v>3</v>
      </c>
      <c r="AD242" s="40">
        <f t="shared" si="110"/>
        <v>12</v>
      </c>
      <c r="AE242" s="41">
        <f t="shared" si="111"/>
        <v>1</v>
      </c>
      <c r="AF242" s="41">
        <f t="shared" si="112"/>
        <v>1.0833333333333333</v>
      </c>
      <c r="AG242" s="42" t="s">
        <v>80</v>
      </c>
      <c r="AH242" s="37" t="s">
        <v>81</v>
      </c>
      <c r="AI242" s="37" t="s">
        <v>94</v>
      </c>
      <c r="AJ242" s="55" t="s">
        <v>197</v>
      </c>
      <c r="AK242" s="37"/>
      <c r="AL242" s="44">
        <f t="shared" si="113"/>
        <v>0</v>
      </c>
      <c r="AM242" s="44">
        <f t="shared" si="114"/>
        <v>0</v>
      </c>
      <c r="AN242" s="44">
        <f t="shared" si="115"/>
        <v>18</v>
      </c>
      <c r="AO242" s="44">
        <f t="shared" si="116"/>
        <v>0</v>
      </c>
      <c r="AP242" s="44">
        <f t="shared" si="117"/>
        <v>6.5</v>
      </c>
      <c r="AQ242" s="44">
        <f t="shared" si="118"/>
        <v>1</v>
      </c>
      <c r="AR242" s="44">
        <f t="shared" si="119"/>
        <v>0</v>
      </c>
      <c r="AS242" s="44">
        <f t="shared" si="120"/>
        <v>0</v>
      </c>
      <c r="AT242" s="44">
        <f t="shared" si="121"/>
        <v>0</v>
      </c>
      <c r="AU242" s="44">
        <f t="shared" si="122"/>
        <v>0</v>
      </c>
      <c r="AV242" s="44">
        <f>IF(M242="ПП",РПП*AA242*(U242/1.5),IF(M242="ВП",ВПр*AA242*(U242/1.5),IF(M242="РПА",РПА*AA242*(U242/1.5),IF(M242="КПА",кпа*AA242*(U242/1.5),0))))</f>
        <v>0</v>
      </c>
      <c r="AW242" s="44">
        <f t="shared" si="123"/>
        <v>0</v>
      </c>
      <c r="AX242" s="44">
        <f t="shared" si="124"/>
        <v>0</v>
      </c>
      <c r="AY242" s="44">
        <f t="shared" si="125"/>
        <v>0</v>
      </c>
      <c r="AZ242" s="44">
        <f t="shared" si="126"/>
        <v>0</v>
      </c>
      <c r="BA242" s="44">
        <f t="shared" si="127"/>
        <v>0</v>
      </c>
      <c r="BB242" s="44">
        <f t="shared" si="128"/>
        <v>0</v>
      </c>
      <c r="BC242" s="44">
        <f t="shared" si="129"/>
        <v>0</v>
      </c>
      <c r="BD242" s="44">
        <f t="shared" si="130"/>
        <v>0</v>
      </c>
      <c r="BE242" s="45">
        <f t="shared" si="131"/>
        <v>25.5</v>
      </c>
      <c r="BF242" s="46"/>
      <c r="BG242" s="47">
        <f t="shared" si="132"/>
        <v>18</v>
      </c>
      <c r="BH242" s="47">
        <f t="shared" si="133"/>
        <v>1</v>
      </c>
      <c r="BI242" s="47">
        <f t="shared" si="134"/>
        <v>7.5</v>
      </c>
      <c r="BJ242" s="48">
        <f t="shared" si="135"/>
        <v>0</v>
      </c>
      <c r="BK242" s="48">
        <f t="shared" si="136"/>
        <v>0</v>
      </c>
      <c r="BL242" s="48">
        <f t="shared" si="137"/>
        <v>0</v>
      </c>
    </row>
    <row r="243" spans="1:64" s="2" customFormat="1" ht="30" customHeight="1">
      <c r="A243" s="29" t="str">
        <f t="shared" si="104"/>
        <v>Д</v>
      </c>
      <c r="B243" s="29" t="str">
        <f t="shared" si="105"/>
        <v>Б</v>
      </c>
      <c r="C243" s="30" t="s">
        <v>193</v>
      </c>
      <c r="D243" s="31" t="str">
        <f t="shared" si="106"/>
        <v>'09.03.03</v>
      </c>
      <c r="E243" s="32" t="str">
        <f t="shared" si="107"/>
        <v>Прикладная информатика</v>
      </c>
      <c r="F243" s="33" t="s">
        <v>74</v>
      </c>
      <c r="G243" s="33" t="s">
        <v>89</v>
      </c>
      <c r="H243" s="34"/>
      <c r="I243" s="34"/>
      <c r="J243" s="35" t="s">
        <v>198</v>
      </c>
      <c r="K243" s="36" t="s">
        <v>77</v>
      </c>
      <c r="L243" s="36">
        <v>9</v>
      </c>
      <c r="M243" s="37" t="s">
        <v>108</v>
      </c>
      <c r="N243" s="36"/>
      <c r="O243" s="36">
        <v>2</v>
      </c>
      <c r="P243" s="36"/>
      <c r="Q243" s="37" t="s">
        <v>85</v>
      </c>
      <c r="R243" s="36"/>
      <c r="S243" s="36"/>
      <c r="T243" s="36"/>
      <c r="U243" s="36"/>
      <c r="V243" s="36"/>
      <c r="W243" s="39" t="str">
        <f t="shared" si="108"/>
        <v>НПИбд</v>
      </c>
      <c r="X243" s="36" t="s">
        <v>87</v>
      </c>
      <c r="Y243" s="36">
        <v>1</v>
      </c>
      <c r="Z243" s="36">
        <v>1</v>
      </c>
      <c r="AA243" s="39">
        <f t="shared" si="109"/>
        <v>13</v>
      </c>
      <c r="AB243" s="49">
        <v>10</v>
      </c>
      <c r="AC243" s="49">
        <v>3</v>
      </c>
      <c r="AD243" s="40">
        <f t="shared" si="110"/>
        <v>12</v>
      </c>
      <c r="AE243" s="41">
        <f t="shared" si="111"/>
        <v>1</v>
      </c>
      <c r="AF243" s="41">
        <f t="shared" si="112"/>
        <v>1.0833333333333333</v>
      </c>
      <c r="AG243" s="42" t="s">
        <v>80</v>
      </c>
      <c r="AH243" s="37" t="s">
        <v>81</v>
      </c>
      <c r="AI243" s="37" t="s">
        <v>94</v>
      </c>
      <c r="AJ243" s="55" t="s">
        <v>197</v>
      </c>
      <c r="AK243" s="37"/>
      <c r="AL243" s="44">
        <f t="shared" si="113"/>
        <v>0</v>
      </c>
      <c r="AM243" s="44">
        <f t="shared" si="114"/>
        <v>0</v>
      </c>
      <c r="AN243" s="44">
        <f t="shared" si="115"/>
        <v>18</v>
      </c>
      <c r="AO243" s="44">
        <f t="shared" si="116"/>
        <v>0</v>
      </c>
      <c r="AP243" s="44">
        <f t="shared" si="117"/>
        <v>6.5</v>
      </c>
      <c r="AQ243" s="44">
        <f t="shared" si="118"/>
        <v>1</v>
      </c>
      <c r="AR243" s="44">
        <f t="shared" si="119"/>
        <v>0</v>
      </c>
      <c r="AS243" s="44">
        <f t="shared" si="120"/>
        <v>0</v>
      </c>
      <c r="AT243" s="44">
        <f t="shared" si="121"/>
        <v>0</v>
      </c>
      <c r="AU243" s="44">
        <f t="shared" si="122"/>
        <v>0</v>
      </c>
      <c r="AV243" s="44">
        <f>IF(M243="ПП",РПП*AA243*(U243/1.5),IF(M243="ВП",ВПр*AA243*(U243/1.5),IF(M243="РПА",РПА*AA243*(U243/1.5),IF(M243="КПА",кпа*AA243*(U243/1.5),0))))</f>
        <v>0</v>
      </c>
      <c r="AW243" s="44">
        <f t="shared" si="123"/>
        <v>0</v>
      </c>
      <c r="AX243" s="44">
        <f t="shared" si="124"/>
        <v>0</v>
      </c>
      <c r="AY243" s="44">
        <f t="shared" si="125"/>
        <v>0</v>
      </c>
      <c r="AZ243" s="44">
        <f t="shared" si="126"/>
        <v>0</v>
      </c>
      <c r="BA243" s="44">
        <f t="shared" si="127"/>
        <v>0</v>
      </c>
      <c r="BB243" s="44">
        <f t="shared" si="128"/>
        <v>0</v>
      </c>
      <c r="BC243" s="44">
        <f t="shared" si="129"/>
        <v>0</v>
      </c>
      <c r="BD243" s="44">
        <f t="shared" si="130"/>
        <v>0</v>
      </c>
      <c r="BE243" s="45">
        <f t="shared" si="131"/>
        <v>25.5</v>
      </c>
      <c r="BF243" s="46"/>
      <c r="BG243" s="47">
        <f t="shared" si="132"/>
        <v>18</v>
      </c>
      <c r="BH243" s="47">
        <f t="shared" si="133"/>
        <v>1</v>
      </c>
      <c r="BI243" s="47">
        <f t="shared" si="134"/>
        <v>7.5</v>
      </c>
      <c r="BJ243" s="48">
        <f t="shared" si="135"/>
        <v>0</v>
      </c>
      <c r="BK243" s="48">
        <f t="shared" si="136"/>
        <v>0</v>
      </c>
      <c r="BL243" s="48">
        <f t="shared" si="137"/>
        <v>0</v>
      </c>
    </row>
    <row r="244" spans="1:64" s="2" customFormat="1" ht="30" customHeight="1">
      <c r="A244" s="29" t="str">
        <f t="shared" si="104"/>
        <v>Д</v>
      </c>
      <c r="B244" s="29" t="str">
        <f t="shared" si="105"/>
        <v>Б</v>
      </c>
      <c r="C244" s="30" t="s">
        <v>193</v>
      </c>
      <c r="D244" s="31" t="str">
        <f t="shared" si="106"/>
        <v>'09.03.03</v>
      </c>
      <c r="E244" s="32" t="str">
        <f t="shared" si="107"/>
        <v>Прикладная информатика</v>
      </c>
      <c r="F244" s="33" t="s">
        <v>74</v>
      </c>
      <c r="G244" s="33" t="s">
        <v>89</v>
      </c>
      <c r="H244" s="34"/>
      <c r="I244" s="34"/>
      <c r="J244" s="35" t="s">
        <v>198</v>
      </c>
      <c r="K244" s="36" t="s">
        <v>77</v>
      </c>
      <c r="L244" s="36">
        <v>9</v>
      </c>
      <c r="M244" s="37" t="s">
        <v>108</v>
      </c>
      <c r="N244" s="36"/>
      <c r="O244" s="36">
        <v>2</v>
      </c>
      <c r="P244" s="36"/>
      <c r="Q244" s="37" t="s">
        <v>85</v>
      </c>
      <c r="R244" s="36"/>
      <c r="S244" s="36"/>
      <c r="T244" s="36"/>
      <c r="U244" s="36"/>
      <c r="V244" s="36"/>
      <c r="W244" s="39" t="str">
        <f t="shared" si="108"/>
        <v>НПИбд</v>
      </c>
      <c r="X244" s="36" t="s">
        <v>87</v>
      </c>
      <c r="Y244" s="36">
        <v>1</v>
      </c>
      <c r="Z244" s="36">
        <v>1</v>
      </c>
      <c r="AA244" s="39">
        <f t="shared" si="109"/>
        <v>12</v>
      </c>
      <c r="AB244" s="49">
        <v>10</v>
      </c>
      <c r="AC244" s="49">
        <v>2</v>
      </c>
      <c r="AD244" s="40">
        <f t="shared" si="110"/>
        <v>12</v>
      </c>
      <c r="AE244" s="41">
        <f t="shared" si="111"/>
        <v>1</v>
      </c>
      <c r="AF244" s="41">
        <f t="shared" si="112"/>
        <v>1</v>
      </c>
      <c r="AG244" s="42" t="s">
        <v>80</v>
      </c>
      <c r="AH244" s="37" t="s">
        <v>81</v>
      </c>
      <c r="AI244" s="37" t="s">
        <v>94</v>
      </c>
      <c r="AJ244" s="55" t="s">
        <v>197</v>
      </c>
      <c r="AK244" s="37"/>
      <c r="AL244" s="44">
        <f t="shared" si="113"/>
        <v>0</v>
      </c>
      <c r="AM244" s="44">
        <f t="shared" si="114"/>
        <v>0</v>
      </c>
      <c r="AN244" s="44">
        <f t="shared" si="115"/>
        <v>18</v>
      </c>
      <c r="AO244" s="44">
        <f t="shared" si="116"/>
        <v>0</v>
      </c>
      <c r="AP244" s="44">
        <f t="shared" si="117"/>
        <v>6</v>
      </c>
      <c r="AQ244" s="44">
        <f t="shared" si="118"/>
        <v>1</v>
      </c>
      <c r="AR244" s="44">
        <f t="shared" si="119"/>
        <v>0</v>
      </c>
      <c r="AS244" s="44">
        <f t="shared" si="120"/>
        <v>0</v>
      </c>
      <c r="AT244" s="44">
        <f t="shared" si="121"/>
        <v>0</v>
      </c>
      <c r="AU244" s="44">
        <f t="shared" si="122"/>
        <v>0</v>
      </c>
      <c r="AV244" s="44">
        <f>IF(M244="ПП",РПП*AA244*(U244/1.5),IF(M244="ВП",ВПр*AA244*(U244/1.5),IF(M244="РПА",РПА*AA244*(U244/1.5),IF(M244="КПА",кпа*AA244*(U244/1.5),0))))</f>
        <v>0</v>
      </c>
      <c r="AW244" s="44">
        <f t="shared" si="123"/>
        <v>0</v>
      </c>
      <c r="AX244" s="44">
        <f t="shared" si="124"/>
        <v>0</v>
      </c>
      <c r="AY244" s="44">
        <f t="shared" si="125"/>
        <v>0</v>
      </c>
      <c r="AZ244" s="44">
        <f t="shared" si="126"/>
        <v>0</v>
      </c>
      <c r="BA244" s="44">
        <f t="shared" si="127"/>
        <v>0</v>
      </c>
      <c r="BB244" s="44">
        <f t="shared" si="128"/>
        <v>0</v>
      </c>
      <c r="BC244" s="44">
        <f t="shared" si="129"/>
        <v>0</v>
      </c>
      <c r="BD244" s="44">
        <f t="shared" si="130"/>
        <v>0</v>
      </c>
      <c r="BE244" s="45">
        <f t="shared" si="131"/>
        <v>25</v>
      </c>
      <c r="BF244" s="46"/>
      <c r="BG244" s="47">
        <f t="shared" si="132"/>
        <v>18</v>
      </c>
      <c r="BH244" s="47">
        <f t="shared" si="133"/>
        <v>1</v>
      </c>
      <c r="BI244" s="47">
        <f t="shared" si="134"/>
        <v>7</v>
      </c>
      <c r="BJ244" s="48">
        <f t="shared" si="135"/>
        <v>0</v>
      </c>
      <c r="BK244" s="48">
        <f t="shared" si="136"/>
        <v>0</v>
      </c>
      <c r="BL244" s="48">
        <f t="shared" si="137"/>
        <v>0</v>
      </c>
    </row>
    <row r="245" spans="1:64" s="2" customFormat="1" ht="30" customHeight="1">
      <c r="A245" s="29" t="str">
        <f t="shared" si="104"/>
        <v>Д</v>
      </c>
      <c r="B245" s="29" t="str">
        <f t="shared" si="105"/>
        <v>Б</v>
      </c>
      <c r="C245" s="30" t="s">
        <v>193</v>
      </c>
      <c r="D245" s="31" t="str">
        <f t="shared" si="106"/>
        <v>'09.03.03</v>
      </c>
      <c r="E245" s="32" t="str">
        <f t="shared" si="107"/>
        <v>Прикладная информатика</v>
      </c>
      <c r="F245" s="33" t="s">
        <v>74</v>
      </c>
      <c r="G245" s="33" t="s">
        <v>89</v>
      </c>
      <c r="H245" s="34"/>
      <c r="I245" s="34"/>
      <c r="J245" s="35" t="s">
        <v>199</v>
      </c>
      <c r="K245" s="36" t="s">
        <v>142</v>
      </c>
      <c r="L245" s="36">
        <v>9</v>
      </c>
      <c r="M245" s="37" t="s">
        <v>78</v>
      </c>
      <c r="N245" s="36">
        <v>2</v>
      </c>
      <c r="O245" s="36"/>
      <c r="P245" s="36"/>
      <c r="Q245" s="37"/>
      <c r="R245" s="36"/>
      <c r="S245" s="36"/>
      <c r="T245" s="36"/>
      <c r="U245" s="36"/>
      <c r="V245" s="36"/>
      <c r="W245" s="39" t="str">
        <f t="shared" si="108"/>
        <v>НПИбд</v>
      </c>
      <c r="X245" s="36" t="s">
        <v>79</v>
      </c>
      <c r="Y245" s="36">
        <v>4</v>
      </c>
      <c r="Z245" s="36">
        <v>2</v>
      </c>
      <c r="AA245" s="39">
        <f t="shared" si="109"/>
        <v>51</v>
      </c>
      <c r="AB245" s="36">
        <v>40</v>
      </c>
      <c r="AC245" s="36">
        <v>11</v>
      </c>
      <c r="AD245" s="40">
        <f t="shared" si="110"/>
        <v>51</v>
      </c>
      <c r="AE245" s="41">
        <f t="shared" si="111"/>
        <v>1</v>
      </c>
      <c r="AF245" s="41">
        <f t="shared" si="112"/>
        <v>1</v>
      </c>
      <c r="AG245" s="42" t="s">
        <v>80</v>
      </c>
      <c r="AH245" s="37" t="s">
        <v>81</v>
      </c>
      <c r="AI245" s="37" t="s">
        <v>94</v>
      </c>
      <c r="AJ245" s="55" t="s">
        <v>197</v>
      </c>
      <c r="AK245" s="37"/>
      <c r="AL245" s="44">
        <f t="shared" si="113"/>
        <v>18</v>
      </c>
      <c r="AM245" s="44">
        <f t="shared" si="114"/>
        <v>0</v>
      </c>
      <c r="AN245" s="44">
        <f t="shared" si="115"/>
        <v>0</v>
      </c>
      <c r="AO245" s="44">
        <f t="shared" si="116"/>
        <v>0</v>
      </c>
      <c r="AP245" s="44">
        <f t="shared" si="117"/>
        <v>0</v>
      </c>
      <c r="AQ245" s="44">
        <f t="shared" si="118"/>
        <v>0</v>
      </c>
      <c r="AR245" s="44">
        <f t="shared" si="119"/>
        <v>1.8</v>
      </c>
      <c r="AS245" s="44">
        <f t="shared" si="120"/>
        <v>0</v>
      </c>
      <c r="AT245" s="44">
        <f t="shared" si="121"/>
        <v>0</v>
      </c>
      <c r="AU245" s="44">
        <f t="shared" si="122"/>
        <v>0</v>
      </c>
      <c r="AV245" s="44">
        <f>IF(M245="ПП",РПП*AA245*(U245/1.5),IF(M245="ВП",ВПр*AA245*(U245/1.5),IF(M245="РПА",РПА*AA245*(U245/1.5),IF(M245="КПА",кпа*AA245*(U245/1.5),0))))</f>
        <v>0</v>
      </c>
      <c r="AW245" s="44">
        <f t="shared" si="123"/>
        <v>0</v>
      </c>
      <c r="AX245" s="44">
        <f t="shared" si="124"/>
        <v>0</v>
      </c>
      <c r="AY245" s="44">
        <f t="shared" si="125"/>
        <v>0</v>
      </c>
      <c r="AZ245" s="44">
        <f t="shared" si="126"/>
        <v>0</v>
      </c>
      <c r="BA245" s="44">
        <f t="shared" si="127"/>
        <v>0</v>
      </c>
      <c r="BB245" s="44">
        <f t="shared" si="128"/>
        <v>0</v>
      </c>
      <c r="BC245" s="44">
        <f t="shared" si="129"/>
        <v>0</v>
      </c>
      <c r="BD245" s="44">
        <f t="shared" si="130"/>
        <v>0</v>
      </c>
      <c r="BE245" s="45">
        <f t="shared" si="131"/>
        <v>19.8</v>
      </c>
      <c r="BF245" s="46"/>
      <c r="BG245" s="47">
        <f t="shared" si="132"/>
        <v>18</v>
      </c>
      <c r="BH245" s="47">
        <f t="shared" si="133"/>
        <v>1</v>
      </c>
      <c r="BI245" s="47">
        <f t="shared" si="134"/>
        <v>1.8</v>
      </c>
      <c r="BJ245" s="48">
        <f t="shared" si="135"/>
        <v>0</v>
      </c>
      <c r="BK245" s="48">
        <f t="shared" si="136"/>
        <v>0</v>
      </c>
      <c r="BL245" s="48">
        <f t="shared" si="137"/>
        <v>0</v>
      </c>
    </row>
    <row r="246" spans="1:64" s="2" customFormat="1" ht="30" customHeight="1">
      <c r="A246" s="29" t="str">
        <f t="shared" si="104"/>
        <v>Д</v>
      </c>
      <c r="B246" s="29" t="str">
        <f t="shared" si="105"/>
        <v>Б</v>
      </c>
      <c r="C246" s="30" t="s">
        <v>193</v>
      </c>
      <c r="D246" s="31" t="str">
        <f t="shared" si="106"/>
        <v>'09.03.03</v>
      </c>
      <c r="E246" s="32" t="str">
        <f t="shared" si="107"/>
        <v>Прикладная информатика</v>
      </c>
      <c r="F246" s="33" t="s">
        <v>74</v>
      </c>
      <c r="G246" s="33" t="s">
        <v>89</v>
      </c>
      <c r="H246" s="34"/>
      <c r="I246" s="34"/>
      <c r="J246" s="35" t="s">
        <v>199</v>
      </c>
      <c r="K246" s="36" t="s">
        <v>142</v>
      </c>
      <c r="L246" s="36">
        <v>9</v>
      </c>
      <c r="M246" s="37" t="s">
        <v>108</v>
      </c>
      <c r="N246" s="36"/>
      <c r="O246" s="36">
        <v>4</v>
      </c>
      <c r="P246" s="36"/>
      <c r="Q246" s="37" t="s">
        <v>85</v>
      </c>
      <c r="R246" s="36"/>
      <c r="S246" s="36"/>
      <c r="T246" s="36"/>
      <c r="U246" s="36"/>
      <c r="V246" s="36"/>
      <c r="W246" s="39" t="str">
        <f t="shared" si="108"/>
        <v>НПИбд</v>
      </c>
      <c r="X246" s="36" t="s">
        <v>86</v>
      </c>
      <c r="Y246" s="36">
        <v>1</v>
      </c>
      <c r="Z246" s="36">
        <v>1</v>
      </c>
      <c r="AA246" s="39">
        <f t="shared" si="109"/>
        <v>13</v>
      </c>
      <c r="AB246" s="49">
        <v>10</v>
      </c>
      <c r="AC246" s="49">
        <v>3</v>
      </c>
      <c r="AD246" s="40">
        <f t="shared" si="110"/>
        <v>12</v>
      </c>
      <c r="AE246" s="41">
        <f t="shared" si="111"/>
        <v>1</v>
      </c>
      <c r="AF246" s="41">
        <f t="shared" si="112"/>
        <v>1.0833333333333333</v>
      </c>
      <c r="AG246" s="42" t="s">
        <v>80</v>
      </c>
      <c r="AH246" s="37" t="s">
        <v>81</v>
      </c>
      <c r="AI246" s="37" t="s">
        <v>94</v>
      </c>
      <c r="AJ246" s="55" t="s">
        <v>197</v>
      </c>
      <c r="AK246" s="37"/>
      <c r="AL246" s="44">
        <f t="shared" si="113"/>
        <v>0</v>
      </c>
      <c r="AM246" s="44">
        <f t="shared" si="114"/>
        <v>0</v>
      </c>
      <c r="AN246" s="44">
        <f t="shared" si="115"/>
        <v>36</v>
      </c>
      <c r="AO246" s="44">
        <f t="shared" si="116"/>
        <v>0</v>
      </c>
      <c r="AP246" s="44">
        <f t="shared" si="117"/>
        <v>6.5</v>
      </c>
      <c r="AQ246" s="44">
        <f t="shared" si="118"/>
        <v>1</v>
      </c>
      <c r="AR246" s="44">
        <f t="shared" si="119"/>
        <v>0</v>
      </c>
      <c r="AS246" s="44">
        <f t="shared" si="120"/>
        <v>0</v>
      </c>
      <c r="AT246" s="44">
        <f t="shared" si="121"/>
        <v>0</v>
      </c>
      <c r="AU246" s="44">
        <f t="shared" si="122"/>
        <v>0</v>
      </c>
      <c r="AV246" s="44">
        <f>IF(M246="ПП",РПП*AA246*(U246/1.5),IF(M246="ВП",ВПр*AA246*(U246/1.5),IF(M246="РПА",РПА*AA246*(U246/1.5),IF(M246="КПА",кпа*AA246*(U246/1.5),0))))</f>
        <v>0</v>
      </c>
      <c r="AW246" s="44">
        <f t="shared" si="123"/>
        <v>0</v>
      </c>
      <c r="AX246" s="44">
        <f t="shared" si="124"/>
        <v>0</v>
      </c>
      <c r="AY246" s="44">
        <f t="shared" si="125"/>
        <v>0</v>
      </c>
      <c r="AZ246" s="44">
        <f t="shared" si="126"/>
        <v>0</v>
      </c>
      <c r="BA246" s="44">
        <f t="shared" si="127"/>
        <v>0</v>
      </c>
      <c r="BB246" s="44">
        <f t="shared" si="128"/>
        <v>0</v>
      </c>
      <c r="BC246" s="44">
        <f t="shared" si="129"/>
        <v>0</v>
      </c>
      <c r="BD246" s="44">
        <f t="shared" si="130"/>
        <v>0</v>
      </c>
      <c r="BE246" s="45">
        <f t="shared" si="131"/>
        <v>43.5</v>
      </c>
      <c r="BF246" s="46"/>
      <c r="BG246" s="47">
        <f t="shared" si="132"/>
        <v>36</v>
      </c>
      <c r="BH246" s="47">
        <f t="shared" si="133"/>
        <v>2</v>
      </c>
      <c r="BI246" s="47">
        <f t="shared" si="134"/>
        <v>7.5</v>
      </c>
      <c r="BJ246" s="48">
        <f t="shared" si="135"/>
        <v>0</v>
      </c>
      <c r="BK246" s="48">
        <f t="shared" si="136"/>
        <v>0</v>
      </c>
      <c r="BL246" s="48">
        <f t="shared" si="137"/>
        <v>0</v>
      </c>
    </row>
    <row r="247" spans="1:64" s="2" customFormat="1" ht="30" customHeight="1">
      <c r="A247" s="29" t="str">
        <f t="shared" si="104"/>
        <v>Д</v>
      </c>
      <c r="B247" s="29" t="str">
        <f t="shared" si="105"/>
        <v>Б</v>
      </c>
      <c r="C247" s="30" t="s">
        <v>193</v>
      </c>
      <c r="D247" s="31" t="str">
        <f t="shared" si="106"/>
        <v>'09.03.03</v>
      </c>
      <c r="E247" s="32" t="str">
        <f t="shared" si="107"/>
        <v>Прикладная информатика</v>
      </c>
      <c r="F247" s="33" t="s">
        <v>74</v>
      </c>
      <c r="G247" s="33" t="s">
        <v>89</v>
      </c>
      <c r="H247" s="34"/>
      <c r="I247" s="34"/>
      <c r="J247" s="35" t="s">
        <v>199</v>
      </c>
      <c r="K247" s="36" t="s">
        <v>142</v>
      </c>
      <c r="L247" s="36">
        <v>9</v>
      </c>
      <c r="M247" s="37" t="s">
        <v>108</v>
      </c>
      <c r="N247" s="36"/>
      <c r="O247" s="36">
        <v>4</v>
      </c>
      <c r="P247" s="36"/>
      <c r="Q247" s="37" t="s">
        <v>85</v>
      </c>
      <c r="R247" s="36"/>
      <c r="S247" s="36"/>
      <c r="T247" s="36"/>
      <c r="U247" s="36"/>
      <c r="V247" s="36"/>
      <c r="W247" s="39" t="str">
        <f t="shared" si="108"/>
        <v>НПИбд</v>
      </c>
      <c r="X247" s="36" t="s">
        <v>86</v>
      </c>
      <c r="Y247" s="36">
        <v>1</v>
      </c>
      <c r="Z247" s="36">
        <v>1</v>
      </c>
      <c r="AA247" s="39">
        <f t="shared" si="109"/>
        <v>13</v>
      </c>
      <c r="AB247" s="49">
        <v>10</v>
      </c>
      <c r="AC247" s="49">
        <v>3</v>
      </c>
      <c r="AD247" s="40">
        <f t="shared" si="110"/>
        <v>12</v>
      </c>
      <c r="AE247" s="41">
        <f t="shared" si="111"/>
        <v>1</v>
      </c>
      <c r="AF247" s="41">
        <f t="shared" si="112"/>
        <v>1.0833333333333333</v>
      </c>
      <c r="AG247" s="42" t="s">
        <v>80</v>
      </c>
      <c r="AH247" s="37" t="s">
        <v>81</v>
      </c>
      <c r="AI247" s="37" t="s">
        <v>94</v>
      </c>
      <c r="AJ247" s="55" t="s">
        <v>197</v>
      </c>
      <c r="AK247" s="37"/>
      <c r="AL247" s="44">
        <f t="shared" si="113"/>
        <v>0</v>
      </c>
      <c r="AM247" s="44">
        <f t="shared" si="114"/>
        <v>0</v>
      </c>
      <c r="AN247" s="44">
        <f t="shared" si="115"/>
        <v>36</v>
      </c>
      <c r="AO247" s="44">
        <f t="shared" si="116"/>
        <v>0</v>
      </c>
      <c r="AP247" s="44">
        <f t="shared" si="117"/>
        <v>6.5</v>
      </c>
      <c r="AQ247" s="44">
        <f t="shared" si="118"/>
        <v>1</v>
      </c>
      <c r="AR247" s="44">
        <f t="shared" si="119"/>
        <v>0</v>
      </c>
      <c r="AS247" s="44">
        <f t="shared" si="120"/>
        <v>0</v>
      </c>
      <c r="AT247" s="44">
        <f t="shared" si="121"/>
        <v>0</v>
      </c>
      <c r="AU247" s="44">
        <f t="shared" si="122"/>
        <v>0</v>
      </c>
      <c r="AV247" s="44">
        <f>IF(M247="ПП",РПП*AA247*(U247/1.5),IF(M247="ВП",ВПр*AA247*(U247/1.5),IF(M247="РПА",РПА*AA247*(U247/1.5),IF(M247="КПА",кпа*AA247*(U247/1.5),0))))</f>
        <v>0</v>
      </c>
      <c r="AW247" s="44">
        <f t="shared" si="123"/>
        <v>0</v>
      </c>
      <c r="AX247" s="44">
        <f t="shared" si="124"/>
        <v>0</v>
      </c>
      <c r="AY247" s="44">
        <f t="shared" si="125"/>
        <v>0</v>
      </c>
      <c r="AZ247" s="44">
        <f t="shared" si="126"/>
        <v>0</v>
      </c>
      <c r="BA247" s="44">
        <f t="shared" si="127"/>
        <v>0</v>
      </c>
      <c r="BB247" s="44">
        <f t="shared" si="128"/>
        <v>0</v>
      </c>
      <c r="BC247" s="44">
        <f t="shared" si="129"/>
        <v>0</v>
      </c>
      <c r="BD247" s="44">
        <f t="shared" si="130"/>
        <v>0</v>
      </c>
      <c r="BE247" s="45">
        <f t="shared" si="131"/>
        <v>43.5</v>
      </c>
      <c r="BF247" s="46"/>
      <c r="BG247" s="47">
        <f t="shared" si="132"/>
        <v>36</v>
      </c>
      <c r="BH247" s="47">
        <f t="shared" si="133"/>
        <v>2</v>
      </c>
      <c r="BI247" s="47">
        <f t="shared" si="134"/>
        <v>7.5</v>
      </c>
      <c r="BJ247" s="48">
        <f t="shared" si="135"/>
        <v>0</v>
      </c>
      <c r="BK247" s="48">
        <f t="shared" si="136"/>
        <v>0</v>
      </c>
      <c r="BL247" s="48">
        <f t="shared" si="137"/>
        <v>0</v>
      </c>
    </row>
    <row r="248" spans="1:64" s="2" customFormat="1" ht="30" customHeight="1">
      <c r="A248" s="29" t="str">
        <f t="shared" si="104"/>
        <v>Д</v>
      </c>
      <c r="B248" s="29" t="str">
        <f t="shared" si="105"/>
        <v>Б</v>
      </c>
      <c r="C248" s="30" t="s">
        <v>193</v>
      </c>
      <c r="D248" s="31" t="str">
        <f t="shared" si="106"/>
        <v>'09.03.03</v>
      </c>
      <c r="E248" s="32" t="str">
        <f t="shared" si="107"/>
        <v>Прикладная информатика</v>
      </c>
      <c r="F248" s="33" t="s">
        <v>74</v>
      </c>
      <c r="G248" s="33" t="s">
        <v>89</v>
      </c>
      <c r="H248" s="34"/>
      <c r="I248" s="34"/>
      <c r="J248" s="35" t="s">
        <v>199</v>
      </c>
      <c r="K248" s="36" t="s">
        <v>142</v>
      </c>
      <c r="L248" s="36">
        <v>9</v>
      </c>
      <c r="M248" s="37" t="s">
        <v>108</v>
      </c>
      <c r="N248" s="36"/>
      <c r="O248" s="36">
        <v>4</v>
      </c>
      <c r="P248" s="36"/>
      <c r="Q248" s="37" t="s">
        <v>85</v>
      </c>
      <c r="R248" s="36"/>
      <c r="S248" s="36"/>
      <c r="T248" s="36"/>
      <c r="U248" s="36"/>
      <c r="V248" s="36"/>
      <c r="W248" s="39" t="str">
        <f t="shared" si="108"/>
        <v>НПИбд</v>
      </c>
      <c r="X248" s="36" t="s">
        <v>87</v>
      </c>
      <c r="Y248" s="36">
        <v>1</v>
      </c>
      <c r="Z248" s="36">
        <v>1</v>
      </c>
      <c r="AA248" s="39">
        <f t="shared" si="109"/>
        <v>13</v>
      </c>
      <c r="AB248" s="49">
        <v>10</v>
      </c>
      <c r="AC248" s="49">
        <v>3</v>
      </c>
      <c r="AD248" s="40">
        <f t="shared" si="110"/>
        <v>12</v>
      </c>
      <c r="AE248" s="41">
        <f t="shared" si="111"/>
        <v>1</v>
      </c>
      <c r="AF248" s="41">
        <f t="shared" si="112"/>
        <v>1.0833333333333333</v>
      </c>
      <c r="AG248" s="42" t="s">
        <v>80</v>
      </c>
      <c r="AH248" s="37" t="s">
        <v>81</v>
      </c>
      <c r="AI248" s="37" t="s">
        <v>94</v>
      </c>
      <c r="AJ248" s="55" t="s">
        <v>197</v>
      </c>
      <c r="AK248" s="37"/>
      <c r="AL248" s="44">
        <f t="shared" si="113"/>
        <v>0</v>
      </c>
      <c r="AM248" s="44">
        <f t="shared" si="114"/>
        <v>0</v>
      </c>
      <c r="AN248" s="44">
        <f t="shared" si="115"/>
        <v>36</v>
      </c>
      <c r="AO248" s="44">
        <f t="shared" si="116"/>
        <v>0</v>
      </c>
      <c r="AP248" s="44">
        <f t="shared" si="117"/>
        <v>6.5</v>
      </c>
      <c r="AQ248" s="44">
        <f t="shared" si="118"/>
        <v>1</v>
      </c>
      <c r="AR248" s="44">
        <f t="shared" si="119"/>
        <v>0</v>
      </c>
      <c r="AS248" s="44">
        <f t="shared" si="120"/>
        <v>0</v>
      </c>
      <c r="AT248" s="44">
        <f t="shared" si="121"/>
        <v>0</v>
      </c>
      <c r="AU248" s="44">
        <f t="shared" si="122"/>
        <v>0</v>
      </c>
      <c r="AV248" s="44">
        <f>IF(M248="ПП",РПП*AA248*(U248/1.5),IF(M248="ВП",ВПр*AA248*(U248/1.5),IF(M248="РПА",РПА*AA248*(U248/1.5),IF(M248="КПА",кпа*AA248*(U248/1.5),0))))</f>
        <v>0</v>
      </c>
      <c r="AW248" s="44">
        <f t="shared" si="123"/>
        <v>0</v>
      </c>
      <c r="AX248" s="44">
        <f t="shared" si="124"/>
        <v>0</v>
      </c>
      <c r="AY248" s="44">
        <f t="shared" si="125"/>
        <v>0</v>
      </c>
      <c r="AZ248" s="44">
        <f t="shared" si="126"/>
        <v>0</v>
      </c>
      <c r="BA248" s="44">
        <f t="shared" si="127"/>
        <v>0</v>
      </c>
      <c r="BB248" s="44">
        <f t="shared" si="128"/>
        <v>0</v>
      </c>
      <c r="BC248" s="44">
        <f t="shared" si="129"/>
        <v>0</v>
      </c>
      <c r="BD248" s="44">
        <f t="shared" si="130"/>
        <v>0</v>
      </c>
      <c r="BE248" s="45">
        <f t="shared" si="131"/>
        <v>43.5</v>
      </c>
      <c r="BF248" s="46"/>
      <c r="BG248" s="47">
        <f t="shared" si="132"/>
        <v>36</v>
      </c>
      <c r="BH248" s="47">
        <f t="shared" si="133"/>
        <v>2</v>
      </c>
      <c r="BI248" s="47">
        <f t="shared" si="134"/>
        <v>7.5</v>
      </c>
      <c r="BJ248" s="48">
        <f t="shared" si="135"/>
        <v>0</v>
      </c>
      <c r="BK248" s="48">
        <f t="shared" si="136"/>
        <v>0</v>
      </c>
      <c r="BL248" s="48">
        <f t="shared" si="137"/>
        <v>0</v>
      </c>
    </row>
    <row r="249" spans="1:64" s="2" customFormat="1" ht="30" customHeight="1">
      <c r="A249" s="29" t="str">
        <f t="shared" si="104"/>
        <v>Д</v>
      </c>
      <c r="B249" s="29" t="str">
        <f t="shared" si="105"/>
        <v>Б</v>
      </c>
      <c r="C249" s="30" t="s">
        <v>193</v>
      </c>
      <c r="D249" s="31" t="str">
        <f t="shared" si="106"/>
        <v>'09.03.03</v>
      </c>
      <c r="E249" s="32" t="str">
        <f t="shared" si="107"/>
        <v>Прикладная информатика</v>
      </c>
      <c r="F249" s="33" t="s">
        <v>74</v>
      </c>
      <c r="G249" s="33" t="s">
        <v>89</v>
      </c>
      <c r="H249" s="34"/>
      <c r="I249" s="34"/>
      <c r="J249" s="35" t="s">
        <v>199</v>
      </c>
      <c r="K249" s="36" t="s">
        <v>142</v>
      </c>
      <c r="L249" s="36">
        <v>9</v>
      </c>
      <c r="M249" s="37" t="s">
        <v>108</v>
      </c>
      <c r="N249" s="36"/>
      <c r="O249" s="36">
        <v>4</v>
      </c>
      <c r="P249" s="36"/>
      <c r="Q249" s="37" t="s">
        <v>85</v>
      </c>
      <c r="R249" s="36"/>
      <c r="S249" s="36"/>
      <c r="T249" s="36"/>
      <c r="U249" s="36"/>
      <c r="V249" s="36"/>
      <c r="W249" s="39" t="str">
        <f t="shared" si="108"/>
        <v>НПИбд</v>
      </c>
      <c r="X249" s="36" t="s">
        <v>87</v>
      </c>
      <c r="Y249" s="36">
        <v>1</v>
      </c>
      <c r="Z249" s="36">
        <v>1</v>
      </c>
      <c r="AA249" s="39">
        <f t="shared" si="109"/>
        <v>12</v>
      </c>
      <c r="AB249" s="49">
        <v>10</v>
      </c>
      <c r="AC249" s="49">
        <v>2</v>
      </c>
      <c r="AD249" s="40">
        <f t="shared" si="110"/>
        <v>12</v>
      </c>
      <c r="AE249" s="41">
        <f t="shared" si="111"/>
        <v>1</v>
      </c>
      <c r="AF249" s="41">
        <f t="shared" si="112"/>
        <v>1</v>
      </c>
      <c r="AG249" s="42" t="s">
        <v>80</v>
      </c>
      <c r="AH249" s="37" t="s">
        <v>81</v>
      </c>
      <c r="AI249" s="37" t="s">
        <v>94</v>
      </c>
      <c r="AJ249" s="55" t="s">
        <v>197</v>
      </c>
      <c r="AK249" s="37"/>
      <c r="AL249" s="44">
        <f t="shared" si="113"/>
        <v>0</v>
      </c>
      <c r="AM249" s="44">
        <f t="shared" si="114"/>
        <v>0</v>
      </c>
      <c r="AN249" s="44">
        <f t="shared" si="115"/>
        <v>36</v>
      </c>
      <c r="AO249" s="44">
        <f t="shared" si="116"/>
        <v>0</v>
      </c>
      <c r="AP249" s="44">
        <f t="shared" si="117"/>
        <v>6</v>
      </c>
      <c r="AQ249" s="44">
        <f t="shared" si="118"/>
        <v>1</v>
      </c>
      <c r="AR249" s="44">
        <f t="shared" si="119"/>
        <v>0</v>
      </c>
      <c r="AS249" s="44">
        <f t="shared" si="120"/>
        <v>0</v>
      </c>
      <c r="AT249" s="44">
        <f t="shared" si="121"/>
        <v>0</v>
      </c>
      <c r="AU249" s="44">
        <f t="shared" si="122"/>
        <v>0</v>
      </c>
      <c r="AV249" s="44">
        <f>IF(M249="ПП",РПП*AA249*(U249/1.5),IF(M249="ВП",ВПр*AA249*(U249/1.5),IF(M249="РПА",РПА*AA249*(U249/1.5),IF(M249="КПА",кпа*AA249*(U249/1.5),0))))</f>
        <v>0</v>
      </c>
      <c r="AW249" s="44">
        <f t="shared" si="123"/>
        <v>0</v>
      </c>
      <c r="AX249" s="44">
        <f t="shared" si="124"/>
        <v>0</v>
      </c>
      <c r="AY249" s="44">
        <f t="shared" si="125"/>
        <v>0</v>
      </c>
      <c r="AZ249" s="44">
        <f t="shared" si="126"/>
        <v>0</v>
      </c>
      <c r="BA249" s="44">
        <f t="shared" si="127"/>
        <v>0</v>
      </c>
      <c r="BB249" s="44">
        <f t="shared" si="128"/>
        <v>0</v>
      </c>
      <c r="BC249" s="44">
        <f t="shared" si="129"/>
        <v>0</v>
      </c>
      <c r="BD249" s="44">
        <f t="shared" si="130"/>
        <v>0</v>
      </c>
      <c r="BE249" s="45">
        <f t="shared" si="131"/>
        <v>43</v>
      </c>
      <c r="BF249" s="46"/>
      <c r="BG249" s="47">
        <f t="shared" si="132"/>
        <v>36</v>
      </c>
      <c r="BH249" s="47">
        <f t="shared" si="133"/>
        <v>2</v>
      </c>
      <c r="BI249" s="47">
        <f t="shared" si="134"/>
        <v>7</v>
      </c>
      <c r="BJ249" s="48">
        <f t="shared" si="135"/>
        <v>0</v>
      </c>
      <c r="BK249" s="48">
        <f t="shared" si="136"/>
        <v>0</v>
      </c>
      <c r="BL249" s="48">
        <f t="shared" si="137"/>
        <v>0</v>
      </c>
    </row>
    <row r="250" spans="1:64" s="2" customFormat="1" ht="30" customHeight="1">
      <c r="A250" s="29" t="str">
        <f t="shared" si="104"/>
        <v>Д</v>
      </c>
      <c r="B250" s="29" t="str">
        <f t="shared" si="105"/>
        <v>Б</v>
      </c>
      <c r="C250" s="30" t="s">
        <v>193</v>
      </c>
      <c r="D250" s="31" t="str">
        <f t="shared" si="106"/>
        <v>'09.03.03</v>
      </c>
      <c r="E250" s="32" t="str">
        <f t="shared" si="107"/>
        <v>Прикладная информатика</v>
      </c>
      <c r="F250" s="33" t="s">
        <v>74</v>
      </c>
      <c r="G250" s="33" t="s">
        <v>89</v>
      </c>
      <c r="H250" s="34"/>
      <c r="I250" s="34"/>
      <c r="J250" s="35" t="s">
        <v>200</v>
      </c>
      <c r="K250" s="36" t="s">
        <v>145</v>
      </c>
      <c r="L250" s="36">
        <v>9</v>
      </c>
      <c r="M250" s="37" t="s">
        <v>78</v>
      </c>
      <c r="N250" s="36">
        <v>2</v>
      </c>
      <c r="O250" s="36"/>
      <c r="P250" s="36"/>
      <c r="Q250" s="37"/>
      <c r="R250" s="36"/>
      <c r="S250" s="36"/>
      <c r="T250" s="36"/>
      <c r="U250" s="36"/>
      <c r="V250" s="36"/>
      <c r="W250" s="39" t="str">
        <f t="shared" si="108"/>
        <v>НПИбд</v>
      </c>
      <c r="X250" s="36" t="s">
        <v>79</v>
      </c>
      <c r="Y250" s="36">
        <v>4</v>
      </c>
      <c r="Z250" s="36">
        <v>2</v>
      </c>
      <c r="AA250" s="39">
        <f t="shared" si="109"/>
        <v>51</v>
      </c>
      <c r="AB250" s="36">
        <v>40</v>
      </c>
      <c r="AC250" s="36">
        <v>11</v>
      </c>
      <c r="AD250" s="40">
        <f t="shared" si="110"/>
        <v>51</v>
      </c>
      <c r="AE250" s="41">
        <f t="shared" si="111"/>
        <v>1</v>
      </c>
      <c r="AF250" s="41">
        <f t="shared" si="112"/>
        <v>1</v>
      </c>
      <c r="AG250" s="42" t="s">
        <v>80</v>
      </c>
      <c r="AH250" s="37" t="s">
        <v>111</v>
      </c>
      <c r="AI250" s="37" t="s">
        <v>94</v>
      </c>
      <c r="AJ250" s="55" t="s">
        <v>112</v>
      </c>
      <c r="AK250" s="37"/>
      <c r="AL250" s="44">
        <f t="shared" si="113"/>
        <v>18</v>
      </c>
      <c r="AM250" s="44">
        <f t="shared" si="114"/>
        <v>0</v>
      </c>
      <c r="AN250" s="44">
        <f t="shared" si="115"/>
        <v>0</v>
      </c>
      <c r="AO250" s="44">
        <f t="shared" si="116"/>
        <v>0</v>
      </c>
      <c r="AP250" s="44">
        <f t="shared" si="117"/>
        <v>0</v>
      </c>
      <c r="AQ250" s="44">
        <f t="shared" si="118"/>
        <v>0</v>
      </c>
      <c r="AR250" s="44">
        <f t="shared" si="119"/>
        <v>1.8</v>
      </c>
      <c r="AS250" s="44">
        <f t="shared" si="120"/>
        <v>0</v>
      </c>
      <c r="AT250" s="44">
        <f t="shared" si="121"/>
        <v>0</v>
      </c>
      <c r="AU250" s="44">
        <f t="shared" si="122"/>
        <v>0</v>
      </c>
      <c r="AV250" s="44">
        <f>IF(M250="ПП",РПП*AA250*(U250/1.5),IF(M250="ВП",ВПр*AA250*(U250/1.5),IF(M250="РПА",РПА*AA250*(U250/1.5),IF(M250="КПА",кпа*AA250*(U250/1.5),0))))</f>
        <v>0</v>
      </c>
      <c r="AW250" s="44">
        <f t="shared" si="123"/>
        <v>0</v>
      </c>
      <c r="AX250" s="44">
        <f t="shared" si="124"/>
        <v>0</v>
      </c>
      <c r="AY250" s="44">
        <f t="shared" si="125"/>
        <v>0</v>
      </c>
      <c r="AZ250" s="44">
        <f t="shared" si="126"/>
        <v>0</v>
      </c>
      <c r="BA250" s="44">
        <f t="shared" si="127"/>
        <v>0</v>
      </c>
      <c r="BB250" s="44">
        <f t="shared" si="128"/>
        <v>0</v>
      </c>
      <c r="BC250" s="44">
        <f t="shared" si="129"/>
        <v>0</v>
      </c>
      <c r="BD250" s="44">
        <f t="shared" si="130"/>
        <v>0</v>
      </c>
      <c r="BE250" s="45">
        <f t="shared" si="131"/>
        <v>19.8</v>
      </c>
      <c r="BF250" s="46"/>
      <c r="BG250" s="47">
        <f t="shared" si="132"/>
        <v>0</v>
      </c>
      <c r="BH250" s="47">
        <f t="shared" si="133"/>
        <v>0</v>
      </c>
      <c r="BI250" s="47">
        <f t="shared" si="134"/>
        <v>0</v>
      </c>
      <c r="BJ250" s="48">
        <f t="shared" si="135"/>
        <v>18</v>
      </c>
      <c r="BK250" s="48">
        <f t="shared" si="136"/>
        <v>1</v>
      </c>
      <c r="BL250" s="48">
        <f t="shared" si="137"/>
        <v>1.8</v>
      </c>
    </row>
    <row r="251" spans="1:64" s="2" customFormat="1" ht="30" customHeight="1">
      <c r="A251" s="29" t="str">
        <f t="shared" si="104"/>
        <v>Д</v>
      </c>
      <c r="B251" s="29" t="str">
        <f t="shared" si="105"/>
        <v>Б</v>
      </c>
      <c r="C251" s="30" t="s">
        <v>193</v>
      </c>
      <c r="D251" s="31" t="str">
        <f t="shared" si="106"/>
        <v>'09.03.03</v>
      </c>
      <c r="E251" s="32" t="str">
        <f t="shared" si="107"/>
        <v>Прикладная информатика</v>
      </c>
      <c r="F251" s="33" t="s">
        <v>74</v>
      </c>
      <c r="G251" s="33" t="s">
        <v>89</v>
      </c>
      <c r="H251" s="34"/>
      <c r="I251" s="34"/>
      <c r="J251" s="35" t="s">
        <v>200</v>
      </c>
      <c r="K251" s="36" t="s">
        <v>145</v>
      </c>
      <c r="L251" s="36">
        <v>9</v>
      </c>
      <c r="M251" s="37" t="s">
        <v>108</v>
      </c>
      <c r="N251" s="36"/>
      <c r="O251" s="36">
        <v>4</v>
      </c>
      <c r="P251" s="36"/>
      <c r="Q251" s="37" t="s">
        <v>85</v>
      </c>
      <c r="R251" s="36"/>
      <c r="S251" s="36"/>
      <c r="T251" s="36"/>
      <c r="U251" s="36"/>
      <c r="V251" s="36"/>
      <c r="W251" s="39" t="str">
        <f t="shared" si="108"/>
        <v>НПИбд</v>
      </c>
      <c r="X251" s="36" t="s">
        <v>86</v>
      </c>
      <c r="Y251" s="36">
        <v>1</v>
      </c>
      <c r="Z251" s="36">
        <v>1</v>
      </c>
      <c r="AA251" s="39">
        <f t="shared" si="109"/>
        <v>13</v>
      </c>
      <c r="AB251" s="49">
        <v>10</v>
      </c>
      <c r="AC251" s="49">
        <v>3</v>
      </c>
      <c r="AD251" s="40">
        <f t="shared" si="110"/>
        <v>12</v>
      </c>
      <c r="AE251" s="41">
        <f t="shared" si="111"/>
        <v>1</v>
      </c>
      <c r="AF251" s="41">
        <f t="shared" si="112"/>
        <v>1.0833333333333333</v>
      </c>
      <c r="AG251" s="42" t="s">
        <v>80</v>
      </c>
      <c r="AH251" s="37" t="s">
        <v>81</v>
      </c>
      <c r="AI251" s="37" t="s">
        <v>94</v>
      </c>
      <c r="AJ251" s="55" t="s">
        <v>107</v>
      </c>
      <c r="AK251" s="37"/>
      <c r="AL251" s="44">
        <f t="shared" si="113"/>
        <v>0</v>
      </c>
      <c r="AM251" s="44">
        <f t="shared" si="114"/>
        <v>0</v>
      </c>
      <c r="AN251" s="44">
        <f t="shared" si="115"/>
        <v>36</v>
      </c>
      <c r="AO251" s="44">
        <f t="shared" si="116"/>
        <v>0</v>
      </c>
      <c r="AP251" s="44">
        <f t="shared" si="117"/>
        <v>6.5</v>
      </c>
      <c r="AQ251" s="44">
        <f t="shared" si="118"/>
        <v>1</v>
      </c>
      <c r="AR251" s="44">
        <f t="shared" si="119"/>
        <v>0</v>
      </c>
      <c r="AS251" s="44">
        <f t="shared" si="120"/>
        <v>0</v>
      </c>
      <c r="AT251" s="44">
        <f t="shared" si="121"/>
        <v>0</v>
      </c>
      <c r="AU251" s="44">
        <f t="shared" si="122"/>
        <v>0</v>
      </c>
      <c r="AV251" s="44">
        <f>IF(M251="ПП",РПП*AA251*(U251/1.5),IF(M251="ВП",ВПр*AA251*(U251/1.5),IF(M251="РПА",РПА*AA251*(U251/1.5),IF(M251="КПА",кпа*AA251*(U251/1.5),0))))</f>
        <v>0</v>
      </c>
      <c r="AW251" s="44">
        <f t="shared" si="123"/>
        <v>0</v>
      </c>
      <c r="AX251" s="44">
        <f t="shared" si="124"/>
        <v>0</v>
      </c>
      <c r="AY251" s="44">
        <f t="shared" si="125"/>
        <v>0</v>
      </c>
      <c r="AZ251" s="44">
        <f t="shared" si="126"/>
        <v>0</v>
      </c>
      <c r="BA251" s="44">
        <f t="shared" si="127"/>
        <v>0</v>
      </c>
      <c r="BB251" s="44">
        <f t="shared" si="128"/>
        <v>0</v>
      </c>
      <c r="BC251" s="44">
        <f t="shared" si="129"/>
        <v>0</v>
      </c>
      <c r="BD251" s="44">
        <f t="shared" si="130"/>
        <v>0</v>
      </c>
      <c r="BE251" s="45">
        <f t="shared" si="131"/>
        <v>43.5</v>
      </c>
      <c r="BF251" s="46"/>
      <c r="BG251" s="47">
        <f t="shared" si="132"/>
        <v>0</v>
      </c>
      <c r="BH251" s="47">
        <f t="shared" si="133"/>
        <v>0</v>
      </c>
      <c r="BI251" s="47">
        <f t="shared" si="134"/>
        <v>0</v>
      </c>
      <c r="BJ251" s="48">
        <f t="shared" si="135"/>
        <v>36</v>
      </c>
      <c r="BK251" s="48">
        <f t="shared" si="136"/>
        <v>2</v>
      </c>
      <c r="BL251" s="48">
        <f t="shared" si="137"/>
        <v>7.5</v>
      </c>
    </row>
    <row r="252" spans="1:64" s="2" customFormat="1" ht="30" customHeight="1">
      <c r="A252" s="29" t="str">
        <f t="shared" si="104"/>
        <v>Д</v>
      </c>
      <c r="B252" s="29" t="str">
        <f t="shared" si="105"/>
        <v>Б</v>
      </c>
      <c r="C252" s="30" t="s">
        <v>193</v>
      </c>
      <c r="D252" s="31" t="str">
        <f t="shared" si="106"/>
        <v>'09.03.03</v>
      </c>
      <c r="E252" s="32" t="str">
        <f t="shared" si="107"/>
        <v>Прикладная информатика</v>
      </c>
      <c r="F252" s="33" t="s">
        <v>74</v>
      </c>
      <c r="G252" s="33" t="s">
        <v>89</v>
      </c>
      <c r="H252" s="34"/>
      <c r="I252" s="34"/>
      <c r="J252" s="35" t="s">
        <v>200</v>
      </c>
      <c r="K252" s="36" t="s">
        <v>145</v>
      </c>
      <c r="L252" s="36">
        <v>9</v>
      </c>
      <c r="M252" s="37" t="s">
        <v>108</v>
      </c>
      <c r="N252" s="36"/>
      <c r="O252" s="36">
        <v>4</v>
      </c>
      <c r="P252" s="36"/>
      <c r="Q252" s="37" t="s">
        <v>85</v>
      </c>
      <c r="R252" s="36"/>
      <c r="S252" s="36"/>
      <c r="T252" s="36"/>
      <c r="U252" s="36"/>
      <c r="V252" s="36"/>
      <c r="W252" s="39" t="str">
        <f t="shared" si="108"/>
        <v>НПИбд</v>
      </c>
      <c r="X252" s="36" t="s">
        <v>86</v>
      </c>
      <c r="Y252" s="36">
        <v>1</v>
      </c>
      <c r="Z252" s="36">
        <v>1</v>
      </c>
      <c r="AA252" s="39">
        <f t="shared" si="109"/>
        <v>13</v>
      </c>
      <c r="AB252" s="49">
        <v>10</v>
      </c>
      <c r="AC252" s="49">
        <v>3</v>
      </c>
      <c r="AD252" s="40">
        <f t="shared" si="110"/>
        <v>12</v>
      </c>
      <c r="AE252" s="41">
        <f t="shared" si="111"/>
        <v>1</v>
      </c>
      <c r="AF252" s="41">
        <f t="shared" si="112"/>
        <v>1.0833333333333333</v>
      </c>
      <c r="AG252" s="42" t="s">
        <v>80</v>
      </c>
      <c r="AH252" s="37" t="s">
        <v>81</v>
      </c>
      <c r="AI252" s="37" t="s">
        <v>94</v>
      </c>
      <c r="AJ252" s="55" t="s">
        <v>107</v>
      </c>
      <c r="AK252" s="37"/>
      <c r="AL252" s="44">
        <f t="shared" si="113"/>
        <v>0</v>
      </c>
      <c r="AM252" s="44">
        <f t="shared" si="114"/>
        <v>0</v>
      </c>
      <c r="AN252" s="44">
        <f t="shared" si="115"/>
        <v>36</v>
      </c>
      <c r="AO252" s="44">
        <f t="shared" si="116"/>
        <v>0</v>
      </c>
      <c r="AP252" s="44">
        <f t="shared" si="117"/>
        <v>6.5</v>
      </c>
      <c r="AQ252" s="44">
        <f t="shared" si="118"/>
        <v>1</v>
      </c>
      <c r="AR252" s="44">
        <f t="shared" si="119"/>
        <v>0</v>
      </c>
      <c r="AS252" s="44">
        <f t="shared" si="120"/>
        <v>0</v>
      </c>
      <c r="AT252" s="44">
        <f t="shared" si="121"/>
        <v>0</v>
      </c>
      <c r="AU252" s="44">
        <f t="shared" si="122"/>
        <v>0</v>
      </c>
      <c r="AV252" s="44">
        <f>IF(M252="ПП",РПП*AA252*(U252/1.5),IF(M252="ВП",ВПр*AA252*(U252/1.5),IF(M252="РПА",РПА*AA252*(U252/1.5),IF(M252="КПА",кпа*AA252*(U252/1.5),0))))</f>
        <v>0</v>
      </c>
      <c r="AW252" s="44">
        <f t="shared" si="123"/>
        <v>0</v>
      </c>
      <c r="AX252" s="44">
        <f t="shared" si="124"/>
        <v>0</v>
      </c>
      <c r="AY252" s="44">
        <f t="shared" si="125"/>
        <v>0</v>
      </c>
      <c r="AZ252" s="44">
        <f t="shared" si="126"/>
        <v>0</v>
      </c>
      <c r="BA252" s="44">
        <f t="shared" si="127"/>
        <v>0</v>
      </c>
      <c r="BB252" s="44">
        <f t="shared" si="128"/>
        <v>0</v>
      </c>
      <c r="BC252" s="44">
        <f t="shared" si="129"/>
        <v>0</v>
      </c>
      <c r="BD252" s="44">
        <f t="shared" si="130"/>
        <v>0</v>
      </c>
      <c r="BE252" s="45">
        <f t="shared" si="131"/>
        <v>43.5</v>
      </c>
      <c r="BF252" s="46"/>
      <c r="BG252" s="47">
        <f t="shared" si="132"/>
        <v>0</v>
      </c>
      <c r="BH252" s="47">
        <f t="shared" si="133"/>
        <v>0</v>
      </c>
      <c r="BI252" s="47">
        <f t="shared" si="134"/>
        <v>0</v>
      </c>
      <c r="BJ252" s="48">
        <f t="shared" si="135"/>
        <v>36</v>
      </c>
      <c r="BK252" s="48">
        <f t="shared" si="136"/>
        <v>2</v>
      </c>
      <c r="BL252" s="48">
        <f t="shared" si="137"/>
        <v>7.5</v>
      </c>
    </row>
    <row r="253" spans="1:64" s="2" customFormat="1" ht="30" customHeight="1">
      <c r="A253" s="29" t="str">
        <f t="shared" si="104"/>
        <v>Д</v>
      </c>
      <c r="B253" s="29" t="str">
        <f t="shared" si="105"/>
        <v>Б</v>
      </c>
      <c r="C253" s="30" t="s">
        <v>193</v>
      </c>
      <c r="D253" s="31" t="str">
        <f t="shared" si="106"/>
        <v>'09.03.03</v>
      </c>
      <c r="E253" s="32" t="str">
        <f t="shared" si="107"/>
        <v>Прикладная информатика</v>
      </c>
      <c r="F253" s="33" t="s">
        <v>74</v>
      </c>
      <c r="G253" s="33" t="s">
        <v>89</v>
      </c>
      <c r="H253" s="34"/>
      <c r="I253" s="34"/>
      <c r="J253" s="35" t="s">
        <v>200</v>
      </c>
      <c r="K253" s="36" t="s">
        <v>145</v>
      </c>
      <c r="L253" s="36">
        <v>9</v>
      </c>
      <c r="M253" s="37" t="s">
        <v>108</v>
      </c>
      <c r="N253" s="36"/>
      <c r="O253" s="36">
        <v>4</v>
      </c>
      <c r="P253" s="36"/>
      <c r="Q253" s="37" t="s">
        <v>85</v>
      </c>
      <c r="R253" s="36"/>
      <c r="S253" s="36"/>
      <c r="T253" s="36"/>
      <c r="U253" s="36"/>
      <c r="V253" s="36"/>
      <c r="W253" s="39" t="str">
        <f t="shared" si="108"/>
        <v>НПИбд</v>
      </c>
      <c r="X253" s="36" t="s">
        <v>87</v>
      </c>
      <c r="Y253" s="36">
        <v>1</v>
      </c>
      <c r="Z253" s="36">
        <v>1</v>
      </c>
      <c r="AA253" s="39">
        <f t="shared" si="109"/>
        <v>13</v>
      </c>
      <c r="AB253" s="49">
        <v>10</v>
      </c>
      <c r="AC253" s="49">
        <v>3</v>
      </c>
      <c r="AD253" s="40">
        <f t="shared" si="110"/>
        <v>12</v>
      </c>
      <c r="AE253" s="41">
        <f t="shared" si="111"/>
        <v>1</v>
      </c>
      <c r="AF253" s="41">
        <f t="shared" si="112"/>
        <v>1.0833333333333333</v>
      </c>
      <c r="AG253" s="42" t="s">
        <v>80</v>
      </c>
      <c r="AH253" s="37" t="s">
        <v>100</v>
      </c>
      <c r="AI253" s="37" t="s">
        <v>109</v>
      </c>
      <c r="AJ253" s="55" t="s">
        <v>110</v>
      </c>
      <c r="AK253" s="37"/>
      <c r="AL253" s="44">
        <f t="shared" si="113"/>
        <v>0</v>
      </c>
      <c r="AM253" s="44">
        <f t="shared" si="114"/>
        <v>0</v>
      </c>
      <c r="AN253" s="44">
        <f t="shared" si="115"/>
        <v>36</v>
      </c>
      <c r="AO253" s="44">
        <f t="shared" si="116"/>
        <v>0</v>
      </c>
      <c r="AP253" s="44">
        <f t="shared" si="117"/>
        <v>6.5</v>
      </c>
      <c r="AQ253" s="44">
        <f t="shared" si="118"/>
        <v>1</v>
      </c>
      <c r="AR253" s="44">
        <f t="shared" si="119"/>
        <v>0</v>
      </c>
      <c r="AS253" s="44">
        <f t="shared" si="120"/>
        <v>0</v>
      </c>
      <c r="AT253" s="44">
        <f t="shared" si="121"/>
        <v>0</v>
      </c>
      <c r="AU253" s="44">
        <f t="shared" si="122"/>
        <v>0</v>
      </c>
      <c r="AV253" s="44">
        <f>IF(M253="ПП",РПП*AA253*(U253/1.5),IF(M253="ВП",ВПр*AA253*(U253/1.5),IF(M253="РПА",РПА*AA253*(U253/1.5),IF(M253="КПА",кпа*AA253*(U253/1.5),0))))</f>
        <v>0</v>
      </c>
      <c r="AW253" s="44">
        <f t="shared" si="123"/>
        <v>0</v>
      </c>
      <c r="AX253" s="44">
        <f t="shared" si="124"/>
        <v>0</v>
      </c>
      <c r="AY253" s="44">
        <f t="shared" si="125"/>
        <v>0</v>
      </c>
      <c r="AZ253" s="44">
        <f t="shared" si="126"/>
        <v>0</v>
      </c>
      <c r="BA253" s="44">
        <f t="shared" si="127"/>
        <v>0</v>
      </c>
      <c r="BB253" s="44">
        <f t="shared" si="128"/>
        <v>0</v>
      </c>
      <c r="BC253" s="44">
        <f t="shared" si="129"/>
        <v>0</v>
      </c>
      <c r="BD253" s="44">
        <f t="shared" si="130"/>
        <v>0</v>
      </c>
      <c r="BE253" s="45">
        <f t="shared" si="131"/>
        <v>43.5</v>
      </c>
      <c r="BF253" s="46"/>
      <c r="BG253" s="47">
        <f t="shared" si="132"/>
        <v>0</v>
      </c>
      <c r="BH253" s="47">
        <f t="shared" si="133"/>
        <v>0</v>
      </c>
      <c r="BI253" s="47">
        <f t="shared" si="134"/>
        <v>0</v>
      </c>
      <c r="BJ253" s="48">
        <f t="shared" si="135"/>
        <v>36</v>
      </c>
      <c r="BK253" s="48">
        <f t="shared" si="136"/>
        <v>2</v>
      </c>
      <c r="BL253" s="48">
        <f t="shared" si="137"/>
        <v>7.5</v>
      </c>
    </row>
    <row r="254" spans="1:64" s="2" customFormat="1" ht="30" customHeight="1">
      <c r="A254" s="29" t="str">
        <f t="shared" si="104"/>
        <v>Д</v>
      </c>
      <c r="B254" s="29" t="str">
        <f t="shared" si="105"/>
        <v>Б</v>
      </c>
      <c r="C254" s="30" t="s">
        <v>193</v>
      </c>
      <c r="D254" s="31" t="str">
        <f t="shared" si="106"/>
        <v>'09.03.03</v>
      </c>
      <c r="E254" s="32" t="str">
        <f t="shared" si="107"/>
        <v>Прикладная информатика</v>
      </c>
      <c r="F254" s="33" t="s">
        <v>74</v>
      </c>
      <c r="G254" s="33" t="s">
        <v>89</v>
      </c>
      <c r="H254" s="34"/>
      <c r="I254" s="34"/>
      <c r="J254" s="35" t="s">
        <v>200</v>
      </c>
      <c r="K254" s="36" t="s">
        <v>145</v>
      </c>
      <c r="L254" s="36">
        <v>9</v>
      </c>
      <c r="M254" s="37" t="s">
        <v>108</v>
      </c>
      <c r="N254" s="36"/>
      <c r="O254" s="36">
        <v>4</v>
      </c>
      <c r="P254" s="36"/>
      <c r="Q254" s="37" t="s">
        <v>85</v>
      </c>
      <c r="R254" s="36"/>
      <c r="S254" s="36"/>
      <c r="T254" s="36"/>
      <c r="U254" s="36"/>
      <c r="V254" s="36"/>
      <c r="W254" s="39" t="str">
        <f t="shared" si="108"/>
        <v>НПИбд</v>
      </c>
      <c r="X254" s="36" t="s">
        <v>87</v>
      </c>
      <c r="Y254" s="36">
        <v>1</v>
      </c>
      <c r="Z254" s="36">
        <v>1</v>
      </c>
      <c r="AA254" s="39">
        <f t="shared" si="109"/>
        <v>12</v>
      </c>
      <c r="AB254" s="49">
        <v>10</v>
      </c>
      <c r="AC254" s="49">
        <v>2</v>
      </c>
      <c r="AD254" s="40">
        <f t="shared" si="110"/>
        <v>12</v>
      </c>
      <c r="AE254" s="41">
        <f t="shared" si="111"/>
        <v>1</v>
      </c>
      <c r="AF254" s="41">
        <f t="shared" si="112"/>
        <v>1</v>
      </c>
      <c r="AG254" s="42" t="s">
        <v>80</v>
      </c>
      <c r="AH254" s="37" t="s">
        <v>100</v>
      </c>
      <c r="AI254" s="37" t="s">
        <v>109</v>
      </c>
      <c r="AJ254" s="55" t="s">
        <v>110</v>
      </c>
      <c r="AK254" s="37"/>
      <c r="AL254" s="44">
        <f t="shared" si="113"/>
        <v>0</v>
      </c>
      <c r="AM254" s="44">
        <f t="shared" si="114"/>
        <v>0</v>
      </c>
      <c r="AN254" s="44">
        <f t="shared" si="115"/>
        <v>36</v>
      </c>
      <c r="AO254" s="44">
        <f t="shared" si="116"/>
        <v>0</v>
      </c>
      <c r="AP254" s="44">
        <f t="shared" si="117"/>
        <v>6</v>
      </c>
      <c r="AQ254" s="44">
        <f t="shared" si="118"/>
        <v>1</v>
      </c>
      <c r="AR254" s="44">
        <f t="shared" si="119"/>
        <v>0</v>
      </c>
      <c r="AS254" s="44">
        <f t="shared" si="120"/>
        <v>0</v>
      </c>
      <c r="AT254" s="44">
        <f t="shared" si="121"/>
        <v>0</v>
      </c>
      <c r="AU254" s="44">
        <f t="shared" si="122"/>
        <v>0</v>
      </c>
      <c r="AV254" s="44">
        <f>IF(M254="ПП",РПП*AA254*(U254/1.5),IF(M254="ВП",ВПр*AA254*(U254/1.5),IF(M254="РПА",РПА*AA254*(U254/1.5),IF(M254="КПА",кпа*AA254*(U254/1.5),0))))</f>
        <v>0</v>
      </c>
      <c r="AW254" s="44">
        <f t="shared" si="123"/>
        <v>0</v>
      </c>
      <c r="AX254" s="44">
        <f t="shared" si="124"/>
        <v>0</v>
      </c>
      <c r="AY254" s="44">
        <f t="shared" si="125"/>
        <v>0</v>
      </c>
      <c r="AZ254" s="44">
        <f t="shared" si="126"/>
        <v>0</v>
      </c>
      <c r="BA254" s="44">
        <f t="shared" si="127"/>
        <v>0</v>
      </c>
      <c r="BB254" s="44">
        <f t="shared" si="128"/>
        <v>0</v>
      </c>
      <c r="BC254" s="44">
        <f t="shared" si="129"/>
        <v>0</v>
      </c>
      <c r="BD254" s="44">
        <f t="shared" si="130"/>
        <v>0</v>
      </c>
      <c r="BE254" s="45">
        <f t="shared" si="131"/>
        <v>43</v>
      </c>
      <c r="BF254" s="46"/>
      <c r="BG254" s="47">
        <f t="shared" si="132"/>
        <v>0</v>
      </c>
      <c r="BH254" s="47">
        <f t="shared" si="133"/>
        <v>0</v>
      </c>
      <c r="BI254" s="47">
        <f t="shared" si="134"/>
        <v>0</v>
      </c>
      <c r="BJ254" s="48">
        <f t="shared" si="135"/>
        <v>36</v>
      </c>
      <c r="BK254" s="48">
        <f t="shared" si="136"/>
        <v>2</v>
      </c>
      <c r="BL254" s="48">
        <f t="shared" si="137"/>
        <v>7</v>
      </c>
    </row>
    <row r="255" spans="1:64" s="2" customFormat="1" ht="30" customHeight="1">
      <c r="A255" s="29" t="str">
        <f t="shared" si="104"/>
        <v>Д</v>
      </c>
      <c r="B255" s="29" t="str">
        <f t="shared" si="105"/>
        <v>Б</v>
      </c>
      <c r="C255" s="30" t="s">
        <v>193</v>
      </c>
      <c r="D255" s="31" t="str">
        <f t="shared" si="106"/>
        <v>'09.03.03</v>
      </c>
      <c r="E255" s="32" t="str">
        <f t="shared" si="107"/>
        <v>Прикладная информатика</v>
      </c>
      <c r="F255" s="33" t="s">
        <v>74</v>
      </c>
      <c r="G255" s="33" t="s">
        <v>89</v>
      </c>
      <c r="H255" s="34"/>
      <c r="I255" s="34"/>
      <c r="J255" s="35" t="s">
        <v>147</v>
      </c>
      <c r="K255" s="36" t="s">
        <v>148</v>
      </c>
      <c r="L255" s="36">
        <v>9</v>
      </c>
      <c r="M255" s="37" t="s">
        <v>108</v>
      </c>
      <c r="N255" s="36"/>
      <c r="O255" s="36">
        <v>4</v>
      </c>
      <c r="P255" s="36"/>
      <c r="Q255" s="37" t="s">
        <v>85</v>
      </c>
      <c r="R255" s="36"/>
      <c r="S255" s="36"/>
      <c r="T255" s="36"/>
      <c r="U255" s="36"/>
      <c r="V255" s="36"/>
      <c r="W255" s="39" t="str">
        <f t="shared" si="108"/>
        <v>НПИбд</v>
      </c>
      <c r="X255" s="36" t="s">
        <v>86</v>
      </c>
      <c r="Y255" s="36">
        <v>1</v>
      </c>
      <c r="Z255" s="36">
        <v>1</v>
      </c>
      <c r="AA255" s="39">
        <f t="shared" si="109"/>
        <v>13</v>
      </c>
      <c r="AB255" s="49">
        <v>10</v>
      </c>
      <c r="AC255" s="49">
        <v>3</v>
      </c>
      <c r="AD255" s="40">
        <f t="shared" si="110"/>
        <v>12</v>
      </c>
      <c r="AE255" s="41">
        <f t="shared" si="111"/>
        <v>1</v>
      </c>
      <c r="AF255" s="41">
        <f t="shared" si="112"/>
        <v>1.0833333333333333</v>
      </c>
      <c r="AG255" s="42" t="s">
        <v>80</v>
      </c>
      <c r="AH255" s="37" t="s">
        <v>81</v>
      </c>
      <c r="AI255" s="37" t="s">
        <v>94</v>
      </c>
      <c r="AJ255" s="55" t="s">
        <v>124</v>
      </c>
      <c r="AK255" s="37"/>
      <c r="AL255" s="44">
        <f t="shared" si="113"/>
        <v>0</v>
      </c>
      <c r="AM255" s="44">
        <f t="shared" si="114"/>
        <v>0</v>
      </c>
      <c r="AN255" s="44">
        <f t="shared" si="115"/>
        <v>36</v>
      </c>
      <c r="AO255" s="44">
        <f t="shared" si="116"/>
        <v>0</v>
      </c>
      <c r="AP255" s="44">
        <f t="shared" si="117"/>
        <v>6.5</v>
      </c>
      <c r="AQ255" s="44">
        <f t="shared" si="118"/>
        <v>1</v>
      </c>
      <c r="AR255" s="44">
        <f t="shared" si="119"/>
        <v>0</v>
      </c>
      <c r="AS255" s="44">
        <f t="shared" si="120"/>
        <v>0</v>
      </c>
      <c r="AT255" s="44">
        <f t="shared" si="121"/>
        <v>0</v>
      </c>
      <c r="AU255" s="44">
        <f t="shared" si="122"/>
        <v>0</v>
      </c>
      <c r="AV255" s="44">
        <f>IF(M255="ПП",РПП*AA255*(U255/1.5),IF(M255="ВП",ВПр*AA255*(U255/1.5),IF(M255="РПА",РПА*AA255*(U255/1.5),IF(M255="КПА",кпа*AA255*(U255/1.5),0))))</f>
        <v>0</v>
      </c>
      <c r="AW255" s="44">
        <f t="shared" si="123"/>
        <v>0</v>
      </c>
      <c r="AX255" s="44">
        <f t="shared" si="124"/>
        <v>0</v>
      </c>
      <c r="AY255" s="44">
        <f t="shared" si="125"/>
        <v>0</v>
      </c>
      <c r="AZ255" s="44">
        <f t="shared" si="126"/>
        <v>0</v>
      </c>
      <c r="BA255" s="44">
        <f t="shared" si="127"/>
        <v>0</v>
      </c>
      <c r="BB255" s="44">
        <f t="shared" si="128"/>
        <v>0</v>
      </c>
      <c r="BC255" s="44">
        <f t="shared" si="129"/>
        <v>0</v>
      </c>
      <c r="BD255" s="44">
        <f t="shared" si="130"/>
        <v>0</v>
      </c>
      <c r="BE255" s="45">
        <f t="shared" si="131"/>
        <v>43.5</v>
      </c>
      <c r="BF255" s="46"/>
      <c r="BG255" s="47">
        <f t="shared" si="132"/>
        <v>0</v>
      </c>
      <c r="BH255" s="47">
        <f t="shared" si="133"/>
        <v>0</v>
      </c>
      <c r="BI255" s="47">
        <f t="shared" si="134"/>
        <v>0</v>
      </c>
      <c r="BJ255" s="48">
        <f t="shared" si="135"/>
        <v>36</v>
      </c>
      <c r="BK255" s="48">
        <f t="shared" si="136"/>
        <v>2</v>
      </c>
      <c r="BL255" s="48">
        <f t="shared" si="137"/>
        <v>7.5</v>
      </c>
    </row>
    <row r="256" spans="1:64" s="2" customFormat="1" ht="30" customHeight="1">
      <c r="A256" s="29" t="str">
        <f t="shared" si="104"/>
        <v>Д</v>
      </c>
      <c r="B256" s="29" t="str">
        <f t="shared" si="105"/>
        <v>Б</v>
      </c>
      <c r="C256" s="30" t="s">
        <v>193</v>
      </c>
      <c r="D256" s="31" t="str">
        <f t="shared" si="106"/>
        <v>'09.03.03</v>
      </c>
      <c r="E256" s="32" t="str">
        <f t="shared" si="107"/>
        <v>Прикладная информатика</v>
      </c>
      <c r="F256" s="33" t="s">
        <v>74</v>
      </c>
      <c r="G256" s="33" t="s">
        <v>89</v>
      </c>
      <c r="H256" s="34"/>
      <c r="I256" s="34"/>
      <c r="J256" s="35" t="s">
        <v>147</v>
      </c>
      <c r="K256" s="36" t="s">
        <v>148</v>
      </c>
      <c r="L256" s="36">
        <v>9</v>
      </c>
      <c r="M256" s="37" t="s">
        <v>108</v>
      </c>
      <c r="N256" s="36"/>
      <c r="O256" s="36">
        <v>4</v>
      </c>
      <c r="P256" s="36"/>
      <c r="Q256" s="37" t="s">
        <v>85</v>
      </c>
      <c r="R256" s="36"/>
      <c r="S256" s="36"/>
      <c r="T256" s="36"/>
      <c r="U256" s="36"/>
      <c r="V256" s="36"/>
      <c r="W256" s="39" t="str">
        <f t="shared" si="108"/>
        <v>НПИбд</v>
      </c>
      <c r="X256" s="36" t="s">
        <v>86</v>
      </c>
      <c r="Y256" s="36">
        <v>1</v>
      </c>
      <c r="Z256" s="36">
        <v>1</v>
      </c>
      <c r="AA256" s="39">
        <f t="shared" si="109"/>
        <v>13</v>
      </c>
      <c r="AB256" s="49">
        <v>10</v>
      </c>
      <c r="AC256" s="49">
        <v>3</v>
      </c>
      <c r="AD256" s="40">
        <f t="shared" si="110"/>
        <v>12</v>
      </c>
      <c r="AE256" s="41">
        <f t="shared" si="111"/>
        <v>1</v>
      </c>
      <c r="AF256" s="41">
        <f t="shared" si="112"/>
        <v>1.0833333333333333</v>
      </c>
      <c r="AG256" s="42" t="s">
        <v>80</v>
      </c>
      <c r="AH256" s="37" t="s">
        <v>81</v>
      </c>
      <c r="AI256" s="37" t="s">
        <v>94</v>
      </c>
      <c r="AJ256" s="55" t="s">
        <v>124</v>
      </c>
      <c r="AK256" s="37"/>
      <c r="AL256" s="44">
        <f t="shared" si="113"/>
        <v>0</v>
      </c>
      <c r="AM256" s="44">
        <f t="shared" si="114"/>
        <v>0</v>
      </c>
      <c r="AN256" s="44">
        <f t="shared" si="115"/>
        <v>36</v>
      </c>
      <c r="AO256" s="44">
        <f t="shared" si="116"/>
        <v>0</v>
      </c>
      <c r="AP256" s="44">
        <f t="shared" si="117"/>
        <v>6.5</v>
      </c>
      <c r="AQ256" s="44">
        <f t="shared" si="118"/>
        <v>1</v>
      </c>
      <c r="AR256" s="44">
        <f t="shared" si="119"/>
        <v>0</v>
      </c>
      <c r="AS256" s="44">
        <f t="shared" si="120"/>
        <v>0</v>
      </c>
      <c r="AT256" s="44">
        <f t="shared" si="121"/>
        <v>0</v>
      </c>
      <c r="AU256" s="44">
        <f t="shared" si="122"/>
        <v>0</v>
      </c>
      <c r="AV256" s="44">
        <f>IF(M256="ПП",РПП*AA256*(U256/1.5),IF(M256="ВП",ВПр*AA256*(U256/1.5),IF(M256="РПА",РПА*AA256*(U256/1.5),IF(M256="КПА",кпа*AA256*(U256/1.5),0))))</f>
        <v>0</v>
      </c>
      <c r="AW256" s="44">
        <f t="shared" si="123"/>
        <v>0</v>
      </c>
      <c r="AX256" s="44">
        <f t="shared" si="124"/>
        <v>0</v>
      </c>
      <c r="AY256" s="44">
        <f t="shared" si="125"/>
        <v>0</v>
      </c>
      <c r="AZ256" s="44">
        <f t="shared" si="126"/>
        <v>0</v>
      </c>
      <c r="BA256" s="44">
        <f t="shared" si="127"/>
        <v>0</v>
      </c>
      <c r="BB256" s="44">
        <f t="shared" si="128"/>
        <v>0</v>
      </c>
      <c r="BC256" s="44">
        <f t="shared" si="129"/>
        <v>0</v>
      </c>
      <c r="BD256" s="44">
        <f t="shared" si="130"/>
        <v>0</v>
      </c>
      <c r="BE256" s="45">
        <f t="shared" si="131"/>
        <v>43.5</v>
      </c>
      <c r="BF256" s="46"/>
      <c r="BG256" s="47">
        <f t="shared" si="132"/>
        <v>0</v>
      </c>
      <c r="BH256" s="47">
        <f t="shared" si="133"/>
        <v>0</v>
      </c>
      <c r="BI256" s="47">
        <f t="shared" si="134"/>
        <v>0</v>
      </c>
      <c r="BJ256" s="48">
        <f t="shared" si="135"/>
        <v>36</v>
      </c>
      <c r="BK256" s="48">
        <f t="shared" si="136"/>
        <v>2</v>
      </c>
      <c r="BL256" s="48">
        <f t="shared" si="137"/>
        <v>7.5</v>
      </c>
    </row>
    <row r="257" spans="1:64" s="2" customFormat="1" ht="30" customHeight="1">
      <c r="A257" s="29" t="str">
        <f t="shared" si="104"/>
        <v>Д</v>
      </c>
      <c r="B257" s="29" t="str">
        <f t="shared" si="105"/>
        <v>Б</v>
      </c>
      <c r="C257" s="30" t="s">
        <v>193</v>
      </c>
      <c r="D257" s="31" t="str">
        <f t="shared" si="106"/>
        <v>'09.03.03</v>
      </c>
      <c r="E257" s="32" t="str">
        <f t="shared" si="107"/>
        <v>Прикладная информатика</v>
      </c>
      <c r="F257" s="33" t="s">
        <v>74</v>
      </c>
      <c r="G257" s="33" t="s">
        <v>89</v>
      </c>
      <c r="H257" s="34"/>
      <c r="I257" s="34"/>
      <c r="J257" s="35" t="s">
        <v>147</v>
      </c>
      <c r="K257" s="38" t="s">
        <v>148</v>
      </c>
      <c r="L257" s="36">
        <v>9</v>
      </c>
      <c r="M257" s="37" t="s">
        <v>108</v>
      </c>
      <c r="N257" s="38"/>
      <c r="O257" s="38">
        <v>4</v>
      </c>
      <c r="P257" s="38"/>
      <c r="Q257" s="37" t="s">
        <v>85</v>
      </c>
      <c r="R257" s="38"/>
      <c r="S257" s="38"/>
      <c r="T257" s="38"/>
      <c r="U257" s="38"/>
      <c r="V257" s="38"/>
      <c r="W257" s="39" t="str">
        <f t="shared" si="108"/>
        <v>НПИбд</v>
      </c>
      <c r="X257" s="36" t="s">
        <v>87</v>
      </c>
      <c r="Y257" s="36">
        <v>1</v>
      </c>
      <c r="Z257" s="36">
        <v>1</v>
      </c>
      <c r="AA257" s="39">
        <f t="shared" si="109"/>
        <v>13</v>
      </c>
      <c r="AB257" s="49">
        <v>10</v>
      </c>
      <c r="AC257" s="49">
        <v>3</v>
      </c>
      <c r="AD257" s="40">
        <f t="shared" si="110"/>
        <v>12</v>
      </c>
      <c r="AE257" s="41">
        <f t="shared" si="111"/>
        <v>1</v>
      </c>
      <c r="AF257" s="41">
        <f t="shared" si="112"/>
        <v>1.0833333333333333</v>
      </c>
      <c r="AG257" s="42" t="s">
        <v>80</v>
      </c>
      <c r="AH257" s="37" t="s">
        <v>81</v>
      </c>
      <c r="AI257" s="37" t="s">
        <v>94</v>
      </c>
      <c r="AJ257" s="55" t="s">
        <v>124</v>
      </c>
      <c r="AK257" s="37"/>
      <c r="AL257" s="44">
        <f t="shared" si="113"/>
        <v>0</v>
      </c>
      <c r="AM257" s="44">
        <f t="shared" si="114"/>
        <v>0</v>
      </c>
      <c r="AN257" s="44">
        <f t="shared" si="115"/>
        <v>36</v>
      </c>
      <c r="AO257" s="44">
        <f t="shared" si="116"/>
        <v>0</v>
      </c>
      <c r="AP257" s="44">
        <f t="shared" si="117"/>
        <v>6.5</v>
      </c>
      <c r="AQ257" s="44">
        <f t="shared" si="118"/>
        <v>1</v>
      </c>
      <c r="AR257" s="44">
        <f t="shared" si="119"/>
        <v>0</v>
      </c>
      <c r="AS257" s="44">
        <f t="shared" si="120"/>
        <v>0</v>
      </c>
      <c r="AT257" s="44">
        <f t="shared" si="121"/>
        <v>0</v>
      </c>
      <c r="AU257" s="44">
        <f t="shared" si="122"/>
        <v>0</v>
      </c>
      <c r="AV257" s="44">
        <f>IF(M257="ПП",РПП*AA257*(U257/1.5),IF(M257="ВП",ВПр*AA257*(U257/1.5),IF(M257="РПА",РПА*AA257*(U257/1.5),IF(M257="КПА",кпа*AA257*(U257/1.5),0))))</f>
        <v>0</v>
      </c>
      <c r="AW257" s="44">
        <f t="shared" si="123"/>
        <v>0</v>
      </c>
      <c r="AX257" s="44">
        <f t="shared" si="124"/>
        <v>0</v>
      </c>
      <c r="AY257" s="44">
        <f t="shared" si="125"/>
        <v>0</v>
      </c>
      <c r="AZ257" s="44">
        <f t="shared" si="126"/>
        <v>0</v>
      </c>
      <c r="BA257" s="44">
        <f t="shared" si="127"/>
        <v>0</v>
      </c>
      <c r="BB257" s="44">
        <f t="shared" si="128"/>
        <v>0</v>
      </c>
      <c r="BC257" s="44">
        <f t="shared" si="129"/>
        <v>0</v>
      </c>
      <c r="BD257" s="44">
        <f t="shared" si="130"/>
        <v>0</v>
      </c>
      <c r="BE257" s="45">
        <f t="shared" si="131"/>
        <v>43.5</v>
      </c>
      <c r="BF257" s="46"/>
      <c r="BG257" s="47">
        <f t="shared" si="132"/>
        <v>0</v>
      </c>
      <c r="BH257" s="47">
        <f t="shared" si="133"/>
        <v>0</v>
      </c>
      <c r="BI257" s="47">
        <f t="shared" si="134"/>
        <v>0</v>
      </c>
      <c r="BJ257" s="48">
        <f t="shared" si="135"/>
        <v>36</v>
      </c>
      <c r="BK257" s="48">
        <f t="shared" si="136"/>
        <v>2</v>
      </c>
      <c r="BL257" s="48">
        <f t="shared" si="137"/>
        <v>7.5</v>
      </c>
    </row>
    <row r="258" spans="1:64" s="2" customFormat="1" ht="30" customHeight="1">
      <c r="A258" s="29" t="str">
        <f t="shared" si="104"/>
        <v>Д</v>
      </c>
      <c r="B258" s="29" t="str">
        <f t="shared" si="105"/>
        <v>Б</v>
      </c>
      <c r="C258" s="30" t="s">
        <v>193</v>
      </c>
      <c r="D258" s="31" t="str">
        <f t="shared" si="106"/>
        <v>'09.03.03</v>
      </c>
      <c r="E258" s="32" t="str">
        <f t="shared" si="107"/>
        <v>Прикладная информатика</v>
      </c>
      <c r="F258" s="33" t="s">
        <v>74</v>
      </c>
      <c r="G258" s="33" t="s">
        <v>89</v>
      </c>
      <c r="H258" s="34"/>
      <c r="I258" s="34"/>
      <c r="J258" s="35" t="s">
        <v>147</v>
      </c>
      <c r="K258" s="36" t="s">
        <v>148</v>
      </c>
      <c r="L258" s="36">
        <v>9</v>
      </c>
      <c r="M258" s="37" t="s">
        <v>108</v>
      </c>
      <c r="N258" s="36"/>
      <c r="O258" s="36">
        <v>4</v>
      </c>
      <c r="P258" s="36"/>
      <c r="Q258" s="37" t="s">
        <v>85</v>
      </c>
      <c r="R258" s="36"/>
      <c r="S258" s="36"/>
      <c r="T258" s="36"/>
      <c r="U258" s="36"/>
      <c r="V258" s="36"/>
      <c r="W258" s="39" t="str">
        <f t="shared" si="108"/>
        <v>НПИбд</v>
      </c>
      <c r="X258" s="36" t="s">
        <v>87</v>
      </c>
      <c r="Y258" s="36">
        <v>1</v>
      </c>
      <c r="Z258" s="36">
        <v>1</v>
      </c>
      <c r="AA258" s="39">
        <f t="shared" si="109"/>
        <v>12</v>
      </c>
      <c r="AB258" s="49">
        <v>10</v>
      </c>
      <c r="AC258" s="49">
        <v>2</v>
      </c>
      <c r="AD258" s="40">
        <f t="shared" si="110"/>
        <v>12</v>
      </c>
      <c r="AE258" s="41">
        <f t="shared" si="111"/>
        <v>1</v>
      </c>
      <c r="AF258" s="41">
        <f t="shared" si="112"/>
        <v>1</v>
      </c>
      <c r="AG258" s="42" t="s">
        <v>80</v>
      </c>
      <c r="AH258" s="37" t="s">
        <v>81</v>
      </c>
      <c r="AI258" s="37" t="s">
        <v>94</v>
      </c>
      <c r="AJ258" s="55" t="s">
        <v>124</v>
      </c>
      <c r="AK258" s="37"/>
      <c r="AL258" s="44">
        <f t="shared" si="113"/>
        <v>0</v>
      </c>
      <c r="AM258" s="44">
        <f t="shared" si="114"/>
        <v>0</v>
      </c>
      <c r="AN258" s="44">
        <f t="shared" si="115"/>
        <v>36</v>
      </c>
      <c r="AO258" s="44">
        <f t="shared" si="116"/>
        <v>0</v>
      </c>
      <c r="AP258" s="44">
        <f t="shared" si="117"/>
        <v>6</v>
      </c>
      <c r="AQ258" s="44">
        <f t="shared" si="118"/>
        <v>1</v>
      </c>
      <c r="AR258" s="44">
        <f t="shared" si="119"/>
        <v>0</v>
      </c>
      <c r="AS258" s="44">
        <f t="shared" si="120"/>
        <v>0</v>
      </c>
      <c r="AT258" s="44">
        <f t="shared" si="121"/>
        <v>0</v>
      </c>
      <c r="AU258" s="44">
        <f t="shared" si="122"/>
        <v>0</v>
      </c>
      <c r="AV258" s="44">
        <f>IF(M258="ПП",РПП*AA258*(U258/1.5),IF(M258="ВП",ВПр*AA258*(U258/1.5),IF(M258="РПА",РПА*AA258*(U258/1.5),IF(M258="КПА",кпа*AA258*(U258/1.5),0))))</f>
        <v>0</v>
      </c>
      <c r="AW258" s="44">
        <f t="shared" si="123"/>
        <v>0</v>
      </c>
      <c r="AX258" s="44">
        <f t="shared" si="124"/>
        <v>0</v>
      </c>
      <c r="AY258" s="44">
        <f t="shared" si="125"/>
        <v>0</v>
      </c>
      <c r="AZ258" s="44">
        <f t="shared" si="126"/>
        <v>0</v>
      </c>
      <c r="BA258" s="44">
        <f t="shared" si="127"/>
        <v>0</v>
      </c>
      <c r="BB258" s="44">
        <f t="shared" si="128"/>
        <v>0</v>
      </c>
      <c r="BC258" s="44">
        <f t="shared" si="129"/>
        <v>0</v>
      </c>
      <c r="BD258" s="44">
        <f t="shared" si="130"/>
        <v>0</v>
      </c>
      <c r="BE258" s="45">
        <f t="shared" si="131"/>
        <v>43</v>
      </c>
      <c r="BF258" s="46"/>
      <c r="BG258" s="47">
        <f t="shared" si="132"/>
        <v>0</v>
      </c>
      <c r="BH258" s="47">
        <f t="shared" si="133"/>
        <v>0</v>
      </c>
      <c r="BI258" s="47">
        <f t="shared" si="134"/>
        <v>0</v>
      </c>
      <c r="BJ258" s="48">
        <f t="shared" si="135"/>
        <v>36</v>
      </c>
      <c r="BK258" s="48">
        <f t="shared" si="136"/>
        <v>2</v>
      </c>
      <c r="BL258" s="48">
        <f t="shared" si="137"/>
        <v>7</v>
      </c>
    </row>
    <row r="259" spans="1:64" s="2" customFormat="1" ht="30" customHeight="1">
      <c r="A259" s="29" t="str">
        <f t="shared" si="104"/>
        <v>Д</v>
      </c>
      <c r="B259" s="29" t="str">
        <f t="shared" si="105"/>
        <v>Б</v>
      </c>
      <c r="C259" s="30" t="s">
        <v>193</v>
      </c>
      <c r="D259" s="31" t="str">
        <f t="shared" si="106"/>
        <v>'09.03.03</v>
      </c>
      <c r="E259" s="32" t="str">
        <f t="shared" si="107"/>
        <v>Прикладная информатика</v>
      </c>
      <c r="F259" s="33" t="s">
        <v>74</v>
      </c>
      <c r="G259" s="33" t="s">
        <v>129</v>
      </c>
      <c r="H259" s="34"/>
      <c r="I259" s="34" t="s">
        <v>201</v>
      </c>
      <c r="J259" s="35" t="s">
        <v>202</v>
      </c>
      <c r="K259" s="36" t="s">
        <v>77</v>
      </c>
      <c r="L259" s="36">
        <v>9</v>
      </c>
      <c r="M259" s="37" t="s">
        <v>78</v>
      </c>
      <c r="N259" s="36">
        <v>2</v>
      </c>
      <c r="O259" s="36"/>
      <c r="P259" s="36"/>
      <c r="Q259" s="37"/>
      <c r="R259" s="36"/>
      <c r="S259" s="36"/>
      <c r="T259" s="36"/>
      <c r="U259" s="36"/>
      <c r="V259" s="36"/>
      <c r="W259" s="39" t="str">
        <f t="shared" si="108"/>
        <v>НПИбд</v>
      </c>
      <c r="X259" s="36" t="s">
        <v>79</v>
      </c>
      <c r="Y259" s="36">
        <v>1</v>
      </c>
      <c r="Z259" s="36">
        <v>1</v>
      </c>
      <c r="AA259" s="39">
        <f t="shared" si="109"/>
        <v>17</v>
      </c>
      <c r="AB259" s="54">
        <v>13</v>
      </c>
      <c r="AC259" s="54">
        <v>4</v>
      </c>
      <c r="AD259" s="40">
        <f t="shared" si="110"/>
        <v>17</v>
      </c>
      <c r="AE259" s="41">
        <f t="shared" si="111"/>
        <v>1</v>
      </c>
      <c r="AF259" s="41">
        <f t="shared" si="112"/>
        <v>1</v>
      </c>
      <c r="AG259" s="42" t="s">
        <v>93</v>
      </c>
      <c r="AH259" s="37" t="s">
        <v>100</v>
      </c>
      <c r="AI259" s="37" t="s">
        <v>94</v>
      </c>
      <c r="AJ259" s="43" t="s">
        <v>203</v>
      </c>
      <c r="AK259" s="37"/>
      <c r="AL259" s="44">
        <f t="shared" si="113"/>
        <v>18</v>
      </c>
      <c r="AM259" s="44">
        <f t="shared" si="114"/>
        <v>0</v>
      </c>
      <c r="AN259" s="44">
        <f t="shared" si="115"/>
        <v>0</v>
      </c>
      <c r="AO259" s="44">
        <f t="shared" si="116"/>
        <v>0</v>
      </c>
      <c r="AP259" s="44">
        <f t="shared" si="117"/>
        <v>0</v>
      </c>
      <c r="AQ259" s="44">
        <f t="shared" si="118"/>
        <v>0</v>
      </c>
      <c r="AR259" s="44">
        <f t="shared" si="119"/>
        <v>0.9</v>
      </c>
      <c r="AS259" s="44">
        <f t="shared" si="120"/>
        <v>0</v>
      </c>
      <c r="AT259" s="44">
        <f t="shared" si="121"/>
        <v>0</v>
      </c>
      <c r="AU259" s="44">
        <f t="shared" si="122"/>
        <v>0</v>
      </c>
      <c r="AV259" s="44">
        <f>IF(M259="ПП",РПП*AA259*(U259/1.5),IF(M259="ВП",ВПр*AA259*(U259/1.5),IF(M259="РПА",РПА*AA259*(U259/1.5),IF(M259="КПА",кпа*AA259*(U259/1.5),0))))</f>
        <v>0</v>
      </c>
      <c r="AW259" s="44">
        <f t="shared" si="123"/>
        <v>0</v>
      </c>
      <c r="AX259" s="44">
        <f t="shared" si="124"/>
        <v>0</v>
      </c>
      <c r="AY259" s="44">
        <f t="shared" si="125"/>
        <v>0</v>
      </c>
      <c r="AZ259" s="44">
        <f t="shared" si="126"/>
        <v>0</v>
      </c>
      <c r="BA259" s="44">
        <f t="shared" si="127"/>
        <v>0</v>
      </c>
      <c r="BB259" s="44">
        <f t="shared" si="128"/>
        <v>0</v>
      </c>
      <c r="BC259" s="44">
        <f t="shared" si="129"/>
        <v>0</v>
      </c>
      <c r="BD259" s="44">
        <f t="shared" si="130"/>
        <v>0</v>
      </c>
      <c r="BE259" s="45">
        <f t="shared" si="131"/>
        <v>18.899999999999999</v>
      </c>
      <c r="BF259" s="46"/>
      <c r="BG259" s="47">
        <f t="shared" si="132"/>
        <v>18</v>
      </c>
      <c r="BH259" s="47">
        <f t="shared" si="133"/>
        <v>1</v>
      </c>
      <c r="BI259" s="47">
        <f t="shared" si="134"/>
        <v>0.9</v>
      </c>
      <c r="BJ259" s="48">
        <f t="shared" si="135"/>
        <v>0</v>
      </c>
      <c r="BK259" s="48">
        <f t="shared" si="136"/>
        <v>0</v>
      </c>
      <c r="BL259" s="48">
        <f t="shared" si="137"/>
        <v>0</v>
      </c>
    </row>
    <row r="260" spans="1:64" s="2" customFormat="1" ht="30" customHeight="1">
      <c r="A260" s="29" t="str">
        <f t="shared" si="104"/>
        <v>Д</v>
      </c>
      <c r="B260" s="29" t="str">
        <f t="shared" si="105"/>
        <v>Б</v>
      </c>
      <c r="C260" s="30" t="s">
        <v>193</v>
      </c>
      <c r="D260" s="31" t="str">
        <f t="shared" si="106"/>
        <v>'09.03.03</v>
      </c>
      <c r="E260" s="32" t="str">
        <f t="shared" si="107"/>
        <v>Прикладная информатика</v>
      </c>
      <c r="F260" s="33" t="s">
        <v>74</v>
      </c>
      <c r="G260" s="33" t="s">
        <v>129</v>
      </c>
      <c r="H260" s="34"/>
      <c r="I260" s="34" t="s">
        <v>201</v>
      </c>
      <c r="J260" s="35" t="s">
        <v>202</v>
      </c>
      <c r="K260" s="36" t="s">
        <v>77</v>
      </c>
      <c r="L260" s="36">
        <v>9</v>
      </c>
      <c r="M260" s="37" t="s">
        <v>108</v>
      </c>
      <c r="N260" s="36"/>
      <c r="O260" s="36">
        <v>2</v>
      </c>
      <c r="P260" s="36"/>
      <c r="Q260" s="37" t="s">
        <v>85</v>
      </c>
      <c r="R260" s="36"/>
      <c r="S260" s="36"/>
      <c r="T260" s="36"/>
      <c r="U260" s="36"/>
      <c r="V260" s="36"/>
      <c r="W260" s="39" t="str">
        <f t="shared" si="108"/>
        <v>НПИбд</v>
      </c>
      <c r="X260" s="36" t="s">
        <v>79</v>
      </c>
      <c r="Y260" s="36">
        <v>1</v>
      </c>
      <c r="Z260" s="36">
        <v>1</v>
      </c>
      <c r="AA260" s="39">
        <f t="shared" si="109"/>
        <v>17</v>
      </c>
      <c r="AB260" s="53">
        <v>13</v>
      </c>
      <c r="AC260" s="53">
        <v>4</v>
      </c>
      <c r="AD260" s="40">
        <f t="shared" si="110"/>
        <v>12</v>
      </c>
      <c r="AE260" s="41">
        <f t="shared" si="111"/>
        <v>1</v>
      </c>
      <c r="AF260" s="41">
        <f t="shared" si="112"/>
        <v>1.4166666666666667</v>
      </c>
      <c r="AG260" s="42" t="s">
        <v>93</v>
      </c>
      <c r="AH260" s="37" t="s">
        <v>100</v>
      </c>
      <c r="AI260" s="37" t="s">
        <v>94</v>
      </c>
      <c r="AJ260" s="43" t="s">
        <v>203</v>
      </c>
      <c r="AK260" s="37"/>
      <c r="AL260" s="44">
        <f t="shared" si="113"/>
        <v>0</v>
      </c>
      <c r="AM260" s="44">
        <f t="shared" si="114"/>
        <v>0</v>
      </c>
      <c r="AN260" s="44">
        <f t="shared" si="115"/>
        <v>18</v>
      </c>
      <c r="AO260" s="44">
        <f t="shared" si="116"/>
        <v>0</v>
      </c>
      <c r="AP260" s="44">
        <f t="shared" si="117"/>
        <v>8.5</v>
      </c>
      <c r="AQ260" s="44">
        <f t="shared" si="118"/>
        <v>1</v>
      </c>
      <c r="AR260" s="44">
        <f t="shared" si="119"/>
        <v>0</v>
      </c>
      <c r="AS260" s="44">
        <f t="shared" si="120"/>
        <v>0</v>
      </c>
      <c r="AT260" s="44">
        <f t="shared" si="121"/>
        <v>0</v>
      </c>
      <c r="AU260" s="44">
        <f t="shared" si="122"/>
        <v>0</v>
      </c>
      <c r="AV260" s="44">
        <f>IF(M260="ПП",РПП*AA260*(U260/1.5),IF(M260="ВП",ВПр*AA260*(U260/1.5),IF(M260="РПА",РПА*AA260*(U260/1.5),IF(M260="КПА",кпа*AA260*(U260/1.5),0))))</f>
        <v>0</v>
      </c>
      <c r="AW260" s="44">
        <f t="shared" si="123"/>
        <v>0</v>
      </c>
      <c r="AX260" s="44">
        <f t="shared" si="124"/>
        <v>0</v>
      </c>
      <c r="AY260" s="44">
        <f t="shared" si="125"/>
        <v>0</v>
      </c>
      <c r="AZ260" s="44">
        <f t="shared" si="126"/>
        <v>0</v>
      </c>
      <c r="BA260" s="44">
        <f t="shared" si="127"/>
        <v>0</v>
      </c>
      <c r="BB260" s="44">
        <f t="shared" si="128"/>
        <v>0</v>
      </c>
      <c r="BC260" s="44">
        <f t="shared" si="129"/>
        <v>0</v>
      </c>
      <c r="BD260" s="44">
        <f t="shared" si="130"/>
        <v>0</v>
      </c>
      <c r="BE260" s="45">
        <f t="shared" si="131"/>
        <v>27.5</v>
      </c>
      <c r="BF260" s="46"/>
      <c r="BG260" s="47">
        <f t="shared" si="132"/>
        <v>18</v>
      </c>
      <c r="BH260" s="47">
        <f t="shared" si="133"/>
        <v>1</v>
      </c>
      <c r="BI260" s="47">
        <f t="shared" si="134"/>
        <v>9.5</v>
      </c>
      <c r="BJ260" s="48">
        <f t="shared" si="135"/>
        <v>0</v>
      </c>
      <c r="BK260" s="48">
        <f t="shared" si="136"/>
        <v>0</v>
      </c>
      <c r="BL260" s="48">
        <f t="shared" si="137"/>
        <v>0</v>
      </c>
    </row>
    <row r="261" spans="1:64" s="2" customFormat="1" ht="30" customHeight="1">
      <c r="A261" s="29" t="str">
        <f t="shared" si="104"/>
        <v>Д</v>
      </c>
      <c r="B261" s="29" t="str">
        <f t="shared" si="105"/>
        <v>Б</v>
      </c>
      <c r="C261" s="30" t="s">
        <v>193</v>
      </c>
      <c r="D261" s="31" t="str">
        <f t="shared" si="106"/>
        <v>'09.03.03</v>
      </c>
      <c r="E261" s="32" t="str">
        <f t="shared" si="107"/>
        <v>Прикладная информатика</v>
      </c>
      <c r="F261" s="33" t="s">
        <v>74</v>
      </c>
      <c r="G261" s="33" t="s">
        <v>129</v>
      </c>
      <c r="H261" s="34"/>
      <c r="I261" s="34" t="s">
        <v>201</v>
      </c>
      <c r="J261" s="35" t="s">
        <v>204</v>
      </c>
      <c r="K261" s="36" t="s">
        <v>142</v>
      </c>
      <c r="L261" s="36">
        <v>9</v>
      </c>
      <c r="M261" s="37" t="s">
        <v>78</v>
      </c>
      <c r="N261" s="36">
        <v>2</v>
      </c>
      <c r="O261" s="36"/>
      <c r="P261" s="36"/>
      <c r="Q261" s="37" t="s">
        <v>91</v>
      </c>
      <c r="R261" s="36"/>
      <c r="S261" s="36"/>
      <c r="T261" s="36"/>
      <c r="U261" s="36"/>
      <c r="V261" s="36"/>
      <c r="W261" s="39" t="str">
        <f t="shared" si="108"/>
        <v>НПИбд</v>
      </c>
      <c r="X261" s="36" t="s">
        <v>79</v>
      </c>
      <c r="Y261" s="36">
        <v>1</v>
      </c>
      <c r="Z261" s="36">
        <v>1</v>
      </c>
      <c r="AA261" s="39">
        <f t="shared" si="109"/>
        <v>17</v>
      </c>
      <c r="AB261" s="54">
        <v>13</v>
      </c>
      <c r="AC261" s="54">
        <v>4</v>
      </c>
      <c r="AD261" s="40">
        <f t="shared" si="110"/>
        <v>17</v>
      </c>
      <c r="AE261" s="41">
        <f t="shared" si="111"/>
        <v>1</v>
      </c>
      <c r="AF261" s="41">
        <f t="shared" si="112"/>
        <v>1</v>
      </c>
      <c r="AG261" s="42" t="s">
        <v>93</v>
      </c>
      <c r="AH261" s="37" t="s">
        <v>100</v>
      </c>
      <c r="AI261" s="37" t="s">
        <v>94</v>
      </c>
      <c r="AJ261" s="43" t="s">
        <v>203</v>
      </c>
      <c r="AK261" s="37"/>
      <c r="AL261" s="44">
        <f t="shared" si="113"/>
        <v>18</v>
      </c>
      <c r="AM261" s="44">
        <f t="shared" si="114"/>
        <v>0</v>
      </c>
      <c r="AN261" s="44">
        <f t="shared" si="115"/>
        <v>0</v>
      </c>
      <c r="AO261" s="44">
        <f t="shared" si="116"/>
        <v>0</v>
      </c>
      <c r="AP261" s="44">
        <f t="shared" si="117"/>
        <v>8.5</v>
      </c>
      <c r="AQ261" s="44">
        <f t="shared" si="118"/>
        <v>1</v>
      </c>
      <c r="AR261" s="44">
        <f t="shared" si="119"/>
        <v>0.9</v>
      </c>
      <c r="AS261" s="44">
        <f t="shared" si="120"/>
        <v>0</v>
      </c>
      <c r="AT261" s="44">
        <f t="shared" si="121"/>
        <v>0</v>
      </c>
      <c r="AU261" s="44">
        <f t="shared" si="122"/>
        <v>0</v>
      </c>
      <c r="AV261" s="44">
        <f>IF(M261="ПП",РПП*AA261*(U261/1.5),IF(M261="ВП",ВПр*AA261*(U261/1.5),IF(M261="РПА",РПА*AA261*(U261/1.5),IF(M261="КПА",кпа*AA261*(U261/1.5),0))))</f>
        <v>0</v>
      </c>
      <c r="AW261" s="44">
        <f t="shared" si="123"/>
        <v>0</v>
      </c>
      <c r="AX261" s="44">
        <f t="shared" si="124"/>
        <v>0</v>
      </c>
      <c r="AY261" s="44">
        <f t="shared" si="125"/>
        <v>0</v>
      </c>
      <c r="AZ261" s="44">
        <f t="shared" si="126"/>
        <v>0</v>
      </c>
      <c r="BA261" s="44">
        <f t="shared" si="127"/>
        <v>0</v>
      </c>
      <c r="BB261" s="44">
        <f t="shared" si="128"/>
        <v>0</v>
      </c>
      <c r="BC261" s="44">
        <f t="shared" si="129"/>
        <v>0</v>
      </c>
      <c r="BD261" s="44">
        <f t="shared" si="130"/>
        <v>0</v>
      </c>
      <c r="BE261" s="45">
        <f t="shared" si="131"/>
        <v>28.4</v>
      </c>
      <c r="BF261" s="46"/>
      <c r="BG261" s="47">
        <f t="shared" si="132"/>
        <v>18</v>
      </c>
      <c r="BH261" s="47">
        <f t="shared" si="133"/>
        <v>1</v>
      </c>
      <c r="BI261" s="47">
        <f t="shared" si="134"/>
        <v>10.4</v>
      </c>
      <c r="BJ261" s="48">
        <f t="shared" si="135"/>
        <v>0</v>
      </c>
      <c r="BK261" s="48">
        <f t="shared" si="136"/>
        <v>0</v>
      </c>
      <c r="BL261" s="48">
        <f t="shared" si="137"/>
        <v>0</v>
      </c>
    </row>
    <row r="262" spans="1:64" s="2" customFormat="1" ht="30" customHeight="1">
      <c r="A262" s="29" t="str">
        <f t="shared" ref="A262:A325" si="138">IF(C262&gt;0, VLOOKUP(C262,Код_ООП,12,FALSE()),0)</f>
        <v>Д</v>
      </c>
      <c r="B262" s="29" t="str">
        <f t="shared" ref="B262:B325" si="139">IF(C262&gt;0, VLOOKUP(C262,Код_ООП,11,FALSE()),0)</f>
        <v>Б</v>
      </c>
      <c r="C262" s="30" t="s">
        <v>193</v>
      </c>
      <c r="D262" s="31" t="str">
        <f t="shared" ref="D262:D325" si="140">IF(C262&gt;0, VLOOKUP(C262,Код_ООП,2,FALSE()),0)</f>
        <v>'09.03.03</v>
      </c>
      <c r="E262" s="32" t="str">
        <f t="shared" ref="E262:E325" si="141">IF(C262&gt;0, VLOOKUP(C262,Код_ООП,8,FALSE()),0)</f>
        <v>Прикладная информатика</v>
      </c>
      <c r="F262" s="33" t="s">
        <v>74</v>
      </c>
      <c r="G262" s="33" t="s">
        <v>129</v>
      </c>
      <c r="H262" s="34"/>
      <c r="I262" s="34" t="s">
        <v>201</v>
      </c>
      <c r="J262" s="35" t="s">
        <v>204</v>
      </c>
      <c r="K262" s="36" t="s">
        <v>142</v>
      </c>
      <c r="L262" s="36">
        <v>9</v>
      </c>
      <c r="M262" s="37" t="s">
        <v>108</v>
      </c>
      <c r="N262" s="36"/>
      <c r="O262" s="36">
        <v>4</v>
      </c>
      <c r="P262" s="36"/>
      <c r="Q262" s="37"/>
      <c r="R262" s="36"/>
      <c r="S262" s="36"/>
      <c r="T262" s="36"/>
      <c r="U262" s="36"/>
      <c r="V262" s="36"/>
      <c r="W262" s="39" t="str">
        <f t="shared" ref="W262:W325" si="142">MID(C262,1,5)</f>
        <v>НПИбд</v>
      </c>
      <c r="X262" s="36" t="s">
        <v>79</v>
      </c>
      <c r="Y262" s="36">
        <v>1</v>
      </c>
      <c r="Z262" s="36">
        <v>1</v>
      </c>
      <c r="AA262" s="39">
        <f t="shared" ref="AA262:AA325" si="143">AB262+AC262</f>
        <v>17</v>
      </c>
      <c r="AB262" s="53">
        <v>13</v>
      </c>
      <c r="AC262" s="53">
        <v>4</v>
      </c>
      <c r="AD262" s="40">
        <f t="shared" ref="AD262:AD325" si="144">IF(M262="сп",6,IF(M262="клн",8,IF(OR(M262="лаб",M262="ия"),12,IF(OR(M262="пр",M262="ТЕСТ"),IF(OR(B262="Б",B262="С"),24,12),IF(M262="лек",AA262,1)))))</f>
        <v>12</v>
      </c>
      <c r="AE262" s="41">
        <f t="shared" ref="AE262:AE325" si="145">IF(AF262&gt;1,1,AF262)</f>
        <v>1</v>
      </c>
      <c r="AF262" s="41">
        <f t="shared" ref="AF262:AF325" si="146">AA262/AD262</f>
        <v>1.4166666666666667</v>
      </c>
      <c r="AG262" s="42" t="s">
        <v>93</v>
      </c>
      <c r="AH262" s="37" t="s">
        <v>100</v>
      </c>
      <c r="AI262" s="37" t="s">
        <v>94</v>
      </c>
      <c r="AJ262" s="43" t="s">
        <v>203</v>
      </c>
      <c r="AK262" s="37"/>
      <c r="AL262" s="44">
        <f t="shared" ref="AL262:AL325" si="147">IF(OR(M262="лек",M262="ТУИС"),(IF(NOT(B262="ЦМ"),N262*L262,0)),0)</f>
        <v>0</v>
      </c>
      <c r="AM262" s="44">
        <f t="shared" ref="AM262:AM325" si="148">IF(OR(M262="пр",M262="ия",M262="сп"),P262*AE262*L262,0)</f>
        <v>0</v>
      </c>
      <c r="AN262" s="44">
        <f t="shared" ref="AN262:AN325" si="149">IF(OR(M262="лаб",M262="клн"),O262*AE262*L262,0)</f>
        <v>36</v>
      </c>
      <c r="AO262" s="44">
        <f t="shared" ref="AO262:AO325" si="150">IF((AND(OR(K262=1,K262=2,K262=3,K262=4,K262=5,K262=6,K262=7,K262=8,K262=9,K262=10,K262=11,K262=12),OR(Q262="Зач",Q262="Экз"))),ТКиРА*AA262,0)+IF(SUM(N262:P262)&lt;&gt;0,IF(Q262="ТК",ТКиРА*AA262,0),0)</f>
        <v>0</v>
      </c>
      <c r="AP262" s="44">
        <f t="shared" ref="AP262:AP325" si="151">IF(SUM(O262:P262)&lt;&gt;0,IF(Q262="Зач",ПАБРС*AA262,0),0)+IF(N262&lt;&gt;0,IF(Q262="Экз",ПАБРС*AA262,0),0)</f>
        <v>0</v>
      </c>
      <c r="AQ262" s="44">
        <f t="shared" ref="AQ262:AQ325" si="152">IF(AP262&lt;&gt;0,ОфВед*(IF(OR(M262="лек",M262="лаб"),Z262,AE262)),0)</f>
        <v>0</v>
      </c>
      <c r="AR262" s="44">
        <f t="shared" ref="AR262:AR325" si="153">IF(A262="Д",ТКЛД,IF(A262="В",ТКЛВ,IF(A262="З",ТКЛЗ,0)))*AL262*Z262</f>
        <v>0</v>
      </c>
      <c r="AS262" s="44">
        <f t="shared" ref="AS262:AS325" si="154">IF(OR(M262="лаб",M262="пр"),IF(R262="К",AA262*ВПКР,IF(R262="М",AA262*ВПИБ,0)),0)</f>
        <v>0</v>
      </c>
      <c r="AT262" s="44">
        <f t="shared" ref="AT262:AT325" si="155">IF(OR(M262="лаб",M262="пр"),IF(S262="К",AA262*ВПКП,0),0)</f>
        <v>0</v>
      </c>
      <c r="AU262" s="44">
        <f t="shared" ref="AU262:AU325" si="156">IF(M262="УП",T262/1.5*AA262*РУП,IF(M262="УПМ",T262/1.5*AA262*РУПЛеч,0))</f>
        <v>0</v>
      </c>
      <c r="AV262" s="44">
        <f>IF(M262="ПП",РПП*AA262*(U262/1.5),IF(M262="ВП",ВПр*AA262*(U262/1.5),IF(M262="РПА",РПА*AA262*(U262/1.5),IF(M262="КПА",кпа*AA262*(U262/1.5),0))))</f>
        <v>0</v>
      </c>
      <c r="AW262" s="44">
        <f t="shared" ref="AW262:AW325" si="157">IF(M262="НР",(AB262*НИРМ+AC262*НИРМИн)*(V262/1.5),IF(M262="НИ",(AB262*НИРА+AC262*НИРАИ)*(V262/1.5),0))</f>
        <v>0</v>
      </c>
      <c r="AX262" s="44">
        <f t="shared" ref="AX262:AX325" si="158">IF(AND(M262="ЦП",B262="ЦМ"),AA262*ЦП,0)</f>
        <v>0</v>
      </c>
      <c r="AY262" s="44">
        <f t="shared" ref="AY262:AY325" si="159">IF(B262="А",IF(M262="РР",AA262*РефАсп,IF(M262="РРФ",AA262*РефФил,0)),0)</f>
        <v>0</v>
      </c>
      <c r="AZ262" s="44">
        <f t="shared" ref="AZ262:AZ325" si="160">IF(AND(Q262="КЭ",M262="ЧК"),AA262*КдЭк,0)</f>
        <v>0</v>
      </c>
      <c r="BA262" s="44">
        <f t="shared" ref="BA262:BA325" si="161">IF(AND(M262="НКД",B262="Д"),AA262*НКД,0)+IF(AND(M262="РПЛ",B262="А"),AA262*РукПЛ,0)+IF(AND(M262="РСтж",B262="А"),AB262*РукСт+AC262*РукИСт,0)+IF(M262="ФГТ",AB262*РукРФа+AC262*РукИна,0)</f>
        <v>0</v>
      </c>
      <c r="BB262" s="44">
        <f t="shared" ref="BB262:BB325" si="162">IF(M262="РК",IF(OR(B262="С",B262="М"),(AB262*РСМ+AC262*РСМИ),0),0)+IF(M262="РК",IF(B262="Б",(AB262*РБ+AC262*РБИ),0),0)+IF(M262="РК",IF(B262="А",(AB262*РНКР+AC262*РНКРИн),0),0)+IF(AND(Q262="ПАкр"),AA262*0.3)</f>
        <v>0</v>
      </c>
      <c r="BC262" s="44">
        <f t="shared" ref="BC262:BC325" si="163">IF(M262="РДП",IF(B262="А",AA262*РРА,IF(OR(B262="С",B262="М"),AA262*РРСМ,IF(B262="Б",AA262*РРБ,0))),IF(M262="РДИ",AA262*РДП,0))</f>
        <v>0</v>
      </c>
      <c r="BD262" s="44">
        <f t="shared" ref="BD262:BD325" si="164">IF(M262="ЧГ",AA262*ЧГ,IF(M262="ПГ",AA262*ПГ,IF(M262="ТЕСТ",ТГИЭ*AF262,IF(M262="СГ",AA262*СГ,0))))</f>
        <v>0</v>
      </c>
      <c r="BE262" s="45">
        <f t="shared" ref="BE262:BE325" si="165">SUM(AL262:BD262)</f>
        <v>36</v>
      </c>
      <c r="BF262" s="46"/>
      <c r="BG262" s="47">
        <f t="shared" ref="BG262:BG325" si="166">IF(OR(K262="1;1",K262="1;2",K262=1,K262="3;1",K262="3;2",K262=3,K262="5;1",K262="5;2",K262=5,K262="7;1",K262="7;2",K262=7,K262="9;1",K262="9;2",K262=9,K262=11),SUM(AL262:AN262),0)</f>
        <v>36</v>
      </c>
      <c r="BH262" s="47">
        <f t="shared" ref="BH262:BH325" si="167">IF(BG262&lt;&gt;0,SUM(N262:P262)/2,0)</f>
        <v>2</v>
      </c>
      <c r="BI262" s="47">
        <f t="shared" ref="BI262:BI325" si="168">IF(OR(K262="1;1",K262="1;2",K262=1,K262="3;1",K262="3;2",K262=3,K262="5;1",K262="5;2",K262=5,K262="7;1",K262="7;2",K262=7,K262="9;1",K262="9;2",K262=9,K262=11),SUM(AO262:BD262),0)</f>
        <v>0</v>
      </c>
      <c r="BJ262" s="48">
        <f t="shared" ref="BJ262:BJ325" si="169">IF(OR(K262="2;3",K262="2;4",K262=2,K262="4;3",K262="4;4",K262=4,K262="6;3",K262="6;4",K262=6,K262="8;3",K262="8;4",K262=8,K262="10;3",K262="10;4",K262=10,K262=12),SUM(AL262:AN262),0)</f>
        <v>0</v>
      </c>
      <c r="BK262" s="48">
        <f t="shared" ref="BK262:BK325" si="170">IF(BJ262&lt;&gt;0,SUM(N262:P262)/2,0)</f>
        <v>0</v>
      </c>
      <c r="BL262" s="48">
        <f t="shared" ref="BL262:BL325" si="171">IF(OR(K262="2;3",K262="2;4",K262=2,K262="4;3",K262="4;4",K262=4,K262="6;3",K262="6;4",K262=6,K262="8;3",K262="8;4",K262=8,K262="10;3",K262="10;4",K262=10,K262=12),SUM(AO262:BD262),0)</f>
        <v>0</v>
      </c>
    </row>
    <row r="263" spans="1:64" s="2" customFormat="1" ht="30" customHeight="1">
      <c r="A263" s="29" t="str">
        <f t="shared" si="138"/>
        <v>Д</v>
      </c>
      <c r="B263" s="29" t="str">
        <f t="shared" si="139"/>
        <v>Б</v>
      </c>
      <c r="C263" s="30" t="s">
        <v>193</v>
      </c>
      <c r="D263" s="31" t="str">
        <f t="shared" si="140"/>
        <v>'09.03.03</v>
      </c>
      <c r="E263" s="32" t="str">
        <f t="shared" si="141"/>
        <v>Прикладная информатика</v>
      </c>
      <c r="F263" s="33" t="s">
        <v>74</v>
      </c>
      <c r="G263" s="33" t="s">
        <v>129</v>
      </c>
      <c r="H263" s="34"/>
      <c r="I263" s="34" t="s">
        <v>201</v>
      </c>
      <c r="J263" s="35" t="s">
        <v>205</v>
      </c>
      <c r="K263" s="36" t="s">
        <v>145</v>
      </c>
      <c r="L263" s="36">
        <v>9</v>
      </c>
      <c r="M263" s="37" t="s">
        <v>78</v>
      </c>
      <c r="N263" s="36">
        <v>2</v>
      </c>
      <c r="O263" s="36"/>
      <c r="P263" s="36"/>
      <c r="Q263" s="37"/>
      <c r="R263" s="36"/>
      <c r="S263" s="36"/>
      <c r="T263" s="36"/>
      <c r="U263" s="36"/>
      <c r="V263" s="36"/>
      <c r="W263" s="39" t="str">
        <f t="shared" si="142"/>
        <v>НПИбд</v>
      </c>
      <c r="X263" s="36" t="s">
        <v>79</v>
      </c>
      <c r="Y263" s="36">
        <v>1</v>
      </c>
      <c r="Z263" s="36">
        <v>1</v>
      </c>
      <c r="AA263" s="39">
        <f t="shared" si="143"/>
        <v>17</v>
      </c>
      <c r="AB263" s="54">
        <v>13</v>
      </c>
      <c r="AC263" s="54">
        <v>4</v>
      </c>
      <c r="AD263" s="40">
        <f t="shared" si="144"/>
        <v>17</v>
      </c>
      <c r="AE263" s="41">
        <f t="shared" si="145"/>
        <v>1</v>
      </c>
      <c r="AF263" s="41">
        <f t="shared" si="146"/>
        <v>1</v>
      </c>
      <c r="AG263" s="42" t="s">
        <v>80</v>
      </c>
      <c r="AH263" s="37" t="s">
        <v>111</v>
      </c>
      <c r="AI263" s="37" t="s">
        <v>94</v>
      </c>
      <c r="AJ263" s="55" t="s">
        <v>112</v>
      </c>
      <c r="AK263" s="37"/>
      <c r="AL263" s="44">
        <f t="shared" si="147"/>
        <v>18</v>
      </c>
      <c r="AM263" s="44">
        <f t="shared" si="148"/>
        <v>0</v>
      </c>
      <c r="AN263" s="44">
        <f t="shared" si="149"/>
        <v>0</v>
      </c>
      <c r="AO263" s="44">
        <f t="shared" si="150"/>
        <v>0</v>
      </c>
      <c r="AP263" s="44">
        <f t="shared" si="151"/>
        <v>0</v>
      </c>
      <c r="AQ263" s="44">
        <f t="shared" si="152"/>
        <v>0</v>
      </c>
      <c r="AR263" s="44">
        <f t="shared" si="153"/>
        <v>0.9</v>
      </c>
      <c r="AS263" s="44">
        <f t="shared" si="154"/>
        <v>0</v>
      </c>
      <c r="AT263" s="44">
        <f t="shared" si="155"/>
        <v>0</v>
      </c>
      <c r="AU263" s="44">
        <f t="shared" si="156"/>
        <v>0</v>
      </c>
      <c r="AV263" s="44">
        <f>IF(M263="ПП",РПП*AA263*(U263/1.5),IF(M263="ВП",ВПр*AA263*(U263/1.5),IF(M263="РПА",РПА*AA263*(U263/1.5),IF(M263="КПА",кпа*AA263*(U263/1.5),0))))</f>
        <v>0</v>
      </c>
      <c r="AW263" s="44">
        <f t="shared" si="157"/>
        <v>0</v>
      </c>
      <c r="AX263" s="44">
        <f t="shared" si="158"/>
        <v>0</v>
      </c>
      <c r="AY263" s="44">
        <f t="shared" si="159"/>
        <v>0</v>
      </c>
      <c r="AZ263" s="44">
        <f t="shared" si="160"/>
        <v>0</v>
      </c>
      <c r="BA263" s="44">
        <f t="shared" si="161"/>
        <v>0</v>
      </c>
      <c r="BB263" s="44">
        <f t="shared" si="162"/>
        <v>0</v>
      </c>
      <c r="BC263" s="44">
        <f t="shared" si="163"/>
        <v>0</v>
      </c>
      <c r="BD263" s="44">
        <f t="shared" si="164"/>
        <v>0</v>
      </c>
      <c r="BE263" s="45">
        <f t="shared" si="165"/>
        <v>18.899999999999999</v>
      </c>
      <c r="BF263" s="46"/>
      <c r="BG263" s="47">
        <f t="shared" si="166"/>
        <v>0</v>
      </c>
      <c r="BH263" s="47">
        <f t="shared" si="167"/>
        <v>0</v>
      </c>
      <c r="BI263" s="47">
        <f t="shared" si="168"/>
        <v>0</v>
      </c>
      <c r="BJ263" s="48">
        <f t="shared" si="169"/>
        <v>18</v>
      </c>
      <c r="BK263" s="48">
        <f t="shared" si="170"/>
        <v>1</v>
      </c>
      <c r="BL263" s="48">
        <f t="shared" si="171"/>
        <v>0.9</v>
      </c>
    </row>
    <row r="264" spans="1:64" s="2" customFormat="1" ht="30" customHeight="1">
      <c r="A264" s="29" t="str">
        <f t="shared" si="138"/>
        <v>Д</v>
      </c>
      <c r="B264" s="29" t="str">
        <f t="shared" si="139"/>
        <v>Б</v>
      </c>
      <c r="C264" s="30" t="s">
        <v>193</v>
      </c>
      <c r="D264" s="31" t="str">
        <f t="shared" si="140"/>
        <v>'09.03.03</v>
      </c>
      <c r="E264" s="32" t="str">
        <f t="shared" si="141"/>
        <v>Прикладная информатика</v>
      </c>
      <c r="F264" s="33" t="s">
        <v>74</v>
      </c>
      <c r="G264" s="33" t="s">
        <v>129</v>
      </c>
      <c r="H264" s="34"/>
      <c r="I264" s="34" t="s">
        <v>201</v>
      </c>
      <c r="J264" s="35" t="s">
        <v>205</v>
      </c>
      <c r="K264" s="36" t="s">
        <v>145</v>
      </c>
      <c r="L264" s="36">
        <v>9</v>
      </c>
      <c r="M264" s="37" t="s">
        <v>108</v>
      </c>
      <c r="N264" s="36"/>
      <c r="O264" s="36">
        <v>4</v>
      </c>
      <c r="P264" s="36"/>
      <c r="Q264" s="37" t="s">
        <v>85</v>
      </c>
      <c r="R264" s="36"/>
      <c r="S264" s="36"/>
      <c r="T264" s="36"/>
      <c r="U264" s="36"/>
      <c r="V264" s="36"/>
      <c r="W264" s="39" t="str">
        <f t="shared" si="142"/>
        <v>НПИбд</v>
      </c>
      <c r="X264" s="36" t="s">
        <v>79</v>
      </c>
      <c r="Y264" s="36">
        <v>1</v>
      </c>
      <c r="Z264" s="36">
        <v>1</v>
      </c>
      <c r="AA264" s="39">
        <f t="shared" si="143"/>
        <v>17</v>
      </c>
      <c r="AB264" s="53">
        <v>13</v>
      </c>
      <c r="AC264" s="53">
        <v>4</v>
      </c>
      <c r="AD264" s="40">
        <f t="shared" si="144"/>
        <v>12</v>
      </c>
      <c r="AE264" s="41">
        <f t="shared" si="145"/>
        <v>1</v>
      </c>
      <c r="AF264" s="41">
        <f t="shared" si="146"/>
        <v>1.4166666666666667</v>
      </c>
      <c r="AG264" s="42" t="s">
        <v>80</v>
      </c>
      <c r="AH264" s="37" t="s">
        <v>81</v>
      </c>
      <c r="AI264" s="37" t="s">
        <v>94</v>
      </c>
      <c r="AJ264" s="55" t="s">
        <v>197</v>
      </c>
      <c r="AK264" s="37"/>
      <c r="AL264" s="44">
        <f t="shared" si="147"/>
        <v>0</v>
      </c>
      <c r="AM264" s="44">
        <f t="shared" si="148"/>
        <v>0</v>
      </c>
      <c r="AN264" s="44">
        <f t="shared" si="149"/>
        <v>36</v>
      </c>
      <c r="AO264" s="44">
        <f t="shared" si="150"/>
        <v>0</v>
      </c>
      <c r="AP264" s="44">
        <f t="shared" si="151"/>
        <v>8.5</v>
      </c>
      <c r="AQ264" s="44">
        <f t="shared" si="152"/>
        <v>1</v>
      </c>
      <c r="AR264" s="44">
        <f t="shared" si="153"/>
        <v>0</v>
      </c>
      <c r="AS264" s="44">
        <f t="shared" si="154"/>
        <v>0</v>
      </c>
      <c r="AT264" s="44">
        <f t="shared" si="155"/>
        <v>0</v>
      </c>
      <c r="AU264" s="44">
        <f t="shared" si="156"/>
        <v>0</v>
      </c>
      <c r="AV264" s="44">
        <f>IF(M264="ПП",РПП*AA264*(U264/1.5),IF(M264="ВП",ВПр*AA264*(U264/1.5),IF(M264="РПА",РПА*AA264*(U264/1.5),IF(M264="КПА",кпа*AA264*(U264/1.5),0))))</f>
        <v>0</v>
      </c>
      <c r="AW264" s="44">
        <f t="shared" si="157"/>
        <v>0</v>
      </c>
      <c r="AX264" s="44">
        <f t="shared" si="158"/>
        <v>0</v>
      </c>
      <c r="AY264" s="44">
        <f t="shared" si="159"/>
        <v>0</v>
      </c>
      <c r="AZ264" s="44">
        <f t="shared" si="160"/>
        <v>0</v>
      </c>
      <c r="BA264" s="44">
        <f t="shared" si="161"/>
        <v>0</v>
      </c>
      <c r="BB264" s="44">
        <f t="shared" si="162"/>
        <v>0</v>
      </c>
      <c r="BC264" s="44">
        <f t="shared" si="163"/>
        <v>0</v>
      </c>
      <c r="BD264" s="44">
        <f t="shared" si="164"/>
        <v>0</v>
      </c>
      <c r="BE264" s="45">
        <f t="shared" si="165"/>
        <v>45.5</v>
      </c>
      <c r="BF264" s="46"/>
      <c r="BG264" s="47">
        <f t="shared" si="166"/>
        <v>0</v>
      </c>
      <c r="BH264" s="47">
        <f t="shared" si="167"/>
        <v>0</v>
      </c>
      <c r="BI264" s="47">
        <f t="shared" si="168"/>
        <v>0</v>
      </c>
      <c r="BJ264" s="48">
        <f t="shared" si="169"/>
        <v>36</v>
      </c>
      <c r="BK264" s="48">
        <f t="shared" si="170"/>
        <v>2</v>
      </c>
      <c r="BL264" s="48">
        <f t="shared" si="171"/>
        <v>9.5</v>
      </c>
    </row>
    <row r="265" spans="1:64" s="2" customFormat="1" ht="30" customHeight="1">
      <c r="A265" s="29" t="str">
        <f t="shared" si="138"/>
        <v>Д</v>
      </c>
      <c r="B265" s="29" t="str">
        <f t="shared" si="139"/>
        <v>Б</v>
      </c>
      <c r="C265" s="30" t="s">
        <v>193</v>
      </c>
      <c r="D265" s="31" t="str">
        <f t="shared" si="140"/>
        <v>'09.03.03</v>
      </c>
      <c r="E265" s="32" t="str">
        <f t="shared" si="141"/>
        <v>Прикладная информатика</v>
      </c>
      <c r="F265" s="33" t="s">
        <v>74</v>
      </c>
      <c r="G265" s="33" t="s">
        <v>129</v>
      </c>
      <c r="H265" s="34"/>
      <c r="I265" s="34" t="s">
        <v>201</v>
      </c>
      <c r="J265" s="35" t="s">
        <v>205</v>
      </c>
      <c r="K265" s="38" t="s">
        <v>148</v>
      </c>
      <c r="L265" s="36">
        <v>9</v>
      </c>
      <c r="M265" s="37" t="s">
        <v>78</v>
      </c>
      <c r="N265" s="38">
        <v>2</v>
      </c>
      <c r="O265" s="38"/>
      <c r="P265" s="38"/>
      <c r="Q265" s="37" t="s">
        <v>91</v>
      </c>
      <c r="R265" s="38"/>
      <c r="S265" s="38"/>
      <c r="T265" s="38"/>
      <c r="U265" s="38"/>
      <c r="V265" s="38"/>
      <c r="W265" s="39" t="str">
        <f t="shared" si="142"/>
        <v>НПИбд</v>
      </c>
      <c r="X265" s="36" t="s">
        <v>79</v>
      </c>
      <c r="Y265" s="36">
        <v>1</v>
      </c>
      <c r="Z265" s="36">
        <v>1</v>
      </c>
      <c r="AA265" s="39">
        <f t="shared" si="143"/>
        <v>17</v>
      </c>
      <c r="AB265" s="54">
        <v>13</v>
      </c>
      <c r="AC265" s="54">
        <v>4</v>
      </c>
      <c r="AD265" s="40">
        <f t="shared" si="144"/>
        <v>17</v>
      </c>
      <c r="AE265" s="41">
        <f t="shared" si="145"/>
        <v>1</v>
      </c>
      <c r="AF265" s="41">
        <f t="shared" si="146"/>
        <v>1</v>
      </c>
      <c r="AG265" s="42" t="s">
        <v>80</v>
      </c>
      <c r="AH265" s="37" t="s">
        <v>111</v>
      </c>
      <c r="AI265" s="37" t="s">
        <v>94</v>
      </c>
      <c r="AJ265" s="55" t="s">
        <v>112</v>
      </c>
      <c r="AK265" s="37"/>
      <c r="AL265" s="44">
        <f t="shared" si="147"/>
        <v>18</v>
      </c>
      <c r="AM265" s="44">
        <f t="shared" si="148"/>
        <v>0</v>
      </c>
      <c r="AN265" s="44">
        <f t="shared" si="149"/>
        <v>0</v>
      </c>
      <c r="AO265" s="44">
        <f t="shared" si="150"/>
        <v>0</v>
      </c>
      <c r="AP265" s="44">
        <f t="shared" si="151"/>
        <v>8.5</v>
      </c>
      <c r="AQ265" s="44">
        <f t="shared" si="152"/>
        <v>1</v>
      </c>
      <c r="AR265" s="44">
        <f t="shared" si="153"/>
        <v>0.9</v>
      </c>
      <c r="AS265" s="44">
        <f t="shared" si="154"/>
        <v>0</v>
      </c>
      <c r="AT265" s="44">
        <f t="shared" si="155"/>
        <v>0</v>
      </c>
      <c r="AU265" s="44">
        <f t="shared" si="156"/>
        <v>0</v>
      </c>
      <c r="AV265" s="44">
        <f>IF(M265="ПП",РПП*AA265*(U265/1.5),IF(M265="ВП",ВПр*AA265*(U265/1.5),IF(M265="РПА",РПА*AA265*(U265/1.5),IF(M265="КПА",кпа*AA265*(U265/1.5),0))))</f>
        <v>0</v>
      </c>
      <c r="AW265" s="44">
        <f t="shared" si="157"/>
        <v>0</v>
      </c>
      <c r="AX265" s="44">
        <f t="shared" si="158"/>
        <v>0</v>
      </c>
      <c r="AY265" s="44">
        <f t="shared" si="159"/>
        <v>0</v>
      </c>
      <c r="AZ265" s="44">
        <f t="shared" si="160"/>
        <v>0</v>
      </c>
      <c r="BA265" s="44">
        <f t="shared" si="161"/>
        <v>0</v>
      </c>
      <c r="BB265" s="44">
        <f t="shared" si="162"/>
        <v>0</v>
      </c>
      <c r="BC265" s="44">
        <f t="shared" si="163"/>
        <v>0</v>
      </c>
      <c r="BD265" s="44">
        <f t="shared" si="164"/>
        <v>0</v>
      </c>
      <c r="BE265" s="45">
        <f t="shared" si="165"/>
        <v>28.4</v>
      </c>
      <c r="BF265" s="46"/>
      <c r="BG265" s="47">
        <f t="shared" si="166"/>
        <v>0</v>
      </c>
      <c r="BH265" s="47">
        <f t="shared" si="167"/>
        <v>0</v>
      </c>
      <c r="BI265" s="47">
        <f t="shared" si="168"/>
        <v>0</v>
      </c>
      <c r="BJ265" s="48">
        <f t="shared" si="169"/>
        <v>18</v>
      </c>
      <c r="BK265" s="48">
        <f t="shared" si="170"/>
        <v>1</v>
      </c>
      <c r="BL265" s="48">
        <f t="shared" si="171"/>
        <v>10.4</v>
      </c>
    </row>
    <row r="266" spans="1:64" s="2" customFormat="1" ht="30" customHeight="1">
      <c r="A266" s="29" t="str">
        <f t="shared" si="138"/>
        <v>Д</v>
      </c>
      <c r="B266" s="29" t="str">
        <f t="shared" si="139"/>
        <v>Б</v>
      </c>
      <c r="C266" s="30" t="s">
        <v>193</v>
      </c>
      <c r="D266" s="31" t="str">
        <f t="shared" si="140"/>
        <v>'09.03.03</v>
      </c>
      <c r="E266" s="32" t="str">
        <f t="shared" si="141"/>
        <v>Прикладная информатика</v>
      </c>
      <c r="F266" s="33" t="s">
        <v>74</v>
      </c>
      <c r="G266" s="33" t="s">
        <v>129</v>
      </c>
      <c r="H266" s="34"/>
      <c r="I266" s="34" t="s">
        <v>201</v>
      </c>
      <c r="J266" s="35" t="s">
        <v>205</v>
      </c>
      <c r="K266" s="36" t="s">
        <v>148</v>
      </c>
      <c r="L266" s="36">
        <v>9</v>
      </c>
      <c r="M266" s="37" t="s">
        <v>108</v>
      </c>
      <c r="N266" s="36"/>
      <c r="O266" s="36">
        <v>4</v>
      </c>
      <c r="P266" s="36"/>
      <c r="Q266" s="37"/>
      <c r="R266" s="36"/>
      <c r="S266" s="36"/>
      <c r="T266" s="36"/>
      <c r="U266" s="36"/>
      <c r="V266" s="36"/>
      <c r="W266" s="39" t="str">
        <f t="shared" si="142"/>
        <v>НПИбд</v>
      </c>
      <c r="X266" s="36" t="s">
        <v>79</v>
      </c>
      <c r="Y266" s="36">
        <v>1</v>
      </c>
      <c r="Z266" s="36">
        <v>1</v>
      </c>
      <c r="AA266" s="39">
        <f t="shared" si="143"/>
        <v>17</v>
      </c>
      <c r="AB266" s="53">
        <v>13</v>
      </c>
      <c r="AC266" s="53">
        <v>4</v>
      </c>
      <c r="AD266" s="40">
        <f t="shared" si="144"/>
        <v>12</v>
      </c>
      <c r="AE266" s="41">
        <f t="shared" si="145"/>
        <v>1</v>
      </c>
      <c r="AF266" s="41">
        <f t="shared" si="146"/>
        <v>1.4166666666666667</v>
      </c>
      <c r="AG266" s="42" t="s">
        <v>80</v>
      </c>
      <c r="AH266" s="37" t="s">
        <v>81</v>
      </c>
      <c r="AI266" s="37" t="s">
        <v>94</v>
      </c>
      <c r="AJ266" s="55" t="s">
        <v>197</v>
      </c>
      <c r="AK266" s="37"/>
      <c r="AL266" s="44">
        <f t="shared" si="147"/>
        <v>0</v>
      </c>
      <c r="AM266" s="44">
        <f t="shared" si="148"/>
        <v>0</v>
      </c>
      <c r="AN266" s="44">
        <f t="shared" si="149"/>
        <v>36</v>
      </c>
      <c r="AO266" s="44">
        <f t="shared" si="150"/>
        <v>0</v>
      </c>
      <c r="AP266" s="44">
        <f t="shared" si="151"/>
        <v>0</v>
      </c>
      <c r="AQ266" s="44">
        <f t="shared" si="152"/>
        <v>0</v>
      </c>
      <c r="AR266" s="44">
        <f t="shared" si="153"/>
        <v>0</v>
      </c>
      <c r="AS266" s="44">
        <f t="shared" si="154"/>
        <v>0</v>
      </c>
      <c r="AT266" s="44">
        <f t="shared" si="155"/>
        <v>0</v>
      </c>
      <c r="AU266" s="44">
        <f t="shared" si="156"/>
        <v>0</v>
      </c>
      <c r="AV266" s="44">
        <f>IF(M266="ПП",РПП*AA266*(U266/1.5),IF(M266="ВП",ВПр*AA266*(U266/1.5),IF(M266="РПА",РПА*AA266*(U266/1.5),IF(M266="КПА",кпа*AA266*(U266/1.5),0))))</f>
        <v>0</v>
      </c>
      <c r="AW266" s="44">
        <f t="shared" si="157"/>
        <v>0</v>
      </c>
      <c r="AX266" s="44">
        <f t="shared" si="158"/>
        <v>0</v>
      </c>
      <c r="AY266" s="44">
        <f t="shared" si="159"/>
        <v>0</v>
      </c>
      <c r="AZ266" s="44">
        <f t="shared" si="160"/>
        <v>0</v>
      </c>
      <c r="BA266" s="44">
        <f t="shared" si="161"/>
        <v>0</v>
      </c>
      <c r="BB266" s="44">
        <f t="shared" si="162"/>
        <v>0</v>
      </c>
      <c r="BC266" s="44">
        <f t="shared" si="163"/>
        <v>0</v>
      </c>
      <c r="BD266" s="44">
        <f t="shared" si="164"/>
        <v>0</v>
      </c>
      <c r="BE266" s="45">
        <f t="shared" si="165"/>
        <v>36</v>
      </c>
      <c r="BF266" s="46"/>
      <c r="BG266" s="47">
        <f t="shared" si="166"/>
        <v>0</v>
      </c>
      <c r="BH266" s="47">
        <f t="shared" si="167"/>
        <v>0</v>
      </c>
      <c r="BI266" s="47">
        <f t="shared" si="168"/>
        <v>0</v>
      </c>
      <c r="BJ266" s="48">
        <f t="shared" si="169"/>
        <v>36</v>
      </c>
      <c r="BK266" s="48">
        <f t="shared" si="170"/>
        <v>2</v>
      </c>
      <c r="BL266" s="48">
        <f t="shared" si="171"/>
        <v>0</v>
      </c>
    </row>
    <row r="267" spans="1:64" s="2" customFormat="1" ht="30" customHeight="1">
      <c r="A267" s="29" t="str">
        <f t="shared" si="138"/>
        <v>Д</v>
      </c>
      <c r="B267" s="29" t="str">
        <f t="shared" si="139"/>
        <v>Б</v>
      </c>
      <c r="C267" s="30" t="s">
        <v>193</v>
      </c>
      <c r="D267" s="31" t="str">
        <f t="shared" si="140"/>
        <v>'09.03.03</v>
      </c>
      <c r="E267" s="32" t="str">
        <f t="shared" si="141"/>
        <v>Прикладная информатика</v>
      </c>
      <c r="F267" s="33" t="s">
        <v>74</v>
      </c>
      <c r="G267" s="33" t="s">
        <v>129</v>
      </c>
      <c r="H267" s="34"/>
      <c r="I267" s="34" t="s">
        <v>201</v>
      </c>
      <c r="J267" s="35" t="s">
        <v>151</v>
      </c>
      <c r="K267" s="36" t="s">
        <v>77</v>
      </c>
      <c r="L267" s="36">
        <v>9</v>
      </c>
      <c r="M267" s="37" t="s">
        <v>78</v>
      </c>
      <c r="N267" s="36">
        <v>2</v>
      </c>
      <c r="O267" s="36"/>
      <c r="P267" s="36"/>
      <c r="Q267" s="37"/>
      <c r="R267" s="36"/>
      <c r="S267" s="36"/>
      <c r="T267" s="36"/>
      <c r="U267" s="36"/>
      <c r="V267" s="36"/>
      <c r="W267" s="39" t="str">
        <f t="shared" si="142"/>
        <v>НПИбд</v>
      </c>
      <c r="X267" s="36" t="s">
        <v>79</v>
      </c>
      <c r="Y267" s="36">
        <v>1</v>
      </c>
      <c r="Z267" s="36">
        <v>1</v>
      </c>
      <c r="AA267" s="39">
        <f t="shared" si="143"/>
        <v>17</v>
      </c>
      <c r="AB267" s="54">
        <v>13</v>
      </c>
      <c r="AC267" s="54">
        <v>4</v>
      </c>
      <c r="AD267" s="40">
        <f t="shared" si="144"/>
        <v>17</v>
      </c>
      <c r="AE267" s="41">
        <f t="shared" si="145"/>
        <v>1</v>
      </c>
      <c r="AF267" s="41">
        <f t="shared" si="146"/>
        <v>1</v>
      </c>
      <c r="AG267" s="42" t="s">
        <v>80</v>
      </c>
      <c r="AH267" s="37" t="s">
        <v>81</v>
      </c>
      <c r="AI267" s="37" t="s">
        <v>94</v>
      </c>
      <c r="AJ267" s="55" t="s">
        <v>119</v>
      </c>
      <c r="AK267" s="37"/>
      <c r="AL267" s="44">
        <f t="shared" si="147"/>
        <v>18</v>
      </c>
      <c r="AM267" s="44">
        <f t="shared" si="148"/>
        <v>0</v>
      </c>
      <c r="AN267" s="44">
        <f t="shared" si="149"/>
        <v>0</v>
      </c>
      <c r="AO267" s="44">
        <f t="shared" si="150"/>
        <v>0</v>
      </c>
      <c r="AP267" s="44">
        <f t="shared" si="151"/>
        <v>0</v>
      </c>
      <c r="AQ267" s="44">
        <f t="shared" si="152"/>
        <v>0</v>
      </c>
      <c r="AR267" s="44">
        <f t="shared" si="153"/>
        <v>0.9</v>
      </c>
      <c r="AS267" s="44">
        <f t="shared" si="154"/>
        <v>0</v>
      </c>
      <c r="AT267" s="44">
        <f t="shared" si="155"/>
        <v>0</v>
      </c>
      <c r="AU267" s="44">
        <f t="shared" si="156"/>
        <v>0</v>
      </c>
      <c r="AV267" s="44">
        <f>IF(M267="ПП",РПП*AA267*(U267/1.5),IF(M267="ВП",ВПр*AA267*(U267/1.5),IF(M267="РПА",РПА*AA267*(U267/1.5),IF(M267="КПА",кпа*AA267*(U267/1.5),0))))</f>
        <v>0</v>
      </c>
      <c r="AW267" s="44">
        <f t="shared" si="157"/>
        <v>0</v>
      </c>
      <c r="AX267" s="44">
        <f t="shared" si="158"/>
        <v>0</v>
      </c>
      <c r="AY267" s="44">
        <f t="shared" si="159"/>
        <v>0</v>
      </c>
      <c r="AZ267" s="44">
        <f t="shared" si="160"/>
        <v>0</v>
      </c>
      <c r="BA267" s="44">
        <f t="shared" si="161"/>
        <v>0</v>
      </c>
      <c r="BB267" s="44">
        <f t="shared" si="162"/>
        <v>0</v>
      </c>
      <c r="BC267" s="44">
        <f t="shared" si="163"/>
        <v>0</v>
      </c>
      <c r="BD267" s="44">
        <f t="shared" si="164"/>
        <v>0</v>
      </c>
      <c r="BE267" s="45">
        <f t="shared" si="165"/>
        <v>18.899999999999999</v>
      </c>
      <c r="BF267" s="46"/>
      <c r="BG267" s="47">
        <f t="shared" si="166"/>
        <v>18</v>
      </c>
      <c r="BH267" s="47">
        <f t="shared" si="167"/>
        <v>1</v>
      </c>
      <c r="BI267" s="47">
        <f t="shared" si="168"/>
        <v>0.9</v>
      </c>
      <c r="BJ267" s="48">
        <f t="shared" si="169"/>
        <v>0</v>
      </c>
      <c r="BK267" s="48">
        <f t="shared" si="170"/>
        <v>0</v>
      </c>
      <c r="BL267" s="48">
        <f t="shared" si="171"/>
        <v>0</v>
      </c>
    </row>
    <row r="268" spans="1:64" s="2" customFormat="1" ht="30" customHeight="1">
      <c r="A268" s="29" t="str">
        <f t="shared" si="138"/>
        <v>Д</v>
      </c>
      <c r="B268" s="29" t="str">
        <f t="shared" si="139"/>
        <v>Б</v>
      </c>
      <c r="C268" s="30" t="s">
        <v>193</v>
      </c>
      <c r="D268" s="31" t="str">
        <f t="shared" si="140"/>
        <v>'09.03.03</v>
      </c>
      <c r="E268" s="32" t="str">
        <f t="shared" si="141"/>
        <v>Прикладная информатика</v>
      </c>
      <c r="F268" s="33" t="s">
        <v>74</v>
      </c>
      <c r="G268" s="33" t="s">
        <v>129</v>
      </c>
      <c r="H268" s="34"/>
      <c r="I268" s="34" t="s">
        <v>201</v>
      </c>
      <c r="J268" s="35" t="s">
        <v>151</v>
      </c>
      <c r="K268" s="36" t="s">
        <v>77</v>
      </c>
      <c r="L268" s="36">
        <v>9</v>
      </c>
      <c r="M268" s="37" t="s">
        <v>84</v>
      </c>
      <c r="N268" s="36"/>
      <c r="O268" s="36"/>
      <c r="P268" s="36">
        <v>2</v>
      </c>
      <c r="Q268" s="37" t="s">
        <v>85</v>
      </c>
      <c r="R268" s="36"/>
      <c r="S268" s="36"/>
      <c r="T268" s="36"/>
      <c r="U268" s="36"/>
      <c r="V268" s="36"/>
      <c r="W268" s="39" t="str">
        <f t="shared" si="142"/>
        <v>НПИбд</v>
      </c>
      <c r="X268" s="36" t="s">
        <v>79</v>
      </c>
      <c r="Y268" s="36">
        <v>1</v>
      </c>
      <c r="Z268" s="36">
        <v>1</v>
      </c>
      <c r="AA268" s="39">
        <f t="shared" si="143"/>
        <v>17</v>
      </c>
      <c r="AB268" s="53">
        <v>13</v>
      </c>
      <c r="AC268" s="53">
        <v>4</v>
      </c>
      <c r="AD268" s="40">
        <f t="shared" si="144"/>
        <v>24</v>
      </c>
      <c r="AE268" s="41">
        <f t="shared" si="145"/>
        <v>0.70833333333333337</v>
      </c>
      <c r="AF268" s="41">
        <f t="shared" si="146"/>
        <v>0.70833333333333337</v>
      </c>
      <c r="AG268" s="42" t="s">
        <v>80</v>
      </c>
      <c r="AH268" s="37" t="s">
        <v>81</v>
      </c>
      <c r="AI268" s="37" t="s">
        <v>94</v>
      </c>
      <c r="AJ268" s="55" t="s">
        <v>119</v>
      </c>
      <c r="AK268" s="37"/>
      <c r="AL268" s="44">
        <f t="shared" si="147"/>
        <v>0</v>
      </c>
      <c r="AM268" s="44">
        <f t="shared" si="148"/>
        <v>12.75</v>
      </c>
      <c r="AN268" s="44">
        <f t="shared" si="149"/>
        <v>0</v>
      </c>
      <c r="AO268" s="44">
        <f t="shared" si="150"/>
        <v>0</v>
      </c>
      <c r="AP268" s="44">
        <f t="shared" si="151"/>
        <v>8.5</v>
      </c>
      <c r="AQ268" s="44">
        <f t="shared" si="152"/>
        <v>0.70833333333333337</v>
      </c>
      <c r="AR268" s="44">
        <f t="shared" si="153"/>
        <v>0</v>
      </c>
      <c r="AS268" s="44">
        <f t="shared" si="154"/>
        <v>0</v>
      </c>
      <c r="AT268" s="44">
        <f t="shared" si="155"/>
        <v>0</v>
      </c>
      <c r="AU268" s="44">
        <f t="shared" si="156"/>
        <v>0</v>
      </c>
      <c r="AV268" s="44">
        <f>IF(M268="ПП",РПП*AA268*(U268/1.5),IF(M268="ВП",ВПр*AA268*(U268/1.5),IF(M268="РПА",РПА*AA268*(U268/1.5),IF(M268="КПА",кпа*AA268*(U268/1.5),0))))</f>
        <v>0</v>
      </c>
      <c r="AW268" s="44">
        <f t="shared" si="157"/>
        <v>0</v>
      </c>
      <c r="AX268" s="44">
        <f t="shared" si="158"/>
        <v>0</v>
      </c>
      <c r="AY268" s="44">
        <f t="shared" si="159"/>
        <v>0</v>
      </c>
      <c r="AZ268" s="44">
        <f t="shared" si="160"/>
        <v>0</v>
      </c>
      <c r="BA268" s="44">
        <f t="shared" si="161"/>
        <v>0</v>
      </c>
      <c r="BB268" s="44">
        <f t="shared" si="162"/>
        <v>0</v>
      </c>
      <c r="BC268" s="44">
        <f t="shared" si="163"/>
        <v>0</v>
      </c>
      <c r="BD268" s="44">
        <f t="shared" si="164"/>
        <v>0</v>
      </c>
      <c r="BE268" s="45">
        <f t="shared" si="165"/>
        <v>21.958333333333332</v>
      </c>
      <c r="BF268" s="46"/>
      <c r="BG268" s="47">
        <f t="shared" si="166"/>
        <v>12.75</v>
      </c>
      <c r="BH268" s="47">
        <f t="shared" si="167"/>
        <v>1</v>
      </c>
      <c r="BI268" s="47">
        <f t="shared" si="168"/>
        <v>9.2083333333333339</v>
      </c>
      <c r="BJ268" s="48">
        <f t="shared" si="169"/>
        <v>0</v>
      </c>
      <c r="BK268" s="48">
        <f t="shared" si="170"/>
        <v>0</v>
      </c>
      <c r="BL268" s="48">
        <f t="shared" si="171"/>
        <v>0</v>
      </c>
    </row>
    <row r="269" spans="1:64" s="2" customFormat="1" ht="30" customHeight="1">
      <c r="A269" s="29" t="str">
        <f t="shared" si="138"/>
        <v>Д</v>
      </c>
      <c r="B269" s="29" t="str">
        <f t="shared" si="139"/>
        <v>Б</v>
      </c>
      <c r="C269" s="30" t="s">
        <v>193</v>
      </c>
      <c r="D269" s="31" t="str">
        <f t="shared" si="140"/>
        <v>'09.03.03</v>
      </c>
      <c r="E269" s="32" t="str">
        <f t="shared" si="141"/>
        <v>Прикладная информатика</v>
      </c>
      <c r="F269" s="33" t="s">
        <v>74</v>
      </c>
      <c r="G269" s="33" t="s">
        <v>129</v>
      </c>
      <c r="H269" s="34"/>
      <c r="I269" s="34" t="s">
        <v>201</v>
      </c>
      <c r="J269" s="35" t="s">
        <v>151</v>
      </c>
      <c r="K269" s="36" t="s">
        <v>142</v>
      </c>
      <c r="L269" s="36">
        <v>9</v>
      </c>
      <c r="M269" s="37" t="s">
        <v>78</v>
      </c>
      <c r="N269" s="36">
        <v>2</v>
      </c>
      <c r="O269" s="36"/>
      <c r="P269" s="36"/>
      <c r="Q269" s="37" t="s">
        <v>91</v>
      </c>
      <c r="R269" s="36"/>
      <c r="S269" s="36"/>
      <c r="T269" s="36"/>
      <c r="U269" s="36"/>
      <c r="V269" s="36"/>
      <c r="W269" s="39" t="str">
        <f t="shared" si="142"/>
        <v>НПИбд</v>
      </c>
      <c r="X269" s="36" t="s">
        <v>79</v>
      </c>
      <c r="Y269" s="36">
        <v>1</v>
      </c>
      <c r="Z269" s="36">
        <v>1</v>
      </c>
      <c r="AA269" s="39">
        <f t="shared" si="143"/>
        <v>17</v>
      </c>
      <c r="AB269" s="54">
        <v>13</v>
      </c>
      <c r="AC269" s="54">
        <v>4</v>
      </c>
      <c r="AD269" s="40">
        <f t="shared" si="144"/>
        <v>17</v>
      </c>
      <c r="AE269" s="41">
        <f t="shared" si="145"/>
        <v>1</v>
      </c>
      <c r="AF269" s="41">
        <f t="shared" si="146"/>
        <v>1</v>
      </c>
      <c r="AG269" s="42" t="s">
        <v>80</v>
      </c>
      <c r="AH269" s="37" t="s">
        <v>81</v>
      </c>
      <c r="AI269" s="37" t="s">
        <v>94</v>
      </c>
      <c r="AJ269" s="55" t="s">
        <v>119</v>
      </c>
      <c r="AK269" s="37"/>
      <c r="AL269" s="44">
        <f t="shared" si="147"/>
        <v>18</v>
      </c>
      <c r="AM269" s="44">
        <f t="shared" si="148"/>
        <v>0</v>
      </c>
      <c r="AN269" s="44">
        <f t="shared" si="149"/>
        <v>0</v>
      </c>
      <c r="AO269" s="44">
        <f t="shared" si="150"/>
        <v>0</v>
      </c>
      <c r="AP269" s="44">
        <f t="shared" si="151"/>
        <v>8.5</v>
      </c>
      <c r="AQ269" s="44">
        <f t="shared" si="152"/>
        <v>1</v>
      </c>
      <c r="AR269" s="44">
        <f t="shared" si="153"/>
        <v>0.9</v>
      </c>
      <c r="AS269" s="44">
        <f t="shared" si="154"/>
        <v>0</v>
      </c>
      <c r="AT269" s="44">
        <f t="shared" si="155"/>
        <v>0</v>
      </c>
      <c r="AU269" s="44">
        <f t="shared" si="156"/>
        <v>0</v>
      </c>
      <c r="AV269" s="44">
        <f>IF(M269="ПП",РПП*AA269*(U269/1.5),IF(M269="ВП",ВПр*AA269*(U269/1.5),IF(M269="РПА",РПА*AA269*(U269/1.5),IF(M269="КПА",кпа*AA269*(U269/1.5),0))))</f>
        <v>0</v>
      </c>
      <c r="AW269" s="44">
        <f t="shared" si="157"/>
        <v>0</v>
      </c>
      <c r="AX269" s="44">
        <f t="shared" si="158"/>
        <v>0</v>
      </c>
      <c r="AY269" s="44">
        <f t="shared" si="159"/>
        <v>0</v>
      </c>
      <c r="AZ269" s="44">
        <f t="shared" si="160"/>
        <v>0</v>
      </c>
      <c r="BA269" s="44">
        <f t="shared" si="161"/>
        <v>0</v>
      </c>
      <c r="BB269" s="44">
        <f t="shared" si="162"/>
        <v>0</v>
      </c>
      <c r="BC269" s="44">
        <f t="shared" si="163"/>
        <v>0</v>
      </c>
      <c r="BD269" s="44">
        <f t="shared" si="164"/>
        <v>0</v>
      </c>
      <c r="BE269" s="45">
        <f t="shared" si="165"/>
        <v>28.4</v>
      </c>
      <c r="BF269" s="46"/>
      <c r="BG269" s="47">
        <f t="shared" si="166"/>
        <v>18</v>
      </c>
      <c r="BH269" s="47">
        <f t="shared" si="167"/>
        <v>1</v>
      </c>
      <c r="BI269" s="47">
        <f t="shared" si="168"/>
        <v>10.4</v>
      </c>
      <c r="BJ269" s="48">
        <f t="shared" si="169"/>
        <v>0</v>
      </c>
      <c r="BK269" s="48">
        <f t="shared" si="170"/>
        <v>0</v>
      </c>
      <c r="BL269" s="48">
        <f t="shared" si="171"/>
        <v>0</v>
      </c>
    </row>
    <row r="270" spans="1:64" s="2" customFormat="1" ht="30" customHeight="1">
      <c r="A270" s="29" t="str">
        <f t="shared" si="138"/>
        <v>Д</v>
      </c>
      <c r="B270" s="29" t="str">
        <f t="shared" si="139"/>
        <v>Б</v>
      </c>
      <c r="C270" s="30" t="s">
        <v>193</v>
      </c>
      <c r="D270" s="31" t="str">
        <f t="shared" si="140"/>
        <v>'09.03.03</v>
      </c>
      <c r="E270" s="32" t="str">
        <f t="shared" si="141"/>
        <v>Прикладная информатика</v>
      </c>
      <c r="F270" s="33" t="s">
        <v>74</v>
      </c>
      <c r="G270" s="33" t="s">
        <v>129</v>
      </c>
      <c r="H270" s="34"/>
      <c r="I270" s="34" t="s">
        <v>201</v>
      </c>
      <c r="J270" s="35" t="s">
        <v>151</v>
      </c>
      <c r="K270" s="36" t="s">
        <v>142</v>
      </c>
      <c r="L270" s="36">
        <v>9</v>
      </c>
      <c r="M270" s="37" t="s">
        <v>84</v>
      </c>
      <c r="N270" s="36"/>
      <c r="O270" s="36"/>
      <c r="P270" s="36">
        <v>4</v>
      </c>
      <c r="Q270" s="37"/>
      <c r="R270" s="36"/>
      <c r="S270" s="36"/>
      <c r="T270" s="36"/>
      <c r="U270" s="36"/>
      <c r="V270" s="36"/>
      <c r="W270" s="39" t="str">
        <f t="shared" si="142"/>
        <v>НПИбд</v>
      </c>
      <c r="X270" s="36" t="s">
        <v>79</v>
      </c>
      <c r="Y270" s="36">
        <v>1</v>
      </c>
      <c r="Z270" s="36">
        <v>1</v>
      </c>
      <c r="AA270" s="39">
        <f t="shared" si="143"/>
        <v>17</v>
      </c>
      <c r="AB270" s="53">
        <v>13</v>
      </c>
      <c r="AC270" s="53">
        <v>4</v>
      </c>
      <c r="AD270" s="40">
        <f t="shared" si="144"/>
        <v>24</v>
      </c>
      <c r="AE270" s="41">
        <f t="shared" si="145"/>
        <v>0.70833333333333337</v>
      </c>
      <c r="AF270" s="41">
        <f t="shared" si="146"/>
        <v>0.70833333333333337</v>
      </c>
      <c r="AG270" s="42" t="s">
        <v>80</v>
      </c>
      <c r="AH270" s="37" t="s">
        <v>81</v>
      </c>
      <c r="AI270" s="37" t="s">
        <v>94</v>
      </c>
      <c r="AJ270" s="55" t="s">
        <v>119</v>
      </c>
      <c r="AK270" s="37"/>
      <c r="AL270" s="44">
        <f t="shared" si="147"/>
        <v>0</v>
      </c>
      <c r="AM270" s="44">
        <f t="shared" si="148"/>
        <v>25.5</v>
      </c>
      <c r="AN270" s="44">
        <f t="shared" si="149"/>
        <v>0</v>
      </c>
      <c r="AO270" s="44">
        <f t="shared" si="150"/>
        <v>0</v>
      </c>
      <c r="AP270" s="44">
        <f t="shared" si="151"/>
        <v>0</v>
      </c>
      <c r="AQ270" s="44">
        <f t="shared" si="152"/>
        <v>0</v>
      </c>
      <c r="AR270" s="44">
        <f t="shared" si="153"/>
        <v>0</v>
      </c>
      <c r="AS270" s="44">
        <f t="shared" si="154"/>
        <v>0</v>
      </c>
      <c r="AT270" s="44">
        <f t="shared" si="155"/>
        <v>0</v>
      </c>
      <c r="AU270" s="44">
        <f t="shared" si="156"/>
        <v>0</v>
      </c>
      <c r="AV270" s="44">
        <f>IF(M270="ПП",РПП*AA270*(U270/1.5),IF(M270="ВП",ВПр*AA270*(U270/1.5),IF(M270="РПА",РПА*AA270*(U270/1.5),IF(M270="КПА",кпа*AA270*(U270/1.5),0))))</f>
        <v>0</v>
      </c>
      <c r="AW270" s="44">
        <f t="shared" si="157"/>
        <v>0</v>
      </c>
      <c r="AX270" s="44">
        <f t="shared" si="158"/>
        <v>0</v>
      </c>
      <c r="AY270" s="44">
        <f t="shared" si="159"/>
        <v>0</v>
      </c>
      <c r="AZ270" s="44">
        <f t="shared" si="160"/>
        <v>0</v>
      </c>
      <c r="BA270" s="44">
        <f t="shared" si="161"/>
        <v>0</v>
      </c>
      <c r="BB270" s="44">
        <f t="shared" si="162"/>
        <v>0</v>
      </c>
      <c r="BC270" s="44">
        <f t="shared" si="163"/>
        <v>0</v>
      </c>
      <c r="BD270" s="44">
        <f t="shared" si="164"/>
        <v>0</v>
      </c>
      <c r="BE270" s="45">
        <f t="shared" si="165"/>
        <v>25.5</v>
      </c>
      <c r="BF270" s="46"/>
      <c r="BG270" s="47">
        <f t="shared" si="166"/>
        <v>25.5</v>
      </c>
      <c r="BH270" s="47">
        <f t="shared" si="167"/>
        <v>2</v>
      </c>
      <c r="BI270" s="47">
        <f t="shared" si="168"/>
        <v>0</v>
      </c>
      <c r="BJ270" s="48">
        <f t="shared" si="169"/>
        <v>0</v>
      </c>
      <c r="BK270" s="48">
        <f t="shared" si="170"/>
        <v>0</v>
      </c>
      <c r="BL270" s="48">
        <f t="shared" si="171"/>
        <v>0</v>
      </c>
    </row>
    <row r="271" spans="1:64" s="2" customFormat="1" ht="30" customHeight="1">
      <c r="A271" s="29" t="str">
        <f t="shared" si="138"/>
        <v>Д</v>
      </c>
      <c r="B271" s="29" t="str">
        <f t="shared" si="139"/>
        <v>Б</v>
      </c>
      <c r="C271" s="30" t="s">
        <v>193</v>
      </c>
      <c r="D271" s="31" t="str">
        <f t="shared" si="140"/>
        <v>'09.03.03</v>
      </c>
      <c r="E271" s="32" t="str">
        <f t="shared" si="141"/>
        <v>Прикладная информатика</v>
      </c>
      <c r="F271" s="33" t="s">
        <v>74</v>
      </c>
      <c r="G271" s="33" t="s">
        <v>129</v>
      </c>
      <c r="H271" s="34"/>
      <c r="I271" s="34" t="s">
        <v>201</v>
      </c>
      <c r="J271" s="35" t="s">
        <v>206</v>
      </c>
      <c r="K271" s="36" t="s">
        <v>145</v>
      </c>
      <c r="L271" s="36">
        <v>9</v>
      </c>
      <c r="M271" s="37" t="s">
        <v>78</v>
      </c>
      <c r="N271" s="36">
        <v>2</v>
      </c>
      <c r="O271" s="36"/>
      <c r="P271" s="36"/>
      <c r="Q271" s="37"/>
      <c r="R271" s="36"/>
      <c r="S271" s="36"/>
      <c r="T271" s="36"/>
      <c r="U271" s="36"/>
      <c r="V271" s="36"/>
      <c r="W271" s="39" t="str">
        <f t="shared" si="142"/>
        <v>НПИбд</v>
      </c>
      <c r="X271" s="36" t="s">
        <v>79</v>
      </c>
      <c r="Y271" s="36">
        <v>1</v>
      </c>
      <c r="Z271" s="36">
        <v>1</v>
      </c>
      <c r="AA271" s="39">
        <f t="shared" si="143"/>
        <v>17</v>
      </c>
      <c r="AB271" s="54">
        <v>13</v>
      </c>
      <c r="AC271" s="54">
        <v>4</v>
      </c>
      <c r="AD271" s="40">
        <f t="shared" si="144"/>
        <v>17</v>
      </c>
      <c r="AE271" s="41">
        <f t="shared" si="145"/>
        <v>1</v>
      </c>
      <c r="AF271" s="41">
        <f t="shared" si="146"/>
        <v>1</v>
      </c>
      <c r="AG271" s="42" t="s">
        <v>80</v>
      </c>
      <c r="AH271" s="37" t="s">
        <v>81</v>
      </c>
      <c r="AI271" s="37" t="s">
        <v>94</v>
      </c>
      <c r="AJ271" s="55" t="s">
        <v>138</v>
      </c>
      <c r="AK271" s="37"/>
      <c r="AL271" s="44">
        <f t="shared" si="147"/>
        <v>18</v>
      </c>
      <c r="AM271" s="44">
        <f t="shared" si="148"/>
        <v>0</v>
      </c>
      <c r="AN271" s="44">
        <f t="shared" si="149"/>
        <v>0</v>
      </c>
      <c r="AO271" s="44">
        <f t="shared" si="150"/>
        <v>0</v>
      </c>
      <c r="AP271" s="44">
        <f t="shared" si="151"/>
        <v>0</v>
      </c>
      <c r="AQ271" s="44">
        <f t="shared" si="152"/>
        <v>0</v>
      </c>
      <c r="AR271" s="44">
        <f t="shared" si="153"/>
        <v>0.9</v>
      </c>
      <c r="AS271" s="44">
        <f t="shared" si="154"/>
        <v>0</v>
      </c>
      <c r="AT271" s="44">
        <f t="shared" si="155"/>
        <v>0</v>
      </c>
      <c r="AU271" s="44">
        <f t="shared" si="156"/>
        <v>0</v>
      </c>
      <c r="AV271" s="44">
        <f>IF(M271="ПП",РПП*AA271*(U271/1.5),IF(M271="ВП",ВПр*AA271*(U271/1.5),IF(M271="РПА",РПА*AA271*(U271/1.5),IF(M271="КПА",кпа*AA271*(U271/1.5),0))))</f>
        <v>0</v>
      </c>
      <c r="AW271" s="44">
        <f t="shared" si="157"/>
        <v>0</v>
      </c>
      <c r="AX271" s="44">
        <f t="shared" si="158"/>
        <v>0</v>
      </c>
      <c r="AY271" s="44">
        <f t="shared" si="159"/>
        <v>0</v>
      </c>
      <c r="AZ271" s="44">
        <f t="shared" si="160"/>
        <v>0</v>
      </c>
      <c r="BA271" s="44">
        <f t="shared" si="161"/>
        <v>0</v>
      </c>
      <c r="BB271" s="44">
        <f t="shared" si="162"/>
        <v>0</v>
      </c>
      <c r="BC271" s="44">
        <f t="shared" si="163"/>
        <v>0</v>
      </c>
      <c r="BD271" s="44">
        <f t="shared" si="164"/>
        <v>0</v>
      </c>
      <c r="BE271" s="45">
        <f t="shared" si="165"/>
        <v>18.899999999999999</v>
      </c>
      <c r="BF271" s="46"/>
      <c r="BG271" s="47">
        <f t="shared" si="166"/>
        <v>0</v>
      </c>
      <c r="BH271" s="47">
        <f t="shared" si="167"/>
        <v>0</v>
      </c>
      <c r="BI271" s="47">
        <f t="shared" si="168"/>
        <v>0</v>
      </c>
      <c r="BJ271" s="48">
        <f t="shared" si="169"/>
        <v>18</v>
      </c>
      <c r="BK271" s="48">
        <f t="shared" si="170"/>
        <v>1</v>
      </c>
      <c r="BL271" s="48">
        <f t="shared" si="171"/>
        <v>0.9</v>
      </c>
    </row>
    <row r="272" spans="1:64" s="2" customFormat="1" ht="30" customHeight="1">
      <c r="A272" s="29" t="str">
        <f t="shared" si="138"/>
        <v>Д</v>
      </c>
      <c r="B272" s="29" t="str">
        <f t="shared" si="139"/>
        <v>Б</v>
      </c>
      <c r="C272" s="30" t="s">
        <v>193</v>
      </c>
      <c r="D272" s="31" t="str">
        <f t="shared" si="140"/>
        <v>'09.03.03</v>
      </c>
      <c r="E272" s="32" t="str">
        <f t="shared" si="141"/>
        <v>Прикладная информатика</v>
      </c>
      <c r="F272" s="33" t="s">
        <v>74</v>
      </c>
      <c r="G272" s="33" t="s">
        <v>129</v>
      </c>
      <c r="H272" s="34"/>
      <c r="I272" s="34" t="s">
        <v>201</v>
      </c>
      <c r="J272" s="35" t="s">
        <v>206</v>
      </c>
      <c r="K272" s="36" t="s">
        <v>145</v>
      </c>
      <c r="L272" s="36">
        <v>9</v>
      </c>
      <c r="M272" s="37" t="s">
        <v>84</v>
      </c>
      <c r="N272" s="36"/>
      <c r="O272" s="36"/>
      <c r="P272" s="36">
        <v>4</v>
      </c>
      <c r="Q272" s="37" t="s">
        <v>85</v>
      </c>
      <c r="R272" s="36"/>
      <c r="S272" s="36"/>
      <c r="T272" s="36"/>
      <c r="U272" s="36"/>
      <c r="V272" s="36"/>
      <c r="W272" s="39" t="str">
        <f t="shared" si="142"/>
        <v>НПИбд</v>
      </c>
      <c r="X272" s="36" t="s">
        <v>79</v>
      </c>
      <c r="Y272" s="36">
        <v>1</v>
      </c>
      <c r="Z272" s="36">
        <v>1</v>
      </c>
      <c r="AA272" s="39">
        <f t="shared" si="143"/>
        <v>17</v>
      </c>
      <c r="AB272" s="53">
        <v>13</v>
      </c>
      <c r="AC272" s="53">
        <v>4</v>
      </c>
      <c r="AD272" s="40">
        <f t="shared" si="144"/>
        <v>24</v>
      </c>
      <c r="AE272" s="41">
        <f t="shared" si="145"/>
        <v>0.70833333333333337</v>
      </c>
      <c r="AF272" s="41">
        <f t="shared" si="146"/>
        <v>0.70833333333333337</v>
      </c>
      <c r="AG272" s="42" t="s">
        <v>80</v>
      </c>
      <c r="AH272" s="37" t="s">
        <v>139</v>
      </c>
      <c r="AI272" s="37" t="s">
        <v>109</v>
      </c>
      <c r="AJ272" s="55" t="s">
        <v>140</v>
      </c>
      <c r="AK272" s="37"/>
      <c r="AL272" s="44">
        <f t="shared" si="147"/>
        <v>0</v>
      </c>
      <c r="AM272" s="44">
        <f t="shared" si="148"/>
        <v>25.5</v>
      </c>
      <c r="AN272" s="44">
        <f t="shared" si="149"/>
        <v>0</v>
      </c>
      <c r="AO272" s="44">
        <f t="shared" si="150"/>
        <v>0</v>
      </c>
      <c r="AP272" s="44">
        <f t="shared" si="151"/>
        <v>8.5</v>
      </c>
      <c r="AQ272" s="44">
        <f t="shared" si="152"/>
        <v>0.70833333333333337</v>
      </c>
      <c r="AR272" s="44">
        <f t="shared" si="153"/>
        <v>0</v>
      </c>
      <c r="AS272" s="44">
        <f t="shared" si="154"/>
        <v>0</v>
      </c>
      <c r="AT272" s="44">
        <f t="shared" si="155"/>
        <v>0</v>
      </c>
      <c r="AU272" s="44">
        <f t="shared" si="156"/>
        <v>0</v>
      </c>
      <c r="AV272" s="44">
        <f>IF(M272="ПП",РПП*AA272*(U272/1.5),IF(M272="ВП",ВПр*AA272*(U272/1.5),IF(M272="РПА",РПА*AA272*(U272/1.5),IF(M272="КПА",кпа*AA272*(U272/1.5),0))))</f>
        <v>0</v>
      </c>
      <c r="AW272" s="44">
        <f t="shared" si="157"/>
        <v>0</v>
      </c>
      <c r="AX272" s="44">
        <f t="shared" si="158"/>
        <v>0</v>
      </c>
      <c r="AY272" s="44">
        <f t="shared" si="159"/>
        <v>0</v>
      </c>
      <c r="AZ272" s="44">
        <f t="shared" si="160"/>
        <v>0</v>
      </c>
      <c r="BA272" s="44">
        <f t="shared" si="161"/>
        <v>0</v>
      </c>
      <c r="BB272" s="44">
        <f t="shared" si="162"/>
        <v>0</v>
      </c>
      <c r="BC272" s="44">
        <f t="shared" si="163"/>
        <v>0</v>
      </c>
      <c r="BD272" s="44">
        <f t="shared" si="164"/>
        <v>0</v>
      </c>
      <c r="BE272" s="45">
        <f t="shared" si="165"/>
        <v>34.708333333333336</v>
      </c>
      <c r="BF272" s="46"/>
      <c r="BG272" s="47">
        <f t="shared" si="166"/>
        <v>0</v>
      </c>
      <c r="BH272" s="47">
        <f t="shared" si="167"/>
        <v>0</v>
      </c>
      <c r="BI272" s="47">
        <f t="shared" si="168"/>
        <v>0</v>
      </c>
      <c r="BJ272" s="48">
        <f t="shared" si="169"/>
        <v>25.5</v>
      </c>
      <c r="BK272" s="48">
        <f t="shared" si="170"/>
        <v>2</v>
      </c>
      <c r="BL272" s="48">
        <f t="shared" si="171"/>
        <v>9.2083333333333339</v>
      </c>
    </row>
    <row r="273" spans="1:64" s="2" customFormat="1" ht="30" customHeight="1">
      <c r="A273" s="29" t="str">
        <f t="shared" si="138"/>
        <v>Д</v>
      </c>
      <c r="B273" s="29" t="str">
        <f t="shared" si="139"/>
        <v>Б</v>
      </c>
      <c r="C273" s="30" t="s">
        <v>193</v>
      </c>
      <c r="D273" s="31" t="str">
        <f t="shared" si="140"/>
        <v>'09.03.03</v>
      </c>
      <c r="E273" s="32" t="str">
        <f t="shared" si="141"/>
        <v>Прикладная информатика</v>
      </c>
      <c r="F273" s="33" t="s">
        <v>74</v>
      </c>
      <c r="G273" s="33" t="s">
        <v>129</v>
      </c>
      <c r="H273" s="34"/>
      <c r="I273" s="34" t="s">
        <v>201</v>
      </c>
      <c r="J273" s="35" t="s">
        <v>206</v>
      </c>
      <c r="K273" s="38" t="s">
        <v>148</v>
      </c>
      <c r="L273" s="36">
        <v>9</v>
      </c>
      <c r="M273" s="37" t="s">
        <v>78</v>
      </c>
      <c r="N273" s="38">
        <v>2</v>
      </c>
      <c r="O273" s="38"/>
      <c r="P273" s="38"/>
      <c r="Q273" s="37" t="s">
        <v>91</v>
      </c>
      <c r="R273" s="38"/>
      <c r="S273" s="38"/>
      <c r="T273" s="38"/>
      <c r="U273" s="38"/>
      <c r="V273" s="38"/>
      <c r="W273" s="39" t="str">
        <f t="shared" si="142"/>
        <v>НПИбд</v>
      </c>
      <c r="X273" s="36" t="s">
        <v>79</v>
      </c>
      <c r="Y273" s="36">
        <v>1</v>
      </c>
      <c r="Z273" s="36">
        <v>1</v>
      </c>
      <c r="AA273" s="39">
        <f t="shared" si="143"/>
        <v>17</v>
      </c>
      <c r="AB273" s="54">
        <v>13</v>
      </c>
      <c r="AC273" s="54">
        <v>4</v>
      </c>
      <c r="AD273" s="40">
        <f t="shared" si="144"/>
        <v>17</v>
      </c>
      <c r="AE273" s="41">
        <f t="shared" si="145"/>
        <v>1</v>
      </c>
      <c r="AF273" s="41">
        <f t="shared" si="146"/>
        <v>1</v>
      </c>
      <c r="AG273" s="42" t="s">
        <v>80</v>
      </c>
      <c r="AH273" s="37" t="s">
        <v>81</v>
      </c>
      <c r="AI273" s="37" t="s">
        <v>94</v>
      </c>
      <c r="AJ273" s="55" t="s">
        <v>138</v>
      </c>
      <c r="AK273" s="37"/>
      <c r="AL273" s="44">
        <f t="shared" si="147"/>
        <v>18</v>
      </c>
      <c r="AM273" s="44">
        <f t="shared" si="148"/>
        <v>0</v>
      </c>
      <c r="AN273" s="44">
        <f t="shared" si="149"/>
        <v>0</v>
      </c>
      <c r="AO273" s="44">
        <f t="shared" si="150"/>
        <v>0</v>
      </c>
      <c r="AP273" s="44">
        <f t="shared" si="151"/>
        <v>8.5</v>
      </c>
      <c r="AQ273" s="44">
        <f t="shared" si="152"/>
        <v>1</v>
      </c>
      <c r="AR273" s="44">
        <f t="shared" si="153"/>
        <v>0.9</v>
      </c>
      <c r="AS273" s="44">
        <f t="shared" si="154"/>
        <v>0</v>
      </c>
      <c r="AT273" s="44">
        <f t="shared" si="155"/>
        <v>0</v>
      </c>
      <c r="AU273" s="44">
        <f t="shared" si="156"/>
        <v>0</v>
      </c>
      <c r="AV273" s="44">
        <f>IF(M273="ПП",РПП*AA273*(U273/1.5),IF(M273="ВП",ВПр*AA273*(U273/1.5),IF(M273="РПА",РПА*AA273*(U273/1.5),IF(M273="КПА",кпа*AA273*(U273/1.5),0))))</f>
        <v>0</v>
      </c>
      <c r="AW273" s="44">
        <f t="shared" si="157"/>
        <v>0</v>
      </c>
      <c r="AX273" s="44">
        <f t="shared" si="158"/>
        <v>0</v>
      </c>
      <c r="AY273" s="44">
        <f t="shared" si="159"/>
        <v>0</v>
      </c>
      <c r="AZ273" s="44">
        <f t="shared" si="160"/>
        <v>0</v>
      </c>
      <c r="BA273" s="44">
        <f t="shared" si="161"/>
        <v>0</v>
      </c>
      <c r="BB273" s="44">
        <f t="shared" si="162"/>
        <v>0</v>
      </c>
      <c r="BC273" s="44">
        <f t="shared" si="163"/>
        <v>0</v>
      </c>
      <c r="BD273" s="44">
        <f t="shared" si="164"/>
        <v>0</v>
      </c>
      <c r="BE273" s="45">
        <f t="shared" si="165"/>
        <v>28.4</v>
      </c>
      <c r="BF273" s="46"/>
      <c r="BG273" s="47">
        <f t="shared" si="166"/>
        <v>0</v>
      </c>
      <c r="BH273" s="47">
        <f t="shared" si="167"/>
        <v>0</v>
      </c>
      <c r="BI273" s="47">
        <f t="shared" si="168"/>
        <v>0</v>
      </c>
      <c r="BJ273" s="48">
        <f t="shared" si="169"/>
        <v>18</v>
      </c>
      <c r="BK273" s="48">
        <f t="shared" si="170"/>
        <v>1</v>
      </c>
      <c r="BL273" s="48">
        <f t="shared" si="171"/>
        <v>10.4</v>
      </c>
    </row>
    <row r="274" spans="1:64" s="2" customFormat="1" ht="30" customHeight="1">
      <c r="A274" s="29" t="str">
        <f t="shared" si="138"/>
        <v>Д</v>
      </c>
      <c r="B274" s="29" t="str">
        <f t="shared" si="139"/>
        <v>Б</v>
      </c>
      <c r="C274" s="30" t="s">
        <v>193</v>
      </c>
      <c r="D274" s="31" t="str">
        <f t="shared" si="140"/>
        <v>'09.03.03</v>
      </c>
      <c r="E274" s="32" t="str">
        <f t="shared" si="141"/>
        <v>Прикладная информатика</v>
      </c>
      <c r="F274" s="33" t="s">
        <v>74</v>
      </c>
      <c r="G274" s="33" t="s">
        <v>129</v>
      </c>
      <c r="H274" s="34"/>
      <c r="I274" s="34" t="s">
        <v>201</v>
      </c>
      <c r="J274" s="35" t="s">
        <v>206</v>
      </c>
      <c r="K274" s="36" t="s">
        <v>148</v>
      </c>
      <c r="L274" s="36">
        <v>9</v>
      </c>
      <c r="M274" s="37" t="s">
        <v>84</v>
      </c>
      <c r="N274" s="36"/>
      <c r="O274" s="36"/>
      <c r="P274" s="36">
        <v>4</v>
      </c>
      <c r="Q274" s="37"/>
      <c r="R274" s="36"/>
      <c r="S274" s="36"/>
      <c r="T274" s="36"/>
      <c r="U274" s="36"/>
      <c r="V274" s="36"/>
      <c r="W274" s="39" t="str">
        <f t="shared" si="142"/>
        <v>НПИбд</v>
      </c>
      <c r="X274" s="36" t="s">
        <v>79</v>
      </c>
      <c r="Y274" s="36">
        <v>1</v>
      </c>
      <c r="Z274" s="36">
        <v>1</v>
      </c>
      <c r="AA274" s="39">
        <f t="shared" si="143"/>
        <v>17</v>
      </c>
      <c r="AB274" s="53">
        <v>13</v>
      </c>
      <c r="AC274" s="53">
        <v>4</v>
      </c>
      <c r="AD274" s="40">
        <f t="shared" si="144"/>
        <v>24</v>
      </c>
      <c r="AE274" s="41">
        <f t="shared" si="145"/>
        <v>0.70833333333333337</v>
      </c>
      <c r="AF274" s="41">
        <f t="shared" si="146"/>
        <v>0.70833333333333337</v>
      </c>
      <c r="AG274" s="42" t="s">
        <v>80</v>
      </c>
      <c r="AH274" s="37" t="s">
        <v>139</v>
      </c>
      <c r="AI274" s="37" t="s">
        <v>109</v>
      </c>
      <c r="AJ274" s="55" t="s">
        <v>140</v>
      </c>
      <c r="AK274" s="37"/>
      <c r="AL274" s="44">
        <f t="shared" si="147"/>
        <v>0</v>
      </c>
      <c r="AM274" s="44">
        <f t="shared" si="148"/>
        <v>25.5</v>
      </c>
      <c r="AN274" s="44">
        <f t="shared" si="149"/>
        <v>0</v>
      </c>
      <c r="AO274" s="44">
        <f t="shared" si="150"/>
        <v>0</v>
      </c>
      <c r="AP274" s="44">
        <f t="shared" si="151"/>
        <v>0</v>
      </c>
      <c r="AQ274" s="44">
        <f t="shared" si="152"/>
        <v>0</v>
      </c>
      <c r="AR274" s="44">
        <f t="shared" si="153"/>
        <v>0</v>
      </c>
      <c r="AS274" s="44">
        <f t="shared" si="154"/>
        <v>0</v>
      </c>
      <c r="AT274" s="44">
        <f t="shared" si="155"/>
        <v>0</v>
      </c>
      <c r="AU274" s="44">
        <f t="shared" si="156"/>
        <v>0</v>
      </c>
      <c r="AV274" s="44">
        <f>IF(M274="ПП",РПП*AA274*(U274/1.5),IF(M274="ВП",ВПр*AA274*(U274/1.5),IF(M274="РПА",РПА*AA274*(U274/1.5),IF(M274="КПА",кпа*AA274*(U274/1.5),0))))</f>
        <v>0</v>
      </c>
      <c r="AW274" s="44">
        <f t="shared" si="157"/>
        <v>0</v>
      </c>
      <c r="AX274" s="44">
        <f t="shared" si="158"/>
        <v>0</v>
      </c>
      <c r="AY274" s="44">
        <f t="shared" si="159"/>
        <v>0</v>
      </c>
      <c r="AZ274" s="44">
        <f t="shared" si="160"/>
        <v>0</v>
      </c>
      <c r="BA274" s="44">
        <f t="shared" si="161"/>
        <v>0</v>
      </c>
      <c r="BB274" s="44">
        <f t="shared" si="162"/>
        <v>0</v>
      </c>
      <c r="BC274" s="44">
        <f t="shared" si="163"/>
        <v>0</v>
      </c>
      <c r="BD274" s="44">
        <f t="shared" si="164"/>
        <v>0</v>
      </c>
      <c r="BE274" s="45">
        <f t="shared" si="165"/>
        <v>25.5</v>
      </c>
      <c r="BF274" s="46"/>
      <c r="BG274" s="47">
        <f t="shared" si="166"/>
        <v>0</v>
      </c>
      <c r="BH274" s="47">
        <f t="shared" si="167"/>
        <v>0</v>
      </c>
      <c r="BI274" s="47">
        <f t="shared" si="168"/>
        <v>0</v>
      </c>
      <c r="BJ274" s="48">
        <f t="shared" si="169"/>
        <v>25.5</v>
      </c>
      <c r="BK274" s="48">
        <f t="shared" si="170"/>
        <v>2</v>
      </c>
      <c r="BL274" s="48">
        <f t="shared" si="171"/>
        <v>0</v>
      </c>
    </row>
    <row r="275" spans="1:64" s="2" customFormat="1" ht="30" customHeight="1">
      <c r="A275" s="29" t="str">
        <f t="shared" si="138"/>
        <v>Д</v>
      </c>
      <c r="B275" s="29" t="str">
        <f t="shared" si="139"/>
        <v>Б</v>
      </c>
      <c r="C275" s="30" t="s">
        <v>193</v>
      </c>
      <c r="D275" s="31" t="str">
        <f t="shared" si="140"/>
        <v>'09.03.03</v>
      </c>
      <c r="E275" s="32" t="str">
        <f t="shared" si="141"/>
        <v>Прикладная информатика</v>
      </c>
      <c r="F275" s="33" t="s">
        <v>174</v>
      </c>
      <c r="G275" s="33" t="s">
        <v>75</v>
      </c>
      <c r="H275" s="34"/>
      <c r="I275" s="34" t="s">
        <v>130</v>
      </c>
      <c r="J275" s="35" t="s">
        <v>155</v>
      </c>
      <c r="K275" s="36" t="s">
        <v>148</v>
      </c>
      <c r="L275" s="36">
        <v>9</v>
      </c>
      <c r="M275" s="37" t="s">
        <v>156</v>
      </c>
      <c r="N275" s="36"/>
      <c r="O275" s="36"/>
      <c r="P275" s="36"/>
      <c r="Q275" s="37"/>
      <c r="R275" s="36"/>
      <c r="S275" s="36"/>
      <c r="T275" s="36">
        <v>3</v>
      </c>
      <c r="U275" s="36"/>
      <c r="V275" s="36"/>
      <c r="W275" s="39" t="str">
        <f t="shared" si="142"/>
        <v>НПИбд</v>
      </c>
      <c r="X275" s="36" t="s">
        <v>79</v>
      </c>
      <c r="Y275" s="36">
        <v>1</v>
      </c>
      <c r="Z275" s="36">
        <v>1</v>
      </c>
      <c r="AA275" s="39">
        <f t="shared" si="143"/>
        <v>25</v>
      </c>
      <c r="AB275" s="53">
        <v>20</v>
      </c>
      <c r="AC275" s="53">
        <v>5</v>
      </c>
      <c r="AD275" s="40">
        <f t="shared" si="144"/>
        <v>1</v>
      </c>
      <c r="AE275" s="41">
        <f t="shared" si="145"/>
        <v>1</v>
      </c>
      <c r="AF275" s="41">
        <f t="shared" si="146"/>
        <v>25</v>
      </c>
      <c r="AG275" s="42" t="s">
        <v>80</v>
      </c>
      <c r="AH275" s="37" t="s">
        <v>100</v>
      </c>
      <c r="AI275" s="37" t="s">
        <v>94</v>
      </c>
      <c r="AJ275" s="55" t="s">
        <v>157</v>
      </c>
      <c r="AK275" s="37"/>
      <c r="AL275" s="44">
        <f t="shared" si="147"/>
        <v>0</v>
      </c>
      <c r="AM275" s="44">
        <f t="shared" si="148"/>
        <v>0</v>
      </c>
      <c r="AN275" s="44">
        <f t="shared" si="149"/>
        <v>0</v>
      </c>
      <c r="AO275" s="44">
        <f t="shared" si="150"/>
        <v>0</v>
      </c>
      <c r="AP275" s="44">
        <f t="shared" si="151"/>
        <v>0</v>
      </c>
      <c r="AQ275" s="44">
        <f t="shared" si="152"/>
        <v>0</v>
      </c>
      <c r="AR275" s="44">
        <f t="shared" si="153"/>
        <v>0</v>
      </c>
      <c r="AS275" s="44">
        <f t="shared" si="154"/>
        <v>0</v>
      </c>
      <c r="AT275" s="44">
        <f t="shared" si="155"/>
        <v>0</v>
      </c>
      <c r="AU275" s="44">
        <f t="shared" si="156"/>
        <v>75</v>
      </c>
      <c r="AV275" s="44">
        <f>IF(M275="ПП",РПП*AA275*(U275/1.5),IF(M275="ВП",ВПр*AA275*(U275/1.5),IF(M275="РПА",РПА*AA275*(U275/1.5),IF(M275="КПА",кпа*AA275*(U275/1.5),0))))</f>
        <v>0</v>
      </c>
      <c r="AW275" s="44">
        <f t="shared" si="157"/>
        <v>0</v>
      </c>
      <c r="AX275" s="44">
        <f t="shared" si="158"/>
        <v>0</v>
      </c>
      <c r="AY275" s="44">
        <f t="shared" si="159"/>
        <v>0</v>
      </c>
      <c r="AZ275" s="44">
        <f t="shared" si="160"/>
        <v>0</v>
      </c>
      <c r="BA275" s="44">
        <f t="shared" si="161"/>
        <v>0</v>
      </c>
      <c r="BB275" s="44">
        <f t="shared" si="162"/>
        <v>0</v>
      </c>
      <c r="BC275" s="44">
        <f t="shared" si="163"/>
        <v>0</v>
      </c>
      <c r="BD275" s="44">
        <f t="shared" si="164"/>
        <v>0</v>
      </c>
      <c r="BE275" s="45">
        <f t="shared" si="165"/>
        <v>75</v>
      </c>
      <c r="BF275" s="46"/>
      <c r="BG275" s="47">
        <f t="shared" si="166"/>
        <v>0</v>
      </c>
      <c r="BH275" s="47">
        <f t="shared" si="167"/>
        <v>0</v>
      </c>
      <c r="BI275" s="47">
        <f t="shared" si="168"/>
        <v>0</v>
      </c>
      <c r="BJ275" s="48">
        <f t="shared" si="169"/>
        <v>0</v>
      </c>
      <c r="BK275" s="48">
        <f t="shared" si="170"/>
        <v>0</v>
      </c>
      <c r="BL275" s="48">
        <f t="shared" si="171"/>
        <v>75</v>
      </c>
    </row>
    <row r="276" spans="1:64" s="2" customFormat="1" ht="30" customHeight="1">
      <c r="A276" s="29" t="str">
        <f t="shared" si="138"/>
        <v>Д</v>
      </c>
      <c r="B276" s="29" t="str">
        <f t="shared" si="139"/>
        <v>Б</v>
      </c>
      <c r="C276" s="30" t="s">
        <v>193</v>
      </c>
      <c r="D276" s="31" t="str">
        <f t="shared" si="140"/>
        <v>'09.03.03</v>
      </c>
      <c r="E276" s="32" t="str">
        <f t="shared" si="141"/>
        <v>Прикладная информатика</v>
      </c>
      <c r="F276" s="33" t="s">
        <v>74</v>
      </c>
      <c r="G276" s="33" t="s">
        <v>89</v>
      </c>
      <c r="H276" s="34"/>
      <c r="I276" s="34"/>
      <c r="J276" s="35" t="s">
        <v>162</v>
      </c>
      <c r="K276" s="36" t="s">
        <v>159</v>
      </c>
      <c r="L276" s="36">
        <v>9</v>
      </c>
      <c r="M276" s="37" t="s">
        <v>78</v>
      </c>
      <c r="N276" s="36">
        <v>2</v>
      </c>
      <c r="O276" s="36"/>
      <c r="P276" s="36"/>
      <c r="Q276" s="37"/>
      <c r="R276" s="36"/>
      <c r="S276" s="36"/>
      <c r="T276" s="36"/>
      <c r="U276" s="36"/>
      <c r="V276" s="36"/>
      <c r="W276" s="39" t="str">
        <f t="shared" si="142"/>
        <v>НПИбд</v>
      </c>
      <c r="X276" s="36" t="s">
        <v>160</v>
      </c>
      <c r="Y276" s="36">
        <v>2</v>
      </c>
      <c r="Z276" s="36">
        <v>1</v>
      </c>
      <c r="AA276" s="39">
        <f t="shared" si="143"/>
        <v>29</v>
      </c>
      <c r="AB276" s="36">
        <v>21</v>
      </c>
      <c r="AC276" s="36">
        <v>8</v>
      </c>
      <c r="AD276" s="40">
        <f t="shared" si="144"/>
        <v>29</v>
      </c>
      <c r="AE276" s="41">
        <f t="shared" si="145"/>
        <v>1</v>
      </c>
      <c r="AF276" s="41">
        <f t="shared" si="146"/>
        <v>1</v>
      </c>
      <c r="AG276" s="42" t="s">
        <v>80</v>
      </c>
      <c r="AH276" s="37" t="s">
        <v>111</v>
      </c>
      <c r="AI276" s="37" t="s">
        <v>94</v>
      </c>
      <c r="AJ276" s="55" t="s">
        <v>112</v>
      </c>
      <c r="AK276" s="37"/>
      <c r="AL276" s="44">
        <f t="shared" si="147"/>
        <v>18</v>
      </c>
      <c r="AM276" s="44">
        <f t="shared" si="148"/>
        <v>0</v>
      </c>
      <c r="AN276" s="44">
        <f t="shared" si="149"/>
        <v>0</v>
      </c>
      <c r="AO276" s="44">
        <f t="shared" si="150"/>
        <v>0</v>
      </c>
      <c r="AP276" s="44">
        <f t="shared" si="151"/>
        <v>0</v>
      </c>
      <c r="AQ276" s="44">
        <f t="shared" si="152"/>
        <v>0</v>
      </c>
      <c r="AR276" s="44">
        <f t="shared" si="153"/>
        <v>0.9</v>
      </c>
      <c r="AS276" s="44">
        <f t="shared" si="154"/>
        <v>0</v>
      </c>
      <c r="AT276" s="44">
        <f t="shared" si="155"/>
        <v>0</v>
      </c>
      <c r="AU276" s="44">
        <f t="shared" si="156"/>
        <v>0</v>
      </c>
      <c r="AV276" s="44">
        <f>IF(M276="ПП",РПП*AA276*(U276/1.5),IF(M276="ВП",ВПр*AA276*(U276/1.5),IF(M276="РПА",РПА*AA276*(U276/1.5),IF(M276="КПА",кпа*AA276*(U276/1.5),0))))</f>
        <v>0</v>
      </c>
      <c r="AW276" s="44">
        <f t="shared" si="157"/>
        <v>0</v>
      </c>
      <c r="AX276" s="44">
        <f t="shared" si="158"/>
        <v>0</v>
      </c>
      <c r="AY276" s="44">
        <f t="shared" si="159"/>
        <v>0</v>
      </c>
      <c r="AZ276" s="44">
        <f t="shared" si="160"/>
        <v>0</v>
      </c>
      <c r="BA276" s="44">
        <f t="shared" si="161"/>
        <v>0</v>
      </c>
      <c r="BB276" s="44">
        <f t="shared" si="162"/>
        <v>0</v>
      </c>
      <c r="BC276" s="44">
        <f t="shared" si="163"/>
        <v>0</v>
      </c>
      <c r="BD276" s="44">
        <f t="shared" si="164"/>
        <v>0</v>
      </c>
      <c r="BE276" s="45">
        <f t="shared" si="165"/>
        <v>18.899999999999999</v>
      </c>
      <c r="BF276" s="46"/>
      <c r="BG276" s="47">
        <f t="shared" si="166"/>
        <v>18</v>
      </c>
      <c r="BH276" s="47">
        <f t="shared" si="167"/>
        <v>1</v>
      </c>
      <c r="BI276" s="47">
        <f t="shared" si="168"/>
        <v>0.9</v>
      </c>
      <c r="BJ276" s="48">
        <f t="shared" si="169"/>
        <v>0</v>
      </c>
      <c r="BK276" s="48">
        <f t="shared" si="170"/>
        <v>0</v>
      </c>
      <c r="BL276" s="48">
        <f t="shared" si="171"/>
        <v>0</v>
      </c>
    </row>
    <row r="277" spans="1:64" s="2" customFormat="1" ht="30" customHeight="1">
      <c r="A277" s="29" t="str">
        <f t="shared" si="138"/>
        <v>Д</v>
      </c>
      <c r="B277" s="29" t="str">
        <f t="shared" si="139"/>
        <v>Б</v>
      </c>
      <c r="C277" s="30" t="s">
        <v>193</v>
      </c>
      <c r="D277" s="31" t="str">
        <f t="shared" si="140"/>
        <v>'09.03.03</v>
      </c>
      <c r="E277" s="32" t="str">
        <f t="shared" si="141"/>
        <v>Прикладная информатика</v>
      </c>
      <c r="F277" s="33" t="s">
        <v>74</v>
      </c>
      <c r="G277" s="33" t="s">
        <v>89</v>
      </c>
      <c r="H277" s="34"/>
      <c r="I277" s="34"/>
      <c r="J277" s="35" t="s">
        <v>162</v>
      </c>
      <c r="K277" s="36" t="s">
        <v>159</v>
      </c>
      <c r="L277" s="36">
        <v>9</v>
      </c>
      <c r="M277" s="37" t="s">
        <v>108</v>
      </c>
      <c r="N277" s="36"/>
      <c r="O277" s="36">
        <v>4</v>
      </c>
      <c r="P277" s="36"/>
      <c r="Q277" s="37" t="s">
        <v>85</v>
      </c>
      <c r="R277" s="36"/>
      <c r="S277" s="36"/>
      <c r="T277" s="36"/>
      <c r="U277" s="36"/>
      <c r="V277" s="36"/>
      <c r="W277" s="39" t="str">
        <f t="shared" si="142"/>
        <v>НПИбд</v>
      </c>
      <c r="X277" s="36" t="s">
        <v>160</v>
      </c>
      <c r="Y277" s="36">
        <v>1</v>
      </c>
      <c r="Z277" s="36">
        <v>1</v>
      </c>
      <c r="AA277" s="39">
        <f t="shared" si="143"/>
        <v>15</v>
      </c>
      <c r="AB277" s="49">
        <v>11</v>
      </c>
      <c r="AC277" s="49">
        <v>4</v>
      </c>
      <c r="AD277" s="40">
        <f t="shared" si="144"/>
        <v>12</v>
      </c>
      <c r="AE277" s="41">
        <f t="shared" si="145"/>
        <v>1</v>
      </c>
      <c r="AF277" s="41">
        <f t="shared" si="146"/>
        <v>1.25</v>
      </c>
      <c r="AG277" s="42" t="s">
        <v>80</v>
      </c>
      <c r="AH277" s="37" t="s">
        <v>111</v>
      </c>
      <c r="AI277" s="37" t="s">
        <v>94</v>
      </c>
      <c r="AJ277" s="55" t="s">
        <v>112</v>
      </c>
      <c r="AK277" s="37"/>
      <c r="AL277" s="44">
        <f t="shared" si="147"/>
        <v>0</v>
      </c>
      <c r="AM277" s="44">
        <f t="shared" si="148"/>
        <v>0</v>
      </c>
      <c r="AN277" s="44">
        <f t="shared" si="149"/>
        <v>36</v>
      </c>
      <c r="AO277" s="44">
        <f t="shared" si="150"/>
        <v>0</v>
      </c>
      <c r="AP277" s="44">
        <f t="shared" si="151"/>
        <v>7.5</v>
      </c>
      <c r="AQ277" s="44">
        <f t="shared" si="152"/>
        <v>1</v>
      </c>
      <c r="AR277" s="44">
        <f t="shared" si="153"/>
        <v>0</v>
      </c>
      <c r="AS277" s="44">
        <f t="shared" si="154"/>
        <v>0</v>
      </c>
      <c r="AT277" s="44">
        <f t="shared" si="155"/>
        <v>0</v>
      </c>
      <c r="AU277" s="44">
        <f t="shared" si="156"/>
        <v>0</v>
      </c>
      <c r="AV277" s="44">
        <f>IF(M277="ПП",РПП*AA277*(U277/1.5),IF(M277="ВП",ВПр*AA277*(U277/1.5),IF(M277="РПА",РПА*AA277*(U277/1.5),IF(M277="КПА",кпа*AA277*(U277/1.5),0))))</f>
        <v>0</v>
      </c>
      <c r="AW277" s="44">
        <f t="shared" si="157"/>
        <v>0</v>
      </c>
      <c r="AX277" s="44">
        <f t="shared" si="158"/>
        <v>0</v>
      </c>
      <c r="AY277" s="44">
        <f t="shared" si="159"/>
        <v>0</v>
      </c>
      <c r="AZ277" s="44">
        <f t="shared" si="160"/>
        <v>0</v>
      </c>
      <c r="BA277" s="44">
        <f t="shared" si="161"/>
        <v>0</v>
      </c>
      <c r="BB277" s="44">
        <f t="shared" si="162"/>
        <v>0</v>
      </c>
      <c r="BC277" s="44">
        <f t="shared" si="163"/>
        <v>0</v>
      </c>
      <c r="BD277" s="44">
        <f t="shared" si="164"/>
        <v>0</v>
      </c>
      <c r="BE277" s="45">
        <f t="shared" si="165"/>
        <v>44.5</v>
      </c>
      <c r="BF277" s="46"/>
      <c r="BG277" s="47">
        <f t="shared" si="166"/>
        <v>36</v>
      </c>
      <c r="BH277" s="47">
        <f t="shared" si="167"/>
        <v>2</v>
      </c>
      <c r="BI277" s="47">
        <f t="shared" si="168"/>
        <v>8.5</v>
      </c>
      <c r="BJ277" s="48">
        <f t="shared" si="169"/>
        <v>0</v>
      </c>
      <c r="BK277" s="48">
        <f t="shared" si="170"/>
        <v>0</v>
      </c>
      <c r="BL277" s="48">
        <f t="shared" si="171"/>
        <v>0</v>
      </c>
    </row>
    <row r="278" spans="1:64" s="2" customFormat="1" ht="30" customHeight="1">
      <c r="A278" s="29" t="str">
        <f t="shared" si="138"/>
        <v>Д</v>
      </c>
      <c r="B278" s="29" t="str">
        <f t="shared" si="139"/>
        <v>Б</v>
      </c>
      <c r="C278" s="30" t="s">
        <v>193</v>
      </c>
      <c r="D278" s="31" t="str">
        <f t="shared" si="140"/>
        <v>'09.03.03</v>
      </c>
      <c r="E278" s="32" t="str">
        <f t="shared" si="141"/>
        <v>Прикладная информатика</v>
      </c>
      <c r="F278" s="33" t="s">
        <v>74</v>
      </c>
      <c r="G278" s="33" t="s">
        <v>89</v>
      </c>
      <c r="H278" s="34"/>
      <c r="I278" s="34"/>
      <c r="J278" s="35" t="s">
        <v>162</v>
      </c>
      <c r="K278" s="36" t="s">
        <v>159</v>
      </c>
      <c r="L278" s="36">
        <v>9</v>
      </c>
      <c r="M278" s="37" t="s">
        <v>108</v>
      </c>
      <c r="N278" s="36"/>
      <c r="O278" s="36">
        <v>4</v>
      </c>
      <c r="P278" s="36"/>
      <c r="Q278" s="37" t="s">
        <v>85</v>
      </c>
      <c r="R278" s="36"/>
      <c r="S278" s="36"/>
      <c r="T278" s="36"/>
      <c r="U278" s="36"/>
      <c r="V278" s="36"/>
      <c r="W278" s="39" t="str">
        <f t="shared" si="142"/>
        <v>НПИбд</v>
      </c>
      <c r="X278" s="36" t="s">
        <v>160</v>
      </c>
      <c r="Y278" s="36">
        <v>1</v>
      </c>
      <c r="Z278" s="36">
        <v>1</v>
      </c>
      <c r="AA278" s="39">
        <f t="shared" si="143"/>
        <v>14</v>
      </c>
      <c r="AB278" s="49">
        <v>10</v>
      </c>
      <c r="AC278" s="49">
        <v>4</v>
      </c>
      <c r="AD278" s="40">
        <f t="shared" si="144"/>
        <v>12</v>
      </c>
      <c r="AE278" s="41">
        <f t="shared" si="145"/>
        <v>1</v>
      </c>
      <c r="AF278" s="41">
        <f t="shared" si="146"/>
        <v>1.1666666666666667</v>
      </c>
      <c r="AG278" s="42" t="s">
        <v>80</v>
      </c>
      <c r="AH278" s="37" t="s">
        <v>111</v>
      </c>
      <c r="AI278" s="37" t="s">
        <v>94</v>
      </c>
      <c r="AJ278" s="55" t="s">
        <v>112</v>
      </c>
      <c r="AK278" s="37"/>
      <c r="AL278" s="44">
        <f t="shared" si="147"/>
        <v>0</v>
      </c>
      <c r="AM278" s="44">
        <f t="shared" si="148"/>
        <v>0</v>
      </c>
      <c r="AN278" s="44">
        <f t="shared" si="149"/>
        <v>36</v>
      </c>
      <c r="AO278" s="44">
        <f t="shared" si="150"/>
        <v>0</v>
      </c>
      <c r="AP278" s="44">
        <f t="shared" si="151"/>
        <v>7</v>
      </c>
      <c r="AQ278" s="44">
        <f t="shared" si="152"/>
        <v>1</v>
      </c>
      <c r="AR278" s="44">
        <f t="shared" si="153"/>
        <v>0</v>
      </c>
      <c r="AS278" s="44">
        <f t="shared" si="154"/>
        <v>0</v>
      </c>
      <c r="AT278" s="44">
        <f t="shared" si="155"/>
        <v>0</v>
      </c>
      <c r="AU278" s="44">
        <f t="shared" si="156"/>
        <v>0</v>
      </c>
      <c r="AV278" s="44">
        <f>IF(M278="ПП",РПП*AA278*(U278/1.5),IF(M278="ВП",ВПр*AA278*(U278/1.5),IF(M278="РПА",РПА*AA278*(U278/1.5),IF(M278="КПА",кпа*AA278*(U278/1.5),0))))</f>
        <v>0</v>
      </c>
      <c r="AW278" s="44">
        <f t="shared" si="157"/>
        <v>0</v>
      </c>
      <c r="AX278" s="44">
        <f t="shared" si="158"/>
        <v>0</v>
      </c>
      <c r="AY278" s="44">
        <f t="shared" si="159"/>
        <v>0</v>
      </c>
      <c r="AZ278" s="44">
        <f t="shared" si="160"/>
        <v>0</v>
      </c>
      <c r="BA278" s="44">
        <f t="shared" si="161"/>
        <v>0</v>
      </c>
      <c r="BB278" s="44">
        <f t="shared" si="162"/>
        <v>0</v>
      </c>
      <c r="BC278" s="44">
        <f t="shared" si="163"/>
        <v>0</v>
      </c>
      <c r="BD278" s="44">
        <f t="shared" si="164"/>
        <v>0</v>
      </c>
      <c r="BE278" s="45">
        <f t="shared" si="165"/>
        <v>44</v>
      </c>
      <c r="BF278" s="46"/>
      <c r="BG278" s="47">
        <f t="shared" si="166"/>
        <v>36</v>
      </c>
      <c r="BH278" s="47">
        <f t="shared" si="167"/>
        <v>2</v>
      </c>
      <c r="BI278" s="47">
        <f t="shared" si="168"/>
        <v>8</v>
      </c>
      <c r="BJ278" s="48">
        <f t="shared" si="169"/>
        <v>0</v>
      </c>
      <c r="BK278" s="48">
        <f t="shared" si="170"/>
        <v>0</v>
      </c>
      <c r="BL278" s="48">
        <f t="shared" si="171"/>
        <v>0</v>
      </c>
    </row>
    <row r="279" spans="1:64" s="2" customFormat="1" ht="30" customHeight="1">
      <c r="A279" s="29" t="str">
        <f t="shared" si="138"/>
        <v>Д</v>
      </c>
      <c r="B279" s="29" t="str">
        <f t="shared" si="139"/>
        <v>Б</v>
      </c>
      <c r="C279" s="30" t="s">
        <v>193</v>
      </c>
      <c r="D279" s="31" t="str">
        <f t="shared" si="140"/>
        <v>'09.03.03</v>
      </c>
      <c r="E279" s="32" t="str">
        <f t="shared" si="141"/>
        <v>Прикладная информатика</v>
      </c>
      <c r="F279" s="33" t="s">
        <v>74</v>
      </c>
      <c r="G279" s="33" t="s">
        <v>89</v>
      </c>
      <c r="H279" s="34"/>
      <c r="I279" s="34"/>
      <c r="J279" s="35" t="s">
        <v>207</v>
      </c>
      <c r="K279" s="36" t="s">
        <v>159</v>
      </c>
      <c r="L279" s="36">
        <v>9</v>
      </c>
      <c r="M279" s="37" t="s">
        <v>78</v>
      </c>
      <c r="N279" s="36">
        <v>2</v>
      </c>
      <c r="O279" s="36"/>
      <c r="P279" s="36"/>
      <c r="Q279" s="37"/>
      <c r="R279" s="36"/>
      <c r="S279" s="36"/>
      <c r="T279" s="36"/>
      <c r="U279" s="36"/>
      <c r="V279" s="36"/>
      <c r="W279" s="39" t="str">
        <f t="shared" si="142"/>
        <v>НПИбд</v>
      </c>
      <c r="X279" s="36" t="s">
        <v>160</v>
      </c>
      <c r="Y279" s="36">
        <v>2</v>
      </c>
      <c r="Z279" s="36">
        <v>1</v>
      </c>
      <c r="AA279" s="39">
        <f t="shared" si="143"/>
        <v>29</v>
      </c>
      <c r="AB279" s="36">
        <v>21</v>
      </c>
      <c r="AC279" s="36">
        <v>8</v>
      </c>
      <c r="AD279" s="40">
        <f t="shared" si="144"/>
        <v>29</v>
      </c>
      <c r="AE279" s="41">
        <f t="shared" si="145"/>
        <v>1</v>
      </c>
      <c r="AF279" s="41">
        <f t="shared" si="146"/>
        <v>1</v>
      </c>
      <c r="AG279" s="42" t="s">
        <v>80</v>
      </c>
      <c r="AH279" s="37" t="s">
        <v>81</v>
      </c>
      <c r="AI279" s="37" t="s">
        <v>94</v>
      </c>
      <c r="AJ279" s="55" t="s">
        <v>102</v>
      </c>
      <c r="AK279" s="37"/>
      <c r="AL279" s="44">
        <f t="shared" si="147"/>
        <v>18</v>
      </c>
      <c r="AM279" s="44">
        <f t="shared" si="148"/>
        <v>0</v>
      </c>
      <c r="AN279" s="44">
        <f t="shared" si="149"/>
        <v>0</v>
      </c>
      <c r="AO279" s="44">
        <f t="shared" si="150"/>
        <v>0</v>
      </c>
      <c r="AP279" s="44">
        <f t="shared" si="151"/>
        <v>0</v>
      </c>
      <c r="AQ279" s="44">
        <f t="shared" si="152"/>
        <v>0</v>
      </c>
      <c r="AR279" s="44">
        <f t="shared" si="153"/>
        <v>0.9</v>
      </c>
      <c r="AS279" s="44">
        <f t="shared" si="154"/>
        <v>0</v>
      </c>
      <c r="AT279" s="44">
        <f t="shared" si="155"/>
        <v>0</v>
      </c>
      <c r="AU279" s="44">
        <f t="shared" si="156"/>
        <v>0</v>
      </c>
      <c r="AV279" s="44">
        <f>IF(M279="ПП",РПП*AA279*(U279/1.5),IF(M279="ВП",ВПр*AA279*(U279/1.5),IF(M279="РПА",РПА*AA279*(U279/1.5),IF(M279="КПА",кпа*AA279*(U279/1.5),0))))</f>
        <v>0</v>
      </c>
      <c r="AW279" s="44">
        <f t="shared" si="157"/>
        <v>0</v>
      </c>
      <c r="AX279" s="44">
        <f t="shared" si="158"/>
        <v>0</v>
      </c>
      <c r="AY279" s="44">
        <f t="shared" si="159"/>
        <v>0</v>
      </c>
      <c r="AZ279" s="44">
        <f t="shared" si="160"/>
        <v>0</v>
      </c>
      <c r="BA279" s="44">
        <f t="shared" si="161"/>
        <v>0</v>
      </c>
      <c r="BB279" s="44">
        <f t="shared" si="162"/>
        <v>0</v>
      </c>
      <c r="BC279" s="44">
        <f t="shared" si="163"/>
        <v>0</v>
      </c>
      <c r="BD279" s="44">
        <f t="shared" si="164"/>
        <v>0</v>
      </c>
      <c r="BE279" s="45">
        <f t="shared" si="165"/>
        <v>18.899999999999999</v>
      </c>
      <c r="BF279" s="46"/>
      <c r="BG279" s="47">
        <f t="shared" si="166"/>
        <v>18</v>
      </c>
      <c r="BH279" s="47">
        <f t="shared" si="167"/>
        <v>1</v>
      </c>
      <c r="BI279" s="47">
        <f t="shared" si="168"/>
        <v>0.9</v>
      </c>
      <c r="BJ279" s="48">
        <f t="shared" si="169"/>
        <v>0</v>
      </c>
      <c r="BK279" s="48">
        <f t="shared" si="170"/>
        <v>0</v>
      </c>
      <c r="BL279" s="48">
        <f t="shared" si="171"/>
        <v>0</v>
      </c>
    </row>
    <row r="280" spans="1:64" s="2" customFormat="1" ht="30" customHeight="1">
      <c r="A280" s="29" t="str">
        <f t="shared" si="138"/>
        <v>Д</v>
      </c>
      <c r="B280" s="29" t="str">
        <f t="shared" si="139"/>
        <v>Б</v>
      </c>
      <c r="C280" s="30" t="s">
        <v>193</v>
      </c>
      <c r="D280" s="31" t="str">
        <f t="shared" si="140"/>
        <v>'09.03.03</v>
      </c>
      <c r="E280" s="32" t="str">
        <f t="shared" si="141"/>
        <v>Прикладная информатика</v>
      </c>
      <c r="F280" s="33" t="s">
        <v>74</v>
      </c>
      <c r="G280" s="33" t="s">
        <v>89</v>
      </c>
      <c r="H280" s="34"/>
      <c r="I280" s="34"/>
      <c r="J280" s="35" t="s">
        <v>207</v>
      </c>
      <c r="K280" s="36" t="s">
        <v>159</v>
      </c>
      <c r="L280" s="36">
        <v>9</v>
      </c>
      <c r="M280" s="37" t="s">
        <v>84</v>
      </c>
      <c r="N280" s="36"/>
      <c r="O280" s="36"/>
      <c r="P280" s="36">
        <v>4</v>
      </c>
      <c r="Q280" s="37" t="s">
        <v>85</v>
      </c>
      <c r="R280" s="36"/>
      <c r="S280" s="36"/>
      <c r="T280" s="36"/>
      <c r="U280" s="36"/>
      <c r="V280" s="36"/>
      <c r="W280" s="39" t="str">
        <f t="shared" si="142"/>
        <v>НПИбд</v>
      </c>
      <c r="X280" s="36" t="s">
        <v>160</v>
      </c>
      <c r="Y280" s="36">
        <v>2</v>
      </c>
      <c r="Z280" s="36">
        <v>1</v>
      </c>
      <c r="AA280" s="39">
        <f t="shared" si="143"/>
        <v>29</v>
      </c>
      <c r="AB280" s="49">
        <v>21</v>
      </c>
      <c r="AC280" s="49">
        <v>8</v>
      </c>
      <c r="AD280" s="40">
        <f t="shared" si="144"/>
        <v>24</v>
      </c>
      <c r="AE280" s="41">
        <f t="shared" si="145"/>
        <v>1</v>
      </c>
      <c r="AF280" s="41">
        <f t="shared" si="146"/>
        <v>1.2083333333333333</v>
      </c>
      <c r="AG280" s="42" t="s">
        <v>80</v>
      </c>
      <c r="AH280" s="37" t="s">
        <v>81</v>
      </c>
      <c r="AI280" s="37" t="s">
        <v>94</v>
      </c>
      <c r="AJ280" s="55" t="s">
        <v>102</v>
      </c>
      <c r="AK280" s="37"/>
      <c r="AL280" s="44">
        <f t="shared" si="147"/>
        <v>0</v>
      </c>
      <c r="AM280" s="44">
        <f t="shared" si="148"/>
        <v>36</v>
      </c>
      <c r="AN280" s="44">
        <f t="shared" si="149"/>
        <v>0</v>
      </c>
      <c r="AO280" s="44">
        <f t="shared" si="150"/>
        <v>0</v>
      </c>
      <c r="AP280" s="44">
        <f t="shared" si="151"/>
        <v>14.5</v>
      </c>
      <c r="AQ280" s="44">
        <f t="shared" si="152"/>
        <v>1</v>
      </c>
      <c r="AR280" s="44">
        <f t="shared" si="153"/>
        <v>0</v>
      </c>
      <c r="AS280" s="44">
        <f t="shared" si="154"/>
        <v>0</v>
      </c>
      <c r="AT280" s="44">
        <f t="shared" si="155"/>
        <v>0</v>
      </c>
      <c r="AU280" s="44">
        <f t="shared" si="156"/>
        <v>0</v>
      </c>
      <c r="AV280" s="44">
        <f>IF(M280="ПП",РПП*AA280*(U280/1.5),IF(M280="ВП",ВПр*AA280*(U280/1.5),IF(M280="РПА",РПА*AA280*(U280/1.5),IF(M280="КПА",кпа*AA280*(U280/1.5),0))))</f>
        <v>0</v>
      </c>
      <c r="AW280" s="44">
        <f t="shared" si="157"/>
        <v>0</v>
      </c>
      <c r="AX280" s="44">
        <f t="shared" si="158"/>
        <v>0</v>
      </c>
      <c r="AY280" s="44">
        <f t="shared" si="159"/>
        <v>0</v>
      </c>
      <c r="AZ280" s="44">
        <f t="shared" si="160"/>
        <v>0</v>
      </c>
      <c r="BA280" s="44">
        <f t="shared" si="161"/>
        <v>0</v>
      </c>
      <c r="BB280" s="44">
        <f t="shared" si="162"/>
        <v>0</v>
      </c>
      <c r="BC280" s="44">
        <f t="shared" si="163"/>
        <v>0</v>
      </c>
      <c r="BD280" s="44">
        <f t="shared" si="164"/>
        <v>0</v>
      </c>
      <c r="BE280" s="45">
        <f t="shared" si="165"/>
        <v>51.5</v>
      </c>
      <c r="BF280" s="46"/>
      <c r="BG280" s="47">
        <f t="shared" si="166"/>
        <v>36</v>
      </c>
      <c r="BH280" s="47">
        <f t="shared" si="167"/>
        <v>2</v>
      </c>
      <c r="BI280" s="47">
        <f t="shared" si="168"/>
        <v>15.5</v>
      </c>
      <c r="BJ280" s="48">
        <f t="shared" si="169"/>
        <v>0</v>
      </c>
      <c r="BK280" s="48">
        <f t="shared" si="170"/>
        <v>0</v>
      </c>
      <c r="BL280" s="48">
        <f t="shared" si="171"/>
        <v>0</v>
      </c>
    </row>
    <row r="281" spans="1:64" s="2" customFormat="1" ht="30" customHeight="1">
      <c r="A281" s="29" t="str">
        <f t="shared" si="138"/>
        <v>Д</v>
      </c>
      <c r="B281" s="29" t="str">
        <f t="shared" si="139"/>
        <v>Б</v>
      </c>
      <c r="C281" s="30" t="s">
        <v>193</v>
      </c>
      <c r="D281" s="31" t="str">
        <f t="shared" si="140"/>
        <v>'09.03.03</v>
      </c>
      <c r="E281" s="32" t="str">
        <f t="shared" si="141"/>
        <v>Прикладная информатика</v>
      </c>
      <c r="F281" s="33" t="s">
        <v>74</v>
      </c>
      <c r="G281" s="33" t="s">
        <v>129</v>
      </c>
      <c r="H281" s="34"/>
      <c r="I281" s="34" t="s">
        <v>130</v>
      </c>
      <c r="J281" s="35" t="s">
        <v>208</v>
      </c>
      <c r="K281" s="38" t="s">
        <v>159</v>
      </c>
      <c r="L281" s="36">
        <v>9</v>
      </c>
      <c r="M281" s="37" t="s">
        <v>78</v>
      </c>
      <c r="N281" s="38">
        <v>2</v>
      </c>
      <c r="O281" s="38"/>
      <c r="P281" s="38"/>
      <c r="Q281" s="37"/>
      <c r="R281" s="38"/>
      <c r="S281" s="38"/>
      <c r="T281" s="38"/>
      <c r="U281" s="38"/>
      <c r="V281" s="38"/>
      <c r="W281" s="39" t="str">
        <f t="shared" si="142"/>
        <v>НПИбд</v>
      </c>
      <c r="X281" s="36" t="s">
        <v>160</v>
      </c>
      <c r="Y281" s="36">
        <v>1</v>
      </c>
      <c r="Z281" s="36">
        <v>1</v>
      </c>
      <c r="AA281" s="39">
        <f t="shared" si="143"/>
        <v>18</v>
      </c>
      <c r="AB281" s="54">
        <v>12</v>
      </c>
      <c r="AC281" s="54">
        <v>6</v>
      </c>
      <c r="AD281" s="40">
        <f t="shared" si="144"/>
        <v>18</v>
      </c>
      <c r="AE281" s="41">
        <f t="shared" si="145"/>
        <v>1</v>
      </c>
      <c r="AF281" s="41">
        <f t="shared" si="146"/>
        <v>1</v>
      </c>
      <c r="AG281" s="42" t="s">
        <v>80</v>
      </c>
      <c r="AH281" s="37" t="s">
        <v>81</v>
      </c>
      <c r="AI281" s="37" t="s">
        <v>94</v>
      </c>
      <c r="AJ281" s="55" t="s">
        <v>124</v>
      </c>
      <c r="AK281" s="37"/>
      <c r="AL281" s="44">
        <f t="shared" si="147"/>
        <v>18</v>
      </c>
      <c r="AM281" s="44">
        <f t="shared" si="148"/>
        <v>0</v>
      </c>
      <c r="AN281" s="44">
        <f t="shared" si="149"/>
        <v>0</v>
      </c>
      <c r="AO281" s="44">
        <f t="shared" si="150"/>
        <v>0</v>
      </c>
      <c r="AP281" s="44">
        <f t="shared" si="151"/>
        <v>0</v>
      </c>
      <c r="AQ281" s="44">
        <f t="shared" si="152"/>
        <v>0</v>
      </c>
      <c r="AR281" s="44">
        <f t="shared" si="153"/>
        <v>0.9</v>
      </c>
      <c r="AS281" s="44">
        <f t="shared" si="154"/>
        <v>0</v>
      </c>
      <c r="AT281" s="44">
        <f t="shared" si="155"/>
        <v>0</v>
      </c>
      <c r="AU281" s="44">
        <f t="shared" si="156"/>
        <v>0</v>
      </c>
      <c r="AV281" s="44">
        <f>IF(M281="ПП",РПП*AA281*(U281/1.5),IF(M281="ВП",ВПр*AA281*(U281/1.5),IF(M281="РПА",РПА*AA281*(U281/1.5),IF(M281="КПА",кпа*AA281*(U281/1.5),0))))</f>
        <v>0</v>
      </c>
      <c r="AW281" s="44">
        <f t="shared" si="157"/>
        <v>0</v>
      </c>
      <c r="AX281" s="44">
        <f t="shared" si="158"/>
        <v>0</v>
      </c>
      <c r="AY281" s="44">
        <f t="shared" si="159"/>
        <v>0</v>
      </c>
      <c r="AZ281" s="44">
        <f t="shared" si="160"/>
        <v>0</v>
      </c>
      <c r="BA281" s="44">
        <f t="shared" si="161"/>
        <v>0</v>
      </c>
      <c r="BB281" s="44">
        <f t="shared" si="162"/>
        <v>0</v>
      </c>
      <c r="BC281" s="44">
        <f t="shared" si="163"/>
        <v>0</v>
      </c>
      <c r="BD281" s="44">
        <f t="shared" si="164"/>
        <v>0</v>
      </c>
      <c r="BE281" s="45">
        <f t="shared" si="165"/>
        <v>18.899999999999999</v>
      </c>
      <c r="BF281" s="46"/>
      <c r="BG281" s="47">
        <f t="shared" si="166"/>
        <v>18</v>
      </c>
      <c r="BH281" s="47">
        <f t="shared" si="167"/>
        <v>1</v>
      </c>
      <c r="BI281" s="47">
        <f t="shared" si="168"/>
        <v>0.9</v>
      </c>
      <c r="BJ281" s="48">
        <f t="shared" si="169"/>
        <v>0</v>
      </c>
      <c r="BK281" s="48">
        <f t="shared" si="170"/>
        <v>0</v>
      </c>
      <c r="BL281" s="48">
        <f t="shared" si="171"/>
        <v>0</v>
      </c>
    </row>
    <row r="282" spans="1:64" s="2" customFormat="1" ht="30" customHeight="1">
      <c r="A282" s="29" t="str">
        <f t="shared" si="138"/>
        <v>Д</v>
      </c>
      <c r="B282" s="29" t="str">
        <f t="shared" si="139"/>
        <v>Б</v>
      </c>
      <c r="C282" s="30" t="s">
        <v>193</v>
      </c>
      <c r="D282" s="31" t="str">
        <f t="shared" si="140"/>
        <v>'09.03.03</v>
      </c>
      <c r="E282" s="32" t="str">
        <f t="shared" si="141"/>
        <v>Прикладная информатика</v>
      </c>
      <c r="F282" s="33" t="s">
        <v>74</v>
      </c>
      <c r="G282" s="33" t="s">
        <v>129</v>
      </c>
      <c r="H282" s="34"/>
      <c r="I282" s="34" t="s">
        <v>130</v>
      </c>
      <c r="J282" s="35" t="s">
        <v>208</v>
      </c>
      <c r="K282" s="36" t="s">
        <v>159</v>
      </c>
      <c r="L282" s="36">
        <v>9</v>
      </c>
      <c r="M282" s="37" t="s">
        <v>108</v>
      </c>
      <c r="N282" s="36"/>
      <c r="O282" s="36">
        <v>4</v>
      </c>
      <c r="P282" s="36"/>
      <c r="Q282" s="37" t="s">
        <v>85</v>
      </c>
      <c r="R282" s="36"/>
      <c r="S282" s="36"/>
      <c r="T282" s="36"/>
      <c r="U282" s="36"/>
      <c r="V282" s="36"/>
      <c r="W282" s="39" t="str">
        <f t="shared" si="142"/>
        <v>НПИбд</v>
      </c>
      <c r="X282" s="36" t="s">
        <v>160</v>
      </c>
      <c r="Y282" s="36">
        <v>1</v>
      </c>
      <c r="Z282" s="36">
        <v>1</v>
      </c>
      <c r="AA282" s="39">
        <f t="shared" si="143"/>
        <v>18</v>
      </c>
      <c r="AB282" s="53">
        <v>12</v>
      </c>
      <c r="AC282" s="53">
        <v>6</v>
      </c>
      <c r="AD282" s="40">
        <f t="shared" si="144"/>
        <v>12</v>
      </c>
      <c r="AE282" s="41">
        <f t="shared" si="145"/>
        <v>1</v>
      </c>
      <c r="AF282" s="41">
        <f t="shared" si="146"/>
        <v>1.5</v>
      </c>
      <c r="AG282" s="42" t="s">
        <v>80</v>
      </c>
      <c r="AH282" s="37" t="s">
        <v>81</v>
      </c>
      <c r="AI282" s="37" t="s">
        <v>94</v>
      </c>
      <c r="AJ282" s="55" t="s">
        <v>124</v>
      </c>
      <c r="AK282" s="37"/>
      <c r="AL282" s="44">
        <f t="shared" si="147"/>
        <v>0</v>
      </c>
      <c r="AM282" s="44">
        <f t="shared" si="148"/>
        <v>0</v>
      </c>
      <c r="AN282" s="44">
        <f t="shared" si="149"/>
        <v>36</v>
      </c>
      <c r="AO282" s="44">
        <f t="shared" si="150"/>
        <v>0</v>
      </c>
      <c r="AP282" s="44">
        <f t="shared" si="151"/>
        <v>9</v>
      </c>
      <c r="AQ282" s="44">
        <f t="shared" si="152"/>
        <v>1</v>
      </c>
      <c r="AR282" s="44">
        <f t="shared" si="153"/>
        <v>0</v>
      </c>
      <c r="AS282" s="44">
        <f t="shared" si="154"/>
        <v>0</v>
      </c>
      <c r="AT282" s="44">
        <f t="shared" si="155"/>
        <v>0</v>
      </c>
      <c r="AU282" s="44">
        <f t="shared" si="156"/>
        <v>0</v>
      </c>
      <c r="AV282" s="44">
        <f>IF(M282="ПП",РПП*AA282*(U282/1.5),IF(M282="ВП",ВПр*AA282*(U282/1.5),IF(M282="РПА",РПА*AA282*(U282/1.5),IF(M282="КПА",кпа*AA282*(U282/1.5),0))))</f>
        <v>0</v>
      </c>
      <c r="AW282" s="44">
        <f t="shared" si="157"/>
        <v>0</v>
      </c>
      <c r="AX282" s="44">
        <f t="shared" si="158"/>
        <v>0</v>
      </c>
      <c r="AY282" s="44">
        <f t="shared" si="159"/>
        <v>0</v>
      </c>
      <c r="AZ282" s="44">
        <f t="shared" si="160"/>
        <v>0</v>
      </c>
      <c r="BA282" s="44">
        <f t="shared" si="161"/>
        <v>0</v>
      </c>
      <c r="BB282" s="44">
        <f t="shared" si="162"/>
        <v>0</v>
      </c>
      <c r="BC282" s="44">
        <f t="shared" si="163"/>
        <v>0</v>
      </c>
      <c r="BD282" s="44">
        <f t="shared" si="164"/>
        <v>0</v>
      </c>
      <c r="BE282" s="45">
        <f t="shared" si="165"/>
        <v>46</v>
      </c>
      <c r="BF282" s="46"/>
      <c r="BG282" s="47">
        <f t="shared" si="166"/>
        <v>36</v>
      </c>
      <c r="BH282" s="47">
        <f t="shared" si="167"/>
        <v>2</v>
      </c>
      <c r="BI282" s="47">
        <f t="shared" si="168"/>
        <v>10</v>
      </c>
      <c r="BJ282" s="48">
        <f t="shared" si="169"/>
        <v>0</v>
      </c>
      <c r="BK282" s="48">
        <f t="shared" si="170"/>
        <v>0</v>
      </c>
      <c r="BL282" s="48">
        <f t="shared" si="171"/>
        <v>0</v>
      </c>
    </row>
    <row r="283" spans="1:64" s="2" customFormat="1" ht="30" customHeight="1">
      <c r="A283" s="29" t="str">
        <f t="shared" si="138"/>
        <v>Д</v>
      </c>
      <c r="B283" s="29" t="str">
        <f t="shared" si="139"/>
        <v>Б</v>
      </c>
      <c r="C283" s="30" t="s">
        <v>193</v>
      </c>
      <c r="D283" s="31" t="str">
        <f t="shared" si="140"/>
        <v>'09.03.03</v>
      </c>
      <c r="E283" s="32" t="str">
        <f t="shared" si="141"/>
        <v>Прикладная информатика</v>
      </c>
      <c r="F283" s="33" t="s">
        <v>74</v>
      </c>
      <c r="G283" s="33" t="s">
        <v>129</v>
      </c>
      <c r="H283" s="34"/>
      <c r="I283" s="34" t="s">
        <v>130</v>
      </c>
      <c r="J283" s="35" t="s">
        <v>209</v>
      </c>
      <c r="K283" s="36" t="s">
        <v>165</v>
      </c>
      <c r="L283" s="36">
        <v>9</v>
      </c>
      <c r="M283" s="37" t="s">
        <v>108</v>
      </c>
      <c r="N283" s="36"/>
      <c r="O283" s="36">
        <v>4</v>
      </c>
      <c r="P283" s="36"/>
      <c r="Q283" s="37" t="s">
        <v>85</v>
      </c>
      <c r="R283" s="36"/>
      <c r="S283" s="36"/>
      <c r="T283" s="36"/>
      <c r="U283" s="36"/>
      <c r="V283" s="36"/>
      <c r="W283" s="39" t="str">
        <f t="shared" si="142"/>
        <v>НПИбд</v>
      </c>
      <c r="X283" s="36" t="s">
        <v>160</v>
      </c>
      <c r="Y283" s="36">
        <v>1</v>
      </c>
      <c r="Z283" s="36">
        <v>1</v>
      </c>
      <c r="AA283" s="39">
        <f t="shared" si="143"/>
        <v>18</v>
      </c>
      <c r="AB283" s="53">
        <v>12</v>
      </c>
      <c r="AC283" s="53">
        <v>6</v>
      </c>
      <c r="AD283" s="40">
        <f t="shared" si="144"/>
        <v>12</v>
      </c>
      <c r="AE283" s="41">
        <f t="shared" si="145"/>
        <v>1</v>
      </c>
      <c r="AF283" s="41">
        <f t="shared" si="146"/>
        <v>1.5</v>
      </c>
      <c r="AG283" s="42" t="s">
        <v>80</v>
      </c>
      <c r="AH283" s="37" t="s">
        <v>81</v>
      </c>
      <c r="AI283" s="37" t="s">
        <v>94</v>
      </c>
      <c r="AJ283" s="55" t="s">
        <v>197</v>
      </c>
      <c r="AK283" s="37"/>
      <c r="AL283" s="44">
        <f t="shared" si="147"/>
        <v>0</v>
      </c>
      <c r="AM283" s="44">
        <f t="shared" si="148"/>
        <v>0</v>
      </c>
      <c r="AN283" s="44">
        <f t="shared" si="149"/>
        <v>36</v>
      </c>
      <c r="AO283" s="44">
        <f t="shared" si="150"/>
        <v>0</v>
      </c>
      <c r="AP283" s="44">
        <f t="shared" si="151"/>
        <v>9</v>
      </c>
      <c r="AQ283" s="44">
        <f t="shared" si="152"/>
        <v>1</v>
      </c>
      <c r="AR283" s="44">
        <f t="shared" si="153"/>
        <v>0</v>
      </c>
      <c r="AS283" s="44">
        <f t="shared" si="154"/>
        <v>0</v>
      </c>
      <c r="AT283" s="44">
        <f t="shared" si="155"/>
        <v>0</v>
      </c>
      <c r="AU283" s="44">
        <f t="shared" si="156"/>
        <v>0</v>
      </c>
      <c r="AV283" s="44">
        <f>IF(M283="ПП",РПП*AA283*(U283/1.5),IF(M283="ВП",ВПр*AA283*(U283/1.5),IF(M283="РПА",РПА*AA283*(U283/1.5),IF(M283="КПА",кпа*AA283*(U283/1.5),0))))</f>
        <v>0</v>
      </c>
      <c r="AW283" s="44">
        <f t="shared" si="157"/>
        <v>0</v>
      </c>
      <c r="AX283" s="44">
        <f t="shared" si="158"/>
        <v>0</v>
      </c>
      <c r="AY283" s="44">
        <f t="shared" si="159"/>
        <v>0</v>
      </c>
      <c r="AZ283" s="44">
        <f t="shared" si="160"/>
        <v>0</v>
      </c>
      <c r="BA283" s="44">
        <f t="shared" si="161"/>
        <v>0</v>
      </c>
      <c r="BB283" s="44">
        <f t="shared" si="162"/>
        <v>0</v>
      </c>
      <c r="BC283" s="44">
        <f t="shared" si="163"/>
        <v>0</v>
      </c>
      <c r="BD283" s="44">
        <f t="shared" si="164"/>
        <v>0</v>
      </c>
      <c r="BE283" s="45">
        <f t="shared" si="165"/>
        <v>46</v>
      </c>
      <c r="BF283" s="46"/>
      <c r="BG283" s="47">
        <f t="shared" si="166"/>
        <v>36</v>
      </c>
      <c r="BH283" s="47">
        <f t="shared" si="167"/>
        <v>2</v>
      </c>
      <c r="BI283" s="47">
        <f t="shared" si="168"/>
        <v>10</v>
      </c>
      <c r="BJ283" s="48">
        <f t="shared" si="169"/>
        <v>0</v>
      </c>
      <c r="BK283" s="48">
        <f t="shared" si="170"/>
        <v>0</v>
      </c>
      <c r="BL283" s="48">
        <f t="shared" si="171"/>
        <v>0</v>
      </c>
    </row>
    <row r="284" spans="1:64" s="2" customFormat="1" ht="30" customHeight="1">
      <c r="A284" s="29" t="str">
        <f t="shared" si="138"/>
        <v>Д</v>
      </c>
      <c r="B284" s="29" t="str">
        <f t="shared" si="139"/>
        <v>Б</v>
      </c>
      <c r="C284" s="30" t="s">
        <v>193</v>
      </c>
      <c r="D284" s="31" t="str">
        <f t="shared" si="140"/>
        <v>'09.03.03</v>
      </c>
      <c r="E284" s="32" t="str">
        <f t="shared" si="141"/>
        <v>Прикладная информатика</v>
      </c>
      <c r="F284" s="33" t="s">
        <v>74</v>
      </c>
      <c r="G284" s="33" t="s">
        <v>129</v>
      </c>
      <c r="H284" s="34"/>
      <c r="I284" s="34" t="s">
        <v>201</v>
      </c>
      <c r="J284" s="35" t="s">
        <v>210</v>
      </c>
      <c r="K284" s="36" t="s">
        <v>165</v>
      </c>
      <c r="L284" s="36">
        <v>9</v>
      </c>
      <c r="M284" s="37" t="s">
        <v>78</v>
      </c>
      <c r="N284" s="36">
        <v>2</v>
      </c>
      <c r="O284" s="36"/>
      <c r="P284" s="36"/>
      <c r="Q284" s="37" t="s">
        <v>91</v>
      </c>
      <c r="R284" s="36"/>
      <c r="S284" s="36"/>
      <c r="T284" s="36"/>
      <c r="U284" s="36"/>
      <c r="V284" s="36"/>
      <c r="W284" s="39" t="str">
        <f t="shared" si="142"/>
        <v>НПИбд</v>
      </c>
      <c r="X284" s="36" t="s">
        <v>160</v>
      </c>
      <c r="Y284" s="36">
        <v>1</v>
      </c>
      <c r="Z284" s="36">
        <v>1</v>
      </c>
      <c r="AA284" s="39">
        <f t="shared" si="143"/>
        <v>10</v>
      </c>
      <c r="AB284" s="36">
        <v>7</v>
      </c>
      <c r="AC284" s="36">
        <v>3</v>
      </c>
      <c r="AD284" s="40">
        <f t="shared" si="144"/>
        <v>10</v>
      </c>
      <c r="AE284" s="41">
        <f t="shared" si="145"/>
        <v>1</v>
      </c>
      <c r="AF284" s="41">
        <f t="shared" si="146"/>
        <v>1</v>
      </c>
      <c r="AG284" s="42" t="s">
        <v>80</v>
      </c>
      <c r="AH284" s="37" t="s">
        <v>111</v>
      </c>
      <c r="AI284" s="37" t="s">
        <v>94</v>
      </c>
      <c r="AJ284" s="55" t="s">
        <v>112</v>
      </c>
      <c r="AK284" s="37"/>
      <c r="AL284" s="44">
        <f t="shared" si="147"/>
        <v>18</v>
      </c>
      <c r="AM284" s="44">
        <f t="shared" si="148"/>
        <v>0</v>
      </c>
      <c r="AN284" s="44">
        <f t="shared" si="149"/>
        <v>0</v>
      </c>
      <c r="AO284" s="44">
        <f t="shared" si="150"/>
        <v>0</v>
      </c>
      <c r="AP284" s="44">
        <f t="shared" si="151"/>
        <v>5</v>
      </c>
      <c r="AQ284" s="44">
        <f t="shared" si="152"/>
        <v>1</v>
      </c>
      <c r="AR284" s="44">
        <f t="shared" si="153"/>
        <v>0.9</v>
      </c>
      <c r="AS284" s="44">
        <f t="shared" si="154"/>
        <v>0</v>
      </c>
      <c r="AT284" s="44">
        <f t="shared" si="155"/>
        <v>0</v>
      </c>
      <c r="AU284" s="44">
        <f t="shared" si="156"/>
        <v>0</v>
      </c>
      <c r="AV284" s="44">
        <f>IF(M284="ПП",РПП*AA284*(U284/1.5),IF(M284="ВП",ВПр*AA284*(U284/1.5),IF(M284="РПА",РПА*AA284*(U284/1.5),IF(M284="КПА",кпа*AA284*(U284/1.5),0))))</f>
        <v>0</v>
      </c>
      <c r="AW284" s="44">
        <f t="shared" si="157"/>
        <v>0</v>
      </c>
      <c r="AX284" s="44">
        <f t="shared" si="158"/>
        <v>0</v>
      </c>
      <c r="AY284" s="44">
        <f t="shared" si="159"/>
        <v>0</v>
      </c>
      <c r="AZ284" s="44">
        <f t="shared" si="160"/>
        <v>0</v>
      </c>
      <c r="BA284" s="44">
        <f t="shared" si="161"/>
        <v>0</v>
      </c>
      <c r="BB284" s="44">
        <f t="shared" si="162"/>
        <v>0</v>
      </c>
      <c r="BC284" s="44">
        <f t="shared" si="163"/>
        <v>0</v>
      </c>
      <c r="BD284" s="44">
        <f t="shared" si="164"/>
        <v>0</v>
      </c>
      <c r="BE284" s="45">
        <f t="shared" si="165"/>
        <v>24.9</v>
      </c>
      <c r="BF284" s="46"/>
      <c r="BG284" s="47">
        <f t="shared" si="166"/>
        <v>18</v>
      </c>
      <c r="BH284" s="47">
        <f t="shared" si="167"/>
        <v>1</v>
      </c>
      <c r="BI284" s="47">
        <f t="shared" si="168"/>
        <v>6.9</v>
      </c>
      <c r="BJ284" s="48">
        <f t="shared" si="169"/>
        <v>0</v>
      </c>
      <c r="BK284" s="48">
        <f t="shared" si="170"/>
        <v>0</v>
      </c>
      <c r="BL284" s="48">
        <f t="shared" si="171"/>
        <v>0</v>
      </c>
    </row>
    <row r="285" spans="1:64" s="2" customFormat="1" ht="30" customHeight="1">
      <c r="A285" s="29" t="str">
        <f t="shared" si="138"/>
        <v>Д</v>
      </c>
      <c r="B285" s="29" t="str">
        <f t="shared" si="139"/>
        <v>Б</v>
      </c>
      <c r="C285" s="30" t="s">
        <v>193</v>
      </c>
      <c r="D285" s="31" t="str">
        <f t="shared" si="140"/>
        <v>'09.03.03</v>
      </c>
      <c r="E285" s="32" t="str">
        <f t="shared" si="141"/>
        <v>Прикладная информатика</v>
      </c>
      <c r="F285" s="33" t="s">
        <v>74</v>
      </c>
      <c r="G285" s="33" t="s">
        <v>129</v>
      </c>
      <c r="H285" s="34"/>
      <c r="I285" s="34" t="s">
        <v>201</v>
      </c>
      <c r="J285" s="35" t="s">
        <v>210</v>
      </c>
      <c r="K285" s="36" t="s">
        <v>165</v>
      </c>
      <c r="L285" s="36">
        <v>9</v>
      </c>
      <c r="M285" s="37" t="s">
        <v>108</v>
      </c>
      <c r="N285" s="36"/>
      <c r="O285" s="36">
        <v>4</v>
      </c>
      <c r="P285" s="36"/>
      <c r="Q285" s="37"/>
      <c r="R285" s="36"/>
      <c r="S285" s="36"/>
      <c r="T285" s="36"/>
      <c r="U285" s="36"/>
      <c r="V285" s="36"/>
      <c r="W285" s="39" t="str">
        <f t="shared" si="142"/>
        <v>НПИбд</v>
      </c>
      <c r="X285" s="36" t="s">
        <v>160</v>
      </c>
      <c r="Y285" s="36">
        <v>1</v>
      </c>
      <c r="Z285" s="36">
        <v>1</v>
      </c>
      <c r="AA285" s="39">
        <f t="shared" si="143"/>
        <v>10</v>
      </c>
      <c r="AB285" s="36">
        <v>7</v>
      </c>
      <c r="AC285" s="36">
        <v>3</v>
      </c>
      <c r="AD285" s="40">
        <f t="shared" si="144"/>
        <v>12</v>
      </c>
      <c r="AE285" s="41">
        <f t="shared" si="145"/>
        <v>0.83333333333333337</v>
      </c>
      <c r="AF285" s="41">
        <f t="shared" si="146"/>
        <v>0.83333333333333337</v>
      </c>
      <c r="AG285" s="42" t="s">
        <v>80</v>
      </c>
      <c r="AH285" s="37" t="s">
        <v>81</v>
      </c>
      <c r="AI285" s="37" t="s">
        <v>94</v>
      </c>
      <c r="AJ285" s="55" t="s">
        <v>197</v>
      </c>
      <c r="AK285" s="37"/>
      <c r="AL285" s="44">
        <f t="shared" si="147"/>
        <v>0</v>
      </c>
      <c r="AM285" s="44">
        <f t="shared" si="148"/>
        <v>0</v>
      </c>
      <c r="AN285" s="44">
        <f t="shared" si="149"/>
        <v>30</v>
      </c>
      <c r="AO285" s="44">
        <f t="shared" si="150"/>
        <v>0</v>
      </c>
      <c r="AP285" s="44">
        <f t="shared" si="151"/>
        <v>0</v>
      </c>
      <c r="AQ285" s="44">
        <f t="shared" si="152"/>
        <v>0</v>
      </c>
      <c r="AR285" s="44">
        <f t="shared" si="153"/>
        <v>0</v>
      </c>
      <c r="AS285" s="44">
        <f t="shared" si="154"/>
        <v>0</v>
      </c>
      <c r="AT285" s="44">
        <f t="shared" si="155"/>
        <v>0</v>
      </c>
      <c r="AU285" s="44">
        <f t="shared" si="156"/>
        <v>0</v>
      </c>
      <c r="AV285" s="44">
        <f>IF(M285="ПП",РПП*AA285*(U285/1.5),IF(M285="ВП",ВПр*AA285*(U285/1.5),IF(M285="РПА",РПА*AA285*(U285/1.5),IF(M285="КПА",кпа*AA285*(U285/1.5),0))))</f>
        <v>0</v>
      </c>
      <c r="AW285" s="44">
        <f t="shared" si="157"/>
        <v>0</v>
      </c>
      <c r="AX285" s="44">
        <f t="shared" si="158"/>
        <v>0</v>
      </c>
      <c r="AY285" s="44">
        <f t="shared" si="159"/>
        <v>0</v>
      </c>
      <c r="AZ285" s="44">
        <f t="shared" si="160"/>
        <v>0</v>
      </c>
      <c r="BA285" s="44">
        <f t="shared" si="161"/>
        <v>0</v>
      </c>
      <c r="BB285" s="44">
        <f t="shared" si="162"/>
        <v>0</v>
      </c>
      <c r="BC285" s="44">
        <f t="shared" si="163"/>
        <v>0</v>
      </c>
      <c r="BD285" s="44">
        <f t="shared" si="164"/>
        <v>0</v>
      </c>
      <c r="BE285" s="45">
        <f t="shared" si="165"/>
        <v>30</v>
      </c>
      <c r="BF285" s="46"/>
      <c r="BG285" s="47">
        <f t="shared" si="166"/>
        <v>30</v>
      </c>
      <c r="BH285" s="47">
        <f t="shared" si="167"/>
        <v>2</v>
      </c>
      <c r="BI285" s="47">
        <f t="shared" si="168"/>
        <v>0</v>
      </c>
      <c r="BJ285" s="48">
        <f t="shared" si="169"/>
        <v>0</v>
      </c>
      <c r="BK285" s="48">
        <f t="shared" si="170"/>
        <v>0</v>
      </c>
      <c r="BL285" s="48">
        <f t="shared" si="171"/>
        <v>0</v>
      </c>
    </row>
    <row r="286" spans="1:64" s="2" customFormat="1" ht="30" customHeight="1">
      <c r="A286" s="29" t="str">
        <f t="shared" si="138"/>
        <v>Д</v>
      </c>
      <c r="B286" s="29" t="str">
        <f t="shared" si="139"/>
        <v>Б</v>
      </c>
      <c r="C286" s="30" t="s">
        <v>193</v>
      </c>
      <c r="D286" s="31" t="str">
        <f t="shared" si="140"/>
        <v>'09.03.03</v>
      </c>
      <c r="E286" s="32" t="str">
        <f t="shared" si="141"/>
        <v>Прикладная информатика</v>
      </c>
      <c r="F286" s="33" t="s">
        <v>74</v>
      </c>
      <c r="G286" s="33" t="s">
        <v>129</v>
      </c>
      <c r="H286" s="34"/>
      <c r="I286" s="34" t="s">
        <v>201</v>
      </c>
      <c r="J286" s="35" t="s">
        <v>211</v>
      </c>
      <c r="K286" s="36" t="s">
        <v>165</v>
      </c>
      <c r="L286" s="36">
        <v>9</v>
      </c>
      <c r="M286" s="37" t="s">
        <v>78</v>
      </c>
      <c r="N286" s="36">
        <v>2</v>
      </c>
      <c r="O286" s="36"/>
      <c r="P286" s="36"/>
      <c r="Q286" s="37" t="s">
        <v>91</v>
      </c>
      <c r="R286" s="36"/>
      <c r="S286" s="36"/>
      <c r="T286" s="36"/>
      <c r="U286" s="36"/>
      <c r="V286" s="36"/>
      <c r="W286" s="39" t="str">
        <f t="shared" si="142"/>
        <v>НПИбд</v>
      </c>
      <c r="X286" s="36" t="s">
        <v>160</v>
      </c>
      <c r="Y286" s="36">
        <v>1</v>
      </c>
      <c r="Z286" s="36">
        <v>1</v>
      </c>
      <c r="AA286" s="39">
        <f t="shared" si="143"/>
        <v>9</v>
      </c>
      <c r="AB286" s="36">
        <v>7</v>
      </c>
      <c r="AC286" s="36">
        <v>2</v>
      </c>
      <c r="AD286" s="40">
        <f t="shared" si="144"/>
        <v>9</v>
      </c>
      <c r="AE286" s="41">
        <f t="shared" si="145"/>
        <v>1</v>
      </c>
      <c r="AF286" s="41">
        <f t="shared" si="146"/>
        <v>1</v>
      </c>
      <c r="AG286" s="42" t="s">
        <v>80</v>
      </c>
      <c r="AH286" s="37" t="s">
        <v>81</v>
      </c>
      <c r="AI286" s="37" t="s">
        <v>94</v>
      </c>
      <c r="AJ286" s="55" t="s">
        <v>102</v>
      </c>
      <c r="AK286" s="37"/>
      <c r="AL286" s="44">
        <f t="shared" si="147"/>
        <v>18</v>
      </c>
      <c r="AM286" s="44">
        <f t="shared" si="148"/>
        <v>0</v>
      </c>
      <c r="AN286" s="44">
        <f t="shared" si="149"/>
        <v>0</v>
      </c>
      <c r="AO286" s="44">
        <f t="shared" si="150"/>
        <v>0</v>
      </c>
      <c r="AP286" s="44">
        <f t="shared" si="151"/>
        <v>4.5</v>
      </c>
      <c r="AQ286" s="44">
        <f t="shared" si="152"/>
        <v>1</v>
      </c>
      <c r="AR286" s="44">
        <f t="shared" si="153"/>
        <v>0.9</v>
      </c>
      <c r="AS286" s="44">
        <f t="shared" si="154"/>
        <v>0</v>
      </c>
      <c r="AT286" s="44">
        <f t="shared" si="155"/>
        <v>0</v>
      </c>
      <c r="AU286" s="44">
        <f t="shared" si="156"/>
        <v>0</v>
      </c>
      <c r="AV286" s="44">
        <f>IF(M286="ПП",РПП*AA286*(U286/1.5),IF(M286="ВП",ВПр*AA286*(U286/1.5),IF(M286="РПА",РПА*AA286*(U286/1.5),IF(M286="КПА",кпа*AA286*(U286/1.5),0))))</f>
        <v>0</v>
      </c>
      <c r="AW286" s="44">
        <f t="shared" si="157"/>
        <v>0</v>
      </c>
      <c r="AX286" s="44">
        <f t="shared" si="158"/>
        <v>0</v>
      </c>
      <c r="AY286" s="44">
        <f t="shared" si="159"/>
        <v>0</v>
      </c>
      <c r="AZ286" s="44">
        <f t="shared" si="160"/>
        <v>0</v>
      </c>
      <c r="BA286" s="44">
        <f t="shared" si="161"/>
        <v>0</v>
      </c>
      <c r="BB286" s="44">
        <f t="shared" si="162"/>
        <v>0</v>
      </c>
      <c r="BC286" s="44">
        <f t="shared" si="163"/>
        <v>0</v>
      </c>
      <c r="BD286" s="44">
        <f t="shared" si="164"/>
        <v>0</v>
      </c>
      <c r="BE286" s="45">
        <f t="shared" si="165"/>
        <v>24.4</v>
      </c>
      <c r="BF286" s="46"/>
      <c r="BG286" s="47">
        <f t="shared" si="166"/>
        <v>18</v>
      </c>
      <c r="BH286" s="47">
        <f t="shared" si="167"/>
        <v>1</v>
      </c>
      <c r="BI286" s="47">
        <f t="shared" si="168"/>
        <v>6.4</v>
      </c>
      <c r="BJ286" s="48">
        <f t="shared" si="169"/>
        <v>0</v>
      </c>
      <c r="BK286" s="48">
        <f t="shared" si="170"/>
        <v>0</v>
      </c>
      <c r="BL286" s="48">
        <f t="shared" si="171"/>
        <v>0</v>
      </c>
    </row>
    <row r="287" spans="1:64" s="2" customFormat="1" ht="30" customHeight="1">
      <c r="A287" s="29" t="str">
        <f t="shared" si="138"/>
        <v>Д</v>
      </c>
      <c r="B287" s="29" t="str">
        <f t="shared" si="139"/>
        <v>Б</v>
      </c>
      <c r="C287" s="30" t="s">
        <v>193</v>
      </c>
      <c r="D287" s="31" t="str">
        <f t="shared" si="140"/>
        <v>'09.03.03</v>
      </c>
      <c r="E287" s="32" t="str">
        <f t="shared" si="141"/>
        <v>Прикладная информатика</v>
      </c>
      <c r="F287" s="33" t="s">
        <v>74</v>
      </c>
      <c r="G287" s="33" t="s">
        <v>129</v>
      </c>
      <c r="H287" s="34"/>
      <c r="I287" s="34" t="s">
        <v>201</v>
      </c>
      <c r="J287" s="35" t="s">
        <v>211</v>
      </c>
      <c r="K287" s="36" t="s">
        <v>165</v>
      </c>
      <c r="L287" s="36">
        <v>9</v>
      </c>
      <c r="M287" s="37" t="s">
        <v>84</v>
      </c>
      <c r="N287" s="36"/>
      <c r="O287" s="36"/>
      <c r="P287" s="36">
        <v>4</v>
      </c>
      <c r="Q287" s="37"/>
      <c r="R287" s="36"/>
      <c r="S287" s="36"/>
      <c r="T287" s="36"/>
      <c r="U287" s="36"/>
      <c r="V287" s="36"/>
      <c r="W287" s="39" t="str">
        <f t="shared" si="142"/>
        <v>НПИбд</v>
      </c>
      <c r="X287" s="36" t="s">
        <v>160</v>
      </c>
      <c r="Y287" s="36">
        <v>1</v>
      </c>
      <c r="Z287" s="36">
        <v>1</v>
      </c>
      <c r="AA287" s="39">
        <f t="shared" si="143"/>
        <v>9</v>
      </c>
      <c r="AB287" s="36">
        <v>7</v>
      </c>
      <c r="AC287" s="36">
        <v>2</v>
      </c>
      <c r="AD287" s="40">
        <f t="shared" si="144"/>
        <v>24</v>
      </c>
      <c r="AE287" s="41">
        <f t="shared" si="145"/>
        <v>0.375</v>
      </c>
      <c r="AF287" s="41">
        <f t="shared" si="146"/>
        <v>0.375</v>
      </c>
      <c r="AG287" s="42" t="s">
        <v>80</v>
      </c>
      <c r="AH287" s="37" t="s">
        <v>81</v>
      </c>
      <c r="AI287" s="37" t="s">
        <v>94</v>
      </c>
      <c r="AJ287" s="55" t="s">
        <v>102</v>
      </c>
      <c r="AK287" s="37"/>
      <c r="AL287" s="44">
        <f t="shared" si="147"/>
        <v>0</v>
      </c>
      <c r="AM287" s="44">
        <f t="shared" si="148"/>
        <v>13.5</v>
      </c>
      <c r="AN287" s="44">
        <f t="shared" si="149"/>
        <v>0</v>
      </c>
      <c r="AO287" s="44">
        <f t="shared" si="150"/>
        <v>0</v>
      </c>
      <c r="AP287" s="44">
        <f t="shared" si="151"/>
        <v>0</v>
      </c>
      <c r="AQ287" s="44">
        <f t="shared" si="152"/>
        <v>0</v>
      </c>
      <c r="AR287" s="44">
        <f t="shared" si="153"/>
        <v>0</v>
      </c>
      <c r="AS287" s="44">
        <f t="shared" si="154"/>
        <v>0</v>
      </c>
      <c r="AT287" s="44">
        <f t="shared" si="155"/>
        <v>0</v>
      </c>
      <c r="AU287" s="44">
        <f t="shared" si="156"/>
        <v>0</v>
      </c>
      <c r="AV287" s="44">
        <f>IF(M287="ПП",РПП*AA287*(U287/1.5),IF(M287="ВП",ВПр*AA287*(U287/1.5),IF(M287="РПА",РПА*AA287*(U287/1.5),IF(M287="КПА",кпа*AA287*(U287/1.5),0))))</f>
        <v>0</v>
      </c>
      <c r="AW287" s="44">
        <f t="shared" si="157"/>
        <v>0</v>
      </c>
      <c r="AX287" s="44">
        <f t="shared" si="158"/>
        <v>0</v>
      </c>
      <c r="AY287" s="44">
        <f t="shared" si="159"/>
        <v>0</v>
      </c>
      <c r="AZ287" s="44">
        <f t="shared" si="160"/>
        <v>0</v>
      </c>
      <c r="BA287" s="44">
        <f t="shared" si="161"/>
        <v>0</v>
      </c>
      <c r="BB287" s="44">
        <f t="shared" si="162"/>
        <v>0</v>
      </c>
      <c r="BC287" s="44">
        <f t="shared" si="163"/>
        <v>0</v>
      </c>
      <c r="BD287" s="44">
        <f t="shared" si="164"/>
        <v>0</v>
      </c>
      <c r="BE287" s="45">
        <f t="shared" si="165"/>
        <v>13.5</v>
      </c>
      <c r="BF287" s="46"/>
      <c r="BG287" s="47">
        <f t="shared" si="166"/>
        <v>13.5</v>
      </c>
      <c r="BH287" s="47">
        <f t="shared" si="167"/>
        <v>2</v>
      </c>
      <c r="BI287" s="47">
        <f t="shared" si="168"/>
        <v>0</v>
      </c>
      <c r="BJ287" s="48">
        <f t="shared" si="169"/>
        <v>0</v>
      </c>
      <c r="BK287" s="48">
        <f t="shared" si="170"/>
        <v>0</v>
      </c>
      <c r="BL287" s="48">
        <f t="shared" si="171"/>
        <v>0</v>
      </c>
    </row>
    <row r="288" spans="1:64" s="2" customFormat="1" ht="30" customHeight="1">
      <c r="A288" s="29" t="str">
        <f t="shared" si="138"/>
        <v>Д</v>
      </c>
      <c r="B288" s="29" t="str">
        <f t="shared" si="139"/>
        <v>Б</v>
      </c>
      <c r="C288" s="30" t="s">
        <v>193</v>
      </c>
      <c r="D288" s="31" t="str">
        <f t="shared" si="140"/>
        <v>'09.03.03</v>
      </c>
      <c r="E288" s="32" t="str">
        <f t="shared" si="141"/>
        <v>Прикладная информатика</v>
      </c>
      <c r="F288" s="33" t="s">
        <v>154</v>
      </c>
      <c r="G288" s="33" t="s">
        <v>89</v>
      </c>
      <c r="H288" s="34"/>
      <c r="I288" s="34"/>
      <c r="J288" s="35" t="s">
        <v>212</v>
      </c>
      <c r="K288" s="36" t="s">
        <v>167</v>
      </c>
      <c r="L288" s="36">
        <v>9</v>
      </c>
      <c r="M288" s="37" t="s">
        <v>168</v>
      </c>
      <c r="N288" s="36"/>
      <c r="O288" s="36"/>
      <c r="P288" s="36"/>
      <c r="Q288" s="37"/>
      <c r="R288" s="36"/>
      <c r="S288" s="36"/>
      <c r="T288" s="36"/>
      <c r="U288" s="36"/>
      <c r="V288" s="36">
        <v>15</v>
      </c>
      <c r="W288" s="39" t="str">
        <f t="shared" si="142"/>
        <v>НПИбд</v>
      </c>
      <c r="X288" s="36" t="s">
        <v>160</v>
      </c>
      <c r="Y288" s="36">
        <v>1</v>
      </c>
      <c r="Z288" s="36">
        <v>1</v>
      </c>
      <c r="AA288" s="39">
        <f t="shared" si="143"/>
        <v>3</v>
      </c>
      <c r="AB288" s="54">
        <v>3</v>
      </c>
      <c r="AC288" s="54"/>
      <c r="AD288" s="40">
        <f t="shared" si="144"/>
        <v>1</v>
      </c>
      <c r="AE288" s="41">
        <f t="shared" si="145"/>
        <v>1</v>
      </c>
      <c r="AF288" s="41">
        <f t="shared" si="146"/>
        <v>3</v>
      </c>
      <c r="AG288" s="42" t="s">
        <v>80</v>
      </c>
      <c r="AH288" s="37" t="s">
        <v>169</v>
      </c>
      <c r="AI288" s="37"/>
      <c r="AJ288" s="55" t="s">
        <v>170</v>
      </c>
      <c r="AK288" s="37"/>
      <c r="AL288" s="44">
        <f t="shared" si="147"/>
        <v>0</v>
      </c>
      <c r="AM288" s="44">
        <f t="shared" si="148"/>
        <v>0</v>
      </c>
      <c r="AN288" s="44">
        <f t="shared" si="149"/>
        <v>0</v>
      </c>
      <c r="AO288" s="44">
        <f t="shared" si="150"/>
        <v>0</v>
      </c>
      <c r="AP288" s="44">
        <f t="shared" si="151"/>
        <v>0</v>
      </c>
      <c r="AQ288" s="44">
        <f t="shared" si="152"/>
        <v>0</v>
      </c>
      <c r="AR288" s="44">
        <f t="shared" si="153"/>
        <v>0</v>
      </c>
      <c r="AS288" s="44">
        <f t="shared" si="154"/>
        <v>0</v>
      </c>
      <c r="AT288" s="44">
        <f t="shared" si="155"/>
        <v>0</v>
      </c>
      <c r="AU288" s="44">
        <f t="shared" si="156"/>
        <v>0</v>
      </c>
      <c r="AV288" s="44">
        <f>IF(M288="ПП",РПП*AA288*(U288/1.5),IF(M288="ВП",ВПр*AA288*(U288/1.5),IF(M288="РПА",РПА*AA288*(U288/1.5),IF(M288="КПА",кпа*AA288*(U288/1.5),0))))</f>
        <v>0</v>
      </c>
      <c r="AW288" s="44">
        <f t="shared" si="157"/>
        <v>30</v>
      </c>
      <c r="AX288" s="44">
        <f t="shared" si="158"/>
        <v>0</v>
      </c>
      <c r="AY288" s="44">
        <f t="shared" si="159"/>
        <v>0</v>
      </c>
      <c r="AZ288" s="44">
        <f t="shared" si="160"/>
        <v>0</v>
      </c>
      <c r="BA288" s="44">
        <f t="shared" si="161"/>
        <v>0</v>
      </c>
      <c r="BB288" s="44">
        <f t="shared" si="162"/>
        <v>0</v>
      </c>
      <c r="BC288" s="44">
        <f t="shared" si="163"/>
        <v>0</v>
      </c>
      <c r="BD288" s="44">
        <f t="shared" si="164"/>
        <v>0</v>
      </c>
      <c r="BE288" s="45">
        <f t="shared" si="165"/>
        <v>30</v>
      </c>
      <c r="BF288" s="46"/>
      <c r="BG288" s="47">
        <f t="shared" si="166"/>
        <v>0</v>
      </c>
      <c r="BH288" s="47">
        <f t="shared" si="167"/>
        <v>0</v>
      </c>
      <c r="BI288" s="47">
        <f t="shared" si="168"/>
        <v>0</v>
      </c>
      <c r="BJ288" s="48">
        <f t="shared" si="169"/>
        <v>0</v>
      </c>
      <c r="BK288" s="48">
        <f t="shared" si="170"/>
        <v>0</v>
      </c>
      <c r="BL288" s="48">
        <f t="shared" si="171"/>
        <v>30</v>
      </c>
    </row>
    <row r="289" spans="1:64" s="2" customFormat="1" ht="30" customHeight="1">
      <c r="A289" s="29" t="str">
        <f t="shared" si="138"/>
        <v>Д</v>
      </c>
      <c r="B289" s="29" t="str">
        <f t="shared" si="139"/>
        <v>Б</v>
      </c>
      <c r="C289" s="30" t="s">
        <v>193</v>
      </c>
      <c r="D289" s="31" t="str">
        <f t="shared" si="140"/>
        <v>'09.03.03</v>
      </c>
      <c r="E289" s="32" t="str">
        <f t="shared" si="141"/>
        <v>Прикладная информатика</v>
      </c>
      <c r="F289" s="33" t="s">
        <v>154</v>
      </c>
      <c r="G289" s="33" t="s">
        <v>89</v>
      </c>
      <c r="H289" s="34"/>
      <c r="I289" s="34"/>
      <c r="J289" s="35" t="s">
        <v>212</v>
      </c>
      <c r="K289" s="38" t="s">
        <v>167</v>
      </c>
      <c r="L289" s="36">
        <v>9</v>
      </c>
      <c r="M289" s="37" t="s">
        <v>168</v>
      </c>
      <c r="N289" s="38"/>
      <c r="O289" s="38"/>
      <c r="P289" s="38"/>
      <c r="Q289" s="37"/>
      <c r="R289" s="38"/>
      <c r="S289" s="38"/>
      <c r="T289" s="38"/>
      <c r="U289" s="38"/>
      <c r="V289" s="38">
        <v>15</v>
      </c>
      <c r="W289" s="39" t="str">
        <f t="shared" si="142"/>
        <v>НПИбд</v>
      </c>
      <c r="X289" s="36" t="s">
        <v>160</v>
      </c>
      <c r="Y289" s="36">
        <v>1</v>
      </c>
      <c r="Z289" s="36">
        <v>1</v>
      </c>
      <c r="AA289" s="39">
        <f t="shared" si="143"/>
        <v>1</v>
      </c>
      <c r="AB289" s="54">
        <v>1</v>
      </c>
      <c r="AC289" s="54"/>
      <c r="AD289" s="40">
        <f t="shared" si="144"/>
        <v>1</v>
      </c>
      <c r="AE289" s="41">
        <f t="shared" si="145"/>
        <v>1</v>
      </c>
      <c r="AF289" s="41">
        <f t="shared" si="146"/>
        <v>1</v>
      </c>
      <c r="AG289" s="42" t="s">
        <v>80</v>
      </c>
      <c r="AH289" s="37" t="s">
        <v>81</v>
      </c>
      <c r="AI289" s="37" t="s">
        <v>94</v>
      </c>
      <c r="AJ289" s="55" t="s">
        <v>124</v>
      </c>
      <c r="AK289" s="37"/>
      <c r="AL289" s="44">
        <f t="shared" si="147"/>
        <v>0</v>
      </c>
      <c r="AM289" s="44">
        <f t="shared" si="148"/>
        <v>0</v>
      </c>
      <c r="AN289" s="44">
        <f t="shared" si="149"/>
        <v>0</v>
      </c>
      <c r="AO289" s="44">
        <f t="shared" si="150"/>
        <v>0</v>
      </c>
      <c r="AP289" s="44">
        <f t="shared" si="151"/>
        <v>0</v>
      </c>
      <c r="AQ289" s="44">
        <f t="shared" si="152"/>
        <v>0</v>
      </c>
      <c r="AR289" s="44">
        <f t="shared" si="153"/>
        <v>0</v>
      </c>
      <c r="AS289" s="44">
        <f t="shared" si="154"/>
        <v>0</v>
      </c>
      <c r="AT289" s="44">
        <f t="shared" si="155"/>
        <v>0</v>
      </c>
      <c r="AU289" s="44">
        <f t="shared" si="156"/>
        <v>0</v>
      </c>
      <c r="AV289" s="44">
        <f>IF(M289="ПП",РПП*AA289*(U289/1.5),IF(M289="ВП",ВПр*AA289*(U289/1.5),IF(M289="РПА",РПА*AA289*(U289/1.5),IF(M289="КПА",кпа*AA289*(U289/1.5),0))))</f>
        <v>0</v>
      </c>
      <c r="AW289" s="44">
        <f t="shared" si="157"/>
        <v>10</v>
      </c>
      <c r="AX289" s="44">
        <f t="shared" si="158"/>
        <v>0</v>
      </c>
      <c r="AY289" s="44">
        <f t="shared" si="159"/>
        <v>0</v>
      </c>
      <c r="AZ289" s="44">
        <f t="shared" si="160"/>
        <v>0</v>
      </c>
      <c r="BA289" s="44">
        <f t="shared" si="161"/>
        <v>0</v>
      </c>
      <c r="BB289" s="44">
        <f t="shared" si="162"/>
        <v>0</v>
      </c>
      <c r="BC289" s="44">
        <f t="shared" si="163"/>
        <v>0</v>
      </c>
      <c r="BD289" s="44">
        <f t="shared" si="164"/>
        <v>0</v>
      </c>
      <c r="BE289" s="45">
        <f t="shared" si="165"/>
        <v>10</v>
      </c>
      <c r="BF289" s="46"/>
      <c r="BG289" s="47">
        <f t="shared" si="166"/>
        <v>0</v>
      </c>
      <c r="BH289" s="47">
        <f t="shared" si="167"/>
        <v>0</v>
      </c>
      <c r="BI289" s="47">
        <f t="shared" si="168"/>
        <v>0</v>
      </c>
      <c r="BJ289" s="48">
        <f t="shared" si="169"/>
        <v>0</v>
      </c>
      <c r="BK289" s="48">
        <f t="shared" si="170"/>
        <v>0</v>
      </c>
      <c r="BL289" s="48">
        <f t="shared" si="171"/>
        <v>10</v>
      </c>
    </row>
    <row r="290" spans="1:64" s="2" customFormat="1" ht="30" customHeight="1">
      <c r="A290" s="29" t="str">
        <f t="shared" si="138"/>
        <v>Д</v>
      </c>
      <c r="B290" s="29" t="str">
        <f t="shared" si="139"/>
        <v>Б</v>
      </c>
      <c r="C290" s="30" t="s">
        <v>193</v>
      </c>
      <c r="D290" s="31" t="str">
        <f t="shared" si="140"/>
        <v>'09.03.03</v>
      </c>
      <c r="E290" s="32" t="str">
        <f t="shared" si="141"/>
        <v>Прикладная информатика</v>
      </c>
      <c r="F290" s="33" t="s">
        <v>154</v>
      </c>
      <c r="G290" s="33" t="s">
        <v>89</v>
      </c>
      <c r="H290" s="34"/>
      <c r="I290" s="34"/>
      <c r="J290" s="35" t="s">
        <v>212</v>
      </c>
      <c r="K290" s="36" t="s">
        <v>167</v>
      </c>
      <c r="L290" s="36">
        <v>9</v>
      </c>
      <c r="M290" s="37" t="s">
        <v>168</v>
      </c>
      <c r="N290" s="36"/>
      <c r="O290" s="36"/>
      <c r="P290" s="36"/>
      <c r="Q290" s="37"/>
      <c r="R290" s="36"/>
      <c r="S290" s="36"/>
      <c r="T290" s="36"/>
      <c r="U290" s="36"/>
      <c r="V290" s="36">
        <v>15</v>
      </c>
      <c r="W290" s="39" t="str">
        <f t="shared" si="142"/>
        <v>НПИбд</v>
      </c>
      <c r="X290" s="36" t="s">
        <v>160</v>
      </c>
      <c r="Y290" s="36">
        <v>1</v>
      </c>
      <c r="Z290" s="36">
        <v>1</v>
      </c>
      <c r="AA290" s="39">
        <f t="shared" si="143"/>
        <v>5</v>
      </c>
      <c r="AB290" s="54">
        <v>4</v>
      </c>
      <c r="AC290" s="54">
        <v>1</v>
      </c>
      <c r="AD290" s="40">
        <f t="shared" si="144"/>
        <v>1</v>
      </c>
      <c r="AE290" s="41">
        <f t="shared" si="145"/>
        <v>1</v>
      </c>
      <c r="AF290" s="41">
        <f t="shared" si="146"/>
        <v>5</v>
      </c>
      <c r="AG290" s="42" t="s">
        <v>93</v>
      </c>
      <c r="AH290" s="37" t="s">
        <v>100</v>
      </c>
      <c r="AI290" s="37" t="s">
        <v>94</v>
      </c>
      <c r="AJ290" s="43" t="s">
        <v>203</v>
      </c>
      <c r="AK290" s="37"/>
      <c r="AL290" s="44">
        <f t="shared" si="147"/>
        <v>0</v>
      </c>
      <c r="AM290" s="44">
        <f t="shared" si="148"/>
        <v>0</v>
      </c>
      <c r="AN290" s="44">
        <f t="shared" si="149"/>
        <v>0</v>
      </c>
      <c r="AO290" s="44">
        <f t="shared" si="150"/>
        <v>0</v>
      </c>
      <c r="AP290" s="44">
        <f t="shared" si="151"/>
        <v>0</v>
      </c>
      <c r="AQ290" s="44">
        <f t="shared" si="152"/>
        <v>0</v>
      </c>
      <c r="AR290" s="44">
        <f t="shared" si="153"/>
        <v>0</v>
      </c>
      <c r="AS290" s="44">
        <f t="shared" si="154"/>
        <v>0</v>
      </c>
      <c r="AT290" s="44">
        <f t="shared" si="155"/>
        <v>0</v>
      </c>
      <c r="AU290" s="44">
        <f t="shared" si="156"/>
        <v>0</v>
      </c>
      <c r="AV290" s="44">
        <f>IF(M290="ПП",РПП*AA290*(U290/1.5),IF(M290="ВП",ВПр*AA290*(U290/1.5),IF(M290="РПА",РПА*AA290*(U290/1.5),IF(M290="КПА",кпа*AA290*(U290/1.5),0))))</f>
        <v>0</v>
      </c>
      <c r="AW290" s="44">
        <f t="shared" si="157"/>
        <v>55</v>
      </c>
      <c r="AX290" s="44">
        <f t="shared" si="158"/>
        <v>0</v>
      </c>
      <c r="AY290" s="44">
        <f t="shared" si="159"/>
        <v>0</v>
      </c>
      <c r="AZ290" s="44">
        <f t="shared" si="160"/>
        <v>0</v>
      </c>
      <c r="BA290" s="44">
        <f t="shared" si="161"/>
        <v>0</v>
      </c>
      <c r="BB290" s="44">
        <f t="shared" si="162"/>
        <v>0</v>
      </c>
      <c r="BC290" s="44">
        <f t="shared" si="163"/>
        <v>0</v>
      </c>
      <c r="BD290" s="44">
        <f t="shared" si="164"/>
        <v>0</v>
      </c>
      <c r="BE290" s="45">
        <f t="shared" si="165"/>
        <v>55</v>
      </c>
      <c r="BF290" s="46"/>
      <c r="BG290" s="47">
        <f t="shared" si="166"/>
        <v>0</v>
      </c>
      <c r="BH290" s="47">
        <f t="shared" si="167"/>
        <v>0</v>
      </c>
      <c r="BI290" s="47">
        <f t="shared" si="168"/>
        <v>0</v>
      </c>
      <c r="BJ290" s="48">
        <f t="shared" si="169"/>
        <v>0</v>
      </c>
      <c r="BK290" s="48">
        <f t="shared" si="170"/>
        <v>0</v>
      </c>
      <c r="BL290" s="48">
        <f t="shared" si="171"/>
        <v>55</v>
      </c>
    </row>
    <row r="291" spans="1:64" s="2" customFormat="1" ht="30" customHeight="1">
      <c r="A291" s="29" t="str">
        <f t="shared" si="138"/>
        <v>Д</v>
      </c>
      <c r="B291" s="29" t="str">
        <f t="shared" si="139"/>
        <v>Б</v>
      </c>
      <c r="C291" s="30" t="s">
        <v>193</v>
      </c>
      <c r="D291" s="31" t="str">
        <f t="shared" si="140"/>
        <v>'09.03.03</v>
      </c>
      <c r="E291" s="32" t="str">
        <f t="shared" si="141"/>
        <v>Прикладная информатика</v>
      </c>
      <c r="F291" s="33" t="s">
        <v>154</v>
      </c>
      <c r="G291" s="33" t="s">
        <v>89</v>
      </c>
      <c r="H291" s="34"/>
      <c r="I291" s="34"/>
      <c r="J291" s="35" t="s">
        <v>212</v>
      </c>
      <c r="K291" s="36" t="s">
        <v>167</v>
      </c>
      <c r="L291" s="36">
        <v>9</v>
      </c>
      <c r="M291" s="37" t="s">
        <v>168</v>
      </c>
      <c r="N291" s="36"/>
      <c r="O291" s="36"/>
      <c r="P291" s="36"/>
      <c r="Q291" s="37"/>
      <c r="R291" s="36"/>
      <c r="S291" s="36"/>
      <c r="T291" s="36"/>
      <c r="U291" s="36"/>
      <c r="V291" s="36">
        <v>15</v>
      </c>
      <c r="W291" s="39" t="str">
        <f t="shared" si="142"/>
        <v>НПИбд</v>
      </c>
      <c r="X291" s="36" t="s">
        <v>160</v>
      </c>
      <c r="Y291" s="36">
        <v>1</v>
      </c>
      <c r="Z291" s="36">
        <v>1</v>
      </c>
      <c r="AA291" s="39">
        <f t="shared" si="143"/>
        <v>1</v>
      </c>
      <c r="AB291" s="54">
        <v>1</v>
      </c>
      <c r="AC291" s="54"/>
      <c r="AD291" s="40">
        <f t="shared" si="144"/>
        <v>1</v>
      </c>
      <c r="AE291" s="41">
        <f t="shared" si="145"/>
        <v>1</v>
      </c>
      <c r="AF291" s="41">
        <f t="shared" si="146"/>
        <v>1</v>
      </c>
      <c r="AG291" s="42" t="s">
        <v>93</v>
      </c>
      <c r="AH291" s="37" t="s">
        <v>81</v>
      </c>
      <c r="AI291" s="37" t="s">
        <v>94</v>
      </c>
      <c r="AJ291" s="55" t="s">
        <v>213</v>
      </c>
      <c r="AK291" s="37"/>
      <c r="AL291" s="44">
        <f t="shared" si="147"/>
        <v>0</v>
      </c>
      <c r="AM291" s="44">
        <f t="shared" si="148"/>
        <v>0</v>
      </c>
      <c r="AN291" s="44">
        <f t="shared" si="149"/>
        <v>0</v>
      </c>
      <c r="AO291" s="44">
        <f t="shared" si="150"/>
        <v>0</v>
      </c>
      <c r="AP291" s="44">
        <f t="shared" si="151"/>
        <v>0</v>
      </c>
      <c r="AQ291" s="44">
        <f t="shared" si="152"/>
        <v>0</v>
      </c>
      <c r="AR291" s="44">
        <f t="shared" si="153"/>
        <v>0</v>
      </c>
      <c r="AS291" s="44">
        <f t="shared" si="154"/>
        <v>0</v>
      </c>
      <c r="AT291" s="44">
        <f t="shared" si="155"/>
        <v>0</v>
      </c>
      <c r="AU291" s="44">
        <f t="shared" si="156"/>
        <v>0</v>
      </c>
      <c r="AV291" s="44">
        <f>IF(M291="ПП",РПП*AA291*(U291/1.5),IF(M291="ВП",ВПр*AA291*(U291/1.5),IF(M291="РПА",РПА*AA291*(U291/1.5),IF(M291="КПА",кпа*AA291*(U291/1.5),0))))</f>
        <v>0</v>
      </c>
      <c r="AW291" s="44">
        <f t="shared" si="157"/>
        <v>10</v>
      </c>
      <c r="AX291" s="44">
        <f t="shared" si="158"/>
        <v>0</v>
      </c>
      <c r="AY291" s="44">
        <f t="shared" si="159"/>
        <v>0</v>
      </c>
      <c r="AZ291" s="44">
        <f t="shared" si="160"/>
        <v>0</v>
      </c>
      <c r="BA291" s="44">
        <f t="shared" si="161"/>
        <v>0</v>
      </c>
      <c r="BB291" s="44">
        <f t="shared" si="162"/>
        <v>0</v>
      </c>
      <c r="BC291" s="44">
        <f t="shared" si="163"/>
        <v>0</v>
      </c>
      <c r="BD291" s="44">
        <f t="shared" si="164"/>
        <v>0</v>
      </c>
      <c r="BE291" s="45">
        <f t="shared" si="165"/>
        <v>10</v>
      </c>
      <c r="BF291" s="46"/>
      <c r="BG291" s="47">
        <f t="shared" si="166"/>
        <v>0</v>
      </c>
      <c r="BH291" s="47">
        <f t="shared" si="167"/>
        <v>0</v>
      </c>
      <c r="BI291" s="47">
        <f t="shared" si="168"/>
        <v>0</v>
      </c>
      <c r="BJ291" s="48">
        <f t="shared" si="169"/>
        <v>0</v>
      </c>
      <c r="BK291" s="48">
        <f t="shared" si="170"/>
        <v>0</v>
      </c>
      <c r="BL291" s="48">
        <f t="shared" si="171"/>
        <v>10</v>
      </c>
    </row>
    <row r="292" spans="1:64" s="2" customFormat="1" ht="30" customHeight="1">
      <c r="A292" s="29" t="str">
        <f t="shared" si="138"/>
        <v>Д</v>
      </c>
      <c r="B292" s="29" t="str">
        <f t="shared" si="139"/>
        <v>Б</v>
      </c>
      <c r="C292" s="30" t="s">
        <v>193</v>
      </c>
      <c r="D292" s="31" t="str">
        <f t="shared" si="140"/>
        <v>'09.03.03</v>
      </c>
      <c r="E292" s="32" t="str">
        <f t="shared" si="141"/>
        <v>Прикладная информатика</v>
      </c>
      <c r="F292" s="33" t="s">
        <v>154</v>
      </c>
      <c r="G292" s="33" t="s">
        <v>89</v>
      </c>
      <c r="H292" s="34"/>
      <c r="I292" s="34"/>
      <c r="J292" s="35" t="s">
        <v>212</v>
      </c>
      <c r="K292" s="36" t="s">
        <v>167</v>
      </c>
      <c r="L292" s="36">
        <v>9</v>
      </c>
      <c r="M292" s="37" t="s">
        <v>168</v>
      </c>
      <c r="N292" s="36"/>
      <c r="O292" s="36"/>
      <c r="P292" s="36"/>
      <c r="Q292" s="37"/>
      <c r="R292" s="36"/>
      <c r="S292" s="36"/>
      <c r="T292" s="36"/>
      <c r="U292" s="36"/>
      <c r="V292" s="36">
        <v>15</v>
      </c>
      <c r="W292" s="39" t="str">
        <f t="shared" si="142"/>
        <v>НПИбд</v>
      </c>
      <c r="X292" s="36" t="s">
        <v>160</v>
      </c>
      <c r="Y292" s="36">
        <v>1</v>
      </c>
      <c r="Z292" s="36">
        <v>1</v>
      </c>
      <c r="AA292" s="39">
        <f t="shared" si="143"/>
        <v>3</v>
      </c>
      <c r="AB292" s="54"/>
      <c r="AC292" s="54">
        <v>3</v>
      </c>
      <c r="AD292" s="40">
        <f t="shared" si="144"/>
        <v>1</v>
      </c>
      <c r="AE292" s="41">
        <f t="shared" si="145"/>
        <v>1</v>
      </c>
      <c r="AF292" s="41">
        <f t="shared" si="146"/>
        <v>3</v>
      </c>
      <c r="AG292" s="42" t="s">
        <v>80</v>
      </c>
      <c r="AH292" s="37" t="s">
        <v>100</v>
      </c>
      <c r="AI292" s="37" t="s">
        <v>94</v>
      </c>
      <c r="AJ292" s="55" t="s">
        <v>157</v>
      </c>
      <c r="AK292" s="37"/>
      <c r="AL292" s="44">
        <f t="shared" si="147"/>
        <v>0</v>
      </c>
      <c r="AM292" s="44">
        <f t="shared" si="148"/>
        <v>0</v>
      </c>
      <c r="AN292" s="44">
        <f t="shared" si="149"/>
        <v>0</v>
      </c>
      <c r="AO292" s="44">
        <f t="shared" si="150"/>
        <v>0</v>
      </c>
      <c r="AP292" s="44">
        <f t="shared" si="151"/>
        <v>0</v>
      </c>
      <c r="AQ292" s="44">
        <f t="shared" si="152"/>
        <v>0</v>
      </c>
      <c r="AR292" s="44">
        <f t="shared" si="153"/>
        <v>0</v>
      </c>
      <c r="AS292" s="44">
        <f t="shared" si="154"/>
        <v>0</v>
      </c>
      <c r="AT292" s="44">
        <f t="shared" si="155"/>
        <v>0</v>
      </c>
      <c r="AU292" s="44">
        <f t="shared" si="156"/>
        <v>0</v>
      </c>
      <c r="AV292" s="44">
        <f>IF(M292="ПП",РПП*AA292*(U292/1.5),IF(M292="ВП",ВПр*AA292*(U292/1.5),IF(M292="РПА",РПА*AA292*(U292/1.5),IF(M292="КПА",кпа*AA292*(U292/1.5),0))))</f>
        <v>0</v>
      </c>
      <c r="AW292" s="44">
        <f t="shared" si="157"/>
        <v>45</v>
      </c>
      <c r="AX292" s="44">
        <f t="shared" si="158"/>
        <v>0</v>
      </c>
      <c r="AY292" s="44">
        <f t="shared" si="159"/>
        <v>0</v>
      </c>
      <c r="AZ292" s="44">
        <f t="shared" si="160"/>
        <v>0</v>
      </c>
      <c r="BA292" s="44">
        <f t="shared" si="161"/>
        <v>0</v>
      </c>
      <c r="BB292" s="44">
        <f t="shared" si="162"/>
        <v>0</v>
      </c>
      <c r="BC292" s="44">
        <f t="shared" si="163"/>
        <v>0</v>
      </c>
      <c r="BD292" s="44">
        <f t="shared" si="164"/>
        <v>0</v>
      </c>
      <c r="BE292" s="45">
        <f t="shared" si="165"/>
        <v>45</v>
      </c>
      <c r="BF292" s="46"/>
      <c r="BG292" s="47">
        <f t="shared" si="166"/>
        <v>0</v>
      </c>
      <c r="BH292" s="47">
        <f t="shared" si="167"/>
        <v>0</v>
      </c>
      <c r="BI292" s="47">
        <f t="shared" si="168"/>
        <v>0</v>
      </c>
      <c r="BJ292" s="48">
        <f t="shared" si="169"/>
        <v>0</v>
      </c>
      <c r="BK292" s="48">
        <f t="shared" si="170"/>
        <v>0</v>
      </c>
      <c r="BL292" s="48">
        <f t="shared" si="171"/>
        <v>45</v>
      </c>
    </row>
    <row r="293" spans="1:64" s="2" customFormat="1" ht="30" customHeight="1">
      <c r="A293" s="29" t="str">
        <f t="shared" si="138"/>
        <v>Д</v>
      </c>
      <c r="B293" s="29" t="str">
        <f t="shared" si="139"/>
        <v>Б</v>
      </c>
      <c r="C293" s="30" t="s">
        <v>193</v>
      </c>
      <c r="D293" s="31" t="str">
        <f t="shared" si="140"/>
        <v>'09.03.03</v>
      </c>
      <c r="E293" s="32" t="str">
        <f t="shared" si="141"/>
        <v>Прикладная информатика</v>
      </c>
      <c r="F293" s="33" t="s">
        <v>154</v>
      </c>
      <c r="G293" s="33" t="s">
        <v>89</v>
      </c>
      <c r="H293" s="34"/>
      <c r="I293" s="34"/>
      <c r="J293" s="35" t="s">
        <v>212</v>
      </c>
      <c r="K293" s="36" t="s">
        <v>167</v>
      </c>
      <c r="L293" s="36">
        <v>9</v>
      </c>
      <c r="M293" s="37" t="s">
        <v>168</v>
      </c>
      <c r="N293" s="36"/>
      <c r="O293" s="36"/>
      <c r="P293" s="36"/>
      <c r="Q293" s="37"/>
      <c r="R293" s="36"/>
      <c r="S293" s="36"/>
      <c r="T293" s="36"/>
      <c r="U293" s="36"/>
      <c r="V293" s="36">
        <v>15</v>
      </c>
      <c r="W293" s="39" t="str">
        <f t="shared" si="142"/>
        <v>НПИбд</v>
      </c>
      <c r="X293" s="36" t="s">
        <v>160</v>
      </c>
      <c r="Y293" s="36">
        <v>1</v>
      </c>
      <c r="Z293" s="36">
        <v>1</v>
      </c>
      <c r="AA293" s="39">
        <f t="shared" si="143"/>
        <v>2</v>
      </c>
      <c r="AB293" s="54">
        <v>2</v>
      </c>
      <c r="AC293" s="54"/>
      <c r="AD293" s="40">
        <f t="shared" si="144"/>
        <v>1</v>
      </c>
      <c r="AE293" s="41">
        <f t="shared" si="145"/>
        <v>1</v>
      </c>
      <c r="AF293" s="41">
        <f t="shared" si="146"/>
        <v>2</v>
      </c>
      <c r="AG293" s="42" t="s">
        <v>80</v>
      </c>
      <c r="AH293" s="37" t="s">
        <v>81</v>
      </c>
      <c r="AI293" s="37" t="s">
        <v>94</v>
      </c>
      <c r="AJ293" s="55" t="s">
        <v>197</v>
      </c>
      <c r="AK293" s="37"/>
      <c r="AL293" s="44">
        <f t="shared" si="147"/>
        <v>0</v>
      </c>
      <c r="AM293" s="44">
        <f t="shared" si="148"/>
        <v>0</v>
      </c>
      <c r="AN293" s="44">
        <f t="shared" si="149"/>
        <v>0</v>
      </c>
      <c r="AO293" s="44">
        <f t="shared" si="150"/>
        <v>0</v>
      </c>
      <c r="AP293" s="44">
        <f t="shared" si="151"/>
        <v>0</v>
      </c>
      <c r="AQ293" s="44">
        <f t="shared" si="152"/>
        <v>0</v>
      </c>
      <c r="AR293" s="44">
        <f t="shared" si="153"/>
        <v>0</v>
      </c>
      <c r="AS293" s="44">
        <f t="shared" si="154"/>
        <v>0</v>
      </c>
      <c r="AT293" s="44">
        <f t="shared" si="155"/>
        <v>0</v>
      </c>
      <c r="AU293" s="44">
        <f t="shared" si="156"/>
        <v>0</v>
      </c>
      <c r="AV293" s="44">
        <f>IF(M293="ПП",РПП*AA293*(U293/1.5),IF(M293="ВП",ВПр*AA293*(U293/1.5),IF(M293="РПА",РПА*AA293*(U293/1.5),IF(M293="КПА",кпа*AA293*(U293/1.5),0))))</f>
        <v>0</v>
      </c>
      <c r="AW293" s="44">
        <f t="shared" si="157"/>
        <v>20</v>
      </c>
      <c r="AX293" s="44">
        <f t="shared" si="158"/>
        <v>0</v>
      </c>
      <c r="AY293" s="44">
        <f t="shared" si="159"/>
        <v>0</v>
      </c>
      <c r="AZ293" s="44">
        <f t="shared" si="160"/>
        <v>0</v>
      </c>
      <c r="BA293" s="44">
        <f t="shared" si="161"/>
        <v>0</v>
      </c>
      <c r="BB293" s="44">
        <f t="shared" si="162"/>
        <v>0</v>
      </c>
      <c r="BC293" s="44">
        <f t="shared" si="163"/>
        <v>0</v>
      </c>
      <c r="BD293" s="44">
        <f t="shared" si="164"/>
        <v>0</v>
      </c>
      <c r="BE293" s="45">
        <f t="shared" si="165"/>
        <v>20</v>
      </c>
      <c r="BF293" s="46"/>
      <c r="BG293" s="47">
        <f t="shared" si="166"/>
        <v>0</v>
      </c>
      <c r="BH293" s="47">
        <f t="shared" si="167"/>
        <v>0</v>
      </c>
      <c r="BI293" s="47">
        <f t="shared" si="168"/>
        <v>0</v>
      </c>
      <c r="BJ293" s="48">
        <f t="shared" si="169"/>
        <v>0</v>
      </c>
      <c r="BK293" s="48">
        <f t="shared" si="170"/>
        <v>0</v>
      </c>
      <c r="BL293" s="48">
        <f t="shared" si="171"/>
        <v>20</v>
      </c>
    </row>
    <row r="294" spans="1:64" s="2" customFormat="1" ht="30" customHeight="1">
      <c r="A294" s="29" t="str">
        <f t="shared" si="138"/>
        <v>Д</v>
      </c>
      <c r="B294" s="29" t="str">
        <f t="shared" si="139"/>
        <v>Б</v>
      </c>
      <c r="C294" s="30" t="s">
        <v>193</v>
      </c>
      <c r="D294" s="31" t="str">
        <f t="shared" si="140"/>
        <v>'09.03.03</v>
      </c>
      <c r="E294" s="32" t="str">
        <f t="shared" si="141"/>
        <v>Прикладная информатика</v>
      </c>
      <c r="F294" s="33" t="s">
        <v>154</v>
      </c>
      <c r="G294" s="33" t="s">
        <v>89</v>
      </c>
      <c r="H294" s="34"/>
      <c r="I294" s="34"/>
      <c r="J294" s="35" t="s">
        <v>212</v>
      </c>
      <c r="K294" s="36" t="s">
        <v>167</v>
      </c>
      <c r="L294" s="36">
        <v>9</v>
      </c>
      <c r="M294" s="37" t="s">
        <v>168</v>
      </c>
      <c r="N294" s="36"/>
      <c r="O294" s="36"/>
      <c r="P294" s="36"/>
      <c r="Q294" s="37"/>
      <c r="R294" s="36"/>
      <c r="S294" s="36"/>
      <c r="T294" s="36"/>
      <c r="U294" s="36"/>
      <c r="V294" s="36">
        <v>15</v>
      </c>
      <c r="W294" s="39" t="str">
        <f t="shared" si="142"/>
        <v>НПИбд</v>
      </c>
      <c r="X294" s="36" t="s">
        <v>160</v>
      </c>
      <c r="Y294" s="36">
        <v>1</v>
      </c>
      <c r="Z294" s="36">
        <v>1</v>
      </c>
      <c r="AA294" s="39">
        <f t="shared" si="143"/>
        <v>1</v>
      </c>
      <c r="AB294" s="54"/>
      <c r="AC294" s="54">
        <v>1</v>
      </c>
      <c r="AD294" s="40">
        <f t="shared" si="144"/>
        <v>1</v>
      </c>
      <c r="AE294" s="41">
        <f t="shared" si="145"/>
        <v>1</v>
      </c>
      <c r="AF294" s="41">
        <f t="shared" si="146"/>
        <v>1</v>
      </c>
      <c r="AG294" s="42" t="s">
        <v>80</v>
      </c>
      <c r="AH294" s="37" t="s">
        <v>81</v>
      </c>
      <c r="AI294" s="37" t="s">
        <v>94</v>
      </c>
      <c r="AJ294" s="55" t="s">
        <v>138</v>
      </c>
      <c r="AK294" s="37"/>
      <c r="AL294" s="44">
        <f t="shared" si="147"/>
        <v>0</v>
      </c>
      <c r="AM294" s="44">
        <f t="shared" si="148"/>
        <v>0</v>
      </c>
      <c r="AN294" s="44">
        <f t="shared" si="149"/>
        <v>0</v>
      </c>
      <c r="AO294" s="44">
        <f t="shared" si="150"/>
        <v>0</v>
      </c>
      <c r="AP294" s="44">
        <f t="shared" si="151"/>
        <v>0</v>
      </c>
      <c r="AQ294" s="44">
        <f t="shared" si="152"/>
        <v>0</v>
      </c>
      <c r="AR294" s="44">
        <f t="shared" si="153"/>
        <v>0</v>
      </c>
      <c r="AS294" s="44">
        <f t="shared" si="154"/>
        <v>0</v>
      </c>
      <c r="AT294" s="44">
        <f t="shared" si="155"/>
        <v>0</v>
      </c>
      <c r="AU294" s="44">
        <f t="shared" si="156"/>
        <v>0</v>
      </c>
      <c r="AV294" s="44">
        <f>IF(M294="ПП",РПП*AA294*(U294/1.5),IF(M294="ВП",ВПр*AA294*(U294/1.5),IF(M294="РПА",РПА*AA294*(U294/1.5),IF(M294="КПА",кпа*AA294*(U294/1.5),0))))</f>
        <v>0</v>
      </c>
      <c r="AW294" s="44">
        <f t="shared" si="157"/>
        <v>15</v>
      </c>
      <c r="AX294" s="44">
        <f t="shared" si="158"/>
        <v>0</v>
      </c>
      <c r="AY294" s="44">
        <f t="shared" si="159"/>
        <v>0</v>
      </c>
      <c r="AZ294" s="44">
        <f t="shared" si="160"/>
        <v>0</v>
      </c>
      <c r="BA294" s="44">
        <f t="shared" si="161"/>
        <v>0</v>
      </c>
      <c r="BB294" s="44">
        <f t="shared" si="162"/>
        <v>0</v>
      </c>
      <c r="BC294" s="44">
        <f t="shared" si="163"/>
        <v>0</v>
      </c>
      <c r="BD294" s="44">
        <f t="shared" si="164"/>
        <v>0</v>
      </c>
      <c r="BE294" s="45">
        <f t="shared" si="165"/>
        <v>15</v>
      </c>
      <c r="BF294" s="46"/>
      <c r="BG294" s="47">
        <f t="shared" si="166"/>
        <v>0</v>
      </c>
      <c r="BH294" s="47">
        <f t="shared" si="167"/>
        <v>0</v>
      </c>
      <c r="BI294" s="47">
        <f t="shared" si="168"/>
        <v>0</v>
      </c>
      <c r="BJ294" s="48">
        <f t="shared" si="169"/>
        <v>0</v>
      </c>
      <c r="BK294" s="48">
        <f t="shared" si="170"/>
        <v>0</v>
      </c>
      <c r="BL294" s="48">
        <f t="shared" si="171"/>
        <v>15</v>
      </c>
    </row>
    <row r="295" spans="1:64" s="2" customFormat="1" ht="30" customHeight="1">
      <c r="A295" s="29" t="str">
        <f t="shared" si="138"/>
        <v>Д</v>
      </c>
      <c r="B295" s="29" t="str">
        <f t="shared" si="139"/>
        <v>Б</v>
      </c>
      <c r="C295" s="30" t="s">
        <v>193</v>
      </c>
      <c r="D295" s="31" t="str">
        <f t="shared" si="140"/>
        <v>'09.03.03</v>
      </c>
      <c r="E295" s="32" t="str">
        <f t="shared" si="141"/>
        <v>Прикладная информатика</v>
      </c>
      <c r="F295" s="33" t="s">
        <v>154</v>
      </c>
      <c r="G295" s="33" t="s">
        <v>89</v>
      </c>
      <c r="H295" s="34"/>
      <c r="I295" s="34"/>
      <c r="J295" s="35" t="s">
        <v>212</v>
      </c>
      <c r="K295" s="36" t="s">
        <v>167</v>
      </c>
      <c r="L295" s="36">
        <v>9</v>
      </c>
      <c r="M295" s="37" t="s">
        <v>168</v>
      </c>
      <c r="N295" s="36"/>
      <c r="O295" s="36"/>
      <c r="P295" s="36"/>
      <c r="Q295" s="37"/>
      <c r="R295" s="36"/>
      <c r="S295" s="36"/>
      <c r="T295" s="36"/>
      <c r="U295" s="36"/>
      <c r="V295" s="36">
        <v>15</v>
      </c>
      <c r="W295" s="39" t="str">
        <f t="shared" si="142"/>
        <v>НПИбд</v>
      </c>
      <c r="X295" s="36" t="s">
        <v>160</v>
      </c>
      <c r="Y295" s="36">
        <v>1</v>
      </c>
      <c r="Z295" s="36">
        <v>1</v>
      </c>
      <c r="AA295" s="39">
        <f t="shared" si="143"/>
        <v>1</v>
      </c>
      <c r="AB295" s="36"/>
      <c r="AC295" s="36">
        <v>1</v>
      </c>
      <c r="AD295" s="40">
        <f t="shared" si="144"/>
        <v>1</v>
      </c>
      <c r="AE295" s="41">
        <f t="shared" si="145"/>
        <v>1</v>
      </c>
      <c r="AF295" s="41">
        <f t="shared" si="146"/>
        <v>1</v>
      </c>
      <c r="AG295" s="42" t="s">
        <v>80</v>
      </c>
      <c r="AH295" s="37" t="s">
        <v>81</v>
      </c>
      <c r="AI295" s="37" t="s">
        <v>94</v>
      </c>
      <c r="AJ295" s="55" t="s">
        <v>102</v>
      </c>
      <c r="AK295" s="37"/>
      <c r="AL295" s="44">
        <f t="shared" si="147"/>
        <v>0</v>
      </c>
      <c r="AM295" s="44">
        <f t="shared" si="148"/>
        <v>0</v>
      </c>
      <c r="AN295" s="44">
        <f t="shared" si="149"/>
        <v>0</v>
      </c>
      <c r="AO295" s="44">
        <f t="shared" si="150"/>
        <v>0</v>
      </c>
      <c r="AP295" s="44">
        <f t="shared" si="151"/>
        <v>0</v>
      </c>
      <c r="AQ295" s="44">
        <f t="shared" si="152"/>
        <v>0</v>
      </c>
      <c r="AR295" s="44">
        <f t="shared" si="153"/>
        <v>0</v>
      </c>
      <c r="AS295" s="44">
        <f t="shared" si="154"/>
        <v>0</v>
      </c>
      <c r="AT295" s="44">
        <f t="shared" si="155"/>
        <v>0</v>
      </c>
      <c r="AU295" s="44">
        <f t="shared" si="156"/>
        <v>0</v>
      </c>
      <c r="AV295" s="44">
        <f>IF(M295="ПП",РПП*AA295*(U295/1.5),IF(M295="ВП",ВПр*AA295*(U295/1.5),IF(M295="РПА",РПА*AA295*(U295/1.5),IF(M295="КПА",кпа*AA295*(U295/1.5),0))))</f>
        <v>0</v>
      </c>
      <c r="AW295" s="44">
        <f t="shared" si="157"/>
        <v>15</v>
      </c>
      <c r="AX295" s="44">
        <f t="shared" si="158"/>
        <v>0</v>
      </c>
      <c r="AY295" s="44">
        <f t="shared" si="159"/>
        <v>0</v>
      </c>
      <c r="AZ295" s="44">
        <f t="shared" si="160"/>
        <v>0</v>
      </c>
      <c r="BA295" s="44">
        <f t="shared" si="161"/>
        <v>0</v>
      </c>
      <c r="BB295" s="44">
        <f t="shared" si="162"/>
        <v>0</v>
      </c>
      <c r="BC295" s="44">
        <f t="shared" si="163"/>
        <v>0</v>
      </c>
      <c r="BD295" s="44">
        <f t="shared" si="164"/>
        <v>0</v>
      </c>
      <c r="BE295" s="45">
        <f t="shared" si="165"/>
        <v>15</v>
      </c>
      <c r="BF295" s="46"/>
      <c r="BG295" s="47">
        <f t="shared" si="166"/>
        <v>0</v>
      </c>
      <c r="BH295" s="47">
        <f t="shared" si="167"/>
        <v>0</v>
      </c>
      <c r="BI295" s="47">
        <f t="shared" si="168"/>
        <v>0</v>
      </c>
      <c r="BJ295" s="48">
        <f t="shared" si="169"/>
        <v>0</v>
      </c>
      <c r="BK295" s="48">
        <f t="shared" si="170"/>
        <v>0</v>
      </c>
      <c r="BL295" s="48">
        <f t="shared" si="171"/>
        <v>15</v>
      </c>
    </row>
    <row r="296" spans="1:64" s="2" customFormat="1" ht="30" customHeight="1">
      <c r="A296" s="29" t="str">
        <f t="shared" si="138"/>
        <v>Д</v>
      </c>
      <c r="B296" s="29" t="str">
        <f t="shared" si="139"/>
        <v>Б</v>
      </c>
      <c r="C296" s="30" t="s">
        <v>193</v>
      </c>
      <c r="D296" s="31" t="str">
        <f t="shared" si="140"/>
        <v>'09.03.03</v>
      </c>
      <c r="E296" s="32" t="str">
        <f t="shared" si="141"/>
        <v>Прикладная информатика</v>
      </c>
      <c r="F296" s="33" t="s">
        <v>154</v>
      </c>
      <c r="G296" s="33" t="s">
        <v>89</v>
      </c>
      <c r="H296" s="34"/>
      <c r="I296" s="34"/>
      <c r="J296" s="35" t="s">
        <v>212</v>
      </c>
      <c r="K296" s="36" t="s">
        <v>167</v>
      </c>
      <c r="L296" s="36">
        <v>9</v>
      </c>
      <c r="M296" s="37" t="s">
        <v>168</v>
      </c>
      <c r="N296" s="36"/>
      <c r="O296" s="36"/>
      <c r="P296" s="36"/>
      <c r="Q296" s="37"/>
      <c r="R296" s="36"/>
      <c r="S296" s="36"/>
      <c r="T296" s="36"/>
      <c r="U296" s="36"/>
      <c r="V296" s="36">
        <v>15</v>
      </c>
      <c r="W296" s="39" t="str">
        <f t="shared" si="142"/>
        <v>НПИбд</v>
      </c>
      <c r="X296" s="36" t="s">
        <v>160</v>
      </c>
      <c r="Y296" s="36">
        <v>1</v>
      </c>
      <c r="Z296" s="36">
        <v>1</v>
      </c>
      <c r="AA296" s="39">
        <f t="shared" si="143"/>
        <v>1</v>
      </c>
      <c r="AB296" s="54">
        <v>1</v>
      </c>
      <c r="AC296" s="36"/>
      <c r="AD296" s="40">
        <f t="shared" si="144"/>
        <v>1</v>
      </c>
      <c r="AE296" s="41">
        <f t="shared" si="145"/>
        <v>1</v>
      </c>
      <c r="AF296" s="41">
        <f t="shared" si="146"/>
        <v>1</v>
      </c>
      <c r="AG296" s="42" t="s">
        <v>80</v>
      </c>
      <c r="AH296" s="37" t="s">
        <v>81</v>
      </c>
      <c r="AI296" s="37" t="s">
        <v>94</v>
      </c>
      <c r="AJ296" s="55" t="s">
        <v>107</v>
      </c>
      <c r="AK296" s="37"/>
      <c r="AL296" s="44">
        <f t="shared" si="147"/>
        <v>0</v>
      </c>
      <c r="AM296" s="44">
        <f t="shared" si="148"/>
        <v>0</v>
      </c>
      <c r="AN296" s="44">
        <f t="shared" si="149"/>
        <v>0</v>
      </c>
      <c r="AO296" s="44">
        <f t="shared" si="150"/>
        <v>0</v>
      </c>
      <c r="AP296" s="44">
        <f t="shared" si="151"/>
        <v>0</v>
      </c>
      <c r="AQ296" s="44">
        <f t="shared" si="152"/>
        <v>0</v>
      </c>
      <c r="AR296" s="44">
        <f t="shared" si="153"/>
        <v>0</v>
      </c>
      <c r="AS296" s="44">
        <f t="shared" si="154"/>
        <v>0</v>
      </c>
      <c r="AT296" s="44">
        <f t="shared" si="155"/>
        <v>0</v>
      </c>
      <c r="AU296" s="44">
        <f t="shared" si="156"/>
        <v>0</v>
      </c>
      <c r="AV296" s="44">
        <f>IF(M296="ПП",РПП*AA296*(U296/1.5),IF(M296="ВП",ВПр*AA296*(U296/1.5),IF(M296="РПА",РПА*AA296*(U296/1.5),IF(M296="КПА",кпа*AA296*(U296/1.5),0))))</f>
        <v>0</v>
      </c>
      <c r="AW296" s="44">
        <f t="shared" si="157"/>
        <v>10</v>
      </c>
      <c r="AX296" s="44">
        <f t="shared" si="158"/>
        <v>0</v>
      </c>
      <c r="AY296" s="44">
        <f t="shared" si="159"/>
        <v>0</v>
      </c>
      <c r="AZ296" s="44">
        <f t="shared" si="160"/>
        <v>0</v>
      </c>
      <c r="BA296" s="44">
        <f t="shared" si="161"/>
        <v>0</v>
      </c>
      <c r="BB296" s="44">
        <f t="shared" si="162"/>
        <v>0</v>
      </c>
      <c r="BC296" s="44">
        <f t="shared" si="163"/>
        <v>0</v>
      </c>
      <c r="BD296" s="44">
        <f t="shared" si="164"/>
        <v>0</v>
      </c>
      <c r="BE296" s="45">
        <f t="shared" si="165"/>
        <v>10</v>
      </c>
      <c r="BF296" s="46"/>
      <c r="BG296" s="47">
        <f t="shared" si="166"/>
        <v>0</v>
      </c>
      <c r="BH296" s="47">
        <f t="shared" si="167"/>
        <v>0</v>
      </c>
      <c r="BI296" s="47">
        <f t="shared" si="168"/>
        <v>0</v>
      </c>
      <c r="BJ296" s="48">
        <f t="shared" si="169"/>
        <v>0</v>
      </c>
      <c r="BK296" s="48">
        <f t="shared" si="170"/>
        <v>0</v>
      </c>
      <c r="BL296" s="48">
        <f t="shared" si="171"/>
        <v>10</v>
      </c>
    </row>
    <row r="297" spans="1:64" s="2" customFormat="1" ht="30" customHeight="1">
      <c r="A297" s="29" t="str">
        <f t="shared" si="138"/>
        <v>Д</v>
      </c>
      <c r="B297" s="29" t="str">
        <f t="shared" si="139"/>
        <v>Б</v>
      </c>
      <c r="C297" s="30" t="s">
        <v>193</v>
      </c>
      <c r="D297" s="31" t="str">
        <f t="shared" si="140"/>
        <v>'09.03.03</v>
      </c>
      <c r="E297" s="32" t="str">
        <f t="shared" si="141"/>
        <v>Прикладная информатика</v>
      </c>
      <c r="F297" s="33" t="s">
        <v>154</v>
      </c>
      <c r="G297" s="33" t="s">
        <v>89</v>
      </c>
      <c r="H297" s="34"/>
      <c r="I297" s="34"/>
      <c r="J297" s="35" t="s">
        <v>171</v>
      </c>
      <c r="K297" s="38" t="s">
        <v>172</v>
      </c>
      <c r="L297" s="36">
        <v>9</v>
      </c>
      <c r="M297" s="37" t="s">
        <v>173</v>
      </c>
      <c r="N297" s="38"/>
      <c r="O297" s="38"/>
      <c r="P297" s="38"/>
      <c r="Q297" s="37"/>
      <c r="R297" s="38"/>
      <c r="S297" s="38"/>
      <c r="T297" s="38"/>
      <c r="U297" s="38">
        <v>3</v>
      </c>
      <c r="V297" s="38"/>
      <c r="W297" s="39" t="str">
        <f t="shared" si="142"/>
        <v>НПИбд</v>
      </c>
      <c r="X297" s="36" t="s">
        <v>160</v>
      </c>
      <c r="Y297" s="36">
        <v>1</v>
      </c>
      <c r="Z297" s="36">
        <v>1</v>
      </c>
      <c r="AA297" s="39">
        <f t="shared" si="143"/>
        <v>3</v>
      </c>
      <c r="AB297" s="54">
        <v>3</v>
      </c>
      <c r="AC297" s="54"/>
      <c r="AD297" s="40">
        <f t="shared" si="144"/>
        <v>1</v>
      </c>
      <c r="AE297" s="41">
        <f t="shared" si="145"/>
        <v>1</v>
      </c>
      <c r="AF297" s="41">
        <f t="shared" si="146"/>
        <v>3</v>
      </c>
      <c r="AG297" s="42" t="s">
        <v>80</v>
      </c>
      <c r="AH297" s="37" t="s">
        <v>169</v>
      </c>
      <c r="AI297" s="37"/>
      <c r="AJ297" s="55" t="s">
        <v>170</v>
      </c>
      <c r="AK297" s="37"/>
      <c r="AL297" s="44">
        <f t="shared" si="147"/>
        <v>0</v>
      </c>
      <c r="AM297" s="44">
        <f t="shared" si="148"/>
        <v>0</v>
      </c>
      <c r="AN297" s="44">
        <f t="shared" si="149"/>
        <v>0</v>
      </c>
      <c r="AO297" s="44">
        <f t="shared" si="150"/>
        <v>0</v>
      </c>
      <c r="AP297" s="44">
        <f t="shared" si="151"/>
        <v>0</v>
      </c>
      <c r="AQ297" s="44">
        <f t="shared" si="152"/>
        <v>0</v>
      </c>
      <c r="AR297" s="44">
        <f t="shared" si="153"/>
        <v>0</v>
      </c>
      <c r="AS297" s="44">
        <f t="shared" si="154"/>
        <v>0</v>
      </c>
      <c r="AT297" s="44">
        <f t="shared" si="155"/>
        <v>0</v>
      </c>
      <c r="AU297" s="44">
        <f t="shared" si="156"/>
        <v>0</v>
      </c>
      <c r="AV297" s="44">
        <f>IF(M297="ПП",РПП*AA297*(U297/1.5),IF(M297="ВП",ВПр*AA297*(U297/1.5),IF(M297="РПА",РПА*AA297*(U297/1.5),IF(M297="КПА",кпа*AA297*(U297/1.5),0))))</f>
        <v>9</v>
      </c>
      <c r="AW297" s="44">
        <f t="shared" si="157"/>
        <v>0</v>
      </c>
      <c r="AX297" s="44">
        <f t="shared" si="158"/>
        <v>0</v>
      </c>
      <c r="AY297" s="44">
        <f t="shared" si="159"/>
        <v>0</v>
      </c>
      <c r="AZ297" s="44">
        <f t="shared" si="160"/>
        <v>0</v>
      </c>
      <c r="BA297" s="44">
        <f t="shared" si="161"/>
        <v>0</v>
      </c>
      <c r="BB297" s="44">
        <f t="shared" si="162"/>
        <v>0</v>
      </c>
      <c r="BC297" s="44">
        <f t="shared" si="163"/>
        <v>0</v>
      </c>
      <c r="BD297" s="44">
        <f t="shared" si="164"/>
        <v>0</v>
      </c>
      <c r="BE297" s="45">
        <f t="shared" si="165"/>
        <v>9</v>
      </c>
      <c r="BF297" s="46"/>
      <c r="BG297" s="47">
        <f t="shared" si="166"/>
        <v>0</v>
      </c>
      <c r="BH297" s="47">
        <f t="shared" si="167"/>
        <v>0</v>
      </c>
      <c r="BI297" s="47">
        <f t="shared" si="168"/>
        <v>0</v>
      </c>
      <c r="BJ297" s="48">
        <f t="shared" si="169"/>
        <v>0</v>
      </c>
      <c r="BK297" s="48">
        <f t="shared" si="170"/>
        <v>0</v>
      </c>
      <c r="BL297" s="48">
        <f t="shared" si="171"/>
        <v>9</v>
      </c>
    </row>
    <row r="298" spans="1:64" s="2" customFormat="1" ht="30" customHeight="1">
      <c r="A298" s="29" t="str">
        <f t="shared" si="138"/>
        <v>Д</v>
      </c>
      <c r="B298" s="29" t="str">
        <f t="shared" si="139"/>
        <v>Б</v>
      </c>
      <c r="C298" s="30" t="s">
        <v>193</v>
      </c>
      <c r="D298" s="31" t="str">
        <f t="shared" si="140"/>
        <v>'09.03.03</v>
      </c>
      <c r="E298" s="32" t="str">
        <f t="shared" si="141"/>
        <v>Прикладная информатика</v>
      </c>
      <c r="F298" s="33" t="s">
        <v>154</v>
      </c>
      <c r="G298" s="33" t="s">
        <v>89</v>
      </c>
      <c r="H298" s="34"/>
      <c r="I298" s="34"/>
      <c r="J298" s="35" t="s">
        <v>171</v>
      </c>
      <c r="K298" s="36" t="s">
        <v>172</v>
      </c>
      <c r="L298" s="36">
        <v>9</v>
      </c>
      <c r="M298" s="37" t="s">
        <v>173</v>
      </c>
      <c r="N298" s="36"/>
      <c r="O298" s="36"/>
      <c r="P298" s="36"/>
      <c r="Q298" s="37"/>
      <c r="R298" s="36"/>
      <c r="S298" s="36"/>
      <c r="T298" s="36"/>
      <c r="U298" s="36">
        <v>3</v>
      </c>
      <c r="V298" s="36"/>
      <c r="W298" s="39" t="str">
        <f t="shared" si="142"/>
        <v>НПИбд</v>
      </c>
      <c r="X298" s="36" t="s">
        <v>160</v>
      </c>
      <c r="Y298" s="36">
        <v>1</v>
      </c>
      <c r="Z298" s="36">
        <v>1</v>
      </c>
      <c r="AA298" s="39">
        <f t="shared" si="143"/>
        <v>1</v>
      </c>
      <c r="AB298" s="54">
        <v>1</v>
      </c>
      <c r="AC298" s="54"/>
      <c r="AD298" s="40">
        <f t="shared" si="144"/>
        <v>1</v>
      </c>
      <c r="AE298" s="41">
        <f t="shared" si="145"/>
        <v>1</v>
      </c>
      <c r="AF298" s="41">
        <f t="shared" si="146"/>
        <v>1</v>
      </c>
      <c r="AG298" s="42" t="s">
        <v>80</v>
      </c>
      <c r="AH298" s="37" t="s">
        <v>81</v>
      </c>
      <c r="AI298" s="37" t="s">
        <v>94</v>
      </c>
      <c r="AJ298" s="55" t="s">
        <v>124</v>
      </c>
      <c r="AK298" s="37"/>
      <c r="AL298" s="44">
        <f t="shared" si="147"/>
        <v>0</v>
      </c>
      <c r="AM298" s="44">
        <f t="shared" si="148"/>
        <v>0</v>
      </c>
      <c r="AN298" s="44">
        <f t="shared" si="149"/>
        <v>0</v>
      </c>
      <c r="AO298" s="44">
        <f t="shared" si="150"/>
        <v>0</v>
      </c>
      <c r="AP298" s="44">
        <f t="shared" si="151"/>
        <v>0</v>
      </c>
      <c r="AQ298" s="44">
        <f t="shared" si="152"/>
        <v>0</v>
      </c>
      <c r="AR298" s="44">
        <f t="shared" si="153"/>
        <v>0</v>
      </c>
      <c r="AS298" s="44">
        <f t="shared" si="154"/>
        <v>0</v>
      </c>
      <c r="AT298" s="44">
        <f t="shared" si="155"/>
        <v>0</v>
      </c>
      <c r="AU298" s="44">
        <f t="shared" si="156"/>
        <v>0</v>
      </c>
      <c r="AV298" s="44">
        <f>IF(M298="ПП",РПП*AA298*(U298/1.5),IF(M298="ВП",ВПр*AA298*(U298/1.5),IF(M298="РПА",РПА*AA298*(U298/1.5),IF(M298="КПА",кпа*AA298*(U298/1.5),0))))</f>
        <v>3</v>
      </c>
      <c r="AW298" s="44">
        <f t="shared" si="157"/>
        <v>0</v>
      </c>
      <c r="AX298" s="44">
        <f t="shared" si="158"/>
        <v>0</v>
      </c>
      <c r="AY298" s="44">
        <f t="shared" si="159"/>
        <v>0</v>
      </c>
      <c r="AZ298" s="44">
        <f t="shared" si="160"/>
        <v>0</v>
      </c>
      <c r="BA298" s="44">
        <f t="shared" si="161"/>
        <v>0</v>
      </c>
      <c r="BB298" s="44">
        <f t="shared" si="162"/>
        <v>0</v>
      </c>
      <c r="BC298" s="44">
        <f t="shared" si="163"/>
        <v>0</v>
      </c>
      <c r="BD298" s="44">
        <f t="shared" si="164"/>
        <v>0</v>
      </c>
      <c r="BE298" s="45">
        <f t="shared" si="165"/>
        <v>3</v>
      </c>
      <c r="BF298" s="46"/>
      <c r="BG298" s="47">
        <f t="shared" si="166"/>
        <v>0</v>
      </c>
      <c r="BH298" s="47">
        <f t="shared" si="167"/>
        <v>0</v>
      </c>
      <c r="BI298" s="47">
        <f t="shared" si="168"/>
        <v>0</v>
      </c>
      <c r="BJ298" s="48">
        <f t="shared" si="169"/>
        <v>0</v>
      </c>
      <c r="BK298" s="48">
        <f t="shared" si="170"/>
        <v>0</v>
      </c>
      <c r="BL298" s="48">
        <f t="shared" si="171"/>
        <v>3</v>
      </c>
    </row>
    <row r="299" spans="1:64" s="2" customFormat="1" ht="30" customHeight="1">
      <c r="A299" s="29" t="str">
        <f t="shared" si="138"/>
        <v>Д</v>
      </c>
      <c r="B299" s="29" t="str">
        <f t="shared" si="139"/>
        <v>Б</v>
      </c>
      <c r="C299" s="30" t="s">
        <v>193</v>
      </c>
      <c r="D299" s="31" t="str">
        <f t="shared" si="140"/>
        <v>'09.03.03</v>
      </c>
      <c r="E299" s="32" t="str">
        <f t="shared" si="141"/>
        <v>Прикладная информатика</v>
      </c>
      <c r="F299" s="33" t="s">
        <v>154</v>
      </c>
      <c r="G299" s="33" t="s">
        <v>89</v>
      </c>
      <c r="H299" s="34"/>
      <c r="I299" s="34"/>
      <c r="J299" s="35" t="s">
        <v>171</v>
      </c>
      <c r="K299" s="36" t="s">
        <v>172</v>
      </c>
      <c r="L299" s="36">
        <v>9</v>
      </c>
      <c r="M299" s="37" t="s">
        <v>173</v>
      </c>
      <c r="N299" s="36"/>
      <c r="O299" s="36"/>
      <c r="P299" s="36"/>
      <c r="Q299" s="37"/>
      <c r="R299" s="36"/>
      <c r="S299" s="36"/>
      <c r="T299" s="36"/>
      <c r="U299" s="36">
        <v>3</v>
      </c>
      <c r="V299" s="36"/>
      <c r="W299" s="39" t="str">
        <f t="shared" si="142"/>
        <v>НПИбд</v>
      </c>
      <c r="X299" s="36" t="s">
        <v>160</v>
      </c>
      <c r="Y299" s="36">
        <v>1</v>
      </c>
      <c r="Z299" s="36">
        <v>1</v>
      </c>
      <c r="AA299" s="39">
        <f t="shared" si="143"/>
        <v>5</v>
      </c>
      <c r="AB299" s="54">
        <v>4</v>
      </c>
      <c r="AC299" s="54">
        <v>1</v>
      </c>
      <c r="AD299" s="40">
        <f t="shared" si="144"/>
        <v>1</v>
      </c>
      <c r="AE299" s="41">
        <f t="shared" si="145"/>
        <v>1</v>
      </c>
      <c r="AF299" s="41">
        <f t="shared" si="146"/>
        <v>5</v>
      </c>
      <c r="AG299" s="42" t="s">
        <v>93</v>
      </c>
      <c r="AH299" s="37" t="s">
        <v>100</v>
      </c>
      <c r="AI299" s="37" t="s">
        <v>94</v>
      </c>
      <c r="AJ299" s="43" t="s">
        <v>203</v>
      </c>
      <c r="AK299" s="37"/>
      <c r="AL299" s="44">
        <f t="shared" si="147"/>
        <v>0</v>
      </c>
      <c r="AM299" s="44">
        <f t="shared" si="148"/>
        <v>0</v>
      </c>
      <c r="AN299" s="44">
        <f t="shared" si="149"/>
        <v>0</v>
      </c>
      <c r="AO299" s="44">
        <f t="shared" si="150"/>
        <v>0</v>
      </c>
      <c r="AP299" s="44">
        <f t="shared" si="151"/>
        <v>0</v>
      </c>
      <c r="AQ299" s="44">
        <f t="shared" si="152"/>
        <v>0</v>
      </c>
      <c r="AR299" s="44">
        <f t="shared" si="153"/>
        <v>0</v>
      </c>
      <c r="AS299" s="44">
        <f t="shared" si="154"/>
        <v>0</v>
      </c>
      <c r="AT299" s="44">
        <f t="shared" si="155"/>
        <v>0</v>
      </c>
      <c r="AU299" s="44">
        <f t="shared" si="156"/>
        <v>0</v>
      </c>
      <c r="AV299" s="44">
        <f>IF(M299="ПП",РПП*AA299*(U299/1.5),IF(M299="ВП",ВПр*AA299*(U299/1.5),IF(M299="РПА",РПА*AA299*(U299/1.5),IF(M299="КПА",кпа*AA299*(U299/1.5),0))))</f>
        <v>15</v>
      </c>
      <c r="AW299" s="44">
        <f t="shared" si="157"/>
        <v>0</v>
      </c>
      <c r="AX299" s="44">
        <f t="shared" si="158"/>
        <v>0</v>
      </c>
      <c r="AY299" s="44">
        <f t="shared" si="159"/>
        <v>0</v>
      </c>
      <c r="AZ299" s="44">
        <f t="shared" si="160"/>
        <v>0</v>
      </c>
      <c r="BA299" s="44">
        <f t="shared" si="161"/>
        <v>0</v>
      </c>
      <c r="BB299" s="44">
        <f t="shared" si="162"/>
        <v>0</v>
      </c>
      <c r="BC299" s="44">
        <f t="shared" si="163"/>
        <v>0</v>
      </c>
      <c r="BD299" s="44">
        <f t="shared" si="164"/>
        <v>0</v>
      </c>
      <c r="BE299" s="45">
        <f t="shared" si="165"/>
        <v>15</v>
      </c>
      <c r="BF299" s="46"/>
      <c r="BG299" s="47">
        <f t="shared" si="166"/>
        <v>0</v>
      </c>
      <c r="BH299" s="47">
        <f t="shared" si="167"/>
        <v>0</v>
      </c>
      <c r="BI299" s="47">
        <f t="shared" si="168"/>
        <v>0</v>
      </c>
      <c r="BJ299" s="48">
        <f t="shared" si="169"/>
        <v>0</v>
      </c>
      <c r="BK299" s="48">
        <f t="shared" si="170"/>
        <v>0</v>
      </c>
      <c r="BL299" s="48">
        <f t="shared" si="171"/>
        <v>15</v>
      </c>
    </row>
    <row r="300" spans="1:64" s="2" customFormat="1" ht="30" customHeight="1">
      <c r="A300" s="29" t="str">
        <f t="shared" si="138"/>
        <v>Д</v>
      </c>
      <c r="B300" s="29" t="str">
        <f t="shared" si="139"/>
        <v>Б</v>
      </c>
      <c r="C300" s="30" t="s">
        <v>193</v>
      </c>
      <c r="D300" s="31" t="str">
        <f t="shared" si="140"/>
        <v>'09.03.03</v>
      </c>
      <c r="E300" s="32" t="str">
        <f t="shared" si="141"/>
        <v>Прикладная информатика</v>
      </c>
      <c r="F300" s="33" t="s">
        <v>154</v>
      </c>
      <c r="G300" s="33" t="s">
        <v>89</v>
      </c>
      <c r="H300" s="34"/>
      <c r="I300" s="34"/>
      <c r="J300" s="35" t="s">
        <v>171</v>
      </c>
      <c r="K300" s="36" t="s">
        <v>172</v>
      </c>
      <c r="L300" s="36">
        <v>9</v>
      </c>
      <c r="M300" s="37" t="s">
        <v>173</v>
      </c>
      <c r="N300" s="36"/>
      <c r="O300" s="36"/>
      <c r="P300" s="36"/>
      <c r="Q300" s="37"/>
      <c r="R300" s="36"/>
      <c r="S300" s="36"/>
      <c r="T300" s="36"/>
      <c r="U300" s="36">
        <v>3</v>
      </c>
      <c r="V300" s="36"/>
      <c r="W300" s="39" t="str">
        <f t="shared" si="142"/>
        <v>НПИбд</v>
      </c>
      <c r="X300" s="36" t="s">
        <v>160</v>
      </c>
      <c r="Y300" s="36">
        <v>1</v>
      </c>
      <c r="Z300" s="36">
        <v>1</v>
      </c>
      <c r="AA300" s="39">
        <f t="shared" si="143"/>
        <v>1</v>
      </c>
      <c r="AB300" s="54">
        <v>1</v>
      </c>
      <c r="AC300" s="54"/>
      <c r="AD300" s="40">
        <f t="shared" si="144"/>
        <v>1</v>
      </c>
      <c r="AE300" s="41">
        <f t="shared" si="145"/>
        <v>1</v>
      </c>
      <c r="AF300" s="41">
        <f t="shared" si="146"/>
        <v>1</v>
      </c>
      <c r="AG300" s="42" t="s">
        <v>93</v>
      </c>
      <c r="AH300" s="37" t="s">
        <v>81</v>
      </c>
      <c r="AI300" s="37" t="s">
        <v>94</v>
      </c>
      <c r="AJ300" s="55" t="s">
        <v>213</v>
      </c>
      <c r="AK300" s="37"/>
      <c r="AL300" s="44">
        <f t="shared" si="147"/>
        <v>0</v>
      </c>
      <c r="AM300" s="44">
        <f t="shared" si="148"/>
        <v>0</v>
      </c>
      <c r="AN300" s="44">
        <f t="shared" si="149"/>
        <v>0</v>
      </c>
      <c r="AO300" s="44">
        <f t="shared" si="150"/>
        <v>0</v>
      </c>
      <c r="AP300" s="44">
        <f t="shared" si="151"/>
        <v>0</v>
      </c>
      <c r="AQ300" s="44">
        <f t="shared" si="152"/>
        <v>0</v>
      </c>
      <c r="AR300" s="44">
        <f t="shared" si="153"/>
        <v>0</v>
      </c>
      <c r="AS300" s="44">
        <f t="shared" si="154"/>
        <v>0</v>
      </c>
      <c r="AT300" s="44">
        <f t="shared" si="155"/>
        <v>0</v>
      </c>
      <c r="AU300" s="44">
        <f t="shared" si="156"/>
        <v>0</v>
      </c>
      <c r="AV300" s="44">
        <f>IF(M300="ПП",РПП*AA300*(U300/1.5),IF(M300="ВП",ВПр*AA300*(U300/1.5),IF(M300="РПА",РПА*AA300*(U300/1.5),IF(M300="КПА",кпа*AA300*(U300/1.5),0))))</f>
        <v>3</v>
      </c>
      <c r="AW300" s="44">
        <f t="shared" si="157"/>
        <v>0</v>
      </c>
      <c r="AX300" s="44">
        <f t="shared" si="158"/>
        <v>0</v>
      </c>
      <c r="AY300" s="44">
        <f t="shared" si="159"/>
        <v>0</v>
      </c>
      <c r="AZ300" s="44">
        <f t="shared" si="160"/>
        <v>0</v>
      </c>
      <c r="BA300" s="44">
        <f t="shared" si="161"/>
        <v>0</v>
      </c>
      <c r="BB300" s="44">
        <f t="shared" si="162"/>
        <v>0</v>
      </c>
      <c r="BC300" s="44">
        <f t="shared" si="163"/>
        <v>0</v>
      </c>
      <c r="BD300" s="44">
        <f t="shared" si="164"/>
        <v>0</v>
      </c>
      <c r="BE300" s="45">
        <f t="shared" si="165"/>
        <v>3</v>
      </c>
      <c r="BF300" s="46"/>
      <c r="BG300" s="47">
        <f t="shared" si="166"/>
        <v>0</v>
      </c>
      <c r="BH300" s="47">
        <f t="shared" si="167"/>
        <v>0</v>
      </c>
      <c r="BI300" s="47">
        <f t="shared" si="168"/>
        <v>0</v>
      </c>
      <c r="BJ300" s="48">
        <f t="shared" si="169"/>
        <v>0</v>
      </c>
      <c r="BK300" s="48">
        <f t="shared" si="170"/>
        <v>0</v>
      </c>
      <c r="BL300" s="48">
        <f t="shared" si="171"/>
        <v>3</v>
      </c>
    </row>
    <row r="301" spans="1:64" s="2" customFormat="1" ht="30" customHeight="1">
      <c r="A301" s="29" t="str">
        <f t="shared" si="138"/>
        <v>Д</v>
      </c>
      <c r="B301" s="29" t="str">
        <f t="shared" si="139"/>
        <v>Б</v>
      </c>
      <c r="C301" s="30" t="s">
        <v>193</v>
      </c>
      <c r="D301" s="31" t="str">
        <f t="shared" si="140"/>
        <v>'09.03.03</v>
      </c>
      <c r="E301" s="32" t="str">
        <f t="shared" si="141"/>
        <v>Прикладная информатика</v>
      </c>
      <c r="F301" s="33" t="s">
        <v>154</v>
      </c>
      <c r="G301" s="33" t="s">
        <v>89</v>
      </c>
      <c r="H301" s="34"/>
      <c r="I301" s="34"/>
      <c r="J301" s="35" t="s">
        <v>171</v>
      </c>
      <c r="K301" s="36" t="s">
        <v>172</v>
      </c>
      <c r="L301" s="36">
        <v>9</v>
      </c>
      <c r="M301" s="37" t="s">
        <v>173</v>
      </c>
      <c r="N301" s="36"/>
      <c r="O301" s="36"/>
      <c r="P301" s="36"/>
      <c r="Q301" s="37"/>
      <c r="R301" s="36"/>
      <c r="S301" s="36"/>
      <c r="T301" s="36"/>
      <c r="U301" s="36">
        <v>3</v>
      </c>
      <c r="V301" s="36"/>
      <c r="W301" s="39" t="str">
        <f t="shared" si="142"/>
        <v>НПИбд</v>
      </c>
      <c r="X301" s="36" t="s">
        <v>160</v>
      </c>
      <c r="Y301" s="36">
        <v>1</v>
      </c>
      <c r="Z301" s="36">
        <v>1</v>
      </c>
      <c r="AA301" s="39">
        <f t="shared" si="143"/>
        <v>3</v>
      </c>
      <c r="AB301" s="54"/>
      <c r="AC301" s="54">
        <v>3</v>
      </c>
      <c r="AD301" s="40">
        <f t="shared" si="144"/>
        <v>1</v>
      </c>
      <c r="AE301" s="41">
        <f t="shared" si="145"/>
        <v>1</v>
      </c>
      <c r="AF301" s="41">
        <f t="shared" si="146"/>
        <v>3</v>
      </c>
      <c r="AG301" s="42" t="s">
        <v>80</v>
      </c>
      <c r="AH301" s="37" t="s">
        <v>100</v>
      </c>
      <c r="AI301" s="37" t="s">
        <v>94</v>
      </c>
      <c r="AJ301" s="55" t="s">
        <v>157</v>
      </c>
      <c r="AK301" s="37"/>
      <c r="AL301" s="44">
        <f t="shared" si="147"/>
        <v>0</v>
      </c>
      <c r="AM301" s="44">
        <f t="shared" si="148"/>
        <v>0</v>
      </c>
      <c r="AN301" s="44">
        <f t="shared" si="149"/>
        <v>0</v>
      </c>
      <c r="AO301" s="44">
        <f t="shared" si="150"/>
        <v>0</v>
      </c>
      <c r="AP301" s="44">
        <f t="shared" si="151"/>
        <v>0</v>
      </c>
      <c r="AQ301" s="44">
        <f t="shared" si="152"/>
        <v>0</v>
      </c>
      <c r="AR301" s="44">
        <f t="shared" si="153"/>
        <v>0</v>
      </c>
      <c r="AS301" s="44">
        <f t="shared" si="154"/>
        <v>0</v>
      </c>
      <c r="AT301" s="44">
        <f t="shared" si="155"/>
        <v>0</v>
      </c>
      <c r="AU301" s="44">
        <f t="shared" si="156"/>
        <v>0</v>
      </c>
      <c r="AV301" s="44">
        <f>IF(M301="ПП",РПП*AA301*(U301/1.5),IF(M301="ВП",ВПр*AA301*(U301/1.5),IF(M301="РПА",РПА*AA301*(U301/1.5),IF(M301="КПА",кпа*AA301*(U301/1.5),0))))</f>
        <v>9</v>
      </c>
      <c r="AW301" s="44">
        <f t="shared" si="157"/>
        <v>0</v>
      </c>
      <c r="AX301" s="44">
        <f t="shared" si="158"/>
        <v>0</v>
      </c>
      <c r="AY301" s="44">
        <f t="shared" si="159"/>
        <v>0</v>
      </c>
      <c r="AZ301" s="44">
        <f t="shared" si="160"/>
        <v>0</v>
      </c>
      <c r="BA301" s="44">
        <f t="shared" si="161"/>
        <v>0</v>
      </c>
      <c r="BB301" s="44">
        <f t="shared" si="162"/>
        <v>0</v>
      </c>
      <c r="BC301" s="44">
        <f t="shared" si="163"/>
        <v>0</v>
      </c>
      <c r="BD301" s="44">
        <f t="shared" si="164"/>
        <v>0</v>
      </c>
      <c r="BE301" s="45">
        <f t="shared" si="165"/>
        <v>9</v>
      </c>
      <c r="BF301" s="46"/>
      <c r="BG301" s="47">
        <f t="shared" si="166"/>
        <v>0</v>
      </c>
      <c r="BH301" s="47">
        <f t="shared" si="167"/>
        <v>0</v>
      </c>
      <c r="BI301" s="47">
        <f t="shared" si="168"/>
        <v>0</v>
      </c>
      <c r="BJ301" s="48">
        <f t="shared" si="169"/>
        <v>0</v>
      </c>
      <c r="BK301" s="48">
        <f t="shared" si="170"/>
        <v>0</v>
      </c>
      <c r="BL301" s="48">
        <f t="shared" si="171"/>
        <v>9</v>
      </c>
    </row>
    <row r="302" spans="1:64" s="2" customFormat="1" ht="30" customHeight="1">
      <c r="A302" s="29" t="str">
        <f t="shared" si="138"/>
        <v>Д</v>
      </c>
      <c r="B302" s="29" t="str">
        <f t="shared" si="139"/>
        <v>Б</v>
      </c>
      <c r="C302" s="30" t="s">
        <v>193</v>
      </c>
      <c r="D302" s="31" t="str">
        <f t="shared" si="140"/>
        <v>'09.03.03</v>
      </c>
      <c r="E302" s="32" t="str">
        <f t="shared" si="141"/>
        <v>Прикладная информатика</v>
      </c>
      <c r="F302" s="33" t="s">
        <v>154</v>
      </c>
      <c r="G302" s="33" t="s">
        <v>89</v>
      </c>
      <c r="H302" s="34"/>
      <c r="I302" s="34"/>
      <c r="J302" s="35" t="s">
        <v>171</v>
      </c>
      <c r="K302" s="36" t="s">
        <v>172</v>
      </c>
      <c r="L302" s="36">
        <v>9</v>
      </c>
      <c r="M302" s="37" t="s">
        <v>173</v>
      </c>
      <c r="N302" s="36"/>
      <c r="O302" s="36"/>
      <c r="P302" s="36"/>
      <c r="Q302" s="37"/>
      <c r="R302" s="36"/>
      <c r="S302" s="36"/>
      <c r="T302" s="36"/>
      <c r="U302" s="36">
        <v>3</v>
      </c>
      <c r="V302" s="36"/>
      <c r="W302" s="39" t="str">
        <f t="shared" si="142"/>
        <v>НПИбд</v>
      </c>
      <c r="X302" s="36" t="s">
        <v>160</v>
      </c>
      <c r="Y302" s="36">
        <v>1</v>
      </c>
      <c r="Z302" s="36">
        <v>1</v>
      </c>
      <c r="AA302" s="39">
        <f t="shared" si="143"/>
        <v>2</v>
      </c>
      <c r="AB302" s="54">
        <v>2</v>
      </c>
      <c r="AC302" s="54"/>
      <c r="AD302" s="40">
        <f t="shared" si="144"/>
        <v>1</v>
      </c>
      <c r="AE302" s="41">
        <f t="shared" si="145"/>
        <v>1</v>
      </c>
      <c r="AF302" s="41">
        <f t="shared" si="146"/>
        <v>2</v>
      </c>
      <c r="AG302" s="42" t="s">
        <v>80</v>
      </c>
      <c r="AH302" s="37" t="s">
        <v>81</v>
      </c>
      <c r="AI302" s="37" t="s">
        <v>94</v>
      </c>
      <c r="AJ302" s="55" t="s">
        <v>197</v>
      </c>
      <c r="AK302" s="37"/>
      <c r="AL302" s="44">
        <f t="shared" si="147"/>
        <v>0</v>
      </c>
      <c r="AM302" s="44">
        <f t="shared" si="148"/>
        <v>0</v>
      </c>
      <c r="AN302" s="44">
        <f t="shared" si="149"/>
        <v>0</v>
      </c>
      <c r="AO302" s="44">
        <f t="shared" si="150"/>
        <v>0</v>
      </c>
      <c r="AP302" s="44">
        <f t="shared" si="151"/>
        <v>0</v>
      </c>
      <c r="AQ302" s="44">
        <f t="shared" si="152"/>
        <v>0</v>
      </c>
      <c r="AR302" s="44">
        <f t="shared" si="153"/>
        <v>0</v>
      </c>
      <c r="AS302" s="44">
        <f t="shared" si="154"/>
        <v>0</v>
      </c>
      <c r="AT302" s="44">
        <f t="shared" si="155"/>
        <v>0</v>
      </c>
      <c r="AU302" s="44">
        <f t="shared" si="156"/>
        <v>0</v>
      </c>
      <c r="AV302" s="44">
        <f>IF(M302="ПП",РПП*AA302*(U302/1.5),IF(M302="ВП",ВПр*AA302*(U302/1.5),IF(M302="РПА",РПА*AA302*(U302/1.5),IF(M302="КПА",кпа*AA302*(U302/1.5),0))))</f>
        <v>6</v>
      </c>
      <c r="AW302" s="44">
        <f t="shared" si="157"/>
        <v>0</v>
      </c>
      <c r="AX302" s="44">
        <f t="shared" si="158"/>
        <v>0</v>
      </c>
      <c r="AY302" s="44">
        <f t="shared" si="159"/>
        <v>0</v>
      </c>
      <c r="AZ302" s="44">
        <f t="shared" si="160"/>
        <v>0</v>
      </c>
      <c r="BA302" s="44">
        <f t="shared" si="161"/>
        <v>0</v>
      </c>
      <c r="BB302" s="44">
        <f t="shared" si="162"/>
        <v>0</v>
      </c>
      <c r="BC302" s="44">
        <f t="shared" si="163"/>
        <v>0</v>
      </c>
      <c r="BD302" s="44">
        <f t="shared" si="164"/>
        <v>0</v>
      </c>
      <c r="BE302" s="45">
        <f t="shared" si="165"/>
        <v>6</v>
      </c>
      <c r="BF302" s="46"/>
      <c r="BG302" s="47">
        <f t="shared" si="166"/>
        <v>0</v>
      </c>
      <c r="BH302" s="47">
        <f t="shared" si="167"/>
        <v>0</v>
      </c>
      <c r="BI302" s="47">
        <f t="shared" si="168"/>
        <v>0</v>
      </c>
      <c r="BJ302" s="48">
        <f t="shared" si="169"/>
        <v>0</v>
      </c>
      <c r="BK302" s="48">
        <f t="shared" si="170"/>
        <v>0</v>
      </c>
      <c r="BL302" s="48">
        <f t="shared" si="171"/>
        <v>6</v>
      </c>
    </row>
    <row r="303" spans="1:64" s="2" customFormat="1" ht="30" customHeight="1">
      <c r="A303" s="29" t="str">
        <f t="shared" si="138"/>
        <v>Д</v>
      </c>
      <c r="B303" s="29" t="str">
        <f t="shared" si="139"/>
        <v>Б</v>
      </c>
      <c r="C303" s="30" t="s">
        <v>193</v>
      </c>
      <c r="D303" s="31" t="str">
        <f t="shared" si="140"/>
        <v>'09.03.03</v>
      </c>
      <c r="E303" s="32" t="str">
        <f t="shared" si="141"/>
        <v>Прикладная информатика</v>
      </c>
      <c r="F303" s="33" t="s">
        <v>154</v>
      </c>
      <c r="G303" s="33" t="s">
        <v>89</v>
      </c>
      <c r="H303" s="34"/>
      <c r="I303" s="34"/>
      <c r="J303" s="35" t="s">
        <v>171</v>
      </c>
      <c r="K303" s="36" t="s">
        <v>172</v>
      </c>
      <c r="L303" s="36">
        <v>9</v>
      </c>
      <c r="M303" s="37" t="s">
        <v>173</v>
      </c>
      <c r="N303" s="36"/>
      <c r="O303" s="36"/>
      <c r="P303" s="36"/>
      <c r="Q303" s="37"/>
      <c r="R303" s="36"/>
      <c r="S303" s="36"/>
      <c r="T303" s="36"/>
      <c r="U303" s="36">
        <v>3</v>
      </c>
      <c r="V303" s="36"/>
      <c r="W303" s="39" t="str">
        <f t="shared" si="142"/>
        <v>НПИбд</v>
      </c>
      <c r="X303" s="36" t="s">
        <v>160</v>
      </c>
      <c r="Y303" s="36">
        <v>1</v>
      </c>
      <c r="Z303" s="36">
        <v>1</v>
      </c>
      <c r="AA303" s="39">
        <f t="shared" si="143"/>
        <v>1</v>
      </c>
      <c r="AB303" s="54"/>
      <c r="AC303" s="54">
        <v>1</v>
      </c>
      <c r="AD303" s="40">
        <f t="shared" si="144"/>
        <v>1</v>
      </c>
      <c r="AE303" s="41">
        <f t="shared" si="145"/>
        <v>1</v>
      </c>
      <c r="AF303" s="41">
        <f t="shared" si="146"/>
        <v>1</v>
      </c>
      <c r="AG303" s="42" t="s">
        <v>80</v>
      </c>
      <c r="AH303" s="37" t="s">
        <v>81</v>
      </c>
      <c r="AI303" s="37" t="s">
        <v>94</v>
      </c>
      <c r="AJ303" s="55" t="s">
        <v>138</v>
      </c>
      <c r="AK303" s="37"/>
      <c r="AL303" s="44">
        <f t="shared" si="147"/>
        <v>0</v>
      </c>
      <c r="AM303" s="44">
        <f t="shared" si="148"/>
        <v>0</v>
      </c>
      <c r="AN303" s="44">
        <f t="shared" si="149"/>
        <v>0</v>
      </c>
      <c r="AO303" s="44">
        <f t="shared" si="150"/>
        <v>0</v>
      </c>
      <c r="AP303" s="44">
        <f t="shared" si="151"/>
        <v>0</v>
      </c>
      <c r="AQ303" s="44">
        <f t="shared" si="152"/>
        <v>0</v>
      </c>
      <c r="AR303" s="44">
        <f t="shared" si="153"/>
        <v>0</v>
      </c>
      <c r="AS303" s="44">
        <f t="shared" si="154"/>
        <v>0</v>
      </c>
      <c r="AT303" s="44">
        <f t="shared" si="155"/>
        <v>0</v>
      </c>
      <c r="AU303" s="44">
        <f t="shared" si="156"/>
        <v>0</v>
      </c>
      <c r="AV303" s="44">
        <f>IF(M303="ПП",РПП*AA303*(U303/1.5),IF(M303="ВП",ВПр*AA303*(U303/1.5),IF(M303="РПА",РПА*AA303*(U303/1.5),IF(M303="КПА",кпа*AA303*(U303/1.5),0))))</f>
        <v>3</v>
      </c>
      <c r="AW303" s="44">
        <f t="shared" si="157"/>
        <v>0</v>
      </c>
      <c r="AX303" s="44">
        <f t="shared" si="158"/>
        <v>0</v>
      </c>
      <c r="AY303" s="44">
        <f t="shared" si="159"/>
        <v>0</v>
      </c>
      <c r="AZ303" s="44">
        <f t="shared" si="160"/>
        <v>0</v>
      </c>
      <c r="BA303" s="44">
        <f t="shared" si="161"/>
        <v>0</v>
      </c>
      <c r="BB303" s="44">
        <f t="shared" si="162"/>
        <v>0</v>
      </c>
      <c r="BC303" s="44">
        <f t="shared" si="163"/>
        <v>0</v>
      </c>
      <c r="BD303" s="44">
        <f t="shared" si="164"/>
        <v>0</v>
      </c>
      <c r="BE303" s="45">
        <f t="shared" si="165"/>
        <v>3</v>
      </c>
      <c r="BF303" s="46"/>
      <c r="BG303" s="47">
        <f t="shared" si="166"/>
        <v>0</v>
      </c>
      <c r="BH303" s="47">
        <f t="shared" si="167"/>
        <v>0</v>
      </c>
      <c r="BI303" s="47">
        <f t="shared" si="168"/>
        <v>0</v>
      </c>
      <c r="BJ303" s="48">
        <f t="shared" si="169"/>
        <v>0</v>
      </c>
      <c r="BK303" s="48">
        <f t="shared" si="170"/>
        <v>0</v>
      </c>
      <c r="BL303" s="48">
        <f t="shared" si="171"/>
        <v>3</v>
      </c>
    </row>
    <row r="304" spans="1:64" s="2" customFormat="1" ht="30" customHeight="1">
      <c r="A304" s="29" t="str">
        <f t="shared" si="138"/>
        <v>Д</v>
      </c>
      <c r="B304" s="29" t="str">
        <f t="shared" si="139"/>
        <v>Б</v>
      </c>
      <c r="C304" s="30" t="s">
        <v>193</v>
      </c>
      <c r="D304" s="31" t="str">
        <f t="shared" si="140"/>
        <v>'09.03.03</v>
      </c>
      <c r="E304" s="32" t="str">
        <f t="shared" si="141"/>
        <v>Прикладная информатика</v>
      </c>
      <c r="F304" s="33" t="s">
        <v>154</v>
      </c>
      <c r="G304" s="33" t="s">
        <v>89</v>
      </c>
      <c r="H304" s="34"/>
      <c r="I304" s="34"/>
      <c r="J304" s="35" t="s">
        <v>171</v>
      </c>
      <c r="K304" s="36" t="s">
        <v>172</v>
      </c>
      <c r="L304" s="36">
        <v>9</v>
      </c>
      <c r="M304" s="37" t="s">
        <v>173</v>
      </c>
      <c r="N304" s="36"/>
      <c r="O304" s="36"/>
      <c r="P304" s="36"/>
      <c r="Q304" s="37"/>
      <c r="R304" s="36"/>
      <c r="S304" s="36"/>
      <c r="T304" s="36"/>
      <c r="U304" s="36">
        <v>3</v>
      </c>
      <c r="V304" s="36"/>
      <c r="W304" s="39" t="str">
        <f t="shared" si="142"/>
        <v>НПИбд</v>
      </c>
      <c r="X304" s="36" t="s">
        <v>160</v>
      </c>
      <c r="Y304" s="36">
        <v>1</v>
      </c>
      <c r="Z304" s="36">
        <v>1</v>
      </c>
      <c r="AA304" s="39">
        <f t="shared" si="143"/>
        <v>1</v>
      </c>
      <c r="AB304" s="36"/>
      <c r="AC304" s="36">
        <v>1</v>
      </c>
      <c r="AD304" s="40">
        <f t="shared" si="144"/>
        <v>1</v>
      </c>
      <c r="AE304" s="41">
        <f t="shared" si="145"/>
        <v>1</v>
      </c>
      <c r="AF304" s="41">
        <f t="shared" si="146"/>
        <v>1</v>
      </c>
      <c r="AG304" s="42" t="s">
        <v>80</v>
      </c>
      <c r="AH304" s="37" t="s">
        <v>81</v>
      </c>
      <c r="AI304" s="37" t="s">
        <v>94</v>
      </c>
      <c r="AJ304" s="55" t="s">
        <v>102</v>
      </c>
      <c r="AK304" s="37"/>
      <c r="AL304" s="44">
        <f t="shared" si="147"/>
        <v>0</v>
      </c>
      <c r="AM304" s="44">
        <f t="shared" si="148"/>
        <v>0</v>
      </c>
      <c r="AN304" s="44">
        <f t="shared" si="149"/>
        <v>0</v>
      </c>
      <c r="AO304" s="44">
        <f t="shared" si="150"/>
        <v>0</v>
      </c>
      <c r="AP304" s="44">
        <f t="shared" si="151"/>
        <v>0</v>
      </c>
      <c r="AQ304" s="44">
        <f t="shared" si="152"/>
        <v>0</v>
      </c>
      <c r="AR304" s="44">
        <f t="shared" si="153"/>
        <v>0</v>
      </c>
      <c r="AS304" s="44">
        <f t="shared" si="154"/>
        <v>0</v>
      </c>
      <c r="AT304" s="44">
        <f t="shared" si="155"/>
        <v>0</v>
      </c>
      <c r="AU304" s="44">
        <f t="shared" si="156"/>
        <v>0</v>
      </c>
      <c r="AV304" s="44">
        <f>IF(M304="ПП",РПП*AA304*(U304/1.5),IF(M304="ВП",ВПр*AA304*(U304/1.5),IF(M304="РПА",РПА*AA304*(U304/1.5),IF(M304="КПА",кпа*AA304*(U304/1.5),0))))</f>
        <v>3</v>
      </c>
      <c r="AW304" s="44">
        <f t="shared" si="157"/>
        <v>0</v>
      </c>
      <c r="AX304" s="44">
        <f t="shared" si="158"/>
        <v>0</v>
      </c>
      <c r="AY304" s="44">
        <f t="shared" si="159"/>
        <v>0</v>
      </c>
      <c r="AZ304" s="44">
        <f t="shared" si="160"/>
        <v>0</v>
      </c>
      <c r="BA304" s="44">
        <f t="shared" si="161"/>
        <v>0</v>
      </c>
      <c r="BB304" s="44">
        <f t="shared" si="162"/>
        <v>0</v>
      </c>
      <c r="BC304" s="44">
        <f t="shared" si="163"/>
        <v>0</v>
      </c>
      <c r="BD304" s="44">
        <f t="shared" si="164"/>
        <v>0</v>
      </c>
      <c r="BE304" s="45">
        <f t="shared" si="165"/>
        <v>3</v>
      </c>
      <c r="BF304" s="46"/>
      <c r="BG304" s="47">
        <f t="shared" si="166"/>
        <v>0</v>
      </c>
      <c r="BH304" s="47">
        <f t="shared" si="167"/>
        <v>0</v>
      </c>
      <c r="BI304" s="47">
        <f t="shared" si="168"/>
        <v>0</v>
      </c>
      <c r="BJ304" s="48">
        <f t="shared" si="169"/>
        <v>0</v>
      </c>
      <c r="BK304" s="48">
        <f t="shared" si="170"/>
        <v>0</v>
      </c>
      <c r="BL304" s="48">
        <f t="shared" si="171"/>
        <v>3</v>
      </c>
    </row>
    <row r="305" spans="1:64" s="2" customFormat="1" ht="30" customHeight="1">
      <c r="A305" s="29" t="str">
        <f t="shared" si="138"/>
        <v>Д</v>
      </c>
      <c r="B305" s="29" t="str">
        <f t="shared" si="139"/>
        <v>Б</v>
      </c>
      <c r="C305" s="30" t="s">
        <v>193</v>
      </c>
      <c r="D305" s="31" t="str">
        <f t="shared" si="140"/>
        <v>'09.03.03</v>
      </c>
      <c r="E305" s="32" t="str">
        <f t="shared" si="141"/>
        <v>Прикладная информатика</v>
      </c>
      <c r="F305" s="33" t="s">
        <v>154</v>
      </c>
      <c r="G305" s="33" t="s">
        <v>89</v>
      </c>
      <c r="H305" s="34"/>
      <c r="I305" s="34"/>
      <c r="J305" s="35" t="s">
        <v>171</v>
      </c>
      <c r="K305" s="38" t="s">
        <v>172</v>
      </c>
      <c r="L305" s="36">
        <v>9</v>
      </c>
      <c r="M305" s="37" t="s">
        <v>173</v>
      </c>
      <c r="N305" s="38"/>
      <c r="O305" s="38"/>
      <c r="P305" s="38"/>
      <c r="Q305" s="37"/>
      <c r="R305" s="38"/>
      <c r="S305" s="38"/>
      <c r="T305" s="38"/>
      <c r="U305" s="38">
        <v>3</v>
      </c>
      <c r="V305" s="38"/>
      <c r="W305" s="39" t="str">
        <f t="shared" si="142"/>
        <v>НПИбд</v>
      </c>
      <c r="X305" s="36" t="s">
        <v>160</v>
      </c>
      <c r="Y305" s="36">
        <v>1</v>
      </c>
      <c r="Z305" s="36">
        <v>1</v>
      </c>
      <c r="AA305" s="39">
        <f t="shared" si="143"/>
        <v>1</v>
      </c>
      <c r="AB305" s="54">
        <v>1</v>
      </c>
      <c r="AC305" s="36"/>
      <c r="AD305" s="40">
        <f t="shared" si="144"/>
        <v>1</v>
      </c>
      <c r="AE305" s="41">
        <f t="shared" si="145"/>
        <v>1</v>
      </c>
      <c r="AF305" s="41">
        <f t="shared" si="146"/>
        <v>1</v>
      </c>
      <c r="AG305" s="42" t="s">
        <v>80</v>
      </c>
      <c r="AH305" s="37" t="s">
        <v>81</v>
      </c>
      <c r="AI305" s="37" t="s">
        <v>94</v>
      </c>
      <c r="AJ305" s="55" t="s">
        <v>107</v>
      </c>
      <c r="AK305" s="37"/>
      <c r="AL305" s="44">
        <f t="shared" si="147"/>
        <v>0</v>
      </c>
      <c r="AM305" s="44">
        <f t="shared" si="148"/>
        <v>0</v>
      </c>
      <c r="AN305" s="44">
        <f t="shared" si="149"/>
        <v>0</v>
      </c>
      <c r="AO305" s="44">
        <f t="shared" si="150"/>
        <v>0</v>
      </c>
      <c r="AP305" s="44">
        <f t="shared" si="151"/>
        <v>0</v>
      </c>
      <c r="AQ305" s="44">
        <f t="shared" si="152"/>
        <v>0</v>
      </c>
      <c r="AR305" s="44">
        <f t="shared" si="153"/>
        <v>0</v>
      </c>
      <c r="AS305" s="44">
        <f t="shared" si="154"/>
        <v>0</v>
      </c>
      <c r="AT305" s="44">
        <f t="shared" si="155"/>
        <v>0</v>
      </c>
      <c r="AU305" s="44">
        <f t="shared" si="156"/>
        <v>0</v>
      </c>
      <c r="AV305" s="44">
        <f>IF(M305="ПП",РПП*AA305*(U305/1.5),IF(M305="ВП",ВПр*AA305*(U305/1.5),IF(M305="РПА",РПА*AA305*(U305/1.5),IF(M305="КПА",кпа*AA305*(U305/1.5),0))))</f>
        <v>3</v>
      </c>
      <c r="AW305" s="44">
        <f t="shared" si="157"/>
        <v>0</v>
      </c>
      <c r="AX305" s="44">
        <f t="shared" si="158"/>
        <v>0</v>
      </c>
      <c r="AY305" s="44">
        <f t="shared" si="159"/>
        <v>0</v>
      </c>
      <c r="AZ305" s="44">
        <f t="shared" si="160"/>
        <v>0</v>
      </c>
      <c r="BA305" s="44">
        <f t="shared" si="161"/>
        <v>0</v>
      </c>
      <c r="BB305" s="44">
        <f t="shared" si="162"/>
        <v>0</v>
      </c>
      <c r="BC305" s="44">
        <f t="shared" si="163"/>
        <v>0</v>
      </c>
      <c r="BD305" s="44">
        <f t="shared" si="164"/>
        <v>0</v>
      </c>
      <c r="BE305" s="45">
        <f t="shared" si="165"/>
        <v>3</v>
      </c>
      <c r="BF305" s="46"/>
      <c r="BG305" s="47">
        <f t="shared" si="166"/>
        <v>0</v>
      </c>
      <c r="BH305" s="47">
        <f t="shared" si="167"/>
        <v>0</v>
      </c>
      <c r="BI305" s="47">
        <f t="shared" si="168"/>
        <v>0</v>
      </c>
      <c r="BJ305" s="48">
        <f t="shared" si="169"/>
        <v>0</v>
      </c>
      <c r="BK305" s="48">
        <f t="shared" si="170"/>
        <v>0</v>
      </c>
      <c r="BL305" s="48">
        <f t="shared" si="171"/>
        <v>3</v>
      </c>
    </row>
    <row r="306" spans="1:64" s="2" customFormat="1" ht="30" customHeight="1">
      <c r="A306" s="29" t="str">
        <f t="shared" si="138"/>
        <v>Д</v>
      </c>
      <c r="B306" s="29" t="str">
        <f t="shared" si="139"/>
        <v>Б</v>
      </c>
      <c r="C306" s="30" t="s">
        <v>193</v>
      </c>
      <c r="D306" s="31" t="str">
        <f t="shared" si="140"/>
        <v>'09.03.03</v>
      </c>
      <c r="E306" s="32" t="str">
        <f t="shared" si="141"/>
        <v>Прикладная информатика</v>
      </c>
      <c r="F306" s="33" t="s">
        <v>174</v>
      </c>
      <c r="G306" s="33" t="s">
        <v>75</v>
      </c>
      <c r="H306" s="34"/>
      <c r="I306" s="34"/>
      <c r="J306" s="35" t="s">
        <v>175</v>
      </c>
      <c r="K306" s="36" t="s">
        <v>172</v>
      </c>
      <c r="L306" s="36">
        <v>9</v>
      </c>
      <c r="M306" s="37" t="s">
        <v>176</v>
      </c>
      <c r="N306" s="36"/>
      <c r="O306" s="36"/>
      <c r="P306" s="36"/>
      <c r="Q306" s="37" t="s">
        <v>177</v>
      </c>
      <c r="R306" s="36"/>
      <c r="S306" s="36"/>
      <c r="T306" s="36"/>
      <c r="U306" s="36"/>
      <c r="V306" s="36"/>
      <c r="W306" s="39" t="str">
        <f t="shared" si="142"/>
        <v>НПИбд</v>
      </c>
      <c r="X306" s="36" t="s">
        <v>160</v>
      </c>
      <c r="Y306" s="36">
        <v>1</v>
      </c>
      <c r="Z306" s="36">
        <v>1</v>
      </c>
      <c r="AA306" s="39">
        <f t="shared" si="143"/>
        <v>3</v>
      </c>
      <c r="AB306" s="54">
        <v>3</v>
      </c>
      <c r="AC306" s="54"/>
      <c r="AD306" s="40">
        <f t="shared" si="144"/>
        <v>1</v>
      </c>
      <c r="AE306" s="41">
        <f t="shared" si="145"/>
        <v>1</v>
      </c>
      <c r="AF306" s="41">
        <f t="shared" si="146"/>
        <v>3</v>
      </c>
      <c r="AG306" s="42" t="s">
        <v>80</v>
      </c>
      <c r="AH306" s="37" t="s">
        <v>169</v>
      </c>
      <c r="AI306" s="37"/>
      <c r="AJ306" s="55" t="s">
        <v>170</v>
      </c>
      <c r="AK306" s="37"/>
      <c r="AL306" s="44">
        <f t="shared" si="147"/>
        <v>0</v>
      </c>
      <c r="AM306" s="44">
        <f t="shared" si="148"/>
        <v>0</v>
      </c>
      <c r="AN306" s="44">
        <f t="shared" si="149"/>
        <v>0</v>
      </c>
      <c r="AO306" s="44">
        <f t="shared" si="150"/>
        <v>0</v>
      </c>
      <c r="AP306" s="44">
        <f t="shared" si="151"/>
        <v>0</v>
      </c>
      <c r="AQ306" s="44">
        <f t="shared" si="152"/>
        <v>0</v>
      </c>
      <c r="AR306" s="44">
        <f t="shared" si="153"/>
        <v>0</v>
      </c>
      <c r="AS306" s="44">
        <f t="shared" si="154"/>
        <v>0</v>
      </c>
      <c r="AT306" s="44">
        <f t="shared" si="155"/>
        <v>0</v>
      </c>
      <c r="AU306" s="44">
        <f t="shared" si="156"/>
        <v>0</v>
      </c>
      <c r="AV306" s="44">
        <f>IF(M306="ПП",РПП*AA306*(U306/1.5),IF(M306="ВП",ВПр*AA306*(U306/1.5),IF(M306="РПА",РПА*AA306*(U306/1.5),IF(M306="КПА",кпа*AA306*(U306/1.5),0))))</f>
        <v>0</v>
      </c>
      <c r="AW306" s="44">
        <f t="shared" si="157"/>
        <v>0</v>
      </c>
      <c r="AX306" s="44">
        <f t="shared" si="158"/>
        <v>0</v>
      </c>
      <c r="AY306" s="44">
        <f t="shared" si="159"/>
        <v>0</v>
      </c>
      <c r="AZ306" s="44">
        <f t="shared" si="160"/>
        <v>0</v>
      </c>
      <c r="BA306" s="44">
        <f t="shared" si="161"/>
        <v>0</v>
      </c>
      <c r="BB306" s="44">
        <f t="shared" si="162"/>
        <v>60</v>
      </c>
      <c r="BC306" s="44">
        <f t="shared" si="163"/>
        <v>0</v>
      </c>
      <c r="BD306" s="44">
        <f t="shared" si="164"/>
        <v>0</v>
      </c>
      <c r="BE306" s="45">
        <f t="shared" si="165"/>
        <v>60</v>
      </c>
      <c r="BF306" s="46"/>
      <c r="BG306" s="47">
        <f t="shared" si="166"/>
        <v>0</v>
      </c>
      <c r="BH306" s="47">
        <f t="shared" si="167"/>
        <v>0</v>
      </c>
      <c r="BI306" s="47">
        <f t="shared" si="168"/>
        <v>0</v>
      </c>
      <c r="BJ306" s="48">
        <f t="shared" si="169"/>
        <v>0</v>
      </c>
      <c r="BK306" s="48">
        <f t="shared" si="170"/>
        <v>0</v>
      </c>
      <c r="BL306" s="48">
        <f t="shared" si="171"/>
        <v>60</v>
      </c>
    </row>
    <row r="307" spans="1:64" s="2" customFormat="1" ht="30" customHeight="1">
      <c r="A307" s="29" t="str">
        <f t="shared" si="138"/>
        <v>Д</v>
      </c>
      <c r="B307" s="29" t="str">
        <f t="shared" si="139"/>
        <v>Б</v>
      </c>
      <c r="C307" s="30" t="s">
        <v>193</v>
      </c>
      <c r="D307" s="31" t="str">
        <f t="shared" si="140"/>
        <v>'09.03.03</v>
      </c>
      <c r="E307" s="32" t="str">
        <f t="shared" si="141"/>
        <v>Прикладная информатика</v>
      </c>
      <c r="F307" s="33" t="s">
        <v>174</v>
      </c>
      <c r="G307" s="33" t="s">
        <v>75</v>
      </c>
      <c r="H307" s="34"/>
      <c r="I307" s="34"/>
      <c r="J307" s="35" t="s">
        <v>175</v>
      </c>
      <c r="K307" s="36" t="s">
        <v>172</v>
      </c>
      <c r="L307" s="36">
        <v>9</v>
      </c>
      <c r="M307" s="37" t="s">
        <v>176</v>
      </c>
      <c r="N307" s="36"/>
      <c r="O307" s="36"/>
      <c r="P307" s="36"/>
      <c r="Q307" s="37" t="s">
        <v>177</v>
      </c>
      <c r="R307" s="36"/>
      <c r="S307" s="36"/>
      <c r="T307" s="36"/>
      <c r="U307" s="36"/>
      <c r="V307" s="36"/>
      <c r="W307" s="39" t="str">
        <f t="shared" si="142"/>
        <v>НПИбд</v>
      </c>
      <c r="X307" s="36" t="s">
        <v>160</v>
      </c>
      <c r="Y307" s="36">
        <v>1</v>
      </c>
      <c r="Z307" s="36">
        <v>1</v>
      </c>
      <c r="AA307" s="39">
        <f t="shared" si="143"/>
        <v>1</v>
      </c>
      <c r="AB307" s="54">
        <v>1</v>
      </c>
      <c r="AC307" s="54"/>
      <c r="AD307" s="40">
        <f t="shared" si="144"/>
        <v>1</v>
      </c>
      <c r="AE307" s="41">
        <f t="shared" si="145"/>
        <v>1</v>
      </c>
      <c r="AF307" s="41">
        <f t="shared" si="146"/>
        <v>1</v>
      </c>
      <c r="AG307" s="42" t="s">
        <v>80</v>
      </c>
      <c r="AH307" s="37" t="s">
        <v>81</v>
      </c>
      <c r="AI307" s="37" t="s">
        <v>94</v>
      </c>
      <c r="AJ307" s="55" t="s">
        <v>124</v>
      </c>
      <c r="AK307" s="37"/>
      <c r="AL307" s="44">
        <f t="shared" si="147"/>
        <v>0</v>
      </c>
      <c r="AM307" s="44">
        <f t="shared" si="148"/>
        <v>0</v>
      </c>
      <c r="AN307" s="44">
        <f t="shared" si="149"/>
        <v>0</v>
      </c>
      <c r="AO307" s="44">
        <f t="shared" si="150"/>
        <v>0</v>
      </c>
      <c r="AP307" s="44">
        <f t="shared" si="151"/>
        <v>0</v>
      </c>
      <c r="AQ307" s="44">
        <f t="shared" si="152"/>
        <v>0</v>
      </c>
      <c r="AR307" s="44">
        <f t="shared" si="153"/>
        <v>0</v>
      </c>
      <c r="AS307" s="44">
        <f t="shared" si="154"/>
        <v>0</v>
      </c>
      <c r="AT307" s="44">
        <f t="shared" si="155"/>
        <v>0</v>
      </c>
      <c r="AU307" s="44">
        <f t="shared" si="156"/>
        <v>0</v>
      </c>
      <c r="AV307" s="44">
        <f>IF(M307="ПП",РПП*AA307*(U307/1.5),IF(M307="ВП",ВПр*AA307*(U307/1.5),IF(M307="РПА",РПА*AA307*(U307/1.5),IF(M307="КПА",кпа*AA307*(U307/1.5),0))))</f>
        <v>0</v>
      </c>
      <c r="AW307" s="44">
        <f t="shared" si="157"/>
        <v>0</v>
      </c>
      <c r="AX307" s="44">
        <f t="shared" si="158"/>
        <v>0</v>
      </c>
      <c r="AY307" s="44">
        <f t="shared" si="159"/>
        <v>0</v>
      </c>
      <c r="AZ307" s="44">
        <f t="shared" si="160"/>
        <v>0</v>
      </c>
      <c r="BA307" s="44">
        <f t="shared" si="161"/>
        <v>0</v>
      </c>
      <c r="BB307" s="44">
        <f t="shared" si="162"/>
        <v>20</v>
      </c>
      <c r="BC307" s="44">
        <f t="shared" si="163"/>
        <v>0</v>
      </c>
      <c r="BD307" s="44">
        <f t="shared" si="164"/>
        <v>0</v>
      </c>
      <c r="BE307" s="45">
        <f t="shared" si="165"/>
        <v>20</v>
      </c>
      <c r="BF307" s="46"/>
      <c r="BG307" s="47">
        <f t="shared" si="166"/>
        <v>0</v>
      </c>
      <c r="BH307" s="47">
        <f t="shared" si="167"/>
        <v>0</v>
      </c>
      <c r="BI307" s="47">
        <f t="shared" si="168"/>
        <v>0</v>
      </c>
      <c r="BJ307" s="48">
        <f t="shared" si="169"/>
        <v>0</v>
      </c>
      <c r="BK307" s="48">
        <f t="shared" si="170"/>
        <v>0</v>
      </c>
      <c r="BL307" s="48">
        <f t="shared" si="171"/>
        <v>20</v>
      </c>
    </row>
    <row r="308" spans="1:64" s="2" customFormat="1" ht="30" customHeight="1">
      <c r="A308" s="29" t="str">
        <f t="shared" si="138"/>
        <v>Д</v>
      </c>
      <c r="B308" s="29" t="str">
        <f t="shared" si="139"/>
        <v>Б</v>
      </c>
      <c r="C308" s="30" t="s">
        <v>193</v>
      </c>
      <c r="D308" s="31" t="str">
        <f t="shared" si="140"/>
        <v>'09.03.03</v>
      </c>
      <c r="E308" s="32" t="str">
        <f t="shared" si="141"/>
        <v>Прикладная информатика</v>
      </c>
      <c r="F308" s="33" t="s">
        <v>174</v>
      </c>
      <c r="G308" s="33" t="s">
        <v>75</v>
      </c>
      <c r="H308" s="34"/>
      <c r="I308" s="34"/>
      <c r="J308" s="35" t="s">
        <v>175</v>
      </c>
      <c r="K308" s="36" t="s">
        <v>172</v>
      </c>
      <c r="L308" s="36">
        <v>9</v>
      </c>
      <c r="M308" s="37" t="s">
        <v>176</v>
      </c>
      <c r="N308" s="36"/>
      <c r="O308" s="36"/>
      <c r="P308" s="36"/>
      <c r="Q308" s="37" t="s">
        <v>177</v>
      </c>
      <c r="R308" s="36"/>
      <c r="S308" s="36"/>
      <c r="T308" s="36"/>
      <c r="U308" s="36"/>
      <c r="V308" s="36"/>
      <c r="W308" s="39" t="str">
        <f t="shared" si="142"/>
        <v>НПИбд</v>
      </c>
      <c r="X308" s="36" t="s">
        <v>160</v>
      </c>
      <c r="Y308" s="36">
        <v>1</v>
      </c>
      <c r="Z308" s="36">
        <v>1</v>
      </c>
      <c r="AA308" s="39">
        <f t="shared" si="143"/>
        <v>5</v>
      </c>
      <c r="AB308" s="54">
        <v>4</v>
      </c>
      <c r="AC308" s="54">
        <v>1</v>
      </c>
      <c r="AD308" s="40">
        <f t="shared" si="144"/>
        <v>1</v>
      </c>
      <c r="AE308" s="41">
        <f t="shared" si="145"/>
        <v>1</v>
      </c>
      <c r="AF308" s="41">
        <f t="shared" si="146"/>
        <v>5</v>
      </c>
      <c r="AG308" s="42" t="s">
        <v>93</v>
      </c>
      <c r="AH308" s="37" t="s">
        <v>100</v>
      </c>
      <c r="AI308" s="37" t="s">
        <v>94</v>
      </c>
      <c r="AJ308" s="43" t="s">
        <v>203</v>
      </c>
      <c r="AK308" s="37"/>
      <c r="AL308" s="44">
        <f t="shared" si="147"/>
        <v>0</v>
      </c>
      <c r="AM308" s="44">
        <f t="shared" si="148"/>
        <v>0</v>
      </c>
      <c r="AN308" s="44">
        <f t="shared" si="149"/>
        <v>0</v>
      </c>
      <c r="AO308" s="44">
        <f t="shared" si="150"/>
        <v>0</v>
      </c>
      <c r="AP308" s="44">
        <f t="shared" si="151"/>
        <v>0</v>
      </c>
      <c r="AQ308" s="44">
        <f t="shared" si="152"/>
        <v>0</v>
      </c>
      <c r="AR308" s="44">
        <f t="shared" si="153"/>
        <v>0</v>
      </c>
      <c r="AS308" s="44">
        <f t="shared" si="154"/>
        <v>0</v>
      </c>
      <c r="AT308" s="44">
        <f t="shared" si="155"/>
        <v>0</v>
      </c>
      <c r="AU308" s="44">
        <f t="shared" si="156"/>
        <v>0</v>
      </c>
      <c r="AV308" s="44">
        <f>IF(M308="ПП",РПП*AA308*(U308/1.5),IF(M308="ВП",ВПр*AA308*(U308/1.5),IF(M308="РПА",РПА*AA308*(U308/1.5),IF(M308="КПА",кпа*AA308*(U308/1.5),0))))</f>
        <v>0</v>
      </c>
      <c r="AW308" s="44">
        <f t="shared" si="157"/>
        <v>0</v>
      </c>
      <c r="AX308" s="44">
        <f t="shared" si="158"/>
        <v>0</v>
      </c>
      <c r="AY308" s="44">
        <f t="shared" si="159"/>
        <v>0</v>
      </c>
      <c r="AZ308" s="44">
        <f t="shared" si="160"/>
        <v>0</v>
      </c>
      <c r="BA308" s="44">
        <f t="shared" si="161"/>
        <v>0</v>
      </c>
      <c r="BB308" s="44">
        <f t="shared" si="162"/>
        <v>110</v>
      </c>
      <c r="BC308" s="44">
        <f t="shared" si="163"/>
        <v>0</v>
      </c>
      <c r="BD308" s="44">
        <f t="shared" si="164"/>
        <v>0</v>
      </c>
      <c r="BE308" s="45">
        <f t="shared" si="165"/>
        <v>110</v>
      </c>
      <c r="BF308" s="46"/>
      <c r="BG308" s="47">
        <f t="shared" si="166"/>
        <v>0</v>
      </c>
      <c r="BH308" s="47">
        <f t="shared" si="167"/>
        <v>0</v>
      </c>
      <c r="BI308" s="47">
        <f t="shared" si="168"/>
        <v>0</v>
      </c>
      <c r="BJ308" s="48">
        <f t="shared" si="169"/>
        <v>0</v>
      </c>
      <c r="BK308" s="48">
        <f t="shared" si="170"/>
        <v>0</v>
      </c>
      <c r="BL308" s="48">
        <f t="shared" si="171"/>
        <v>110</v>
      </c>
    </row>
    <row r="309" spans="1:64" s="2" customFormat="1" ht="30" customHeight="1">
      <c r="A309" s="29" t="str">
        <f t="shared" si="138"/>
        <v>Д</v>
      </c>
      <c r="B309" s="29" t="str">
        <f t="shared" si="139"/>
        <v>Б</v>
      </c>
      <c r="C309" s="30" t="s">
        <v>193</v>
      </c>
      <c r="D309" s="31" t="str">
        <f t="shared" si="140"/>
        <v>'09.03.03</v>
      </c>
      <c r="E309" s="32" t="str">
        <f t="shared" si="141"/>
        <v>Прикладная информатика</v>
      </c>
      <c r="F309" s="33" t="s">
        <v>174</v>
      </c>
      <c r="G309" s="33" t="s">
        <v>75</v>
      </c>
      <c r="H309" s="34"/>
      <c r="I309" s="34"/>
      <c r="J309" s="35" t="s">
        <v>175</v>
      </c>
      <c r="K309" s="36" t="s">
        <v>172</v>
      </c>
      <c r="L309" s="36">
        <v>9</v>
      </c>
      <c r="M309" s="37" t="s">
        <v>176</v>
      </c>
      <c r="N309" s="36"/>
      <c r="O309" s="36"/>
      <c r="P309" s="36"/>
      <c r="Q309" s="37" t="s">
        <v>177</v>
      </c>
      <c r="R309" s="36"/>
      <c r="S309" s="36"/>
      <c r="T309" s="36"/>
      <c r="U309" s="36"/>
      <c r="V309" s="36"/>
      <c r="W309" s="39" t="str">
        <f t="shared" si="142"/>
        <v>НПИбд</v>
      </c>
      <c r="X309" s="36" t="s">
        <v>160</v>
      </c>
      <c r="Y309" s="36">
        <v>1</v>
      </c>
      <c r="Z309" s="36">
        <v>1</v>
      </c>
      <c r="AA309" s="39">
        <f t="shared" si="143"/>
        <v>1</v>
      </c>
      <c r="AB309" s="54">
        <v>1</v>
      </c>
      <c r="AC309" s="54"/>
      <c r="AD309" s="40">
        <f t="shared" si="144"/>
        <v>1</v>
      </c>
      <c r="AE309" s="41">
        <f t="shared" si="145"/>
        <v>1</v>
      </c>
      <c r="AF309" s="41">
        <f t="shared" si="146"/>
        <v>1</v>
      </c>
      <c r="AG309" s="42" t="s">
        <v>93</v>
      </c>
      <c r="AH309" s="37" t="s">
        <v>81</v>
      </c>
      <c r="AI309" s="37" t="s">
        <v>94</v>
      </c>
      <c r="AJ309" s="55" t="s">
        <v>213</v>
      </c>
      <c r="AK309" s="37"/>
      <c r="AL309" s="44">
        <f t="shared" si="147"/>
        <v>0</v>
      </c>
      <c r="AM309" s="44">
        <f t="shared" si="148"/>
        <v>0</v>
      </c>
      <c r="AN309" s="44">
        <f t="shared" si="149"/>
        <v>0</v>
      </c>
      <c r="AO309" s="44">
        <f t="shared" si="150"/>
        <v>0</v>
      </c>
      <c r="AP309" s="44">
        <f t="shared" si="151"/>
        <v>0</v>
      </c>
      <c r="AQ309" s="44">
        <f t="shared" si="152"/>
        <v>0</v>
      </c>
      <c r="AR309" s="44">
        <f t="shared" si="153"/>
        <v>0</v>
      </c>
      <c r="AS309" s="44">
        <f t="shared" si="154"/>
        <v>0</v>
      </c>
      <c r="AT309" s="44">
        <f t="shared" si="155"/>
        <v>0</v>
      </c>
      <c r="AU309" s="44">
        <f t="shared" si="156"/>
        <v>0</v>
      </c>
      <c r="AV309" s="44">
        <f>IF(M309="ПП",РПП*AA309*(U309/1.5),IF(M309="ВП",ВПр*AA309*(U309/1.5),IF(M309="РПА",РПА*AA309*(U309/1.5),IF(M309="КПА",кпа*AA309*(U309/1.5),0))))</f>
        <v>0</v>
      </c>
      <c r="AW309" s="44">
        <f t="shared" si="157"/>
        <v>0</v>
      </c>
      <c r="AX309" s="44">
        <f t="shared" si="158"/>
        <v>0</v>
      </c>
      <c r="AY309" s="44">
        <f t="shared" si="159"/>
        <v>0</v>
      </c>
      <c r="AZ309" s="44">
        <f t="shared" si="160"/>
        <v>0</v>
      </c>
      <c r="BA309" s="44">
        <f t="shared" si="161"/>
        <v>0</v>
      </c>
      <c r="BB309" s="44">
        <f t="shared" si="162"/>
        <v>20</v>
      </c>
      <c r="BC309" s="44">
        <f t="shared" si="163"/>
        <v>0</v>
      </c>
      <c r="BD309" s="44">
        <f t="shared" si="164"/>
        <v>0</v>
      </c>
      <c r="BE309" s="45">
        <f t="shared" si="165"/>
        <v>20</v>
      </c>
      <c r="BF309" s="46"/>
      <c r="BG309" s="47">
        <f t="shared" si="166"/>
        <v>0</v>
      </c>
      <c r="BH309" s="47">
        <f t="shared" si="167"/>
        <v>0</v>
      </c>
      <c r="BI309" s="47">
        <f t="shared" si="168"/>
        <v>0</v>
      </c>
      <c r="BJ309" s="48">
        <f t="shared" si="169"/>
        <v>0</v>
      </c>
      <c r="BK309" s="48">
        <f t="shared" si="170"/>
        <v>0</v>
      </c>
      <c r="BL309" s="48">
        <f t="shared" si="171"/>
        <v>20</v>
      </c>
    </row>
    <row r="310" spans="1:64" s="2" customFormat="1" ht="30" customHeight="1">
      <c r="A310" s="29" t="str">
        <f t="shared" si="138"/>
        <v>Д</v>
      </c>
      <c r="B310" s="29" t="str">
        <f t="shared" si="139"/>
        <v>Б</v>
      </c>
      <c r="C310" s="30" t="s">
        <v>193</v>
      </c>
      <c r="D310" s="31" t="str">
        <f t="shared" si="140"/>
        <v>'09.03.03</v>
      </c>
      <c r="E310" s="32" t="str">
        <f t="shared" si="141"/>
        <v>Прикладная информатика</v>
      </c>
      <c r="F310" s="33" t="s">
        <v>174</v>
      </c>
      <c r="G310" s="33" t="s">
        <v>75</v>
      </c>
      <c r="H310" s="34"/>
      <c r="I310" s="34"/>
      <c r="J310" s="35" t="s">
        <v>175</v>
      </c>
      <c r="K310" s="36" t="s">
        <v>172</v>
      </c>
      <c r="L310" s="36">
        <v>9</v>
      </c>
      <c r="M310" s="37" t="s">
        <v>176</v>
      </c>
      <c r="N310" s="36"/>
      <c r="O310" s="36"/>
      <c r="P310" s="36"/>
      <c r="Q310" s="37" t="s">
        <v>177</v>
      </c>
      <c r="R310" s="36"/>
      <c r="S310" s="36"/>
      <c r="T310" s="36"/>
      <c r="U310" s="36"/>
      <c r="V310" s="36"/>
      <c r="W310" s="39" t="str">
        <f t="shared" si="142"/>
        <v>НПИбд</v>
      </c>
      <c r="X310" s="36" t="s">
        <v>160</v>
      </c>
      <c r="Y310" s="36">
        <v>1</v>
      </c>
      <c r="Z310" s="36">
        <v>1</v>
      </c>
      <c r="AA310" s="39">
        <f t="shared" si="143"/>
        <v>3</v>
      </c>
      <c r="AB310" s="54"/>
      <c r="AC310" s="54">
        <v>3</v>
      </c>
      <c r="AD310" s="40">
        <f t="shared" si="144"/>
        <v>1</v>
      </c>
      <c r="AE310" s="41">
        <f t="shared" si="145"/>
        <v>1</v>
      </c>
      <c r="AF310" s="41">
        <f t="shared" si="146"/>
        <v>3</v>
      </c>
      <c r="AG310" s="42" t="s">
        <v>80</v>
      </c>
      <c r="AH310" s="37" t="s">
        <v>100</v>
      </c>
      <c r="AI310" s="37" t="s">
        <v>94</v>
      </c>
      <c r="AJ310" s="55" t="s">
        <v>157</v>
      </c>
      <c r="AK310" s="37"/>
      <c r="AL310" s="44">
        <f t="shared" si="147"/>
        <v>0</v>
      </c>
      <c r="AM310" s="44">
        <f t="shared" si="148"/>
        <v>0</v>
      </c>
      <c r="AN310" s="44">
        <f t="shared" si="149"/>
        <v>0</v>
      </c>
      <c r="AO310" s="44">
        <f t="shared" si="150"/>
        <v>0</v>
      </c>
      <c r="AP310" s="44">
        <f t="shared" si="151"/>
        <v>0</v>
      </c>
      <c r="AQ310" s="44">
        <f t="shared" si="152"/>
        <v>0</v>
      </c>
      <c r="AR310" s="44">
        <f t="shared" si="153"/>
        <v>0</v>
      </c>
      <c r="AS310" s="44">
        <f t="shared" si="154"/>
        <v>0</v>
      </c>
      <c r="AT310" s="44">
        <f t="shared" si="155"/>
        <v>0</v>
      </c>
      <c r="AU310" s="44">
        <f t="shared" si="156"/>
        <v>0</v>
      </c>
      <c r="AV310" s="44">
        <f>IF(M310="ПП",РПП*AA310*(U310/1.5),IF(M310="ВП",ВПр*AA310*(U310/1.5),IF(M310="РПА",РПА*AA310*(U310/1.5),IF(M310="КПА",кпа*AA310*(U310/1.5),0))))</f>
        <v>0</v>
      </c>
      <c r="AW310" s="44">
        <f t="shared" si="157"/>
        <v>0</v>
      </c>
      <c r="AX310" s="44">
        <f t="shared" si="158"/>
        <v>0</v>
      </c>
      <c r="AY310" s="44">
        <f t="shared" si="159"/>
        <v>0</v>
      </c>
      <c r="AZ310" s="44">
        <f t="shared" si="160"/>
        <v>0</v>
      </c>
      <c r="BA310" s="44">
        <f t="shared" si="161"/>
        <v>0</v>
      </c>
      <c r="BB310" s="44">
        <f t="shared" si="162"/>
        <v>90</v>
      </c>
      <c r="BC310" s="44">
        <f t="shared" si="163"/>
        <v>0</v>
      </c>
      <c r="BD310" s="44">
        <f t="shared" si="164"/>
        <v>0</v>
      </c>
      <c r="BE310" s="45">
        <f t="shared" si="165"/>
        <v>90</v>
      </c>
      <c r="BF310" s="46"/>
      <c r="BG310" s="47">
        <f t="shared" si="166"/>
        <v>0</v>
      </c>
      <c r="BH310" s="47">
        <f t="shared" si="167"/>
        <v>0</v>
      </c>
      <c r="BI310" s="47">
        <f t="shared" si="168"/>
        <v>0</v>
      </c>
      <c r="BJ310" s="48">
        <f t="shared" si="169"/>
        <v>0</v>
      </c>
      <c r="BK310" s="48">
        <f t="shared" si="170"/>
        <v>0</v>
      </c>
      <c r="BL310" s="48">
        <f t="shared" si="171"/>
        <v>90</v>
      </c>
    </row>
    <row r="311" spans="1:64" s="2" customFormat="1" ht="30" customHeight="1">
      <c r="A311" s="29" t="str">
        <f t="shared" si="138"/>
        <v>Д</v>
      </c>
      <c r="B311" s="29" t="str">
        <f t="shared" si="139"/>
        <v>Б</v>
      </c>
      <c r="C311" s="30" t="s">
        <v>193</v>
      </c>
      <c r="D311" s="31" t="str">
        <f t="shared" si="140"/>
        <v>'09.03.03</v>
      </c>
      <c r="E311" s="32" t="str">
        <f t="shared" si="141"/>
        <v>Прикладная информатика</v>
      </c>
      <c r="F311" s="33" t="s">
        <v>174</v>
      </c>
      <c r="G311" s="33" t="s">
        <v>75</v>
      </c>
      <c r="H311" s="34"/>
      <c r="I311" s="34"/>
      <c r="J311" s="35" t="s">
        <v>175</v>
      </c>
      <c r="K311" s="36" t="s">
        <v>172</v>
      </c>
      <c r="L311" s="36">
        <v>9</v>
      </c>
      <c r="M311" s="37" t="s">
        <v>176</v>
      </c>
      <c r="N311" s="36"/>
      <c r="O311" s="36"/>
      <c r="P311" s="36"/>
      <c r="Q311" s="37" t="s">
        <v>177</v>
      </c>
      <c r="R311" s="36"/>
      <c r="S311" s="36"/>
      <c r="T311" s="36"/>
      <c r="U311" s="36"/>
      <c r="V311" s="36"/>
      <c r="W311" s="39" t="str">
        <f t="shared" si="142"/>
        <v>НПИбд</v>
      </c>
      <c r="X311" s="36" t="s">
        <v>160</v>
      </c>
      <c r="Y311" s="36">
        <v>1</v>
      </c>
      <c r="Z311" s="36">
        <v>1</v>
      </c>
      <c r="AA311" s="39">
        <f t="shared" si="143"/>
        <v>2</v>
      </c>
      <c r="AB311" s="54">
        <v>2</v>
      </c>
      <c r="AC311" s="54"/>
      <c r="AD311" s="40">
        <f t="shared" si="144"/>
        <v>1</v>
      </c>
      <c r="AE311" s="41">
        <f t="shared" si="145"/>
        <v>1</v>
      </c>
      <c r="AF311" s="41">
        <f t="shared" si="146"/>
        <v>2</v>
      </c>
      <c r="AG311" s="42" t="s">
        <v>80</v>
      </c>
      <c r="AH311" s="37" t="s">
        <v>81</v>
      </c>
      <c r="AI311" s="37" t="s">
        <v>94</v>
      </c>
      <c r="AJ311" s="55" t="s">
        <v>197</v>
      </c>
      <c r="AK311" s="37"/>
      <c r="AL311" s="44">
        <f t="shared" si="147"/>
        <v>0</v>
      </c>
      <c r="AM311" s="44">
        <f t="shared" si="148"/>
        <v>0</v>
      </c>
      <c r="AN311" s="44">
        <f t="shared" si="149"/>
        <v>0</v>
      </c>
      <c r="AO311" s="44">
        <f t="shared" si="150"/>
        <v>0</v>
      </c>
      <c r="AP311" s="44">
        <f t="shared" si="151"/>
        <v>0</v>
      </c>
      <c r="AQ311" s="44">
        <f t="shared" si="152"/>
        <v>0</v>
      </c>
      <c r="AR311" s="44">
        <f t="shared" si="153"/>
        <v>0</v>
      </c>
      <c r="AS311" s="44">
        <f t="shared" si="154"/>
        <v>0</v>
      </c>
      <c r="AT311" s="44">
        <f t="shared" si="155"/>
        <v>0</v>
      </c>
      <c r="AU311" s="44">
        <f t="shared" si="156"/>
        <v>0</v>
      </c>
      <c r="AV311" s="44">
        <f>IF(M311="ПП",РПП*AA311*(U311/1.5),IF(M311="ВП",ВПр*AA311*(U311/1.5),IF(M311="РПА",РПА*AA311*(U311/1.5),IF(M311="КПА",кпа*AA311*(U311/1.5),0))))</f>
        <v>0</v>
      </c>
      <c r="AW311" s="44">
        <f t="shared" si="157"/>
        <v>0</v>
      </c>
      <c r="AX311" s="44">
        <f t="shared" si="158"/>
        <v>0</v>
      </c>
      <c r="AY311" s="44">
        <f t="shared" si="159"/>
        <v>0</v>
      </c>
      <c r="AZ311" s="44">
        <f t="shared" si="160"/>
        <v>0</v>
      </c>
      <c r="BA311" s="44">
        <f t="shared" si="161"/>
        <v>0</v>
      </c>
      <c r="BB311" s="44">
        <f t="shared" si="162"/>
        <v>40</v>
      </c>
      <c r="BC311" s="44">
        <f t="shared" si="163"/>
        <v>0</v>
      </c>
      <c r="BD311" s="44">
        <f t="shared" si="164"/>
        <v>0</v>
      </c>
      <c r="BE311" s="45">
        <f t="shared" si="165"/>
        <v>40</v>
      </c>
      <c r="BF311" s="46"/>
      <c r="BG311" s="47">
        <f t="shared" si="166"/>
        <v>0</v>
      </c>
      <c r="BH311" s="47">
        <f t="shared" si="167"/>
        <v>0</v>
      </c>
      <c r="BI311" s="47">
        <f t="shared" si="168"/>
        <v>0</v>
      </c>
      <c r="BJ311" s="48">
        <f t="shared" si="169"/>
        <v>0</v>
      </c>
      <c r="BK311" s="48">
        <f t="shared" si="170"/>
        <v>0</v>
      </c>
      <c r="BL311" s="48">
        <f t="shared" si="171"/>
        <v>40</v>
      </c>
    </row>
    <row r="312" spans="1:64" s="2" customFormat="1" ht="30" customHeight="1">
      <c r="A312" s="29" t="str">
        <f t="shared" si="138"/>
        <v>Д</v>
      </c>
      <c r="B312" s="29" t="str">
        <f t="shared" si="139"/>
        <v>Б</v>
      </c>
      <c r="C312" s="30" t="s">
        <v>193</v>
      </c>
      <c r="D312" s="31" t="str">
        <f t="shared" si="140"/>
        <v>'09.03.03</v>
      </c>
      <c r="E312" s="32" t="str">
        <f t="shared" si="141"/>
        <v>Прикладная информатика</v>
      </c>
      <c r="F312" s="33" t="s">
        <v>174</v>
      </c>
      <c r="G312" s="33" t="s">
        <v>75</v>
      </c>
      <c r="H312" s="34"/>
      <c r="I312" s="34"/>
      <c r="J312" s="35" t="s">
        <v>175</v>
      </c>
      <c r="K312" s="36" t="s">
        <v>172</v>
      </c>
      <c r="L312" s="36">
        <v>9</v>
      </c>
      <c r="M312" s="37" t="s">
        <v>176</v>
      </c>
      <c r="N312" s="36"/>
      <c r="O312" s="36"/>
      <c r="P312" s="36"/>
      <c r="Q312" s="37" t="s">
        <v>177</v>
      </c>
      <c r="R312" s="36"/>
      <c r="S312" s="36"/>
      <c r="T312" s="36"/>
      <c r="U312" s="36"/>
      <c r="V312" s="36"/>
      <c r="W312" s="39" t="str">
        <f t="shared" si="142"/>
        <v>НПИбд</v>
      </c>
      <c r="X312" s="36" t="s">
        <v>160</v>
      </c>
      <c r="Y312" s="36">
        <v>1</v>
      </c>
      <c r="Z312" s="36">
        <v>1</v>
      </c>
      <c r="AA312" s="39">
        <f t="shared" si="143"/>
        <v>1</v>
      </c>
      <c r="AB312" s="54"/>
      <c r="AC312" s="54">
        <v>1</v>
      </c>
      <c r="AD312" s="40">
        <f t="shared" si="144"/>
        <v>1</v>
      </c>
      <c r="AE312" s="41">
        <f t="shared" si="145"/>
        <v>1</v>
      </c>
      <c r="AF312" s="41">
        <f t="shared" si="146"/>
        <v>1</v>
      </c>
      <c r="AG312" s="42" t="s">
        <v>80</v>
      </c>
      <c r="AH312" s="37" t="s">
        <v>81</v>
      </c>
      <c r="AI312" s="37" t="s">
        <v>94</v>
      </c>
      <c r="AJ312" s="55" t="s">
        <v>138</v>
      </c>
      <c r="AK312" s="37"/>
      <c r="AL312" s="44">
        <f t="shared" si="147"/>
        <v>0</v>
      </c>
      <c r="AM312" s="44">
        <f t="shared" si="148"/>
        <v>0</v>
      </c>
      <c r="AN312" s="44">
        <f t="shared" si="149"/>
        <v>0</v>
      </c>
      <c r="AO312" s="44">
        <f t="shared" si="150"/>
        <v>0</v>
      </c>
      <c r="AP312" s="44">
        <f t="shared" si="151"/>
        <v>0</v>
      </c>
      <c r="AQ312" s="44">
        <f t="shared" si="152"/>
        <v>0</v>
      </c>
      <c r="AR312" s="44">
        <f t="shared" si="153"/>
        <v>0</v>
      </c>
      <c r="AS312" s="44">
        <f t="shared" si="154"/>
        <v>0</v>
      </c>
      <c r="AT312" s="44">
        <f t="shared" si="155"/>
        <v>0</v>
      </c>
      <c r="AU312" s="44">
        <f t="shared" si="156"/>
        <v>0</v>
      </c>
      <c r="AV312" s="44">
        <f>IF(M312="ПП",РПП*AA312*(U312/1.5),IF(M312="ВП",ВПр*AA312*(U312/1.5),IF(M312="РПА",РПА*AA312*(U312/1.5),IF(M312="КПА",кпа*AA312*(U312/1.5),0))))</f>
        <v>0</v>
      </c>
      <c r="AW312" s="44">
        <f t="shared" si="157"/>
        <v>0</v>
      </c>
      <c r="AX312" s="44">
        <f t="shared" si="158"/>
        <v>0</v>
      </c>
      <c r="AY312" s="44">
        <f t="shared" si="159"/>
        <v>0</v>
      </c>
      <c r="AZ312" s="44">
        <f t="shared" si="160"/>
        <v>0</v>
      </c>
      <c r="BA312" s="44">
        <f t="shared" si="161"/>
        <v>0</v>
      </c>
      <c r="BB312" s="44">
        <f t="shared" si="162"/>
        <v>30</v>
      </c>
      <c r="BC312" s="44">
        <f t="shared" si="163"/>
        <v>0</v>
      </c>
      <c r="BD312" s="44">
        <f t="shared" si="164"/>
        <v>0</v>
      </c>
      <c r="BE312" s="45">
        <f t="shared" si="165"/>
        <v>30</v>
      </c>
      <c r="BF312" s="46"/>
      <c r="BG312" s="47">
        <f t="shared" si="166"/>
        <v>0</v>
      </c>
      <c r="BH312" s="47">
        <f t="shared" si="167"/>
        <v>0</v>
      </c>
      <c r="BI312" s="47">
        <f t="shared" si="168"/>
        <v>0</v>
      </c>
      <c r="BJ312" s="48">
        <f t="shared" si="169"/>
        <v>0</v>
      </c>
      <c r="BK312" s="48">
        <f t="shared" si="170"/>
        <v>0</v>
      </c>
      <c r="BL312" s="48">
        <f t="shared" si="171"/>
        <v>30</v>
      </c>
    </row>
    <row r="313" spans="1:64" s="2" customFormat="1" ht="30" customHeight="1">
      <c r="A313" s="29" t="str">
        <f t="shared" si="138"/>
        <v>Д</v>
      </c>
      <c r="B313" s="29" t="str">
        <f t="shared" si="139"/>
        <v>Б</v>
      </c>
      <c r="C313" s="30" t="s">
        <v>193</v>
      </c>
      <c r="D313" s="31" t="str">
        <f t="shared" si="140"/>
        <v>'09.03.03</v>
      </c>
      <c r="E313" s="32" t="str">
        <f t="shared" si="141"/>
        <v>Прикладная информатика</v>
      </c>
      <c r="F313" s="33" t="s">
        <v>174</v>
      </c>
      <c r="G313" s="33" t="s">
        <v>75</v>
      </c>
      <c r="H313" s="34"/>
      <c r="I313" s="34"/>
      <c r="J313" s="35" t="s">
        <v>175</v>
      </c>
      <c r="K313" s="38" t="s">
        <v>172</v>
      </c>
      <c r="L313" s="36">
        <v>9</v>
      </c>
      <c r="M313" s="37" t="s">
        <v>176</v>
      </c>
      <c r="N313" s="38"/>
      <c r="O313" s="38"/>
      <c r="P313" s="38"/>
      <c r="Q313" s="37" t="s">
        <v>177</v>
      </c>
      <c r="R313" s="38"/>
      <c r="S313" s="38"/>
      <c r="T313" s="38"/>
      <c r="U313" s="38"/>
      <c r="V313" s="38"/>
      <c r="W313" s="39" t="str">
        <f t="shared" si="142"/>
        <v>НПИбд</v>
      </c>
      <c r="X313" s="36" t="s">
        <v>160</v>
      </c>
      <c r="Y313" s="36">
        <v>1</v>
      </c>
      <c r="Z313" s="36">
        <v>1</v>
      </c>
      <c r="AA313" s="39">
        <f t="shared" si="143"/>
        <v>1</v>
      </c>
      <c r="AB313" s="36"/>
      <c r="AC313" s="36">
        <v>1</v>
      </c>
      <c r="AD313" s="40">
        <f t="shared" si="144"/>
        <v>1</v>
      </c>
      <c r="AE313" s="41">
        <f t="shared" si="145"/>
        <v>1</v>
      </c>
      <c r="AF313" s="41">
        <f t="shared" si="146"/>
        <v>1</v>
      </c>
      <c r="AG313" s="42" t="s">
        <v>80</v>
      </c>
      <c r="AH313" s="37" t="s">
        <v>81</v>
      </c>
      <c r="AI313" s="37" t="s">
        <v>94</v>
      </c>
      <c r="AJ313" s="55" t="s">
        <v>102</v>
      </c>
      <c r="AK313" s="37"/>
      <c r="AL313" s="44">
        <f t="shared" si="147"/>
        <v>0</v>
      </c>
      <c r="AM313" s="44">
        <f t="shared" si="148"/>
        <v>0</v>
      </c>
      <c r="AN313" s="44">
        <f t="shared" si="149"/>
        <v>0</v>
      </c>
      <c r="AO313" s="44">
        <f t="shared" si="150"/>
        <v>0</v>
      </c>
      <c r="AP313" s="44">
        <f t="shared" si="151"/>
        <v>0</v>
      </c>
      <c r="AQ313" s="44">
        <f t="shared" si="152"/>
        <v>0</v>
      </c>
      <c r="AR313" s="44">
        <f t="shared" si="153"/>
        <v>0</v>
      </c>
      <c r="AS313" s="44">
        <f t="shared" si="154"/>
        <v>0</v>
      </c>
      <c r="AT313" s="44">
        <f t="shared" si="155"/>
        <v>0</v>
      </c>
      <c r="AU313" s="44">
        <f t="shared" si="156"/>
        <v>0</v>
      </c>
      <c r="AV313" s="44">
        <f>IF(M313="ПП",РПП*AA313*(U313/1.5),IF(M313="ВП",ВПр*AA313*(U313/1.5),IF(M313="РПА",РПА*AA313*(U313/1.5),IF(M313="КПА",кпа*AA313*(U313/1.5),0))))</f>
        <v>0</v>
      </c>
      <c r="AW313" s="44">
        <f t="shared" si="157"/>
        <v>0</v>
      </c>
      <c r="AX313" s="44">
        <f t="shared" si="158"/>
        <v>0</v>
      </c>
      <c r="AY313" s="44">
        <f t="shared" si="159"/>
        <v>0</v>
      </c>
      <c r="AZ313" s="44">
        <f t="shared" si="160"/>
        <v>0</v>
      </c>
      <c r="BA313" s="44">
        <f t="shared" si="161"/>
        <v>0</v>
      </c>
      <c r="BB313" s="44">
        <f t="shared" si="162"/>
        <v>30</v>
      </c>
      <c r="BC313" s="44">
        <f t="shared" si="163"/>
        <v>0</v>
      </c>
      <c r="BD313" s="44">
        <f t="shared" si="164"/>
        <v>0</v>
      </c>
      <c r="BE313" s="45">
        <f t="shared" si="165"/>
        <v>30</v>
      </c>
      <c r="BF313" s="46"/>
      <c r="BG313" s="47">
        <f t="shared" si="166"/>
        <v>0</v>
      </c>
      <c r="BH313" s="47">
        <f t="shared" si="167"/>
        <v>0</v>
      </c>
      <c r="BI313" s="47">
        <f t="shared" si="168"/>
        <v>0</v>
      </c>
      <c r="BJ313" s="48">
        <f t="shared" si="169"/>
        <v>0</v>
      </c>
      <c r="BK313" s="48">
        <f t="shared" si="170"/>
        <v>0</v>
      </c>
      <c r="BL313" s="48">
        <f t="shared" si="171"/>
        <v>30</v>
      </c>
    </row>
    <row r="314" spans="1:64" s="2" customFormat="1" ht="30" customHeight="1">
      <c r="A314" s="29" t="str">
        <f t="shared" si="138"/>
        <v>Д</v>
      </c>
      <c r="B314" s="29" t="str">
        <f t="shared" si="139"/>
        <v>Б</v>
      </c>
      <c r="C314" s="30" t="s">
        <v>193</v>
      </c>
      <c r="D314" s="31" t="str">
        <f t="shared" si="140"/>
        <v>'09.03.03</v>
      </c>
      <c r="E314" s="32" t="str">
        <f t="shared" si="141"/>
        <v>Прикладная информатика</v>
      </c>
      <c r="F314" s="33" t="s">
        <v>174</v>
      </c>
      <c r="G314" s="33" t="s">
        <v>75</v>
      </c>
      <c r="H314" s="34"/>
      <c r="I314" s="34"/>
      <c r="J314" s="35" t="s">
        <v>175</v>
      </c>
      <c r="K314" s="52" t="s">
        <v>172</v>
      </c>
      <c r="L314" s="36">
        <v>9</v>
      </c>
      <c r="M314" s="37" t="s">
        <v>176</v>
      </c>
      <c r="N314" s="52"/>
      <c r="O314" s="52"/>
      <c r="P314" s="52"/>
      <c r="Q314" s="37" t="s">
        <v>177</v>
      </c>
      <c r="R314" s="52"/>
      <c r="S314" s="52"/>
      <c r="T314" s="52"/>
      <c r="U314" s="52"/>
      <c r="V314" s="52"/>
      <c r="W314" s="39" t="str">
        <f t="shared" si="142"/>
        <v>НПИбд</v>
      </c>
      <c r="X314" s="36" t="s">
        <v>160</v>
      </c>
      <c r="Y314" s="36">
        <v>1</v>
      </c>
      <c r="Z314" s="36">
        <v>1</v>
      </c>
      <c r="AA314" s="39">
        <f t="shared" si="143"/>
        <v>1</v>
      </c>
      <c r="AB314" s="54">
        <v>1</v>
      </c>
      <c r="AC314" s="36"/>
      <c r="AD314" s="40">
        <f t="shared" si="144"/>
        <v>1</v>
      </c>
      <c r="AE314" s="41">
        <f t="shared" si="145"/>
        <v>1</v>
      </c>
      <c r="AF314" s="41">
        <f t="shared" si="146"/>
        <v>1</v>
      </c>
      <c r="AG314" s="42" t="s">
        <v>80</v>
      </c>
      <c r="AH314" s="37" t="s">
        <v>81</v>
      </c>
      <c r="AI314" s="37" t="s">
        <v>94</v>
      </c>
      <c r="AJ314" s="55" t="s">
        <v>107</v>
      </c>
      <c r="AK314" s="37"/>
      <c r="AL314" s="44">
        <f t="shared" si="147"/>
        <v>0</v>
      </c>
      <c r="AM314" s="44">
        <f t="shared" si="148"/>
        <v>0</v>
      </c>
      <c r="AN314" s="44">
        <f t="shared" si="149"/>
        <v>0</v>
      </c>
      <c r="AO314" s="44">
        <f t="shared" si="150"/>
        <v>0</v>
      </c>
      <c r="AP314" s="44">
        <f t="shared" si="151"/>
        <v>0</v>
      </c>
      <c r="AQ314" s="44">
        <f t="shared" si="152"/>
        <v>0</v>
      </c>
      <c r="AR314" s="44">
        <f t="shared" si="153"/>
        <v>0</v>
      </c>
      <c r="AS314" s="44">
        <f t="shared" si="154"/>
        <v>0</v>
      </c>
      <c r="AT314" s="44">
        <f t="shared" si="155"/>
        <v>0</v>
      </c>
      <c r="AU314" s="44">
        <f t="shared" si="156"/>
        <v>0</v>
      </c>
      <c r="AV314" s="44">
        <f>IF(M314="ПП",РПП*AA314*(U314/1.5),IF(M314="ВП",ВПр*AA314*(U314/1.5),IF(M314="РПА",РПА*AA314*(U314/1.5),IF(M314="КПА",кпа*AA314*(U314/1.5),0))))</f>
        <v>0</v>
      </c>
      <c r="AW314" s="44">
        <f t="shared" si="157"/>
        <v>0</v>
      </c>
      <c r="AX314" s="44">
        <f t="shared" si="158"/>
        <v>0</v>
      </c>
      <c r="AY314" s="44">
        <f t="shared" si="159"/>
        <v>0</v>
      </c>
      <c r="AZ314" s="44">
        <f t="shared" si="160"/>
        <v>0</v>
      </c>
      <c r="BA314" s="44">
        <f t="shared" si="161"/>
        <v>0</v>
      </c>
      <c r="BB314" s="44">
        <f t="shared" si="162"/>
        <v>20</v>
      </c>
      <c r="BC314" s="44">
        <f t="shared" si="163"/>
        <v>0</v>
      </c>
      <c r="BD314" s="44">
        <f t="shared" si="164"/>
        <v>0</v>
      </c>
      <c r="BE314" s="45">
        <f t="shared" si="165"/>
        <v>20</v>
      </c>
      <c r="BF314" s="46"/>
      <c r="BG314" s="47">
        <f t="shared" si="166"/>
        <v>0</v>
      </c>
      <c r="BH314" s="47">
        <f t="shared" si="167"/>
        <v>0</v>
      </c>
      <c r="BI314" s="47">
        <f t="shared" si="168"/>
        <v>0</v>
      </c>
      <c r="BJ314" s="48">
        <f t="shared" si="169"/>
        <v>0</v>
      </c>
      <c r="BK314" s="48">
        <f t="shared" si="170"/>
        <v>0</v>
      </c>
      <c r="BL314" s="48">
        <f t="shared" si="171"/>
        <v>20</v>
      </c>
    </row>
    <row r="315" spans="1:64" s="2" customFormat="1" ht="30" customHeight="1">
      <c r="A315" s="29" t="str">
        <f t="shared" si="138"/>
        <v>Д</v>
      </c>
      <c r="B315" s="29" t="str">
        <f t="shared" si="139"/>
        <v>Б</v>
      </c>
      <c r="C315" s="30" t="s">
        <v>193</v>
      </c>
      <c r="D315" s="31" t="str">
        <f t="shared" si="140"/>
        <v>'09.03.03</v>
      </c>
      <c r="E315" s="32" t="str">
        <f t="shared" si="141"/>
        <v>Прикладная информатика</v>
      </c>
      <c r="F315" s="33" t="s">
        <v>174</v>
      </c>
      <c r="G315" s="33" t="s">
        <v>75</v>
      </c>
      <c r="H315" s="34"/>
      <c r="I315" s="34"/>
      <c r="J315" s="35" t="s">
        <v>47</v>
      </c>
      <c r="K315" s="36" t="s">
        <v>172</v>
      </c>
      <c r="L315" s="36">
        <v>9</v>
      </c>
      <c r="M315" s="37" t="s">
        <v>178</v>
      </c>
      <c r="N315" s="36"/>
      <c r="O315" s="36"/>
      <c r="P315" s="36"/>
      <c r="Q315" s="37" t="s">
        <v>177</v>
      </c>
      <c r="R315" s="38"/>
      <c r="S315" s="38"/>
      <c r="T315" s="38"/>
      <c r="U315" s="38"/>
      <c r="V315" s="38"/>
      <c r="W315" s="39" t="str">
        <f t="shared" si="142"/>
        <v>НПИбд</v>
      </c>
      <c r="X315" s="36" t="s">
        <v>160</v>
      </c>
      <c r="Y315" s="36">
        <v>1</v>
      </c>
      <c r="Z315" s="36">
        <v>1</v>
      </c>
      <c r="AA315" s="39">
        <f t="shared" si="143"/>
        <v>3</v>
      </c>
      <c r="AB315" s="54">
        <v>3</v>
      </c>
      <c r="AC315" s="54"/>
      <c r="AD315" s="40">
        <f t="shared" si="144"/>
        <v>1</v>
      </c>
      <c r="AE315" s="41">
        <f t="shared" si="145"/>
        <v>1</v>
      </c>
      <c r="AF315" s="41">
        <f t="shared" si="146"/>
        <v>3</v>
      </c>
      <c r="AG315" s="42" t="s">
        <v>80</v>
      </c>
      <c r="AH315" s="37" t="s">
        <v>169</v>
      </c>
      <c r="AI315" s="37"/>
      <c r="AJ315" s="55" t="s">
        <v>170</v>
      </c>
      <c r="AK315" s="37"/>
      <c r="AL315" s="44">
        <f t="shared" si="147"/>
        <v>0</v>
      </c>
      <c r="AM315" s="44">
        <f t="shared" si="148"/>
        <v>0</v>
      </c>
      <c r="AN315" s="44">
        <f t="shared" si="149"/>
        <v>0</v>
      </c>
      <c r="AO315" s="44">
        <f t="shared" si="150"/>
        <v>0</v>
      </c>
      <c r="AP315" s="44">
        <f t="shared" si="151"/>
        <v>0</v>
      </c>
      <c r="AQ315" s="44">
        <f t="shared" si="152"/>
        <v>0</v>
      </c>
      <c r="AR315" s="44">
        <f t="shared" si="153"/>
        <v>0</v>
      </c>
      <c r="AS315" s="44">
        <f t="shared" si="154"/>
        <v>0</v>
      </c>
      <c r="AT315" s="44">
        <f t="shared" si="155"/>
        <v>0</v>
      </c>
      <c r="AU315" s="44">
        <f t="shared" si="156"/>
        <v>0</v>
      </c>
      <c r="AV315" s="44">
        <f>IF(M315="ПП",РПП*AA315*(U315/1.5),IF(M315="ВП",ВПр*AA315*(U315/1.5),IF(M315="РПА",РПА*AA315*(U315/1.5),IF(M315="КПА",кпа*AA315*(U315/1.5),0))))</f>
        <v>0</v>
      </c>
      <c r="AW315" s="44">
        <f t="shared" si="157"/>
        <v>0</v>
      </c>
      <c r="AX315" s="44">
        <f t="shared" si="158"/>
        <v>0</v>
      </c>
      <c r="AY315" s="44">
        <f t="shared" si="159"/>
        <v>0</v>
      </c>
      <c r="AZ315" s="44">
        <f t="shared" si="160"/>
        <v>0</v>
      </c>
      <c r="BA315" s="44">
        <f t="shared" si="161"/>
        <v>0</v>
      </c>
      <c r="BB315" s="44">
        <f t="shared" si="162"/>
        <v>0</v>
      </c>
      <c r="BC315" s="44">
        <f t="shared" si="163"/>
        <v>6</v>
      </c>
      <c r="BD315" s="44">
        <f t="shared" si="164"/>
        <v>0</v>
      </c>
      <c r="BE315" s="45">
        <f t="shared" si="165"/>
        <v>6</v>
      </c>
      <c r="BF315" s="46"/>
      <c r="BG315" s="47">
        <f t="shared" si="166"/>
        <v>0</v>
      </c>
      <c r="BH315" s="47">
        <f t="shared" si="167"/>
        <v>0</v>
      </c>
      <c r="BI315" s="47">
        <f t="shared" si="168"/>
        <v>0</v>
      </c>
      <c r="BJ315" s="48">
        <f t="shared" si="169"/>
        <v>0</v>
      </c>
      <c r="BK315" s="48">
        <f t="shared" si="170"/>
        <v>0</v>
      </c>
      <c r="BL315" s="48">
        <f t="shared" si="171"/>
        <v>6</v>
      </c>
    </row>
    <row r="316" spans="1:64" s="2" customFormat="1" ht="30" customHeight="1">
      <c r="A316" s="29" t="str">
        <f t="shared" si="138"/>
        <v>Д</v>
      </c>
      <c r="B316" s="29" t="str">
        <f t="shared" si="139"/>
        <v>Б</v>
      </c>
      <c r="C316" s="30" t="s">
        <v>193</v>
      </c>
      <c r="D316" s="31" t="str">
        <f t="shared" si="140"/>
        <v>'09.03.03</v>
      </c>
      <c r="E316" s="32" t="str">
        <f t="shared" si="141"/>
        <v>Прикладная информатика</v>
      </c>
      <c r="F316" s="33" t="s">
        <v>174</v>
      </c>
      <c r="G316" s="33" t="s">
        <v>75</v>
      </c>
      <c r="H316" s="34"/>
      <c r="I316" s="34"/>
      <c r="J316" s="35" t="s">
        <v>47</v>
      </c>
      <c r="K316" s="36" t="s">
        <v>172</v>
      </c>
      <c r="L316" s="36">
        <v>9</v>
      </c>
      <c r="M316" s="37" t="s">
        <v>178</v>
      </c>
      <c r="N316" s="36"/>
      <c r="O316" s="36"/>
      <c r="P316" s="36"/>
      <c r="Q316" s="37" t="s">
        <v>177</v>
      </c>
      <c r="R316" s="38"/>
      <c r="S316" s="38"/>
      <c r="T316" s="38"/>
      <c r="U316" s="38"/>
      <c r="V316" s="38"/>
      <c r="W316" s="39" t="str">
        <f t="shared" si="142"/>
        <v>НПИбд</v>
      </c>
      <c r="X316" s="36" t="s">
        <v>160</v>
      </c>
      <c r="Y316" s="36">
        <v>1</v>
      </c>
      <c r="Z316" s="36">
        <v>1</v>
      </c>
      <c r="AA316" s="39">
        <f t="shared" si="143"/>
        <v>1</v>
      </c>
      <c r="AB316" s="54">
        <v>1</v>
      </c>
      <c r="AC316" s="54"/>
      <c r="AD316" s="40">
        <f t="shared" si="144"/>
        <v>1</v>
      </c>
      <c r="AE316" s="41">
        <f t="shared" si="145"/>
        <v>1</v>
      </c>
      <c r="AF316" s="41">
        <f t="shared" si="146"/>
        <v>1</v>
      </c>
      <c r="AG316" s="42" t="s">
        <v>80</v>
      </c>
      <c r="AH316" s="37" t="s">
        <v>81</v>
      </c>
      <c r="AI316" s="37" t="s">
        <v>94</v>
      </c>
      <c r="AJ316" s="43" t="s">
        <v>124</v>
      </c>
      <c r="AK316" s="37"/>
      <c r="AL316" s="44">
        <f t="shared" si="147"/>
        <v>0</v>
      </c>
      <c r="AM316" s="44">
        <f t="shared" si="148"/>
        <v>0</v>
      </c>
      <c r="AN316" s="44">
        <f t="shared" si="149"/>
        <v>0</v>
      </c>
      <c r="AO316" s="44">
        <f t="shared" si="150"/>
        <v>0</v>
      </c>
      <c r="AP316" s="44">
        <f t="shared" si="151"/>
        <v>0</v>
      </c>
      <c r="AQ316" s="44">
        <f t="shared" si="152"/>
        <v>0</v>
      </c>
      <c r="AR316" s="44">
        <f t="shared" si="153"/>
        <v>0</v>
      </c>
      <c r="AS316" s="44">
        <f t="shared" si="154"/>
        <v>0</v>
      </c>
      <c r="AT316" s="44">
        <f t="shared" si="155"/>
        <v>0</v>
      </c>
      <c r="AU316" s="44">
        <f t="shared" si="156"/>
        <v>0</v>
      </c>
      <c r="AV316" s="44">
        <f>IF(M316="ПП",РПП*AA316*(U316/1.5),IF(M316="ВП",ВПр*AA316*(U316/1.5),IF(M316="РПА",РПА*AA316*(U316/1.5),IF(M316="КПА",кпа*AA316*(U316/1.5),0))))</f>
        <v>0</v>
      </c>
      <c r="AW316" s="44">
        <f t="shared" si="157"/>
        <v>0</v>
      </c>
      <c r="AX316" s="44">
        <f t="shared" si="158"/>
        <v>0</v>
      </c>
      <c r="AY316" s="44">
        <f t="shared" si="159"/>
        <v>0</v>
      </c>
      <c r="AZ316" s="44">
        <f t="shared" si="160"/>
        <v>0</v>
      </c>
      <c r="BA316" s="44">
        <f t="shared" si="161"/>
        <v>0</v>
      </c>
      <c r="BB316" s="44">
        <f t="shared" si="162"/>
        <v>0</v>
      </c>
      <c r="BC316" s="44">
        <f t="shared" si="163"/>
        <v>2</v>
      </c>
      <c r="BD316" s="44">
        <f t="shared" si="164"/>
        <v>0</v>
      </c>
      <c r="BE316" s="45">
        <f t="shared" si="165"/>
        <v>2</v>
      </c>
      <c r="BF316" s="46"/>
      <c r="BG316" s="47">
        <f t="shared" si="166"/>
        <v>0</v>
      </c>
      <c r="BH316" s="47">
        <f t="shared" si="167"/>
        <v>0</v>
      </c>
      <c r="BI316" s="47">
        <f t="shared" si="168"/>
        <v>0</v>
      </c>
      <c r="BJ316" s="48">
        <f t="shared" si="169"/>
        <v>0</v>
      </c>
      <c r="BK316" s="48">
        <f t="shared" si="170"/>
        <v>0</v>
      </c>
      <c r="BL316" s="48">
        <f t="shared" si="171"/>
        <v>2</v>
      </c>
    </row>
    <row r="317" spans="1:64" s="2" customFormat="1" ht="30" customHeight="1">
      <c r="A317" s="29" t="str">
        <f t="shared" si="138"/>
        <v>Д</v>
      </c>
      <c r="B317" s="29" t="str">
        <f t="shared" si="139"/>
        <v>Б</v>
      </c>
      <c r="C317" s="30" t="s">
        <v>193</v>
      </c>
      <c r="D317" s="31" t="str">
        <f t="shared" si="140"/>
        <v>'09.03.03</v>
      </c>
      <c r="E317" s="32" t="str">
        <f t="shared" si="141"/>
        <v>Прикладная информатика</v>
      </c>
      <c r="F317" s="33" t="s">
        <v>174</v>
      </c>
      <c r="G317" s="33" t="s">
        <v>75</v>
      </c>
      <c r="H317" s="34"/>
      <c r="I317" s="34"/>
      <c r="J317" s="35" t="s">
        <v>47</v>
      </c>
      <c r="K317" s="36" t="s">
        <v>172</v>
      </c>
      <c r="L317" s="36">
        <v>9</v>
      </c>
      <c r="M317" s="37" t="s">
        <v>178</v>
      </c>
      <c r="N317" s="36"/>
      <c r="O317" s="36"/>
      <c r="P317" s="36"/>
      <c r="Q317" s="37" t="s">
        <v>177</v>
      </c>
      <c r="R317" s="38"/>
      <c r="S317" s="38"/>
      <c r="T317" s="38"/>
      <c r="U317" s="38"/>
      <c r="V317" s="38"/>
      <c r="W317" s="39" t="str">
        <f t="shared" si="142"/>
        <v>НПИбд</v>
      </c>
      <c r="X317" s="36" t="s">
        <v>160</v>
      </c>
      <c r="Y317" s="36">
        <v>1</v>
      </c>
      <c r="Z317" s="36">
        <v>1</v>
      </c>
      <c r="AA317" s="39">
        <f t="shared" si="143"/>
        <v>5</v>
      </c>
      <c r="AB317" s="54">
        <v>4</v>
      </c>
      <c r="AC317" s="54">
        <v>1</v>
      </c>
      <c r="AD317" s="40">
        <f t="shared" si="144"/>
        <v>1</v>
      </c>
      <c r="AE317" s="41">
        <f t="shared" si="145"/>
        <v>1</v>
      </c>
      <c r="AF317" s="41">
        <f t="shared" si="146"/>
        <v>5</v>
      </c>
      <c r="AG317" s="42" t="s">
        <v>93</v>
      </c>
      <c r="AH317" s="37" t="s">
        <v>100</v>
      </c>
      <c r="AI317" s="37" t="s">
        <v>94</v>
      </c>
      <c r="AJ317" s="43" t="s">
        <v>203</v>
      </c>
      <c r="AK317" s="37"/>
      <c r="AL317" s="44">
        <f t="shared" si="147"/>
        <v>0</v>
      </c>
      <c r="AM317" s="44">
        <f t="shared" si="148"/>
        <v>0</v>
      </c>
      <c r="AN317" s="44">
        <f t="shared" si="149"/>
        <v>0</v>
      </c>
      <c r="AO317" s="44">
        <f t="shared" si="150"/>
        <v>0</v>
      </c>
      <c r="AP317" s="44">
        <f t="shared" si="151"/>
        <v>0</v>
      </c>
      <c r="AQ317" s="44">
        <f t="shared" si="152"/>
        <v>0</v>
      </c>
      <c r="AR317" s="44">
        <f t="shared" si="153"/>
        <v>0</v>
      </c>
      <c r="AS317" s="44">
        <f t="shared" si="154"/>
        <v>0</v>
      </c>
      <c r="AT317" s="44">
        <f t="shared" si="155"/>
        <v>0</v>
      </c>
      <c r="AU317" s="44">
        <f t="shared" si="156"/>
        <v>0</v>
      </c>
      <c r="AV317" s="44">
        <f>IF(M317="ПП",РПП*AA317*(U317/1.5),IF(M317="ВП",ВПр*AA317*(U317/1.5),IF(M317="РПА",РПА*AA317*(U317/1.5),IF(M317="КПА",кпа*AA317*(U317/1.5),0))))</f>
        <v>0</v>
      </c>
      <c r="AW317" s="44">
        <f t="shared" si="157"/>
        <v>0</v>
      </c>
      <c r="AX317" s="44">
        <f t="shared" si="158"/>
        <v>0</v>
      </c>
      <c r="AY317" s="44">
        <f t="shared" si="159"/>
        <v>0</v>
      </c>
      <c r="AZ317" s="44">
        <f t="shared" si="160"/>
        <v>0</v>
      </c>
      <c r="BA317" s="44">
        <f t="shared" si="161"/>
        <v>0</v>
      </c>
      <c r="BB317" s="44">
        <f t="shared" si="162"/>
        <v>0</v>
      </c>
      <c r="BC317" s="44">
        <f t="shared" si="163"/>
        <v>10</v>
      </c>
      <c r="BD317" s="44">
        <f t="shared" si="164"/>
        <v>0</v>
      </c>
      <c r="BE317" s="45">
        <f t="shared" si="165"/>
        <v>10</v>
      </c>
      <c r="BF317" s="46"/>
      <c r="BG317" s="47">
        <f t="shared" si="166"/>
        <v>0</v>
      </c>
      <c r="BH317" s="47">
        <f t="shared" si="167"/>
        <v>0</v>
      </c>
      <c r="BI317" s="47">
        <f t="shared" si="168"/>
        <v>0</v>
      </c>
      <c r="BJ317" s="48">
        <f t="shared" si="169"/>
        <v>0</v>
      </c>
      <c r="BK317" s="48">
        <f t="shared" si="170"/>
        <v>0</v>
      </c>
      <c r="BL317" s="48">
        <f t="shared" si="171"/>
        <v>10</v>
      </c>
    </row>
    <row r="318" spans="1:64" s="2" customFormat="1" ht="30" customHeight="1">
      <c r="A318" s="29" t="str">
        <f t="shared" si="138"/>
        <v>Д</v>
      </c>
      <c r="B318" s="29" t="str">
        <f t="shared" si="139"/>
        <v>Б</v>
      </c>
      <c r="C318" s="30" t="s">
        <v>193</v>
      </c>
      <c r="D318" s="31" t="str">
        <f t="shared" si="140"/>
        <v>'09.03.03</v>
      </c>
      <c r="E318" s="32" t="str">
        <f t="shared" si="141"/>
        <v>Прикладная информатика</v>
      </c>
      <c r="F318" s="33" t="s">
        <v>174</v>
      </c>
      <c r="G318" s="33" t="s">
        <v>75</v>
      </c>
      <c r="H318" s="34"/>
      <c r="I318" s="34"/>
      <c r="J318" s="35" t="s">
        <v>47</v>
      </c>
      <c r="K318" s="36" t="s">
        <v>172</v>
      </c>
      <c r="L318" s="36">
        <v>9</v>
      </c>
      <c r="M318" s="37" t="s">
        <v>178</v>
      </c>
      <c r="N318" s="36"/>
      <c r="O318" s="36"/>
      <c r="P318" s="36"/>
      <c r="Q318" s="37" t="s">
        <v>177</v>
      </c>
      <c r="R318" s="38"/>
      <c r="S318" s="38"/>
      <c r="T318" s="38"/>
      <c r="U318" s="38"/>
      <c r="V318" s="38"/>
      <c r="W318" s="39" t="str">
        <f t="shared" si="142"/>
        <v>НПИбд</v>
      </c>
      <c r="X318" s="36" t="s">
        <v>160</v>
      </c>
      <c r="Y318" s="36">
        <v>1</v>
      </c>
      <c r="Z318" s="36">
        <v>1</v>
      </c>
      <c r="AA318" s="39">
        <f t="shared" si="143"/>
        <v>1</v>
      </c>
      <c r="AB318" s="54">
        <v>1</v>
      </c>
      <c r="AC318" s="54"/>
      <c r="AD318" s="40">
        <f t="shared" si="144"/>
        <v>1</v>
      </c>
      <c r="AE318" s="41">
        <f t="shared" si="145"/>
        <v>1</v>
      </c>
      <c r="AF318" s="41">
        <f t="shared" si="146"/>
        <v>1</v>
      </c>
      <c r="AG318" s="42" t="s">
        <v>93</v>
      </c>
      <c r="AH318" s="37" t="s">
        <v>81</v>
      </c>
      <c r="AI318" s="37" t="s">
        <v>94</v>
      </c>
      <c r="AJ318" s="43" t="s">
        <v>213</v>
      </c>
      <c r="AK318" s="37"/>
      <c r="AL318" s="44">
        <f t="shared" si="147"/>
        <v>0</v>
      </c>
      <c r="AM318" s="44">
        <f t="shared" si="148"/>
        <v>0</v>
      </c>
      <c r="AN318" s="44">
        <f t="shared" si="149"/>
        <v>0</v>
      </c>
      <c r="AO318" s="44">
        <f t="shared" si="150"/>
        <v>0</v>
      </c>
      <c r="AP318" s="44">
        <f t="shared" si="151"/>
        <v>0</v>
      </c>
      <c r="AQ318" s="44">
        <f t="shared" si="152"/>
        <v>0</v>
      </c>
      <c r="AR318" s="44">
        <f t="shared" si="153"/>
        <v>0</v>
      </c>
      <c r="AS318" s="44">
        <f t="shared" si="154"/>
        <v>0</v>
      </c>
      <c r="AT318" s="44">
        <f t="shared" si="155"/>
        <v>0</v>
      </c>
      <c r="AU318" s="44">
        <f t="shared" si="156"/>
        <v>0</v>
      </c>
      <c r="AV318" s="44">
        <f>IF(M318="ПП",РПП*AA318*(U318/1.5),IF(M318="ВП",ВПр*AA318*(U318/1.5),IF(M318="РПА",РПА*AA318*(U318/1.5),IF(M318="КПА",кпа*AA318*(U318/1.5),0))))</f>
        <v>0</v>
      </c>
      <c r="AW318" s="44">
        <f t="shared" si="157"/>
        <v>0</v>
      </c>
      <c r="AX318" s="44">
        <f t="shared" si="158"/>
        <v>0</v>
      </c>
      <c r="AY318" s="44">
        <f t="shared" si="159"/>
        <v>0</v>
      </c>
      <c r="AZ318" s="44">
        <f t="shared" si="160"/>
        <v>0</v>
      </c>
      <c r="BA318" s="44">
        <f t="shared" si="161"/>
        <v>0</v>
      </c>
      <c r="BB318" s="44">
        <f t="shared" si="162"/>
        <v>0</v>
      </c>
      <c r="BC318" s="44">
        <f t="shared" si="163"/>
        <v>2</v>
      </c>
      <c r="BD318" s="44">
        <f t="shared" si="164"/>
        <v>0</v>
      </c>
      <c r="BE318" s="45">
        <f t="shared" si="165"/>
        <v>2</v>
      </c>
      <c r="BF318" s="46"/>
      <c r="BG318" s="47">
        <f t="shared" si="166"/>
        <v>0</v>
      </c>
      <c r="BH318" s="47">
        <f t="shared" si="167"/>
        <v>0</v>
      </c>
      <c r="BI318" s="47">
        <f t="shared" si="168"/>
        <v>0</v>
      </c>
      <c r="BJ318" s="48">
        <f t="shared" si="169"/>
        <v>0</v>
      </c>
      <c r="BK318" s="48">
        <f t="shared" si="170"/>
        <v>0</v>
      </c>
      <c r="BL318" s="48">
        <f t="shared" si="171"/>
        <v>2</v>
      </c>
    </row>
    <row r="319" spans="1:64" s="2" customFormat="1" ht="30" customHeight="1">
      <c r="A319" s="29" t="str">
        <f t="shared" si="138"/>
        <v>Д</v>
      </c>
      <c r="B319" s="29" t="str">
        <f t="shared" si="139"/>
        <v>Б</v>
      </c>
      <c r="C319" s="30" t="s">
        <v>193</v>
      </c>
      <c r="D319" s="31" t="str">
        <f t="shared" si="140"/>
        <v>'09.03.03</v>
      </c>
      <c r="E319" s="32" t="str">
        <f t="shared" si="141"/>
        <v>Прикладная информатика</v>
      </c>
      <c r="F319" s="33" t="s">
        <v>174</v>
      </c>
      <c r="G319" s="33" t="s">
        <v>75</v>
      </c>
      <c r="H319" s="34"/>
      <c r="I319" s="34"/>
      <c r="J319" s="35" t="s">
        <v>47</v>
      </c>
      <c r="K319" s="36" t="s">
        <v>172</v>
      </c>
      <c r="L319" s="36">
        <v>9</v>
      </c>
      <c r="M319" s="37" t="s">
        <v>178</v>
      </c>
      <c r="N319" s="36"/>
      <c r="O319" s="36"/>
      <c r="P319" s="36"/>
      <c r="Q319" s="37" t="s">
        <v>177</v>
      </c>
      <c r="R319" s="38"/>
      <c r="S319" s="38"/>
      <c r="T319" s="38"/>
      <c r="U319" s="38"/>
      <c r="V319" s="38"/>
      <c r="W319" s="39" t="str">
        <f t="shared" si="142"/>
        <v>НПИбд</v>
      </c>
      <c r="X319" s="36" t="s">
        <v>160</v>
      </c>
      <c r="Y319" s="36">
        <v>1</v>
      </c>
      <c r="Z319" s="36">
        <v>1</v>
      </c>
      <c r="AA319" s="39">
        <f t="shared" si="143"/>
        <v>3</v>
      </c>
      <c r="AB319" s="54"/>
      <c r="AC319" s="54">
        <v>3</v>
      </c>
      <c r="AD319" s="40">
        <f t="shared" si="144"/>
        <v>1</v>
      </c>
      <c r="AE319" s="41">
        <f t="shared" si="145"/>
        <v>1</v>
      </c>
      <c r="AF319" s="41">
        <f t="shared" si="146"/>
        <v>3</v>
      </c>
      <c r="AG319" s="42" t="s">
        <v>80</v>
      </c>
      <c r="AH319" s="37" t="s">
        <v>100</v>
      </c>
      <c r="AI319" s="37" t="s">
        <v>94</v>
      </c>
      <c r="AJ319" s="43" t="s">
        <v>157</v>
      </c>
      <c r="AK319" s="37"/>
      <c r="AL319" s="44">
        <f t="shared" si="147"/>
        <v>0</v>
      </c>
      <c r="AM319" s="44">
        <f t="shared" si="148"/>
        <v>0</v>
      </c>
      <c r="AN319" s="44">
        <f t="shared" si="149"/>
        <v>0</v>
      </c>
      <c r="AO319" s="44">
        <f t="shared" si="150"/>
        <v>0</v>
      </c>
      <c r="AP319" s="44">
        <f t="shared" si="151"/>
        <v>0</v>
      </c>
      <c r="AQ319" s="44">
        <f t="shared" si="152"/>
        <v>0</v>
      </c>
      <c r="AR319" s="44">
        <f t="shared" si="153"/>
        <v>0</v>
      </c>
      <c r="AS319" s="44">
        <f t="shared" si="154"/>
        <v>0</v>
      </c>
      <c r="AT319" s="44">
        <f t="shared" si="155"/>
        <v>0</v>
      </c>
      <c r="AU319" s="44">
        <f t="shared" si="156"/>
        <v>0</v>
      </c>
      <c r="AV319" s="44">
        <f>IF(M319="ПП",РПП*AA319*(U319/1.5),IF(M319="ВП",ВПр*AA319*(U319/1.5),IF(M319="РПА",РПА*AA319*(U319/1.5),IF(M319="КПА",кпа*AA319*(U319/1.5),0))))</f>
        <v>0</v>
      </c>
      <c r="AW319" s="44">
        <f t="shared" si="157"/>
        <v>0</v>
      </c>
      <c r="AX319" s="44">
        <f t="shared" si="158"/>
        <v>0</v>
      </c>
      <c r="AY319" s="44">
        <f t="shared" si="159"/>
        <v>0</v>
      </c>
      <c r="AZ319" s="44">
        <f t="shared" si="160"/>
        <v>0</v>
      </c>
      <c r="BA319" s="44">
        <f t="shared" si="161"/>
        <v>0</v>
      </c>
      <c r="BB319" s="44">
        <f t="shared" si="162"/>
        <v>0</v>
      </c>
      <c r="BC319" s="44">
        <f t="shared" si="163"/>
        <v>6</v>
      </c>
      <c r="BD319" s="44">
        <f t="shared" si="164"/>
        <v>0</v>
      </c>
      <c r="BE319" s="45">
        <f t="shared" si="165"/>
        <v>6</v>
      </c>
      <c r="BF319" s="46"/>
      <c r="BG319" s="47">
        <f t="shared" si="166"/>
        <v>0</v>
      </c>
      <c r="BH319" s="47">
        <f t="shared" si="167"/>
        <v>0</v>
      </c>
      <c r="BI319" s="47">
        <f t="shared" si="168"/>
        <v>0</v>
      </c>
      <c r="BJ319" s="48">
        <f t="shared" si="169"/>
        <v>0</v>
      </c>
      <c r="BK319" s="48">
        <f t="shared" si="170"/>
        <v>0</v>
      </c>
      <c r="BL319" s="48">
        <f t="shared" si="171"/>
        <v>6</v>
      </c>
    </row>
    <row r="320" spans="1:64" s="2" customFormat="1" ht="30" customHeight="1">
      <c r="A320" s="29" t="str">
        <f t="shared" si="138"/>
        <v>Д</v>
      </c>
      <c r="B320" s="29" t="str">
        <f t="shared" si="139"/>
        <v>Б</v>
      </c>
      <c r="C320" s="30" t="s">
        <v>193</v>
      </c>
      <c r="D320" s="31" t="str">
        <f t="shared" si="140"/>
        <v>'09.03.03</v>
      </c>
      <c r="E320" s="32" t="str">
        <f t="shared" si="141"/>
        <v>Прикладная информатика</v>
      </c>
      <c r="F320" s="33" t="s">
        <v>174</v>
      </c>
      <c r="G320" s="33" t="s">
        <v>75</v>
      </c>
      <c r="H320" s="34"/>
      <c r="I320" s="34"/>
      <c r="J320" s="35" t="s">
        <v>47</v>
      </c>
      <c r="K320" s="36" t="s">
        <v>172</v>
      </c>
      <c r="L320" s="36">
        <v>9</v>
      </c>
      <c r="M320" s="37" t="s">
        <v>178</v>
      </c>
      <c r="N320" s="36"/>
      <c r="O320" s="36"/>
      <c r="P320" s="36"/>
      <c r="Q320" s="37" t="s">
        <v>177</v>
      </c>
      <c r="R320" s="36"/>
      <c r="S320" s="36"/>
      <c r="T320" s="36"/>
      <c r="U320" s="36"/>
      <c r="V320" s="36"/>
      <c r="W320" s="39" t="str">
        <f t="shared" si="142"/>
        <v>НПИбд</v>
      </c>
      <c r="X320" s="36" t="s">
        <v>160</v>
      </c>
      <c r="Y320" s="36">
        <v>1</v>
      </c>
      <c r="Z320" s="36">
        <v>1</v>
      </c>
      <c r="AA320" s="39">
        <f t="shared" si="143"/>
        <v>2</v>
      </c>
      <c r="AB320" s="54">
        <v>2</v>
      </c>
      <c r="AC320" s="54"/>
      <c r="AD320" s="40">
        <f t="shared" si="144"/>
        <v>1</v>
      </c>
      <c r="AE320" s="41">
        <f t="shared" si="145"/>
        <v>1</v>
      </c>
      <c r="AF320" s="41">
        <f t="shared" si="146"/>
        <v>2</v>
      </c>
      <c r="AG320" s="42" t="s">
        <v>80</v>
      </c>
      <c r="AH320" s="37" t="s">
        <v>81</v>
      </c>
      <c r="AI320" s="37" t="s">
        <v>94</v>
      </c>
      <c r="AJ320" s="43" t="s">
        <v>197</v>
      </c>
      <c r="AK320" s="37"/>
      <c r="AL320" s="44">
        <f t="shared" si="147"/>
        <v>0</v>
      </c>
      <c r="AM320" s="44">
        <f t="shared" si="148"/>
        <v>0</v>
      </c>
      <c r="AN320" s="44">
        <f t="shared" si="149"/>
        <v>0</v>
      </c>
      <c r="AO320" s="44">
        <f t="shared" si="150"/>
        <v>0</v>
      </c>
      <c r="AP320" s="44">
        <f t="shared" si="151"/>
        <v>0</v>
      </c>
      <c r="AQ320" s="44">
        <f t="shared" si="152"/>
        <v>0</v>
      </c>
      <c r="AR320" s="44">
        <f t="shared" si="153"/>
        <v>0</v>
      </c>
      <c r="AS320" s="44">
        <f t="shared" si="154"/>
        <v>0</v>
      </c>
      <c r="AT320" s="44">
        <f t="shared" si="155"/>
        <v>0</v>
      </c>
      <c r="AU320" s="44">
        <f t="shared" si="156"/>
        <v>0</v>
      </c>
      <c r="AV320" s="44">
        <f>IF(M320="ПП",РПП*AA320*(U320/1.5),IF(M320="ВП",ВПр*AA320*(U320/1.5),IF(M320="РПА",РПА*AA320*(U320/1.5),IF(M320="КПА",кпа*AA320*(U320/1.5),0))))</f>
        <v>0</v>
      </c>
      <c r="AW320" s="44">
        <f t="shared" si="157"/>
        <v>0</v>
      </c>
      <c r="AX320" s="44">
        <f t="shared" si="158"/>
        <v>0</v>
      </c>
      <c r="AY320" s="44">
        <f t="shared" si="159"/>
        <v>0</v>
      </c>
      <c r="AZ320" s="44">
        <f t="shared" si="160"/>
        <v>0</v>
      </c>
      <c r="BA320" s="44">
        <f t="shared" si="161"/>
        <v>0</v>
      </c>
      <c r="BB320" s="44">
        <f t="shared" si="162"/>
        <v>0</v>
      </c>
      <c r="BC320" s="44">
        <f t="shared" si="163"/>
        <v>4</v>
      </c>
      <c r="BD320" s="44">
        <f t="shared" si="164"/>
        <v>0</v>
      </c>
      <c r="BE320" s="45">
        <f t="shared" si="165"/>
        <v>4</v>
      </c>
      <c r="BF320" s="46"/>
      <c r="BG320" s="47">
        <f t="shared" si="166"/>
        <v>0</v>
      </c>
      <c r="BH320" s="47">
        <f t="shared" si="167"/>
        <v>0</v>
      </c>
      <c r="BI320" s="47">
        <f t="shared" si="168"/>
        <v>0</v>
      </c>
      <c r="BJ320" s="48">
        <f t="shared" si="169"/>
        <v>0</v>
      </c>
      <c r="BK320" s="48">
        <f t="shared" si="170"/>
        <v>0</v>
      </c>
      <c r="BL320" s="48">
        <f t="shared" si="171"/>
        <v>4</v>
      </c>
    </row>
    <row r="321" spans="1:64" s="2" customFormat="1" ht="30" customHeight="1">
      <c r="A321" s="29" t="str">
        <f t="shared" si="138"/>
        <v>Д</v>
      </c>
      <c r="B321" s="29" t="str">
        <f t="shared" si="139"/>
        <v>Б</v>
      </c>
      <c r="C321" s="30" t="s">
        <v>193</v>
      </c>
      <c r="D321" s="31" t="str">
        <f t="shared" si="140"/>
        <v>'09.03.03</v>
      </c>
      <c r="E321" s="32" t="str">
        <f t="shared" si="141"/>
        <v>Прикладная информатика</v>
      </c>
      <c r="F321" s="33" t="s">
        <v>174</v>
      </c>
      <c r="G321" s="33" t="s">
        <v>75</v>
      </c>
      <c r="H321" s="34"/>
      <c r="I321" s="34"/>
      <c r="J321" s="35" t="s">
        <v>47</v>
      </c>
      <c r="K321" s="36" t="s">
        <v>172</v>
      </c>
      <c r="L321" s="36">
        <v>9</v>
      </c>
      <c r="M321" s="37" t="s">
        <v>178</v>
      </c>
      <c r="N321" s="36"/>
      <c r="O321" s="36"/>
      <c r="P321" s="36"/>
      <c r="Q321" s="37" t="s">
        <v>177</v>
      </c>
      <c r="R321" s="36"/>
      <c r="S321" s="36"/>
      <c r="T321" s="36"/>
      <c r="U321" s="36"/>
      <c r="V321" s="36"/>
      <c r="W321" s="39" t="str">
        <f t="shared" si="142"/>
        <v>НПИбд</v>
      </c>
      <c r="X321" s="36" t="s">
        <v>160</v>
      </c>
      <c r="Y321" s="36">
        <v>1</v>
      </c>
      <c r="Z321" s="36">
        <v>1</v>
      </c>
      <c r="AA321" s="39">
        <f t="shared" si="143"/>
        <v>1</v>
      </c>
      <c r="AB321" s="54"/>
      <c r="AC321" s="54">
        <v>1</v>
      </c>
      <c r="AD321" s="40">
        <f t="shared" si="144"/>
        <v>1</v>
      </c>
      <c r="AE321" s="41">
        <f t="shared" si="145"/>
        <v>1</v>
      </c>
      <c r="AF321" s="41">
        <f t="shared" si="146"/>
        <v>1</v>
      </c>
      <c r="AG321" s="42" t="s">
        <v>80</v>
      </c>
      <c r="AH321" s="37" t="s">
        <v>81</v>
      </c>
      <c r="AI321" s="37" t="s">
        <v>94</v>
      </c>
      <c r="AJ321" s="43" t="s">
        <v>138</v>
      </c>
      <c r="AK321" s="37"/>
      <c r="AL321" s="44">
        <f t="shared" si="147"/>
        <v>0</v>
      </c>
      <c r="AM321" s="44">
        <f t="shared" si="148"/>
        <v>0</v>
      </c>
      <c r="AN321" s="44">
        <f t="shared" si="149"/>
        <v>0</v>
      </c>
      <c r="AO321" s="44">
        <f t="shared" si="150"/>
        <v>0</v>
      </c>
      <c r="AP321" s="44">
        <f t="shared" si="151"/>
        <v>0</v>
      </c>
      <c r="AQ321" s="44">
        <f t="shared" si="152"/>
        <v>0</v>
      </c>
      <c r="AR321" s="44">
        <f t="shared" si="153"/>
        <v>0</v>
      </c>
      <c r="AS321" s="44">
        <f t="shared" si="154"/>
        <v>0</v>
      </c>
      <c r="AT321" s="44">
        <f t="shared" si="155"/>
        <v>0</v>
      </c>
      <c r="AU321" s="44">
        <f t="shared" si="156"/>
        <v>0</v>
      </c>
      <c r="AV321" s="44">
        <f>IF(M321="ПП",РПП*AA321*(U321/1.5),IF(M321="ВП",ВПр*AA321*(U321/1.5),IF(M321="РПА",РПА*AA321*(U321/1.5),IF(M321="КПА",кпа*AA321*(U321/1.5),0))))</f>
        <v>0</v>
      </c>
      <c r="AW321" s="44">
        <f t="shared" si="157"/>
        <v>0</v>
      </c>
      <c r="AX321" s="44">
        <f t="shared" si="158"/>
        <v>0</v>
      </c>
      <c r="AY321" s="44">
        <f t="shared" si="159"/>
        <v>0</v>
      </c>
      <c r="AZ321" s="44">
        <f t="shared" si="160"/>
        <v>0</v>
      </c>
      <c r="BA321" s="44">
        <f t="shared" si="161"/>
        <v>0</v>
      </c>
      <c r="BB321" s="44">
        <f t="shared" si="162"/>
        <v>0</v>
      </c>
      <c r="BC321" s="44">
        <f t="shared" si="163"/>
        <v>2</v>
      </c>
      <c r="BD321" s="44">
        <f t="shared" si="164"/>
        <v>0</v>
      </c>
      <c r="BE321" s="45">
        <f t="shared" si="165"/>
        <v>2</v>
      </c>
      <c r="BF321" s="46"/>
      <c r="BG321" s="47">
        <f t="shared" si="166"/>
        <v>0</v>
      </c>
      <c r="BH321" s="47">
        <f t="shared" si="167"/>
        <v>0</v>
      </c>
      <c r="BI321" s="47">
        <f t="shared" si="168"/>
        <v>0</v>
      </c>
      <c r="BJ321" s="48">
        <f t="shared" si="169"/>
        <v>0</v>
      </c>
      <c r="BK321" s="48">
        <f t="shared" si="170"/>
        <v>0</v>
      </c>
      <c r="BL321" s="48">
        <f t="shared" si="171"/>
        <v>2</v>
      </c>
    </row>
    <row r="322" spans="1:64" s="2" customFormat="1" ht="30" customHeight="1">
      <c r="A322" s="29" t="str">
        <f t="shared" si="138"/>
        <v>Д</v>
      </c>
      <c r="B322" s="29" t="str">
        <f t="shared" si="139"/>
        <v>Б</v>
      </c>
      <c r="C322" s="30" t="s">
        <v>193</v>
      </c>
      <c r="D322" s="31" t="str">
        <f t="shared" si="140"/>
        <v>'09.03.03</v>
      </c>
      <c r="E322" s="32" t="str">
        <f t="shared" si="141"/>
        <v>Прикладная информатика</v>
      </c>
      <c r="F322" s="33" t="s">
        <v>174</v>
      </c>
      <c r="G322" s="33" t="s">
        <v>75</v>
      </c>
      <c r="H322" s="34"/>
      <c r="I322" s="34"/>
      <c r="J322" s="35" t="s">
        <v>47</v>
      </c>
      <c r="K322" s="36" t="s">
        <v>172</v>
      </c>
      <c r="L322" s="36">
        <v>9</v>
      </c>
      <c r="M322" s="37" t="s">
        <v>178</v>
      </c>
      <c r="N322" s="36"/>
      <c r="O322" s="36"/>
      <c r="P322" s="36"/>
      <c r="Q322" s="37" t="s">
        <v>177</v>
      </c>
      <c r="R322" s="36"/>
      <c r="S322" s="36"/>
      <c r="T322" s="36"/>
      <c r="U322" s="36"/>
      <c r="V322" s="36"/>
      <c r="W322" s="39" t="str">
        <f t="shared" si="142"/>
        <v>НПИбд</v>
      </c>
      <c r="X322" s="36" t="s">
        <v>160</v>
      </c>
      <c r="Y322" s="36">
        <v>1</v>
      </c>
      <c r="Z322" s="36">
        <v>1</v>
      </c>
      <c r="AA322" s="39">
        <f t="shared" si="143"/>
        <v>1</v>
      </c>
      <c r="AB322" s="36"/>
      <c r="AC322" s="36">
        <v>1</v>
      </c>
      <c r="AD322" s="40">
        <f t="shared" si="144"/>
        <v>1</v>
      </c>
      <c r="AE322" s="41">
        <f t="shared" si="145"/>
        <v>1</v>
      </c>
      <c r="AF322" s="41">
        <f t="shared" si="146"/>
        <v>1</v>
      </c>
      <c r="AG322" s="42" t="s">
        <v>80</v>
      </c>
      <c r="AH322" s="37" t="s">
        <v>81</v>
      </c>
      <c r="AI322" s="37" t="s">
        <v>94</v>
      </c>
      <c r="AJ322" s="43" t="s">
        <v>102</v>
      </c>
      <c r="AK322" s="37"/>
      <c r="AL322" s="44">
        <f t="shared" si="147"/>
        <v>0</v>
      </c>
      <c r="AM322" s="44">
        <f t="shared" si="148"/>
        <v>0</v>
      </c>
      <c r="AN322" s="44">
        <f t="shared" si="149"/>
        <v>0</v>
      </c>
      <c r="AO322" s="44">
        <f t="shared" si="150"/>
        <v>0</v>
      </c>
      <c r="AP322" s="44">
        <f t="shared" si="151"/>
        <v>0</v>
      </c>
      <c r="AQ322" s="44">
        <f t="shared" si="152"/>
        <v>0</v>
      </c>
      <c r="AR322" s="44">
        <f t="shared" si="153"/>
        <v>0</v>
      </c>
      <c r="AS322" s="44">
        <f t="shared" si="154"/>
        <v>0</v>
      </c>
      <c r="AT322" s="44">
        <f t="shared" si="155"/>
        <v>0</v>
      </c>
      <c r="AU322" s="44">
        <f t="shared" si="156"/>
        <v>0</v>
      </c>
      <c r="AV322" s="44">
        <f>IF(M322="ПП",РПП*AA322*(U322/1.5),IF(M322="ВП",ВПр*AA322*(U322/1.5),IF(M322="РПА",РПА*AA322*(U322/1.5),IF(M322="КПА",кпа*AA322*(U322/1.5),0))))</f>
        <v>0</v>
      </c>
      <c r="AW322" s="44">
        <f t="shared" si="157"/>
        <v>0</v>
      </c>
      <c r="AX322" s="44">
        <f t="shared" si="158"/>
        <v>0</v>
      </c>
      <c r="AY322" s="44">
        <f t="shared" si="159"/>
        <v>0</v>
      </c>
      <c r="AZ322" s="44">
        <f t="shared" si="160"/>
        <v>0</v>
      </c>
      <c r="BA322" s="44">
        <f t="shared" si="161"/>
        <v>0</v>
      </c>
      <c r="BB322" s="44">
        <f t="shared" si="162"/>
        <v>0</v>
      </c>
      <c r="BC322" s="44">
        <f t="shared" si="163"/>
        <v>2</v>
      </c>
      <c r="BD322" s="44">
        <f t="shared" si="164"/>
        <v>0</v>
      </c>
      <c r="BE322" s="45">
        <f t="shared" si="165"/>
        <v>2</v>
      </c>
      <c r="BF322" s="46"/>
      <c r="BG322" s="47">
        <f t="shared" si="166"/>
        <v>0</v>
      </c>
      <c r="BH322" s="47">
        <f t="shared" si="167"/>
        <v>0</v>
      </c>
      <c r="BI322" s="47">
        <f t="shared" si="168"/>
        <v>0</v>
      </c>
      <c r="BJ322" s="48">
        <f t="shared" si="169"/>
        <v>0</v>
      </c>
      <c r="BK322" s="48">
        <f t="shared" si="170"/>
        <v>0</v>
      </c>
      <c r="BL322" s="48">
        <f t="shared" si="171"/>
        <v>2</v>
      </c>
    </row>
    <row r="323" spans="1:64" s="2" customFormat="1" ht="30" customHeight="1">
      <c r="A323" s="29" t="str">
        <f t="shared" si="138"/>
        <v>Д</v>
      </c>
      <c r="B323" s="29" t="str">
        <f t="shared" si="139"/>
        <v>Б</v>
      </c>
      <c r="C323" s="30" t="s">
        <v>193</v>
      </c>
      <c r="D323" s="31" t="str">
        <f t="shared" si="140"/>
        <v>'09.03.03</v>
      </c>
      <c r="E323" s="32" t="str">
        <f t="shared" si="141"/>
        <v>Прикладная информатика</v>
      </c>
      <c r="F323" s="33" t="s">
        <v>174</v>
      </c>
      <c r="G323" s="33" t="s">
        <v>75</v>
      </c>
      <c r="H323" s="34"/>
      <c r="I323" s="34"/>
      <c r="J323" s="35" t="s">
        <v>47</v>
      </c>
      <c r="K323" s="36" t="s">
        <v>172</v>
      </c>
      <c r="L323" s="36">
        <v>9</v>
      </c>
      <c r="M323" s="37" t="s">
        <v>178</v>
      </c>
      <c r="N323" s="36"/>
      <c r="O323" s="36"/>
      <c r="P323" s="36"/>
      <c r="Q323" s="37" t="s">
        <v>177</v>
      </c>
      <c r="R323" s="36"/>
      <c r="S323" s="36"/>
      <c r="T323" s="36"/>
      <c r="U323" s="36"/>
      <c r="V323" s="36"/>
      <c r="W323" s="39" t="str">
        <f t="shared" si="142"/>
        <v>НПИбд</v>
      </c>
      <c r="X323" s="36" t="s">
        <v>160</v>
      </c>
      <c r="Y323" s="36">
        <v>1</v>
      </c>
      <c r="Z323" s="36">
        <v>1</v>
      </c>
      <c r="AA323" s="39">
        <f t="shared" si="143"/>
        <v>1</v>
      </c>
      <c r="AB323" s="54">
        <v>1</v>
      </c>
      <c r="AC323" s="36"/>
      <c r="AD323" s="40">
        <f t="shared" si="144"/>
        <v>1</v>
      </c>
      <c r="AE323" s="41">
        <f t="shared" si="145"/>
        <v>1</v>
      </c>
      <c r="AF323" s="41">
        <f t="shared" si="146"/>
        <v>1</v>
      </c>
      <c r="AG323" s="42" t="s">
        <v>80</v>
      </c>
      <c r="AH323" s="37" t="s">
        <v>81</v>
      </c>
      <c r="AI323" s="37" t="s">
        <v>94</v>
      </c>
      <c r="AJ323" s="43" t="s">
        <v>107</v>
      </c>
      <c r="AK323" s="37"/>
      <c r="AL323" s="44">
        <f t="shared" si="147"/>
        <v>0</v>
      </c>
      <c r="AM323" s="44">
        <f t="shared" si="148"/>
        <v>0</v>
      </c>
      <c r="AN323" s="44">
        <f t="shared" si="149"/>
        <v>0</v>
      </c>
      <c r="AO323" s="44">
        <f t="shared" si="150"/>
        <v>0</v>
      </c>
      <c r="AP323" s="44">
        <f t="shared" si="151"/>
        <v>0</v>
      </c>
      <c r="AQ323" s="44">
        <f t="shared" si="152"/>
        <v>0</v>
      </c>
      <c r="AR323" s="44">
        <f t="shared" si="153"/>
        <v>0</v>
      </c>
      <c r="AS323" s="44">
        <f t="shared" si="154"/>
        <v>0</v>
      </c>
      <c r="AT323" s="44">
        <f t="shared" si="155"/>
        <v>0</v>
      </c>
      <c r="AU323" s="44">
        <f t="shared" si="156"/>
        <v>0</v>
      </c>
      <c r="AV323" s="44">
        <f>IF(M323="ПП",РПП*AA323*(U323/1.5),IF(M323="ВП",ВПр*AA323*(U323/1.5),IF(M323="РПА",РПА*AA323*(U323/1.5),IF(M323="КПА",кпа*AA323*(U323/1.5),0))))</f>
        <v>0</v>
      </c>
      <c r="AW323" s="44">
        <f t="shared" si="157"/>
        <v>0</v>
      </c>
      <c r="AX323" s="44">
        <f t="shared" si="158"/>
        <v>0</v>
      </c>
      <c r="AY323" s="44">
        <f t="shared" si="159"/>
        <v>0</v>
      </c>
      <c r="AZ323" s="44">
        <f t="shared" si="160"/>
        <v>0</v>
      </c>
      <c r="BA323" s="44">
        <f t="shared" si="161"/>
        <v>0</v>
      </c>
      <c r="BB323" s="44">
        <f t="shared" si="162"/>
        <v>0</v>
      </c>
      <c r="BC323" s="44">
        <f t="shared" si="163"/>
        <v>2</v>
      </c>
      <c r="BD323" s="44">
        <f t="shared" si="164"/>
        <v>0</v>
      </c>
      <c r="BE323" s="45">
        <f t="shared" si="165"/>
        <v>2</v>
      </c>
      <c r="BF323" s="46"/>
      <c r="BG323" s="47">
        <f t="shared" si="166"/>
        <v>0</v>
      </c>
      <c r="BH323" s="47">
        <f t="shared" si="167"/>
        <v>0</v>
      </c>
      <c r="BI323" s="47">
        <f t="shared" si="168"/>
        <v>0</v>
      </c>
      <c r="BJ323" s="48">
        <f t="shared" si="169"/>
        <v>0</v>
      </c>
      <c r="BK323" s="48">
        <f t="shared" si="170"/>
        <v>0</v>
      </c>
      <c r="BL323" s="48">
        <f t="shared" si="171"/>
        <v>2</v>
      </c>
    </row>
    <row r="324" spans="1:64" s="2" customFormat="1" ht="30" customHeight="1">
      <c r="A324" s="29" t="str">
        <f t="shared" si="138"/>
        <v>Д</v>
      </c>
      <c r="B324" s="29" t="str">
        <f t="shared" si="139"/>
        <v>Б</v>
      </c>
      <c r="C324" s="30" t="s">
        <v>193</v>
      </c>
      <c r="D324" s="31" t="str">
        <f t="shared" si="140"/>
        <v>'09.03.03</v>
      </c>
      <c r="E324" s="32" t="str">
        <f t="shared" si="141"/>
        <v>Прикладная информатика</v>
      </c>
      <c r="F324" s="33" t="s">
        <v>174</v>
      </c>
      <c r="G324" s="33" t="s">
        <v>75</v>
      </c>
      <c r="H324" s="34"/>
      <c r="I324" s="34"/>
      <c r="J324" s="35" t="s">
        <v>179</v>
      </c>
      <c r="K324" s="36" t="s">
        <v>172</v>
      </c>
      <c r="L324" s="36">
        <v>9</v>
      </c>
      <c r="M324" s="37" t="s">
        <v>180</v>
      </c>
      <c r="N324" s="36"/>
      <c r="O324" s="36"/>
      <c r="P324" s="36"/>
      <c r="Q324" s="37" t="s">
        <v>181</v>
      </c>
      <c r="R324" s="36"/>
      <c r="S324" s="36"/>
      <c r="T324" s="36"/>
      <c r="U324" s="36"/>
      <c r="V324" s="36"/>
      <c r="W324" s="39" t="str">
        <f t="shared" si="142"/>
        <v>НПИбд</v>
      </c>
      <c r="X324" s="36" t="s">
        <v>160</v>
      </c>
      <c r="Y324" s="36">
        <v>1</v>
      </c>
      <c r="Z324" s="36">
        <v>1</v>
      </c>
      <c r="AA324" s="39">
        <f t="shared" si="143"/>
        <v>18</v>
      </c>
      <c r="AB324" s="53">
        <v>13</v>
      </c>
      <c r="AC324" s="53">
        <v>5</v>
      </c>
      <c r="AD324" s="40">
        <f t="shared" si="144"/>
        <v>24</v>
      </c>
      <c r="AE324" s="41">
        <f t="shared" si="145"/>
        <v>0.75</v>
      </c>
      <c r="AF324" s="41">
        <f t="shared" si="146"/>
        <v>0.75</v>
      </c>
      <c r="AG324" s="42" t="s">
        <v>80</v>
      </c>
      <c r="AH324" s="37" t="s">
        <v>81</v>
      </c>
      <c r="AI324" s="37" t="s">
        <v>94</v>
      </c>
      <c r="AJ324" s="43" t="s">
        <v>102</v>
      </c>
      <c r="AK324" s="37"/>
      <c r="AL324" s="44">
        <f t="shared" si="147"/>
        <v>0</v>
      </c>
      <c r="AM324" s="44">
        <f t="shared" si="148"/>
        <v>0</v>
      </c>
      <c r="AN324" s="44">
        <f t="shared" si="149"/>
        <v>0</v>
      </c>
      <c r="AO324" s="44">
        <f t="shared" si="150"/>
        <v>0</v>
      </c>
      <c r="AP324" s="44">
        <f t="shared" si="151"/>
        <v>0</v>
      </c>
      <c r="AQ324" s="44">
        <f t="shared" si="152"/>
        <v>0</v>
      </c>
      <c r="AR324" s="44">
        <f t="shared" si="153"/>
        <v>0</v>
      </c>
      <c r="AS324" s="44">
        <f t="shared" si="154"/>
        <v>0</v>
      </c>
      <c r="AT324" s="44">
        <f t="shared" si="155"/>
        <v>0</v>
      </c>
      <c r="AU324" s="44">
        <f t="shared" si="156"/>
        <v>0</v>
      </c>
      <c r="AV324" s="44">
        <f>IF(M324="ПП",РПП*AA324*(U324/1.5),IF(M324="ВП",ВПр*AA324*(U324/1.5),IF(M324="РПА",РПА*AA324*(U324/1.5),IF(M324="КПА",кпа*AA324*(U324/1.5),0))))</f>
        <v>0</v>
      </c>
      <c r="AW324" s="44">
        <f t="shared" si="157"/>
        <v>0</v>
      </c>
      <c r="AX324" s="44">
        <f t="shared" si="158"/>
        <v>0</v>
      </c>
      <c r="AY324" s="44">
        <f t="shared" si="159"/>
        <v>0</v>
      </c>
      <c r="AZ324" s="44">
        <f t="shared" si="160"/>
        <v>0</v>
      </c>
      <c r="BA324" s="44">
        <f t="shared" si="161"/>
        <v>0</v>
      </c>
      <c r="BB324" s="44">
        <f t="shared" si="162"/>
        <v>0</v>
      </c>
      <c r="BC324" s="44">
        <f t="shared" si="163"/>
        <v>0</v>
      </c>
      <c r="BD324" s="44">
        <f t="shared" si="164"/>
        <v>1.5</v>
      </c>
      <c r="BE324" s="45">
        <f t="shared" si="165"/>
        <v>1.5</v>
      </c>
      <c r="BF324" s="46"/>
      <c r="BG324" s="47">
        <f t="shared" si="166"/>
        <v>0</v>
      </c>
      <c r="BH324" s="47">
        <f t="shared" si="167"/>
        <v>0</v>
      </c>
      <c r="BI324" s="47">
        <f t="shared" si="168"/>
        <v>0</v>
      </c>
      <c r="BJ324" s="48">
        <f t="shared" si="169"/>
        <v>0</v>
      </c>
      <c r="BK324" s="48">
        <f t="shared" si="170"/>
        <v>0</v>
      </c>
      <c r="BL324" s="48">
        <f t="shared" si="171"/>
        <v>1.5</v>
      </c>
    </row>
    <row r="325" spans="1:64" s="2" customFormat="1" ht="30" customHeight="1">
      <c r="A325" s="29" t="str">
        <f t="shared" si="138"/>
        <v>Д</v>
      </c>
      <c r="B325" s="29" t="str">
        <f t="shared" si="139"/>
        <v>Б</v>
      </c>
      <c r="C325" s="30" t="s">
        <v>193</v>
      </c>
      <c r="D325" s="31" t="str">
        <f t="shared" si="140"/>
        <v>'09.03.03</v>
      </c>
      <c r="E325" s="32" t="str">
        <f t="shared" si="141"/>
        <v>Прикладная информатика</v>
      </c>
      <c r="F325" s="33" t="s">
        <v>174</v>
      </c>
      <c r="G325" s="33" t="s">
        <v>75</v>
      </c>
      <c r="H325" s="34"/>
      <c r="I325" s="34"/>
      <c r="J325" s="35" t="s">
        <v>182</v>
      </c>
      <c r="K325" s="36" t="s">
        <v>172</v>
      </c>
      <c r="L325" s="36">
        <v>9</v>
      </c>
      <c r="M325" s="37" t="s">
        <v>183</v>
      </c>
      <c r="N325" s="36"/>
      <c r="O325" s="36"/>
      <c r="P325" s="36"/>
      <c r="Q325" s="37"/>
      <c r="R325" s="36"/>
      <c r="S325" s="36"/>
      <c r="T325" s="36"/>
      <c r="U325" s="36"/>
      <c r="V325" s="36"/>
      <c r="W325" s="39" t="str">
        <f t="shared" si="142"/>
        <v>НПИбд</v>
      </c>
      <c r="X325" s="36" t="s">
        <v>160</v>
      </c>
      <c r="Y325" s="36">
        <v>1</v>
      </c>
      <c r="Z325" s="36">
        <v>1</v>
      </c>
      <c r="AA325" s="39">
        <f t="shared" si="143"/>
        <v>18</v>
      </c>
      <c r="AB325" s="53">
        <v>13</v>
      </c>
      <c r="AC325" s="53">
        <v>5</v>
      </c>
      <c r="AD325" s="40">
        <f t="shared" si="144"/>
        <v>1</v>
      </c>
      <c r="AE325" s="41">
        <f t="shared" si="145"/>
        <v>1</v>
      </c>
      <c r="AF325" s="41">
        <f t="shared" si="146"/>
        <v>18</v>
      </c>
      <c r="AG325" s="42" t="s">
        <v>80</v>
      </c>
      <c r="AH325" s="37" t="s">
        <v>169</v>
      </c>
      <c r="AI325" s="37"/>
      <c r="AJ325" s="43" t="s">
        <v>184</v>
      </c>
      <c r="AK325" s="37"/>
      <c r="AL325" s="44">
        <f t="shared" si="147"/>
        <v>0</v>
      </c>
      <c r="AM325" s="44">
        <f t="shared" si="148"/>
        <v>0</v>
      </c>
      <c r="AN325" s="44">
        <f t="shared" si="149"/>
        <v>0</v>
      </c>
      <c r="AO325" s="44">
        <f t="shared" si="150"/>
        <v>0</v>
      </c>
      <c r="AP325" s="44">
        <f t="shared" si="151"/>
        <v>0</v>
      </c>
      <c r="AQ325" s="44">
        <f t="shared" si="152"/>
        <v>0</v>
      </c>
      <c r="AR325" s="44">
        <f t="shared" si="153"/>
        <v>0</v>
      </c>
      <c r="AS325" s="44">
        <f t="shared" si="154"/>
        <v>0</v>
      </c>
      <c r="AT325" s="44">
        <f t="shared" si="155"/>
        <v>0</v>
      </c>
      <c r="AU325" s="44">
        <f t="shared" si="156"/>
        <v>0</v>
      </c>
      <c r="AV325" s="44">
        <f>IF(M325="ПП",РПП*AA325*(U325/1.5),IF(M325="ВП",ВПр*AA325*(U325/1.5),IF(M325="РПА",РПА*AA325*(U325/1.5),IF(M325="КПА",кпа*AA325*(U325/1.5),0))))</f>
        <v>0</v>
      </c>
      <c r="AW325" s="44">
        <f t="shared" si="157"/>
        <v>0</v>
      </c>
      <c r="AX325" s="44">
        <f t="shared" si="158"/>
        <v>0</v>
      </c>
      <c r="AY325" s="44">
        <f t="shared" si="159"/>
        <v>0</v>
      </c>
      <c r="AZ325" s="44">
        <f t="shared" si="160"/>
        <v>0</v>
      </c>
      <c r="BA325" s="44">
        <f t="shared" si="161"/>
        <v>0</v>
      </c>
      <c r="BB325" s="44">
        <f t="shared" si="162"/>
        <v>0</v>
      </c>
      <c r="BC325" s="44">
        <f t="shared" si="163"/>
        <v>0</v>
      </c>
      <c r="BD325" s="44">
        <f t="shared" si="164"/>
        <v>9</v>
      </c>
      <c r="BE325" s="45">
        <f t="shared" si="165"/>
        <v>9</v>
      </c>
      <c r="BF325" s="46"/>
      <c r="BG325" s="47">
        <f t="shared" si="166"/>
        <v>0</v>
      </c>
      <c r="BH325" s="47">
        <f t="shared" si="167"/>
        <v>0</v>
      </c>
      <c r="BI325" s="47">
        <f t="shared" si="168"/>
        <v>0</v>
      </c>
      <c r="BJ325" s="48">
        <f t="shared" si="169"/>
        <v>0</v>
      </c>
      <c r="BK325" s="48">
        <f t="shared" si="170"/>
        <v>0</v>
      </c>
      <c r="BL325" s="48">
        <f t="shared" si="171"/>
        <v>9</v>
      </c>
    </row>
    <row r="326" spans="1:64" s="2" customFormat="1" ht="30" customHeight="1">
      <c r="A326" s="29" t="str">
        <f t="shared" ref="A326:A389" si="172">IF(C326&gt;0, VLOOKUP(C326,Код_ООП,12,FALSE()),0)</f>
        <v>Д</v>
      </c>
      <c r="B326" s="29" t="str">
        <f t="shared" ref="B326:B389" si="173">IF(C326&gt;0, VLOOKUP(C326,Код_ООП,11,FALSE()),0)</f>
        <v>Б</v>
      </c>
      <c r="C326" s="30" t="s">
        <v>193</v>
      </c>
      <c r="D326" s="31" t="str">
        <f t="shared" ref="D326:D389" si="174">IF(C326&gt;0, VLOOKUP(C326,Код_ООП,2,FALSE()),0)</f>
        <v>'09.03.03</v>
      </c>
      <c r="E326" s="32" t="str">
        <f t="shared" ref="E326:E389" si="175">IF(C326&gt;0, VLOOKUP(C326,Код_ООП,8,FALSE()),0)</f>
        <v>Прикладная информатика</v>
      </c>
      <c r="F326" s="33" t="s">
        <v>174</v>
      </c>
      <c r="G326" s="33" t="s">
        <v>75</v>
      </c>
      <c r="H326" s="34"/>
      <c r="I326" s="34"/>
      <c r="J326" s="35" t="s">
        <v>185</v>
      </c>
      <c r="K326" s="36" t="s">
        <v>172</v>
      </c>
      <c r="L326" s="36">
        <v>9</v>
      </c>
      <c r="M326" s="37" t="s">
        <v>186</v>
      </c>
      <c r="N326" s="36"/>
      <c r="O326" s="36"/>
      <c r="P326" s="36"/>
      <c r="Q326" s="37" t="s">
        <v>181</v>
      </c>
      <c r="R326" s="36"/>
      <c r="S326" s="36"/>
      <c r="T326" s="36"/>
      <c r="U326" s="36"/>
      <c r="V326" s="36"/>
      <c r="W326" s="39" t="str">
        <f t="shared" ref="W326:W389" si="176">MID(C326,1,5)</f>
        <v>НПИбд</v>
      </c>
      <c r="X326" s="36" t="s">
        <v>160</v>
      </c>
      <c r="Y326" s="36">
        <v>1</v>
      </c>
      <c r="Z326" s="36">
        <v>1</v>
      </c>
      <c r="AA326" s="39">
        <f t="shared" ref="AA326:AA389" si="177">AB326+AC326</f>
        <v>18</v>
      </c>
      <c r="AB326" s="53">
        <v>13</v>
      </c>
      <c r="AC326" s="53">
        <v>5</v>
      </c>
      <c r="AD326" s="40">
        <f t="shared" ref="AD326:AD389" si="178">IF(M326="сп",6,IF(M326="клн",8,IF(OR(M326="лаб",M326="ия"),12,IF(OR(M326="пр",M326="ТЕСТ"),IF(OR(B326="Б",B326="С"),24,12),IF(M326="лек",AA326,1)))))</f>
        <v>1</v>
      </c>
      <c r="AE326" s="41">
        <f t="shared" ref="AE326:AE389" si="179">IF(AF326&gt;1,1,AF326)</f>
        <v>1</v>
      </c>
      <c r="AF326" s="41">
        <f t="shared" ref="AF326:AF389" si="180">AA326/AD326</f>
        <v>18</v>
      </c>
      <c r="AG326" s="42" t="s">
        <v>93</v>
      </c>
      <c r="AH326" s="37" t="s">
        <v>81</v>
      </c>
      <c r="AI326" s="37" t="s">
        <v>82</v>
      </c>
      <c r="AJ326" s="43" t="s">
        <v>187</v>
      </c>
      <c r="AK326" s="37"/>
      <c r="AL326" s="44">
        <f t="shared" ref="AL326:AL389" si="181">IF(OR(M326="лек",M326="ТУИС"),(IF(NOT(B326="ЦМ"),N326*L326,0)),0)</f>
        <v>0</v>
      </c>
      <c r="AM326" s="44">
        <f t="shared" ref="AM326:AM389" si="182">IF(OR(M326="пр",M326="ия",M326="сп"),P326*AE326*L326,0)</f>
        <v>0</v>
      </c>
      <c r="AN326" s="44">
        <f t="shared" ref="AN326:AN389" si="183">IF(OR(M326="лаб",M326="клн"),O326*AE326*L326,0)</f>
        <v>0</v>
      </c>
      <c r="AO326" s="44">
        <f t="shared" ref="AO326:AO389" si="184">IF((AND(OR(K326=1,K326=2,K326=3,K326=4,K326=5,K326=6,K326=7,K326=8,K326=9,K326=10,K326=11,K326=12),OR(Q326="Зач",Q326="Экз"))),ТКиРА*AA326,0)+IF(SUM(N326:P326)&lt;&gt;0,IF(Q326="ТК",ТКиРА*AA326,0),0)</f>
        <v>0</v>
      </c>
      <c r="AP326" s="44">
        <f t="shared" ref="AP326:AP389" si="185">IF(SUM(O326:P326)&lt;&gt;0,IF(Q326="Зач",ПАБРС*AA326,0),0)+IF(N326&lt;&gt;0,IF(Q326="Экз",ПАБРС*AA326,0),0)</f>
        <v>0</v>
      </c>
      <c r="AQ326" s="44">
        <f t="shared" ref="AQ326:AQ389" si="186">IF(AP326&lt;&gt;0,ОфВед*(IF(OR(M326="лек",M326="лаб"),Z326,AE326)),0)</f>
        <v>0</v>
      </c>
      <c r="AR326" s="44">
        <f t="shared" ref="AR326:AR389" si="187">IF(A326="Д",ТКЛД,IF(A326="В",ТКЛВ,IF(A326="З",ТКЛЗ,0)))*AL326*Z326</f>
        <v>0</v>
      </c>
      <c r="AS326" s="44">
        <f t="shared" ref="AS326:AS389" si="188">IF(OR(M326="лаб",M326="пр"),IF(R326="К",AA326*ВПКР,IF(R326="М",AA326*ВПИБ,0)),0)</f>
        <v>0</v>
      </c>
      <c r="AT326" s="44">
        <f t="shared" ref="AT326:AT389" si="189">IF(OR(M326="лаб",M326="пр"),IF(S326="К",AA326*ВПКП,0),0)</f>
        <v>0</v>
      </c>
      <c r="AU326" s="44">
        <f t="shared" ref="AU326:AU389" si="190">IF(M326="УП",T326/1.5*AA326*РУП,IF(M326="УПМ",T326/1.5*AA326*РУПЛеч,0))</f>
        <v>0</v>
      </c>
      <c r="AV326" s="44">
        <f>IF(M326="ПП",РПП*AA326*(U326/1.5),IF(M326="ВП",ВПр*AA326*(U326/1.5),IF(M326="РПА",РПА*AA326*(U326/1.5),IF(M326="КПА",кпа*AA326*(U326/1.5),0))))</f>
        <v>0</v>
      </c>
      <c r="AW326" s="44">
        <f t="shared" ref="AW326:AW389" si="191">IF(M326="НР",(AB326*НИРМ+AC326*НИРМИн)*(V326/1.5),IF(M326="НИ",(AB326*НИРА+AC326*НИРАИ)*(V326/1.5),0))</f>
        <v>0</v>
      </c>
      <c r="AX326" s="44">
        <f t="shared" ref="AX326:AX389" si="192">IF(AND(M326="ЦП",B326="ЦМ"),AA326*ЦП,0)</f>
        <v>0</v>
      </c>
      <c r="AY326" s="44">
        <f t="shared" ref="AY326:AY389" si="193">IF(B326="А",IF(M326="РР",AA326*РефАсп,IF(M326="РРФ",AA326*РефФил,0)),0)</f>
        <v>0</v>
      </c>
      <c r="AZ326" s="44">
        <f t="shared" ref="AZ326:AZ389" si="194">IF(AND(Q326="КЭ",M326="ЧК"),AA326*КдЭк,0)</f>
        <v>0</v>
      </c>
      <c r="BA326" s="44">
        <f t="shared" ref="BA326:BA389" si="195">IF(AND(M326="НКД",B326="Д"),AA326*НКД,0)+IF(AND(M326="РПЛ",B326="А"),AA326*РукПЛ,0)+IF(AND(M326="РСтж",B326="А"),AB326*РукСт+AC326*РукИСт,0)+IF(M326="ФГТ",AB326*РукРФа+AC326*РукИна,0)</f>
        <v>0</v>
      </c>
      <c r="BB326" s="44">
        <f t="shared" ref="BB326:BB389" si="196">IF(M326="РК",IF(OR(B326="С",B326="М"),(AB326*РСМ+AC326*РСМИ),0),0)+IF(M326="РК",IF(B326="Б",(AB326*РБ+AC326*РБИ),0),0)+IF(M326="РК",IF(B326="А",(AB326*РНКР+AC326*РНКРИн),0),0)+IF(AND(Q326="ПАкр"),AA326*0.3)</f>
        <v>0</v>
      </c>
      <c r="BC326" s="44">
        <f t="shared" ref="BC326:BC389" si="197">IF(M326="РДП",IF(B326="А",AA326*РРА,IF(OR(B326="С",B326="М"),AA326*РРСМ,IF(B326="Б",AA326*РРБ,0))),IF(M326="РДИ",AA326*РДП,0))</f>
        <v>0</v>
      </c>
      <c r="BD326" s="44">
        <f t="shared" ref="BD326:BD389" si="198">IF(M326="ЧГ",AA326*ЧГ,IF(M326="ПГ",AA326*ПГ,IF(M326="ТЕСТ",ТГИЭ*AF326,IF(M326="СГ",AA326*СГ,0))))</f>
        <v>4.5</v>
      </c>
      <c r="BE326" s="45">
        <f t="shared" ref="BE326:BE389" si="199">SUM(AL326:BD326)</f>
        <v>4.5</v>
      </c>
      <c r="BF326" s="46"/>
      <c r="BG326" s="47">
        <f t="shared" ref="BG326:BG389" si="200">IF(OR(K326="1;1",K326="1;2",K326=1,K326="3;1",K326="3;2",K326=3,K326="5;1",K326="5;2",K326=5,K326="7;1",K326="7;2",K326=7,K326="9;1",K326="9;2",K326=9,K326=11),SUM(AL326:AN326),0)</f>
        <v>0</v>
      </c>
      <c r="BH326" s="47">
        <f t="shared" ref="BH326:BH389" si="201">IF(BG326&lt;&gt;0,SUM(N326:P326)/2,0)</f>
        <v>0</v>
      </c>
      <c r="BI326" s="47">
        <f t="shared" ref="BI326:BI389" si="202">IF(OR(K326="1;1",K326="1;2",K326=1,K326="3;1",K326="3;2",K326=3,K326="5;1",K326="5;2",K326=5,K326="7;1",K326="7;2",K326=7,K326="9;1",K326="9;2",K326=9,K326=11),SUM(AO326:BD326),0)</f>
        <v>0</v>
      </c>
      <c r="BJ326" s="48">
        <f t="shared" ref="BJ326:BJ389" si="203">IF(OR(K326="2;3",K326="2;4",K326=2,K326="4;3",K326="4;4",K326=4,K326="6;3",K326="6;4",K326=6,K326="8;3",K326="8;4",K326=8,K326="10;3",K326="10;4",K326=10,K326=12),SUM(AL326:AN326),0)</f>
        <v>0</v>
      </c>
      <c r="BK326" s="48">
        <f t="shared" ref="BK326:BK389" si="204">IF(BJ326&lt;&gt;0,SUM(N326:P326)/2,0)</f>
        <v>0</v>
      </c>
      <c r="BL326" s="48">
        <f t="shared" ref="BL326:BL389" si="205">IF(OR(K326="2;3",K326="2;4",K326=2,K326="4;3",K326="4;4",K326=4,K326="6;3",K326="6;4",K326=6,K326="8;3",K326="8;4",K326=8,K326="10;3",K326="10;4",K326=10,K326=12),SUM(AO326:BD326),0)</f>
        <v>4.5</v>
      </c>
    </row>
    <row r="327" spans="1:64" s="2" customFormat="1" ht="30" customHeight="1">
      <c r="A327" s="29" t="str">
        <f t="shared" si="172"/>
        <v>Д</v>
      </c>
      <c r="B327" s="29" t="str">
        <f t="shared" si="173"/>
        <v>Б</v>
      </c>
      <c r="C327" s="30" t="s">
        <v>193</v>
      </c>
      <c r="D327" s="31" t="str">
        <f t="shared" si="174"/>
        <v>'09.03.03</v>
      </c>
      <c r="E327" s="32" t="str">
        <f t="shared" si="175"/>
        <v>Прикладная информатика</v>
      </c>
      <c r="F327" s="33" t="s">
        <v>174</v>
      </c>
      <c r="G327" s="33" t="s">
        <v>75</v>
      </c>
      <c r="H327" s="34"/>
      <c r="I327" s="34"/>
      <c r="J327" s="35" t="s">
        <v>185</v>
      </c>
      <c r="K327" s="36" t="s">
        <v>172</v>
      </c>
      <c r="L327" s="36">
        <v>9</v>
      </c>
      <c r="M327" s="37" t="s">
        <v>186</v>
      </c>
      <c r="N327" s="36"/>
      <c r="O327" s="36"/>
      <c r="P327" s="36"/>
      <c r="Q327" s="37" t="s">
        <v>181</v>
      </c>
      <c r="R327" s="36"/>
      <c r="S327" s="36"/>
      <c r="T327" s="36"/>
      <c r="U327" s="36"/>
      <c r="V327" s="36"/>
      <c r="W327" s="39" t="str">
        <f t="shared" si="176"/>
        <v>НПИбд</v>
      </c>
      <c r="X327" s="36" t="s">
        <v>160</v>
      </c>
      <c r="Y327" s="36">
        <v>1</v>
      </c>
      <c r="Z327" s="36">
        <v>1</v>
      </c>
      <c r="AA327" s="39">
        <f t="shared" si="177"/>
        <v>18</v>
      </c>
      <c r="AB327" s="53">
        <v>13</v>
      </c>
      <c r="AC327" s="53">
        <v>5</v>
      </c>
      <c r="AD327" s="40">
        <f t="shared" si="178"/>
        <v>1</v>
      </c>
      <c r="AE327" s="41">
        <f t="shared" si="179"/>
        <v>1</v>
      </c>
      <c r="AF327" s="41">
        <f t="shared" si="180"/>
        <v>18</v>
      </c>
      <c r="AG327" s="42" t="s">
        <v>80</v>
      </c>
      <c r="AH327" s="37" t="s">
        <v>169</v>
      </c>
      <c r="AI327" s="37"/>
      <c r="AJ327" s="43" t="s">
        <v>188</v>
      </c>
      <c r="AK327" s="37"/>
      <c r="AL327" s="44">
        <f t="shared" si="181"/>
        <v>0</v>
      </c>
      <c r="AM327" s="44">
        <f t="shared" si="182"/>
        <v>0</v>
      </c>
      <c r="AN327" s="44">
        <f t="shared" si="183"/>
        <v>0</v>
      </c>
      <c r="AO327" s="44">
        <f t="shared" si="184"/>
        <v>0</v>
      </c>
      <c r="AP327" s="44">
        <f t="shared" si="185"/>
        <v>0</v>
      </c>
      <c r="AQ327" s="44">
        <f t="shared" si="186"/>
        <v>0</v>
      </c>
      <c r="AR327" s="44">
        <f t="shared" si="187"/>
        <v>0</v>
      </c>
      <c r="AS327" s="44">
        <f t="shared" si="188"/>
        <v>0</v>
      </c>
      <c r="AT327" s="44">
        <f t="shared" si="189"/>
        <v>0</v>
      </c>
      <c r="AU327" s="44">
        <f t="shared" si="190"/>
        <v>0</v>
      </c>
      <c r="AV327" s="44">
        <f>IF(M327="ПП",РПП*AA327*(U327/1.5),IF(M327="ВП",ВПр*AA327*(U327/1.5),IF(M327="РПА",РПА*AA327*(U327/1.5),IF(M327="КПА",кпа*AA327*(U327/1.5),0))))</f>
        <v>0</v>
      </c>
      <c r="AW327" s="44">
        <f t="shared" si="191"/>
        <v>0</v>
      </c>
      <c r="AX327" s="44">
        <f t="shared" si="192"/>
        <v>0</v>
      </c>
      <c r="AY327" s="44">
        <f t="shared" si="193"/>
        <v>0</v>
      </c>
      <c r="AZ327" s="44">
        <f t="shared" si="194"/>
        <v>0</v>
      </c>
      <c r="BA327" s="44">
        <f t="shared" si="195"/>
        <v>0</v>
      </c>
      <c r="BB327" s="44">
        <f t="shared" si="196"/>
        <v>0</v>
      </c>
      <c r="BC327" s="44">
        <f t="shared" si="197"/>
        <v>0</v>
      </c>
      <c r="BD327" s="44">
        <f t="shared" si="198"/>
        <v>4.5</v>
      </c>
      <c r="BE327" s="45">
        <f t="shared" si="199"/>
        <v>4.5</v>
      </c>
      <c r="BF327" s="46"/>
      <c r="BG327" s="47">
        <f t="shared" si="200"/>
        <v>0</v>
      </c>
      <c r="BH327" s="47">
        <f t="shared" si="201"/>
        <v>0</v>
      </c>
      <c r="BI327" s="47">
        <f t="shared" si="202"/>
        <v>0</v>
      </c>
      <c r="BJ327" s="48">
        <f t="shared" si="203"/>
        <v>0</v>
      </c>
      <c r="BK327" s="48">
        <f t="shared" si="204"/>
        <v>0</v>
      </c>
      <c r="BL327" s="48">
        <f t="shared" si="205"/>
        <v>4.5</v>
      </c>
    </row>
    <row r="328" spans="1:64" s="2" customFormat="1" ht="30" customHeight="1">
      <c r="A328" s="29" t="str">
        <f t="shared" si="172"/>
        <v>Д</v>
      </c>
      <c r="B328" s="29" t="str">
        <f t="shared" si="173"/>
        <v>Б</v>
      </c>
      <c r="C328" s="30" t="s">
        <v>193</v>
      </c>
      <c r="D328" s="31" t="str">
        <f t="shared" si="174"/>
        <v>'09.03.03</v>
      </c>
      <c r="E328" s="32" t="str">
        <f t="shared" si="175"/>
        <v>Прикладная информатика</v>
      </c>
      <c r="F328" s="33" t="s">
        <v>174</v>
      </c>
      <c r="G328" s="33" t="s">
        <v>75</v>
      </c>
      <c r="H328" s="34"/>
      <c r="I328" s="34"/>
      <c r="J328" s="35" t="s">
        <v>185</v>
      </c>
      <c r="K328" s="36" t="s">
        <v>172</v>
      </c>
      <c r="L328" s="36">
        <v>9</v>
      </c>
      <c r="M328" s="37" t="s">
        <v>186</v>
      </c>
      <c r="N328" s="36"/>
      <c r="O328" s="36"/>
      <c r="P328" s="36"/>
      <c r="Q328" s="37" t="s">
        <v>181</v>
      </c>
      <c r="R328" s="36"/>
      <c r="S328" s="36"/>
      <c r="T328" s="36"/>
      <c r="U328" s="36"/>
      <c r="V328" s="36"/>
      <c r="W328" s="39" t="str">
        <f t="shared" si="176"/>
        <v>НПИбд</v>
      </c>
      <c r="X328" s="36" t="s">
        <v>160</v>
      </c>
      <c r="Y328" s="36">
        <v>1</v>
      </c>
      <c r="Z328" s="36">
        <v>1</v>
      </c>
      <c r="AA328" s="39">
        <f t="shared" si="177"/>
        <v>18</v>
      </c>
      <c r="AB328" s="53">
        <v>13</v>
      </c>
      <c r="AC328" s="53">
        <v>5</v>
      </c>
      <c r="AD328" s="40">
        <f t="shared" si="178"/>
        <v>1</v>
      </c>
      <c r="AE328" s="41">
        <f t="shared" si="179"/>
        <v>1</v>
      </c>
      <c r="AF328" s="41">
        <f t="shared" si="180"/>
        <v>18</v>
      </c>
      <c r="AG328" s="42" t="s">
        <v>80</v>
      </c>
      <c r="AH328" s="37" t="s">
        <v>169</v>
      </c>
      <c r="AI328" s="37"/>
      <c r="AJ328" s="43" t="s">
        <v>189</v>
      </c>
      <c r="AK328" s="37"/>
      <c r="AL328" s="44">
        <f t="shared" si="181"/>
        <v>0</v>
      </c>
      <c r="AM328" s="44">
        <f t="shared" si="182"/>
        <v>0</v>
      </c>
      <c r="AN328" s="44">
        <f t="shared" si="183"/>
        <v>0</v>
      </c>
      <c r="AO328" s="44">
        <f t="shared" si="184"/>
        <v>0</v>
      </c>
      <c r="AP328" s="44">
        <f t="shared" si="185"/>
        <v>0</v>
      </c>
      <c r="AQ328" s="44">
        <f t="shared" si="186"/>
        <v>0</v>
      </c>
      <c r="AR328" s="44">
        <f t="shared" si="187"/>
        <v>0</v>
      </c>
      <c r="AS328" s="44">
        <f t="shared" si="188"/>
        <v>0</v>
      </c>
      <c r="AT328" s="44">
        <f t="shared" si="189"/>
        <v>0</v>
      </c>
      <c r="AU328" s="44">
        <f t="shared" si="190"/>
        <v>0</v>
      </c>
      <c r="AV328" s="44">
        <f>IF(M328="ПП",РПП*AA328*(U328/1.5),IF(M328="ВП",ВПр*AA328*(U328/1.5),IF(M328="РПА",РПА*AA328*(U328/1.5),IF(M328="КПА",кпа*AA328*(U328/1.5),0))))</f>
        <v>0</v>
      </c>
      <c r="AW328" s="44">
        <f t="shared" si="191"/>
        <v>0</v>
      </c>
      <c r="AX328" s="44">
        <f t="shared" si="192"/>
        <v>0</v>
      </c>
      <c r="AY328" s="44">
        <f t="shared" si="193"/>
        <v>0</v>
      </c>
      <c r="AZ328" s="44">
        <f t="shared" si="194"/>
        <v>0</v>
      </c>
      <c r="BA328" s="44">
        <f t="shared" si="195"/>
        <v>0</v>
      </c>
      <c r="BB328" s="44">
        <f t="shared" si="196"/>
        <v>0</v>
      </c>
      <c r="BC328" s="44">
        <f t="shared" si="197"/>
        <v>0</v>
      </c>
      <c r="BD328" s="44">
        <f t="shared" si="198"/>
        <v>4.5</v>
      </c>
      <c r="BE328" s="45">
        <f t="shared" si="199"/>
        <v>4.5</v>
      </c>
      <c r="BF328" s="46"/>
      <c r="BG328" s="47">
        <f t="shared" si="200"/>
        <v>0</v>
      </c>
      <c r="BH328" s="47">
        <f t="shared" si="201"/>
        <v>0</v>
      </c>
      <c r="BI328" s="47">
        <f t="shared" si="202"/>
        <v>0</v>
      </c>
      <c r="BJ328" s="48">
        <f t="shared" si="203"/>
        <v>0</v>
      </c>
      <c r="BK328" s="48">
        <f t="shared" si="204"/>
        <v>0</v>
      </c>
      <c r="BL328" s="48">
        <f t="shared" si="205"/>
        <v>4.5</v>
      </c>
    </row>
    <row r="329" spans="1:64" s="2" customFormat="1" ht="30" customHeight="1">
      <c r="A329" s="29" t="str">
        <f t="shared" si="172"/>
        <v>Д</v>
      </c>
      <c r="B329" s="29" t="str">
        <f t="shared" si="173"/>
        <v>Б</v>
      </c>
      <c r="C329" s="30" t="s">
        <v>193</v>
      </c>
      <c r="D329" s="31" t="str">
        <f t="shared" si="174"/>
        <v>'09.03.03</v>
      </c>
      <c r="E329" s="32" t="str">
        <f t="shared" si="175"/>
        <v>Прикладная информатика</v>
      </c>
      <c r="F329" s="33" t="s">
        <v>174</v>
      </c>
      <c r="G329" s="33" t="s">
        <v>75</v>
      </c>
      <c r="H329" s="34"/>
      <c r="I329" s="34"/>
      <c r="J329" s="35" t="s">
        <v>185</v>
      </c>
      <c r="K329" s="36" t="s">
        <v>172</v>
      </c>
      <c r="L329" s="36">
        <v>9</v>
      </c>
      <c r="M329" s="37" t="s">
        <v>186</v>
      </c>
      <c r="N329" s="36"/>
      <c r="O329" s="36"/>
      <c r="P329" s="36"/>
      <c r="Q329" s="37" t="s">
        <v>181</v>
      </c>
      <c r="R329" s="36"/>
      <c r="S329" s="36"/>
      <c r="T329" s="36"/>
      <c r="U329" s="36"/>
      <c r="V329" s="36"/>
      <c r="W329" s="39" t="str">
        <f t="shared" si="176"/>
        <v>НПИбд</v>
      </c>
      <c r="X329" s="36" t="s">
        <v>160</v>
      </c>
      <c r="Y329" s="36">
        <v>1</v>
      </c>
      <c r="Z329" s="36">
        <v>1</v>
      </c>
      <c r="AA329" s="39">
        <f t="shared" si="177"/>
        <v>18</v>
      </c>
      <c r="AB329" s="53">
        <v>13</v>
      </c>
      <c r="AC329" s="53">
        <v>5</v>
      </c>
      <c r="AD329" s="40">
        <f t="shared" si="178"/>
        <v>1</v>
      </c>
      <c r="AE329" s="41">
        <f t="shared" si="179"/>
        <v>1</v>
      </c>
      <c r="AF329" s="41">
        <f t="shared" si="180"/>
        <v>18</v>
      </c>
      <c r="AG329" s="42" t="s">
        <v>80</v>
      </c>
      <c r="AH329" s="37" t="s">
        <v>169</v>
      </c>
      <c r="AI329" s="37"/>
      <c r="AJ329" s="43" t="s">
        <v>190</v>
      </c>
      <c r="AK329" s="37"/>
      <c r="AL329" s="44">
        <f t="shared" si="181"/>
        <v>0</v>
      </c>
      <c r="AM329" s="44">
        <f t="shared" si="182"/>
        <v>0</v>
      </c>
      <c r="AN329" s="44">
        <f t="shared" si="183"/>
        <v>0</v>
      </c>
      <c r="AO329" s="44">
        <f t="shared" si="184"/>
        <v>0</v>
      </c>
      <c r="AP329" s="44">
        <f t="shared" si="185"/>
        <v>0</v>
      </c>
      <c r="AQ329" s="44">
        <f t="shared" si="186"/>
        <v>0</v>
      </c>
      <c r="AR329" s="44">
        <f t="shared" si="187"/>
        <v>0</v>
      </c>
      <c r="AS329" s="44">
        <f t="shared" si="188"/>
        <v>0</v>
      </c>
      <c r="AT329" s="44">
        <f t="shared" si="189"/>
        <v>0</v>
      </c>
      <c r="AU329" s="44">
        <f t="shared" si="190"/>
        <v>0</v>
      </c>
      <c r="AV329" s="44">
        <f>IF(M329="ПП",РПП*AA329*(U329/1.5),IF(M329="ВП",ВПр*AA329*(U329/1.5),IF(M329="РПА",РПА*AA329*(U329/1.5),IF(M329="КПА",кпа*AA329*(U329/1.5),0))))</f>
        <v>0</v>
      </c>
      <c r="AW329" s="44">
        <f t="shared" si="191"/>
        <v>0</v>
      </c>
      <c r="AX329" s="44">
        <f t="shared" si="192"/>
        <v>0</v>
      </c>
      <c r="AY329" s="44">
        <f t="shared" si="193"/>
        <v>0</v>
      </c>
      <c r="AZ329" s="44">
        <f t="shared" si="194"/>
        <v>0</v>
      </c>
      <c r="BA329" s="44">
        <f t="shared" si="195"/>
        <v>0</v>
      </c>
      <c r="BB329" s="44">
        <f t="shared" si="196"/>
        <v>0</v>
      </c>
      <c r="BC329" s="44">
        <f t="shared" si="197"/>
        <v>0</v>
      </c>
      <c r="BD329" s="44">
        <f t="shared" si="198"/>
        <v>4.5</v>
      </c>
      <c r="BE329" s="45">
        <f t="shared" si="199"/>
        <v>4.5</v>
      </c>
      <c r="BF329" s="46"/>
      <c r="BG329" s="47">
        <f t="shared" si="200"/>
        <v>0</v>
      </c>
      <c r="BH329" s="47">
        <f t="shared" si="201"/>
        <v>0</v>
      </c>
      <c r="BI329" s="47">
        <f t="shared" si="202"/>
        <v>0</v>
      </c>
      <c r="BJ329" s="48">
        <f t="shared" si="203"/>
        <v>0</v>
      </c>
      <c r="BK329" s="48">
        <f t="shared" si="204"/>
        <v>0</v>
      </c>
      <c r="BL329" s="48">
        <f t="shared" si="205"/>
        <v>4.5</v>
      </c>
    </row>
    <row r="330" spans="1:64" s="2" customFormat="1" ht="30" customHeight="1">
      <c r="A330" s="29" t="str">
        <f t="shared" si="172"/>
        <v>Д</v>
      </c>
      <c r="B330" s="29" t="str">
        <f t="shared" si="173"/>
        <v>Б</v>
      </c>
      <c r="C330" s="30" t="s">
        <v>193</v>
      </c>
      <c r="D330" s="31" t="str">
        <f t="shared" si="174"/>
        <v>'09.03.03</v>
      </c>
      <c r="E330" s="32" t="str">
        <f t="shared" si="175"/>
        <v>Прикладная информатика</v>
      </c>
      <c r="F330" s="33" t="s">
        <v>174</v>
      </c>
      <c r="G330" s="33" t="s">
        <v>75</v>
      </c>
      <c r="H330" s="34"/>
      <c r="I330" s="34"/>
      <c r="J330" s="35" t="s">
        <v>191</v>
      </c>
      <c r="K330" s="36" t="s">
        <v>172</v>
      </c>
      <c r="L330" s="36">
        <v>9</v>
      </c>
      <c r="M330" s="37" t="s">
        <v>192</v>
      </c>
      <c r="N330" s="36"/>
      <c r="O330" s="36"/>
      <c r="P330" s="36"/>
      <c r="Q330" s="37"/>
      <c r="R330" s="36"/>
      <c r="S330" s="36"/>
      <c r="T330" s="36"/>
      <c r="U330" s="36"/>
      <c r="V330" s="36"/>
      <c r="W330" s="39" t="str">
        <f t="shared" si="176"/>
        <v>НПИбд</v>
      </c>
      <c r="X330" s="36" t="s">
        <v>160</v>
      </c>
      <c r="Y330" s="36">
        <v>1</v>
      </c>
      <c r="Z330" s="36">
        <v>1</v>
      </c>
      <c r="AA330" s="39">
        <f t="shared" si="177"/>
        <v>18</v>
      </c>
      <c r="AB330" s="53">
        <v>13</v>
      </c>
      <c r="AC330" s="53">
        <v>5</v>
      </c>
      <c r="AD330" s="40">
        <f t="shared" si="178"/>
        <v>1</v>
      </c>
      <c r="AE330" s="41">
        <f t="shared" si="179"/>
        <v>1</v>
      </c>
      <c r="AF330" s="41">
        <f t="shared" si="180"/>
        <v>18</v>
      </c>
      <c r="AG330" s="42" t="s">
        <v>80</v>
      </c>
      <c r="AH330" s="37" t="s">
        <v>81</v>
      </c>
      <c r="AI330" s="37" t="s">
        <v>94</v>
      </c>
      <c r="AJ330" s="43" t="s">
        <v>102</v>
      </c>
      <c r="AK330" s="37"/>
      <c r="AL330" s="44">
        <f t="shared" si="181"/>
        <v>0</v>
      </c>
      <c r="AM330" s="44">
        <f t="shared" si="182"/>
        <v>0</v>
      </c>
      <c r="AN330" s="44">
        <f t="shared" si="183"/>
        <v>0</v>
      </c>
      <c r="AO330" s="44">
        <f t="shared" si="184"/>
        <v>0</v>
      </c>
      <c r="AP330" s="44">
        <f t="shared" si="185"/>
        <v>0</v>
      </c>
      <c r="AQ330" s="44">
        <f t="shared" si="186"/>
        <v>0</v>
      </c>
      <c r="AR330" s="44">
        <f t="shared" si="187"/>
        <v>0</v>
      </c>
      <c r="AS330" s="44">
        <f t="shared" si="188"/>
        <v>0</v>
      </c>
      <c r="AT330" s="44">
        <f t="shared" si="189"/>
        <v>0</v>
      </c>
      <c r="AU330" s="44">
        <f t="shared" si="190"/>
        <v>0</v>
      </c>
      <c r="AV330" s="44">
        <f>IF(M330="ПП",РПП*AA330*(U330/1.5),IF(M330="ВП",ВПр*AA330*(U330/1.5),IF(M330="РПА",РПА*AA330*(U330/1.5),IF(M330="КПА",кпа*AA330*(U330/1.5),0))))</f>
        <v>0</v>
      </c>
      <c r="AW330" s="44">
        <f t="shared" si="191"/>
        <v>0</v>
      </c>
      <c r="AX330" s="44">
        <f t="shared" si="192"/>
        <v>0</v>
      </c>
      <c r="AY330" s="44">
        <f t="shared" si="193"/>
        <v>0</v>
      </c>
      <c r="AZ330" s="44">
        <f t="shared" si="194"/>
        <v>0</v>
      </c>
      <c r="BA330" s="44">
        <f t="shared" si="195"/>
        <v>0</v>
      </c>
      <c r="BB330" s="44">
        <f t="shared" si="196"/>
        <v>0</v>
      </c>
      <c r="BC330" s="44">
        <f t="shared" si="197"/>
        <v>0</v>
      </c>
      <c r="BD330" s="44">
        <f t="shared" si="198"/>
        <v>9</v>
      </c>
      <c r="BE330" s="45">
        <f t="shared" si="199"/>
        <v>9</v>
      </c>
      <c r="BF330" s="46"/>
      <c r="BG330" s="47">
        <f t="shared" si="200"/>
        <v>0</v>
      </c>
      <c r="BH330" s="47">
        <f t="shared" si="201"/>
        <v>0</v>
      </c>
      <c r="BI330" s="47">
        <f t="shared" si="202"/>
        <v>0</v>
      </c>
      <c r="BJ330" s="48">
        <f t="shared" si="203"/>
        <v>0</v>
      </c>
      <c r="BK330" s="48">
        <f t="shared" si="204"/>
        <v>0</v>
      </c>
      <c r="BL330" s="48">
        <f t="shared" si="205"/>
        <v>9</v>
      </c>
    </row>
    <row r="331" spans="1:64" s="2" customFormat="1" ht="30" customHeight="1">
      <c r="A331" s="29" t="str">
        <f t="shared" si="172"/>
        <v>Д</v>
      </c>
      <c r="B331" s="29" t="str">
        <f t="shared" si="173"/>
        <v>Б</v>
      </c>
      <c r="C331" s="30" t="s">
        <v>193</v>
      </c>
      <c r="D331" s="31" t="str">
        <f t="shared" si="174"/>
        <v>'09.03.03</v>
      </c>
      <c r="E331" s="32" t="str">
        <f t="shared" si="175"/>
        <v>Прикладная информатика</v>
      </c>
      <c r="F331" s="33" t="s">
        <v>174</v>
      </c>
      <c r="G331" s="33" t="s">
        <v>75</v>
      </c>
      <c r="H331" s="34"/>
      <c r="I331" s="34"/>
      <c r="J331" s="35" t="s">
        <v>185</v>
      </c>
      <c r="K331" s="36" t="s">
        <v>172</v>
      </c>
      <c r="L331" s="36">
        <v>9</v>
      </c>
      <c r="M331" s="37" t="s">
        <v>186</v>
      </c>
      <c r="N331" s="36"/>
      <c r="O331" s="36"/>
      <c r="P331" s="36"/>
      <c r="Q331" s="37" t="s">
        <v>177</v>
      </c>
      <c r="R331" s="36"/>
      <c r="S331" s="36"/>
      <c r="T331" s="36"/>
      <c r="U331" s="36"/>
      <c r="V331" s="36"/>
      <c r="W331" s="39" t="str">
        <f t="shared" si="176"/>
        <v>НПИбд</v>
      </c>
      <c r="X331" s="36" t="s">
        <v>160</v>
      </c>
      <c r="Y331" s="36">
        <v>1</v>
      </c>
      <c r="Z331" s="36">
        <v>1</v>
      </c>
      <c r="AA331" s="39">
        <f t="shared" si="177"/>
        <v>18</v>
      </c>
      <c r="AB331" s="53">
        <v>13</v>
      </c>
      <c r="AC331" s="53">
        <v>5</v>
      </c>
      <c r="AD331" s="40">
        <f t="shared" si="178"/>
        <v>1</v>
      </c>
      <c r="AE331" s="41">
        <f t="shared" si="179"/>
        <v>1</v>
      </c>
      <c r="AF331" s="41">
        <f t="shared" si="180"/>
        <v>18</v>
      </c>
      <c r="AG331" s="42" t="s">
        <v>93</v>
      </c>
      <c r="AH331" s="37" t="s">
        <v>81</v>
      </c>
      <c r="AI331" s="37" t="s">
        <v>82</v>
      </c>
      <c r="AJ331" s="50" t="s">
        <v>187</v>
      </c>
      <c r="AK331" s="37"/>
      <c r="AL331" s="44">
        <f t="shared" si="181"/>
        <v>0</v>
      </c>
      <c r="AM331" s="44">
        <f t="shared" si="182"/>
        <v>0</v>
      </c>
      <c r="AN331" s="44">
        <f t="shared" si="183"/>
        <v>0</v>
      </c>
      <c r="AO331" s="44">
        <f t="shared" si="184"/>
        <v>0</v>
      </c>
      <c r="AP331" s="44">
        <f t="shared" si="185"/>
        <v>0</v>
      </c>
      <c r="AQ331" s="44">
        <f t="shared" si="186"/>
        <v>0</v>
      </c>
      <c r="AR331" s="44">
        <f t="shared" si="187"/>
        <v>0</v>
      </c>
      <c r="AS331" s="44">
        <f t="shared" si="188"/>
        <v>0</v>
      </c>
      <c r="AT331" s="44">
        <f t="shared" si="189"/>
        <v>0</v>
      </c>
      <c r="AU331" s="44">
        <f t="shared" si="190"/>
        <v>0</v>
      </c>
      <c r="AV331" s="44">
        <f>IF(M331="ПП",РПП*AA331*(U331/1.5),IF(M331="ВП",ВПр*AA331*(U331/1.5),IF(M331="РПА",РПА*AA331*(U331/1.5),IF(M331="КПА",кпа*AA331*(U331/1.5),0))))</f>
        <v>0</v>
      </c>
      <c r="AW331" s="44">
        <f t="shared" si="191"/>
        <v>0</v>
      </c>
      <c r="AX331" s="44">
        <f t="shared" si="192"/>
        <v>0</v>
      </c>
      <c r="AY331" s="44">
        <f t="shared" si="193"/>
        <v>0</v>
      </c>
      <c r="AZ331" s="44">
        <f t="shared" si="194"/>
        <v>0</v>
      </c>
      <c r="BA331" s="44">
        <f t="shared" si="195"/>
        <v>0</v>
      </c>
      <c r="BB331" s="44">
        <f t="shared" si="196"/>
        <v>0</v>
      </c>
      <c r="BC331" s="44">
        <f t="shared" si="197"/>
        <v>0</v>
      </c>
      <c r="BD331" s="44">
        <f t="shared" si="198"/>
        <v>4.5</v>
      </c>
      <c r="BE331" s="45">
        <f t="shared" si="199"/>
        <v>4.5</v>
      </c>
      <c r="BF331" s="46"/>
      <c r="BG331" s="47">
        <f t="shared" si="200"/>
        <v>0</v>
      </c>
      <c r="BH331" s="47">
        <f t="shared" si="201"/>
        <v>0</v>
      </c>
      <c r="BI331" s="47">
        <f t="shared" si="202"/>
        <v>0</v>
      </c>
      <c r="BJ331" s="48">
        <f t="shared" si="203"/>
        <v>0</v>
      </c>
      <c r="BK331" s="48">
        <f t="shared" si="204"/>
        <v>0</v>
      </c>
      <c r="BL331" s="48">
        <f t="shared" si="205"/>
        <v>4.5</v>
      </c>
    </row>
    <row r="332" spans="1:64" s="2" customFormat="1" ht="30" customHeight="1">
      <c r="A332" s="29" t="str">
        <f t="shared" si="172"/>
        <v>Д</v>
      </c>
      <c r="B332" s="29" t="str">
        <f t="shared" si="173"/>
        <v>Б</v>
      </c>
      <c r="C332" s="30" t="s">
        <v>193</v>
      </c>
      <c r="D332" s="31" t="str">
        <f t="shared" si="174"/>
        <v>'09.03.03</v>
      </c>
      <c r="E332" s="32" t="str">
        <f t="shared" si="175"/>
        <v>Прикладная информатика</v>
      </c>
      <c r="F332" s="33" t="s">
        <v>174</v>
      </c>
      <c r="G332" s="33" t="s">
        <v>75</v>
      </c>
      <c r="H332" s="34"/>
      <c r="I332" s="34"/>
      <c r="J332" s="35" t="s">
        <v>185</v>
      </c>
      <c r="K332" s="36" t="s">
        <v>172</v>
      </c>
      <c r="L332" s="36">
        <v>9</v>
      </c>
      <c r="M332" s="37" t="s">
        <v>186</v>
      </c>
      <c r="N332" s="36"/>
      <c r="O332" s="36"/>
      <c r="P332" s="36"/>
      <c r="Q332" s="37" t="s">
        <v>177</v>
      </c>
      <c r="R332" s="36"/>
      <c r="S332" s="36"/>
      <c r="T332" s="36"/>
      <c r="U332" s="36"/>
      <c r="V332" s="36"/>
      <c r="W332" s="39" t="str">
        <f t="shared" si="176"/>
        <v>НПИбд</v>
      </c>
      <c r="X332" s="36" t="s">
        <v>160</v>
      </c>
      <c r="Y332" s="36">
        <v>1</v>
      </c>
      <c r="Z332" s="36">
        <v>1</v>
      </c>
      <c r="AA332" s="39">
        <f t="shared" si="177"/>
        <v>18</v>
      </c>
      <c r="AB332" s="53">
        <v>13</v>
      </c>
      <c r="AC332" s="53">
        <v>5</v>
      </c>
      <c r="AD332" s="40">
        <f t="shared" si="178"/>
        <v>1</v>
      </c>
      <c r="AE332" s="41">
        <f t="shared" si="179"/>
        <v>1</v>
      </c>
      <c r="AF332" s="41">
        <f t="shared" si="180"/>
        <v>18</v>
      </c>
      <c r="AG332" s="42" t="s">
        <v>80</v>
      </c>
      <c r="AH332" s="37" t="s">
        <v>169</v>
      </c>
      <c r="AI332" s="37"/>
      <c r="AJ332" s="43" t="s">
        <v>188</v>
      </c>
      <c r="AK332" s="37"/>
      <c r="AL332" s="44">
        <f t="shared" si="181"/>
        <v>0</v>
      </c>
      <c r="AM332" s="44">
        <f t="shared" si="182"/>
        <v>0</v>
      </c>
      <c r="AN332" s="44">
        <f t="shared" si="183"/>
        <v>0</v>
      </c>
      <c r="AO332" s="44">
        <f t="shared" si="184"/>
        <v>0</v>
      </c>
      <c r="AP332" s="44">
        <f t="shared" si="185"/>
        <v>0</v>
      </c>
      <c r="AQ332" s="44">
        <f t="shared" si="186"/>
        <v>0</v>
      </c>
      <c r="AR332" s="44">
        <f t="shared" si="187"/>
        <v>0</v>
      </c>
      <c r="AS332" s="44">
        <f t="shared" si="188"/>
        <v>0</v>
      </c>
      <c r="AT332" s="44">
        <f t="shared" si="189"/>
        <v>0</v>
      </c>
      <c r="AU332" s="44">
        <f t="shared" si="190"/>
        <v>0</v>
      </c>
      <c r="AV332" s="44">
        <f>IF(M332="ПП",РПП*AA332*(U332/1.5),IF(M332="ВП",ВПр*AA332*(U332/1.5),IF(M332="РПА",РПА*AA332*(U332/1.5),IF(M332="КПА",кпа*AA332*(U332/1.5),0))))</f>
        <v>0</v>
      </c>
      <c r="AW332" s="44">
        <f t="shared" si="191"/>
        <v>0</v>
      </c>
      <c r="AX332" s="44">
        <f t="shared" si="192"/>
        <v>0</v>
      </c>
      <c r="AY332" s="44">
        <f t="shared" si="193"/>
        <v>0</v>
      </c>
      <c r="AZ332" s="44">
        <f t="shared" si="194"/>
        <v>0</v>
      </c>
      <c r="BA332" s="44">
        <f t="shared" si="195"/>
        <v>0</v>
      </c>
      <c r="BB332" s="44">
        <f t="shared" si="196"/>
        <v>0</v>
      </c>
      <c r="BC332" s="44">
        <f t="shared" si="197"/>
        <v>0</v>
      </c>
      <c r="BD332" s="44">
        <f t="shared" si="198"/>
        <v>4.5</v>
      </c>
      <c r="BE332" s="45">
        <f t="shared" si="199"/>
        <v>4.5</v>
      </c>
      <c r="BF332" s="46"/>
      <c r="BG332" s="47">
        <f t="shared" si="200"/>
        <v>0</v>
      </c>
      <c r="BH332" s="47">
        <f t="shared" si="201"/>
        <v>0</v>
      </c>
      <c r="BI332" s="47">
        <f t="shared" si="202"/>
        <v>0</v>
      </c>
      <c r="BJ332" s="48">
        <f t="shared" si="203"/>
        <v>0</v>
      </c>
      <c r="BK332" s="48">
        <f t="shared" si="204"/>
        <v>0</v>
      </c>
      <c r="BL332" s="48">
        <f t="shared" si="205"/>
        <v>4.5</v>
      </c>
    </row>
    <row r="333" spans="1:64" s="2" customFormat="1" ht="30" customHeight="1">
      <c r="A333" s="29" t="str">
        <f t="shared" si="172"/>
        <v>Д</v>
      </c>
      <c r="B333" s="29" t="str">
        <f t="shared" si="173"/>
        <v>Б</v>
      </c>
      <c r="C333" s="30" t="s">
        <v>193</v>
      </c>
      <c r="D333" s="31" t="str">
        <f t="shared" si="174"/>
        <v>'09.03.03</v>
      </c>
      <c r="E333" s="32" t="str">
        <f t="shared" si="175"/>
        <v>Прикладная информатика</v>
      </c>
      <c r="F333" s="33" t="s">
        <v>174</v>
      </c>
      <c r="G333" s="33" t="s">
        <v>75</v>
      </c>
      <c r="H333" s="34"/>
      <c r="I333" s="34"/>
      <c r="J333" s="35" t="s">
        <v>185</v>
      </c>
      <c r="K333" s="36" t="s">
        <v>172</v>
      </c>
      <c r="L333" s="36">
        <v>9</v>
      </c>
      <c r="M333" s="37" t="s">
        <v>186</v>
      </c>
      <c r="N333" s="36"/>
      <c r="O333" s="36"/>
      <c r="P333" s="36"/>
      <c r="Q333" s="37" t="s">
        <v>177</v>
      </c>
      <c r="R333" s="36"/>
      <c r="S333" s="36"/>
      <c r="T333" s="36"/>
      <c r="U333" s="36"/>
      <c r="V333" s="36"/>
      <c r="W333" s="39" t="str">
        <f t="shared" si="176"/>
        <v>НПИбд</v>
      </c>
      <c r="X333" s="36" t="s">
        <v>160</v>
      </c>
      <c r="Y333" s="36">
        <v>1</v>
      </c>
      <c r="Z333" s="36">
        <v>1</v>
      </c>
      <c r="AA333" s="39">
        <f t="shared" si="177"/>
        <v>18</v>
      </c>
      <c r="AB333" s="53">
        <v>13</v>
      </c>
      <c r="AC333" s="53">
        <v>5</v>
      </c>
      <c r="AD333" s="40">
        <f t="shared" si="178"/>
        <v>1</v>
      </c>
      <c r="AE333" s="41">
        <f t="shared" si="179"/>
        <v>1</v>
      </c>
      <c r="AF333" s="41">
        <f t="shared" si="180"/>
        <v>18</v>
      </c>
      <c r="AG333" s="42" t="s">
        <v>80</v>
      </c>
      <c r="AH333" s="37" t="s">
        <v>169</v>
      </c>
      <c r="AI333" s="37"/>
      <c r="AJ333" s="51" t="s">
        <v>189</v>
      </c>
      <c r="AK333" s="37"/>
      <c r="AL333" s="44">
        <f t="shared" si="181"/>
        <v>0</v>
      </c>
      <c r="AM333" s="44">
        <f t="shared" si="182"/>
        <v>0</v>
      </c>
      <c r="AN333" s="44">
        <f t="shared" si="183"/>
        <v>0</v>
      </c>
      <c r="AO333" s="44">
        <f t="shared" si="184"/>
        <v>0</v>
      </c>
      <c r="AP333" s="44">
        <f t="shared" si="185"/>
        <v>0</v>
      </c>
      <c r="AQ333" s="44">
        <f t="shared" si="186"/>
        <v>0</v>
      </c>
      <c r="AR333" s="44">
        <f t="shared" si="187"/>
        <v>0</v>
      </c>
      <c r="AS333" s="44">
        <f t="shared" si="188"/>
        <v>0</v>
      </c>
      <c r="AT333" s="44">
        <f t="shared" si="189"/>
        <v>0</v>
      </c>
      <c r="AU333" s="44">
        <f t="shared" si="190"/>
        <v>0</v>
      </c>
      <c r="AV333" s="44">
        <f>IF(M333="ПП",РПП*AA333*(U333/1.5),IF(M333="ВП",ВПр*AA333*(U333/1.5),IF(M333="РПА",РПА*AA333*(U333/1.5),IF(M333="КПА",кпа*AA333*(U333/1.5),0))))</f>
        <v>0</v>
      </c>
      <c r="AW333" s="44">
        <f t="shared" si="191"/>
        <v>0</v>
      </c>
      <c r="AX333" s="44">
        <f t="shared" si="192"/>
        <v>0</v>
      </c>
      <c r="AY333" s="44">
        <f t="shared" si="193"/>
        <v>0</v>
      </c>
      <c r="AZ333" s="44">
        <f t="shared" si="194"/>
        <v>0</v>
      </c>
      <c r="BA333" s="44">
        <f t="shared" si="195"/>
        <v>0</v>
      </c>
      <c r="BB333" s="44">
        <f t="shared" si="196"/>
        <v>0</v>
      </c>
      <c r="BC333" s="44">
        <f t="shared" si="197"/>
        <v>0</v>
      </c>
      <c r="BD333" s="44">
        <f t="shared" si="198"/>
        <v>4.5</v>
      </c>
      <c r="BE333" s="45">
        <f t="shared" si="199"/>
        <v>4.5</v>
      </c>
      <c r="BF333" s="46"/>
      <c r="BG333" s="47">
        <f t="shared" si="200"/>
        <v>0</v>
      </c>
      <c r="BH333" s="47">
        <f t="shared" si="201"/>
        <v>0</v>
      </c>
      <c r="BI333" s="47">
        <f t="shared" si="202"/>
        <v>0</v>
      </c>
      <c r="BJ333" s="48">
        <f t="shared" si="203"/>
        <v>0</v>
      </c>
      <c r="BK333" s="48">
        <f t="shared" si="204"/>
        <v>0</v>
      </c>
      <c r="BL333" s="48">
        <f t="shared" si="205"/>
        <v>4.5</v>
      </c>
    </row>
    <row r="334" spans="1:64" s="2" customFormat="1" ht="30" customHeight="1">
      <c r="A334" s="29" t="str">
        <f t="shared" si="172"/>
        <v>Д</v>
      </c>
      <c r="B334" s="29" t="str">
        <f t="shared" si="173"/>
        <v>Б</v>
      </c>
      <c r="C334" s="30" t="s">
        <v>193</v>
      </c>
      <c r="D334" s="31" t="str">
        <f t="shared" si="174"/>
        <v>'09.03.03</v>
      </c>
      <c r="E334" s="32" t="str">
        <f t="shared" si="175"/>
        <v>Прикладная информатика</v>
      </c>
      <c r="F334" s="33" t="s">
        <v>174</v>
      </c>
      <c r="G334" s="33" t="s">
        <v>75</v>
      </c>
      <c r="H334" s="34"/>
      <c r="I334" s="34"/>
      <c r="J334" s="35" t="s">
        <v>185</v>
      </c>
      <c r="K334" s="38" t="s">
        <v>172</v>
      </c>
      <c r="L334" s="36">
        <v>9</v>
      </c>
      <c r="M334" s="37" t="s">
        <v>186</v>
      </c>
      <c r="N334" s="38"/>
      <c r="O334" s="38"/>
      <c r="P334" s="38"/>
      <c r="Q334" s="37" t="s">
        <v>177</v>
      </c>
      <c r="R334" s="38"/>
      <c r="S334" s="38"/>
      <c r="T334" s="38"/>
      <c r="U334" s="38"/>
      <c r="V334" s="38"/>
      <c r="W334" s="39" t="str">
        <f t="shared" si="176"/>
        <v>НПИбд</v>
      </c>
      <c r="X334" s="36" t="s">
        <v>160</v>
      </c>
      <c r="Y334" s="36">
        <v>1</v>
      </c>
      <c r="Z334" s="36">
        <v>1</v>
      </c>
      <c r="AA334" s="39">
        <f t="shared" si="177"/>
        <v>18</v>
      </c>
      <c r="AB334" s="53">
        <v>13</v>
      </c>
      <c r="AC334" s="53">
        <v>5</v>
      </c>
      <c r="AD334" s="40">
        <f t="shared" si="178"/>
        <v>1</v>
      </c>
      <c r="AE334" s="41">
        <f t="shared" si="179"/>
        <v>1</v>
      </c>
      <c r="AF334" s="41">
        <f t="shared" si="180"/>
        <v>18</v>
      </c>
      <c r="AG334" s="42" t="s">
        <v>80</v>
      </c>
      <c r="AH334" s="37" t="s">
        <v>169</v>
      </c>
      <c r="AI334" s="37"/>
      <c r="AJ334" s="43" t="s">
        <v>190</v>
      </c>
      <c r="AK334" s="37"/>
      <c r="AL334" s="44">
        <f t="shared" si="181"/>
        <v>0</v>
      </c>
      <c r="AM334" s="44">
        <f t="shared" si="182"/>
        <v>0</v>
      </c>
      <c r="AN334" s="44">
        <f t="shared" si="183"/>
        <v>0</v>
      </c>
      <c r="AO334" s="44">
        <f t="shared" si="184"/>
        <v>0</v>
      </c>
      <c r="AP334" s="44">
        <f t="shared" si="185"/>
        <v>0</v>
      </c>
      <c r="AQ334" s="44">
        <f t="shared" si="186"/>
        <v>0</v>
      </c>
      <c r="AR334" s="44">
        <f t="shared" si="187"/>
        <v>0</v>
      </c>
      <c r="AS334" s="44">
        <f t="shared" si="188"/>
        <v>0</v>
      </c>
      <c r="AT334" s="44">
        <f t="shared" si="189"/>
        <v>0</v>
      </c>
      <c r="AU334" s="44">
        <f t="shared" si="190"/>
        <v>0</v>
      </c>
      <c r="AV334" s="44">
        <f>IF(M334="ПП",РПП*AA334*(U334/1.5),IF(M334="ВП",ВПр*AA334*(U334/1.5),IF(M334="РПА",РПА*AA334*(U334/1.5),IF(M334="КПА",кпа*AA334*(U334/1.5),0))))</f>
        <v>0</v>
      </c>
      <c r="AW334" s="44">
        <f t="shared" si="191"/>
        <v>0</v>
      </c>
      <c r="AX334" s="44">
        <f t="shared" si="192"/>
        <v>0</v>
      </c>
      <c r="AY334" s="44">
        <f t="shared" si="193"/>
        <v>0</v>
      </c>
      <c r="AZ334" s="44">
        <f t="shared" si="194"/>
        <v>0</v>
      </c>
      <c r="BA334" s="44">
        <f t="shared" si="195"/>
        <v>0</v>
      </c>
      <c r="BB334" s="44">
        <f t="shared" si="196"/>
        <v>0</v>
      </c>
      <c r="BC334" s="44">
        <f t="shared" si="197"/>
        <v>0</v>
      </c>
      <c r="BD334" s="44">
        <f t="shared" si="198"/>
        <v>4.5</v>
      </c>
      <c r="BE334" s="45">
        <f t="shared" si="199"/>
        <v>4.5</v>
      </c>
      <c r="BF334" s="46"/>
      <c r="BG334" s="47">
        <f t="shared" si="200"/>
        <v>0</v>
      </c>
      <c r="BH334" s="47">
        <f t="shared" si="201"/>
        <v>0</v>
      </c>
      <c r="BI334" s="47">
        <f t="shared" si="202"/>
        <v>0</v>
      </c>
      <c r="BJ334" s="48">
        <f t="shared" si="203"/>
        <v>0</v>
      </c>
      <c r="BK334" s="48">
        <f t="shared" si="204"/>
        <v>0</v>
      </c>
      <c r="BL334" s="48">
        <f t="shared" si="205"/>
        <v>4.5</v>
      </c>
    </row>
    <row r="335" spans="1:64" s="2" customFormat="1" ht="30" customHeight="1">
      <c r="A335" s="29" t="str">
        <f t="shared" si="172"/>
        <v>Д</v>
      </c>
      <c r="B335" s="29" t="str">
        <f t="shared" si="173"/>
        <v>Б</v>
      </c>
      <c r="C335" s="30" t="s">
        <v>214</v>
      </c>
      <c r="D335" s="31" t="str">
        <f t="shared" si="174"/>
        <v>'01.03.00</v>
      </c>
      <c r="E335" s="32" t="str">
        <f t="shared" si="175"/>
        <v>Математика и механика (УГСН)</v>
      </c>
      <c r="F335" s="33" t="s">
        <v>74</v>
      </c>
      <c r="G335" s="33" t="s">
        <v>75</v>
      </c>
      <c r="H335" s="34"/>
      <c r="I335" s="34"/>
      <c r="J335" s="35" t="s">
        <v>98</v>
      </c>
      <c r="K335" s="36">
        <v>1</v>
      </c>
      <c r="L335" s="36">
        <v>18</v>
      </c>
      <c r="M335" s="37" t="s">
        <v>78</v>
      </c>
      <c r="N335" s="36">
        <v>1</v>
      </c>
      <c r="O335" s="36"/>
      <c r="P335" s="36"/>
      <c r="Q335" s="37"/>
      <c r="R335" s="36"/>
      <c r="S335" s="36"/>
      <c r="T335" s="36"/>
      <c r="U335" s="36"/>
      <c r="V335" s="36"/>
      <c r="W335" s="39" t="str">
        <f t="shared" si="176"/>
        <v>НММбд</v>
      </c>
      <c r="X335" s="36" t="s">
        <v>215</v>
      </c>
      <c r="Y335" s="36">
        <v>7</v>
      </c>
      <c r="Z335" s="36">
        <v>4</v>
      </c>
      <c r="AA335" s="39">
        <f t="shared" si="177"/>
        <v>86</v>
      </c>
      <c r="AB335" s="36">
        <v>73</v>
      </c>
      <c r="AC335" s="36">
        <v>13</v>
      </c>
      <c r="AD335" s="40">
        <f t="shared" si="178"/>
        <v>86</v>
      </c>
      <c r="AE335" s="41">
        <f t="shared" si="179"/>
        <v>1</v>
      </c>
      <c r="AF335" s="41">
        <f t="shared" si="180"/>
        <v>1</v>
      </c>
      <c r="AG335" s="42" t="s">
        <v>80</v>
      </c>
      <c r="AH335" s="37" t="s">
        <v>81</v>
      </c>
      <c r="AI335" s="37" t="s">
        <v>94</v>
      </c>
      <c r="AJ335" s="43" t="s">
        <v>99</v>
      </c>
      <c r="AK335" s="37"/>
      <c r="AL335" s="44">
        <f t="shared" si="181"/>
        <v>18</v>
      </c>
      <c r="AM335" s="44">
        <f t="shared" si="182"/>
        <v>0</v>
      </c>
      <c r="AN335" s="44">
        <f t="shared" si="183"/>
        <v>0</v>
      </c>
      <c r="AO335" s="44">
        <f t="shared" si="184"/>
        <v>0</v>
      </c>
      <c r="AP335" s="44">
        <f t="shared" si="185"/>
        <v>0</v>
      </c>
      <c r="AQ335" s="44">
        <f t="shared" si="186"/>
        <v>0</v>
      </c>
      <c r="AR335" s="44">
        <f t="shared" si="187"/>
        <v>3.6</v>
      </c>
      <c r="AS335" s="44">
        <f t="shared" si="188"/>
        <v>0</v>
      </c>
      <c r="AT335" s="44">
        <f t="shared" si="189"/>
        <v>0</v>
      </c>
      <c r="AU335" s="44">
        <f t="shared" si="190"/>
        <v>0</v>
      </c>
      <c r="AV335" s="44">
        <f>IF(M335="ПП",РПП*AA335*(U335/1.5),IF(M335="ВП",ВПр*AA335*(U335/1.5),IF(M335="РПА",РПА*AA335*(U335/1.5),IF(M335="КПА",кпа*AA335*(U335/1.5),0))))</f>
        <v>0</v>
      </c>
      <c r="AW335" s="44">
        <f t="shared" si="191"/>
        <v>0</v>
      </c>
      <c r="AX335" s="44">
        <f t="shared" si="192"/>
        <v>0</v>
      </c>
      <c r="AY335" s="44">
        <f t="shared" si="193"/>
        <v>0</v>
      </c>
      <c r="AZ335" s="44">
        <f t="shared" si="194"/>
        <v>0</v>
      </c>
      <c r="BA335" s="44">
        <f t="shared" si="195"/>
        <v>0</v>
      </c>
      <c r="BB335" s="44">
        <f t="shared" si="196"/>
        <v>0</v>
      </c>
      <c r="BC335" s="44">
        <f t="shared" si="197"/>
        <v>0</v>
      </c>
      <c r="BD335" s="44">
        <f t="shared" si="198"/>
        <v>0</v>
      </c>
      <c r="BE335" s="45">
        <f t="shared" si="199"/>
        <v>21.6</v>
      </c>
      <c r="BF335" s="46"/>
      <c r="BG335" s="47">
        <f t="shared" si="200"/>
        <v>18</v>
      </c>
      <c r="BH335" s="47">
        <f t="shared" si="201"/>
        <v>0.5</v>
      </c>
      <c r="BI335" s="47">
        <f t="shared" si="202"/>
        <v>3.6</v>
      </c>
      <c r="BJ335" s="48">
        <f t="shared" si="203"/>
        <v>0</v>
      </c>
      <c r="BK335" s="48">
        <f t="shared" si="204"/>
        <v>0</v>
      </c>
      <c r="BL335" s="48">
        <f t="shared" si="205"/>
        <v>0</v>
      </c>
    </row>
    <row r="336" spans="1:64" s="2" customFormat="1" ht="30" customHeight="1">
      <c r="A336" s="29" t="str">
        <f t="shared" si="172"/>
        <v>Д</v>
      </c>
      <c r="B336" s="29" t="str">
        <f t="shared" si="173"/>
        <v>Б</v>
      </c>
      <c r="C336" s="30" t="s">
        <v>214</v>
      </c>
      <c r="D336" s="31" t="str">
        <f t="shared" si="174"/>
        <v>'01.03.00</v>
      </c>
      <c r="E336" s="32" t="str">
        <f t="shared" si="175"/>
        <v>Математика и механика (УГСН)</v>
      </c>
      <c r="F336" s="33" t="s">
        <v>74</v>
      </c>
      <c r="G336" s="33" t="s">
        <v>75</v>
      </c>
      <c r="H336" s="34"/>
      <c r="I336" s="34"/>
      <c r="J336" s="35" t="s">
        <v>98</v>
      </c>
      <c r="K336" s="36">
        <v>1</v>
      </c>
      <c r="L336" s="36">
        <v>18</v>
      </c>
      <c r="M336" s="37" t="s">
        <v>84</v>
      </c>
      <c r="N336" s="36"/>
      <c r="O336" s="36"/>
      <c r="P336" s="36">
        <v>2</v>
      </c>
      <c r="Q336" s="37" t="s">
        <v>85</v>
      </c>
      <c r="R336" s="36"/>
      <c r="S336" s="36"/>
      <c r="T336" s="36"/>
      <c r="U336" s="36"/>
      <c r="V336" s="36"/>
      <c r="W336" s="39" t="str">
        <f t="shared" si="176"/>
        <v>НММбд</v>
      </c>
      <c r="X336" s="36" t="s">
        <v>92</v>
      </c>
      <c r="Y336" s="36"/>
      <c r="Z336" s="36">
        <v>1</v>
      </c>
      <c r="AA336" s="39">
        <f t="shared" si="177"/>
        <v>23</v>
      </c>
      <c r="AB336" s="49">
        <v>19</v>
      </c>
      <c r="AC336" s="49">
        <v>4</v>
      </c>
      <c r="AD336" s="40">
        <f t="shared" si="178"/>
        <v>24</v>
      </c>
      <c r="AE336" s="41">
        <f t="shared" si="179"/>
        <v>0.95833333333333337</v>
      </c>
      <c r="AF336" s="41">
        <f t="shared" si="180"/>
        <v>0.95833333333333337</v>
      </c>
      <c r="AG336" s="42" t="s">
        <v>80</v>
      </c>
      <c r="AH336" s="37" t="s">
        <v>100</v>
      </c>
      <c r="AI336" s="37" t="s">
        <v>94</v>
      </c>
      <c r="AJ336" s="43" t="s">
        <v>101</v>
      </c>
      <c r="AK336" s="37"/>
      <c r="AL336" s="44">
        <f t="shared" si="181"/>
        <v>0</v>
      </c>
      <c r="AM336" s="44">
        <f t="shared" si="182"/>
        <v>34.5</v>
      </c>
      <c r="AN336" s="44">
        <f t="shared" si="183"/>
        <v>0</v>
      </c>
      <c r="AO336" s="44">
        <f t="shared" si="184"/>
        <v>7.5900000000000007</v>
      </c>
      <c r="AP336" s="44">
        <f t="shared" si="185"/>
        <v>11.5</v>
      </c>
      <c r="AQ336" s="44">
        <f t="shared" si="186"/>
        <v>0.95833333333333337</v>
      </c>
      <c r="AR336" s="44">
        <f t="shared" si="187"/>
        <v>0</v>
      </c>
      <c r="AS336" s="44">
        <f t="shared" si="188"/>
        <v>0</v>
      </c>
      <c r="AT336" s="44">
        <f t="shared" si="189"/>
        <v>0</v>
      </c>
      <c r="AU336" s="44">
        <f t="shared" si="190"/>
        <v>0</v>
      </c>
      <c r="AV336" s="44">
        <f>IF(M336="ПП",РПП*AA336*(U336/1.5),IF(M336="ВП",ВПр*AA336*(U336/1.5),IF(M336="РПА",РПА*AA336*(U336/1.5),IF(M336="КПА",кпа*AA336*(U336/1.5),0))))</f>
        <v>0</v>
      </c>
      <c r="AW336" s="44">
        <f t="shared" si="191"/>
        <v>0</v>
      </c>
      <c r="AX336" s="44">
        <f t="shared" si="192"/>
        <v>0</v>
      </c>
      <c r="AY336" s="44">
        <f t="shared" si="193"/>
        <v>0</v>
      </c>
      <c r="AZ336" s="44">
        <f t="shared" si="194"/>
        <v>0</v>
      </c>
      <c r="BA336" s="44">
        <f t="shared" si="195"/>
        <v>0</v>
      </c>
      <c r="BB336" s="44">
        <f t="shared" si="196"/>
        <v>0</v>
      </c>
      <c r="BC336" s="44">
        <f t="shared" si="197"/>
        <v>0</v>
      </c>
      <c r="BD336" s="44">
        <f t="shared" si="198"/>
        <v>0</v>
      </c>
      <c r="BE336" s="45">
        <f t="shared" si="199"/>
        <v>54.548333333333339</v>
      </c>
      <c r="BF336" s="46"/>
      <c r="BG336" s="47">
        <f t="shared" si="200"/>
        <v>34.5</v>
      </c>
      <c r="BH336" s="47">
        <f t="shared" si="201"/>
        <v>1</v>
      </c>
      <c r="BI336" s="47">
        <f t="shared" si="202"/>
        <v>20.048333333333332</v>
      </c>
      <c r="BJ336" s="48">
        <f t="shared" si="203"/>
        <v>0</v>
      </c>
      <c r="BK336" s="48">
        <f t="shared" si="204"/>
        <v>0</v>
      </c>
      <c r="BL336" s="48">
        <f t="shared" si="205"/>
        <v>0</v>
      </c>
    </row>
    <row r="337" spans="1:64" s="2" customFormat="1" ht="30" customHeight="1">
      <c r="A337" s="29" t="str">
        <f t="shared" si="172"/>
        <v>Д</v>
      </c>
      <c r="B337" s="29" t="str">
        <f t="shared" si="173"/>
        <v>Б</v>
      </c>
      <c r="C337" s="30" t="s">
        <v>214</v>
      </c>
      <c r="D337" s="31" t="str">
        <f t="shared" si="174"/>
        <v>'01.03.00</v>
      </c>
      <c r="E337" s="32" t="str">
        <f t="shared" si="175"/>
        <v>Математика и механика (УГСН)</v>
      </c>
      <c r="F337" s="33" t="s">
        <v>74</v>
      </c>
      <c r="G337" s="33" t="s">
        <v>75</v>
      </c>
      <c r="H337" s="34"/>
      <c r="I337" s="34"/>
      <c r="J337" s="35" t="s">
        <v>98</v>
      </c>
      <c r="K337" s="36">
        <v>1</v>
      </c>
      <c r="L337" s="36">
        <v>18</v>
      </c>
      <c r="M337" s="37" t="s">
        <v>84</v>
      </c>
      <c r="N337" s="36"/>
      <c r="O337" s="36"/>
      <c r="P337" s="36">
        <v>2</v>
      </c>
      <c r="Q337" s="37" t="s">
        <v>85</v>
      </c>
      <c r="R337" s="36"/>
      <c r="S337" s="36"/>
      <c r="T337" s="36"/>
      <c r="U337" s="36"/>
      <c r="V337" s="36"/>
      <c r="W337" s="39" t="str">
        <f t="shared" si="176"/>
        <v>НММбд</v>
      </c>
      <c r="X337" s="36" t="s">
        <v>127</v>
      </c>
      <c r="Y337" s="36"/>
      <c r="Z337" s="36">
        <v>1</v>
      </c>
      <c r="AA337" s="39">
        <f t="shared" si="177"/>
        <v>21</v>
      </c>
      <c r="AB337" s="49">
        <v>18</v>
      </c>
      <c r="AC337" s="49">
        <v>3</v>
      </c>
      <c r="AD337" s="40">
        <f t="shared" si="178"/>
        <v>24</v>
      </c>
      <c r="AE337" s="41">
        <f t="shared" si="179"/>
        <v>0.875</v>
      </c>
      <c r="AF337" s="41">
        <f t="shared" si="180"/>
        <v>0.875</v>
      </c>
      <c r="AG337" s="42" t="s">
        <v>80</v>
      </c>
      <c r="AH337" s="37" t="s">
        <v>100</v>
      </c>
      <c r="AI337" s="37" t="s">
        <v>94</v>
      </c>
      <c r="AJ337" s="43" t="s">
        <v>101</v>
      </c>
      <c r="AK337" s="37"/>
      <c r="AL337" s="44">
        <f t="shared" si="181"/>
        <v>0</v>
      </c>
      <c r="AM337" s="44">
        <f t="shared" si="182"/>
        <v>31.5</v>
      </c>
      <c r="AN337" s="44">
        <f t="shared" si="183"/>
        <v>0</v>
      </c>
      <c r="AO337" s="44">
        <f t="shared" si="184"/>
        <v>6.9300000000000006</v>
      </c>
      <c r="AP337" s="44">
        <f t="shared" si="185"/>
        <v>10.5</v>
      </c>
      <c r="AQ337" s="44">
        <f t="shared" si="186"/>
        <v>0.875</v>
      </c>
      <c r="AR337" s="44">
        <f t="shared" si="187"/>
        <v>0</v>
      </c>
      <c r="AS337" s="44">
        <f t="shared" si="188"/>
        <v>0</v>
      </c>
      <c r="AT337" s="44">
        <f t="shared" si="189"/>
        <v>0</v>
      </c>
      <c r="AU337" s="44">
        <f t="shared" si="190"/>
        <v>0</v>
      </c>
      <c r="AV337" s="44">
        <f>IF(M337="ПП",РПП*AA337*(U337/1.5),IF(M337="ВП",ВПр*AA337*(U337/1.5),IF(M337="РПА",РПА*AA337*(U337/1.5),IF(M337="КПА",кпа*AA337*(U337/1.5),0))))</f>
        <v>0</v>
      </c>
      <c r="AW337" s="44">
        <f t="shared" si="191"/>
        <v>0</v>
      </c>
      <c r="AX337" s="44">
        <f t="shared" si="192"/>
        <v>0</v>
      </c>
      <c r="AY337" s="44">
        <f t="shared" si="193"/>
        <v>0</v>
      </c>
      <c r="AZ337" s="44">
        <f t="shared" si="194"/>
        <v>0</v>
      </c>
      <c r="BA337" s="44">
        <f t="shared" si="195"/>
        <v>0</v>
      </c>
      <c r="BB337" s="44">
        <f t="shared" si="196"/>
        <v>0</v>
      </c>
      <c r="BC337" s="44">
        <f t="shared" si="197"/>
        <v>0</v>
      </c>
      <c r="BD337" s="44">
        <f t="shared" si="198"/>
        <v>0</v>
      </c>
      <c r="BE337" s="45">
        <f t="shared" si="199"/>
        <v>49.805</v>
      </c>
      <c r="BF337" s="46"/>
      <c r="BG337" s="47">
        <f t="shared" si="200"/>
        <v>31.5</v>
      </c>
      <c r="BH337" s="47">
        <f t="shared" si="201"/>
        <v>1</v>
      </c>
      <c r="BI337" s="47">
        <f t="shared" si="202"/>
        <v>18.305</v>
      </c>
      <c r="BJ337" s="48">
        <f t="shared" si="203"/>
        <v>0</v>
      </c>
      <c r="BK337" s="48">
        <f t="shared" si="204"/>
        <v>0</v>
      </c>
      <c r="BL337" s="48">
        <f t="shared" si="205"/>
        <v>0</v>
      </c>
    </row>
    <row r="338" spans="1:64" s="2" customFormat="1" ht="30" customHeight="1">
      <c r="A338" s="29" t="str">
        <f t="shared" si="172"/>
        <v>Д</v>
      </c>
      <c r="B338" s="29" t="str">
        <f t="shared" si="173"/>
        <v>Б</v>
      </c>
      <c r="C338" s="30" t="s">
        <v>214</v>
      </c>
      <c r="D338" s="31" t="str">
        <f t="shared" si="174"/>
        <v>'01.03.00</v>
      </c>
      <c r="E338" s="32" t="str">
        <f t="shared" si="175"/>
        <v>Математика и механика (УГСН)</v>
      </c>
      <c r="F338" s="33" t="s">
        <v>74</v>
      </c>
      <c r="G338" s="33" t="s">
        <v>75</v>
      </c>
      <c r="H338" s="34"/>
      <c r="I338" s="34"/>
      <c r="J338" s="35" t="s">
        <v>98</v>
      </c>
      <c r="K338" s="36">
        <v>1</v>
      </c>
      <c r="L338" s="36">
        <v>18</v>
      </c>
      <c r="M338" s="37" t="s">
        <v>84</v>
      </c>
      <c r="N338" s="36"/>
      <c r="O338" s="36"/>
      <c r="P338" s="36">
        <v>2</v>
      </c>
      <c r="Q338" s="37" t="s">
        <v>85</v>
      </c>
      <c r="R338" s="36"/>
      <c r="S338" s="36"/>
      <c r="T338" s="36"/>
      <c r="U338" s="36"/>
      <c r="V338" s="36"/>
      <c r="W338" s="39" t="str">
        <f t="shared" si="176"/>
        <v>НММбд</v>
      </c>
      <c r="X338" s="36" t="s">
        <v>128</v>
      </c>
      <c r="Y338" s="36"/>
      <c r="Z338" s="36">
        <v>1</v>
      </c>
      <c r="AA338" s="39">
        <f t="shared" si="177"/>
        <v>21</v>
      </c>
      <c r="AB338" s="49">
        <v>18</v>
      </c>
      <c r="AC338" s="49">
        <v>3</v>
      </c>
      <c r="AD338" s="40">
        <f t="shared" si="178"/>
        <v>24</v>
      </c>
      <c r="AE338" s="41">
        <f t="shared" si="179"/>
        <v>0.875</v>
      </c>
      <c r="AF338" s="41">
        <f t="shared" si="180"/>
        <v>0.875</v>
      </c>
      <c r="AG338" s="42" t="s">
        <v>80</v>
      </c>
      <c r="AH338" s="37" t="s">
        <v>100</v>
      </c>
      <c r="AI338" s="37" t="s">
        <v>94</v>
      </c>
      <c r="AJ338" s="43" t="s">
        <v>101</v>
      </c>
      <c r="AK338" s="37"/>
      <c r="AL338" s="44">
        <f t="shared" si="181"/>
        <v>0</v>
      </c>
      <c r="AM338" s="44">
        <f t="shared" si="182"/>
        <v>31.5</v>
      </c>
      <c r="AN338" s="44">
        <f t="shared" si="183"/>
        <v>0</v>
      </c>
      <c r="AO338" s="44">
        <f t="shared" si="184"/>
        <v>6.9300000000000006</v>
      </c>
      <c r="AP338" s="44">
        <f t="shared" si="185"/>
        <v>10.5</v>
      </c>
      <c r="AQ338" s="44">
        <f t="shared" si="186"/>
        <v>0.875</v>
      </c>
      <c r="AR338" s="44">
        <f t="shared" si="187"/>
        <v>0</v>
      </c>
      <c r="AS338" s="44">
        <f t="shared" si="188"/>
        <v>0</v>
      </c>
      <c r="AT338" s="44">
        <f t="shared" si="189"/>
        <v>0</v>
      </c>
      <c r="AU338" s="44">
        <f t="shared" si="190"/>
        <v>0</v>
      </c>
      <c r="AV338" s="44">
        <f>IF(M338="ПП",РПП*AA338*(U338/1.5),IF(M338="ВП",ВПр*AA338*(U338/1.5),IF(M338="РПА",РПА*AA338*(U338/1.5),IF(M338="КПА",кпа*AA338*(U338/1.5),0))))</f>
        <v>0</v>
      </c>
      <c r="AW338" s="44">
        <f t="shared" si="191"/>
        <v>0</v>
      </c>
      <c r="AX338" s="44">
        <f t="shared" si="192"/>
        <v>0</v>
      </c>
      <c r="AY338" s="44">
        <f t="shared" si="193"/>
        <v>0</v>
      </c>
      <c r="AZ338" s="44">
        <f t="shared" si="194"/>
        <v>0</v>
      </c>
      <c r="BA338" s="44">
        <f t="shared" si="195"/>
        <v>0</v>
      </c>
      <c r="BB338" s="44">
        <f t="shared" si="196"/>
        <v>0</v>
      </c>
      <c r="BC338" s="44">
        <f t="shared" si="197"/>
        <v>0</v>
      </c>
      <c r="BD338" s="44">
        <f t="shared" si="198"/>
        <v>0</v>
      </c>
      <c r="BE338" s="45">
        <f t="shared" si="199"/>
        <v>49.805</v>
      </c>
      <c r="BF338" s="46"/>
      <c r="BG338" s="47">
        <f t="shared" si="200"/>
        <v>31.5</v>
      </c>
      <c r="BH338" s="47">
        <f t="shared" si="201"/>
        <v>1</v>
      </c>
      <c r="BI338" s="47">
        <f t="shared" si="202"/>
        <v>18.305</v>
      </c>
      <c r="BJ338" s="48">
        <f t="shared" si="203"/>
        <v>0</v>
      </c>
      <c r="BK338" s="48">
        <f t="shared" si="204"/>
        <v>0</v>
      </c>
      <c r="BL338" s="48">
        <f t="shared" si="205"/>
        <v>0</v>
      </c>
    </row>
    <row r="339" spans="1:64" s="2" customFormat="1" ht="30" customHeight="1">
      <c r="A339" s="29" t="str">
        <f t="shared" si="172"/>
        <v>Д</v>
      </c>
      <c r="B339" s="29" t="str">
        <f t="shared" si="173"/>
        <v>Б</v>
      </c>
      <c r="C339" s="30" t="s">
        <v>214</v>
      </c>
      <c r="D339" s="31" t="str">
        <f t="shared" si="174"/>
        <v>'01.03.00</v>
      </c>
      <c r="E339" s="32" t="str">
        <f t="shared" si="175"/>
        <v>Математика и механика (УГСН)</v>
      </c>
      <c r="F339" s="33" t="s">
        <v>74</v>
      </c>
      <c r="G339" s="33" t="s">
        <v>75</v>
      </c>
      <c r="H339" s="34"/>
      <c r="I339" s="34"/>
      <c r="J339" s="35" t="s">
        <v>98</v>
      </c>
      <c r="K339" s="36">
        <v>1</v>
      </c>
      <c r="L339" s="36">
        <v>18</v>
      </c>
      <c r="M339" s="37" t="s">
        <v>84</v>
      </c>
      <c r="N339" s="36"/>
      <c r="O339" s="36"/>
      <c r="P339" s="36">
        <v>2</v>
      </c>
      <c r="Q339" s="37" t="s">
        <v>85</v>
      </c>
      <c r="R339" s="36"/>
      <c r="S339" s="36"/>
      <c r="T339" s="36"/>
      <c r="U339" s="36"/>
      <c r="V339" s="36"/>
      <c r="W339" s="39" t="str">
        <f t="shared" si="176"/>
        <v>НММбд</v>
      </c>
      <c r="X339" s="36" t="s">
        <v>216</v>
      </c>
      <c r="Y339" s="36"/>
      <c r="Z339" s="36">
        <v>1</v>
      </c>
      <c r="AA339" s="39">
        <f t="shared" si="177"/>
        <v>21</v>
      </c>
      <c r="AB339" s="49">
        <v>18</v>
      </c>
      <c r="AC339" s="49">
        <v>3</v>
      </c>
      <c r="AD339" s="40">
        <f t="shared" si="178"/>
        <v>24</v>
      </c>
      <c r="AE339" s="41">
        <f t="shared" si="179"/>
        <v>0.875</v>
      </c>
      <c r="AF339" s="41">
        <f t="shared" si="180"/>
        <v>0.875</v>
      </c>
      <c r="AG339" s="42" t="s">
        <v>80</v>
      </c>
      <c r="AH339" s="37" t="s">
        <v>100</v>
      </c>
      <c r="AI339" s="37" t="s">
        <v>94</v>
      </c>
      <c r="AJ339" s="50" t="s">
        <v>101</v>
      </c>
      <c r="AK339" s="37"/>
      <c r="AL339" s="44">
        <f t="shared" si="181"/>
        <v>0</v>
      </c>
      <c r="AM339" s="44">
        <f t="shared" si="182"/>
        <v>31.5</v>
      </c>
      <c r="AN339" s="44">
        <f t="shared" si="183"/>
        <v>0</v>
      </c>
      <c r="AO339" s="44">
        <f t="shared" si="184"/>
        <v>6.9300000000000006</v>
      </c>
      <c r="AP339" s="44">
        <f t="shared" si="185"/>
        <v>10.5</v>
      </c>
      <c r="AQ339" s="44">
        <f t="shared" si="186"/>
        <v>0.875</v>
      </c>
      <c r="AR339" s="44">
        <f t="shared" si="187"/>
        <v>0</v>
      </c>
      <c r="AS339" s="44">
        <f t="shared" si="188"/>
        <v>0</v>
      </c>
      <c r="AT339" s="44">
        <f t="shared" si="189"/>
        <v>0</v>
      </c>
      <c r="AU339" s="44">
        <f t="shared" si="190"/>
        <v>0</v>
      </c>
      <c r="AV339" s="44">
        <f>IF(M339="ПП",РПП*AA339*(U339/1.5),IF(M339="ВП",ВПр*AA339*(U339/1.5),IF(M339="РПА",РПА*AA339*(U339/1.5),IF(M339="КПА",кпа*AA339*(U339/1.5),0))))</f>
        <v>0</v>
      </c>
      <c r="AW339" s="44">
        <f t="shared" si="191"/>
        <v>0</v>
      </c>
      <c r="AX339" s="44">
        <f t="shared" si="192"/>
        <v>0</v>
      </c>
      <c r="AY339" s="44">
        <f t="shared" si="193"/>
        <v>0</v>
      </c>
      <c r="AZ339" s="44">
        <f t="shared" si="194"/>
        <v>0</v>
      </c>
      <c r="BA339" s="44">
        <f t="shared" si="195"/>
        <v>0</v>
      </c>
      <c r="BB339" s="44">
        <f t="shared" si="196"/>
        <v>0</v>
      </c>
      <c r="BC339" s="44">
        <f t="shared" si="197"/>
        <v>0</v>
      </c>
      <c r="BD339" s="44">
        <f t="shared" si="198"/>
        <v>0</v>
      </c>
      <c r="BE339" s="45">
        <f t="shared" si="199"/>
        <v>49.805</v>
      </c>
      <c r="BF339" s="46"/>
      <c r="BG339" s="47">
        <f t="shared" si="200"/>
        <v>31.5</v>
      </c>
      <c r="BH339" s="47">
        <f t="shared" si="201"/>
        <v>1</v>
      </c>
      <c r="BI339" s="47">
        <f t="shared" si="202"/>
        <v>18.305</v>
      </c>
      <c r="BJ339" s="48">
        <f t="shared" si="203"/>
        <v>0</v>
      </c>
      <c r="BK339" s="48">
        <f t="shared" si="204"/>
        <v>0</v>
      </c>
      <c r="BL339" s="48">
        <f t="shared" si="205"/>
        <v>0</v>
      </c>
    </row>
    <row r="340" spans="1:64" s="2" customFormat="1" ht="30" customHeight="1">
      <c r="A340" s="29" t="str">
        <f t="shared" si="172"/>
        <v>Д</v>
      </c>
      <c r="B340" s="29" t="str">
        <f t="shared" si="173"/>
        <v>Б</v>
      </c>
      <c r="C340" s="30" t="s">
        <v>214</v>
      </c>
      <c r="D340" s="31" t="str">
        <f t="shared" si="174"/>
        <v>'01.03.00</v>
      </c>
      <c r="E340" s="32" t="str">
        <f t="shared" si="175"/>
        <v>Математика и механика (УГСН)</v>
      </c>
      <c r="F340" s="33" t="s">
        <v>74</v>
      </c>
      <c r="G340" s="33" t="s">
        <v>75</v>
      </c>
      <c r="H340" s="34"/>
      <c r="I340" s="34"/>
      <c r="J340" s="35" t="s">
        <v>98</v>
      </c>
      <c r="K340" s="36">
        <v>2</v>
      </c>
      <c r="L340" s="36">
        <v>18</v>
      </c>
      <c r="M340" s="37" t="s">
        <v>78</v>
      </c>
      <c r="N340" s="36">
        <v>1</v>
      </c>
      <c r="O340" s="36"/>
      <c r="P340" s="36"/>
      <c r="Q340" s="37" t="s">
        <v>91</v>
      </c>
      <c r="R340" s="36"/>
      <c r="S340" s="36"/>
      <c r="T340" s="36"/>
      <c r="U340" s="36"/>
      <c r="V340" s="36"/>
      <c r="W340" s="39" t="str">
        <f t="shared" si="176"/>
        <v>НММбд</v>
      </c>
      <c r="X340" s="36" t="s">
        <v>215</v>
      </c>
      <c r="Y340" s="36">
        <v>7</v>
      </c>
      <c r="Z340" s="36">
        <v>4</v>
      </c>
      <c r="AA340" s="39">
        <f t="shared" si="177"/>
        <v>86</v>
      </c>
      <c r="AB340" s="36">
        <v>73</v>
      </c>
      <c r="AC340" s="36">
        <v>13</v>
      </c>
      <c r="AD340" s="40">
        <f t="shared" si="178"/>
        <v>86</v>
      </c>
      <c r="AE340" s="41">
        <f t="shared" si="179"/>
        <v>1</v>
      </c>
      <c r="AF340" s="41">
        <f t="shared" si="180"/>
        <v>1</v>
      </c>
      <c r="AG340" s="42" t="s">
        <v>80</v>
      </c>
      <c r="AH340" s="37" t="s">
        <v>81</v>
      </c>
      <c r="AI340" s="37" t="s">
        <v>94</v>
      </c>
      <c r="AJ340" s="43" t="s">
        <v>102</v>
      </c>
      <c r="AK340" s="37"/>
      <c r="AL340" s="44">
        <f t="shared" si="181"/>
        <v>18</v>
      </c>
      <c r="AM340" s="44">
        <f t="shared" si="182"/>
        <v>0</v>
      </c>
      <c r="AN340" s="44">
        <f t="shared" si="183"/>
        <v>0</v>
      </c>
      <c r="AO340" s="44">
        <f t="shared" si="184"/>
        <v>28.380000000000003</v>
      </c>
      <c r="AP340" s="44">
        <f t="shared" si="185"/>
        <v>43</v>
      </c>
      <c r="AQ340" s="44">
        <f t="shared" si="186"/>
        <v>4</v>
      </c>
      <c r="AR340" s="44">
        <f t="shared" si="187"/>
        <v>3.6</v>
      </c>
      <c r="AS340" s="44">
        <f t="shared" si="188"/>
        <v>0</v>
      </c>
      <c r="AT340" s="44">
        <f t="shared" si="189"/>
        <v>0</v>
      </c>
      <c r="AU340" s="44">
        <f t="shared" si="190"/>
        <v>0</v>
      </c>
      <c r="AV340" s="44">
        <f>IF(M340="ПП",РПП*AA340*(U340/1.5),IF(M340="ВП",ВПр*AA340*(U340/1.5),IF(M340="РПА",РПА*AA340*(U340/1.5),IF(M340="КПА",кпа*AA340*(U340/1.5),0))))</f>
        <v>0</v>
      </c>
      <c r="AW340" s="44">
        <f t="shared" si="191"/>
        <v>0</v>
      </c>
      <c r="AX340" s="44">
        <f t="shared" si="192"/>
        <v>0</v>
      </c>
      <c r="AY340" s="44">
        <f t="shared" si="193"/>
        <v>0</v>
      </c>
      <c r="AZ340" s="44">
        <f t="shared" si="194"/>
        <v>0</v>
      </c>
      <c r="BA340" s="44">
        <f t="shared" si="195"/>
        <v>0</v>
      </c>
      <c r="BB340" s="44">
        <f t="shared" si="196"/>
        <v>0</v>
      </c>
      <c r="BC340" s="44">
        <f t="shared" si="197"/>
        <v>0</v>
      </c>
      <c r="BD340" s="44">
        <f t="shared" si="198"/>
        <v>0</v>
      </c>
      <c r="BE340" s="45">
        <f t="shared" si="199"/>
        <v>96.97999999999999</v>
      </c>
      <c r="BF340" s="46"/>
      <c r="BG340" s="47">
        <f t="shared" si="200"/>
        <v>0</v>
      </c>
      <c r="BH340" s="47">
        <f t="shared" si="201"/>
        <v>0</v>
      </c>
      <c r="BI340" s="47">
        <f t="shared" si="202"/>
        <v>0</v>
      </c>
      <c r="BJ340" s="48">
        <f t="shared" si="203"/>
        <v>18</v>
      </c>
      <c r="BK340" s="48">
        <f t="shared" si="204"/>
        <v>0.5</v>
      </c>
      <c r="BL340" s="48">
        <f t="shared" si="205"/>
        <v>78.97999999999999</v>
      </c>
    </row>
    <row r="341" spans="1:64" s="2" customFormat="1" ht="30" customHeight="1">
      <c r="A341" s="29" t="str">
        <f t="shared" si="172"/>
        <v>Д</v>
      </c>
      <c r="B341" s="29" t="str">
        <f t="shared" si="173"/>
        <v>Б</v>
      </c>
      <c r="C341" s="30" t="s">
        <v>214</v>
      </c>
      <c r="D341" s="31" t="str">
        <f t="shared" si="174"/>
        <v>'01.03.00</v>
      </c>
      <c r="E341" s="32" t="str">
        <f t="shared" si="175"/>
        <v>Математика и механика (УГСН)</v>
      </c>
      <c r="F341" s="33" t="s">
        <v>74</v>
      </c>
      <c r="G341" s="33" t="s">
        <v>75</v>
      </c>
      <c r="H341" s="34"/>
      <c r="I341" s="34"/>
      <c r="J341" s="35" t="s">
        <v>98</v>
      </c>
      <c r="K341" s="36">
        <v>2</v>
      </c>
      <c r="L341" s="36">
        <v>18</v>
      </c>
      <c r="M341" s="37" t="s">
        <v>84</v>
      </c>
      <c r="N341" s="36"/>
      <c r="O341" s="36"/>
      <c r="P341" s="36">
        <v>2</v>
      </c>
      <c r="Q341" s="37"/>
      <c r="R341" s="36"/>
      <c r="S341" s="36"/>
      <c r="T341" s="36"/>
      <c r="U341" s="36"/>
      <c r="V341" s="36"/>
      <c r="W341" s="39" t="str">
        <f t="shared" si="176"/>
        <v>НММбд</v>
      </c>
      <c r="X341" s="36" t="s">
        <v>92</v>
      </c>
      <c r="Y341" s="36"/>
      <c r="Z341" s="36">
        <v>1</v>
      </c>
      <c r="AA341" s="39">
        <f t="shared" si="177"/>
        <v>23</v>
      </c>
      <c r="AB341" s="49">
        <v>19</v>
      </c>
      <c r="AC341" s="49">
        <v>4</v>
      </c>
      <c r="AD341" s="40">
        <f t="shared" si="178"/>
        <v>24</v>
      </c>
      <c r="AE341" s="41">
        <f t="shared" si="179"/>
        <v>0.95833333333333337</v>
      </c>
      <c r="AF341" s="41">
        <f t="shared" si="180"/>
        <v>0.95833333333333337</v>
      </c>
      <c r="AG341" s="42" t="s">
        <v>80</v>
      </c>
      <c r="AH341" s="37" t="s">
        <v>100</v>
      </c>
      <c r="AI341" s="37" t="s">
        <v>94</v>
      </c>
      <c r="AJ341" s="51" t="s">
        <v>103</v>
      </c>
      <c r="AK341" s="37"/>
      <c r="AL341" s="44">
        <f t="shared" si="181"/>
        <v>0</v>
      </c>
      <c r="AM341" s="44">
        <f t="shared" si="182"/>
        <v>34.5</v>
      </c>
      <c r="AN341" s="44">
        <f t="shared" si="183"/>
        <v>0</v>
      </c>
      <c r="AO341" s="44">
        <f t="shared" si="184"/>
        <v>0</v>
      </c>
      <c r="AP341" s="44">
        <f t="shared" si="185"/>
        <v>0</v>
      </c>
      <c r="AQ341" s="44">
        <f t="shared" si="186"/>
        <v>0</v>
      </c>
      <c r="AR341" s="44">
        <f t="shared" si="187"/>
        <v>0</v>
      </c>
      <c r="AS341" s="44">
        <f t="shared" si="188"/>
        <v>0</v>
      </c>
      <c r="AT341" s="44">
        <f t="shared" si="189"/>
        <v>0</v>
      </c>
      <c r="AU341" s="44">
        <f t="shared" si="190"/>
        <v>0</v>
      </c>
      <c r="AV341" s="44">
        <f>IF(M341="ПП",РПП*AA341*(U341/1.5),IF(M341="ВП",ВПр*AA341*(U341/1.5),IF(M341="РПА",РПА*AA341*(U341/1.5),IF(M341="КПА",кпа*AA341*(U341/1.5),0))))</f>
        <v>0</v>
      </c>
      <c r="AW341" s="44">
        <f t="shared" si="191"/>
        <v>0</v>
      </c>
      <c r="AX341" s="44">
        <f t="shared" si="192"/>
        <v>0</v>
      </c>
      <c r="AY341" s="44">
        <f t="shared" si="193"/>
        <v>0</v>
      </c>
      <c r="AZ341" s="44">
        <f t="shared" si="194"/>
        <v>0</v>
      </c>
      <c r="BA341" s="44">
        <f t="shared" si="195"/>
        <v>0</v>
      </c>
      <c r="BB341" s="44">
        <f t="shared" si="196"/>
        <v>0</v>
      </c>
      <c r="BC341" s="44">
        <f t="shared" si="197"/>
        <v>0</v>
      </c>
      <c r="BD341" s="44">
        <f t="shared" si="198"/>
        <v>0</v>
      </c>
      <c r="BE341" s="45">
        <f t="shared" si="199"/>
        <v>34.5</v>
      </c>
      <c r="BF341" s="46"/>
      <c r="BG341" s="47">
        <f t="shared" si="200"/>
        <v>0</v>
      </c>
      <c r="BH341" s="47">
        <f t="shared" si="201"/>
        <v>0</v>
      </c>
      <c r="BI341" s="47">
        <f t="shared" si="202"/>
        <v>0</v>
      </c>
      <c r="BJ341" s="48">
        <f t="shared" si="203"/>
        <v>34.5</v>
      </c>
      <c r="BK341" s="48">
        <f t="shared" si="204"/>
        <v>1</v>
      </c>
      <c r="BL341" s="48">
        <f t="shared" si="205"/>
        <v>0</v>
      </c>
    </row>
    <row r="342" spans="1:64" s="2" customFormat="1" ht="30" customHeight="1">
      <c r="A342" s="29" t="str">
        <f t="shared" si="172"/>
        <v>Д</v>
      </c>
      <c r="B342" s="29" t="str">
        <f t="shared" si="173"/>
        <v>Б</v>
      </c>
      <c r="C342" s="30" t="s">
        <v>214</v>
      </c>
      <c r="D342" s="31" t="str">
        <f t="shared" si="174"/>
        <v>'01.03.00</v>
      </c>
      <c r="E342" s="32" t="str">
        <f t="shared" si="175"/>
        <v>Математика и механика (УГСН)</v>
      </c>
      <c r="F342" s="33" t="s">
        <v>74</v>
      </c>
      <c r="G342" s="33" t="s">
        <v>75</v>
      </c>
      <c r="H342" s="34"/>
      <c r="I342" s="34"/>
      <c r="J342" s="35" t="s">
        <v>98</v>
      </c>
      <c r="K342" s="38">
        <v>2</v>
      </c>
      <c r="L342" s="36">
        <v>18</v>
      </c>
      <c r="M342" s="37" t="s">
        <v>84</v>
      </c>
      <c r="N342" s="38"/>
      <c r="O342" s="38"/>
      <c r="P342" s="38">
        <v>2</v>
      </c>
      <c r="Q342" s="37"/>
      <c r="R342" s="38"/>
      <c r="S342" s="38"/>
      <c r="T342" s="38"/>
      <c r="U342" s="38"/>
      <c r="V342" s="38"/>
      <c r="W342" s="39" t="str">
        <f t="shared" si="176"/>
        <v>НММбд</v>
      </c>
      <c r="X342" s="36" t="s">
        <v>127</v>
      </c>
      <c r="Y342" s="36"/>
      <c r="Z342" s="36">
        <v>1</v>
      </c>
      <c r="AA342" s="39">
        <f t="shared" si="177"/>
        <v>21</v>
      </c>
      <c r="AB342" s="49">
        <v>18</v>
      </c>
      <c r="AC342" s="49">
        <v>3</v>
      </c>
      <c r="AD342" s="40">
        <f t="shared" si="178"/>
        <v>24</v>
      </c>
      <c r="AE342" s="41">
        <f t="shared" si="179"/>
        <v>0.875</v>
      </c>
      <c r="AF342" s="41">
        <f t="shared" si="180"/>
        <v>0.875</v>
      </c>
      <c r="AG342" s="42" t="s">
        <v>80</v>
      </c>
      <c r="AH342" s="37" t="s">
        <v>100</v>
      </c>
      <c r="AI342" s="37" t="s">
        <v>94</v>
      </c>
      <c r="AJ342" s="43" t="s">
        <v>103</v>
      </c>
      <c r="AK342" s="37"/>
      <c r="AL342" s="44">
        <f t="shared" si="181"/>
        <v>0</v>
      </c>
      <c r="AM342" s="44">
        <f t="shared" si="182"/>
        <v>31.5</v>
      </c>
      <c r="AN342" s="44">
        <f t="shared" si="183"/>
        <v>0</v>
      </c>
      <c r="AO342" s="44">
        <f t="shared" si="184"/>
        <v>0</v>
      </c>
      <c r="AP342" s="44">
        <f t="shared" si="185"/>
        <v>0</v>
      </c>
      <c r="AQ342" s="44">
        <f t="shared" si="186"/>
        <v>0</v>
      </c>
      <c r="AR342" s="44">
        <f t="shared" si="187"/>
        <v>0</v>
      </c>
      <c r="AS342" s="44">
        <f t="shared" si="188"/>
        <v>0</v>
      </c>
      <c r="AT342" s="44">
        <f t="shared" si="189"/>
        <v>0</v>
      </c>
      <c r="AU342" s="44">
        <f t="shared" si="190"/>
        <v>0</v>
      </c>
      <c r="AV342" s="44">
        <f>IF(M342="ПП",РПП*AA342*(U342/1.5),IF(M342="ВП",ВПр*AA342*(U342/1.5),IF(M342="РПА",РПА*AA342*(U342/1.5),IF(M342="КПА",кпа*AA342*(U342/1.5),0))))</f>
        <v>0</v>
      </c>
      <c r="AW342" s="44">
        <f t="shared" si="191"/>
        <v>0</v>
      </c>
      <c r="AX342" s="44">
        <f t="shared" si="192"/>
        <v>0</v>
      </c>
      <c r="AY342" s="44">
        <f t="shared" si="193"/>
        <v>0</v>
      </c>
      <c r="AZ342" s="44">
        <f t="shared" si="194"/>
        <v>0</v>
      </c>
      <c r="BA342" s="44">
        <f t="shared" si="195"/>
        <v>0</v>
      </c>
      <c r="BB342" s="44">
        <f t="shared" si="196"/>
        <v>0</v>
      </c>
      <c r="BC342" s="44">
        <f t="shared" si="197"/>
        <v>0</v>
      </c>
      <c r="BD342" s="44">
        <f t="shared" si="198"/>
        <v>0</v>
      </c>
      <c r="BE342" s="45">
        <f t="shared" si="199"/>
        <v>31.5</v>
      </c>
      <c r="BF342" s="46"/>
      <c r="BG342" s="47">
        <f t="shared" si="200"/>
        <v>0</v>
      </c>
      <c r="BH342" s="47">
        <f t="shared" si="201"/>
        <v>0</v>
      </c>
      <c r="BI342" s="47">
        <f t="shared" si="202"/>
        <v>0</v>
      </c>
      <c r="BJ342" s="48">
        <f t="shared" si="203"/>
        <v>31.5</v>
      </c>
      <c r="BK342" s="48">
        <f t="shared" si="204"/>
        <v>1</v>
      </c>
      <c r="BL342" s="48">
        <f t="shared" si="205"/>
        <v>0</v>
      </c>
    </row>
    <row r="343" spans="1:64" s="2" customFormat="1" ht="30" customHeight="1">
      <c r="A343" s="29" t="str">
        <f t="shared" si="172"/>
        <v>Д</v>
      </c>
      <c r="B343" s="29" t="str">
        <f t="shared" si="173"/>
        <v>Б</v>
      </c>
      <c r="C343" s="30" t="s">
        <v>214</v>
      </c>
      <c r="D343" s="31" t="str">
        <f t="shared" si="174"/>
        <v>'01.03.00</v>
      </c>
      <c r="E343" s="32" t="str">
        <f t="shared" si="175"/>
        <v>Математика и механика (УГСН)</v>
      </c>
      <c r="F343" s="33" t="s">
        <v>74</v>
      </c>
      <c r="G343" s="33" t="s">
        <v>75</v>
      </c>
      <c r="H343" s="34"/>
      <c r="I343" s="34"/>
      <c r="J343" s="35" t="s">
        <v>98</v>
      </c>
      <c r="K343" s="36">
        <v>2</v>
      </c>
      <c r="L343" s="36">
        <v>18</v>
      </c>
      <c r="M343" s="37" t="s">
        <v>84</v>
      </c>
      <c r="N343" s="36"/>
      <c r="O343" s="36"/>
      <c r="P343" s="36">
        <v>2</v>
      </c>
      <c r="Q343" s="37"/>
      <c r="R343" s="36"/>
      <c r="S343" s="36"/>
      <c r="T343" s="36"/>
      <c r="U343" s="36"/>
      <c r="V343" s="36"/>
      <c r="W343" s="39" t="str">
        <f t="shared" si="176"/>
        <v>НММбд</v>
      </c>
      <c r="X343" s="36" t="s">
        <v>128</v>
      </c>
      <c r="Y343" s="36"/>
      <c r="Z343" s="36">
        <v>1</v>
      </c>
      <c r="AA343" s="39">
        <f t="shared" si="177"/>
        <v>21</v>
      </c>
      <c r="AB343" s="49">
        <v>18</v>
      </c>
      <c r="AC343" s="49">
        <v>3</v>
      </c>
      <c r="AD343" s="40">
        <f t="shared" si="178"/>
        <v>24</v>
      </c>
      <c r="AE343" s="41">
        <f t="shared" si="179"/>
        <v>0.875</v>
      </c>
      <c r="AF343" s="41">
        <f t="shared" si="180"/>
        <v>0.875</v>
      </c>
      <c r="AG343" s="42" t="s">
        <v>80</v>
      </c>
      <c r="AH343" s="37" t="s">
        <v>100</v>
      </c>
      <c r="AI343" s="37" t="s">
        <v>94</v>
      </c>
      <c r="AJ343" s="43" t="s">
        <v>103</v>
      </c>
      <c r="AK343" s="37"/>
      <c r="AL343" s="44">
        <f t="shared" si="181"/>
        <v>0</v>
      </c>
      <c r="AM343" s="44">
        <f t="shared" si="182"/>
        <v>31.5</v>
      </c>
      <c r="AN343" s="44">
        <f t="shared" si="183"/>
        <v>0</v>
      </c>
      <c r="AO343" s="44">
        <f t="shared" si="184"/>
        <v>0</v>
      </c>
      <c r="AP343" s="44">
        <f t="shared" si="185"/>
        <v>0</v>
      </c>
      <c r="AQ343" s="44">
        <f t="shared" si="186"/>
        <v>0</v>
      </c>
      <c r="AR343" s="44">
        <f t="shared" si="187"/>
        <v>0</v>
      </c>
      <c r="AS343" s="44">
        <f t="shared" si="188"/>
        <v>0</v>
      </c>
      <c r="AT343" s="44">
        <f t="shared" si="189"/>
        <v>0</v>
      </c>
      <c r="AU343" s="44">
        <f t="shared" si="190"/>
        <v>0</v>
      </c>
      <c r="AV343" s="44">
        <f>IF(M343="ПП",РПП*AA343*(U343/1.5),IF(M343="ВП",ВПр*AA343*(U343/1.5),IF(M343="РПА",РПА*AA343*(U343/1.5),IF(M343="КПА",кпа*AA343*(U343/1.5),0))))</f>
        <v>0</v>
      </c>
      <c r="AW343" s="44">
        <f t="shared" si="191"/>
        <v>0</v>
      </c>
      <c r="AX343" s="44">
        <f t="shared" si="192"/>
        <v>0</v>
      </c>
      <c r="AY343" s="44">
        <f t="shared" si="193"/>
        <v>0</v>
      </c>
      <c r="AZ343" s="44">
        <f t="shared" si="194"/>
        <v>0</v>
      </c>
      <c r="BA343" s="44">
        <f t="shared" si="195"/>
        <v>0</v>
      </c>
      <c r="BB343" s="44">
        <f t="shared" si="196"/>
        <v>0</v>
      </c>
      <c r="BC343" s="44">
        <f t="shared" si="197"/>
        <v>0</v>
      </c>
      <c r="BD343" s="44">
        <f t="shared" si="198"/>
        <v>0</v>
      </c>
      <c r="BE343" s="45">
        <f t="shared" si="199"/>
        <v>31.5</v>
      </c>
      <c r="BF343" s="46"/>
      <c r="BG343" s="47">
        <f t="shared" si="200"/>
        <v>0</v>
      </c>
      <c r="BH343" s="47">
        <f t="shared" si="201"/>
        <v>0</v>
      </c>
      <c r="BI343" s="47">
        <f t="shared" si="202"/>
        <v>0</v>
      </c>
      <c r="BJ343" s="48">
        <f t="shared" si="203"/>
        <v>31.5</v>
      </c>
      <c r="BK343" s="48">
        <f t="shared" si="204"/>
        <v>1</v>
      </c>
      <c r="BL343" s="48">
        <f t="shared" si="205"/>
        <v>0</v>
      </c>
    </row>
    <row r="344" spans="1:64" s="2" customFormat="1" ht="30" customHeight="1">
      <c r="A344" s="29" t="str">
        <f t="shared" si="172"/>
        <v>Д</v>
      </c>
      <c r="B344" s="29" t="str">
        <f t="shared" si="173"/>
        <v>Б</v>
      </c>
      <c r="C344" s="30" t="s">
        <v>214</v>
      </c>
      <c r="D344" s="31" t="str">
        <f t="shared" si="174"/>
        <v>'01.03.00</v>
      </c>
      <c r="E344" s="32" t="str">
        <f t="shared" si="175"/>
        <v>Математика и механика (УГСН)</v>
      </c>
      <c r="F344" s="33" t="s">
        <v>74</v>
      </c>
      <c r="G344" s="33" t="s">
        <v>75</v>
      </c>
      <c r="H344" s="34"/>
      <c r="I344" s="34"/>
      <c r="J344" s="35" t="s">
        <v>98</v>
      </c>
      <c r="K344" s="36">
        <v>2</v>
      </c>
      <c r="L344" s="36">
        <v>18</v>
      </c>
      <c r="M344" s="37" t="s">
        <v>84</v>
      </c>
      <c r="N344" s="36"/>
      <c r="O344" s="36"/>
      <c r="P344" s="36">
        <v>2</v>
      </c>
      <c r="Q344" s="37"/>
      <c r="R344" s="36"/>
      <c r="S344" s="36"/>
      <c r="T344" s="36"/>
      <c r="U344" s="36"/>
      <c r="V344" s="36"/>
      <c r="W344" s="39" t="str">
        <f t="shared" si="176"/>
        <v>НММбд</v>
      </c>
      <c r="X344" s="36" t="s">
        <v>216</v>
      </c>
      <c r="Y344" s="36"/>
      <c r="Z344" s="36">
        <v>1</v>
      </c>
      <c r="AA344" s="39">
        <f t="shared" si="177"/>
        <v>21</v>
      </c>
      <c r="AB344" s="49">
        <v>18</v>
      </c>
      <c r="AC344" s="49">
        <v>3</v>
      </c>
      <c r="AD344" s="40">
        <f t="shared" si="178"/>
        <v>24</v>
      </c>
      <c r="AE344" s="41">
        <f t="shared" si="179"/>
        <v>0.875</v>
      </c>
      <c r="AF344" s="41">
        <f t="shared" si="180"/>
        <v>0.875</v>
      </c>
      <c r="AG344" s="42" t="s">
        <v>80</v>
      </c>
      <c r="AH344" s="37" t="s">
        <v>100</v>
      </c>
      <c r="AI344" s="37" t="s">
        <v>94</v>
      </c>
      <c r="AJ344" s="43" t="s">
        <v>103</v>
      </c>
      <c r="AK344" s="37"/>
      <c r="AL344" s="44">
        <f t="shared" si="181"/>
        <v>0</v>
      </c>
      <c r="AM344" s="44">
        <f t="shared" si="182"/>
        <v>31.5</v>
      </c>
      <c r="AN344" s="44">
        <f t="shared" si="183"/>
        <v>0</v>
      </c>
      <c r="AO344" s="44">
        <f t="shared" si="184"/>
        <v>0</v>
      </c>
      <c r="AP344" s="44">
        <f t="shared" si="185"/>
        <v>0</v>
      </c>
      <c r="AQ344" s="44">
        <f t="shared" si="186"/>
        <v>0</v>
      </c>
      <c r="AR344" s="44">
        <f t="shared" si="187"/>
        <v>0</v>
      </c>
      <c r="AS344" s="44">
        <f t="shared" si="188"/>
        <v>0</v>
      </c>
      <c r="AT344" s="44">
        <f t="shared" si="189"/>
        <v>0</v>
      </c>
      <c r="AU344" s="44">
        <f t="shared" si="190"/>
        <v>0</v>
      </c>
      <c r="AV344" s="44">
        <f>IF(M344="ПП",РПП*AA344*(U344/1.5),IF(M344="ВП",ВПр*AA344*(U344/1.5),IF(M344="РПА",РПА*AA344*(U344/1.5),IF(M344="КПА",кпа*AA344*(U344/1.5),0))))</f>
        <v>0</v>
      </c>
      <c r="AW344" s="44">
        <f t="shared" si="191"/>
        <v>0</v>
      </c>
      <c r="AX344" s="44">
        <f t="shared" si="192"/>
        <v>0</v>
      </c>
      <c r="AY344" s="44">
        <f t="shared" si="193"/>
        <v>0</v>
      </c>
      <c r="AZ344" s="44">
        <f t="shared" si="194"/>
        <v>0</v>
      </c>
      <c r="BA344" s="44">
        <f t="shared" si="195"/>
        <v>0</v>
      </c>
      <c r="BB344" s="44">
        <f t="shared" si="196"/>
        <v>0</v>
      </c>
      <c r="BC344" s="44">
        <f t="shared" si="197"/>
        <v>0</v>
      </c>
      <c r="BD344" s="44">
        <f t="shared" si="198"/>
        <v>0</v>
      </c>
      <c r="BE344" s="45">
        <f t="shared" si="199"/>
        <v>31.5</v>
      </c>
      <c r="BF344" s="46"/>
      <c r="BG344" s="47">
        <f t="shared" si="200"/>
        <v>0</v>
      </c>
      <c r="BH344" s="47">
        <f t="shared" si="201"/>
        <v>0</v>
      </c>
      <c r="BI344" s="47">
        <f t="shared" si="202"/>
        <v>0</v>
      </c>
      <c r="BJ344" s="48">
        <f t="shared" si="203"/>
        <v>31.5</v>
      </c>
      <c r="BK344" s="48">
        <f t="shared" si="204"/>
        <v>1</v>
      </c>
      <c r="BL344" s="48">
        <f t="shared" si="205"/>
        <v>0</v>
      </c>
    </row>
    <row r="345" spans="1:64" s="2" customFormat="1" ht="30" customHeight="1">
      <c r="A345" s="29" t="str">
        <f t="shared" si="172"/>
        <v>Д</v>
      </c>
      <c r="B345" s="29" t="str">
        <f t="shared" si="173"/>
        <v>Б</v>
      </c>
      <c r="C345" s="30" t="s">
        <v>214</v>
      </c>
      <c r="D345" s="31" t="str">
        <f t="shared" si="174"/>
        <v>'01.03.00</v>
      </c>
      <c r="E345" s="32" t="str">
        <f t="shared" si="175"/>
        <v>Математика и механика (УГСН)</v>
      </c>
      <c r="F345" s="33" t="s">
        <v>74</v>
      </c>
      <c r="G345" s="33" t="s">
        <v>75</v>
      </c>
      <c r="H345" s="34"/>
      <c r="I345" s="34"/>
      <c r="J345" s="35" t="s">
        <v>217</v>
      </c>
      <c r="K345" s="36">
        <v>1</v>
      </c>
      <c r="L345" s="36">
        <v>18</v>
      </c>
      <c r="M345" s="37" t="s">
        <v>78</v>
      </c>
      <c r="N345" s="36">
        <v>1</v>
      </c>
      <c r="O345" s="36"/>
      <c r="P345" s="36"/>
      <c r="Q345" s="37"/>
      <c r="R345" s="36"/>
      <c r="S345" s="36"/>
      <c r="T345" s="36"/>
      <c r="U345" s="36"/>
      <c r="V345" s="36"/>
      <c r="W345" s="39" t="str">
        <f t="shared" si="176"/>
        <v>НММбд</v>
      </c>
      <c r="X345" s="36" t="s">
        <v>215</v>
      </c>
      <c r="Y345" s="36">
        <v>7</v>
      </c>
      <c r="Z345" s="36">
        <v>4</v>
      </c>
      <c r="AA345" s="39">
        <f t="shared" si="177"/>
        <v>86</v>
      </c>
      <c r="AB345" s="36">
        <v>73</v>
      </c>
      <c r="AC345" s="36">
        <v>13</v>
      </c>
      <c r="AD345" s="40">
        <f t="shared" si="178"/>
        <v>86</v>
      </c>
      <c r="AE345" s="41">
        <f t="shared" si="179"/>
        <v>1</v>
      </c>
      <c r="AF345" s="41">
        <f t="shared" si="180"/>
        <v>1</v>
      </c>
      <c r="AG345" s="42" t="s">
        <v>80</v>
      </c>
      <c r="AH345" s="37" t="s">
        <v>81</v>
      </c>
      <c r="AI345" s="37" t="s">
        <v>94</v>
      </c>
      <c r="AJ345" s="43" t="s">
        <v>107</v>
      </c>
      <c r="AK345" s="37"/>
      <c r="AL345" s="44">
        <f t="shared" si="181"/>
        <v>18</v>
      </c>
      <c r="AM345" s="44">
        <f t="shared" si="182"/>
        <v>0</v>
      </c>
      <c r="AN345" s="44">
        <f t="shared" si="183"/>
        <v>0</v>
      </c>
      <c r="AO345" s="44">
        <f t="shared" si="184"/>
        <v>0</v>
      </c>
      <c r="AP345" s="44">
        <f t="shared" si="185"/>
        <v>0</v>
      </c>
      <c r="AQ345" s="44">
        <f t="shared" si="186"/>
        <v>0</v>
      </c>
      <c r="AR345" s="44">
        <f t="shared" si="187"/>
        <v>3.6</v>
      </c>
      <c r="AS345" s="44">
        <f t="shared" si="188"/>
        <v>0</v>
      </c>
      <c r="AT345" s="44">
        <f t="shared" si="189"/>
        <v>0</v>
      </c>
      <c r="AU345" s="44">
        <f t="shared" si="190"/>
        <v>0</v>
      </c>
      <c r="AV345" s="44">
        <f>IF(M345="ПП",РПП*AA345*(U345/1.5),IF(M345="ВП",ВПр*AA345*(U345/1.5),IF(M345="РПА",РПА*AA345*(U345/1.5),IF(M345="КПА",кпа*AA345*(U345/1.5),0))))</f>
        <v>0</v>
      </c>
      <c r="AW345" s="44">
        <f t="shared" si="191"/>
        <v>0</v>
      </c>
      <c r="AX345" s="44">
        <f t="shared" si="192"/>
        <v>0</v>
      </c>
      <c r="AY345" s="44">
        <f t="shared" si="193"/>
        <v>0</v>
      </c>
      <c r="AZ345" s="44">
        <f t="shared" si="194"/>
        <v>0</v>
      </c>
      <c r="BA345" s="44">
        <f t="shared" si="195"/>
        <v>0</v>
      </c>
      <c r="BB345" s="44">
        <f t="shared" si="196"/>
        <v>0</v>
      </c>
      <c r="BC345" s="44">
        <f t="shared" si="197"/>
        <v>0</v>
      </c>
      <c r="BD345" s="44">
        <f t="shared" si="198"/>
        <v>0</v>
      </c>
      <c r="BE345" s="45">
        <f t="shared" si="199"/>
        <v>21.6</v>
      </c>
      <c r="BF345" s="46"/>
      <c r="BG345" s="47">
        <f t="shared" si="200"/>
        <v>18</v>
      </c>
      <c r="BH345" s="47">
        <f t="shared" si="201"/>
        <v>0.5</v>
      </c>
      <c r="BI345" s="47">
        <f t="shared" si="202"/>
        <v>3.6</v>
      </c>
      <c r="BJ345" s="48">
        <f t="shared" si="203"/>
        <v>0</v>
      </c>
      <c r="BK345" s="48">
        <f t="shared" si="204"/>
        <v>0</v>
      </c>
      <c r="BL345" s="48">
        <f t="shared" si="205"/>
        <v>0</v>
      </c>
    </row>
    <row r="346" spans="1:64" s="2" customFormat="1" ht="30" customHeight="1">
      <c r="A346" s="29" t="str">
        <f t="shared" si="172"/>
        <v>Д</v>
      </c>
      <c r="B346" s="29" t="str">
        <f t="shared" si="173"/>
        <v>Б</v>
      </c>
      <c r="C346" s="30" t="s">
        <v>214</v>
      </c>
      <c r="D346" s="31" t="str">
        <f t="shared" si="174"/>
        <v>'01.03.00</v>
      </c>
      <c r="E346" s="32" t="str">
        <f t="shared" si="175"/>
        <v>Математика и механика (УГСН)</v>
      </c>
      <c r="F346" s="33" t="s">
        <v>74</v>
      </c>
      <c r="G346" s="33" t="s">
        <v>75</v>
      </c>
      <c r="H346" s="34"/>
      <c r="I346" s="34"/>
      <c r="J346" s="35" t="s">
        <v>217</v>
      </c>
      <c r="K346" s="36">
        <v>1</v>
      </c>
      <c r="L346" s="36">
        <v>18</v>
      </c>
      <c r="M346" s="37" t="s">
        <v>84</v>
      </c>
      <c r="N346" s="36"/>
      <c r="O346" s="36"/>
      <c r="P346" s="36">
        <v>2</v>
      </c>
      <c r="Q346" s="37" t="s">
        <v>85</v>
      </c>
      <c r="R346" s="36"/>
      <c r="S346" s="36"/>
      <c r="T346" s="36"/>
      <c r="U346" s="36"/>
      <c r="V346" s="36"/>
      <c r="W346" s="39" t="str">
        <f t="shared" si="176"/>
        <v>НММбд</v>
      </c>
      <c r="X346" s="36" t="s">
        <v>92</v>
      </c>
      <c r="Y346" s="36"/>
      <c r="Z346" s="36">
        <v>1</v>
      </c>
      <c r="AA346" s="39">
        <f t="shared" si="177"/>
        <v>23</v>
      </c>
      <c r="AB346" s="49">
        <v>19</v>
      </c>
      <c r="AC346" s="49">
        <v>4</v>
      </c>
      <c r="AD346" s="40">
        <f t="shared" si="178"/>
        <v>24</v>
      </c>
      <c r="AE346" s="41">
        <f t="shared" si="179"/>
        <v>0.95833333333333337</v>
      </c>
      <c r="AF346" s="41">
        <f t="shared" si="180"/>
        <v>0.95833333333333337</v>
      </c>
      <c r="AG346" s="42" t="s">
        <v>80</v>
      </c>
      <c r="AH346" s="37" t="s">
        <v>81</v>
      </c>
      <c r="AI346" s="37" t="s">
        <v>94</v>
      </c>
      <c r="AJ346" s="43" t="s">
        <v>107</v>
      </c>
      <c r="AK346" s="37"/>
      <c r="AL346" s="44">
        <f t="shared" si="181"/>
        <v>0</v>
      </c>
      <c r="AM346" s="44">
        <f t="shared" si="182"/>
        <v>34.5</v>
      </c>
      <c r="AN346" s="44">
        <f t="shared" si="183"/>
        <v>0</v>
      </c>
      <c r="AO346" s="44">
        <f t="shared" si="184"/>
        <v>7.5900000000000007</v>
      </c>
      <c r="AP346" s="44">
        <f t="shared" si="185"/>
        <v>11.5</v>
      </c>
      <c r="AQ346" s="44">
        <f t="shared" si="186"/>
        <v>0.95833333333333337</v>
      </c>
      <c r="AR346" s="44">
        <f t="shared" si="187"/>
        <v>0</v>
      </c>
      <c r="AS346" s="44">
        <f t="shared" si="188"/>
        <v>0</v>
      </c>
      <c r="AT346" s="44">
        <f t="shared" si="189"/>
        <v>0</v>
      </c>
      <c r="AU346" s="44">
        <f t="shared" si="190"/>
        <v>0</v>
      </c>
      <c r="AV346" s="44">
        <f>IF(M346="ПП",РПП*AA346*(U346/1.5),IF(M346="ВП",ВПр*AA346*(U346/1.5),IF(M346="РПА",РПА*AA346*(U346/1.5),IF(M346="КПА",кпа*AA346*(U346/1.5),0))))</f>
        <v>0</v>
      </c>
      <c r="AW346" s="44">
        <f t="shared" si="191"/>
        <v>0</v>
      </c>
      <c r="AX346" s="44">
        <f t="shared" si="192"/>
        <v>0</v>
      </c>
      <c r="AY346" s="44">
        <f t="shared" si="193"/>
        <v>0</v>
      </c>
      <c r="AZ346" s="44">
        <f t="shared" si="194"/>
        <v>0</v>
      </c>
      <c r="BA346" s="44">
        <f t="shared" si="195"/>
        <v>0</v>
      </c>
      <c r="BB346" s="44">
        <f t="shared" si="196"/>
        <v>0</v>
      </c>
      <c r="BC346" s="44">
        <f t="shared" si="197"/>
        <v>0</v>
      </c>
      <c r="BD346" s="44">
        <f t="shared" si="198"/>
        <v>0</v>
      </c>
      <c r="BE346" s="45">
        <f t="shared" si="199"/>
        <v>54.548333333333339</v>
      </c>
      <c r="BF346" s="46"/>
      <c r="BG346" s="47">
        <f t="shared" si="200"/>
        <v>34.5</v>
      </c>
      <c r="BH346" s="47">
        <f t="shared" si="201"/>
        <v>1</v>
      </c>
      <c r="BI346" s="47">
        <f t="shared" si="202"/>
        <v>20.048333333333332</v>
      </c>
      <c r="BJ346" s="48">
        <f t="shared" si="203"/>
        <v>0</v>
      </c>
      <c r="BK346" s="48">
        <f t="shared" si="204"/>
        <v>0</v>
      </c>
      <c r="BL346" s="48">
        <f t="shared" si="205"/>
        <v>0</v>
      </c>
    </row>
    <row r="347" spans="1:64" s="2" customFormat="1" ht="30" customHeight="1">
      <c r="A347" s="29" t="str">
        <f t="shared" si="172"/>
        <v>Д</v>
      </c>
      <c r="B347" s="29" t="str">
        <f t="shared" si="173"/>
        <v>Б</v>
      </c>
      <c r="C347" s="30" t="s">
        <v>214</v>
      </c>
      <c r="D347" s="31" t="str">
        <f t="shared" si="174"/>
        <v>'01.03.00</v>
      </c>
      <c r="E347" s="32" t="str">
        <f t="shared" si="175"/>
        <v>Математика и механика (УГСН)</v>
      </c>
      <c r="F347" s="33" t="s">
        <v>74</v>
      </c>
      <c r="G347" s="33" t="s">
        <v>75</v>
      </c>
      <c r="H347" s="34"/>
      <c r="I347" s="34"/>
      <c r="J347" s="35" t="s">
        <v>217</v>
      </c>
      <c r="K347" s="36">
        <v>1</v>
      </c>
      <c r="L347" s="36">
        <v>18</v>
      </c>
      <c r="M347" s="37" t="s">
        <v>84</v>
      </c>
      <c r="N347" s="36"/>
      <c r="O347" s="36"/>
      <c r="P347" s="36">
        <v>2</v>
      </c>
      <c r="Q347" s="37" t="s">
        <v>85</v>
      </c>
      <c r="R347" s="36"/>
      <c r="S347" s="36"/>
      <c r="T347" s="36"/>
      <c r="U347" s="36"/>
      <c r="V347" s="36"/>
      <c r="W347" s="39" t="str">
        <f t="shared" si="176"/>
        <v>НММбд</v>
      </c>
      <c r="X347" s="36" t="s">
        <v>127</v>
      </c>
      <c r="Y347" s="36"/>
      <c r="Z347" s="36">
        <v>1</v>
      </c>
      <c r="AA347" s="39">
        <f t="shared" si="177"/>
        <v>21</v>
      </c>
      <c r="AB347" s="49">
        <v>18</v>
      </c>
      <c r="AC347" s="49">
        <v>3</v>
      </c>
      <c r="AD347" s="40">
        <f t="shared" si="178"/>
        <v>24</v>
      </c>
      <c r="AE347" s="41">
        <f t="shared" si="179"/>
        <v>0.875</v>
      </c>
      <c r="AF347" s="41">
        <f t="shared" si="180"/>
        <v>0.875</v>
      </c>
      <c r="AG347" s="42" t="s">
        <v>80</v>
      </c>
      <c r="AH347" s="37" t="s">
        <v>100</v>
      </c>
      <c r="AI347" s="37" t="s">
        <v>109</v>
      </c>
      <c r="AJ347" s="50" t="s">
        <v>110</v>
      </c>
      <c r="AK347" s="37"/>
      <c r="AL347" s="44">
        <f t="shared" si="181"/>
        <v>0</v>
      </c>
      <c r="AM347" s="44">
        <f t="shared" si="182"/>
        <v>31.5</v>
      </c>
      <c r="AN347" s="44">
        <f t="shared" si="183"/>
        <v>0</v>
      </c>
      <c r="AO347" s="44">
        <f t="shared" si="184"/>
        <v>6.9300000000000006</v>
      </c>
      <c r="AP347" s="44">
        <f t="shared" si="185"/>
        <v>10.5</v>
      </c>
      <c r="AQ347" s="44">
        <f t="shared" si="186"/>
        <v>0.875</v>
      </c>
      <c r="AR347" s="44">
        <f t="shared" si="187"/>
        <v>0</v>
      </c>
      <c r="AS347" s="44">
        <f t="shared" si="188"/>
        <v>0</v>
      </c>
      <c r="AT347" s="44">
        <f t="shared" si="189"/>
        <v>0</v>
      </c>
      <c r="AU347" s="44">
        <f t="shared" si="190"/>
        <v>0</v>
      </c>
      <c r="AV347" s="44">
        <f>IF(M347="ПП",РПП*AA347*(U347/1.5),IF(M347="ВП",ВПр*AA347*(U347/1.5),IF(M347="РПА",РПА*AA347*(U347/1.5),IF(M347="КПА",кпа*AA347*(U347/1.5),0))))</f>
        <v>0</v>
      </c>
      <c r="AW347" s="44">
        <f t="shared" si="191"/>
        <v>0</v>
      </c>
      <c r="AX347" s="44">
        <f t="shared" si="192"/>
        <v>0</v>
      </c>
      <c r="AY347" s="44">
        <f t="shared" si="193"/>
        <v>0</v>
      </c>
      <c r="AZ347" s="44">
        <f t="shared" si="194"/>
        <v>0</v>
      </c>
      <c r="BA347" s="44">
        <f t="shared" si="195"/>
        <v>0</v>
      </c>
      <c r="BB347" s="44">
        <f t="shared" si="196"/>
        <v>0</v>
      </c>
      <c r="BC347" s="44">
        <f t="shared" si="197"/>
        <v>0</v>
      </c>
      <c r="BD347" s="44">
        <f t="shared" si="198"/>
        <v>0</v>
      </c>
      <c r="BE347" s="45">
        <f t="shared" si="199"/>
        <v>49.805</v>
      </c>
      <c r="BF347" s="46"/>
      <c r="BG347" s="47">
        <f t="shared" si="200"/>
        <v>31.5</v>
      </c>
      <c r="BH347" s="47">
        <f t="shared" si="201"/>
        <v>1</v>
      </c>
      <c r="BI347" s="47">
        <f t="shared" si="202"/>
        <v>18.305</v>
      </c>
      <c r="BJ347" s="48">
        <f t="shared" si="203"/>
        <v>0</v>
      </c>
      <c r="BK347" s="48">
        <f t="shared" si="204"/>
        <v>0</v>
      </c>
      <c r="BL347" s="48">
        <f t="shared" si="205"/>
        <v>0</v>
      </c>
    </row>
    <row r="348" spans="1:64" s="2" customFormat="1" ht="30" customHeight="1">
      <c r="A348" s="29" t="str">
        <f t="shared" si="172"/>
        <v>Д</v>
      </c>
      <c r="B348" s="29" t="str">
        <f t="shared" si="173"/>
        <v>Б</v>
      </c>
      <c r="C348" s="30" t="s">
        <v>214</v>
      </c>
      <c r="D348" s="31" t="str">
        <f t="shared" si="174"/>
        <v>'01.03.00</v>
      </c>
      <c r="E348" s="32" t="str">
        <f t="shared" si="175"/>
        <v>Математика и механика (УГСН)</v>
      </c>
      <c r="F348" s="33" t="s">
        <v>74</v>
      </c>
      <c r="G348" s="33" t="s">
        <v>75</v>
      </c>
      <c r="H348" s="34"/>
      <c r="I348" s="34"/>
      <c r="J348" s="35" t="s">
        <v>217</v>
      </c>
      <c r="K348" s="36">
        <v>1</v>
      </c>
      <c r="L348" s="36">
        <v>18</v>
      </c>
      <c r="M348" s="37" t="s">
        <v>84</v>
      </c>
      <c r="N348" s="36"/>
      <c r="O348" s="36"/>
      <c r="P348" s="36">
        <v>2</v>
      </c>
      <c r="Q348" s="37" t="s">
        <v>85</v>
      </c>
      <c r="R348" s="36"/>
      <c r="S348" s="36"/>
      <c r="T348" s="36"/>
      <c r="U348" s="36"/>
      <c r="V348" s="36"/>
      <c r="W348" s="39" t="str">
        <f t="shared" si="176"/>
        <v>НММбд</v>
      </c>
      <c r="X348" s="36" t="s">
        <v>128</v>
      </c>
      <c r="Y348" s="36"/>
      <c r="Z348" s="36">
        <v>1</v>
      </c>
      <c r="AA348" s="39">
        <f t="shared" si="177"/>
        <v>21</v>
      </c>
      <c r="AB348" s="49">
        <v>18</v>
      </c>
      <c r="AC348" s="49">
        <v>3</v>
      </c>
      <c r="AD348" s="40">
        <f t="shared" si="178"/>
        <v>24</v>
      </c>
      <c r="AE348" s="41">
        <f t="shared" si="179"/>
        <v>0.875</v>
      </c>
      <c r="AF348" s="41">
        <f t="shared" si="180"/>
        <v>0.875</v>
      </c>
      <c r="AG348" s="42" t="s">
        <v>80</v>
      </c>
      <c r="AH348" s="37" t="s">
        <v>81</v>
      </c>
      <c r="AI348" s="37" t="s">
        <v>94</v>
      </c>
      <c r="AJ348" s="43" t="s">
        <v>107</v>
      </c>
      <c r="AK348" s="37"/>
      <c r="AL348" s="44">
        <f t="shared" si="181"/>
        <v>0</v>
      </c>
      <c r="AM348" s="44">
        <f t="shared" si="182"/>
        <v>31.5</v>
      </c>
      <c r="AN348" s="44">
        <f t="shared" si="183"/>
        <v>0</v>
      </c>
      <c r="AO348" s="44">
        <f t="shared" si="184"/>
        <v>6.9300000000000006</v>
      </c>
      <c r="AP348" s="44">
        <f t="shared" si="185"/>
        <v>10.5</v>
      </c>
      <c r="AQ348" s="44">
        <f t="shared" si="186"/>
        <v>0.875</v>
      </c>
      <c r="AR348" s="44">
        <f t="shared" si="187"/>
        <v>0</v>
      </c>
      <c r="AS348" s="44">
        <f t="shared" si="188"/>
        <v>0</v>
      </c>
      <c r="AT348" s="44">
        <f t="shared" si="189"/>
        <v>0</v>
      </c>
      <c r="AU348" s="44">
        <f t="shared" si="190"/>
        <v>0</v>
      </c>
      <c r="AV348" s="44">
        <f>IF(M348="ПП",РПП*AA348*(U348/1.5),IF(M348="ВП",ВПр*AA348*(U348/1.5),IF(M348="РПА",РПА*AA348*(U348/1.5),IF(M348="КПА",кпа*AA348*(U348/1.5),0))))</f>
        <v>0</v>
      </c>
      <c r="AW348" s="44">
        <f t="shared" si="191"/>
        <v>0</v>
      </c>
      <c r="AX348" s="44">
        <f t="shared" si="192"/>
        <v>0</v>
      </c>
      <c r="AY348" s="44">
        <f t="shared" si="193"/>
        <v>0</v>
      </c>
      <c r="AZ348" s="44">
        <f t="shared" si="194"/>
        <v>0</v>
      </c>
      <c r="BA348" s="44">
        <f t="shared" si="195"/>
        <v>0</v>
      </c>
      <c r="BB348" s="44">
        <f t="shared" si="196"/>
        <v>0</v>
      </c>
      <c r="BC348" s="44">
        <f t="shared" si="197"/>
        <v>0</v>
      </c>
      <c r="BD348" s="44">
        <f t="shared" si="198"/>
        <v>0</v>
      </c>
      <c r="BE348" s="45">
        <f t="shared" si="199"/>
        <v>49.805</v>
      </c>
      <c r="BF348" s="46"/>
      <c r="BG348" s="47">
        <f t="shared" si="200"/>
        <v>31.5</v>
      </c>
      <c r="BH348" s="47">
        <f t="shared" si="201"/>
        <v>1</v>
      </c>
      <c r="BI348" s="47">
        <f t="shared" si="202"/>
        <v>18.305</v>
      </c>
      <c r="BJ348" s="48">
        <f t="shared" si="203"/>
        <v>0</v>
      </c>
      <c r="BK348" s="48">
        <f t="shared" si="204"/>
        <v>0</v>
      </c>
      <c r="BL348" s="48">
        <f t="shared" si="205"/>
        <v>0</v>
      </c>
    </row>
    <row r="349" spans="1:64" s="2" customFormat="1" ht="30" customHeight="1">
      <c r="A349" s="29" t="str">
        <f t="shared" si="172"/>
        <v>Д</v>
      </c>
      <c r="B349" s="29" t="str">
        <f t="shared" si="173"/>
        <v>Б</v>
      </c>
      <c r="C349" s="30" t="s">
        <v>214</v>
      </c>
      <c r="D349" s="31" t="str">
        <f t="shared" si="174"/>
        <v>'01.03.00</v>
      </c>
      <c r="E349" s="32" t="str">
        <f t="shared" si="175"/>
        <v>Математика и механика (УГСН)</v>
      </c>
      <c r="F349" s="33" t="s">
        <v>74</v>
      </c>
      <c r="G349" s="33" t="s">
        <v>75</v>
      </c>
      <c r="H349" s="34"/>
      <c r="I349" s="34"/>
      <c r="J349" s="35" t="s">
        <v>217</v>
      </c>
      <c r="K349" s="36">
        <v>1</v>
      </c>
      <c r="L349" s="36">
        <v>18</v>
      </c>
      <c r="M349" s="37" t="s">
        <v>84</v>
      </c>
      <c r="N349" s="36"/>
      <c r="O349" s="36"/>
      <c r="P349" s="36">
        <v>2</v>
      </c>
      <c r="Q349" s="37" t="s">
        <v>85</v>
      </c>
      <c r="R349" s="36"/>
      <c r="S349" s="36"/>
      <c r="T349" s="36"/>
      <c r="U349" s="36"/>
      <c r="V349" s="36"/>
      <c r="W349" s="39" t="str">
        <f t="shared" si="176"/>
        <v>НММбд</v>
      </c>
      <c r="X349" s="36" t="s">
        <v>216</v>
      </c>
      <c r="Y349" s="36"/>
      <c r="Z349" s="36">
        <v>1</v>
      </c>
      <c r="AA349" s="39">
        <f t="shared" si="177"/>
        <v>21</v>
      </c>
      <c r="AB349" s="49">
        <v>18</v>
      </c>
      <c r="AC349" s="49">
        <v>3</v>
      </c>
      <c r="AD349" s="40">
        <f t="shared" si="178"/>
        <v>24</v>
      </c>
      <c r="AE349" s="41">
        <f t="shared" si="179"/>
        <v>0.875</v>
      </c>
      <c r="AF349" s="41">
        <f t="shared" si="180"/>
        <v>0.875</v>
      </c>
      <c r="AG349" s="42" t="s">
        <v>80</v>
      </c>
      <c r="AH349" s="37" t="s">
        <v>100</v>
      </c>
      <c r="AI349" s="37" t="s">
        <v>109</v>
      </c>
      <c r="AJ349" s="51" t="s">
        <v>110</v>
      </c>
      <c r="AK349" s="37"/>
      <c r="AL349" s="44">
        <f t="shared" si="181"/>
        <v>0</v>
      </c>
      <c r="AM349" s="44">
        <f t="shared" si="182"/>
        <v>31.5</v>
      </c>
      <c r="AN349" s="44">
        <f t="shared" si="183"/>
        <v>0</v>
      </c>
      <c r="AO349" s="44">
        <f t="shared" si="184"/>
        <v>6.9300000000000006</v>
      </c>
      <c r="AP349" s="44">
        <f t="shared" si="185"/>
        <v>10.5</v>
      </c>
      <c r="AQ349" s="44">
        <f t="shared" si="186"/>
        <v>0.875</v>
      </c>
      <c r="AR349" s="44">
        <f t="shared" si="187"/>
        <v>0</v>
      </c>
      <c r="AS349" s="44">
        <f t="shared" si="188"/>
        <v>0</v>
      </c>
      <c r="AT349" s="44">
        <f t="shared" si="189"/>
        <v>0</v>
      </c>
      <c r="AU349" s="44">
        <f t="shared" si="190"/>
        <v>0</v>
      </c>
      <c r="AV349" s="44">
        <f>IF(M349="ПП",РПП*AA349*(U349/1.5),IF(M349="ВП",ВПр*AA349*(U349/1.5),IF(M349="РПА",РПА*AA349*(U349/1.5),IF(M349="КПА",кпа*AA349*(U349/1.5),0))))</f>
        <v>0</v>
      </c>
      <c r="AW349" s="44">
        <f t="shared" si="191"/>
        <v>0</v>
      </c>
      <c r="AX349" s="44">
        <f t="shared" si="192"/>
        <v>0</v>
      </c>
      <c r="AY349" s="44">
        <f t="shared" si="193"/>
        <v>0</v>
      </c>
      <c r="AZ349" s="44">
        <f t="shared" si="194"/>
        <v>0</v>
      </c>
      <c r="BA349" s="44">
        <f t="shared" si="195"/>
        <v>0</v>
      </c>
      <c r="BB349" s="44">
        <f t="shared" si="196"/>
        <v>0</v>
      </c>
      <c r="BC349" s="44">
        <f t="shared" si="197"/>
        <v>0</v>
      </c>
      <c r="BD349" s="44">
        <f t="shared" si="198"/>
        <v>0</v>
      </c>
      <c r="BE349" s="45">
        <f t="shared" si="199"/>
        <v>49.805</v>
      </c>
      <c r="BF349" s="46"/>
      <c r="BG349" s="47">
        <f t="shared" si="200"/>
        <v>31.5</v>
      </c>
      <c r="BH349" s="47">
        <f t="shared" si="201"/>
        <v>1</v>
      </c>
      <c r="BI349" s="47">
        <f t="shared" si="202"/>
        <v>18.305</v>
      </c>
      <c r="BJ349" s="48">
        <f t="shared" si="203"/>
        <v>0</v>
      </c>
      <c r="BK349" s="48">
        <f t="shared" si="204"/>
        <v>0</v>
      </c>
      <c r="BL349" s="48">
        <f t="shared" si="205"/>
        <v>0</v>
      </c>
    </row>
    <row r="350" spans="1:64" s="2" customFormat="1" ht="30" customHeight="1">
      <c r="A350" s="29" t="str">
        <f t="shared" si="172"/>
        <v>Д</v>
      </c>
      <c r="B350" s="29" t="str">
        <f t="shared" si="173"/>
        <v>Б</v>
      </c>
      <c r="C350" s="30" t="s">
        <v>214</v>
      </c>
      <c r="D350" s="31" t="str">
        <f t="shared" si="174"/>
        <v>'01.03.00</v>
      </c>
      <c r="E350" s="32" t="str">
        <f t="shared" si="175"/>
        <v>Математика и механика (УГСН)</v>
      </c>
      <c r="F350" s="33" t="s">
        <v>74</v>
      </c>
      <c r="G350" s="33" t="s">
        <v>75</v>
      </c>
      <c r="H350" s="34"/>
      <c r="I350" s="34"/>
      <c r="J350" s="35" t="s">
        <v>217</v>
      </c>
      <c r="K350" s="38">
        <v>2</v>
      </c>
      <c r="L350" s="36">
        <v>18</v>
      </c>
      <c r="M350" s="37" t="s">
        <v>78</v>
      </c>
      <c r="N350" s="38">
        <v>1</v>
      </c>
      <c r="O350" s="38"/>
      <c r="P350" s="38"/>
      <c r="Q350" s="37" t="s">
        <v>91</v>
      </c>
      <c r="R350" s="38"/>
      <c r="S350" s="38"/>
      <c r="T350" s="38"/>
      <c r="U350" s="38"/>
      <c r="V350" s="38"/>
      <c r="W350" s="39" t="str">
        <f t="shared" si="176"/>
        <v>НММбд</v>
      </c>
      <c r="X350" s="36" t="s">
        <v>215</v>
      </c>
      <c r="Y350" s="36">
        <v>7</v>
      </c>
      <c r="Z350" s="36">
        <v>4</v>
      </c>
      <c r="AA350" s="39">
        <f t="shared" si="177"/>
        <v>86</v>
      </c>
      <c r="AB350" s="36">
        <v>73</v>
      </c>
      <c r="AC350" s="36">
        <v>13</v>
      </c>
      <c r="AD350" s="40">
        <f t="shared" si="178"/>
        <v>86</v>
      </c>
      <c r="AE350" s="41">
        <f t="shared" si="179"/>
        <v>1</v>
      </c>
      <c r="AF350" s="41">
        <f t="shared" si="180"/>
        <v>1</v>
      </c>
      <c r="AG350" s="42" t="s">
        <v>80</v>
      </c>
      <c r="AH350" s="37" t="s">
        <v>111</v>
      </c>
      <c r="AI350" s="37" t="s">
        <v>94</v>
      </c>
      <c r="AJ350" s="43" t="s">
        <v>112</v>
      </c>
      <c r="AK350" s="37"/>
      <c r="AL350" s="44">
        <f t="shared" si="181"/>
        <v>18</v>
      </c>
      <c r="AM350" s="44">
        <f t="shared" si="182"/>
        <v>0</v>
      </c>
      <c r="AN350" s="44">
        <f t="shared" si="183"/>
        <v>0</v>
      </c>
      <c r="AO350" s="44">
        <f t="shared" si="184"/>
        <v>28.380000000000003</v>
      </c>
      <c r="AP350" s="44">
        <f t="shared" si="185"/>
        <v>43</v>
      </c>
      <c r="AQ350" s="44">
        <f t="shared" si="186"/>
        <v>4</v>
      </c>
      <c r="AR350" s="44">
        <f t="shared" si="187"/>
        <v>3.6</v>
      </c>
      <c r="AS350" s="44">
        <f t="shared" si="188"/>
        <v>0</v>
      </c>
      <c r="AT350" s="44">
        <f t="shared" si="189"/>
        <v>0</v>
      </c>
      <c r="AU350" s="44">
        <f t="shared" si="190"/>
        <v>0</v>
      </c>
      <c r="AV350" s="44">
        <f>IF(M350="ПП",РПП*AA350*(U350/1.5),IF(M350="ВП",ВПр*AA350*(U350/1.5),IF(M350="РПА",РПА*AA350*(U350/1.5),IF(M350="КПА",кпа*AA350*(U350/1.5),0))))</f>
        <v>0</v>
      </c>
      <c r="AW350" s="44">
        <f t="shared" si="191"/>
        <v>0</v>
      </c>
      <c r="AX350" s="44">
        <f t="shared" si="192"/>
        <v>0</v>
      </c>
      <c r="AY350" s="44">
        <f t="shared" si="193"/>
        <v>0</v>
      </c>
      <c r="AZ350" s="44">
        <f t="shared" si="194"/>
        <v>0</v>
      </c>
      <c r="BA350" s="44">
        <f t="shared" si="195"/>
        <v>0</v>
      </c>
      <c r="BB350" s="44">
        <f t="shared" si="196"/>
        <v>0</v>
      </c>
      <c r="BC350" s="44">
        <f t="shared" si="197"/>
        <v>0</v>
      </c>
      <c r="BD350" s="44">
        <f t="shared" si="198"/>
        <v>0</v>
      </c>
      <c r="BE350" s="45">
        <f t="shared" si="199"/>
        <v>96.97999999999999</v>
      </c>
      <c r="BF350" s="46"/>
      <c r="BG350" s="47">
        <f t="shared" si="200"/>
        <v>0</v>
      </c>
      <c r="BH350" s="47">
        <f t="shared" si="201"/>
        <v>0</v>
      </c>
      <c r="BI350" s="47">
        <f t="shared" si="202"/>
        <v>0</v>
      </c>
      <c r="BJ350" s="48">
        <f t="shared" si="203"/>
        <v>18</v>
      </c>
      <c r="BK350" s="48">
        <f t="shared" si="204"/>
        <v>0.5</v>
      </c>
      <c r="BL350" s="48">
        <f t="shared" si="205"/>
        <v>78.97999999999999</v>
      </c>
    </row>
    <row r="351" spans="1:64" s="2" customFormat="1" ht="30" customHeight="1">
      <c r="A351" s="29" t="str">
        <f t="shared" si="172"/>
        <v>Д</v>
      </c>
      <c r="B351" s="29" t="str">
        <f t="shared" si="173"/>
        <v>Б</v>
      </c>
      <c r="C351" s="30" t="s">
        <v>214</v>
      </c>
      <c r="D351" s="31" t="str">
        <f t="shared" si="174"/>
        <v>'01.03.00</v>
      </c>
      <c r="E351" s="32" t="str">
        <f t="shared" si="175"/>
        <v>Математика и механика (УГСН)</v>
      </c>
      <c r="F351" s="33" t="s">
        <v>74</v>
      </c>
      <c r="G351" s="33" t="s">
        <v>75</v>
      </c>
      <c r="H351" s="34"/>
      <c r="I351" s="34"/>
      <c r="J351" s="35" t="s">
        <v>217</v>
      </c>
      <c r="K351" s="36">
        <v>2</v>
      </c>
      <c r="L351" s="36">
        <v>18</v>
      </c>
      <c r="M351" s="37" t="s">
        <v>84</v>
      </c>
      <c r="N351" s="36"/>
      <c r="O351" s="36"/>
      <c r="P351" s="36">
        <v>2</v>
      </c>
      <c r="Q351" s="37"/>
      <c r="R351" s="36"/>
      <c r="S351" s="36"/>
      <c r="T351" s="36"/>
      <c r="U351" s="36"/>
      <c r="V351" s="36"/>
      <c r="W351" s="39" t="str">
        <f t="shared" si="176"/>
        <v>НММбд</v>
      </c>
      <c r="X351" s="36" t="s">
        <v>92</v>
      </c>
      <c r="Y351" s="36"/>
      <c r="Z351" s="36">
        <v>1</v>
      </c>
      <c r="AA351" s="39">
        <f t="shared" si="177"/>
        <v>23</v>
      </c>
      <c r="AB351" s="49">
        <v>19</v>
      </c>
      <c r="AC351" s="49">
        <v>4</v>
      </c>
      <c r="AD351" s="40">
        <f t="shared" si="178"/>
        <v>24</v>
      </c>
      <c r="AE351" s="41">
        <f t="shared" si="179"/>
        <v>0.95833333333333337</v>
      </c>
      <c r="AF351" s="41">
        <f t="shared" si="180"/>
        <v>0.95833333333333337</v>
      </c>
      <c r="AG351" s="42" t="s">
        <v>80</v>
      </c>
      <c r="AH351" s="37" t="s">
        <v>81</v>
      </c>
      <c r="AI351" s="37" t="s">
        <v>94</v>
      </c>
      <c r="AJ351" s="43" t="s">
        <v>107</v>
      </c>
      <c r="AK351" s="37"/>
      <c r="AL351" s="44">
        <f t="shared" si="181"/>
        <v>0</v>
      </c>
      <c r="AM351" s="44">
        <f t="shared" si="182"/>
        <v>34.5</v>
      </c>
      <c r="AN351" s="44">
        <f t="shared" si="183"/>
        <v>0</v>
      </c>
      <c r="AO351" s="44">
        <f t="shared" si="184"/>
        <v>0</v>
      </c>
      <c r="AP351" s="44">
        <f t="shared" si="185"/>
        <v>0</v>
      </c>
      <c r="AQ351" s="44">
        <f t="shared" si="186"/>
        <v>0</v>
      </c>
      <c r="AR351" s="44">
        <f t="shared" si="187"/>
        <v>0</v>
      </c>
      <c r="AS351" s="44">
        <f t="shared" si="188"/>
        <v>0</v>
      </c>
      <c r="AT351" s="44">
        <f t="shared" si="189"/>
        <v>0</v>
      </c>
      <c r="AU351" s="44">
        <f t="shared" si="190"/>
        <v>0</v>
      </c>
      <c r="AV351" s="44">
        <f>IF(M351="ПП",РПП*AA351*(U351/1.5),IF(M351="ВП",ВПр*AA351*(U351/1.5),IF(M351="РПА",РПА*AA351*(U351/1.5),IF(M351="КПА",кпа*AA351*(U351/1.5),0))))</f>
        <v>0</v>
      </c>
      <c r="AW351" s="44">
        <f t="shared" si="191"/>
        <v>0</v>
      </c>
      <c r="AX351" s="44">
        <f t="shared" si="192"/>
        <v>0</v>
      </c>
      <c r="AY351" s="44">
        <f t="shared" si="193"/>
        <v>0</v>
      </c>
      <c r="AZ351" s="44">
        <f t="shared" si="194"/>
        <v>0</v>
      </c>
      <c r="BA351" s="44">
        <f t="shared" si="195"/>
        <v>0</v>
      </c>
      <c r="BB351" s="44">
        <f t="shared" si="196"/>
        <v>0</v>
      </c>
      <c r="BC351" s="44">
        <f t="shared" si="197"/>
        <v>0</v>
      </c>
      <c r="BD351" s="44">
        <f t="shared" si="198"/>
        <v>0</v>
      </c>
      <c r="BE351" s="45">
        <f t="shared" si="199"/>
        <v>34.5</v>
      </c>
      <c r="BF351" s="46"/>
      <c r="BG351" s="47">
        <f t="shared" si="200"/>
        <v>0</v>
      </c>
      <c r="BH351" s="47">
        <f t="shared" si="201"/>
        <v>0</v>
      </c>
      <c r="BI351" s="47">
        <f t="shared" si="202"/>
        <v>0</v>
      </c>
      <c r="BJ351" s="48">
        <f t="shared" si="203"/>
        <v>34.5</v>
      </c>
      <c r="BK351" s="48">
        <f t="shared" si="204"/>
        <v>1</v>
      </c>
      <c r="BL351" s="48">
        <f t="shared" si="205"/>
        <v>0</v>
      </c>
    </row>
    <row r="352" spans="1:64" s="2" customFormat="1" ht="30" customHeight="1">
      <c r="A352" s="29" t="str">
        <f t="shared" si="172"/>
        <v>Д</v>
      </c>
      <c r="B352" s="29" t="str">
        <f t="shared" si="173"/>
        <v>Б</v>
      </c>
      <c r="C352" s="30" t="s">
        <v>214</v>
      </c>
      <c r="D352" s="31" t="str">
        <f t="shared" si="174"/>
        <v>'01.03.00</v>
      </c>
      <c r="E352" s="32" t="str">
        <f t="shared" si="175"/>
        <v>Математика и механика (УГСН)</v>
      </c>
      <c r="F352" s="33" t="s">
        <v>74</v>
      </c>
      <c r="G352" s="33" t="s">
        <v>75</v>
      </c>
      <c r="H352" s="34"/>
      <c r="I352" s="34"/>
      <c r="J352" s="35" t="s">
        <v>217</v>
      </c>
      <c r="K352" s="36">
        <v>2</v>
      </c>
      <c r="L352" s="36">
        <v>18</v>
      </c>
      <c r="M352" s="37" t="s">
        <v>84</v>
      </c>
      <c r="N352" s="36"/>
      <c r="O352" s="36"/>
      <c r="P352" s="36">
        <v>2</v>
      </c>
      <c r="Q352" s="37"/>
      <c r="R352" s="36"/>
      <c r="S352" s="36"/>
      <c r="T352" s="36"/>
      <c r="U352" s="36"/>
      <c r="V352" s="36"/>
      <c r="W352" s="39" t="str">
        <f t="shared" si="176"/>
        <v>НММбд</v>
      </c>
      <c r="X352" s="36" t="s">
        <v>127</v>
      </c>
      <c r="Y352" s="36"/>
      <c r="Z352" s="36">
        <v>1</v>
      </c>
      <c r="AA352" s="39">
        <f t="shared" si="177"/>
        <v>21</v>
      </c>
      <c r="AB352" s="49">
        <v>18</v>
      </c>
      <c r="AC352" s="49">
        <v>3</v>
      </c>
      <c r="AD352" s="40">
        <f t="shared" si="178"/>
        <v>24</v>
      </c>
      <c r="AE352" s="41">
        <f t="shared" si="179"/>
        <v>0.875</v>
      </c>
      <c r="AF352" s="41">
        <f t="shared" si="180"/>
        <v>0.875</v>
      </c>
      <c r="AG352" s="42" t="s">
        <v>80</v>
      </c>
      <c r="AH352" s="37" t="s">
        <v>100</v>
      </c>
      <c r="AI352" s="37" t="s">
        <v>109</v>
      </c>
      <c r="AJ352" s="43" t="s">
        <v>110</v>
      </c>
      <c r="AK352" s="37"/>
      <c r="AL352" s="44">
        <f t="shared" si="181"/>
        <v>0</v>
      </c>
      <c r="AM352" s="44">
        <f t="shared" si="182"/>
        <v>31.5</v>
      </c>
      <c r="AN352" s="44">
        <f t="shared" si="183"/>
        <v>0</v>
      </c>
      <c r="AO352" s="44">
        <f t="shared" si="184"/>
        <v>0</v>
      </c>
      <c r="AP352" s="44">
        <f t="shared" si="185"/>
        <v>0</v>
      </c>
      <c r="AQ352" s="44">
        <f t="shared" si="186"/>
        <v>0</v>
      </c>
      <c r="AR352" s="44">
        <f t="shared" si="187"/>
        <v>0</v>
      </c>
      <c r="AS352" s="44">
        <f t="shared" si="188"/>
        <v>0</v>
      </c>
      <c r="AT352" s="44">
        <f t="shared" si="189"/>
        <v>0</v>
      </c>
      <c r="AU352" s="44">
        <f t="shared" si="190"/>
        <v>0</v>
      </c>
      <c r="AV352" s="44">
        <f>IF(M352="ПП",РПП*AA352*(U352/1.5),IF(M352="ВП",ВПр*AA352*(U352/1.5),IF(M352="РПА",РПА*AA352*(U352/1.5),IF(M352="КПА",кпа*AA352*(U352/1.5),0))))</f>
        <v>0</v>
      </c>
      <c r="AW352" s="44">
        <f t="shared" si="191"/>
        <v>0</v>
      </c>
      <c r="AX352" s="44">
        <f t="shared" si="192"/>
        <v>0</v>
      </c>
      <c r="AY352" s="44">
        <f t="shared" si="193"/>
        <v>0</v>
      </c>
      <c r="AZ352" s="44">
        <f t="shared" si="194"/>
        <v>0</v>
      </c>
      <c r="BA352" s="44">
        <f t="shared" si="195"/>
        <v>0</v>
      </c>
      <c r="BB352" s="44">
        <f t="shared" si="196"/>
        <v>0</v>
      </c>
      <c r="BC352" s="44">
        <f t="shared" si="197"/>
        <v>0</v>
      </c>
      <c r="BD352" s="44">
        <f t="shared" si="198"/>
        <v>0</v>
      </c>
      <c r="BE352" s="45">
        <f t="shared" si="199"/>
        <v>31.5</v>
      </c>
      <c r="BF352" s="46"/>
      <c r="BG352" s="47">
        <f t="shared" si="200"/>
        <v>0</v>
      </c>
      <c r="BH352" s="47">
        <f t="shared" si="201"/>
        <v>0</v>
      </c>
      <c r="BI352" s="47">
        <f t="shared" si="202"/>
        <v>0</v>
      </c>
      <c r="BJ352" s="48">
        <f t="shared" si="203"/>
        <v>31.5</v>
      </c>
      <c r="BK352" s="48">
        <f t="shared" si="204"/>
        <v>1</v>
      </c>
      <c r="BL352" s="48">
        <f t="shared" si="205"/>
        <v>0</v>
      </c>
    </row>
    <row r="353" spans="1:64" s="2" customFormat="1" ht="30" customHeight="1">
      <c r="A353" s="29" t="str">
        <f t="shared" si="172"/>
        <v>Д</v>
      </c>
      <c r="B353" s="29" t="str">
        <f t="shared" si="173"/>
        <v>Б</v>
      </c>
      <c r="C353" s="30" t="s">
        <v>214</v>
      </c>
      <c r="D353" s="31" t="str">
        <f t="shared" si="174"/>
        <v>'01.03.00</v>
      </c>
      <c r="E353" s="32" t="str">
        <f t="shared" si="175"/>
        <v>Математика и механика (УГСН)</v>
      </c>
      <c r="F353" s="33" t="s">
        <v>74</v>
      </c>
      <c r="G353" s="33" t="s">
        <v>75</v>
      </c>
      <c r="H353" s="34"/>
      <c r="I353" s="34"/>
      <c r="J353" s="35" t="s">
        <v>217</v>
      </c>
      <c r="K353" s="36">
        <v>2</v>
      </c>
      <c r="L353" s="36">
        <v>18</v>
      </c>
      <c r="M353" s="37" t="s">
        <v>84</v>
      </c>
      <c r="N353" s="36"/>
      <c r="O353" s="36"/>
      <c r="P353" s="36">
        <v>2</v>
      </c>
      <c r="Q353" s="37"/>
      <c r="R353" s="36"/>
      <c r="S353" s="36"/>
      <c r="T353" s="36"/>
      <c r="U353" s="36"/>
      <c r="V353" s="36"/>
      <c r="W353" s="39" t="str">
        <f t="shared" si="176"/>
        <v>НММбд</v>
      </c>
      <c r="X353" s="36" t="s">
        <v>128</v>
      </c>
      <c r="Y353" s="36"/>
      <c r="Z353" s="36">
        <v>1</v>
      </c>
      <c r="AA353" s="39">
        <f t="shared" si="177"/>
        <v>21</v>
      </c>
      <c r="AB353" s="49">
        <v>18</v>
      </c>
      <c r="AC353" s="49">
        <v>3</v>
      </c>
      <c r="AD353" s="40">
        <f t="shared" si="178"/>
        <v>24</v>
      </c>
      <c r="AE353" s="41">
        <f t="shared" si="179"/>
        <v>0.875</v>
      </c>
      <c r="AF353" s="41">
        <f t="shared" si="180"/>
        <v>0.875</v>
      </c>
      <c r="AG353" s="42" t="s">
        <v>80</v>
      </c>
      <c r="AH353" s="37" t="s">
        <v>81</v>
      </c>
      <c r="AI353" s="37" t="s">
        <v>94</v>
      </c>
      <c r="AJ353" s="43" t="s">
        <v>107</v>
      </c>
      <c r="AK353" s="37"/>
      <c r="AL353" s="44">
        <f t="shared" si="181"/>
        <v>0</v>
      </c>
      <c r="AM353" s="44">
        <f t="shared" si="182"/>
        <v>31.5</v>
      </c>
      <c r="AN353" s="44">
        <f t="shared" si="183"/>
        <v>0</v>
      </c>
      <c r="AO353" s="44">
        <f t="shared" si="184"/>
        <v>0</v>
      </c>
      <c r="AP353" s="44">
        <f t="shared" si="185"/>
        <v>0</v>
      </c>
      <c r="AQ353" s="44">
        <f t="shared" si="186"/>
        <v>0</v>
      </c>
      <c r="AR353" s="44">
        <f t="shared" si="187"/>
        <v>0</v>
      </c>
      <c r="AS353" s="44">
        <f t="shared" si="188"/>
        <v>0</v>
      </c>
      <c r="AT353" s="44">
        <f t="shared" si="189"/>
        <v>0</v>
      </c>
      <c r="AU353" s="44">
        <f t="shared" si="190"/>
        <v>0</v>
      </c>
      <c r="AV353" s="44">
        <f>IF(M353="ПП",РПП*AA353*(U353/1.5),IF(M353="ВП",ВПр*AA353*(U353/1.5),IF(M353="РПА",РПА*AA353*(U353/1.5),IF(M353="КПА",кпа*AA353*(U353/1.5),0))))</f>
        <v>0</v>
      </c>
      <c r="AW353" s="44">
        <f t="shared" si="191"/>
        <v>0</v>
      </c>
      <c r="AX353" s="44">
        <f t="shared" si="192"/>
        <v>0</v>
      </c>
      <c r="AY353" s="44">
        <f t="shared" si="193"/>
        <v>0</v>
      </c>
      <c r="AZ353" s="44">
        <f t="shared" si="194"/>
        <v>0</v>
      </c>
      <c r="BA353" s="44">
        <f t="shared" si="195"/>
        <v>0</v>
      </c>
      <c r="BB353" s="44">
        <f t="shared" si="196"/>
        <v>0</v>
      </c>
      <c r="BC353" s="44">
        <f t="shared" si="197"/>
        <v>0</v>
      </c>
      <c r="BD353" s="44">
        <f t="shared" si="198"/>
        <v>0</v>
      </c>
      <c r="BE353" s="45">
        <f t="shared" si="199"/>
        <v>31.5</v>
      </c>
      <c r="BF353" s="46"/>
      <c r="BG353" s="47">
        <f t="shared" si="200"/>
        <v>0</v>
      </c>
      <c r="BH353" s="47">
        <f t="shared" si="201"/>
        <v>0</v>
      </c>
      <c r="BI353" s="47">
        <f t="shared" si="202"/>
        <v>0</v>
      </c>
      <c r="BJ353" s="48">
        <f t="shared" si="203"/>
        <v>31.5</v>
      </c>
      <c r="BK353" s="48">
        <f t="shared" si="204"/>
        <v>1</v>
      </c>
      <c r="BL353" s="48">
        <f t="shared" si="205"/>
        <v>0</v>
      </c>
    </row>
    <row r="354" spans="1:64" s="2" customFormat="1" ht="30" customHeight="1">
      <c r="A354" s="29" t="str">
        <f t="shared" si="172"/>
        <v>Д</v>
      </c>
      <c r="B354" s="29" t="str">
        <f t="shared" si="173"/>
        <v>Б</v>
      </c>
      <c r="C354" s="30" t="s">
        <v>214</v>
      </c>
      <c r="D354" s="31" t="str">
        <f t="shared" si="174"/>
        <v>'01.03.00</v>
      </c>
      <c r="E354" s="32" t="str">
        <f t="shared" si="175"/>
        <v>Математика и механика (УГСН)</v>
      </c>
      <c r="F354" s="33" t="s">
        <v>74</v>
      </c>
      <c r="G354" s="33" t="s">
        <v>75</v>
      </c>
      <c r="H354" s="34"/>
      <c r="I354" s="34"/>
      <c r="J354" s="35" t="s">
        <v>217</v>
      </c>
      <c r="K354" s="36">
        <v>2</v>
      </c>
      <c r="L354" s="36">
        <v>18</v>
      </c>
      <c r="M354" s="37" t="s">
        <v>84</v>
      </c>
      <c r="N354" s="36"/>
      <c r="O354" s="36"/>
      <c r="P354" s="36">
        <v>2</v>
      </c>
      <c r="Q354" s="37"/>
      <c r="R354" s="36"/>
      <c r="S354" s="36"/>
      <c r="T354" s="36"/>
      <c r="U354" s="36"/>
      <c r="V354" s="36"/>
      <c r="W354" s="39" t="str">
        <f t="shared" si="176"/>
        <v>НММбд</v>
      </c>
      <c r="X354" s="36" t="s">
        <v>216</v>
      </c>
      <c r="Y354" s="36"/>
      <c r="Z354" s="36">
        <v>1</v>
      </c>
      <c r="AA354" s="39">
        <f t="shared" si="177"/>
        <v>21</v>
      </c>
      <c r="AB354" s="49">
        <v>18</v>
      </c>
      <c r="AC354" s="49">
        <v>3</v>
      </c>
      <c r="AD354" s="40">
        <f t="shared" si="178"/>
        <v>24</v>
      </c>
      <c r="AE354" s="41">
        <f t="shared" si="179"/>
        <v>0.875</v>
      </c>
      <c r="AF354" s="41">
        <f t="shared" si="180"/>
        <v>0.875</v>
      </c>
      <c r="AG354" s="42" t="s">
        <v>80</v>
      </c>
      <c r="AH354" s="37" t="s">
        <v>100</v>
      </c>
      <c r="AI354" s="37" t="s">
        <v>109</v>
      </c>
      <c r="AJ354" s="43" t="s">
        <v>110</v>
      </c>
      <c r="AK354" s="37"/>
      <c r="AL354" s="44">
        <f t="shared" si="181"/>
        <v>0</v>
      </c>
      <c r="AM354" s="44">
        <f t="shared" si="182"/>
        <v>31.5</v>
      </c>
      <c r="AN354" s="44">
        <f t="shared" si="183"/>
        <v>0</v>
      </c>
      <c r="AO354" s="44">
        <f t="shared" si="184"/>
        <v>0</v>
      </c>
      <c r="AP354" s="44">
        <f t="shared" si="185"/>
        <v>0</v>
      </c>
      <c r="AQ354" s="44">
        <f t="shared" si="186"/>
        <v>0</v>
      </c>
      <c r="AR354" s="44">
        <f t="shared" si="187"/>
        <v>0</v>
      </c>
      <c r="AS354" s="44">
        <f t="shared" si="188"/>
        <v>0</v>
      </c>
      <c r="AT354" s="44">
        <f t="shared" si="189"/>
        <v>0</v>
      </c>
      <c r="AU354" s="44">
        <f t="shared" si="190"/>
        <v>0</v>
      </c>
      <c r="AV354" s="44">
        <f>IF(M354="ПП",РПП*AA354*(U354/1.5),IF(M354="ВП",ВПр*AA354*(U354/1.5),IF(M354="РПА",РПА*AA354*(U354/1.5),IF(M354="КПА",кпа*AA354*(U354/1.5),0))))</f>
        <v>0</v>
      </c>
      <c r="AW354" s="44">
        <f t="shared" si="191"/>
        <v>0</v>
      </c>
      <c r="AX354" s="44">
        <f t="shared" si="192"/>
        <v>0</v>
      </c>
      <c r="AY354" s="44">
        <f t="shared" si="193"/>
        <v>0</v>
      </c>
      <c r="AZ354" s="44">
        <f t="shared" si="194"/>
        <v>0</v>
      </c>
      <c r="BA354" s="44">
        <f t="shared" si="195"/>
        <v>0</v>
      </c>
      <c r="BB354" s="44">
        <f t="shared" si="196"/>
        <v>0</v>
      </c>
      <c r="BC354" s="44">
        <f t="shared" si="197"/>
        <v>0</v>
      </c>
      <c r="BD354" s="44">
        <f t="shared" si="198"/>
        <v>0</v>
      </c>
      <c r="BE354" s="45">
        <f t="shared" si="199"/>
        <v>31.5</v>
      </c>
      <c r="BF354" s="46"/>
      <c r="BG354" s="47">
        <f t="shared" si="200"/>
        <v>0</v>
      </c>
      <c r="BH354" s="47">
        <f t="shared" si="201"/>
        <v>0</v>
      </c>
      <c r="BI354" s="47">
        <f t="shared" si="202"/>
        <v>0</v>
      </c>
      <c r="BJ354" s="48">
        <f t="shared" si="203"/>
        <v>31.5</v>
      </c>
      <c r="BK354" s="48">
        <f t="shared" si="204"/>
        <v>1</v>
      </c>
      <c r="BL354" s="48">
        <f t="shared" si="205"/>
        <v>0</v>
      </c>
    </row>
    <row r="355" spans="1:64" s="2" customFormat="1" ht="30" customHeight="1">
      <c r="A355" s="29" t="str">
        <f t="shared" si="172"/>
        <v>Д</v>
      </c>
      <c r="B355" s="29" t="str">
        <f t="shared" si="173"/>
        <v>Б</v>
      </c>
      <c r="C355" s="30" t="s">
        <v>214</v>
      </c>
      <c r="D355" s="31" t="str">
        <f t="shared" si="174"/>
        <v>'01.03.00</v>
      </c>
      <c r="E355" s="32" t="str">
        <f t="shared" si="175"/>
        <v>Математика и механика (УГСН)</v>
      </c>
      <c r="F355" s="33" t="s">
        <v>74</v>
      </c>
      <c r="G355" s="33" t="s">
        <v>75</v>
      </c>
      <c r="H355" s="34"/>
      <c r="I355" s="34"/>
      <c r="J355" s="35" t="s">
        <v>217</v>
      </c>
      <c r="K355" s="36">
        <v>3</v>
      </c>
      <c r="L355" s="36">
        <v>18</v>
      </c>
      <c r="M355" s="37" t="s">
        <v>78</v>
      </c>
      <c r="N355" s="36">
        <v>1</v>
      </c>
      <c r="O355" s="36"/>
      <c r="P355" s="36"/>
      <c r="Q355" s="37" t="s">
        <v>91</v>
      </c>
      <c r="R355" s="36"/>
      <c r="S355" s="36"/>
      <c r="T355" s="36"/>
      <c r="U355" s="36"/>
      <c r="V355" s="36"/>
      <c r="W355" s="39" t="str">
        <f t="shared" si="176"/>
        <v>НММбд</v>
      </c>
      <c r="X355" s="36" t="s">
        <v>132</v>
      </c>
      <c r="Y355" s="36">
        <v>6</v>
      </c>
      <c r="Z355" s="36">
        <v>3</v>
      </c>
      <c r="AA355" s="39">
        <f t="shared" si="177"/>
        <v>75</v>
      </c>
      <c r="AB355" s="36">
        <v>62</v>
      </c>
      <c r="AC355" s="36">
        <v>13</v>
      </c>
      <c r="AD355" s="40">
        <f t="shared" si="178"/>
        <v>75</v>
      </c>
      <c r="AE355" s="41">
        <f t="shared" si="179"/>
        <v>1</v>
      </c>
      <c r="AF355" s="41">
        <f t="shared" si="180"/>
        <v>1</v>
      </c>
      <c r="AG355" s="42" t="s">
        <v>80</v>
      </c>
      <c r="AH355" s="37" t="s">
        <v>81</v>
      </c>
      <c r="AI355" s="37" t="s">
        <v>94</v>
      </c>
      <c r="AJ355" s="50" t="s">
        <v>218</v>
      </c>
      <c r="AK355" s="37"/>
      <c r="AL355" s="44">
        <f t="shared" si="181"/>
        <v>18</v>
      </c>
      <c r="AM355" s="44">
        <f t="shared" si="182"/>
        <v>0</v>
      </c>
      <c r="AN355" s="44">
        <f t="shared" si="183"/>
        <v>0</v>
      </c>
      <c r="AO355" s="44">
        <f t="shared" si="184"/>
        <v>24.75</v>
      </c>
      <c r="AP355" s="44">
        <f t="shared" si="185"/>
        <v>37.5</v>
      </c>
      <c r="AQ355" s="44">
        <f t="shared" si="186"/>
        <v>3</v>
      </c>
      <c r="AR355" s="44">
        <f t="shared" si="187"/>
        <v>2.7</v>
      </c>
      <c r="AS355" s="44">
        <f t="shared" si="188"/>
        <v>0</v>
      </c>
      <c r="AT355" s="44">
        <f t="shared" si="189"/>
        <v>0</v>
      </c>
      <c r="AU355" s="44">
        <f t="shared" si="190"/>
        <v>0</v>
      </c>
      <c r="AV355" s="44">
        <f>IF(M355="ПП",РПП*AA355*(U355/1.5),IF(M355="ВП",ВПр*AA355*(U355/1.5),IF(M355="РПА",РПА*AA355*(U355/1.5),IF(M355="КПА",кпа*AA355*(U355/1.5),0))))</f>
        <v>0</v>
      </c>
      <c r="AW355" s="44">
        <f t="shared" si="191"/>
        <v>0</v>
      </c>
      <c r="AX355" s="44">
        <f t="shared" si="192"/>
        <v>0</v>
      </c>
      <c r="AY355" s="44">
        <f t="shared" si="193"/>
        <v>0</v>
      </c>
      <c r="AZ355" s="44">
        <f t="shared" si="194"/>
        <v>0</v>
      </c>
      <c r="BA355" s="44">
        <f t="shared" si="195"/>
        <v>0</v>
      </c>
      <c r="BB355" s="44">
        <f t="shared" si="196"/>
        <v>0</v>
      </c>
      <c r="BC355" s="44">
        <f t="shared" si="197"/>
        <v>0</v>
      </c>
      <c r="BD355" s="44">
        <f t="shared" si="198"/>
        <v>0</v>
      </c>
      <c r="BE355" s="45">
        <f t="shared" si="199"/>
        <v>85.95</v>
      </c>
      <c r="BF355" s="46"/>
      <c r="BG355" s="47">
        <f t="shared" si="200"/>
        <v>18</v>
      </c>
      <c r="BH355" s="47">
        <f t="shared" si="201"/>
        <v>0.5</v>
      </c>
      <c r="BI355" s="47">
        <f t="shared" si="202"/>
        <v>67.95</v>
      </c>
      <c r="BJ355" s="48">
        <f t="shared" si="203"/>
        <v>0</v>
      </c>
      <c r="BK355" s="48">
        <f t="shared" si="204"/>
        <v>0</v>
      </c>
      <c r="BL355" s="48">
        <f t="shared" si="205"/>
        <v>0</v>
      </c>
    </row>
    <row r="356" spans="1:64" s="2" customFormat="1" ht="30" customHeight="1">
      <c r="A356" s="29" t="str">
        <f t="shared" si="172"/>
        <v>Д</v>
      </c>
      <c r="B356" s="29" t="str">
        <f t="shared" si="173"/>
        <v>Б</v>
      </c>
      <c r="C356" s="30" t="s">
        <v>214</v>
      </c>
      <c r="D356" s="31" t="str">
        <f t="shared" si="174"/>
        <v>'01.03.00</v>
      </c>
      <c r="E356" s="32" t="str">
        <f t="shared" si="175"/>
        <v>Математика и механика (УГСН)</v>
      </c>
      <c r="F356" s="33" t="s">
        <v>74</v>
      </c>
      <c r="G356" s="33" t="s">
        <v>75</v>
      </c>
      <c r="H356" s="34"/>
      <c r="I356" s="34"/>
      <c r="J356" s="35" t="s">
        <v>217</v>
      </c>
      <c r="K356" s="36">
        <v>3</v>
      </c>
      <c r="L356" s="36">
        <v>18</v>
      </c>
      <c r="M356" s="37" t="s">
        <v>84</v>
      </c>
      <c r="N356" s="36"/>
      <c r="O356" s="36"/>
      <c r="P356" s="36">
        <v>2</v>
      </c>
      <c r="Q356" s="37"/>
      <c r="R356" s="36"/>
      <c r="S356" s="36"/>
      <c r="T356" s="36"/>
      <c r="U356" s="36"/>
      <c r="V356" s="36"/>
      <c r="W356" s="39" t="str">
        <f t="shared" si="176"/>
        <v>НММбд</v>
      </c>
      <c r="X356" s="36" t="s">
        <v>116</v>
      </c>
      <c r="Y356" s="36"/>
      <c r="Z356" s="36">
        <v>1</v>
      </c>
      <c r="AA356" s="39">
        <f t="shared" si="177"/>
        <v>26</v>
      </c>
      <c r="AB356" s="49">
        <v>21</v>
      </c>
      <c r="AC356" s="49">
        <v>5</v>
      </c>
      <c r="AD356" s="40">
        <f t="shared" si="178"/>
        <v>24</v>
      </c>
      <c r="AE356" s="41">
        <f t="shared" si="179"/>
        <v>1</v>
      </c>
      <c r="AF356" s="41">
        <f t="shared" si="180"/>
        <v>1.0833333333333333</v>
      </c>
      <c r="AG356" s="42" t="s">
        <v>80</v>
      </c>
      <c r="AH356" s="37" t="s">
        <v>81</v>
      </c>
      <c r="AI356" s="37" t="s">
        <v>94</v>
      </c>
      <c r="AJ356" s="43" t="s">
        <v>218</v>
      </c>
      <c r="AK356" s="37"/>
      <c r="AL356" s="44">
        <f t="shared" si="181"/>
        <v>0</v>
      </c>
      <c r="AM356" s="44">
        <f t="shared" si="182"/>
        <v>36</v>
      </c>
      <c r="AN356" s="44">
        <f t="shared" si="183"/>
        <v>0</v>
      </c>
      <c r="AO356" s="44">
        <f t="shared" si="184"/>
        <v>0</v>
      </c>
      <c r="AP356" s="44">
        <f t="shared" si="185"/>
        <v>0</v>
      </c>
      <c r="AQ356" s="44">
        <f t="shared" si="186"/>
        <v>0</v>
      </c>
      <c r="AR356" s="44">
        <f t="shared" si="187"/>
        <v>0</v>
      </c>
      <c r="AS356" s="44">
        <f t="shared" si="188"/>
        <v>0</v>
      </c>
      <c r="AT356" s="44">
        <f t="shared" si="189"/>
        <v>0</v>
      </c>
      <c r="AU356" s="44">
        <f t="shared" si="190"/>
        <v>0</v>
      </c>
      <c r="AV356" s="44">
        <f>IF(M356="ПП",РПП*AA356*(U356/1.5),IF(M356="ВП",ВПр*AA356*(U356/1.5),IF(M356="РПА",РПА*AA356*(U356/1.5),IF(M356="КПА",кпа*AA356*(U356/1.5),0))))</f>
        <v>0</v>
      </c>
      <c r="AW356" s="44">
        <f t="shared" si="191"/>
        <v>0</v>
      </c>
      <c r="AX356" s="44">
        <f t="shared" si="192"/>
        <v>0</v>
      </c>
      <c r="AY356" s="44">
        <f t="shared" si="193"/>
        <v>0</v>
      </c>
      <c r="AZ356" s="44">
        <f t="shared" si="194"/>
        <v>0</v>
      </c>
      <c r="BA356" s="44">
        <f t="shared" si="195"/>
        <v>0</v>
      </c>
      <c r="BB356" s="44">
        <f t="shared" si="196"/>
        <v>0</v>
      </c>
      <c r="BC356" s="44">
        <f t="shared" si="197"/>
        <v>0</v>
      </c>
      <c r="BD356" s="44">
        <f t="shared" si="198"/>
        <v>0</v>
      </c>
      <c r="BE356" s="45">
        <f t="shared" si="199"/>
        <v>36</v>
      </c>
      <c r="BF356" s="46"/>
      <c r="BG356" s="47">
        <f t="shared" si="200"/>
        <v>36</v>
      </c>
      <c r="BH356" s="47">
        <f t="shared" si="201"/>
        <v>1</v>
      </c>
      <c r="BI356" s="47">
        <f t="shared" si="202"/>
        <v>0</v>
      </c>
      <c r="BJ356" s="48">
        <f t="shared" si="203"/>
        <v>0</v>
      </c>
      <c r="BK356" s="48">
        <f t="shared" si="204"/>
        <v>0</v>
      </c>
      <c r="BL356" s="48">
        <f t="shared" si="205"/>
        <v>0</v>
      </c>
    </row>
    <row r="357" spans="1:64" s="2" customFormat="1" ht="30" customHeight="1">
      <c r="A357" s="29" t="str">
        <f t="shared" si="172"/>
        <v>Д</v>
      </c>
      <c r="B357" s="29" t="str">
        <f t="shared" si="173"/>
        <v>Б</v>
      </c>
      <c r="C357" s="30" t="s">
        <v>214</v>
      </c>
      <c r="D357" s="31" t="str">
        <f t="shared" si="174"/>
        <v>'01.03.00</v>
      </c>
      <c r="E357" s="32" t="str">
        <f t="shared" si="175"/>
        <v>Математика и механика (УГСН)</v>
      </c>
      <c r="F357" s="33" t="s">
        <v>74</v>
      </c>
      <c r="G357" s="33" t="s">
        <v>75</v>
      </c>
      <c r="H357" s="34"/>
      <c r="I357" s="34"/>
      <c r="J357" s="35" t="s">
        <v>217</v>
      </c>
      <c r="K357" s="36">
        <v>3</v>
      </c>
      <c r="L357" s="36">
        <v>18</v>
      </c>
      <c r="M357" s="37" t="s">
        <v>84</v>
      </c>
      <c r="N357" s="36"/>
      <c r="O357" s="36"/>
      <c r="P357" s="36">
        <v>2</v>
      </c>
      <c r="Q357" s="37"/>
      <c r="R357" s="36"/>
      <c r="S357" s="36"/>
      <c r="T357" s="36"/>
      <c r="U357" s="36"/>
      <c r="V357" s="36"/>
      <c r="W357" s="39" t="str">
        <f t="shared" si="176"/>
        <v>НММбд</v>
      </c>
      <c r="X357" s="36" t="s">
        <v>133</v>
      </c>
      <c r="Y357" s="36"/>
      <c r="Z357" s="36">
        <v>1</v>
      </c>
      <c r="AA357" s="39">
        <f t="shared" si="177"/>
        <v>25</v>
      </c>
      <c r="AB357" s="49">
        <v>21</v>
      </c>
      <c r="AC357" s="49">
        <v>4</v>
      </c>
      <c r="AD357" s="40">
        <f t="shared" si="178"/>
        <v>24</v>
      </c>
      <c r="AE357" s="41">
        <f t="shared" si="179"/>
        <v>1</v>
      </c>
      <c r="AF357" s="41">
        <f t="shared" si="180"/>
        <v>1.0416666666666667</v>
      </c>
      <c r="AG357" s="42" t="s">
        <v>80</v>
      </c>
      <c r="AH357" s="37" t="s">
        <v>81</v>
      </c>
      <c r="AI357" s="37" t="s">
        <v>94</v>
      </c>
      <c r="AJ357" s="51" t="s">
        <v>218</v>
      </c>
      <c r="AK357" s="37"/>
      <c r="AL357" s="44">
        <f t="shared" si="181"/>
        <v>0</v>
      </c>
      <c r="AM357" s="44">
        <f t="shared" si="182"/>
        <v>36</v>
      </c>
      <c r="AN357" s="44">
        <f t="shared" si="183"/>
        <v>0</v>
      </c>
      <c r="AO357" s="44">
        <f t="shared" si="184"/>
        <v>0</v>
      </c>
      <c r="AP357" s="44">
        <f t="shared" si="185"/>
        <v>0</v>
      </c>
      <c r="AQ357" s="44">
        <f t="shared" si="186"/>
        <v>0</v>
      </c>
      <c r="AR357" s="44">
        <f t="shared" si="187"/>
        <v>0</v>
      </c>
      <c r="AS357" s="44">
        <f t="shared" si="188"/>
        <v>0</v>
      </c>
      <c r="AT357" s="44">
        <f t="shared" si="189"/>
        <v>0</v>
      </c>
      <c r="AU357" s="44">
        <f t="shared" si="190"/>
        <v>0</v>
      </c>
      <c r="AV357" s="44">
        <f>IF(M357="ПП",РПП*AA357*(U357/1.5),IF(M357="ВП",ВПр*AA357*(U357/1.5),IF(M357="РПА",РПА*AA357*(U357/1.5),IF(M357="КПА",кпа*AA357*(U357/1.5),0))))</f>
        <v>0</v>
      </c>
      <c r="AW357" s="44">
        <f t="shared" si="191"/>
        <v>0</v>
      </c>
      <c r="AX357" s="44">
        <f t="shared" si="192"/>
        <v>0</v>
      </c>
      <c r="AY357" s="44">
        <f t="shared" si="193"/>
        <v>0</v>
      </c>
      <c r="AZ357" s="44">
        <f t="shared" si="194"/>
        <v>0</v>
      </c>
      <c r="BA357" s="44">
        <f t="shared" si="195"/>
        <v>0</v>
      </c>
      <c r="BB357" s="44">
        <f t="shared" si="196"/>
        <v>0</v>
      </c>
      <c r="BC357" s="44">
        <f t="shared" si="197"/>
        <v>0</v>
      </c>
      <c r="BD357" s="44">
        <f t="shared" si="198"/>
        <v>0</v>
      </c>
      <c r="BE357" s="45">
        <f t="shared" si="199"/>
        <v>36</v>
      </c>
      <c r="BF357" s="46"/>
      <c r="BG357" s="47">
        <f t="shared" si="200"/>
        <v>36</v>
      </c>
      <c r="BH357" s="47">
        <f t="shared" si="201"/>
        <v>1</v>
      </c>
      <c r="BI357" s="47">
        <f t="shared" si="202"/>
        <v>0</v>
      </c>
      <c r="BJ357" s="48">
        <f t="shared" si="203"/>
        <v>0</v>
      </c>
      <c r="BK357" s="48">
        <f t="shared" si="204"/>
        <v>0</v>
      </c>
      <c r="BL357" s="48">
        <f t="shared" si="205"/>
        <v>0</v>
      </c>
    </row>
    <row r="358" spans="1:64" s="2" customFormat="1" ht="30" customHeight="1">
      <c r="A358" s="29" t="str">
        <f t="shared" si="172"/>
        <v>Д</v>
      </c>
      <c r="B358" s="29" t="str">
        <f t="shared" si="173"/>
        <v>Б</v>
      </c>
      <c r="C358" s="30" t="s">
        <v>214</v>
      </c>
      <c r="D358" s="31" t="str">
        <f t="shared" si="174"/>
        <v>'01.03.00</v>
      </c>
      <c r="E358" s="32" t="str">
        <f t="shared" si="175"/>
        <v>Математика и механика (УГСН)</v>
      </c>
      <c r="F358" s="33" t="s">
        <v>74</v>
      </c>
      <c r="G358" s="33" t="s">
        <v>75</v>
      </c>
      <c r="H358" s="34"/>
      <c r="I358" s="34"/>
      <c r="J358" s="35" t="s">
        <v>217</v>
      </c>
      <c r="K358" s="38">
        <v>3</v>
      </c>
      <c r="L358" s="36">
        <v>18</v>
      </c>
      <c r="M358" s="37" t="s">
        <v>84</v>
      </c>
      <c r="N358" s="38"/>
      <c r="O358" s="38"/>
      <c r="P358" s="38">
        <v>2</v>
      </c>
      <c r="Q358" s="37"/>
      <c r="R358" s="38"/>
      <c r="S358" s="38"/>
      <c r="T358" s="38"/>
      <c r="U358" s="38"/>
      <c r="V358" s="38"/>
      <c r="W358" s="39" t="str">
        <f t="shared" si="176"/>
        <v>НММбд</v>
      </c>
      <c r="X358" s="36" t="s">
        <v>134</v>
      </c>
      <c r="Y358" s="36"/>
      <c r="Z358" s="36">
        <v>1</v>
      </c>
      <c r="AA358" s="39">
        <f t="shared" si="177"/>
        <v>24</v>
      </c>
      <c r="AB358" s="49">
        <v>20</v>
      </c>
      <c r="AC358" s="49">
        <v>4</v>
      </c>
      <c r="AD358" s="40">
        <f t="shared" si="178"/>
        <v>24</v>
      </c>
      <c r="AE358" s="41">
        <f t="shared" si="179"/>
        <v>1</v>
      </c>
      <c r="AF358" s="41">
        <f t="shared" si="180"/>
        <v>1</v>
      </c>
      <c r="AG358" s="42" t="s">
        <v>80</v>
      </c>
      <c r="AH358" s="37" t="s">
        <v>81</v>
      </c>
      <c r="AI358" s="37" t="s">
        <v>94</v>
      </c>
      <c r="AJ358" s="43" t="s">
        <v>218</v>
      </c>
      <c r="AK358" s="37"/>
      <c r="AL358" s="44">
        <f t="shared" si="181"/>
        <v>0</v>
      </c>
      <c r="AM358" s="44">
        <f t="shared" si="182"/>
        <v>36</v>
      </c>
      <c r="AN358" s="44">
        <f t="shared" si="183"/>
        <v>0</v>
      </c>
      <c r="AO358" s="44">
        <f t="shared" si="184"/>
        <v>0</v>
      </c>
      <c r="AP358" s="44">
        <f t="shared" si="185"/>
        <v>0</v>
      </c>
      <c r="AQ358" s="44">
        <f t="shared" si="186"/>
        <v>0</v>
      </c>
      <c r="AR358" s="44">
        <f t="shared" si="187"/>
        <v>0</v>
      </c>
      <c r="AS358" s="44">
        <f t="shared" si="188"/>
        <v>0</v>
      </c>
      <c r="AT358" s="44">
        <f t="shared" si="189"/>
        <v>0</v>
      </c>
      <c r="AU358" s="44">
        <f t="shared" si="190"/>
        <v>0</v>
      </c>
      <c r="AV358" s="44">
        <f>IF(M358="ПП",РПП*AA358*(U358/1.5),IF(M358="ВП",ВПр*AA358*(U358/1.5),IF(M358="РПА",РПА*AA358*(U358/1.5),IF(M358="КПА",кпа*AA358*(U358/1.5),0))))</f>
        <v>0</v>
      </c>
      <c r="AW358" s="44">
        <f t="shared" si="191"/>
        <v>0</v>
      </c>
      <c r="AX358" s="44">
        <f t="shared" si="192"/>
        <v>0</v>
      </c>
      <c r="AY358" s="44">
        <f t="shared" si="193"/>
        <v>0</v>
      </c>
      <c r="AZ358" s="44">
        <f t="shared" si="194"/>
        <v>0</v>
      </c>
      <c r="BA358" s="44">
        <f t="shared" si="195"/>
        <v>0</v>
      </c>
      <c r="BB358" s="44">
        <f t="shared" si="196"/>
        <v>0</v>
      </c>
      <c r="BC358" s="44">
        <f t="shared" si="197"/>
        <v>0</v>
      </c>
      <c r="BD358" s="44">
        <f t="shared" si="198"/>
        <v>0</v>
      </c>
      <c r="BE358" s="45">
        <f t="shared" si="199"/>
        <v>36</v>
      </c>
      <c r="BF358" s="46"/>
      <c r="BG358" s="47">
        <f t="shared" si="200"/>
        <v>36</v>
      </c>
      <c r="BH358" s="47">
        <f t="shared" si="201"/>
        <v>1</v>
      </c>
      <c r="BI358" s="47">
        <f t="shared" si="202"/>
        <v>0</v>
      </c>
      <c r="BJ358" s="48">
        <f t="shared" si="203"/>
        <v>0</v>
      </c>
      <c r="BK358" s="48">
        <f t="shared" si="204"/>
        <v>0</v>
      </c>
      <c r="BL358" s="48">
        <f t="shared" si="205"/>
        <v>0</v>
      </c>
    </row>
    <row r="359" spans="1:64" s="2" customFormat="1" ht="30" customHeight="1">
      <c r="A359" s="29" t="str">
        <f t="shared" si="172"/>
        <v>Д</v>
      </c>
      <c r="B359" s="29" t="str">
        <f t="shared" si="173"/>
        <v>Б</v>
      </c>
      <c r="C359" s="30" t="s">
        <v>214</v>
      </c>
      <c r="D359" s="31" t="str">
        <f t="shared" si="174"/>
        <v>'01.03.00</v>
      </c>
      <c r="E359" s="32" t="str">
        <f t="shared" si="175"/>
        <v>Математика и механика (УГСН)</v>
      </c>
      <c r="F359" s="33" t="s">
        <v>74</v>
      </c>
      <c r="G359" s="33" t="s">
        <v>75</v>
      </c>
      <c r="H359" s="34"/>
      <c r="I359" s="34"/>
      <c r="J359" s="35" t="s">
        <v>217</v>
      </c>
      <c r="K359" s="36">
        <v>4</v>
      </c>
      <c r="L359" s="36">
        <v>18</v>
      </c>
      <c r="M359" s="37" t="s">
        <v>78</v>
      </c>
      <c r="N359" s="36">
        <v>1</v>
      </c>
      <c r="O359" s="36"/>
      <c r="P359" s="36"/>
      <c r="Q359" s="37" t="s">
        <v>91</v>
      </c>
      <c r="R359" s="36"/>
      <c r="S359" s="36"/>
      <c r="T359" s="36"/>
      <c r="U359" s="36"/>
      <c r="V359" s="36"/>
      <c r="W359" s="39" t="str">
        <f t="shared" si="176"/>
        <v>НММбд</v>
      </c>
      <c r="X359" s="36" t="s">
        <v>132</v>
      </c>
      <c r="Y359" s="36">
        <v>6</v>
      </c>
      <c r="Z359" s="36">
        <v>3</v>
      </c>
      <c r="AA359" s="39">
        <f t="shared" si="177"/>
        <v>75</v>
      </c>
      <c r="AB359" s="36">
        <v>62</v>
      </c>
      <c r="AC359" s="36">
        <v>13</v>
      </c>
      <c r="AD359" s="40">
        <f t="shared" si="178"/>
        <v>75</v>
      </c>
      <c r="AE359" s="41">
        <f t="shared" si="179"/>
        <v>1</v>
      </c>
      <c r="AF359" s="41">
        <f t="shared" si="180"/>
        <v>1</v>
      </c>
      <c r="AG359" s="42" t="s">
        <v>80</v>
      </c>
      <c r="AH359" s="37" t="s">
        <v>81</v>
      </c>
      <c r="AI359" s="37" t="s">
        <v>94</v>
      </c>
      <c r="AJ359" s="43" t="s">
        <v>121</v>
      </c>
      <c r="AK359" s="37"/>
      <c r="AL359" s="44">
        <f t="shared" si="181"/>
        <v>18</v>
      </c>
      <c r="AM359" s="44">
        <f t="shared" si="182"/>
        <v>0</v>
      </c>
      <c r="AN359" s="44">
        <f t="shared" si="183"/>
        <v>0</v>
      </c>
      <c r="AO359" s="44">
        <f t="shared" si="184"/>
        <v>24.75</v>
      </c>
      <c r="AP359" s="44">
        <f t="shared" si="185"/>
        <v>37.5</v>
      </c>
      <c r="AQ359" s="44">
        <f t="shared" si="186"/>
        <v>3</v>
      </c>
      <c r="AR359" s="44">
        <f t="shared" si="187"/>
        <v>2.7</v>
      </c>
      <c r="AS359" s="44">
        <f t="shared" si="188"/>
        <v>0</v>
      </c>
      <c r="AT359" s="44">
        <f t="shared" si="189"/>
        <v>0</v>
      </c>
      <c r="AU359" s="44">
        <f t="shared" si="190"/>
        <v>0</v>
      </c>
      <c r="AV359" s="44">
        <f>IF(M359="ПП",РПП*AA359*(U359/1.5),IF(M359="ВП",ВПр*AA359*(U359/1.5),IF(M359="РПА",РПА*AA359*(U359/1.5),IF(M359="КПА",кпа*AA359*(U359/1.5),0))))</f>
        <v>0</v>
      </c>
      <c r="AW359" s="44">
        <f t="shared" si="191"/>
        <v>0</v>
      </c>
      <c r="AX359" s="44">
        <f t="shared" si="192"/>
        <v>0</v>
      </c>
      <c r="AY359" s="44">
        <f t="shared" si="193"/>
        <v>0</v>
      </c>
      <c r="AZ359" s="44">
        <f t="shared" si="194"/>
        <v>0</v>
      </c>
      <c r="BA359" s="44">
        <f t="shared" si="195"/>
        <v>0</v>
      </c>
      <c r="BB359" s="44">
        <f t="shared" si="196"/>
        <v>0</v>
      </c>
      <c r="BC359" s="44">
        <f t="shared" si="197"/>
        <v>0</v>
      </c>
      <c r="BD359" s="44">
        <f t="shared" si="198"/>
        <v>0</v>
      </c>
      <c r="BE359" s="45">
        <f t="shared" si="199"/>
        <v>85.95</v>
      </c>
      <c r="BF359" s="46"/>
      <c r="BG359" s="47">
        <f t="shared" si="200"/>
        <v>0</v>
      </c>
      <c r="BH359" s="47">
        <f t="shared" si="201"/>
        <v>0</v>
      </c>
      <c r="BI359" s="47">
        <f t="shared" si="202"/>
        <v>0</v>
      </c>
      <c r="BJ359" s="48">
        <f t="shared" si="203"/>
        <v>18</v>
      </c>
      <c r="BK359" s="48">
        <f t="shared" si="204"/>
        <v>0.5</v>
      </c>
      <c r="BL359" s="48">
        <f t="shared" si="205"/>
        <v>67.95</v>
      </c>
    </row>
    <row r="360" spans="1:64" s="2" customFormat="1" ht="30" customHeight="1">
      <c r="A360" s="29" t="str">
        <f t="shared" si="172"/>
        <v>Д</v>
      </c>
      <c r="B360" s="29" t="str">
        <f t="shared" si="173"/>
        <v>Б</v>
      </c>
      <c r="C360" s="30" t="s">
        <v>214</v>
      </c>
      <c r="D360" s="31" t="str">
        <f t="shared" si="174"/>
        <v>'01.03.00</v>
      </c>
      <c r="E360" s="32" t="str">
        <f t="shared" si="175"/>
        <v>Математика и механика (УГСН)</v>
      </c>
      <c r="F360" s="33" t="s">
        <v>74</v>
      </c>
      <c r="G360" s="33" t="s">
        <v>75</v>
      </c>
      <c r="H360" s="34"/>
      <c r="I360" s="34"/>
      <c r="J360" s="35" t="s">
        <v>217</v>
      </c>
      <c r="K360" s="36">
        <v>4</v>
      </c>
      <c r="L360" s="36">
        <v>18</v>
      </c>
      <c r="M360" s="37" t="s">
        <v>84</v>
      </c>
      <c r="N360" s="36"/>
      <c r="O360" s="36"/>
      <c r="P360" s="36">
        <v>2</v>
      </c>
      <c r="Q360" s="37"/>
      <c r="R360" s="36"/>
      <c r="S360" s="36"/>
      <c r="T360" s="36"/>
      <c r="U360" s="36"/>
      <c r="V360" s="36"/>
      <c r="W360" s="39" t="str">
        <f t="shared" si="176"/>
        <v>НММбд</v>
      </c>
      <c r="X360" s="36" t="s">
        <v>116</v>
      </c>
      <c r="Y360" s="36"/>
      <c r="Z360" s="36">
        <v>1</v>
      </c>
      <c r="AA360" s="39">
        <f t="shared" si="177"/>
        <v>26</v>
      </c>
      <c r="AB360" s="49">
        <v>21</v>
      </c>
      <c r="AC360" s="49">
        <v>5</v>
      </c>
      <c r="AD360" s="40">
        <f t="shared" si="178"/>
        <v>24</v>
      </c>
      <c r="AE360" s="41">
        <f t="shared" si="179"/>
        <v>1</v>
      </c>
      <c r="AF360" s="41">
        <f t="shared" si="180"/>
        <v>1.0833333333333333</v>
      </c>
      <c r="AG360" s="42" t="s">
        <v>80</v>
      </c>
      <c r="AH360" s="37" t="s">
        <v>81</v>
      </c>
      <c r="AI360" s="37" t="s">
        <v>82</v>
      </c>
      <c r="AJ360" s="43" t="s">
        <v>122</v>
      </c>
      <c r="AK360" s="37"/>
      <c r="AL360" s="44">
        <f t="shared" si="181"/>
        <v>0</v>
      </c>
      <c r="AM360" s="44">
        <f t="shared" si="182"/>
        <v>36</v>
      </c>
      <c r="AN360" s="44">
        <f t="shared" si="183"/>
        <v>0</v>
      </c>
      <c r="AO360" s="44">
        <f t="shared" si="184"/>
        <v>0</v>
      </c>
      <c r="AP360" s="44">
        <f t="shared" si="185"/>
        <v>0</v>
      </c>
      <c r="AQ360" s="44">
        <f t="shared" si="186"/>
        <v>0</v>
      </c>
      <c r="AR360" s="44">
        <f t="shared" si="187"/>
        <v>0</v>
      </c>
      <c r="AS360" s="44">
        <f t="shared" si="188"/>
        <v>0</v>
      </c>
      <c r="AT360" s="44">
        <f t="shared" si="189"/>
        <v>0</v>
      </c>
      <c r="AU360" s="44">
        <f t="shared" si="190"/>
        <v>0</v>
      </c>
      <c r="AV360" s="44">
        <f>IF(M360="ПП",РПП*AA360*(U360/1.5),IF(M360="ВП",ВПр*AA360*(U360/1.5),IF(M360="РПА",РПА*AA360*(U360/1.5),IF(M360="КПА",кпа*AA360*(U360/1.5),0))))</f>
        <v>0</v>
      </c>
      <c r="AW360" s="44">
        <f t="shared" si="191"/>
        <v>0</v>
      </c>
      <c r="AX360" s="44">
        <f t="shared" si="192"/>
        <v>0</v>
      </c>
      <c r="AY360" s="44">
        <f t="shared" si="193"/>
        <v>0</v>
      </c>
      <c r="AZ360" s="44">
        <f t="shared" si="194"/>
        <v>0</v>
      </c>
      <c r="BA360" s="44">
        <f t="shared" si="195"/>
        <v>0</v>
      </c>
      <c r="BB360" s="44">
        <f t="shared" si="196"/>
        <v>0</v>
      </c>
      <c r="BC360" s="44">
        <f t="shared" si="197"/>
        <v>0</v>
      </c>
      <c r="BD360" s="44">
        <f t="shared" si="198"/>
        <v>0</v>
      </c>
      <c r="BE360" s="45">
        <f t="shared" si="199"/>
        <v>36</v>
      </c>
      <c r="BF360" s="46"/>
      <c r="BG360" s="47">
        <f t="shared" si="200"/>
        <v>0</v>
      </c>
      <c r="BH360" s="47">
        <f t="shared" si="201"/>
        <v>0</v>
      </c>
      <c r="BI360" s="47">
        <f t="shared" si="202"/>
        <v>0</v>
      </c>
      <c r="BJ360" s="48">
        <f t="shared" si="203"/>
        <v>36</v>
      </c>
      <c r="BK360" s="48">
        <f t="shared" si="204"/>
        <v>1</v>
      </c>
      <c r="BL360" s="48">
        <f t="shared" si="205"/>
        <v>0</v>
      </c>
    </row>
    <row r="361" spans="1:64" s="2" customFormat="1" ht="30" customHeight="1">
      <c r="A361" s="29" t="str">
        <f t="shared" si="172"/>
        <v>Д</v>
      </c>
      <c r="B361" s="29" t="str">
        <f t="shared" si="173"/>
        <v>Б</v>
      </c>
      <c r="C361" s="30" t="s">
        <v>214</v>
      </c>
      <c r="D361" s="31" t="str">
        <f t="shared" si="174"/>
        <v>'01.03.00</v>
      </c>
      <c r="E361" s="32" t="str">
        <f t="shared" si="175"/>
        <v>Математика и механика (УГСН)</v>
      </c>
      <c r="F361" s="33" t="s">
        <v>74</v>
      </c>
      <c r="G361" s="33" t="s">
        <v>75</v>
      </c>
      <c r="H361" s="34"/>
      <c r="I361" s="34"/>
      <c r="J361" s="35" t="s">
        <v>217</v>
      </c>
      <c r="K361" s="36">
        <v>4</v>
      </c>
      <c r="L361" s="36">
        <v>18</v>
      </c>
      <c r="M361" s="37" t="s">
        <v>84</v>
      </c>
      <c r="N361" s="36"/>
      <c r="O361" s="36"/>
      <c r="P361" s="36">
        <v>2</v>
      </c>
      <c r="Q361" s="37"/>
      <c r="R361" s="36"/>
      <c r="S361" s="36"/>
      <c r="T361" s="36"/>
      <c r="U361" s="36"/>
      <c r="V361" s="36"/>
      <c r="W361" s="39" t="str">
        <f t="shared" si="176"/>
        <v>НММбд</v>
      </c>
      <c r="X361" s="36" t="s">
        <v>133</v>
      </c>
      <c r="Y361" s="36"/>
      <c r="Z361" s="36">
        <v>1</v>
      </c>
      <c r="AA361" s="39">
        <f t="shared" si="177"/>
        <v>25</v>
      </c>
      <c r="AB361" s="49">
        <v>21</v>
      </c>
      <c r="AC361" s="49">
        <v>4</v>
      </c>
      <c r="AD361" s="40">
        <f t="shared" si="178"/>
        <v>24</v>
      </c>
      <c r="AE361" s="41">
        <f t="shared" si="179"/>
        <v>1</v>
      </c>
      <c r="AF361" s="41">
        <f t="shared" si="180"/>
        <v>1.0416666666666667</v>
      </c>
      <c r="AG361" s="42" t="s">
        <v>80</v>
      </c>
      <c r="AH361" s="37" t="s">
        <v>81</v>
      </c>
      <c r="AI361" s="37" t="s">
        <v>82</v>
      </c>
      <c r="AJ361" s="43" t="s">
        <v>122</v>
      </c>
      <c r="AK361" s="37"/>
      <c r="AL361" s="44">
        <f t="shared" si="181"/>
        <v>0</v>
      </c>
      <c r="AM361" s="44">
        <f t="shared" si="182"/>
        <v>36</v>
      </c>
      <c r="AN361" s="44">
        <f t="shared" si="183"/>
        <v>0</v>
      </c>
      <c r="AO361" s="44">
        <f t="shared" si="184"/>
        <v>0</v>
      </c>
      <c r="AP361" s="44">
        <f t="shared" si="185"/>
        <v>0</v>
      </c>
      <c r="AQ361" s="44">
        <f t="shared" si="186"/>
        <v>0</v>
      </c>
      <c r="AR361" s="44">
        <f t="shared" si="187"/>
        <v>0</v>
      </c>
      <c r="AS361" s="44">
        <f t="shared" si="188"/>
        <v>0</v>
      </c>
      <c r="AT361" s="44">
        <f t="shared" si="189"/>
        <v>0</v>
      </c>
      <c r="AU361" s="44">
        <f t="shared" si="190"/>
        <v>0</v>
      </c>
      <c r="AV361" s="44">
        <f>IF(M361="ПП",РПП*AA361*(U361/1.5),IF(M361="ВП",ВПр*AA361*(U361/1.5),IF(M361="РПА",РПА*AA361*(U361/1.5),IF(M361="КПА",кпа*AA361*(U361/1.5),0))))</f>
        <v>0</v>
      </c>
      <c r="AW361" s="44">
        <f t="shared" si="191"/>
        <v>0</v>
      </c>
      <c r="AX361" s="44">
        <f t="shared" si="192"/>
        <v>0</v>
      </c>
      <c r="AY361" s="44">
        <f t="shared" si="193"/>
        <v>0</v>
      </c>
      <c r="AZ361" s="44">
        <f t="shared" si="194"/>
        <v>0</v>
      </c>
      <c r="BA361" s="44">
        <f t="shared" si="195"/>
        <v>0</v>
      </c>
      <c r="BB361" s="44">
        <f t="shared" si="196"/>
        <v>0</v>
      </c>
      <c r="BC361" s="44">
        <f t="shared" si="197"/>
        <v>0</v>
      </c>
      <c r="BD361" s="44">
        <f t="shared" si="198"/>
        <v>0</v>
      </c>
      <c r="BE361" s="45">
        <f t="shared" si="199"/>
        <v>36</v>
      </c>
      <c r="BF361" s="46"/>
      <c r="BG361" s="47">
        <f t="shared" si="200"/>
        <v>0</v>
      </c>
      <c r="BH361" s="47">
        <f t="shared" si="201"/>
        <v>0</v>
      </c>
      <c r="BI361" s="47">
        <f t="shared" si="202"/>
        <v>0</v>
      </c>
      <c r="BJ361" s="48">
        <f t="shared" si="203"/>
        <v>36</v>
      </c>
      <c r="BK361" s="48">
        <f t="shared" si="204"/>
        <v>1</v>
      </c>
      <c r="BL361" s="48">
        <f t="shared" si="205"/>
        <v>0</v>
      </c>
    </row>
    <row r="362" spans="1:64" s="2" customFormat="1" ht="30" customHeight="1">
      <c r="A362" s="29" t="str">
        <f t="shared" si="172"/>
        <v>Д</v>
      </c>
      <c r="B362" s="29" t="str">
        <f t="shared" si="173"/>
        <v>Б</v>
      </c>
      <c r="C362" s="30" t="s">
        <v>214</v>
      </c>
      <c r="D362" s="31" t="str">
        <f t="shared" si="174"/>
        <v>'01.03.00</v>
      </c>
      <c r="E362" s="32" t="str">
        <f t="shared" si="175"/>
        <v>Математика и механика (УГСН)</v>
      </c>
      <c r="F362" s="33" t="s">
        <v>74</v>
      </c>
      <c r="G362" s="33" t="s">
        <v>75</v>
      </c>
      <c r="H362" s="34"/>
      <c r="I362" s="34"/>
      <c r="J362" s="35" t="s">
        <v>217</v>
      </c>
      <c r="K362" s="36">
        <v>4</v>
      </c>
      <c r="L362" s="36">
        <v>18</v>
      </c>
      <c r="M362" s="37" t="s">
        <v>84</v>
      </c>
      <c r="N362" s="36"/>
      <c r="O362" s="36"/>
      <c r="P362" s="36">
        <v>2</v>
      </c>
      <c r="Q362" s="37"/>
      <c r="R362" s="36"/>
      <c r="S362" s="36"/>
      <c r="T362" s="36"/>
      <c r="U362" s="36"/>
      <c r="V362" s="36"/>
      <c r="W362" s="39" t="str">
        <f t="shared" si="176"/>
        <v>НММбд</v>
      </c>
      <c r="X362" s="36" t="s">
        <v>134</v>
      </c>
      <c r="Y362" s="36"/>
      <c r="Z362" s="36">
        <v>1</v>
      </c>
      <c r="AA362" s="39">
        <f t="shared" si="177"/>
        <v>24</v>
      </c>
      <c r="AB362" s="49">
        <v>20</v>
      </c>
      <c r="AC362" s="49">
        <v>4</v>
      </c>
      <c r="AD362" s="40">
        <f t="shared" si="178"/>
        <v>24</v>
      </c>
      <c r="AE362" s="41">
        <f t="shared" si="179"/>
        <v>1</v>
      </c>
      <c r="AF362" s="41">
        <f t="shared" si="180"/>
        <v>1</v>
      </c>
      <c r="AG362" s="42" t="s">
        <v>80</v>
      </c>
      <c r="AH362" s="37" t="s">
        <v>81</v>
      </c>
      <c r="AI362" s="37" t="s">
        <v>82</v>
      </c>
      <c r="AJ362" s="43" t="s">
        <v>122</v>
      </c>
      <c r="AK362" s="37"/>
      <c r="AL362" s="44">
        <f t="shared" si="181"/>
        <v>0</v>
      </c>
      <c r="AM362" s="44">
        <f t="shared" si="182"/>
        <v>36</v>
      </c>
      <c r="AN362" s="44">
        <f t="shared" si="183"/>
        <v>0</v>
      </c>
      <c r="AO362" s="44">
        <f t="shared" si="184"/>
        <v>0</v>
      </c>
      <c r="AP362" s="44">
        <f t="shared" si="185"/>
        <v>0</v>
      </c>
      <c r="AQ362" s="44">
        <f t="shared" si="186"/>
        <v>0</v>
      </c>
      <c r="AR362" s="44">
        <f t="shared" si="187"/>
        <v>0</v>
      </c>
      <c r="AS362" s="44">
        <f t="shared" si="188"/>
        <v>0</v>
      </c>
      <c r="AT362" s="44">
        <f t="shared" si="189"/>
        <v>0</v>
      </c>
      <c r="AU362" s="44">
        <f t="shared" si="190"/>
        <v>0</v>
      </c>
      <c r="AV362" s="44">
        <f>IF(M362="ПП",РПП*AA362*(U362/1.5),IF(M362="ВП",ВПр*AA362*(U362/1.5),IF(M362="РПА",РПА*AA362*(U362/1.5),IF(M362="КПА",кпа*AA362*(U362/1.5),0))))</f>
        <v>0</v>
      </c>
      <c r="AW362" s="44">
        <f t="shared" si="191"/>
        <v>0</v>
      </c>
      <c r="AX362" s="44">
        <f t="shared" si="192"/>
        <v>0</v>
      </c>
      <c r="AY362" s="44">
        <f t="shared" si="193"/>
        <v>0</v>
      </c>
      <c r="AZ362" s="44">
        <f t="shared" si="194"/>
        <v>0</v>
      </c>
      <c r="BA362" s="44">
        <f t="shared" si="195"/>
        <v>0</v>
      </c>
      <c r="BB362" s="44">
        <f t="shared" si="196"/>
        <v>0</v>
      </c>
      <c r="BC362" s="44">
        <f t="shared" si="197"/>
        <v>0</v>
      </c>
      <c r="BD362" s="44">
        <f t="shared" si="198"/>
        <v>0</v>
      </c>
      <c r="BE362" s="45">
        <f t="shared" si="199"/>
        <v>36</v>
      </c>
      <c r="BF362" s="46"/>
      <c r="BG362" s="47">
        <f t="shared" si="200"/>
        <v>0</v>
      </c>
      <c r="BH362" s="47">
        <f t="shared" si="201"/>
        <v>0</v>
      </c>
      <c r="BI362" s="47">
        <f t="shared" si="202"/>
        <v>0</v>
      </c>
      <c r="BJ362" s="48">
        <f t="shared" si="203"/>
        <v>36</v>
      </c>
      <c r="BK362" s="48">
        <f t="shared" si="204"/>
        <v>1</v>
      </c>
      <c r="BL362" s="48">
        <f t="shared" si="205"/>
        <v>0</v>
      </c>
    </row>
    <row r="363" spans="1:64" s="2" customFormat="1" ht="30" customHeight="1">
      <c r="A363" s="29" t="str">
        <f t="shared" si="172"/>
        <v>Д</v>
      </c>
      <c r="B363" s="29" t="str">
        <f t="shared" si="173"/>
        <v>Б</v>
      </c>
      <c r="C363" s="30" t="s">
        <v>219</v>
      </c>
      <c r="D363" s="31" t="str">
        <f t="shared" si="174"/>
        <v>'01.03.02</v>
      </c>
      <c r="E363" s="32" t="str">
        <f t="shared" si="175"/>
        <v>Прикладная математика и информатика</v>
      </c>
      <c r="F363" s="33" t="s">
        <v>74</v>
      </c>
      <c r="G363" s="33" t="s">
        <v>89</v>
      </c>
      <c r="H363" s="34"/>
      <c r="I363" s="34"/>
      <c r="J363" s="35" t="s">
        <v>220</v>
      </c>
      <c r="K363" s="36" t="s">
        <v>142</v>
      </c>
      <c r="L363" s="36">
        <v>8</v>
      </c>
      <c r="M363" s="37" t="s">
        <v>78</v>
      </c>
      <c r="N363" s="36">
        <v>4</v>
      </c>
      <c r="O363" s="36"/>
      <c r="P363" s="36"/>
      <c r="Q363" s="37" t="s">
        <v>91</v>
      </c>
      <c r="R363" s="36"/>
      <c r="S363" s="36"/>
      <c r="T363" s="36"/>
      <c r="U363" s="36"/>
      <c r="V363" s="36"/>
      <c r="W363" s="39" t="str">
        <f t="shared" si="176"/>
        <v>НПМбд</v>
      </c>
      <c r="X363" s="36" t="s">
        <v>79</v>
      </c>
      <c r="Y363" s="36">
        <v>4</v>
      </c>
      <c r="Z363" s="36">
        <v>2</v>
      </c>
      <c r="AA363" s="39">
        <f t="shared" si="177"/>
        <v>47</v>
      </c>
      <c r="AB363" s="36">
        <v>40</v>
      </c>
      <c r="AC363" s="36">
        <v>7</v>
      </c>
      <c r="AD363" s="40">
        <f t="shared" si="178"/>
        <v>47</v>
      </c>
      <c r="AE363" s="41">
        <f t="shared" si="179"/>
        <v>1</v>
      </c>
      <c r="AF363" s="41">
        <f t="shared" si="180"/>
        <v>1</v>
      </c>
      <c r="AG363" s="42" t="s">
        <v>80</v>
      </c>
      <c r="AH363" s="37" t="s">
        <v>81</v>
      </c>
      <c r="AI363" s="37" t="s">
        <v>94</v>
      </c>
      <c r="AJ363" s="50" t="s">
        <v>146</v>
      </c>
      <c r="AK363" s="37"/>
      <c r="AL363" s="44">
        <f t="shared" si="181"/>
        <v>32</v>
      </c>
      <c r="AM363" s="44">
        <f t="shared" si="182"/>
        <v>0</v>
      </c>
      <c r="AN363" s="44">
        <f t="shared" si="183"/>
        <v>0</v>
      </c>
      <c r="AO363" s="44">
        <f t="shared" si="184"/>
        <v>0</v>
      </c>
      <c r="AP363" s="44">
        <f t="shared" si="185"/>
        <v>23.5</v>
      </c>
      <c r="AQ363" s="44">
        <f t="shared" si="186"/>
        <v>2</v>
      </c>
      <c r="AR363" s="44">
        <f t="shared" si="187"/>
        <v>3.2</v>
      </c>
      <c r="AS363" s="44">
        <f t="shared" si="188"/>
        <v>0</v>
      </c>
      <c r="AT363" s="44">
        <f t="shared" si="189"/>
        <v>0</v>
      </c>
      <c r="AU363" s="44">
        <f t="shared" si="190"/>
        <v>0</v>
      </c>
      <c r="AV363" s="44">
        <f>IF(M363="ПП",РПП*AA363*(U363/1.5),IF(M363="ВП",ВПр*AA363*(U363/1.5),IF(M363="РПА",РПА*AA363*(U363/1.5),IF(M363="КПА",кпа*AA363*(U363/1.5),0))))</f>
        <v>0</v>
      </c>
      <c r="AW363" s="44">
        <f t="shared" si="191"/>
        <v>0</v>
      </c>
      <c r="AX363" s="44">
        <f t="shared" si="192"/>
        <v>0</v>
      </c>
      <c r="AY363" s="44">
        <f t="shared" si="193"/>
        <v>0</v>
      </c>
      <c r="AZ363" s="44">
        <f t="shared" si="194"/>
        <v>0</v>
      </c>
      <c r="BA363" s="44">
        <f t="shared" si="195"/>
        <v>0</v>
      </c>
      <c r="BB363" s="44">
        <f t="shared" si="196"/>
        <v>0</v>
      </c>
      <c r="BC363" s="44">
        <f t="shared" si="197"/>
        <v>0</v>
      </c>
      <c r="BD363" s="44">
        <f t="shared" si="198"/>
        <v>0</v>
      </c>
      <c r="BE363" s="45">
        <f t="shared" si="199"/>
        <v>60.7</v>
      </c>
      <c r="BF363" s="46"/>
      <c r="BG363" s="47">
        <f t="shared" si="200"/>
        <v>32</v>
      </c>
      <c r="BH363" s="47">
        <f t="shared" si="201"/>
        <v>2</v>
      </c>
      <c r="BI363" s="47">
        <f t="shared" si="202"/>
        <v>28.7</v>
      </c>
      <c r="BJ363" s="48">
        <f t="shared" si="203"/>
        <v>0</v>
      </c>
      <c r="BK363" s="48">
        <f t="shared" si="204"/>
        <v>0</v>
      </c>
      <c r="BL363" s="48">
        <f t="shared" si="205"/>
        <v>0</v>
      </c>
    </row>
    <row r="364" spans="1:64" s="2" customFormat="1" ht="30" customHeight="1">
      <c r="A364" s="29" t="str">
        <f t="shared" si="172"/>
        <v>Д</v>
      </c>
      <c r="B364" s="29" t="str">
        <f t="shared" si="173"/>
        <v>Б</v>
      </c>
      <c r="C364" s="30" t="s">
        <v>219</v>
      </c>
      <c r="D364" s="31" t="str">
        <f t="shared" si="174"/>
        <v>'01.03.02</v>
      </c>
      <c r="E364" s="32" t="str">
        <f t="shared" si="175"/>
        <v>Прикладная математика и информатика</v>
      </c>
      <c r="F364" s="33" t="s">
        <v>74</v>
      </c>
      <c r="G364" s="33" t="s">
        <v>89</v>
      </c>
      <c r="H364" s="34"/>
      <c r="I364" s="34"/>
      <c r="J364" s="35" t="s">
        <v>220</v>
      </c>
      <c r="K364" s="36" t="s">
        <v>142</v>
      </c>
      <c r="L364" s="36">
        <v>8</v>
      </c>
      <c r="M364" s="37" t="s">
        <v>84</v>
      </c>
      <c r="N364" s="36"/>
      <c r="O364" s="36"/>
      <c r="P364" s="36">
        <v>4</v>
      </c>
      <c r="Q364" s="37"/>
      <c r="R364" s="36"/>
      <c r="S364" s="36"/>
      <c r="T364" s="36"/>
      <c r="U364" s="36"/>
      <c r="V364" s="36"/>
      <c r="W364" s="39" t="str">
        <f t="shared" si="176"/>
        <v>НПМбд</v>
      </c>
      <c r="X364" s="36" t="s">
        <v>86</v>
      </c>
      <c r="Y364" s="36"/>
      <c r="Z364" s="36">
        <v>1</v>
      </c>
      <c r="AA364" s="39">
        <f t="shared" si="177"/>
        <v>24</v>
      </c>
      <c r="AB364" s="49">
        <v>20</v>
      </c>
      <c r="AC364" s="49">
        <v>4</v>
      </c>
      <c r="AD364" s="40">
        <f t="shared" si="178"/>
        <v>24</v>
      </c>
      <c r="AE364" s="41">
        <f t="shared" si="179"/>
        <v>1</v>
      </c>
      <c r="AF364" s="41">
        <f t="shared" si="180"/>
        <v>1</v>
      </c>
      <c r="AG364" s="42" t="s">
        <v>80</v>
      </c>
      <c r="AH364" s="37" t="s">
        <v>81</v>
      </c>
      <c r="AI364" s="37" t="s">
        <v>94</v>
      </c>
      <c r="AJ364" s="43" t="s">
        <v>146</v>
      </c>
      <c r="AK364" s="37"/>
      <c r="AL364" s="44">
        <f t="shared" si="181"/>
        <v>0</v>
      </c>
      <c r="AM364" s="44">
        <f t="shared" si="182"/>
        <v>32</v>
      </c>
      <c r="AN364" s="44">
        <f t="shared" si="183"/>
        <v>0</v>
      </c>
      <c r="AO364" s="44">
        <f t="shared" si="184"/>
        <v>0</v>
      </c>
      <c r="AP364" s="44">
        <f t="shared" si="185"/>
        <v>0</v>
      </c>
      <c r="AQ364" s="44">
        <f t="shared" si="186"/>
        <v>0</v>
      </c>
      <c r="AR364" s="44">
        <f t="shared" si="187"/>
        <v>0</v>
      </c>
      <c r="AS364" s="44">
        <f t="shared" si="188"/>
        <v>0</v>
      </c>
      <c r="AT364" s="44">
        <f t="shared" si="189"/>
        <v>0</v>
      </c>
      <c r="AU364" s="44">
        <f t="shared" si="190"/>
        <v>0</v>
      </c>
      <c r="AV364" s="44">
        <f>IF(M364="ПП",РПП*AA364*(U364/1.5),IF(M364="ВП",ВПр*AA364*(U364/1.5),IF(M364="РПА",РПА*AA364*(U364/1.5),IF(M364="КПА",кпа*AA364*(U364/1.5),0))))</f>
        <v>0</v>
      </c>
      <c r="AW364" s="44">
        <f t="shared" si="191"/>
        <v>0</v>
      </c>
      <c r="AX364" s="44">
        <f t="shared" si="192"/>
        <v>0</v>
      </c>
      <c r="AY364" s="44">
        <f t="shared" si="193"/>
        <v>0</v>
      </c>
      <c r="AZ364" s="44">
        <f t="shared" si="194"/>
        <v>0</v>
      </c>
      <c r="BA364" s="44">
        <f t="shared" si="195"/>
        <v>0</v>
      </c>
      <c r="BB364" s="44">
        <f t="shared" si="196"/>
        <v>0</v>
      </c>
      <c r="BC364" s="44">
        <f t="shared" si="197"/>
        <v>0</v>
      </c>
      <c r="BD364" s="44">
        <f t="shared" si="198"/>
        <v>0</v>
      </c>
      <c r="BE364" s="45">
        <f t="shared" si="199"/>
        <v>32</v>
      </c>
      <c r="BF364" s="46"/>
      <c r="BG364" s="47">
        <f t="shared" si="200"/>
        <v>32</v>
      </c>
      <c r="BH364" s="47">
        <f t="shared" si="201"/>
        <v>2</v>
      </c>
      <c r="BI364" s="47">
        <f t="shared" si="202"/>
        <v>0</v>
      </c>
      <c r="BJ364" s="48">
        <f t="shared" si="203"/>
        <v>0</v>
      </c>
      <c r="BK364" s="48">
        <f t="shared" si="204"/>
        <v>0</v>
      </c>
      <c r="BL364" s="48">
        <f t="shared" si="205"/>
        <v>0</v>
      </c>
    </row>
    <row r="365" spans="1:64" s="2" customFormat="1" ht="30" customHeight="1">
      <c r="A365" s="29" t="str">
        <f t="shared" si="172"/>
        <v>Д</v>
      </c>
      <c r="B365" s="29" t="str">
        <f t="shared" si="173"/>
        <v>Б</v>
      </c>
      <c r="C365" s="30" t="s">
        <v>219</v>
      </c>
      <c r="D365" s="31" t="str">
        <f t="shared" si="174"/>
        <v>'01.03.02</v>
      </c>
      <c r="E365" s="32" t="str">
        <f t="shared" si="175"/>
        <v>Прикладная математика и информатика</v>
      </c>
      <c r="F365" s="33" t="s">
        <v>74</v>
      </c>
      <c r="G365" s="33" t="s">
        <v>89</v>
      </c>
      <c r="H365" s="34"/>
      <c r="I365" s="34"/>
      <c r="J365" s="35" t="s">
        <v>220</v>
      </c>
      <c r="K365" s="36" t="s">
        <v>142</v>
      </c>
      <c r="L365" s="36">
        <v>8</v>
      </c>
      <c r="M365" s="37" t="s">
        <v>84</v>
      </c>
      <c r="N365" s="36"/>
      <c r="O365" s="36"/>
      <c r="P365" s="36">
        <v>4</v>
      </c>
      <c r="Q365" s="37"/>
      <c r="R365" s="36"/>
      <c r="S365" s="36"/>
      <c r="T365" s="36"/>
      <c r="U365" s="36"/>
      <c r="V365" s="36"/>
      <c r="W365" s="39" t="str">
        <f t="shared" si="176"/>
        <v>НПМбд</v>
      </c>
      <c r="X365" s="36" t="s">
        <v>87</v>
      </c>
      <c r="Y365" s="36"/>
      <c r="Z365" s="36">
        <v>1</v>
      </c>
      <c r="AA365" s="39">
        <f t="shared" si="177"/>
        <v>23</v>
      </c>
      <c r="AB365" s="49">
        <v>20</v>
      </c>
      <c r="AC365" s="49">
        <v>3</v>
      </c>
      <c r="AD365" s="40">
        <f t="shared" si="178"/>
        <v>24</v>
      </c>
      <c r="AE365" s="41">
        <f t="shared" si="179"/>
        <v>0.95833333333333337</v>
      </c>
      <c r="AF365" s="41">
        <f t="shared" si="180"/>
        <v>0.95833333333333337</v>
      </c>
      <c r="AG365" s="42" t="s">
        <v>80</v>
      </c>
      <c r="AH365" s="37" t="s">
        <v>81</v>
      </c>
      <c r="AI365" s="37" t="s">
        <v>94</v>
      </c>
      <c r="AJ365" s="51" t="s">
        <v>146</v>
      </c>
      <c r="AK365" s="37"/>
      <c r="AL365" s="44">
        <f t="shared" si="181"/>
        <v>0</v>
      </c>
      <c r="AM365" s="44">
        <f t="shared" si="182"/>
        <v>30.666666666666668</v>
      </c>
      <c r="AN365" s="44">
        <f t="shared" si="183"/>
        <v>0</v>
      </c>
      <c r="AO365" s="44">
        <f t="shared" si="184"/>
        <v>0</v>
      </c>
      <c r="AP365" s="44">
        <f t="shared" si="185"/>
        <v>0</v>
      </c>
      <c r="AQ365" s="44">
        <f t="shared" si="186"/>
        <v>0</v>
      </c>
      <c r="AR365" s="44">
        <f t="shared" si="187"/>
        <v>0</v>
      </c>
      <c r="AS365" s="44">
        <f t="shared" si="188"/>
        <v>0</v>
      </c>
      <c r="AT365" s="44">
        <f t="shared" si="189"/>
        <v>0</v>
      </c>
      <c r="AU365" s="44">
        <f t="shared" si="190"/>
        <v>0</v>
      </c>
      <c r="AV365" s="44">
        <f>IF(M365="ПП",РПП*AA365*(U365/1.5),IF(M365="ВП",ВПр*AA365*(U365/1.5),IF(M365="РПА",РПА*AA365*(U365/1.5),IF(M365="КПА",кпа*AA365*(U365/1.5),0))))</f>
        <v>0</v>
      </c>
      <c r="AW365" s="44">
        <f t="shared" si="191"/>
        <v>0</v>
      </c>
      <c r="AX365" s="44">
        <f t="shared" si="192"/>
        <v>0</v>
      </c>
      <c r="AY365" s="44">
        <f t="shared" si="193"/>
        <v>0</v>
      </c>
      <c r="AZ365" s="44">
        <f t="shared" si="194"/>
        <v>0</v>
      </c>
      <c r="BA365" s="44">
        <f t="shared" si="195"/>
        <v>0</v>
      </c>
      <c r="BB365" s="44">
        <f t="shared" si="196"/>
        <v>0</v>
      </c>
      <c r="BC365" s="44">
        <f t="shared" si="197"/>
        <v>0</v>
      </c>
      <c r="BD365" s="44">
        <f t="shared" si="198"/>
        <v>0</v>
      </c>
      <c r="BE365" s="45">
        <f t="shared" si="199"/>
        <v>30.666666666666668</v>
      </c>
      <c r="BF365" s="46"/>
      <c r="BG365" s="47">
        <f t="shared" si="200"/>
        <v>30.666666666666668</v>
      </c>
      <c r="BH365" s="47">
        <f t="shared" si="201"/>
        <v>2</v>
      </c>
      <c r="BI365" s="47">
        <f t="shared" si="202"/>
        <v>0</v>
      </c>
      <c r="BJ365" s="48">
        <f t="shared" si="203"/>
        <v>0</v>
      </c>
      <c r="BK365" s="48">
        <f t="shared" si="204"/>
        <v>0</v>
      </c>
      <c r="BL365" s="48">
        <f t="shared" si="205"/>
        <v>0</v>
      </c>
    </row>
    <row r="366" spans="1:64" s="2" customFormat="1" ht="30" customHeight="1">
      <c r="A366" s="29" t="str">
        <f t="shared" si="172"/>
        <v>Д</v>
      </c>
      <c r="B366" s="29" t="str">
        <f t="shared" si="173"/>
        <v>Б</v>
      </c>
      <c r="C366" s="30" t="s">
        <v>219</v>
      </c>
      <c r="D366" s="31" t="str">
        <f t="shared" si="174"/>
        <v>'01.03.02</v>
      </c>
      <c r="E366" s="32" t="str">
        <f t="shared" si="175"/>
        <v>Прикладная математика и информатика</v>
      </c>
      <c r="F366" s="33" t="s">
        <v>74</v>
      </c>
      <c r="G366" s="33" t="s">
        <v>89</v>
      </c>
      <c r="H366" s="34"/>
      <c r="I366" s="34"/>
      <c r="J366" s="35" t="s">
        <v>221</v>
      </c>
      <c r="K366" s="38" t="s">
        <v>145</v>
      </c>
      <c r="L366" s="36">
        <v>9</v>
      </c>
      <c r="M366" s="37" t="s">
        <v>78</v>
      </c>
      <c r="N366" s="38">
        <v>2</v>
      </c>
      <c r="O366" s="38"/>
      <c r="P366" s="38"/>
      <c r="Q366" s="37"/>
      <c r="R366" s="38"/>
      <c r="S366" s="38"/>
      <c r="T366" s="38"/>
      <c r="U366" s="38"/>
      <c r="V366" s="38"/>
      <c r="W366" s="39" t="str">
        <f t="shared" si="176"/>
        <v>НПМбд</v>
      </c>
      <c r="X366" s="36" t="s">
        <v>79</v>
      </c>
      <c r="Y366" s="36">
        <v>4</v>
      </c>
      <c r="Z366" s="36">
        <v>2</v>
      </c>
      <c r="AA366" s="39">
        <f t="shared" si="177"/>
        <v>47</v>
      </c>
      <c r="AB366" s="36">
        <v>40</v>
      </c>
      <c r="AC366" s="36">
        <v>7</v>
      </c>
      <c r="AD366" s="40">
        <f t="shared" si="178"/>
        <v>47</v>
      </c>
      <c r="AE366" s="41">
        <f t="shared" si="179"/>
        <v>1</v>
      </c>
      <c r="AF366" s="41">
        <f t="shared" si="180"/>
        <v>1</v>
      </c>
      <c r="AG366" s="42" t="s">
        <v>80</v>
      </c>
      <c r="AH366" s="37" t="s">
        <v>111</v>
      </c>
      <c r="AI366" s="37" t="s">
        <v>82</v>
      </c>
      <c r="AJ366" s="43" t="s">
        <v>222</v>
      </c>
      <c r="AK366" s="37"/>
      <c r="AL366" s="44">
        <f t="shared" si="181"/>
        <v>18</v>
      </c>
      <c r="AM366" s="44">
        <f t="shared" si="182"/>
        <v>0</v>
      </c>
      <c r="AN366" s="44">
        <f t="shared" si="183"/>
        <v>0</v>
      </c>
      <c r="AO366" s="44">
        <f t="shared" si="184"/>
        <v>0</v>
      </c>
      <c r="AP366" s="44">
        <f t="shared" si="185"/>
        <v>0</v>
      </c>
      <c r="AQ366" s="44">
        <f t="shared" si="186"/>
        <v>0</v>
      </c>
      <c r="AR366" s="44">
        <f t="shared" si="187"/>
        <v>1.8</v>
      </c>
      <c r="AS366" s="44">
        <f t="shared" si="188"/>
        <v>0</v>
      </c>
      <c r="AT366" s="44">
        <f t="shared" si="189"/>
        <v>0</v>
      </c>
      <c r="AU366" s="44">
        <f t="shared" si="190"/>
        <v>0</v>
      </c>
      <c r="AV366" s="44">
        <f>IF(M366="ПП",РПП*AA366*(U366/1.5),IF(M366="ВП",ВПр*AA366*(U366/1.5),IF(M366="РПА",РПА*AA366*(U366/1.5),IF(M366="КПА",кпа*AA366*(U366/1.5),0))))</f>
        <v>0</v>
      </c>
      <c r="AW366" s="44">
        <f t="shared" si="191"/>
        <v>0</v>
      </c>
      <c r="AX366" s="44">
        <f t="shared" si="192"/>
        <v>0</v>
      </c>
      <c r="AY366" s="44">
        <f t="shared" si="193"/>
        <v>0</v>
      </c>
      <c r="AZ366" s="44">
        <f t="shared" si="194"/>
        <v>0</v>
      </c>
      <c r="BA366" s="44">
        <f t="shared" si="195"/>
        <v>0</v>
      </c>
      <c r="BB366" s="44">
        <f t="shared" si="196"/>
        <v>0</v>
      </c>
      <c r="BC366" s="44">
        <f t="shared" si="197"/>
        <v>0</v>
      </c>
      <c r="BD366" s="44">
        <f t="shared" si="198"/>
        <v>0</v>
      </c>
      <c r="BE366" s="45">
        <f t="shared" si="199"/>
        <v>19.8</v>
      </c>
      <c r="BF366" s="46"/>
      <c r="BG366" s="47">
        <f t="shared" si="200"/>
        <v>0</v>
      </c>
      <c r="BH366" s="47">
        <f t="shared" si="201"/>
        <v>0</v>
      </c>
      <c r="BI366" s="47">
        <f t="shared" si="202"/>
        <v>0</v>
      </c>
      <c r="BJ366" s="48">
        <f t="shared" si="203"/>
        <v>18</v>
      </c>
      <c r="BK366" s="48">
        <f t="shared" si="204"/>
        <v>1</v>
      </c>
      <c r="BL366" s="48">
        <f t="shared" si="205"/>
        <v>1.8</v>
      </c>
    </row>
    <row r="367" spans="1:64" s="2" customFormat="1" ht="30" customHeight="1">
      <c r="A367" s="29" t="str">
        <f t="shared" si="172"/>
        <v>Д</v>
      </c>
      <c r="B367" s="29" t="str">
        <f t="shared" si="173"/>
        <v>Б</v>
      </c>
      <c r="C367" s="30" t="s">
        <v>219</v>
      </c>
      <c r="D367" s="31" t="str">
        <f t="shared" si="174"/>
        <v>'01.03.02</v>
      </c>
      <c r="E367" s="32" t="str">
        <f t="shared" si="175"/>
        <v>Прикладная математика и информатика</v>
      </c>
      <c r="F367" s="33" t="s">
        <v>74</v>
      </c>
      <c r="G367" s="33" t="s">
        <v>89</v>
      </c>
      <c r="H367" s="34"/>
      <c r="I367" s="34"/>
      <c r="J367" s="35" t="s">
        <v>221</v>
      </c>
      <c r="K367" s="36" t="s">
        <v>145</v>
      </c>
      <c r="L367" s="36">
        <v>9</v>
      </c>
      <c r="M367" s="37" t="s">
        <v>84</v>
      </c>
      <c r="N367" s="36"/>
      <c r="O367" s="36"/>
      <c r="P367" s="36">
        <v>4</v>
      </c>
      <c r="Q367" s="37" t="s">
        <v>85</v>
      </c>
      <c r="R367" s="36"/>
      <c r="S367" s="36"/>
      <c r="T367" s="36"/>
      <c r="U367" s="36"/>
      <c r="V367" s="36"/>
      <c r="W367" s="39" t="str">
        <f t="shared" si="176"/>
        <v>НПМбд</v>
      </c>
      <c r="X367" s="36" t="s">
        <v>86</v>
      </c>
      <c r="Y367" s="36"/>
      <c r="Z367" s="36">
        <v>1</v>
      </c>
      <c r="AA367" s="39">
        <f t="shared" si="177"/>
        <v>24</v>
      </c>
      <c r="AB367" s="49">
        <v>20</v>
      </c>
      <c r="AC367" s="49">
        <v>4</v>
      </c>
      <c r="AD367" s="40">
        <f t="shared" si="178"/>
        <v>24</v>
      </c>
      <c r="AE367" s="41">
        <f t="shared" si="179"/>
        <v>1</v>
      </c>
      <c r="AF367" s="41">
        <f t="shared" si="180"/>
        <v>1</v>
      </c>
      <c r="AG367" s="42" t="s">
        <v>80</v>
      </c>
      <c r="AH367" s="37" t="s">
        <v>81</v>
      </c>
      <c r="AI367" s="37" t="s">
        <v>94</v>
      </c>
      <c r="AJ367" s="43" t="s">
        <v>119</v>
      </c>
      <c r="AK367" s="37"/>
      <c r="AL367" s="44">
        <f t="shared" si="181"/>
        <v>0</v>
      </c>
      <c r="AM367" s="44">
        <f t="shared" si="182"/>
        <v>36</v>
      </c>
      <c r="AN367" s="44">
        <f t="shared" si="183"/>
        <v>0</v>
      </c>
      <c r="AO367" s="44">
        <f t="shared" si="184"/>
        <v>0</v>
      </c>
      <c r="AP367" s="44">
        <f t="shared" si="185"/>
        <v>12</v>
      </c>
      <c r="AQ367" s="44">
        <f t="shared" si="186"/>
        <v>1</v>
      </c>
      <c r="AR367" s="44">
        <f t="shared" si="187"/>
        <v>0</v>
      </c>
      <c r="AS367" s="44">
        <f t="shared" si="188"/>
        <v>0</v>
      </c>
      <c r="AT367" s="44">
        <f t="shared" si="189"/>
        <v>0</v>
      </c>
      <c r="AU367" s="44">
        <f t="shared" si="190"/>
        <v>0</v>
      </c>
      <c r="AV367" s="44">
        <f>IF(M367="ПП",РПП*AA367*(U367/1.5),IF(M367="ВП",ВПр*AA367*(U367/1.5),IF(M367="РПА",РПА*AA367*(U367/1.5),IF(M367="КПА",кпа*AA367*(U367/1.5),0))))</f>
        <v>0</v>
      </c>
      <c r="AW367" s="44">
        <f t="shared" si="191"/>
        <v>0</v>
      </c>
      <c r="AX367" s="44">
        <f t="shared" si="192"/>
        <v>0</v>
      </c>
      <c r="AY367" s="44">
        <f t="shared" si="193"/>
        <v>0</v>
      </c>
      <c r="AZ367" s="44">
        <f t="shared" si="194"/>
        <v>0</v>
      </c>
      <c r="BA367" s="44">
        <f t="shared" si="195"/>
        <v>0</v>
      </c>
      <c r="BB367" s="44">
        <f t="shared" si="196"/>
        <v>0</v>
      </c>
      <c r="BC367" s="44">
        <f t="shared" si="197"/>
        <v>0</v>
      </c>
      <c r="BD367" s="44">
        <f t="shared" si="198"/>
        <v>0</v>
      </c>
      <c r="BE367" s="45">
        <f t="shared" si="199"/>
        <v>49</v>
      </c>
      <c r="BF367" s="46"/>
      <c r="BG367" s="47">
        <f t="shared" si="200"/>
        <v>0</v>
      </c>
      <c r="BH367" s="47">
        <f t="shared" si="201"/>
        <v>0</v>
      </c>
      <c r="BI367" s="47">
        <f t="shared" si="202"/>
        <v>0</v>
      </c>
      <c r="BJ367" s="48">
        <f t="shared" si="203"/>
        <v>36</v>
      </c>
      <c r="BK367" s="48">
        <f t="shared" si="204"/>
        <v>2</v>
      </c>
      <c r="BL367" s="48">
        <f t="shared" si="205"/>
        <v>13</v>
      </c>
    </row>
    <row r="368" spans="1:64" s="2" customFormat="1" ht="30" customHeight="1">
      <c r="A368" s="29" t="str">
        <f t="shared" si="172"/>
        <v>Д</v>
      </c>
      <c r="B368" s="29" t="str">
        <f t="shared" si="173"/>
        <v>Б</v>
      </c>
      <c r="C368" s="30" t="s">
        <v>219</v>
      </c>
      <c r="D368" s="31" t="str">
        <f t="shared" si="174"/>
        <v>'01.03.02</v>
      </c>
      <c r="E368" s="32" t="str">
        <f t="shared" si="175"/>
        <v>Прикладная математика и информатика</v>
      </c>
      <c r="F368" s="33" t="s">
        <v>74</v>
      </c>
      <c r="G368" s="33" t="s">
        <v>89</v>
      </c>
      <c r="H368" s="34"/>
      <c r="I368" s="34"/>
      <c r="J368" s="35" t="s">
        <v>221</v>
      </c>
      <c r="K368" s="36" t="s">
        <v>145</v>
      </c>
      <c r="L368" s="36">
        <v>9</v>
      </c>
      <c r="M368" s="37" t="s">
        <v>84</v>
      </c>
      <c r="N368" s="36"/>
      <c r="O368" s="36"/>
      <c r="P368" s="36">
        <v>4</v>
      </c>
      <c r="Q368" s="37" t="s">
        <v>85</v>
      </c>
      <c r="R368" s="36"/>
      <c r="S368" s="36"/>
      <c r="T368" s="36"/>
      <c r="U368" s="36"/>
      <c r="V368" s="36"/>
      <c r="W368" s="39" t="str">
        <f t="shared" si="176"/>
        <v>НПМбд</v>
      </c>
      <c r="X368" s="36" t="s">
        <v>87</v>
      </c>
      <c r="Y368" s="36"/>
      <c r="Z368" s="36">
        <v>1</v>
      </c>
      <c r="AA368" s="39">
        <f t="shared" si="177"/>
        <v>23</v>
      </c>
      <c r="AB368" s="49">
        <v>20</v>
      </c>
      <c r="AC368" s="49">
        <v>3</v>
      </c>
      <c r="AD368" s="40">
        <f t="shared" si="178"/>
        <v>24</v>
      </c>
      <c r="AE368" s="41">
        <f t="shared" si="179"/>
        <v>0.95833333333333337</v>
      </c>
      <c r="AF368" s="41">
        <f t="shared" si="180"/>
        <v>0.95833333333333337</v>
      </c>
      <c r="AG368" s="42" t="s">
        <v>80</v>
      </c>
      <c r="AH368" s="37" t="s">
        <v>81</v>
      </c>
      <c r="AI368" s="37" t="s">
        <v>94</v>
      </c>
      <c r="AJ368" s="43" t="s">
        <v>119</v>
      </c>
      <c r="AK368" s="37"/>
      <c r="AL368" s="44">
        <f t="shared" si="181"/>
        <v>0</v>
      </c>
      <c r="AM368" s="44">
        <f t="shared" si="182"/>
        <v>34.5</v>
      </c>
      <c r="AN368" s="44">
        <f t="shared" si="183"/>
        <v>0</v>
      </c>
      <c r="AO368" s="44">
        <f t="shared" si="184"/>
        <v>0</v>
      </c>
      <c r="AP368" s="44">
        <f t="shared" si="185"/>
        <v>11.5</v>
      </c>
      <c r="AQ368" s="44">
        <f t="shared" si="186"/>
        <v>0.95833333333333337</v>
      </c>
      <c r="AR368" s="44">
        <f t="shared" si="187"/>
        <v>0</v>
      </c>
      <c r="AS368" s="44">
        <f t="shared" si="188"/>
        <v>0</v>
      </c>
      <c r="AT368" s="44">
        <f t="shared" si="189"/>
        <v>0</v>
      </c>
      <c r="AU368" s="44">
        <f t="shared" si="190"/>
        <v>0</v>
      </c>
      <c r="AV368" s="44">
        <f>IF(M368="ПП",РПП*AA368*(U368/1.5),IF(M368="ВП",ВПр*AA368*(U368/1.5),IF(M368="РПА",РПА*AA368*(U368/1.5),IF(M368="КПА",кпа*AA368*(U368/1.5),0))))</f>
        <v>0</v>
      </c>
      <c r="AW368" s="44">
        <f t="shared" si="191"/>
        <v>0</v>
      </c>
      <c r="AX368" s="44">
        <f t="shared" si="192"/>
        <v>0</v>
      </c>
      <c r="AY368" s="44">
        <f t="shared" si="193"/>
        <v>0</v>
      </c>
      <c r="AZ368" s="44">
        <f t="shared" si="194"/>
        <v>0</v>
      </c>
      <c r="BA368" s="44">
        <f t="shared" si="195"/>
        <v>0</v>
      </c>
      <c r="BB368" s="44">
        <f t="shared" si="196"/>
        <v>0</v>
      </c>
      <c r="BC368" s="44">
        <f t="shared" si="197"/>
        <v>0</v>
      </c>
      <c r="BD368" s="44">
        <f t="shared" si="198"/>
        <v>0</v>
      </c>
      <c r="BE368" s="45">
        <f t="shared" si="199"/>
        <v>46.958333333333336</v>
      </c>
      <c r="BF368" s="46"/>
      <c r="BG368" s="47">
        <f t="shared" si="200"/>
        <v>0</v>
      </c>
      <c r="BH368" s="47">
        <f t="shared" si="201"/>
        <v>0</v>
      </c>
      <c r="BI368" s="47">
        <f t="shared" si="202"/>
        <v>0</v>
      </c>
      <c r="BJ368" s="48">
        <f t="shared" si="203"/>
        <v>34.5</v>
      </c>
      <c r="BK368" s="48">
        <f t="shared" si="204"/>
        <v>2</v>
      </c>
      <c r="BL368" s="48">
        <f t="shared" si="205"/>
        <v>12.458333333333334</v>
      </c>
    </row>
    <row r="369" spans="1:64" s="2" customFormat="1" ht="30" customHeight="1">
      <c r="A369" s="29" t="str">
        <f t="shared" si="172"/>
        <v>Д</v>
      </c>
      <c r="B369" s="29" t="str">
        <f t="shared" si="173"/>
        <v>Б</v>
      </c>
      <c r="C369" s="30" t="s">
        <v>219</v>
      </c>
      <c r="D369" s="31" t="str">
        <f t="shared" si="174"/>
        <v>'01.03.02</v>
      </c>
      <c r="E369" s="32" t="str">
        <f t="shared" si="175"/>
        <v>Прикладная математика и информатика</v>
      </c>
      <c r="F369" s="33" t="s">
        <v>74</v>
      </c>
      <c r="G369" s="33" t="s">
        <v>89</v>
      </c>
      <c r="H369" s="34"/>
      <c r="I369" s="34"/>
      <c r="J369" s="35" t="s">
        <v>221</v>
      </c>
      <c r="K369" s="36" t="s">
        <v>148</v>
      </c>
      <c r="L369" s="36">
        <v>8</v>
      </c>
      <c r="M369" s="37" t="s">
        <v>78</v>
      </c>
      <c r="N369" s="36">
        <v>2</v>
      </c>
      <c r="O369" s="36"/>
      <c r="P369" s="36"/>
      <c r="Q369" s="37" t="s">
        <v>91</v>
      </c>
      <c r="R369" s="36"/>
      <c r="S369" s="36"/>
      <c r="T369" s="36"/>
      <c r="U369" s="36"/>
      <c r="V369" s="36"/>
      <c r="W369" s="39" t="str">
        <f t="shared" si="176"/>
        <v>НПМбд</v>
      </c>
      <c r="X369" s="36" t="s">
        <v>79</v>
      </c>
      <c r="Y369" s="36">
        <v>4</v>
      </c>
      <c r="Z369" s="36">
        <v>2</v>
      </c>
      <c r="AA369" s="39">
        <f t="shared" si="177"/>
        <v>47</v>
      </c>
      <c r="AB369" s="36">
        <v>40</v>
      </c>
      <c r="AC369" s="36">
        <v>7</v>
      </c>
      <c r="AD369" s="40">
        <f t="shared" si="178"/>
        <v>47</v>
      </c>
      <c r="AE369" s="41">
        <f t="shared" si="179"/>
        <v>1</v>
      </c>
      <c r="AF369" s="41">
        <f t="shared" si="180"/>
        <v>1</v>
      </c>
      <c r="AG369" s="42" t="s">
        <v>80</v>
      </c>
      <c r="AH369" s="37" t="s">
        <v>111</v>
      </c>
      <c r="AI369" s="37" t="s">
        <v>94</v>
      </c>
      <c r="AJ369" s="43" t="s">
        <v>223</v>
      </c>
      <c r="AK369" s="37"/>
      <c r="AL369" s="44">
        <f t="shared" si="181"/>
        <v>16</v>
      </c>
      <c r="AM369" s="44">
        <f t="shared" si="182"/>
        <v>0</v>
      </c>
      <c r="AN369" s="44">
        <f t="shared" si="183"/>
        <v>0</v>
      </c>
      <c r="AO369" s="44">
        <f t="shared" si="184"/>
        <v>0</v>
      </c>
      <c r="AP369" s="44">
        <f t="shared" si="185"/>
        <v>23.5</v>
      </c>
      <c r="AQ369" s="44">
        <f t="shared" si="186"/>
        <v>2</v>
      </c>
      <c r="AR369" s="44">
        <f t="shared" si="187"/>
        <v>1.6</v>
      </c>
      <c r="AS369" s="44">
        <f t="shared" si="188"/>
        <v>0</v>
      </c>
      <c r="AT369" s="44">
        <f t="shared" si="189"/>
        <v>0</v>
      </c>
      <c r="AU369" s="44">
        <f t="shared" si="190"/>
        <v>0</v>
      </c>
      <c r="AV369" s="44">
        <f>IF(M369="ПП",РПП*AA369*(U369/1.5),IF(M369="ВП",ВПр*AA369*(U369/1.5),IF(M369="РПА",РПА*AA369*(U369/1.5),IF(M369="КПА",кпа*AA369*(U369/1.5),0))))</f>
        <v>0</v>
      </c>
      <c r="AW369" s="44">
        <f t="shared" si="191"/>
        <v>0</v>
      </c>
      <c r="AX369" s="44">
        <f t="shared" si="192"/>
        <v>0</v>
      </c>
      <c r="AY369" s="44">
        <f t="shared" si="193"/>
        <v>0</v>
      </c>
      <c r="AZ369" s="44">
        <f t="shared" si="194"/>
        <v>0</v>
      </c>
      <c r="BA369" s="44">
        <f t="shared" si="195"/>
        <v>0</v>
      </c>
      <c r="BB369" s="44">
        <f t="shared" si="196"/>
        <v>0</v>
      </c>
      <c r="BC369" s="44">
        <f t="shared" si="197"/>
        <v>0</v>
      </c>
      <c r="BD369" s="44">
        <f t="shared" si="198"/>
        <v>0</v>
      </c>
      <c r="BE369" s="45">
        <f t="shared" si="199"/>
        <v>43.1</v>
      </c>
      <c r="BF369" s="46"/>
      <c r="BG369" s="47">
        <f t="shared" si="200"/>
        <v>0</v>
      </c>
      <c r="BH369" s="47">
        <f t="shared" si="201"/>
        <v>0</v>
      </c>
      <c r="BI369" s="47">
        <f t="shared" si="202"/>
        <v>0</v>
      </c>
      <c r="BJ369" s="48">
        <f t="shared" si="203"/>
        <v>16</v>
      </c>
      <c r="BK369" s="48">
        <f t="shared" si="204"/>
        <v>1</v>
      </c>
      <c r="BL369" s="48">
        <f t="shared" si="205"/>
        <v>27.1</v>
      </c>
    </row>
    <row r="370" spans="1:64" s="2" customFormat="1" ht="30" customHeight="1">
      <c r="A370" s="29" t="str">
        <f t="shared" si="172"/>
        <v>Д</v>
      </c>
      <c r="B370" s="29" t="str">
        <f t="shared" si="173"/>
        <v>Б</v>
      </c>
      <c r="C370" s="30" t="s">
        <v>219</v>
      </c>
      <c r="D370" s="31" t="str">
        <f t="shared" si="174"/>
        <v>'01.03.02</v>
      </c>
      <c r="E370" s="32" t="str">
        <f t="shared" si="175"/>
        <v>Прикладная математика и информатика</v>
      </c>
      <c r="F370" s="33" t="s">
        <v>74</v>
      </c>
      <c r="G370" s="33" t="s">
        <v>89</v>
      </c>
      <c r="H370" s="34"/>
      <c r="I370" s="34"/>
      <c r="J370" s="35" t="s">
        <v>221</v>
      </c>
      <c r="K370" s="36" t="s">
        <v>148</v>
      </c>
      <c r="L370" s="36">
        <v>8</v>
      </c>
      <c r="M370" s="37" t="s">
        <v>84</v>
      </c>
      <c r="N370" s="36"/>
      <c r="O370" s="36"/>
      <c r="P370" s="36">
        <v>4</v>
      </c>
      <c r="Q370" s="37"/>
      <c r="R370" s="36"/>
      <c r="S370" s="36"/>
      <c r="T370" s="36"/>
      <c r="U370" s="36"/>
      <c r="V370" s="36"/>
      <c r="W370" s="39" t="str">
        <f t="shared" si="176"/>
        <v>НПМбд</v>
      </c>
      <c r="X370" s="36" t="s">
        <v>86</v>
      </c>
      <c r="Y370" s="36"/>
      <c r="Z370" s="36">
        <v>1</v>
      </c>
      <c r="AA370" s="39">
        <f t="shared" si="177"/>
        <v>24</v>
      </c>
      <c r="AB370" s="49">
        <v>20</v>
      </c>
      <c r="AC370" s="49">
        <v>4</v>
      </c>
      <c r="AD370" s="40">
        <f t="shared" si="178"/>
        <v>24</v>
      </c>
      <c r="AE370" s="41">
        <f t="shared" si="179"/>
        <v>1</v>
      </c>
      <c r="AF370" s="41">
        <f t="shared" si="180"/>
        <v>1</v>
      </c>
      <c r="AG370" s="42" t="s">
        <v>80</v>
      </c>
      <c r="AH370" s="37" t="s">
        <v>100</v>
      </c>
      <c r="AI370" s="37" t="s">
        <v>94</v>
      </c>
      <c r="AJ370" s="43" t="s">
        <v>157</v>
      </c>
      <c r="AK370" s="37"/>
      <c r="AL370" s="44">
        <f t="shared" si="181"/>
        <v>0</v>
      </c>
      <c r="AM370" s="44">
        <f t="shared" si="182"/>
        <v>32</v>
      </c>
      <c r="AN370" s="44">
        <f t="shared" si="183"/>
        <v>0</v>
      </c>
      <c r="AO370" s="44">
        <f t="shared" si="184"/>
        <v>0</v>
      </c>
      <c r="AP370" s="44">
        <f t="shared" si="185"/>
        <v>0</v>
      </c>
      <c r="AQ370" s="44">
        <f t="shared" si="186"/>
        <v>0</v>
      </c>
      <c r="AR370" s="44">
        <f t="shared" si="187"/>
        <v>0</v>
      </c>
      <c r="AS370" s="44">
        <f t="shared" si="188"/>
        <v>0</v>
      </c>
      <c r="AT370" s="44">
        <f t="shared" si="189"/>
        <v>0</v>
      </c>
      <c r="AU370" s="44">
        <f t="shared" si="190"/>
        <v>0</v>
      </c>
      <c r="AV370" s="44">
        <f>IF(M370="ПП",РПП*AA370*(U370/1.5),IF(M370="ВП",ВПр*AA370*(U370/1.5),IF(M370="РПА",РПА*AA370*(U370/1.5),IF(M370="КПА",кпа*AA370*(U370/1.5),0))))</f>
        <v>0</v>
      </c>
      <c r="AW370" s="44">
        <f t="shared" si="191"/>
        <v>0</v>
      </c>
      <c r="AX370" s="44">
        <f t="shared" si="192"/>
        <v>0</v>
      </c>
      <c r="AY370" s="44">
        <f t="shared" si="193"/>
        <v>0</v>
      </c>
      <c r="AZ370" s="44">
        <f t="shared" si="194"/>
        <v>0</v>
      </c>
      <c r="BA370" s="44">
        <f t="shared" si="195"/>
        <v>0</v>
      </c>
      <c r="BB370" s="44">
        <f t="shared" si="196"/>
        <v>0</v>
      </c>
      <c r="BC370" s="44">
        <f t="shared" si="197"/>
        <v>0</v>
      </c>
      <c r="BD370" s="44">
        <f t="shared" si="198"/>
        <v>0</v>
      </c>
      <c r="BE370" s="45">
        <f t="shared" si="199"/>
        <v>32</v>
      </c>
      <c r="BF370" s="46"/>
      <c r="BG370" s="47">
        <f t="shared" si="200"/>
        <v>0</v>
      </c>
      <c r="BH370" s="47">
        <f t="shared" si="201"/>
        <v>0</v>
      </c>
      <c r="BI370" s="47">
        <f t="shared" si="202"/>
        <v>0</v>
      </c>
      <c r="BJ370" s="48">
        <f t="shared" si="203"/>
        <v>32</v>
      </c>
      <c r="BK370" s="48">
        <f t="shared" si="204"/>
        <v>2</v>
      </c>
      <c r="BL370" s="48">
        <f t="shared" si="205"/>
        <v>0</v>
      </c>
    </row>
    <row r="371" spans="1:64" s="2" customFormat="1" ht="30" customHeight="1">
      <c r="A371" s="29" t="str">
        <f t="shared" si="172"/>
        <v>Д</v>
      </c>
      <c r="B371" s="29" t="str">
        <f t="shared" si="173"/>
        <v>Б</v>
      </c>
      <c r="C371" s="30" t="s">
        <v>219</v>
      </c>
      <c r="D371" s="31" t="str">
        <f t="shared" si="174"/>
        <v>'01.03.02</v>
      </c>
      <c r="E371" s="32" t="str">
        <f t="shared" si="175"/>
        <v>Прикладная математика и информатика</v>
      </c>
      <c r="F371" s="33" t="s">
        <v>74</v>
      </c>
      <c r="G371" s="33" t="s">
        <v>89</v>
      </c>
      <c r="H371" s="34"/>
      <c r="I371" s="34"/>
      <c r="J371" s="35" t="s">
        <v>221</v>
      </c>
      <c r="K371" s="36" t="s">
        <v>148</v>
      </c>
      <c r="L371" s="36">
        <v>8</v>
      </c>
      <c r="M371" s="37" t="s">
        <v>84</v>
      </c>
      <c r="N371" s="36"/>
      <c r="O371" s="36"/>
      <c r="P371" s="36">
        <v>4</v>
      </c>
      <c r="Q371" s="37"/>
      <c r="R371" s="36"/>
      <c r="S371" s="36"/>
      <c r="T371" s="36"/>
      <c r="U371" s="36"/>
      <c r="V371" s="36"/>
      <c r="W371" s="39" t="str">
        <f t="shared" si="176"/>
        <v>НПМбд</v>
      </c>
      <c r="X371" s="36" t="s">
        <v>87</v>
      </c>
      <c r="Y371" s="36"/>
      <c r="Z371" s="36">
        <v>1</v>
      </c>
      <c r="AA371" s="39">
        <f t="shared" si="177"/>
        <v>23</v>
      </c>
      <c r="AB371" s="49">
        <v>20</v>
      </c>
      <c r="AC371" s="49">
        <v>3</v>
      </c>
      <c r="AD371" s="40">
        <f t="shared" si="178"/>
        <v>24</v>
      </c>
      <c r="AE371" s="41">
        <f t="shared" si="179"/>
        <v>0.95833333333333337</v>
      </c>
      <c r="AF371" s="41">
        <f t="shared" si="180"/>
        <v>0.95833333333333337</v>
      </c>
      <c r="AG371" s="42" t="s">
        <v>80</v>
      </c>
      <c r="AH371" s="37" t="s">
        <v>100</v>
      </c>
      <c r="AI371" s="37" t="s">
        <v>94</v>
      </c>
      <c r="AJ371" s="50" t="s">
        <v>157</v>
      </c>
      <c r="AK371" s="37"/>
      <c r="AL371" s="44">
        <f t="shared" si="181"/>
        <v>0</v>
      </c>
      <c r="AM371" s="44">
        <f t="shared" si="182"/>
        <v>30.666666666666668</v>
      </c>
      <c r="AN371" s="44">
        <f t="shared" si="183"/>
        <v>0</v>
      </c>
      <c r="AO371" s="44">
        <f t="shared" si="184"/>
        <v>0</v>
      </c>
      <c r="AP371" s="44">
        <f t="shared" si="185"/>
        <v>0</v>
      </c>
      <c r="AQ371" s="44">
        <f t="shared" si="186"/>
        <v>0</v>
      </c>
      <c r="AR371" s="44">
        <f t="shared" si="187"/>
        <v>0</v>
      </c>
      <c r="AS371" s="44">
        <f t="shared" si="188"/>
        <v>0</v>
      </c>
      <c r="AT371" s="44">
        <f t="shared" si="189"/>
        <v>0</v>
      </c>
      <c r="AU371" s="44">
        <f t="shared" si="190"/>
        <v>0</v>
      </c>
      <c r="AV371" s="44">
        <f>IF(M371="ПП",РПП*AA371*(U371/1.5),IF(M371="ВП",ВПр*AA371*(U371/1.5),IF(M371="РПА",РПА*AA371*(U371/1.5),IF(M371="КПА",кпа*AA371*(U371/1.5),0))))</f>
        <v>0</v>
      </c>
      <c r="AW371" s="44">
        <f t="shared" si="191"/>
        <v>0</v>
      </c>
      <c r="AX371" s="44">
        <f t="shared" si="192"/>
        <v>0</v>
      </c>
      <c r="AY371" s="44">
        <f t="shared" si="193"/>
        <v>0</v>
      </c>
      <c r="AZ371" s="44">
        <f t="shared" si="194"/>
        <v>0</v>
      </c>
      <c r="BA371" s="44">
        <f t="shared" si="195"/>
        <v>0</v>
      </c>
      <c r="BB371" s="44">
        <f t="shared" si="196"/>
        <v>0</v>
      </c>
      <c r="BC371" s="44">
        <f t="shared" si="197"/>
        <v>0</v>
      </c>
      <c r="BD371" s="44">
        <f t="shared" si="198"/>
        <v>0</v>
      </c>
      <c r="BE371" s="45">
        <f t="shared" si="199"/>
        <v>30.666666666666668</v>
      </c>
      <c r="BF371" s="46"/>
      <c r="BG371" s="47">
        <f t="shared" si="200"/>
        <v>0</v>
      </c>
      <c r="BH371" s="47">
        <f t="shared" si="201"/>
        <v>0</v>
      </c>
      <c r="BI371" s="47">
        <f t="shared" si="202"/>
        <v>0</v>
      </c>
      <c r="BJ371" s="48">
        <f t="shared" si="203"/>
        <v>30.666666666666668</v>
      </c>
      <c r="BK371" s="48">
        <f t="shared" si="204"/>
        <v>2</v>
      </c>
      <c r="BL371" s="48">
        <f t="shared" si="205"/>
        <v>0</v>
      </c>
    </row>
    <row r="372" spans="1:64" s="2" customFormat="1" ht="30" customHeight="1">
      <c r="A372" s="29" t="str">
        <f t="shared" si="172"/>
        <v>Д</v>
      </c>
      <c r="B372" s="29" t="str">
        <f t="shared" si="173"/>
        <v>Б</v>
      </c>
      <c r="C372" s="30" t="s">
        <v>219</v>
      </c>
      <c r="D372" s="31" t="str">
        <f t="shared" si="174"/>
        <v>'01.03.02</v>
      </c>
      <c r="E372" s="32" t="str">
        <f t="shared" si="175"/>
        <v>Прикладная математика и информатика</v>
      </c>
      <c r="F372" s="33" t="s">
        <v>74</v>
      </c>
      <c r="G372" s="33" t="s">
        <v>129</v>
      </c>
      <c r="H372" s="34"/>
      <c r="I372" s="34" t="s">
        <v>130</v>
      </c>
      <c r="J372" s="35" t="s">
        <v>152</v>
      </c>
      <c r="K372" s="36" t="s">
        <v>148</v>
      </c>
      <c r="L372" s="36">
        <v>8</v>
      </c>
      <c r="M372" s="37" t="s">
        <v>78</v>
      </c>
      <c r="N372" s="36">
        <v>4</v>
      </c>
      <c r="O372" s="36"/>
      <c r="P372" s="36"/>
      <c r="Q372" s="37" t="s">
        <v>91</v>
      </c>
      <c r="R372" s="36"/>
      <c r="S372" s="36"/>
      <c r="T372" s="36"/>
      <c r="U372" s="36"/>
      <c r="V372" s="36"/>
      <c r="W372" s="39" t="str">
        <f t="shared" si="176"/>
        <v>НПМбд</v>
      </c>
      <c r="X372" s="36" t="s">
        <v>79</v>
      </c>
      <c r="Y372" s="36">
        <v>2</v>
      </c>
      <c r="Z372" s="36">
        <v>1</v>
      </c>
      <c r="AA372" s="39">
        <f t="shared" si="177"/>
        <v>24</v>
      </c>
      <c r="AB372" s="54">
        <v>20</v>
      </c>
      <c r="AC372" s="54">
        <v>4</v>
      </c>
      <c r="AD372" s="40">
        <f t="shared" si="178"/>
        <v>24</v>
      </c>
      <c r="AE372" s="41">
        <f t="shared" si="179"/>
        <v>1</v>
      </c>
      <c r="AF372" s="41">
        <f t="shared" si="180"/>
        <v>1</v>
      </c>
      <c r="AG372" s="42" t="s">
        <v>80</v>
      </c>
      <c r="AH372" s="37" t="s">
        <v>81</v>
      </c>
      <c r="AI372" s="37" t="s">
        <v>82</v>
      </c>
      <c r="AJ372" s="43" t="s">
        <v>83</v>
      </c>
      <c r="AK372" s="37"/>
      <c r="AL372" s="44">
        <f t="shared" si="181"/>
        <v>32</v>
      </c>
      <c r="AM372" s="44">
        <f t="shared" si="182"/>
        <v>0</v>
      </c>
      <c r="AN372" s="44">
        <f t="shared" si="183"/>
        <v>0</v>
      </c>
      <c r="AO372" s="44">
        <f t="shared" si="184"/>
        <v>0</v>
      </c>
      <c r="AP372" s="44">
        <f t="shared" si="185"/>
        <v>12</v>
      </c>
      <c r="AQ372" s="44">
        <f t="shared" si="186"/>
        <v>1</v>
      </c>
      <c r="AR372" s="44">
        <f t="shared" si="187"/>
        <v>1.6</v>
      </c>
      <c r="AS372" s="44">
        <f t="shared" si="188"/>
        <v>0</v>
      </c>
      <c r="AT372" s="44">
        <f t="shared" si="189"/>
        <v>0</v>
      </c>
      <c r="AU372" s="44">
        <f t="shared" si="190"/>
        <v>0</v>
      </c>
      <c r="AV372" s="44">
        <f>IF(M372="ПП",РПП*AA372*(U372/1.5),IF(M372="ВП",ВПр*AA372*(U372/1.5),IF(M372="РПА",РПА*AA372*(U372/1.5),IF(M372="КПА",кпа*AA372*(U372/1.5),0))))</f>
        <v>0</v>
      </c>
      <c r="AW372" s="44">
        <f t="shared" si="191"/>
        <v>0</v>
      </c>
      <c r="AX372" s="44">
        <f t="shared" si="192"/>
        <v>0</v>
      </c>
      <c r="AY372" s="44">
        <f t="shared" si="193"/>
        <v>0</v>
      </c>
      <c r="AZ372" s="44">
        <f t="shared" si="194"/>
        <v>0</v>
      </c>
      <c r="BA372" s="44">
        <f t="shared" si="195"/>
        <v>0</v>
      </c>
      <c r="BB372" s="44">
        <f t="shared" si="196"/>
        <v>0</v>
      </c>
      <c r="BC372" s="44">
        <f t="shared" si="197"/>
        <v>0</v>
      </c>
      <c r="BD372" s="44">
        <f t="shared" si="198"/>
        <v>0</v>
      </c>
      <c r="BE372" s="45">
        <f t="shared" si="199"/>
        <v>46.6</v>
      </c>
      <c r="BF372" s="46"/>
      <c r="BG372" s="47">
        <f t="shared" si="200"/>
        <v>0</v>
      </c>
      <c r="BH372" s="47">
        <f t="shared" si="201"/>
        <v>0</v>
      </c>
      <c r="BI372" s="47">
        <f t="shared" si="202"/>
        <v>0</v>
      </c>
      <c r="BJ372" s="48">
        <f t="shared" si="203"/>
        <v>32</v>
      </c>
      <c r="BK372" s="48">
        <f t="shared" si="204"/>
        <v>2</v>
      </c>
      <c r="BL372" s="48">
        <f t="shared" si="205"/>
        <v>14.6</v>
      </c>
    </row>
    <row r="373" spans="1:64" s="2" customFormat="1" ht="30" customHeight="1">
      <c r="A373" s="29" t="str">
        <f t="shared" si="172"/>
        <v>Д</v>
      </c>
      <c r="B373" s="29" t="str">
        <f t="shared" si="173"/>
        <v>Б</v>
      </c>
      <c r="C373" s="30" t="s">
        <v>219</v>
      </c>
      <c r="D373" s="31" t="str">
        <f t="shared" si="174"/>
        <v>'01.03.02</v>
      </c>
      <c r="E373" s="32" t="str">
        <f t="shared" si="175"/>
        <v>Прикладная математика и информатика</v>
      </c>
      <c r="F373" s="33" t="s">
        <v>74</v>
      </c>
      <c r="G373" s="33" t="s">
        <v>129</v>
      </c>
      <c r="H373" s="34"/>
      <c r="I373" s="34" t="s">
        <v>130</v>
      </c>
      <c r="J373" s="35" t="s">
        <v>152</v>
      </c>
      <c r="K373" s="36" t="s">
        <v>148</v>
      </c>
      <c r="L373" s="36">
        <v>8</v>
      </c>
      <c r="M373" s="37" t="s">
        <v>84</v>
      </c>
      <c r="N373" s="36"/>
      <c r="O373" s="36"/>
      <c r="P373" s="36">
        <v>5</v>
      </c>
      <c r="Q373" s="37"/>
      <c r="R373" s="36"/>
      <c r="S373" s="36"/>
      <c r="T373" s="36"/>
      <c r="U373" s="36"/>
      <c r="V373" s="36"/>
      <c r="W373" s="39" t="str">
        <f t="shared" si="176"/>
        <v>НПМбд</v>
      </c>
      <c r="X373" s="36" t="s">
        <v>79</v>
      </c>
      <c r="Y373" s="36">
        <v>2</v>
      </c>
      <c r="Z373" s="36">
        <v>1</v>
      </c>
      <c r="AA373" s="39">
        <f t="shared" si="177"/>
        <v>24</v>
      </c>
      <c r="AB373" s="53">
        <v>20</v>
      </c>
      <c r="AC373" s="53">
        <v>4</v>
      </c>
      <c r="AD373" s="40">
        <f t="shared" si="178"/>
        <v>24</v>
      </c>
      <c r="AE373" s="41">
        <f t="shared" si="179"/>
        <v>1</v>
      </c>
      <c r="AF373" s="41">
        <f t="shared" si="180"/>
        <v>1</v>
      </c>
      <c r="AG373" s="42" t="s">
        <v>80</v>
      </c>
      <c r="AH373" s="37" t="s">
        <v>81</v>
      </c>
      <c r="AI373" s="37" t="s">
        <v>82</v>
      </c>
      <c r="AJ373" s="51" t="s">
        <v>83</v>
      </c>
      <c r="AK373" s="37"/>
      <c r="AL373" s="44">
        <f t="shared" si="181"/>
        <v>0</v>
      </c>
      <c r="AM373" s="44">
        <f t="shared" si="182"/>
        <v>40</v>
      </c>
      <c r="AN373" s="44">
        <f t="shared" si="183"/>
        <v>0</v>
      </c>
      <c r="AO373" s="44">
        <f t="shared" si="184"/>
        <v>0</v>
      </c>
      <c r="AP373" s="44">
        <f t="shared" si="185"/>
        <v>0</v>
      </c>
      <c r="AQ373" s="44">
        <f t="shared" si="186"/>
        <v>0</v>
      </c>
      <c r="AR373" s="44">
        <f t="shared" si="187"/>
        <v>0</v>
      </c>
      <c r="AS373" s="44">
        <f t="shared" si="188"/>
        <v>0</v>
      </c>
      <c r="AT373" s="44">
        <f t="shared" si="189"/>
        <v>0</v>
      </c>
      <c r="AU373" s="44">
        <f t="shared" si="190"/>
        <v>0</v>
      </c>
      <c r="AV373" s="44">
        <f>IF(M373="ПП",РПП*AA373*(U373/1.5),IF(M373="ВП",ВПр*AA373*(U373/1.5),IF(M373="РПА",РПА*AA373*(U373/1.5),IF(M373="КПА",кпа*AA373*(U373/1.5),0))))</f>
        <v>0</v>
      </c>
      <c r="AW373" s="44">
        <f t="shared" si="191"/>
        <v>0</v>
      </c>
      <c r="AX373" s="44">
        <f t="shared" si="192"/>
        <v>0</v>
      </c>
      <c r="AY373" s="44">
        <f t="shared" si="193"/>
        <v>0</v>
      </c>
      <c r="AZ373" s="44">
        <f t="shared" si="194"/>
        <v>0</v>
      </c>
      <c r="BA373" s="44">
        <f t="shared" si="195"/>
        <v>0</v>
      </c>
      <c r="BB373" s="44">
        <f t="shared" si="196"/>
        <v>0</v>
      </c>
      <c r="BC373" s="44">
        <f t="shared" si="197"/>
        <v>0</v>
      </c>
      <c r="BD373" s="44">
        <f t="shared" si="198"/>
        <v>0</v>
      </c>
      <c r="BE373" s="45">
        <f t="shared" si="199"/>
        <v>40</v>
      </c>
      <c r="BF373" s="46"/>
      <c r="BG373" s="47">
        <f t="shared" si="200"/>
        <v>0</v>
      </c>
      <c r="BH373" s="47">
        <f t="shared" si="201"/>
        <v>0</v>
      </c>
      <c r="BI373" s="47">
        <f t="shared" si="202"/>
        <v>0</v>
      </c>
      <c r="BJ373" s="48">
        <f t="shared" si="203"/>
        <v>40</v>
      </c>
      <c r="BK373" s="48">
        <f t="shared" si="204"/>
        <v>2.5</v>
      </c>
      <c r="BL373" s="48">
        <f t="shared" si="205"/>
        <v>0</v>
      </c>
    </row>
    <row r="374" spans="1:64" s="2" customFormat="1" ht="30" customHeight="1">
      <c r="A374" s="29" t="str">
        <f t="shared" si="172"/>
        <v>Д</v>
      </c>
      <c r="B374" s="29" t="str">
        <f t="shared" si="173"/>
        <v>Б</v>
      </c>
      <c r="C374" s="30" t="s">
        <v>219</v>
      </c>
      <c r="D374" s="31" t="str">
        <f t="shared" si="174"/>
        <v>'01.03.02</v>
      </c>
      <c r="E374" s="32" t="str">
        <f t="shared" si="175"/>
        <v>Прикладная математика и информатика</v>
      </c>
      <c r="F374" s="33" t="s">
        <v>74</v>
      </c>
      <c r="G374" s="33" t="s">
        <v>129</v>
      </c>
      <c r="H374" s="34"/>
      <c r="I374" s="34"/>
      <c r="J374" s="35" t="s">
        <v>123</v>
      </c>
      <c r="K374" s="38" t="s">
        <v>159</v>
      </c>
      <c r="L374" s="36">
        <v>9</v>
      </c>
      <c r="M374" s="37" t="s">
        <v>78</v>
      </c>
      <c r="N374" s="38">
        <v>3</v>
      </c>
      <c r="O374" s="38"/>
      <c r="P374" s="38"/>
      <c r="Q374" s="37" t="s">
        <v>91</v>
      </c>
      <c r="R374" s="38"/>
      <c r="S374" s="38"/>
      <c r="T374" s="38"/>
      <c r="U374" s="38"/>
      <c r="V374" s="38"/>
      <c r="W374" s="39" t="str">
        <f t="shared" si="176"/>
        <v>НПМбд</v>
      </c>
      <c r="X374" s="36" t="s">
        <v>224</v>
      </c>
      <c r="Y374" s="36">
        <v>2</v>
      </c>
      <c r="Z374" s="36">
        <v>1</v>
      </c>
      <c r="AA374" s="39">
        <f t="shared" si="177"/>
        <v>25</v>
      </c>
      <c r="AB374" s="54">
        <v>17</v>
      </c>
      <c r="AC374" s="54">
        <v>8</v>
      </c>
      <c r="AD374" s="40">
        <f t="shared" si="178"/>
        <v>25</v>
      </c>
      <c r="AE374" s="41">
        <f t="shared" si="179"/>
        <v>1</v>
      </c>
      <c r="AF374" s="41">
        <f t="shared" si="180"/>
        <v>1</v>
      </c>
      <c r="AG374" s="42" t="s">
        <v>80</v>
      </c>
      <c r="AH374" s="37" t="s">
        <v>111</v>
      </c>
      <c r="AI374" s="37" t="s">
        <v>94</v>
      </c>
      <c r="AJ374" s="43" t="s">
        <v>112</v>
      </c>
      <c r="AK374" s="37"/>
      <c r="AL374" s="44">
        <f t="shared" si="181"/>
        <v>27</v>
      </c>
      <c r="AM374" s="44">
        <f t="shared" si="182"/>
        <v>0</v>
      </c>
      <c r="AN374" s="44">
        <f t="shared" si="183"/>
        <v>0</v>
      </c>
      <c r="AO374" s="44">
        <f t="shared" si="184"/>
        <v>0</v>
      </c>
      <c r="AP374" s="44">
        <f t="shared" si="185"/>
        <v>12.5</v>
      </c>
      <c r="AQ374" s="44">
        <f t="shared" si="186"/>
        <v>1</v>
      </c>
      <c r="AR374" s="44">
        <f t="shared" si="187"/>
        <v>1.35</v>
      </c>
      <c r="AS374" s="44">
        <f t="shared" si="188"/>
        <v>0</v>
      </c>
      <c r="AT374" s="44">
        <f t="shared" si="189"/>
        <v>0</v>
      </c>
      <c r="AU374" s="44">
        <f t="shared" si="190"/>
        <v>0</v>
      </c>
      <c r="AV374" s="44">
        <f>IF(M374="ПП",РПП*AA374*(U374/1.5),IF(M374="ВП",ВПр*AA374*(U374/1.5),IF(M374="РПА",РПА*AA374*(U374/1.5),IF(M374="КПА",кпа*AA374*(U374/1.5),0))))</f>
        <v>0</v>
      </c>
      <c r="AW374" s="44">
        <f t="shared" si="191"/>
        <v>0</v>
      </c>
      <c r="AX374" s="44">
        <f t="shared" si="192"/>
        <v>0</v>
      </c>
      <c r="AY374" s="44">
        <f t="shared" si="193"/>
        <v>0</v>
      </c>
      <c r="AZ374" s="44">
        <f t="shared" si="194"/>
        <v>0</v>
      </c>
      <c r="BA374" s="44">
        <f t="shared" si="195"/>
        <v>0</v>
      </c>
      <c r="BB374" s="44">
        <f t="shared" si="196"/>
        <v>0</v>
      </c>
      <c r="BC374" s="44">
        <f t="shared" si="197"/>
        <v>0</v>
      </c>
      <c r="BD374" s="44">
        <f t="shared" si="198"/>
        <v>0</v>
      </c>
      <c r="BE374" s="45">
        <f t="shared" si="199"/>
        <v>41.85</v>
      </c>
      <c r="BF374" s="46"/>
      <c r="BG374" s="47">
        <f t="shared" si="200"/>
        <v>27</v>
      </c>
      <c r="BH374" s="47">
        <f t="shared" si="201"/>
        <v>1.5</v>
      </c>
      <c r="BI374" s="47">
        <f t="shared" si="202"/>
        <v>14.85</v>
      </c>
      <c r="BJ374" s="48">
        <f t="shared" si="203"/>
        <v>0</v>
      </c>
      <c r="BK374" s="48">
        <f t="shared" si="204"/>
        <v>0</v>
      </c>
      <c r="BL374" s="48">
        <f t="shared" si="205"/>
        <v>0</v>
      </c>
    </row>
    <row r="375" spans="1:64" s="2" customFormat="1" ht="30" customHeight="1">
      <c r="A375" s="29" t="str">
        <f t="shared" si="172"/>
        <v>Д</v>
      </c>
      <c r="B375" s="29" t="str">
        <f t="shared" si="173"/>
        <v>Б</v>
      </c>
      <c r="C375" s="30" t="s">
        <v>219</v>
      </c>
      <c r="D375" s="31" t="str">
        <f t="shared" si="174"/>
        <v>'01.03.02</v>
      </c>
      <c r="E375" s="32" t="str">
        <f t="shared" si="175"/>
        <v>Прикладная математика и информатика</v>
      </c>
      <c r="F375" s="33" t="s">
        <v>74</v>
      </c>
      <c r="G375" s="33" t="s">
        <v>129</v>
      </c>
      <c r="H375" s="34"/>
      <c r="I375" s="34"/>
      <c r="J375" s="35" t="s">
        <v>123</v>
      </c>
      <c r="K375" s="36" t="s">
        <v>159</v>
      </c>
      <c r="L375" s="36">
        <v>9</v>
      </c>
      <c r="M375" s="37" t="s">
        <v>84</v>
      </c>
      <c r="N375" s="36"/>
      <c r="O375" s="36"/>
      <c r="P375" s="36">
        <v>4</v>
      </c>
      <c r="Q375" s="37"/>
      <c r="R375" s="36"/>
      <c r="S375" s="36"/>
      <c r="T375" s="36"/>
      <c r="U375" s="36"/>
      <c r="V375" s="36"/>
      <c r="W375" s="39" t="str">
        <f t="shared" si="176"/>
        <v>НПМбд</v>
      </c>
      <c r="X375" s="36" t="s">
        <v>224</v>
      </c>
      <c r="Y375" s="36">
        <v>2</v>
      </c>
      <c r="Z375" s="36">
        <v>1</v>
      </c>
      <c r="AA375" s="39">
        <f t="shared" si="177"/>
        <v>25</v>
      </c>
      <c r="AB375" s="53">
        <v>17</v>
      </c>
      <c r="AC375" s="53">
        <v>8</v>
      </c>
      <c r="AD375" s="40">
        <f t="shared" si="178"/>
        <v>24</v>
      </c>
      <c r="AE375" s="41">
        <f t="shared" si="179"/>
        <v>1</v>
      </c>
      <c r="AF375" s="41">
        <f t="shared" si="180"/>
        <v>1.0416666666666667</v>
      </c>
      <c r="AG375" s="42" t="s">
        <v>80</v>
      </c>
      <c r="AH375" s="37" t="s">
        <v>111</v>
      </c>
      <c r="AI375" s="37" t="s">
        <v>94</v>
      </c>
      <c r="AJ375" s="43" t="s">
        <v>112</v>
      </c>
      <c r="AK375" s="37"/>
      <c r="AL375" s="44">
        <f t="shared" si="181"/>
        <v>0</v>
      </c>
      <c r="AM375" s="44">
        <f t="shared" si="182"/>
        <v>36</v>
      </c>
      <c r="AN375" s="44">
        <f t="shared" si="183"/>
        <v>0</v>
      </c>
      <c r="AO375" s="44">
        <f t="shared" si="184"/>
        <v>0</v>
      </c>
      <c r="AP375" s="44">
        <f t="shared" si="185"/>
        <v>0</v>
      </c>
      <c r="AQ375" s="44">
        <f t="shared" si="186"/>
        <v>0</v>
      </c>
      <c r="AR375" s="44">
        <f t="shared" si="187"/>
        <v>0</v>
      </c>
      <c r="AS375" s="44">
        <f t="shared" si="188"/>
        <v>0</v>
      </c>
      <c r="AT375" s="44">
        <f t="shared" si="189"/>
        <v>0</v>
      </c>
      <c r="AU375" s="44">
        <f t="shared" si="190"/>
        <v>0</v>
      </c>
      <c r="AV375" s="44">
        <f>IF(M375="ПП",РПП*AA375*(U375/1.5),IF(M375="ВП",ВПр*AA375*(U375/1.5),IF(M375="РПА",РПА*AA375*(U375/1.5),IF(M375="КПА",кпа*AA375*(U375/1.5),0))))</f>
        <v>0</v>
      </c>
      <c r="AW375" s="44">
        <f t="shared" si="191"/>
        <v>0</v>
      </c>
      <c r="AX375" s="44">
        <f t="shared" si="192"/>
        <v>0</v>
      </c>
      <c r="AY375" s="44">
        <f t="shared" si="193"/>
        <v>0</v>
      </c>
      <c r="AZ375" s="44">
        <f t="shared" si="194"/>
        <v>0</v>
      </c>
      <c r="BA375" s="44">
        <f t="shared" si="195"/>
        <v>0</v>
      </c>
      <c r="BB375" s="44">
        <f t="shared" si="196"/>
        <v>0</v>
      </c>
      <c r="BC375" s="44">
        <f t="shared" si="197"/>
        <v>0</v>
      </c>
      <c r="BD375" s="44">
        <f t="shared" si="198"/>
        <v>0</v>
      </c>
      <c r="BE375" s="45">
        <f t="shared" si="199"/>
        <v>36</v>
      </c>
      <c r="BF375" s="46"/>
      <c r="BG375" s="47">
        <f t="shared" si="200"/>
        <v>36</v>
      </c>
      <c r="BH375" s="47">
        <f t="shared" si="201"/>
        <v>2</v>
      </c>
      <c r="BI375" s="47">
        <f t="shared" si="202"/>
        <v>0</v>
      </c>
      <c r="BJ375" s="48">
        <f t="shared" si="203"/>
        <v>0</v>
      </c>
      <c r="BK375" s="48">
        <f t="shared" si="204"/>
        <v>0</v>
      </c>
      <c r="BL375" s="48">
        <f t="shared" si="205"/>
        <v>0</v>
      </c>
    </row>
    <row r="376" spans="1:64" s="2" customFormat="1" ht="30" customHeight="1">
      <c r="A376" s="29" t="str">
        <f t="shared" si="172"/>
        <v>Д</v>
      </c>
      <c r="B376" s="29" t="str">
        <f t="shared" si="173"/>
        <v>Б</v>
      </c>
      <c r="C376" s="30" t="s">
        <v>219</v>
      </c>
      <c r="D376" s="31" t="str">
        <f t="shared" si="174"/>
        <v>'01.03.02</v>
      </c>
      <c r="E376" s="32" t="str">
        <f t="shared" si="175"/>
        <v>Прикладная математика и информатика</v>
      </c>
      <c r="F376" s="33" t="s">
        <v>74</v>
      </c>
      <c r="G376" s="33" t="s">
        <v>129</v>
      </c>
      <c r="H376" s="34"/>
      <c r="I376" s="34"/>
      <c r="J376" s="35" t="s">
        <v>161</v>
      </c>
      <c r="K376" s="36" t="s">
        <v>165</v>
      </c>
      <c r="L376" s="36">
        <v>8</v>
      </c>
      <c r="M376" s="37" t="s">
        <v>78</v>
      </c>
      <c r="N376" s="36">
        <v>4</v>
      </c>
      <c r="O376" s="36"/>
      <c r="P376" s="36"/>
      <c r="Q376" s="37" t="s">
        <v>91</v>
      </c>
      <c r="R376" s="36"/>
      <c r="S376" s="36"/>
      <c r="T376" s="36"/>
      <c r="U376" s="36"/>
      <c r="V376" s="36"/>
      <c r="W376" s="39" t="str">
        <f t="shared" si="176"/>
        <v>НПМбд</v>
      </c>
      <c r="X376" s="36" t="s">
        <v>224</v>
      </c>
      <c r="Y376" s="36">
        <v>2</v>
      </c>
      <c r="Z376" s="36">
        <v>1</v>
      </c>
      <c r="AA376" s="39">
        <f t="shared" si="177"/>
        <v>25</v>
      </c>
      <c r="AB376" s="54">
        <v>17</v>
      </c>
      <c r="AC376" s="54">
        <v>8</v>
      </c>
      <c r="AD376" s="40">
        <f t="shared" si="178"/>
        <v>25</v>
      </c>
      <c r="AE376" s="41">
        <f t="shared" si="179"/>
        <v>1</v>
      </c>
      <c r="AF376" s="41">
        <f t="shared" si="180"/>
        <v>1</v>
      </c>
      <c r="AG376" s="42" t="s">
        <v>80</v>
      </c>
      <c r="AH376" s="37" t="s">
        <v>81</v>
      </c>
      <c r="AI376" s="37" t="s">
        <v>94</v>
      </c>
      <c r="AJ376" s="43" t="s">
        <v>143</v>
      </c>
      <c r="AK376" s="37"/>
      <c r="AL376" s="44">
        <f t="shared" si="181"/>
        <v>32</v>
      </c>
      <c r="AM376" s="44">
        <f t="shared" si="182"/>
        <v>0</v>
      </c>
      <c r="AN376" s="44">
        <f t="shared" si="183"/>
        <v>0</v>
      </c>
      <c r="AO376" s="44">
        <f t="shared" si="184"/>
        <v>0</v>
      </c>
      <c r="AP376" s="44">
        <f t="shared" si="185"/>
        <v>12.5</v>
      </c>
      <c r="AQ376" s="44">
        <f t="shared" si="186"/>
        <v>1</v>
      </c>
      <c r="AR376" s="44">
        <f t="shared" si="187"/>
        <v>1.6</v>
      </c>
      <c r="AS376" s="44">
        <f t="shared" si="188"/>
        <v>0</v>
      </c>
      <c r="AT376" s="44">
        <f t="shared" si="189"/>
        <v>0</v>
      </c>
      <c r="AU376" s="44">
        <f t="shared" si="190"/>
        <v>0</v>
      </c>
      <c r="AV376" s="44">
        <f>IF(M376="ПП",РПП*AA376*(U376/1.5),IF(M376="ВП",ВПр*AA376*(U376/1.5),IF(M376="РПА",РПА*AA376*(U376/1.5),IF(M376="КПА",кпа*AA376*(U376/1.5),0))))</f>
        <v>0</v>
      </c>
      <c r="AW376" s="44">
        <f t="shared" si="191"/>
        <v>0</v>
      </c>
      <c r="AX376" s="44">
        <f t="shared" si="192"/>
        <v>0</v>
      </c>
      <c r="AY376" s="44">
        <f t="shared" si="193"/>
        <v>0</v>
      </c>
      <c r="AZ376" s="44">
        <f t="shared" si="194"/>
        <v>0</v>
      </c>
      <c r="BA376" s="44">
        <f t="shared" si="195"/>
        <v>0</v>
      </c>
      <c r="BB376" s="44">
        <f t="shared" si="196"/>
        <v>0</v>
      </c>
      <c r="BC376" s="44">
        <f t="shared" si="197"/>
        <v>0</v>
      </c>
      <c r="BD376" s="44">
        <f t="shared" si="198"/>
        <v>0</v>
      </c>
      <c r="BE376" s="45">
        <f t="shared" si="199"/>
        <v>47.1</v>
      </c>
      <c r="BF376" s="46"/>
      <c r="BG376" s="47">
        <f t="shared" si="200"/>
        <v>32</v>
      </c>
      <c r="BH376" s="47">
        <f t="shared" si="201"/>
        <v>2</v>
      </c>
      <c r="BI376" s="47">
        <f t="shared" si="202"/>
        <v>15.1</v>
      </c>
      <c r="BJ376" s="48">
        <f t="shared" si="203"/>
        <v>0</v>
      </c>
      <c r="BK376" s="48">
        <f t="shared" si="204"/>
        <v>0</v>
      </c>
      <c r="BL376" s="48">
        <f t="shared" si="205"/>
        <v>0</v>
      </c>
    </row>
    <row r="377" spans="1:64" s="2" customFormat="1" ht="30" customHeight="1">
      <c r="A377" s="29" t="str">
        <f t="shared" si="172"/>
        <v>Д</v>
      </c>
      <c r="B377" s="29" t="str">
        <f t="shared" si="173"/>
        <v>Б</v>
      </c>
      <c r="C377" s="30" t="s">
        <v>219</v>
      </c>
      <c r="D377" s="31" t="str">
        <f t="shared" si="174"/>
        <v>'01.03.02</v>
      </c>
      <c r="E377" s="32" t="str">
        <f t="shared" si="175"/>
        <v>Прикладная математика и информатика</v>
      </c>
      <c r="F377" s="33" t="s">
        <v>74</v>
      </c>
      <c r="G377" s="33" t="s">
        <v>129</v>
      </c>
      <c r="H377" s="34"/>
      <c r="I377" s="34"/>
      <c r="J377" s="35" t="s">
        <v>161</v>
      </c>
      <c r="K377" s="36" t="s">
        <v>165</v>
      </c>
      <c r="L377" s="36">
        <v>8</v>
      </c>
      <c r="M377" s="37" t="s">
        <v>84</v>
      </c>
      <c r="N377" s="36"/>
      <c r="O377" s="36"/>
      <c r="P377" s="36">
        <v>4</v>
      </c>
      <c r="Q377" s="37"/>
      <c r="R377" s="36"/>
      <c r="S377" s="36"/>
      <c r="T377" s="36"/>
      <c r="U377" s="36"/>
      <c r="V377" s="36"/>
      <c r="W377" s="39" t="str">
        <f t="shared" si="176"/>
        <v>НПМбд</v>
      </c>
      <c r="X377" s="36" t="s">
        <v>224</v>
      </c>
      <c r="Y377" s="36">
        <v>2</v>
      </c>
      <c r="Z377" s="36">
        <v>1</v>
      </c>
      <c r="AA377" s="39">
        <f t="shared" si="177"/>
        <v>25</v>
      </c>
      <c r="AB377" s="53">
        <v>17</v>
      </c>
      <c r="AC377" s="53">
        <v>8</v>
      </c>
      <c r="AD377" s="40">
        <f t="shared" si="178"/>
        <v>24</v>
      </c>
      <c r="AE377" s="41">
        <f t="shared" si="179"/>
        <v>1</v>
      </c>
      <c r="AF377" s="41">
        <f t="shared" si="180"/>
        <v>1.0416666666666667</v>
      </c>
      <c r="AG377" s="42" t="s">
        <v>80</v>
      </c>
      <c r="AH377" s="37" t="s">
        <v>81</v>
      </c>
      <c r="AI377" s="37" t="s">
        <v>94</v>
      </c>
      <c r="AJ377" s="43" t="s">
        <v>143</v>
      </c>
      <c r="AK377" s="37"/>
      <c r="AL377" s="44">
        <f t="shared" si="181"/>
        <v>0</v>
      </c>
      <c r="AM377" s="44">
        <f t="shared" si="182"/>
        <v>32</v>
      </c>
      <c r="AN377" s="44">
        <f t="shared" si="183"/>
        <v>0</v>
      </c>
      <c r="AO377" s="44">
        <f t="shared" si="184"/>
        <v>0</v>
      </c>
      <c r="AP377" s="44">
        <f t="shared" si="185"/>
        <v>0</v>
      </c>
      <c r="AQ377" s="44">
        <f t="shared" si="186"/>
        <v>0</v>
      </c>
      <c r="AR377" s="44">
        <f t="shared" si="187"/>
        <v>0</v>
      </c>
      <c r="AS377" s="44">
        <f t="shared" si="188"/>
        <v>0</v>
      </c>
      <c r="AT377" s="44">
        <f t="shared" si="189"/>
        <v>0</v>
      </c>
      <c r="AU377" s="44">
        <f t="shared" si="190"/>
        <v>0</v>
      </c>
      <c r="AV377" s="44">
        <f>IF(M377="ПП",РПП*AA377*(U377/1.5),IF(M377="ВП",ВПр*AA377*(U377/1.5),IF(M377="РПА",РПА*AA377*(U377/1.5),IF(M377="КПА",кпа*AA377*(U377/1.5),0))))</f>
        <v>0</v>
      </c>
      <c r="AW377" s="44">
        <f t="shared" si="191"/>
        <v>0</v>
      </c>
      <c r="AX377" s="44">
        <f t="shared" si="192"/>
        <v>0</v>
      </c>
      <c r="AY377" s="44">
        <f t="shared" si="193"/>
        <v>0</v>
      </c>
      <c r="AZ377" s="44">
        <f t="shared" si="194"/>
        <v>0</v>
      </c>
      <c r="BA377" s="44">
        <f t="shared" si="195"/>
        <v>0</v>
      </c>
      <c r="BB377" s="44">
        <f t="shared" si="196"/>
        <v>0</v>
      </c>
      <c r="BC377" s="44">
        <f t="shared" si="197"/>
        <v>0</v>
      </c>
      <c r="BD377" s="44">
        <f t="shared" si="198"/>
        <v>0</v>
      </c>
      <c r="BE377" s="45">
        <f t="shared" si="199"/>
        <v>32</v>
      </c>
      <c r="BF377" s="46"/>
      <c r="BG377" s="47">
        <f t="shared" si="200"/>
        <v>32</v>
      </c>
      <c r="BH377" s="47">
        <f t="shared" si="201"/>
        <v>2</v>
      </c>
      <c r="BI377" s="47">
        <f t="shared" si="202"/>
        <v>0</v>
      </c>
      <c r="BJ377" s="48">
        <f t="shared" si="203"/>
        <v>0</v>
      </c>
      <c r="BK377" s="48">
        <f t="shared" si="204"/>
        <v>0</v>
      </c>
      <c r="BL377" s="48">
        <f t="shared" si="205"/>
        <v>0</v>
      </c>
    </row>
    <row r="378" spans="1:64" s="2" customFormat="1" ht="30" customHeight="1">
      <c r="A378" s="29" t="str">
        <f t="shared" si="172"/>
        <v>Д</v>
      </c>
      <c r="B378" s="29" t="str">
        <f t="shared" si="173"/>
        <v>Б</v>
      </c>
      <c r="C378" s="30" t="s">
        <v>219</v>
      </c>
      <c r="D378" s="31" t="str">
        <f t="shared" si="174"/>
        <v>'01.03.02</v>
      </c>
      <c r="E378" s="32" t="str">
        <f t="shared" si="175"/>
        <v>Прикладная математика и информатика</v>
      </c>
      <c r="F378" s="33" t="s">
        <v>74</v>
      </c>
      <c r="G378" s="33" t="s">
        <v>129</v>
      </c>
      <c r="H378" s="34"/>
      <c r="I378" s="34"/>
      <c r="J378" s="35" t="s">
        <v>225</v>
      </c>
      <c r="K378" s="36" t="s">
        <v>165</v>
      </c>
      <c r="L378" s="36">
        <v>8</v>
      </c>
      <c r="M378" s="37" t="s">
        <v>78</v>
      </c>
      <c r="N378" s="36">
        <v>3</v>
      </c>
      <c r="O378" s="36"/>
      <c r="P378" s="36"/>
      <c r="Q378" s="37" t="s">
        <v>91</v>
      </c>
      <c r="R378" s="36"/>
      <c r="S378" s="36"/>
      <c r="T378" s="36"/>
      <c r="U378" s="36"/>
      <c r="V378" s="36"/>
      <c r="W378" s="39" t="str">
        <f t="shared" si="176"/>
        <v>НПМбд</v>
      </c>
      <c r="X378" s="36" t="s">
        <v>224</v>
      </c>
      <c r="Y378" s="36">
        <v>2</v>
      </c>
      <c r="Z378" s="36">
        <v>1</v>
      </c>
      <c r="AA378" s="39">
        <f t="shared" si="177"/>
        <v>25</v>
      </c>
      <c r="AB378" s="54">
        <v>17</v>
      </c>
      <c r="AC378" s="54">
        <v>8</v>
      </c>
      <c r="AD378" s="40">
        <f t="shared" si="178"/>
        <v>25</v>
      </c>
      <c r="AE378" s="41">
        <f t="shared" si="179"/>
        <v>1</v>
      </c>
      <c r="AF378" s="41">
        <f t="shared" si="180"/>
        <v>1</v>
      </c>
      <c r="AG378" s="42" t="s">
        <v>80</v>
      </c>
      <c r="AH378" s="37" t="s">
        <v>81</v>
      </c>
      <c r="AI378" s="37" t="s">
        <v>94</v>
      </c>
      <c r="AJ378" s="43" t="s">
        <v>146</v>
      </c>
      <c r="AK378" s="37"/>
      <c r="AL378" s="44">
        <f t="shared" si="181"/>
        <v>24</v>
      </c>
      <c r="AM378" s="44">
        <f t="shared" si="182"/>
        <v>0</v>
      </c>
      <c r="AN378" s="44">
        <f t="shared" si="183"/>
        <v>0</v>
      </c>
      <c r="AO378" s="44">
        <f t="shared" si="184"/>
        <v>0</v>
      </c>
      <c r="AP378" s="44">
        <f t="shared" si="185"/>
        <v>12.5</v>
      </c>
      <c r="AQ378" s="44">
        <f t="shared" si="186"/>
        <v>1</v>
      </c>
      <c r="AR378" s="44">
        <f t="shared" si="187"/>
        <v>1.2000000000000002</v>
      </c>
      <c r="AS378" s="44">
        <f t="shared" si="188"/>
        <v>0</v>
      </c>
      <c r="AT378" s="44">
        <f t="shared" si="189"/>
        <v>0</v>
      </c>
      <c r="AU378" s="44">
        <f t="shared" si="190"/>
        <v>0</v>
      </c>
      <c r="AV378" s="44">
        <f>IF(M378="ПП",РПП*AA378*(U378/1.5),IF(M378="ВП",ВПр*AA378*(U378/1.5),IF(M378="РПА",РПА*AA378*(U378/1.5),IF(M378="КПА",кпа*AA378*(U378/1.5),0))))</f>
        <v>0</v>
      </c>
      <c r="AW378" s="44">
        <f t="shared" si="191"/>
        <v>0</v>
      </c>
      <c r="AX378" s="44">
        <f t="shared" si="192"/>
        <v>0</v>
      </c>
      <c r="AY378" s="44">
        <f t="shared" si="193"/>
        <v>0</v>
      </c>
      <c r="AZ378" s="44">
        <f t="shared" si="194"/>
        <v>0</v>
      </c>
      <c r="BA378" s="44">
        <f t="shared" si="195"/>
        <v>0</v>
      </c>
      <c r="BB378" s="44">
        <f t="shared" si="196"/>
        <v>0</v>
      </c>
      <c r="BC378" s="44">
        <f t="shared" si="197"/>
        <v>0</v>
      </c>
      <c r="BD378" s="44">
        <f t="shared" si="198"/>
        <v>0</v>
      </c>
      <c r="BE378" s="45">
        <f t="shared" si="199"/>
        <v>38.700000000000003</v>
      </c>
      <c r="BF378" s="46"/>
      <c r="BG378" s="47">
        <f t="shared" si="200"/>
        <v>24</v>
      </c>
      <c r="BH378" s="47">
        <f t="shared" si="201"/>
        <v>1.5</v>
      </c>
      <c r="BI378" s="47">
        <f t="shared" si="202"/>
        <v>14.7</v>
      </c>
      <c r="BJ378" s="48">
        <f t="shared" si="203"/>
        <v>0</v>
      </c>
      <c r="BK378" s="48">
        <f t="shared" si="204"/>
        <v>0</v>
      </c>
      <c r="BL378" s="48">
        <f t="shared" si="205"/>
        <v>0</v>
      </c>
    </row>
    <row r="379" spans="1:64" s="2" customFormat="1" ht="30" customHeight="1">
      <c r="A379" s="29" t="str">
        <f t="shared" si="172"/>
        <v>Д</v>
      </c>
      <c r="B379" s="29" t="str">
        <f t="shared" si="173"/>
        <v>Б</v>
      </c>
      <c r="C379" s="30" t="s">
        <v>219</v>
      </c>
      <c r="D379" s="31" t="str">
        <f t="shared" si="174"/>
        <v>'01.03.02</v>
      </c>
      <c r="E379" s="32" t="str">
        <f t="shared" si="175"/>
        <v>Прикладная математика и информатика</v>
      </c>
      <c r="F379" s="33" t="s">
        <v>74</v>
      </c>
      <c r="G379" s="33" t="s">
        <v>129</v>
      </c>
      <c r="H379" s="34"/>
      <c r="I379" s="34"/>
      <c r="J379" s="35" t="s">
        <v>225</v>
      </c>
      <c r="K379" s="36" t="s">
        <v>165</v>
      </c>
      <c r="L379" s="36">
        <v>8</v>
      </c>
      <c r="M379" s="37" t="s">
        <v>84</v>
      </c>
      <c r="N379" s="36"/>
      <c r="O379" s="36"/>
      <c r="P379" s="36">
        <v>4</v>
      </c>
      <c r="Q379" s="37"/>
      <c r="R379" s="36"/>
      <c r="S379" s="36"/>
      <c r="T379" s="36"/>
      <c r="U379" s="36"/>
      <c r="V379" s="36"/>
      <c r="W379" s="39" t="str">
        <f t="shared" si="176"/>
        <v>НПМбд</v>
      </c>
      <c r="X379" s="36" t="s">
        <v>224</v>
      </c>
      <c r="Y379" s="36">
        <v>2</v>
      </c>
      <c r="Z379" s="36">
        <v>1</v>
      </c>
      <c r="AA379" s="39">
        <f t="shared" si="177"/>
        <v>25</v>
      </c>
      <c r="AB379" s="53">
        <v>17</v>
      </c>
      <c r="AC379" s="53">
        <v>8</v>
      </c>
      <c r="AD379" s="40">
        <f t="shared" si="178"/>
        <v>24</v>
      </c>
      <c r="AE379" s="41">
        <f t="shared" si="179"/>
        <v>1</v>
      </c>
      <c r="AF379" s="41">
        <f t="shared" si="180"/>
        <v>1.0416666666666667</v>
      </c>
      <c r="AG379" s="42" t="s">
        <v>80</v>
      </c>
      <c r="AH379" s="37" t="s">
        <v>81</v>
      </c>
      <c r="AI379" s="37" t="s">
        <v>94</v>
      </c>
      <c r="AJ379" s="50" t="s">
        <v>146</v>
      </c>
      <c r="AK379" s="37"/>
      <c r="AL379" s="44">
        <f t="shared" si="181"/>
        <v>0</v>
      </c>
      <c r="AM379" s="44">
        <f t="shared" si="182"/>
        <v>32</v>
      </c>
      <c r="AN379" s="44">
        <f t="shared" si="183"/>
        <v>0</v>
      </c>
      <c r="AO379" s="44">
        <f t="shared" si="184"/>
        <v>0</v>
      </c>
      <c r="AP379" s="44">
        <f t="shared" si="185"/>
        <v>0</v>
      </c>
      <c r="AQ379" s="44">
        <f t="shared" si="186"/>
        <v>0</v>
      </c>
      <c r="AR379" s="44">
        <f t="shared" si="187"/>
        <v>0</v>
      </c>
      <c r="AS379" s="44">
        <f t="shared" si="188"/>
        <v>0</v>
      </c>
      <c r="AT379" s="44">
        <f t="shared" si="189"/>
        <v>0</v>
      </c>
      <c r="AU379" s="44">
        <f t="shared" si="190"/>
        <v>0</v>
      </c>
      <c r="AV379" s="44">
        <f>IF(M379="ПП",РПП*AA379*(U379/1.5),IF(M379="ВП",ВПр*AA379*(U379/1.5),IF(M379="РПА",РПА*AA379*(U379/1.5),IF(M379="КПА",кпа*AA379*(U379/1.5),0))))</f>
        <v>0</v>
      </c>
      <c r="AW379" s="44">
        <f t="shared" si="191"/>
        <v>0</v>
      </c>
      <c r="AX379" s="44">
        <f t="shared" si="192"/>
        <v>0</v>
      </c>
      <c r="AY379" s="44">
        <f t="shared" si="193"/>
        <v>0</v>
      </c>
      <c r="AZ379" s="44">
        <f t="shared" si="194"/>
        <v>0</v>
      </c>
      <c r="BA379" s="44">
        <f t="shared" si="195"/>
        <v>0</v>
      </c>
      <c r="BB379" s="44">
        <f t="shared" si="196"/>
        <v>0</v>
      </c>
      <c r="BC379" s="44">
        <f t="shared" si="197"/>
        <v>0</v>
      </c>
      <c r="BD379" s="44">
        <f t="shared" si="198"/>
        <v>0</v>
      </c>
      <c r="BE379" s="45">
        <f t="shared" si="199"/>
        <v>32</v>
      </c>
      <c r="BF379" s="46"/>
      <c r="BG379" s="47">
        <f t="shared" si="200"/>
        <v>32</v>
      </c>
      <c r="BH379" s="47">
        <f t="shared" si="201"/>
        <v>2</v>
      </c>
      <c r="BI379" s="47">
        <f t="shared" si="202"/>
        <v>0</v>
      </c>
      <c r="BJ379" s="48">
        <f t="shared" si="203"/>
        <v>0</v>
      </c>
      <c r="BK379" s="48">
        <f t="shared" si="204"/>
        <v>0</v>
      </c>
      <c r="BL379" s="48">
        <f t="shared" si="205"/>
        <v>0</v>
      </c>
    </row>
    <row r="380" spans="1:64" s="2" customFormat="1" ht="30" customHeight="1">
      <c r="A380" s="29" t="str">
        <f t="shared" si="172"/>
        <v>Д</v>
      </c>
      <c r="B380" s="29" t="str">
        <f t="shared" si="173"/>
        <v>Б</v>
      </c>
      <c r="C380" s="30" t="s">
        <v>219</v>
      </c>
      <c r="D380" s="31" t="str">
        <f t="shared" si="174"/>
        <v>'01.03.02</v>
      </c>
      <c r="E380" s="32" t="str">
        <f t="shared" si="175"/>
        <v>Прикладная математика и информатика</v>
      </c>
      <c r="F380" s="33" t="s">
        <v>74</v>
      </c>
      <c r="G380" s="33" t="s">
        <v>129</v>
      </c>
      <c r="H380" s="34"/>
      <c r="I380" s="34"/>
      <c r="J380" s="35" t="s">
        <v>226</v>
      </c>
      <c r="K380" s="36" t="s">
        <v>165</v>
      </c>
      <c r="L380" s="36">
        <v>8</v>
      </c>
      <c r="M380" s="37" t="s">
        <v>78</v>
      </c>
      <c r="N380" s="36">
        <v>2</v>
      </c>
      <c r="O380" s="36"/>
      <c r="P380" s="36"/>
      <c r="Q380" s="37"/>
      <c r="R380" s="36"/>
      <c r="S380" s="36"/>
      <c r="T380" s="36"/>
      <c r="U380" s="36"/>
      <c r="V380" s="36"/>
      <c r="W380" s="39" t="str">
        <f t="shared" si="176"/>
        <v>НПМбд</v>
      </c>
      <c r="X380" s="36" t="s">
        <v>224</v>
      </c>
      <c r="Y380" s="36">
        <v>2</v>
      </c>
      <c r="Z380" s="36">
        <v>1</v>
      </c>
      <c r="AA380" s="39">
        <f t="shared" si="177"/>
        <v>25</v>
      </c>
      <c r="AB380" s="54">
        <v>17</v>
      </c>
      <c r="AC380" s="54">
        <v>8</v>
      </c>
      <c r="AD380" s="40">
        <f t="shared" si="178"/>
        <v>25</v>
      </c>
      <c r="AE380" s="41">
        <f t="shared" si="179"/>
        <v>1</v>
      </c>
      <c r="AF380" s="41">
        <f t="shared" si="180"/>
        <v>1</v>
      </c>
      <c r="AG380" s="42" t="s">
        <v>80</v>
      </c>
      <c r="AH380" s="37" t="s">
        <v>81</v>
      </c>
      <c r="AI380" s="37" t="s">
        <v>94</v>
      </c>
      <c r="AJ380" s="43" t="s">
        <v>146</v>
      </c>
      <c r="AK380" s="37"/>
      <c r="AL380" s="44">
        <f t="shared" si="181"/>
        <v>16</v>
      </c>
      <c r="AM380" s="44">
        <f t="shared" si="182"/>
        <v>0</v>
      </c>
      <c r="AN380" s="44">
        <f t="shared" si="183"/>
        <v>0</v>
      </c>
      <c r="AO380" s="44">
        <f t="shared" si="184"/>
        <v>0</v>
      </c>
      <c r="AP380" s="44">
        <f t="shared" si="185"/>
        <v>0</v>
      </c>
      <c r="AQ380" s="44">
        <f t="shared" si="186"/>
        <v>0</v>
      </c>
      <c r="AR380" s="44">
        <f t="shared" si="187"/>
        <v>0.8</v>
      </c>
      <c r="AS380" s="44">
        <f t="shared" si="188"/>
        <v>0</v>
      </c>
      <c r="AT380" s="44">
        <f t="shared" si="189"/>
        <v>0</v>
      </c>
      <c r="AU380" s="44">
        <f t="shared" si="190"/>
        <v>0</v>
      </c>
      <c r="AV380" s="44">
        <f>IF(M380="ПП",РПП*AA380*(U380/1.5),IF(M380="ВП",ВПр*AA380*(U380/1.5),IF(M380="РПА",РПА*AA380*(U380/1.5),IF(M380="КПА",кпа*AA380*(U380/1.5),0))))</f>
        <v>0</v>
      </c>
      <c r="AW380" s="44">
        <f t="shared" si="191"/>
        <v>0</v>
      </c>
      <c r="AX380" s="44">
        <f t="shared" si="192"/>
        <v>0</v>
      </c>
      <c r="AY380" s="44">
        <f t="shared" si="193"/>
        <v>0</v>
      </c>
      <c r="AZ380" s="44">
        <f t="shared" si="194"/>
        <v>0</v>
      </c>
      <c r="BA380" s="44">
        <f t="shared" si="195"/>
        <v>0</v>
      </c>
      <c r="BB380" s="44">
        <f t="shared" si="196"/>
        <v>0</v>
      </c>
      <c r="BC380" s="44">
        <f t="shared" si="197"/>
        <v>0</v>
      </c>
      <c r="BD380" s="44">
        <f t="shared" si="198"/>
        <v>0</v>
      </c>
      <c r="BE380" s="45">
        <f t="shared" si="199"/>
        <v>16.8</v>
      </c>
      <c r="BF380" s="46"/>
      <c r="BG380" s="47">
        <f t="shared" si="200"/>
        <v>16</v>
      </c>
      <c r="BH380" s="47">
        <f t="shared" si="201"/>
        <v>1</v>
      </c>
      <c r="BI380" s="47">
        <f t="shared" si="202"/>
        <v>0.8</v>
      </c>
      <c r="BJ380" s="48">
        <f t="shared" si="203"/>
        <v>0</v>
      </c>
      <c r="BK380" s="48">
        <f t="shared" si="204"/>
        <v>0</v>
      </c>
      <c r="BL380" s="48">
        <f t="shared" si="205"/>
        <v>0</v>
      </c>
    </row>
    <row r="381" spans="1:64" s="2" customFormat="1" ht="30" customHeight="1">
      <c r="A381" s="29" t="str">
        <f t="shared" si="172"/>
        <v>Д</v>
      </c>
      <c r="B381" s="29" t="str">
        <f t="shared" si="173"/>
        <v>Б</v>
      </c>
      <c r="C381" s="30" t="s">
        <v>219</v>
      </c>
      <c r="D381" s="31" t="str">
        <f t="shared" si="174"/>
        <v>'01.03.02</v>
      </c>
      <c r="E381" s="32" t="str">
        <f t="shared" si="175"/>
        <v>Прикладная математика и информатика</v>
      </c>
      <c r="F381" s="33" t="s">
        <v>74</v>
      </c>
      <c r="G381" s="33" t="s">
        <v>129</v>
      </c>
      <c r="H381" s="34"/>
      <c r="I381" s="34"/>
      <c r="J381" s="35" t="s">
        <v>226</v>
      </c>
      <c r="K381" s="36" t="s">
        <v>165</v>
      </c>
      <c r="L381" s="36">
        <v>8</v>
      </c>
      <c r="M381" s="37" t="s">
        <v>84</v>
      </c>
      <c r="N381" s="36"/>
      <c r="O381" s="36"/>
      <c r="P381" s="36">
        <v>4</v>
      </c>
      <c r="Q381" s="37" t="s">
        <v>85</v>
      </c>
      <c r="R381" s="36"/>
      <c r="S381" s="36"/>
      <c r="T381" s="36"/>
      <c r="U381" s="36"/>
      <c r="V381" s="36"/>
      <c r="W381" s="39" t="str">
        <f t="shared" si="176"/>
        <v>НПМбд</v>
      </c>
      <c r="X381" s="36" t="s">
        <v>224</v>
      </c>
      <c r="Y381" s="36">
        <v>2</v>
      </c>
      <c r="Z381" s="36">
        <v>1</v>
      </c>
      <c r="AA381" s="39">
        <f t="shared" si="177"/>
        <v>25</v>
      </c>
      <c r="AB381" s="53">
        <v>17</v>
      </c>
      <c r="AC381" s="53">
        <v>8</v>
      </c>
      <c r="AD381" s="40">
        <f t="shared" si="178"/>
        <v>24</v>
      </c>
      <c r="AE381" s="41">
        <f t="shared" si="179"/>
        <v>1</v>
      </c>
      <c r="AF381" s="41">
        <f t="shared" si="180"/>
        <v>1.0416666666666667</v>
      </c>
      <c r="AG381" s="42" t="s">
        <v>80</v>
      </c>
      <c r="AH381" s="37" t="s">
        <v>81</v>
      </c>
      <c r="AI381" s="37" t="s">
        <v>94</v>
      </c>
      <c r="AJ381" s="51" t="s">
        <v>146</v>
      </c>
      <c r="AK381" s="37"/>
      <c r="AL381" s="44">
        <f t="shared" si="181"/>
        <v>0</v>
      </c>
      <c r="AM381" s="44">
        <f t="shared" si="182"/>
        <v>32</v>
      </c>
      <c r="AN381" s="44">
        <f t="shared" si="183"/>
        <v>0</v>
      </c>
      <c r="AO381" s="44">
        <f t="shared" si="184"/>
        <v>0</v>
      </c>
      <c r="AP381" s="44">
        <f t="shared" si="185"/>
        <v>12.5</v>
      </c>
      <c r="AQ381" s="44">
        <f t="shared" si="186"/>
        <v>1</v>
      </c>
      <c r="AR381" s="44">
        <f t="shared" si="187"/>
        <v>0</v>
      </c>
      <c r="AS381" s="44">
        <f t="shared" si="188"/>
        <v>0</v>
      </c>
      <c r="AT381" s="44">
        <f t="shared" si="189"/>
        <v>0</v>
      </c>
      <c r="AU381" s="44">
        <f t="shared" si="190"/>
        <v>0</v>
      </c>
      <c r="AV381" s="44">
        <f>IF(M381="ПП",РПП*AA381*(U381/1.5),IF(M381="ВП",ВПр*AA381*(U381/1.5),IF(M381="РПА",РПА*AA381*(U381/1.5),IF(M381="КПА",кпа*AA381*(U381/1.5),0))))</f>
        <v>0</v>
      </c>
      <c r="AW381" s="44">
        <f t="shared" si="191"/>
        <v>0</v>
      </c>
      <c r="AX381" s="44">
        <f t="shared" si="192"/>
        <v>0</v>
      </c>
      <c r="AY381" s="44">
        <f t="shared" si="193"/>
        <v>0</v>
      </c>
      <c r="AZ381" s="44">
        <f t="shared" si="194"/>
        <v>0</v>
      </c>
      <c r="BA381" s="44">
        <f t="shared" si="195"/>
        <v>0</v>
      </c>
      <c r="BB381" s="44">
        <f t="shared" si="196"/>
        <v>0</v>
      </c>
      <c r="BC381" s="44">
        <f t="shared" si="197"/>
        <v>0</v>
      </c>
      <c r="BD381" s="44">
        <f t="shared" si="198"/>
        <v>0</v>
      </c>
      <c r="BE381" s="45">
        <f t="shared" si="199"/>
        <v>45.5</v>
      </c>
      <c r="BF381" s="46"/>
      <c r="BG381" s="47">
        <f t="shared" si="200"/>
        <v>32</v>
      </c>
      <c r="BH381" s="47">
        <f t="shared" si="201"/>
        <v>2</v>
      </c>
      <c r="BI381" s="47">
        <f t="shared" si="202"/>
        <v>13.5</v>
      </c>
      <c r="BJ381" s="48">
        <f t="shared" si="203"/>
        <v>0</v>
      </c>
      <c r="BK381" s="48">
        <f t="shared" si="204"/>
        <v>0</v>
      </c>
      <c r="BL381" s="48">
        <f t="shared" si="205"/>
        <v>0</v>
      </c>
    </row>
    <row r="382" spans="1:64" s="2" customFormat="1" ht="30" customHeight="1">
      <c r="A382" s="29" t="str">
        <f t="shared" si="172"/>
        <v>Д</v>
      </c>
      <c r="B382" s="29" t="str">
        <f t="shared" si="173"/>
        <v>Б</v>
      </c>
      <c r="C382" s="30" t="s">
        <v>219</v>
      </c>
      <c r="D382" s="31" t="str">
        <f t="shared" si="174"/>
        <v>'01.03.02</v>
      </c>
      <c r="E382" s="32" t="str">
        <f t="shared" si="175"/>
        <v>Прикладная математика и информатика</v>
      </c>
      <c r="F382" s="33" t="s">
        <v>154</v>
      </c>
      <c r="G382" s="33" t="s">
        <v>75</v>
      </c>
      <c r="H382" s="34"/>
      <c r="I382" s="34"/>
      <c r="J382" s="35" t="s">
        <v>166</v>
      </c>
      <c r="K382" s="38" t="s">
        <v>167</v>
      </c>
      <c r="L382" s="36">
        <v>6</v>
      </c>
      <c r="M382" s="37" t="s">
        <v>168</v>
      </c>
      <c r="N382" s="38"/>
      <c r="O382" s="38"/>
      <c r="P382" s="38"/>
      <c r="Q382" s="37"/>
      <c r="R382" s="38"/>
      <c r="S382" s="38"/>
      <c r="T382" s="38"/>
      <c r="U382" s="38"/>
      <c r="V382" s="38">
        <v>9</v>
      </c>
      <c r="W382" s="39" t="str">
        <f t="shared" si="176"/>
        <v>НПМбд</v>
      </c>
      <c r="X382" s="36" t="s">
        <v>224</v>
      </c>
      <c r="Y382" s="36"/>
      <c r="Z382" s="36"/>
      <c r="AA382" s="39">
        <f t="shared" si="177"/>
        <v>10</v>
      </c>
      <c r="AB382" s="54">
        <v>7</v>
      </c>
      <c r="AC382" s="54">
        <v>3</v>
      </c>
      <c r="AD382" s="40">
        <f t="shared" si="178"/>
        <v>1</v>
      </c>
      <c r="AE382" s="41">
        <f t="shared" si="179"/>
        <v>1</v>
      </c>
      <c r="AF382" s="41">
        <f t="shared" si="180"/>
        <v>10</v>
      </c>
      <c r="AG382" s="42" t="s">
        <v>80</v>
      </c>
      <c r="AH382" s="37" t="s">
        <v>169</v>
      </c>
      <c r="AI382" s="37"/>
      <c r="AJ382" s="55" t="s">
        <v>170</v>
      </c>
      <c r="AK382" s="37"/>
      <c r="AL382" s="44">
        <f t="shared" si="181"/>
        <v>0</v>
      </c>
      <c r="AM382" s="44">
        <f t="shared" si="182"/>
        <v>0</v>
      </c>
      <c r="AN382" s="44">
        <f t="shared" si="183"/>
        <v>0</v>
      </c>
      <c r="AO382" s="44">
        <f t="shared" si="184"/>
        <v>0</v>
      </c>
      <c r="AP382" s="44">
        <f t="shared" si="185"/>
        <v>0</v>
      </c>
      <c r="AQ382" s="44">
        <f t="shared" si="186"/>
        <v>0</v>
      </c>
      <c r="AR382" s="44">
        <f t="shared" si="187"/>
        <v>0</v>
      </c>
      <c r="AS382" s="44">
        <f t="shared" si="188"/>
        <v>0</v>
      </c>
      <c r="AT382" s="44">
        <f t="shared" si="189"/>
        <v>0</v>
      </c>
      <c r="AU382" s="44">
        <f t="shared" si="190"/>
        <v>0</v>
      </c>
      <c r="AV382" s="44">
        <f>IF(M382="ПП",РПП*AA382*(U382/1.5),IF(M382="ВП",ВПр*AA382*(U382/1.5),IF(M382="РПА",РПА*AA382*(U382/1.5),IF(M382="КПА",кпа*AA382*(U382/1.5),0))))</f>
        <v>0</v>
      </c>
      <c r="AW382" s="44">
        <f t="shared" si="191"/>
        <v>69</v>
      </c>
      <c r="AX382" s="44">
        <f t="shared" si="192"/>
        <v>0</v>
      </c>
      <c r="AY382" s="44">
        <f t="shared" si="193"/>
        <v>0</v>
      </c>
      <c r="AZ382" s="44">
        <f t="shared" si="194"/>
        <v>0</v>
      </c>
      <c r="BA382" s="44">
        <f t="shared" si="195"/>
        <v>0</v>
      </c>
      <c r="BB382" s="44">
        <f t="shared" si="196"/>
        <v>0</v>
      </c>
      <c r="BC382" s="44">
        <f t="shared" si="197"/>
        <v>0</v>
      </c>
      <c r="BD382" s="44">
        <f t="shared" si="198"/>
        <v>0</v>
      </c>
      <c r="BE382" s="45">
        <f t="shared" si="199"/>
        <v>69</v>
      </c>
      <c r="BF382" s="46"/>
      <c r="BG382" s="47">
        <f t="shared" si="200"/>
        <v>0</v>
      </c>
      <c r="BH382" s="47">
        <f t="shared" si="201"/>
        <v>0</v>
      </c>
      <c r="BI382" s="47">
        <f t="shared" si="202"/>
        <v>0</v>
      </c>
      <c r="BJ382" s="48">
        <f t="shared" si="203"/>
        <v>0</v>
      </c>
      <c r="BK382" s="48">
        <f t="shared" si="204"/>
        <v>0</v>
      </c>
      <c r="BL382" s="48">
        <f t="shared" si="205"/>
        <v>69</v>
      </c>
    </row>
    <row r="383" spans="1:64" s="2" customFormat="1" ht="30" customHeight="1">
      <c r="A383" s="29" t="str">
        <f t="shared" si="172"/>
        <v>Д</v>
      </c>
      <c r="B383" s="29" t="str">
        <f t="shared" si="173"/>
        <v>Б</v>
      </c>
      <c r="C383" s="30" t="s">
        <v>219</v>
      </c>
      <c r="D383" s="31" t="str">
        <f t="shared" si="174"/>
        <v>'01.03.02</v>
      </c>
      <c r="E383" s="32" t="str">
        <f t="shared" si="175"/>
        <v>Прикладная математика и информатика</v>
      </c>
      <c r="F383" s="33" t="s">
        <v>154</v>
      </c>
      <c r="G383" s="33" t="s">
        <v>75</v>
      </c>
      <c r="H383" s="34"/>
      <c r="I383" s="34"/>
      <c r="J383" s="35" t="s">
        <v>166</v>
      </c>
      <c r="K383" s="36" t="s">
        <v>167</v>
      </c>
      <c r="L383" s="36">
        <v>6</v>
      </c>
      <c r="M383" s="37" t="s">
        <v>168</v>
      </c>
      <c r="N383" s="36"/>
      <c r="O383" s="36"/>
      <c r="P383" s="36"/>
      <c r="Q383" s="37"/>
      <c r="R383" s="36"/>
      <c r="S383" s="36"/>
      <c r="T383" s="36"/>
      <c r="U383" s="36"/>
      <c r="V383" s="36">
        <v>9</v>
      </c>
      <c r="W383" s="39" t="str">
        <f t="shared" si="176"/>
        <v>НПМбд</v>
      </c>
      <c r="X383" s="36" t="s">
        <v>224</v>
      </c>
      <c r="Y383" s="36"/>
      <c r="Z383" s="36"/>
      <c r="AA383" s="39">
        <f t="shared" si="177"/>
        <v>3</v>
      </c>
      <c r="AB383" s="54">
        <v>2</v>
      </c>
      <c r="AC383" s="54">
        <v>1</v>
      </c>
      <c r="AD383" s="40">
        <f t="shared" si="178"/>
        <v>1</v>
      </c>
      <c r="AE383" s="41">
        <f t="shared" si="179"/>
        <v>1</v>
      </c>
      <c r="AF383" s="41">
        <f t="shared" si="180"/>
        <v>3</v>
      </c>
      <c r="AG383" s="42" t="s">
        <v>80</v>
      </c>
      <c r="AH383" s="37" t="s">
        <v>81</v>
      </c>
      <c r="AI383" s="37" t="s">
        <v>94</v>
      </c>
      <c r="AJ383" s="43" t="s">
        <v>218</v>
      </c>
      <c r="AK383" s="37"/>
      <c r="AL383" s="44">
        <f t="shared" si="181"/>
        <v>0</v>
      </c>
      <c r="AM383" s="44">
        <f t="shared" si="182"/>
        <v>0</v>
      </c>
      <c r="AN383" s="44">
        <f t="shared" si="183"/>
        <v>0</v>
      </c>
      <c r="AO383" s="44">
        <f t="shared" si="184"/>
        <v>0</v>
      </c>
      <c r="AP383" s="44">
        <f t="shared" si="185"/>
        <v>0</v>
      </c>
      <c r="AQ383" s="44">
        <f t="shared" si="186"/>
        <v>0</v>
      </c>
      <c r="AR383" s="44">
        <f t="shared" si="187"/>
        <v>0</v>
      </c>
      <c r="AS383" s="44">
        <f t="shared" si="188"/>
        <v>0</v>
      </c>
      <c r="AT383" s="44">
        <f t="shared" si="189"/>
        <v>0</v>
      </c>
      <c r="AU383" s="44">
        <f t="shared" si="190"/>
        <v>0</v>
      </c>
      <c r="AV383" s="44">
        <f>IF(M383="ПП",РПП*AA383*(U383/1.5),IF(M383="ВП",ВПр*AA383*(U383/1.5),IF(M383="РПА",РПА*AA383*(U383/1.5),IF(M383="КПА",кпа*AA383*(U383/1.5),0))))</f>
        <v>0</v>
      </c>
      <c r="AW383" s="44">
        <f t="shared" si="191"/>
        <v>21</v>
      </c>
      <c r="AX383" s="44">
        <f t="shared" si="192"/>
        <v>0</v>
      </c>
      <c r="AY383" s="44">
        <f t="shared" si="193"/>
        <v>0</v>
      </c>
      <c r="AZ383" s="44">
        <f t="shared" si="194"/>
        <v>0</v>
      </c>
      <c r="BA383" s="44">
        <f t="shared" si="195"/>
        <v>0</v>
      </c>
      <c r="BB383" s="44">
        <f t="shared" si="196"/>
        <v>0</v>
      </c>
      <c r="BC383" s="44">
        <f t="shared" si="197"/>
        <v>0</v>
      </c>
      <c r="BD383" s="44">
        <f t="shared" si="198"/>
        <v>0</v>
      </c>
      <c r="BE383" s="45">
        <f t="shared" si="199"/>
        <v>21</v>
      </c>
      <c r="BF383" s="46"/>
      <c r="BG383" s="47">
        <f t="shared" si="200"/>
        <v>0</v>
      </c>
      <c r="BH383" s="47">
        <f t="shared" si="201"/>
        <v>0</v>
      </c>
      <c r="BI383" s="47">
        <f t="shared" si="202"/>
        <v>0</v>
      </c>
      <c r="BJ383" s="48">
        <f t="shared" si="203"/>
        <v>0</v>
      </c>
      <c r="BK383" s="48">
        <f t="shared" si="204"/>
        <v>0</v>
      </c>
      <c r="BL383" s="48">
        <f t="shared" si="205"/>
        <v>21</v>
      </c>
    </row>
    <row r="384" spans="1:64" s="2" customFormat="1" ht="30" customHeight="1">
      <c r="A384" s="29" t="str">
        <f t="shared" si="172"/>
        <v>Д</v>
      </c>
      <c r="B384" s="29" t="str">
        <f t="shared" si="173"/>
        <v>Б</v>
      </c>
      <c r="C384" s="30" t="s">
        <v>219</v>
      </c>
      <c r="D384" s="31" t="str">
        <f t="shared" si="174"/>
        <v>'01.03.02</v>
      </c>
      <c r="E384" s="32" t="str">
        <f t="shared" si="175"/>
        <v>Прикладная математика и информатика</v>
      </c>
      <c r="F384" s="33" t="s">
        <v>154</v>
      </c>
      <c r="G384" s="33" t="s">
        <v>75</v>
      </c>
      <c r="H384" s="34"/>
      <c r="I384" s="34"/>
      <c r="J384" s="35" t="s">
        <v>166</v>
      </c>
      <c r="K384" s="36" t="s">
        <v>167</v>
      </c>
      <c r="L384" s="36">
        <v>6</v>
      </c>
      <c r="M384" s="37" t="s">
        <v>168</v>
      </c>
      <c r="N384" s="36"/>
      <c r="O384" s="36"/>
      <c r="P384" s="36"/>
      <c r="Q384" s="37"/>
      <c r="R384" s="36"/>
      <c r="S384" s="36"/>
      <c r="T384" s="36"/>
      <c r="U384" s="36"/>
      <c r="V384" s="36">
        <v>9</v>
      </c>
      <c r="W384" s="39" t="str">
        <f t="shared" si="176"/>
        <v>НПМбд</v>
      </c>
      <c r="X384" s="36" t="s">
        <v>224</v>
      </c>
      <c r="Y384" s="36"/>
      <c r="Z384" s="36"/>
      <c r="AA384" s="39">
        <f t="shared" si="177"/>
        <v>5</v>
      </c>
      <c r="AB384" s="54">
        <v>2</v>
      </c>
      <c r="AC384" s="54">
        <v>3</v>
      </c>
      <c r="AD384" s="40">
        <f t="shared" si="178"/>
        <v>1</v>
      </c>
      <c r="AE384" s="41">
        <f t="shared" si="179"/>
        <v>1</v>
      </c>
      <c r="AF384" s="41">
        <f t="shared" si="180"/>
        <v>5</v>
      </c>
      <c r="AG384" s="42" t="s">
        <v>80</v>
      </c>
      <c r="AH384" s="37" t="s">
        <v>81</v>
      </c>
      <c r="AI384" s="37" t="s">
        <v>94</v>
      </c>
      <c r="AJ384" s="43" t="s">
        <v>119</v>
      </c>
      <c r="AK384" s="37"/>
      <c r="AL384" s="44">
        <f t="shared" si="181"/>
        <v>0</v>
      </c>
      <c r="AM384" s="44">
        <f t="shared" si="182"/>
        <v>0</v>
      </c>
      <c r="AN384" s="44">
        <f t="shared" si="183"/>
        <v>0</v>
      </c>
      <c r="AO384" s="44">
        <f t="shared" si="184"/>
        <v>0</v>
      </c>
      <c r="AP384" s="44">
        <f t="shared" si="185"/>
        <v>0</v>
      </c>
      <c r="AQ384" s="44">
        <f t="shared" si="186"/>
        <v>0</v>
      </c>
      <c r="AR384" s="44">
        <f t="shared" si="187"/>
        <v>0</v>
      </c>
      <c r="AS384" s="44">
        <f t="shared" si="188"/>
        <v>0</v>
      </c>
      <c r="AT384" s="44">
        <f t="shared" si="189"/>
        <v>0</v>
      </c>
      <c r="AU384" s="44">
        <f t="shared" si="190"/>
        <v>0</v>
      </c>
      <c r="AV384" s="44">
        <f>IF(M384="ПП",РПП*AA384*(U384/1.5),IF(M384="ВП",ВПр*AA384*(U384/1.5),IF(M384="РПА",РПА*AA384*(U384/1.5),IF(M384="КПА",кпа*AA384*(U384/1.5),0))))</f>
        <v>0</v>
      </c>
      <c r="AW384" s="44">
        <f t="shared" si="191"/>
        <v>39</v>
      </c>
      <c r="AX384" s="44">
        <f t="shared" si="192"/>
        <v>0</v>
      </c>
      <c r="AY384" s="44">
        <f t="shared" si="193"/>
        <v>0</v>
      </c>
      <c r="AZ384" s="44">
        <f t="shared" si="194"/>
        <v>0</v>
      </c>
      <c r="BA384" s="44">
        <f t="shared" si="195"/>
        <v>0</v>
      </c>
      <c r="BB384" s="44">
        <f t="shared" si="196"/>
        <v>0</v>
      </c>
      <c r="BC384" s="44">
        <f t="shared" si="197"/>
        <v>0</v>
      </c>
      <c r="BD384" s="44">
        <f t="shared" si="198"/>
        <v>0</v>
      </c>
      <c r="BE384" s="45">
        <f t="shared" si="199"/>
        <v>39</v>
      </c>
      <c r="BF384" s="46"/>
      <c r="BG384" s="47">
        <f t="shared" si="200"/>
        <v>0</v>
      </c>
      <c r="BH384" s="47">
        <f t="shared" si="201"/>
        <v>0</v>
      </c>
      <c r="BI384" s="47">
        <f t="shared" si="202"/>
        <v>0</v>
      </c>
      <c r="BJ384" s="48">
        <f t="shared" si="203"/>
        <v>0</v>
      </c>
      <c r="BK384" s="48">
        <f t="shared" si="204"/>
        <v>0</v>
      </c>
      <c r="BL384" s="48">
        <f t="shared" si="205"/>
        <v>39</v>
      </c>
    </row>
    <row r="385" spans="1:64" s="2" customFormat="1" ht="30" customHeight="1">
      <c r="A385" s="29" t="str">
        <f t="shared" si="172"/>
        <v>Д</v>
      </c>
      <c r="B385" s="29" t="str">
        <f t="shared" si="173"/>
        <v>Б</v>
      </c>
      <c r="C385" s="30" t="s">
        <v>219</v>
      </c>
      <c r="D385" s="31" t="str">
        <f t="shared" si="174"/>
        <v>'01.03.02</v>
      </c>
      <c r="E385" s="32" t="str">
        <f t="shared" si="175"/>
        <v>Прикладная математика и информатика</v>
      </c>
      <c r="F385" s="33" t="s">
        <v>154</v>
      </c>
      <c r="G385" s="33" t="s">
        <v>75</v>
      </c>
      <c r="H385" s="34"/>
      <c r="I385" s="34"/>
      <c r="J385" s="35" t="s">
        <v>166</v>
      </c>
      <c r="K385" s="36" t="s">
        <v>167</v>
      </c>
      <c r="L385" s="36">
        <v>6</v>
      </c>
      <c r="M385" s="37" t="s">
        <v>168</v>
      </c>
      <c r="N385" s="36"/>
      <c r="O385" s="36"/>
      <c r="P385" s="36"/>
      <c r="Q385" s="37"/>
      <c r="R385" s="36"/>
      <c r="S385" s="36"/>
      <c r="T385" s="36"/>
      <c r="U385" s="36"/>
      <c r="V385" s="36">
        <v>9</v>
      </c>
      <c r="W385" s="39" t="str">
        <f t="shared" si="176"/>
        <v>НПМбд</v>
      </c>
      <c r="X385" s="36" t="s">
        <v>224</v>
      </c>
      <c r="Y385" s="36"/>
      <c r="Z385" s="36"/>
      <c r="AA385" s="39">
        <f t="shared" si="177"/>
        <v>1</v>
      </c>
      <c r="AB385" s="54">
        <v>1</v>
      </c>
      <c r="AC385" s="54"/>
      <c r="AD385" s="40">
        <f t="shared" si="178"/>
        <v>1</v>
      </c>
      <c r="AE385" s="41">
        <f t="shared" si="179"/>
        <v>1</v>
      </c>
      <c r="AF385" s="41">
        <f t="shared" si="180"/>
        <v>1</v>
      </c>
      <c r="AG385" s="42" t="s">
        <v>80</v>
      </c>
      <c r="AH385" s="37" t="s">
        <v>81</v>
      </c>
      <c r="AI385" s="37" t="s">
        <v>94</v>
      </c>
      <c r="AJ385" s="43" t="s">
        <v>107</v>
      </c>
      <c r="AK385" s="37"/>
      <c r="AL385" s="44">
        <f t="shared" si="181"/>
        <v>0</v>
      </c>
      <c r="AM385" s="44">
        <f t="shared" si="182"/>
        <v>0</v>
      </c>
      <c r="AN385" s="44">
        <f t="shared" si="183"/>
        <v>0</v>
      </c>
      <c r="AO385" s="44">
        <f t="shared" si="184"/>
        <v>0</v>
      </c>
      <c r="AP385" s="44">
        <f t="shared" si="185"/>
        <v>0</v>
      </c>
      <c r="AQ385" s="44">
        <f t="shared" si="186"/>
        <v>0</v>
      </c>
      <c r="AR385" s="44">
        <f t="shared" si="187"/>
        <v>0</v>
      </c>
      <c r="AS385" s="44">
        <f t="shared" si="188"/>
        <v>0</v>
      </c>
      <c r="AT385" s="44">
        <f t="shared" si="189"/>
        <v>0</v>
      </c>
      <c r="AU385" s="44">
        <f t="shared" si="190"/>
        <v>0</v>
      </c>
      <c r="AV385" s="44">
        <f>IF(M385="ПП",РПП*AA385*(U385/1.5),IF(M385="ВП",ВПр*AA385*(U385/1.5),IF(M385="РПА",РПА*AA385*(U385/1.5),IF(M385="КПА",кпа*AA385*(U385/1.5),0))))</f>
        <v>0</v>
      </c>
      <c r="AW385" s="44">
        <f t="shared" si="191"/>
        <v>6</v>
      </c>
      <c r="AX385" s="44">
        <f t="shared" si="192"/>
        <v>0</v>
      </c>
      <c r="AY385" s="44">
        <f t="shared" si="193"/>
        <v>0</v>
      </c>
      <c r="AZ385" s="44">
        <f t="shared" si="194"/>
        <v>0</v>
      </c>
      <c r="BA385" s="44">
        <f t="shared" si="195"/>
        <v>0</v>
      </c>
      <c r="BB385" s="44">
        <f t="shared" si="196"/>
        <v>0</v>
      </c>
      <c r="BC385" s="44">
        <f t="shared" si="197"/>
        <v>0</v>
      </c>
      <c r="BD385" s="44">
        <f t="shared" si="198"/>
        <v>0</v>
      </c>
      <c r="BE385" s="45">
        <f t="shared" si="199"/>
        <v>6</v>
      </c>
      <c r="BF385" s="46"/>
      <c r="BG385" s="47">
        <f t="shared" si="200"/>
        <v>0</v>
      </c>
      <c r="BH385" s="47">
        <f t="shared" si="201"/>
        <v>0</v>
      </c>
      <c r="BI385" s="47">
        <f t="shared" si="202"/>
        <v>0</v>
      </c>
      <c r="BJ385" s="48">
        <f t="shared" si="203"/>
        <v>0</v>
      </c>
      <c r="BK385" s="48">
        <f t="shared" si="204"/>
        <v>0</v>
      </c>
      <c r="BL385" s="48">
        <f t="shared" si="205"/>
        <v>6</v>
      </c>
    </row>
    <row r="386" spans="1:64" s="2" customFormat="1" ht="30" customHeight="1">
      <c r="A386" s="29" t="str">
        <f t="shared" si="172"/>
        <v>Д</v>
      </c>
      <c r="B386" s="29" t="str">
        <f t="shared" si="173"/>
        <v>Б</v>
      </c>
      <c r="C386" s="30" t="s">
        <v>219</v>
      </c>
      <c r="D386" s="31" t="str">
        <f t="shared" si="174"/>
        <v>'01.03.02</v>
      </c>
      <c r="E386" s="32" t="str">
        <f t="shared" si="175"/>
        <v>Прикладная математика и информатика</v>
      </c>
      <c r="F386" s="33" t="s">
        <v>154</v>
      </c>
      <c r="G386" s="33" t="s">
        <v>75</v>
      </c>
      <c r="H386" s="34"/>
      <c r="I386" s="34"/>
      <c r="J386" s="35" t="s">
        <v>166</v>
      </c>
      <c r="K386" s="36" t="s">
        <v>167</v>
      </c>
      <c r="L386" s="36">
        <v>6</v>
      </c>
      <c r="M386" s="37" t="s">
        <v>168</v>
      </c>
      <c r="N386" s="36"/>
      <c r="O386" s="36"/>
      <c r="P386" s="36"/>
      <c r="Q386" s="37"/>
      <c r="R386" s="36"/>
      <c r="S386" s="36"/>
      <c r="T386" s="36"/>
      <c r="U386" s="36"/>
      <c r="V386" s="36">
        <v>9</v>
      </c>
      <c r="W386" s="39" t="str">
        <f t="shared" si="176"/>
        <v>НПМбд</v>
      </c>
      <c r="X386" s="36" t="s">
        <v>224</v>
      </c>
      <c r="Y386" s="36"/>
      <c r="Z386" s="36"/>
      <c r="AA386" s="39">
        <f t="shared" si="177"/>
        <v>2</v>
      </c>
      <c r="AB386" s="54">
        <v>2</v>
      </c>
      <c r="AC386" s="54"/>
      <c r="AD386" s="40">
        <f t="shared" si="178"/>
        <v>1</v>
      </c>
      <c r="AE386" s="41">
        <f t="shared" si="179"/>
        <v>1</v>
      </c>
      <c r="AF386" s="41">
        <f t="shared" si="180"/>
        <v>2</v>
      </c>
      <c r="AG386" s="42" t="s">
        <v>80</v>
      </c>
      <c r="AH386" s="37" t="s">
        <v>100</v>
      </c>
      <c r="AI386" s="37" t="s">
        <v>94</v>
      </c>
      <c r="AJ386" s="43" t="s">
        <v>101</v>
      </c>
      <c r="AK386" s="37"/>
      <c r="AL386" s="44">
        <f t="shared" si="181"/>
        <v>0</v>
      </c>
      <c r="AM386" s="44">
        <f t="shared" si="182"/>
        <v>0</v>
      </c>
      <c r="AN386" s="44">
        <f t="shared" si="183"/>
        <v>0</v>
      </c>
      <c r="AO386" s="44">
        <f t="shared" si="184"/>
        <v>0</v>
      </c>
      <c r="AP386" s="44">
        <f t="shared" si="185"/>
        <v>0</v>
      </c>
      <c r="AQ386" s="44">
        <f t="shared" si="186"/>
        <v>0</v>
      </c>
      <c r="AR386" s="44">
        <f t="shared" si="187"/>
        <v>0</v>
      </c>
      <c r="AS386" s="44">
        <f t="shared" si="188"/>
        <v>0</v>
      </c>
      <c r="AT386" s="44">
        <f t="shared" si="189"/>
        <v>0</v>
      </c>
      <c r="AU386" s="44">
        <f t="shared" si="190"/>
        <v>0</v>
      </c>
      <c r="AV386" s="44">
        <f>IF(M386="ПП",РПП*AA386*(U386/1.5),IF(M386="ВП",ВПр*AA386*(U386/1.5),IF(M386="РПА",РПА*AA386*(U386/1.5),IF(M386="КПА",кпа*AA386*(U386/1.5),0))))</f>
        <v>0</v>
      </c>
      <c r="AW386" s="44">
        <f t="shared" si="191"/>
        <v>12</v>
      </c>
      <c r="AX386" s="44">
        <f t="shared" si="192"/>
        <v>0</v>
      </c>
      <c r="AY386" s="44">
        <f t="shared" si="193"/>
        <v>0</v>
      </c>
      <c r="AZ386" s="44">
        <f t="shared" si="194"/>
        <v>0</v>
      </c>
      <c r="BA386" s="44">
        <f t="shared" si="195"/>
        <v>0</v>
      </c>
      <c r="BB386" s="44">
        <f t="shared" si="196"/>
        <v>0</v>
      </c>
      <c r="BC386" s="44">
        <f t="shared" si="197"/>
        <v>0</v>
      </c>
      <c r="BD386" s="44">
        <f t="shared" si="198"/>
        <v>0</v>
      </c>
      <c r="BE386" s="45">
        <f t="shared" si="199"/>
        <v>12</v>
      </c>
      <c r="BF386" s="46"/>
      <c r="BG386" s="47">
        <f t="shared" si="200"/>
        <v>0</v>
      </c>
      <c r="BH386" s="47">
        <f t="shared" si="201"/>
        <v>0</v>
      </c>
      <c r="BI386" s="47">
        <f t="shared" si="202"/>
        <v>0</v>
      </c>
      <c r="BJ386" s="48">
        <f t="shared" si="203"/>
        <v>0</v>
      </c>
      <c r="BK386" s="48">
        <f t="shared" si="204"/>
        <v>0</v>
      </c>
      <c r="BL386" s="48">
        <f t="shared" si="205"/>
        <v>12</v>
      </c>
    </row>
    <row r="387" spans="1:64" s="2" customFormat="1" ht="30" customHeight="1">
      <c r="A387" s="29" t="str">
        <f t="shared" si="172"/>
        <v>Д</v>
      </c>
      <c r="B387" s="29" t="str">
        <f t="shared" si="173"/>
        <v>Б</v>
      </c>
      <c r="C387" s="30" t="s">
        <v>219</v>
      </c>
      <c r="D387" s="31" t="str">
        <f t="shared" si="174"/>
        <v>'01.03.02</v>
      </c>
      <c r="E387" s="32" t="str">
        <f t="shared" si="175"/>
        <v>Прикладная математика и информатика</v>
      </c>
      <c r="F387" s="33" t="s">
        <v>154</v>
      </c>
      <c r="G387" s="33" t="s">
        <v>75</v>
      </c>
      <c r="H387" s="34"/>
      <c r="I387" s="34"/>
      <c r="J387" s="35" t="s">
        <v>166</v>
      </c>
      <c r="K387" s="36" t="s">
        <v>167</v>
      </c>
      <c r="L387" s="36">
        <v>6</v>
      </c>
      <c r="M387" s="37" t="s">
        <v>168</v>
      </c>
      <c r="N387" s="36"/>
      <c r="O387" s="36"/>
      <c r="P387" s="36"/>
      <c r="Q387" s="37"/>
      <c r="R387" s="36"/>
      <c r="S387" s="36"/>
      <c r="T387" s="36"/>
      <c r="U387" s="36"/>
      <c r="V387" s="36">
        <v>9</v>
      </c>
      <c r="W387" s="39" t="str">
        <f t="shared" si="176"/>
        <v>НПМбд</v>
      </c>
      <c r="X387" s="36" t="s">
        <v>224</v>
      </c>
      <c r="Y387" s="36"/>
      <c r="Z387" s="36"/>
      <c r="AA387" s="39">
        <f t="shared" si="177"/>
        <v>2</v>
      </c>
      <c r="AB387" s="54">
        <v>2</v>
      </c>
      <c r="AC387" s="54"/>
      <c r="AD387" s="40">
        <f t="shared" si="178"/>
        <v>1</v>
      </c>
      <c r="AE387" s="41">
        <f t="shared" si="179"/>
        <v>1</v>
      </c>
      <c r="AF387" s="41">
        <f t="shared" si="180"/>
        <v>2</v>
      </c>
      <c r="AG387" s="42" t="s">
        <v>80</v>
      </c>
      <c r="AH387" s="37" t="s">
        <v>81</v>
      </c>
      <c r="AI387" s="37" t="s">
        <v>94</v>
      </c>
      <c r="AJ387" s="50" t="s">
        <v>99</v>
      </c>
      <c r="AK387" s="37"/>
      <c r="AL387" s="44">
        <f t="shared" si="181"/>
        <v>0</v>
      </c>
      <c r="AM387" s="44">
        <f t="shared" si="182"/>
        <v>0</v>
      </c>
      <c r="AN387" s="44">
        <f t="shared" si="183"/>
        <v>0</v>
      </c>
      <c r="AO387" s="44">
        <f t="shared" si="184"/>
        <v>0</v>
      </c>
      <c r="AP387" s="44">
        <f t="shared" si="185"/>
        <v>0</v>
      </c>
      <c r="AQ387" s="44">
        <f t="shared" si="186"/>
        <v>0</v>
      </c>
      <c r="AR387" s="44">
        <f t="shared" si="187"/>
        <v>0</v>
      </c>
      <c r="AS387" s="44">
        <f t="shared" si="188"/>
        <v>0</v>
      </c>
      <c r="AT387" s="44">
        <f t="shared" si="189"/>
        <v>0</v>
      </c>
      <c r="AU387" s="44">
        <f t="shared" si="190"/>
        <v>0</v>
      </c>
      <c r="AV387" s="44">
        <f>IF(M387="ПП",РПП*AA387*(U387/1.5),IF(M387="ВП",ВПр*AA387*(U387/1.5),IF(M387="РПА",РПА*AA387*(U387/1.5),IF(M387="КПА",кпа*AA387*(U387/1.5),0))))</f>
        <v>0</v>
      </c>
      <c r="AW387" s="44">
        <f t="shared" si="191"/>
        <v>12</v>
      </c>
      <c r="AX387" s="44">
        <f t="shared" si="192"/>
        <v>0</v>
      </c>
      <c r="AY387" s="44">
        <f t="shared" si="193"/>
        <v>0</v>
      </c>
      <c r="AZ387" s="44">
        <f t="shared" si="194"/>
        <v>0</v>
      </c>
      <c r="BA387" s="44">
        <f t="shared" si="195"/>
        <v>0</v>
      </c>
      <c r="BB387" s="44">
        <f t="shared" si="196"/>
        <v>0</v>
      </c>
      <c r="BC387" s="44">
        <f t="shared" si="197"/>
        <v>0</v>
      </c>
      <c r="BD387" s="44">
        <f t="shared" si="198"/>
        <v>0</v>
      </c>
      <c r="BE387" s="45">
        <f t="shared" si="199"/>
        <v>12</v>
      </c>
      <c r="BF387" s="46"/>
      <c r="BG387" s="47">
        <f t="shared" si="200"/>
        <v>0</v>
      </c>
      <c r="BH387" s="47">
        <f t="shared" si="201"/>
        <v>0</v>
      </c>
      <c r="BI387" s="47">
        <f t="shared" si="202"/>
        <v>0</v>
      </c>
      <c r="BJ387" s="48">
        <f t="shared" si="203"/>
        <v>0</v>
      </c>
      <c r="BK387" s="48">
        <f t="shared" si="204"/>
        <v>0</v>
      </c>
      <c r="BL387" s="48">
        <f t="shared" si="205"/>
        <v>12</v>
      </c>
    </row>
    <row r="388" spans="1:64" s="2" customFormat="1" ht="30" customHeight="1">
      <c r="A388" s="29" t="str">
        <f t="shared" si="172"/>
        <v>Д</v>
      </c>
      <c r="B388" s="29" t="str">
        <f t="shared" si="173"/>
        <v>Б</v>
      </c>
      <c r="C388" s="30" t="s">
        <v>219</v>
      </c>
      <c r="D388" s="31" t="str">
        <f t="shared" si="174"/>
        <v>'01.03.02</v>
      </c>
      <c r="E388" s="32" t="str">
        <f t="shared" si="175"/>
        <v>Прикладная математика и информатика</v>
      </c>
      <c r="F388" s="33" t="s">
        <v>154</v>
      </c>
      <c r="G388" s="33" t="s">
        <v>75</v>
      </c>
      <c r="H388" s="34"/>
      <c r="I388" s="34"/>
      <c r="J388" s="35" t="s">
        <v>166</v>
      </c>
      <c r="K388" s="36" t="s">
        <v>167</v>
      </c>
      <c r="L388" s="36">
        <v>6</v>
      </c>
      <c r="M388" s="37" t="s">
        <v>168</v>
      </c>
      <c r="N388" s="36"/>
      <c r="O388" s="36"/>
      <c r="P388" s="36"/>
      <c r="Q388" s="37"/>
      <c r="R388" s="36"/>
      <c r="S388" s="36"/>
      <c r="T388" s="36"/>
      <c r="U388" s="36"/>
      <c r="V388" s="36">
        <v>9</v>
      </c>
      <c r="W388" s="39" t="str">
        <f t="shared" si="176"/>
        <v>НПМбд</v>
      </c>
      <c r="X388" s="36" t="s">
        <v>224</v>
      </c>
      <c r="Y388" s="36"/>
      <c r="Z388" s="36"/>
      <c r="AA388" s="39">
        <f t="shared" si="177"/>
        <v>1</v>
      </c>
      <c r="AB388" s="54">
        <v>1</v>
      </c>
      <c r="AC388" s="54"/>
      <c r="AD388" s="40">
        <f t="shared" si="178"/>
        <v>1</v>
      </c>
      <c r="AE388" s="41">
        <f t="shared" si="179"/>
        <v>1</v>
      </c>
      <c r="AF388" s="41">
        <f t="shared" si="180"/>
        <v>1</v>
      </c>
      <c r="AG388" s="42" t="s">
        <v>80</v>
      </c>
      <c r="AH388" s="37" t="s">
        <v>81</v>
      </c>
      <c r="AI388" s="37" t="s">
        <v>94</v>
      </c>
      <c r="AJ388" s="43" t="s">
        <v>102</v>
      </c>
      <c r="AK388" s="37"/>
      <c r="AL388" s="44">
        <f t="shared" si="181"/>
        <v>0</v>
      </c>
      <c r="AM388" s="44">
        <f t="shared" si="182"/>
        <v>0</v>
      </c>
      <c r="AN388" s="44">
        <f t="shared" si="183"/>
        <v>0</v>
      </c>
      <c r="AO388" s="44">
        <f t="shared" si="184"/>
        <v>0</v>
      </c>
      <c r="AP388" s="44">
        <f t="shared" si="185"/>
        <v>0</v>
      </c>
      <c r="AQ388" s="44">
        <f t="shared" si="186"/>
        <v>0</v>
      </c>
      <c r="AR388" s="44">
        <f t="shared" si="187"/>
        <v>0</v>
      </c>
      <c r="AS388" s="44">
        <f t="shared" si="188"/>
        <v>0</v>
      </c>
      <c r="AT388" s="44">
        <f t="shared" si="189"/>
        <v>0</v>
      </c>
      <c r="AU388" s="44">
        <f t="shared" si="190"/>
        <v>0</v>
      </c>
      <c r="AV388" s="44">
        <f>IF(M388="ПП",РПП*AA388*(U388/1.5),IF(M388="ВП",ВПр*AA388*(U388/1.5),IF(M388="РПА",РПА*AA388*(U388/1.5),IF(M388="КПА",кпа*AA388*(U388/1.5),0))))</f>
        <v>0</v>
      </c>
      <c r="AW388" s="44">
        <f t="shared" si="191"/>
        <v>6</v>
      </c>
      <c r="AX388" s="44">
        <f t="shared" si="192"/>
        <v>0</v>
      </c>
      <c r="AY388" s="44">
        <f t="shared" si="193"/>
        <v>0</v>
      </c>
      <c r="AZ388" s="44">
        <f t="shared" si="194"/>
        <v>0</v>
      </c>
      <c r="BA388" s="44">
        <f t="shared" si="195"/>
        <v>0</v>
      </c>
      <c r="BB388" s="44">
        <f t="shared" si="196"/>
        <v>0</v>
      </c>
      <c r="BC388" s="44">
        <f t="shared" si="197"/>
        <v>0</v>
      </c>
      <c r="BD388" s="44">
        <f t="shared" si="198"/>
        <v>0</v>
      </c>
      <c r="BE388" s="45">
        <f t="shared" si="199"/>
        <v>6</v>
      </c>
      <c r="BF388" s="46"/>
      <c r="BG388" s="47">
        <f t="shared" si="200"/>
        <v>0</v>
      </c>
      <c r="BH388" s="47">
        <f t="shared" si="201"/>
        <v>0</v>
      </c>
      <c r="BI388" s="47">
        <f t="shared" si="202"/>
        <v>0</v>
      </c>
      <c r="BJ388" s="48">
        <f t="shared" si="203"/>
        <v>0</v>
      </c>
      <c r="BK388" s="48">
        <f t="shared" si="204"/>
        <v>0</v>
      </c>
      <c r="BL388" s="48">
        <f t="shared" si="205"/>
        <v>6</v>
      </c>
    </row>
    <row r="389" spans="1:64" s="2" customFormat="1" ht="30" customHeight="1">
      <c r="A389" s="29" t="str">
        <f t="shared" si="172"/>
        <v>Д</v>
      </c>
      <c r="B389" s="29" t="str">
        <f t="shared" si="173"/>
        <v>Б</v>
      </c>
      <c r="C389" s="30" t="s">
        <v>219</v>
      </c>
      <c r="D389" s="31" t="str">
        <f t="shared" si="174"/>
        <v>'01.03.02</v>
      </c>
      <c r="E389" s="32" t="str">
        <f t="shared" si="175"/>
        <v>Прикладная математика и информатика</v>
      </c>
      <c r="F389" s="33" t="s">
        <v>154</v>
      </c>
      <c r="G389" s="33" t="s">
        <v>75</v>
      </c>
      <c r="H389" s="34"/>
      <c r="I389" s="34"/>
      <c r="J389" s="35" t="s">
        <v>166</v>
      </c>
      <c r="K389" s="36" t="s">
        <v>167</v>
      </c>
      <c r="L389" s="36">
        <v>6</v>
      </c>
      <c r="M389" s="37" t="s">
        <v>168</v>
      </c>
      <c r="N389" s="36"/>
      <c r="O389" s="36"/>
      <c r="P389" s="36"/>
      <c r="Q389" s="37"/>
      <c r="R389" s="36"/>
      <c r="S389" s="36"/>
      <c r="T389" s="36"/>
      <c r="U389" s="36"/>
      <c r="V389" s="36">
        <v>9</v>
      </c>
      <c r="W389" s="39" t="str">
        <f t="shared" si="176"/>
        <v>НПМбд</v>
      </c>
      <c r="X389" s="36" t="s">
        <v>224</v>
      </c>
      <c r="Y389" s="36"/>
      <c r="Z389" s="36"/>
      <c r="AA389" s="39">
        <f t="shared" si="177"/>
        <v>1</v>
      </c>
      <c r="AB389" s="54"/>
      <c r="AC389" s="54">
        <v>1</v>
      </c>
      <c r="AD389" s="40">
        <f t="shared" si="178"/>
        <v>1</v>
      </c>
      <c r="AE389" s="41">
        <f t="shared" si="179"/>
        <v>1</v>
      </c>
      <c r="AF389" s="41">
        <f t="shared" si="180"/>
        <v>1</v>
      </c>
      <c r="AG389" s="42" t="s">
        <v>80</v>
      </c>
      <c r="AH389" s="37" t="s">
        <v>111</v>
      </c>
      <c r="AI389" s="37" t="s">
        <v>94</v>
      </c>
      <c r="AJ389" s="51" t="s">
        <v>223</v>
      </c>
      <c r="AK389" s="37"/>
      <c r="AL389" s="44">
        <f t="shared" si="181"/>
        <v>0</v>
      </c>
      <c r="AM389" s="44">
        <f t="shared" si="182"/>
        <v>0</v>
      </c>
      <c r="AN389" s="44">
        <f t="shared" si="183"/>
        <v>0</v>
      </c>
      <c r="AO389" s="44">
        <f t="shared" si="184"/>
        <v>0</v>
      </c>
      <c r="AP389" s="44">
        <f t="shared" si="185"/>
        <v>0</v>
      </c>
      <c r="AQ389" s="44">
        <f t="shared" si="186"/>
        <v>0</v>
      </c>
      <c r="AR389" s="44">
        <f t="shared" si="187"/>
        <v>0</v>
      </c>
      <c r="AS389" s="44">
        <f t="shared" si="188"/>
        <v>0</v>
      </c>
      <c r="AT389" s="44">
        <f t="shared" si="189"/>
        <v>0</v>
      </c>
      <c r="AU389" s="44">
        <f t="shared" si="190"/>
        <v>0</v>
      </c>
      <c r="AV389" s="44">
        <f>IF(M389="ПП",РПП*AA389*(U389/1.5),IF(M389="ВП",ВПр*AA389*(U389/1.5),IF(M389="РПА",РПА*AA389*(U389/1.5),IF(M389="КПА",кпа*AA389*(U389/1.5),0))))</f>
        <v>0</v>
      </c>
      <c r="AW389" s="44">
        <f t="shared" si="191"/>
        <v>9</v>
      </c>
      <c r="AX389" s="44">
        <f t="shared" si="192"/>
        <v>0</v>
      </c>
      <c r="AY389" s="44">
        <f t="shared" si="193"/>
        <v>0</v>
      </c>
      <c r="AZ389" s="44">
        <f t="shared" si="194"/>
        <v>0</v>
      </c>
      <c r="BA389" s="44">
        <f t="shared" si="195"/>
        <v>0</v>
      </c>
      <c r="BB389" s="44">
        <f t="shared" si="196"/>
        <v>0</v>
      </c>
      <c r="BC389" s="44">
        <f t="shared" si="197"/>
        <v>0</v>
      </c>
      <c r="BD389" s="44">
        <f t="shared" si="198"/>
        <v>0</v>
      </c>
      <c r="BE389" s="45">
        <f t="shared" si="199"/>
        <v>9</v>
      </c>
      <c r="BF389" s="46"/>
      <c r="BG389" s="47">
        <f t="shared" si="200"/>
        <v>0</v>
      </c>
      <c r="BH389" s="47">
        <f t="shared" si="201"/>
        <v>0</v>
      </c>
      <c r="BI389" s="47">
        <f t="shared" si="202"/>
        <v>0</v>
      </c>
      <c r="BJ389" s="48">
        <f t="shared" si="203"/>
        <v>0</v>
      </c>
      <c r="BK389" s="48">
        <f t="shared" si="204"/>
        <v>0</v>
      </c>
      <c r="BL389" s="48">
        <f t="shared" si="205"/>
        <v>9</v>
      </c>
    </row>
    <row r="390" spans="1:64" s="2" customFormat="1" ht="30" customHeight="1">
      <c r="A390" s="29" t="str">
        <f t="shared" ref="A390:A453" si="206">IF(C390&gt;0, VLOOKUP(C390,Код_ООП,12,FALSE()),0)</f>
        <v>Д</v>
      </c>
      <c r="B390" s="29" t="str">
        <f t="shared" ref="B390:B453" si="207">IF(C390&gt;0, VLOOKUP(C390,Код_ООП,11,FALSE()),0)</f>
        <v>Б</v>
      </c>
      <c r="C390" s="30" t="s">
        <v>219</v>
      </c>
      <c r="D390" s="31" t="str">
        <f t="shared" ref="D390:D453" si="208">IF(C390&gt;0, VLOOKUP(C390,Код_ООП,2,FALSE()),0)</f>
        <v>'01.03.02</v>
      </c>
      <c r="E390" s="32" t="str">
        <f t="shared" ref="E390:E453" si="209">IF(C390&gt;0, VLOOKUP(C390,Код_ООП,8,FALSE()),0)</f>
        <v>Прикладная математика и информатика</v>
      </c>
      <c r="F390" s="33" t="s">
        <v>154</v>
      </c>
      <c r="G390" s="33" t="s">
        <v>75</v>
      </c>
      <c r="H390" s="34"/>
      <c r="I390" s="34"/>
      <c r="J390" s="35" t="s">
        <v>166</v>
      </c>
      <c r="K390" s="38" t="s">
        <v>167</v>
      </c>
      <c r="L390" s="36">
        <v>6</v>
      </c>
      <c r="M390" s="37" t="s">
        <v>168</v>
      </c>
      <c r="N390" s="38"/>
      <c r="O390" s="38"/>
      <c r="P390" s="38"/>
      <c r="Q390" s="37"/>
      <c r="R390" s="38"/>
      <c r="S390" s="38"/>
      <c r="T390" s="38"/>
      <c r="U390" s="38"/>
      <c r="V390" s="38">
        <v>6</v>
      </c>
      <c r="W390" s="39" t="str">
        <f t="shared" ref="W390:W453" si="210">MID(C390,1,5)</f>
        <v>НПМбд</v>
      </c>
      <c r="X390" s="36" t="s">
        <v>224</v>
      </c>
      <c r="Y390" s="36"/>
      <c r="Z390" s="36"/>
      <c r="AA390" s="39">
        <f t="shared" ref="AA390:AA453" si="211">AB390+AC390</f>
        <v>10</v>
      </c>
      <c r="AB390" s="54">
        <v>7</v>
      </c>
      <c r="AC390" s="54">
        <v>3</v>
      </c>
      <c r="AD390" s="40">
        <f t="shared" ref="AD390:AD453" si="212">IF(M390="сп",6,IF(M390="клн",8,IF(OR(M390="лаб",M390="ия"),12,IF(OR(M390="пр",M390="ТЕСТ"),IF(OR(B390="Б",B390="С"),24,12),IF(M390="лек",AA390,1)))))</f>
        <v>1</v>
      </c>
      <c r="AE390" s="41">
        <f t="shared" ref="AE390:AE453" si="213">IF(AF390&gt;1,1,AF390)</f>
        <v>1</v>
      </c>
      <c r="AF390" s="41">
        <f t="shared" ref="AF390:AF453" si="214">AA390/AD390</f>
        <v>10</v>
      </c>
      <c r="AG390" s="42" t="s">
        <v>80</v>
      </c>
      <c r="AH390" s="37" t="s">
        <v>169</v>
      </c>
      <c r="AI390" s="37"/>
      <c r="AJ390" s="55" t="s">
        <v>170</v>
      </c>
      <c r="AK390" s="37"/>
      <c r="AL390" s="44">
        <f t="shared" ref="AL390:AL453" si="215">IF(OR(M390="лек",M390="ТУИС"),(IF(NOT(B390="ЦМ"),N390*L390,0)),0)</f>
        <v>0</v>
      </c>
      <c r="AM390" s="44">
        <f t="shared" ref="AM390:AM453" si="216">IF(OR(M390="пр",M390="ия",M390="сп"),P390*AE390*L390,0)</f>
        <v>0</v>
      </c>
      <c r="AN390" s="44">
        <f t="shared" ref="AN390:AN453" si="217">IF(OR(M390="лаб",M390="клн"),O390*AE390*L390,0)</f>
        <v>0</v>
      </c>
      <c r="AO390" s="44">
        <f t="shared" ref="AO390:AO453" si="218">IF((AND(OR(K390=1,K390=2,K390=3,K390=4,K390=5,K390=6,K390=7,K390=8,K390=9,K390=10,K390=11,K390=12),OR(Q390="Зач",Q390="Экз"))),ТКиРА*AA390,0)+IF(SUM(N390:P390)&lt;&gt;0,IF(Q390="ТК",ТКиРА*AA390,0),0)</f>
        <v>0</v>
      </c>
      <c r="AP390" s="44">
        <f t="shared" ref="AP390:AP453" si="219">IF(SUM(O390:P390)&lt;&gt;0,IF(Q390="Зач",ПАБРС*AA390,0),0)+IF(N390&lt;&gt;0,IF(Q390="Экз",ПАБРС*AA390,0),0)</f>
        <v>0</v>
      </c>
      <c r="AQ390" s="44">
        <f t="shared" ref="AQ390:AQ453" si="220">IF(AP390&lt;&gt;0,ОфВед*(IF(OR(M390="лек",M390="лаб"),Z390,AE390)),0)</f>
        <v>0</v>
      </c>
      <c r="AR390" s="44">
        <f t="shared" ref="AR390:AR453" si="221">IF(A390="Д",ТКЛД,IF(A390="В",ТКЛВ,IF(A390="З",ТКЛЗ,0)))*AL390*Z390</f>
        <v>0</v>
      </c>
      <c r="AS390" s="44">
        <f t="shared" ref="AS390:AS453" si="222">IF(OR(M390="лаб",M390="пр"),IF(R390="К",AA390*ВПКР,IF(R390="М",AA390*ВПИБ,0)),0)</f>
        <v>0</v>
      </c>
      <c r="AT390" s="44">
        <f t="shared" ref="AT390:AT453" si="223">IF(OR(M390="лаб",M390="пр"),IF(S390="К",AA390*ВПКП,0),0)</f>
        <v>0</v>
      </c>
      <c r="AU390" s="44">
        <f t="shared" ref="AU390:AU453" si="224">IF(M390="УП",T390/1.5*AA390*РУП,IF(M390="УПМ",T390/1.5*AA390*РУПЛеч,0))</f>
        <v>0</v>
      </c>
      <c r="AV390" s="44">
        <f>IF(M390="ПП",РПП*AA390*(U390/1.5),IF(M390="ВП",ВПр*AA390*(U390/1.5),IF(M390="РПА",РПА*AA390*(U390/1.5),IF(M390="КПА",кпа*AA390*(U390/1.5),0))))</f>
        <v>0</v>
      </c>
      <c r="AW390" s="44">
        <f t="shared" ref="AW390:AW453" si="225">IF(M390="НР",(AB390*НИРМ+AC390*НИРМИн)*(V390/1.5),IF(M390="НИ",(AB390*НИРА+AC390*НИРАИ)*(V390/1.5),0))</f>
        <v>46</v>
      </c>
      <c r="AX390" s="44">
        <f t="shared" ref="AX390:AX453" si="226">IF(AND(M390="ЦП",B390="ЦМ"),AA390*ЦП,0)</f>
        <v>0</v>
      </c>
      <c r="AY390" s="44">
        <f t="shared" ref="AY390:AY453" si="227">IF(B390="А",IF(M390="РР",AA390*РефАсп,IF(M390="РРФ",AA390*РефФил,0)),0)</f>
        <v>0</v>
      </c>
      <c r="AZ390" s="44">
        <f t="shared" ref="AZ390:AZ453" si="228">IF(AND(Q390="КЭ",M390="ЧК"),AA390*КдЭк,0)</f>
        <v>0</v>
      </c>
      <c r="BA390" s="44">
        <f t="shared" ref="BA390:BA453" si="229">IF(AND(M390="НКД",B390="Д"),AA390*НКД,0)+IF(AND(M390="РПЛ",B390="А"),AA390*РукПЛ,0)+IF(AND(M390="РСтж",B390="А"),AB390*РукСт+AC390*РукИСт,0)+IF(M390="ФГТ",AB390*РукРФа+AC390*РукИна,0)</f>
        <v>0</v>
      </c>
      <c r="BB390" s="44">
        <f t="shared" ref="BB390:BB453" si="230">IF(M390="РК",IF(OR(B390="С",B390="М"),(AB390*РСМ+AC390*РСМИ),0),0)+IF(M390="РК",IF(B390="Б",(AB390*РБ+AC390*РБИ),0),0)+IF(M390="РК",IF(B390="А",(AB390*РНКР+AC390*РНКРИн),0),0)+IF(AND(Q390="ПАкр"),AA390*0.3)</f>
        <v>0</v>
      </c>
      <c r="BC390" s="44">
        <f t="shared" ref="BC390:BC453" si="231">IF(M390="РДП",IF(B390="А",AA390*РРА,IF(OR(B390="С",B390="М"),AA390*РРСМ,IF(B390="Б",AA390*РРБ,0))),IF(M390="РДИ",AA390*РДП,0))</f>
        <v>0</v>
      </c>
      <c r="BD390" s="44">
        <f t="shared" ref="BD390:BD453" si="232">IF(M390="ЧГ",AA390*ЧГ,IF(M390="ПГ",AA390*ПГ,IF(M390="ТЕСТ",ТГИЭ*AF390,IF(M390="СГ",AA390*СГ,0))))</f>
        <v>0</v>
      </c>
      <c r="BE390" s="45">
        <f t="shared" ref="BE390:BE453" si="233">SUM(AL390:BD390)</f>
        <v>46</v>
      </c>
      <c r="BF390" s="46"/>
      <c r="BG390" s="47">
        <f t="shared" ref="BG390:BG453" si="234">IF(OR(K390="1;1",K390="1;2",K390=1,K390="3;1",K390="3;2",K390=3,K390="5;1",K390="5;2",K390=5,K390="7;1",K390="7;2",K390=7,K390="9;1",K390="9;2",K390=9,K390=11),SUM(AL390:AN390),0)</f>
        <v>0</v>
      </c>
      <c r="BH390" s="47">
        <f t="shared" ref="BH390:BH453" si="235">IF(BG390&lt;&gt;0,SUM(N390:P390)/2,0)</f>
        <v>0</v>
      </c>
      <c r="BI390" s="47">
        <f t="shared" ref="BI390:BI453" si="236">IF(OR(K390="1;1",K390="1;2",K390=1,K390="3;1",K390="3;2",K390=3,K390="5;1",K390="5;2",K390=5,K390="7;1",K390="7;2",K390=7,K390="9;1",K390="9;2",K390=9,K390=11),SUM(AO390:BD390),0)</f>
        <v>0</v>
      </c>
      <c r="BJ390" s="48">
        <f t="shared" ref="BJ390:BJ453" si="237">IF(OR(K390="2;3",K390="2;4",K390=2,K390="4;3",K390="4;4",K390=4,K390="6;3",K390="6;4",K390=6,K390="8;3",K390="8;4",K390=8,K390="10;3",K390="10;4",K390=10,K390=12),SUM(AL390:AN390),0)</f>
        <v>0</v>
      </c>
      <c r="BK390" s="48">
        <f t="shared" ref="BK390:BK453" si="238">IF(BJ390&lt;&gt;0,SUM(N390:P390)/2,0)</f>
        <v>0</v>
      </c>
      <c r="BL390" s="48">
        <f t="shared" ref="BL390:BL453" si="239">IF(OR(K390="2;3",K390="2;4",K390=2,K390="4;3",K390="4;4",K390=4,K390="6;3",K390="6;4",K390=6,K390="8;3",K390="8;4",K390=8,K390="10;3",K390="10;4",K390=10,K390=12),SUM(AO390:BD390),0)</f>
        <v>46</v>
      </c>
    </row>
    <row r="391" spans="1:64" s="2" customFormat="1" ht="30" customHeight="1">
      <c r="A391" s="29" t="str">
        <f t="shared" si="206"/>
        <v>Д</v>
      </c>
      <c r="B391" s="29" t="str">
        <f t="shared" si="207"/>
        <v>Б</v>
      </c>
      <c r="C391" s="30" t="s">
        <v>219</v>
      </c>
      <c r="D391" s="31" t="str">
        <f t="shared" si="208"/>
        <v>'01.03.02</v>
      </c>
      <c r="E391" s="32" t="str">
        <f t="shared" si="209"/>
        <v>Прикладная математика и информатика</v>
      </c>
      <c r="F391" s="33" t="s">
        <v>154</v>
      </c>
      <c r="G391" s="33" t="s">
        <v>75</v>
      </c>
      <c r="H391" s="34"/>
      <c r="I391" s="34"/>
      <c r="J391" s="35" t="s">
        <v>166</v>
      </c>
      <c r="K391" s="52" t="s">
        <v>167</v>
      </c>
      <c r="L391" s="36">
        <v>6</v>
      </c>
      <c r="M391" s="37" t="s">
        <v>168</v>
      </c>
      <c r="N391" s="52"/>
      <c r="O391" s="52"/>
      <c r="P391" s="52"/>
      <c r="Q391" s="37"/>
      <c r="R391" s="52"/>
      <c r="S391" s="52"/>
      <c r="T391" s="52"/>
      <c r="U391" s="52"/>
      <c r="V391" s="52">
        <v>6</v>
      </c>
      <c r="W391" s="39" t="str">
        <f t="shared" si="210"/>
        <v>НПМбд</v>
      </c>
      <c r="X391" s="36" t="s">
        <v>224</v>
      </c>
      <c r="Y391" s="36"/>
      <c r="Z391" s="36"/>
      <c r="AA391" s="39">
        <f t="shared" si="211"/>
        <v>3</v>
      </c>
      <c r="AB391" s="54">
        <v>2</v>
      </c>
      <c r="AC391" s="54">
        <v>1</v>
      </c>
      <c r="AD391" s="40">
        <f t="shared" si="212"/>
        <v>1</v>
      </c>
      <c r="AE391" s="41">
        <f t="shared" si="213"/>
        <v>1</v>
      </c>
      <c r="AF391" s="41">
        <f t="shared" si="214"/>
        <v>3</v>
      </c>
      <c r="AG391" s="42" t="s">
        <v>80</v>
      </c>
      <c r="AH391" s="37" t="s">
        <v>81</v>
      </c>
      <c r="AI391" s="37" t="s">
        <v>94</v>
      </c>
      <c r="AJ391" s="43" t="s">
        <v>218</v>
      </c>
      <c r="AK391" s="37"/>
      <c r="AL391" s="44">
        <f t="shared" si="215"/>
        <v>0</v>
      </c>
      <c r="AM391" s="44">
        <f t="shared" si="216"/>
        <v>0</v>
      </c>
      <c r="AN391" s="44">
        <f t="shared" si="217"/>
        <v>0</v>
      </c>
      <c r="AO391" s="44">
        <f t="shared" si="218"/>
        <v>0</v>
      </c>
      <c r="AP391" s="44">
        <f t="shared" si="219"/>
        <v>0</v>
      </c>
      <c r="AQ391" s="44">
        <f t="shared" si="220"/>
        <v>0</v>
      </c>
      <c r="AR391" s="44">
        <f t="shared" si="221"/>
        <v>0</v>
      </c>
      <c r="AS391" s="44">
        <f t="shared" si="222"/>
        <v>0</v>
      </c>
      <c r="AT391" s="44">
        <f t="shared" si="223"/>
        <v>0</v>
      </c>
      <c r="AU391" s="44">
        <f t="shared" si="224"/>
        <v>0</v>
      </c>
      <c r="AV391" s="44">
        <f>IF(M391="ПП",РПП*AA391*(U391/1.5),IF(M391="ВП",ВПр*AA391*(U391/1.5),IF(M391="РПА",РПА*AA391*(U391/1.5),IF(M391="КПА",кпа*AA391*(U391/1.5),0))))</f>
        <v>0</v>
      </c>
      <c r="AW391" s="44">
        <f t="shared" si="225"/>
        <v>14</v>
      </c>
      <c r="AX391" s="44">
        <f t="shared" si="226"/>
        <v>0</v>
      </c>
      <c r="AY391" s="44">
        <f t="shared" si="227"/>
        <v>0</v>
      </c>
      <c r="AZ391" s="44">
        <f t="shared" si="228"/>
        <v>0</v>
      </c>
      <c r="BA391" s="44">
        <f t="shared" si="229"/>
        <v>0</v>
      </c>
      <c r="BB391" s="44">
        <f t="shared" si="230"/>
        <v>0</v>
      </c>
      <c r="BC391" s="44">
        <f t="shared" si="231"/>
        <v>0</v>
      </c>
      <c r="BD391" s="44">
        <f t="shared" si="232"/>
        <v>0</v>
      </c>
      <c r="BE391" s="45">
        <f t="shared" si="233"/>
        <v>14</v>
      </c>
      <c r="BF391" s="46"/>
      <c r="BG391" s="47">
        <f t="shared" si="234"/>
        <v>0</v>
      </c>
      <c r="BH391" s="47">
        <f t="shared" si="235"/>
        <v>0</v>
      </c>
      <c r="BI391" s="47">
        <f t="shared" si="236"/>
        <v>0</v>
      </c>
      <c r="BJ391" s="48">
        <f t="shared" si="237"/>
        <v>0</v>
      </c>
      <c r="BK391" s="48">
        <f t="shared" si="238"/>
        <v>0</v>
      </c>
      <c r="BL391" s="48">
        <f t="shared" si="239"/>
        <v>14</v>
      </c>
    </row>
    <row r="392" spans="1:64" s="2" customFormat="1" ht="30" customHeight="1">
      <c r="A392" s="29" t="str">
        <f t="shared" si="206"/>
        <v>Д</v>
      </c>
      <c r="B392" s="29" t="str">
        <f t="shared" si="207"/>
        <v>Б</v>
      </c>
      <c r="C392" s="30" t="s">
        <v>219</v>
      </c>
      <c r="D392" s="31" t="str">
        <f t="shared" si="208"/>
        <v>'01.03.02</v>
      </c>
      <c r="E392" s="32" t="str">
        <f t="shared" si="209"/>
        <v>Прикладная математика и информатика</v>
      </c>
      <c r="F392" s="33" t="s">
        <v>154</v>
      </c>
      <c r="G392" s="33" t="s">
        <v>75</v>
      </c>
      <c r="H392" s="34"/>
      <c r="I392" s="34"/>
      <c r="J392" s="35" t="s">
        <v>166</v>
      </c>
      <c r="K392" s="36" t="s">
        <v>167</v>
      </c>
      <c r="L392" s="36">
        <v>6</v>
      </c>
      <c r="M392" s="37" t="s">
        <v>168</v>
      </c>
      <c r="N392" s="36"/>
      <c r="O392" s="36"/>
      <c r="P392" s="36"/>
      <c r="Q392" s="37"/>
      <c r="R392" s="38"/>
      <c r="S392" s="38"/>
      <c r="T392" s="38"/>
      <c r="U392" s="38"/>
      <c r="V392" s="38">
        <v>6</v>
      </c>
      <c r="W392" s="39" t="str">
        <f t="shared" si="210"/>
        <v>НПМбд</v>
      </c>
      <c r="X392" s="36" t="s">
        <v>224</v>
      </c>
      <c r="Y392" s="36"/>
      <c r="Z392" s="36"/>
      <c r="AA392" s="39">
        <f t="shared" si="211"/>
        <v>5</v>
      </c>
      <c r="AB392" s="54">
        <v>2</v>
      </c>
      <c r="AC392" s="54">
        <v>3</v>
      </c>
      <c r="AD392" s="40">
        <f t="shared" si="212"/>
        <v>1</v>
      </c>
      <c r="AE392" s="41">
        <f t="shared" si="213"/>
        <v>1</v>
      </c>
      <c r="AF392" s="41">
        <f t="shared" si="214"/>
        <v>5</v>
      </c>
      <c r="AG392" s="42" t="s">
        <v>80</v>
      </c>
      <c r="AH392" s="37" t="s">
        <v>81</v>
      </c>
      <c r="AI392" s="37" t="s">
        <v>94</v>
      </c>
      <c r="AJ392" s="43" t="s">
        <v>119</v>
      </c>
      <c r="AK392" s="37"/>
      <c r="AL392" s="44">
        <f t="shared" si="215"/>
        <v>0</v>
      </c>
      <c r="AM392" s="44">
        <f t="shared" si="216"/>
        <v>0</v>
      </c>
      <c r="AN392" s="44">
        <f t="shared" si="217"/>
        <v>0</v>
      </c>
      <c r="AO392" s="44">
        <f t="shared" si="218"/>
        <v>0</v>
      </c>
      <c r="AP392" s="44">
        <f t="shared" si="219"/>
        <v>0</v>
      </c>
      <c r="AQ392" s="44">
        <f t="shared" si="220"/>
        <v>0</v>
      </c>
      <c r="AR392" s="44">
        <f t="shared" si="221"/>
        <v>0</v>
      </c>
      <c r="AS392" s="44">
        <f t="shared" si="222"/>
        <v>0</v>
      </c>
      <c r="AT392" s="44">
        <f t="shared" si="223"/>
        <v>0</v>
      </c>
      <c r="AU392" s="44">
        <f t="shared" si="224"/>
        <v>0</v>
      </c>
      <c r="AV392" s="44">
        <f>IF(M392="ПП",РПП*AA392*(U392/1.5),IF(M392="ВП",ВПр*AA392*(U392/1.5),IF(M392="РПА",РПА*AA392*(U392/1.5),IF(M392="КПА",кпа*AA392*(U392/1.5),0))))</f>
        <v>0</v>
      </c>
      <c r="AW392" s="44">
        <f t="shared" si="225"/>
        <v>26</v>
      </c>
      <c r="AX392" s="44">
        <f t="shared" si="226"/>
        <v>0</v>
      </c>
      <c r="AY392" s="44">
        <f t="shared" si="227"/>
        <v>0</v>
      </c>
      <c r="AZ392" s="44">
        <f t="shared" si="228"/>
        <v>0</v>
      </c>
      <c r="BA392" s="44">
        <f t="shared" si="229"/>
        <v>0</v>
      </c>
      <c r="BB392" s="44">
        <f t="shared" si="230"/>
        <v>0</v>
      </c>
      <c r="BC392" s="44">
        <f t="shared" si="231"/>
        <v>0</v>
      </c>
      <c r="BD392" s="44">
        <f t="shared" si="232"/>
        <v>0</v>
      </c>
      <c r="BE392" s="45">
        <f t="shared" si="233"/>
        <v>26</v>
      </c>
      <c r="BF392" s="46"/>
      <c r="BG392" s="47">
        <f t="shared" si="234"/>
        <v>0</v>
      </c>
      <c r="BH392" s="47">
        <f t="shared" si="235"/>
        <v>0</v>
      </c>
      <c r="BI392" s="47">
        <f t="shared" si="236"/>
        <v>0</v>
      </c>
      <c r="BJ392" s="48">
        <f t="shared" si="237"/>
        <v>0</v>
      </c>
      <c r="BK392" s="48">
        <f t="shared" si="238"/>
        <v>0</v>
      </c>
      <c r="BL392" s="48">
        <f t="shared" si="239"/>
        <v>26</v>
      </c>
    </row>
    <row r="393" spans="1:64" s="2" customFormat="1" ht="30" customHeight="1">
      <c r="A393" s="29" t="str">
        <f t="shared" si="206"/>
        <v>Д</v>
      </c>
      <c r="B393" s="29" t="str">
        <f t="shared" si="207"/>
        <v>Б</v>
      </c>
      <c r="C393" s="30" t="s">
        <v>219</v>
      </c>
      <c r="D393" s="31" t="str">
        <f t="shared" si="208"/>
        <v>'01.03.02</v>
      </c>
      <c r="E393" s="32" t="str">
        <f t="shared" si="209"/>
        <v>Прикладная математика и информатика</v>
      </c>
      <c r="F393" s="33" t="s">
        <v>154</v>
      </c>
      <c r="G393" s="33" t="s">
        <v>75</v>
      </c>
      <c r="H393" s="34"/>
      <c r="I393" s="34"/>
      <c r="J393" s="35" t="s">
        <v>166</v>
      </c>
      <c r="K393" s="36" t="s">
        <v>167</v>
      </c>
      <c r="L393" s="36">
        <v>6</v>
      </c>
      <c r="M393" s="37" t="s">
        <v>168</v>
      </c>
      <c r="N393" s="36"/>
      <c r="O393" s="36"/>
      <c r="P393" s="36"/>
      <c r="Q393" s="37"/>
      <c r="R393" s="38"/>
      <c r="S393" s="38"/>
      <c r="T393" s="38"/>
      <c r="U393" s="38"/>
      <c r="V393" s="38">
        <v>6</v>
      </c>
      <c r="W393" s="39" t="str">
        <f t="shared" si="210"/>
        <v>НПМбд</v>
      </c>
      <c r="X393" s="36" t="s">
        <v>224</v>
      </c>
      <c r="Y393" s="36"/>
      <c r="Z393" s="36"/>
      <c r="AA393" s="39">
        <f t="shared" si="211"/>
        <v>1</v>
      </c>
      <c r="AB393" s="54">
        <v>1</v>
      </c>
      <c r="AC393" s="54"/>
      <c r="AD393" s="40">
        <f t="shared" si="212"/>
        <v>1</v>
      </c>
      <c r="AE393" s="41">
        <f t="shared" si="213"/>
        <v>1</v>
      </c>
      <c r="AF393" s="41">
        <f t="shared" si="214"/>
        <v>1</v>
      </c>
      <c r="AG393" s="42" t="s">
        <v>80</v>
      </c>
      <c r="AH393" s="37" t="s">
        <v>81</v>
      </c>
      <c r="AI393" s="37" t="s">
        <v>94</v>
      </c>
      <c r="AJ393" s="43" t="s">
        <v>107</v>
      </c>
      <c r="AK393" s="37"/>
      <c r="AL393" s="44">
        <f t="shared" si="215"/>
        <v>0</v>
      </c>
      <c r="AM393" s="44">
        <f t="shared" si="216"/>
        <v>0</v>
      </c>
      <c r="AN393" s="44">
        <f t="shared" si="217"/>
        <v>0</v>
      </c>
      <c r="AO393" s="44">
        <f t="shared" si="218"/>
        <v>0</v>
      </c>
      <c r="AP393" s="44">
        <f t="shared" si="219"/>
        <v>0</v>
      </c>
      <c r="AQ393" s="44">
        <f t="shared" si="220"/>
        <v>0</v>
      </c>
      <c r="AR393" s="44">
        <f t="shared" si="221"/>
        <v>0</v>
      </c>
      <c r="AS393" s="44">
        <f t="shared" si="222"/>
        <v>0</v>
      </c>
      <c r="AT393" s="44">
        <f t="shared" si="223"/>
        <v>0</v>
      </c>
      <c r="AU393" s="44">
        <f t="shared" si="224"/>
        <v>0</v>
      </c>
      <c r="AV393" s="44">
        <f>IF(M393="ПП",РПП*AA393*(U393/1.5),IF(M393="ВП",ВПр*AA393*(U393/1.5),IF(M393="РПА",РПА*AA393*(U393/1.5),IF(M393="КПА",кпа*AA393*(U393/1.5),0))))</f>
        <v>0</v>
      </c>
      <c r="AW393" s="44">
        <f t="shared" si="225"/>
        <v>4</v>
      </c>
      <c r="AX393" s="44">
        <f t="shared" si="226"/>
        <v>0</v>
      </c>
      <c r="AY393" s="44">
        <f t="shared" si="227"/>
        <v>0</v>
      </c>
      <c r="AZ393" s="44">
        <f t="shared" si="228"/>
        <v>0</v>
      </c>
      <c r="BA393" s="44">
        <f t="shared" si="229"/>
        <v>0</v>
      </c>
      <c r="BB393" s="44">
        <f t="shared" si="230"/>
        <v>0</v>
      </c>
      <c r="BC393" s="44">
        <f t="shared" si="231"/>
        <v>0</v>
      </c>
      <c r="BD393" s="44">
        <f t="shared" si="232"/>
        <v>0</v>
      </c>
      <c r="BE393" s="45">
        <f t="shared" si="233"/>
        <v>4</v>
      </c>
      <c r="BF393" s="46"/>
      <c r="BG393" s="47">
        <f t="shared" si="234"/>
        <v>0</v>
      </c>
      <c r="BH393" s="47">
        <f t="shared" si="235"/>
        <v>0</v>
      </c>
      <c r="BI393" s="47">
        <f t="shared" si="236"/>
        <v>0</v>
      </c>
      <c r="BJ393" s="48">
        <f t="shared" si="237"/>
        <v>0</v>
      </c>
      <c r="BK393" s="48">
        <f t="shared" si="238"/>
        <v>0</v>
      </c>
      <c r="BL393" s="48">
        <f t="shared" si="239"/>
        <v>4</v>
      </c>
    </row>
    <row r="394" spans="1:64" s="2" customFormat="1" ht="30" customHeight="1">
      <c r="A394" s="29" t="str">
        <f t="shared" si="206"/>
        <v>Д</v>
      </c>
      <c r="B394" s="29" t="str">
        <f t="shared" si="207"/>
        <v>Б</v>
      </c>
      <c r="C394" s="30" t="s">
        <v>219</v>
      </c>
      <c r="D394" s="31" t="str">
        <f t="shared" si="208"/>
        <v>'01.03.02</v>
      </c>
      <c r="E394" s="32" t="str">
        <f t="shared" si="209"/>
        <v>Прикладная математика и информатика</v>
      </c>
      <c r="F394" s="33" t="s">
        <v>154</v>
      </c>
      <c r="G394" s="33" t="s">
        <v>75</v>
      </c>
      <c r="H394" s="34"/>
      <c r="I394" s="34"/>
      <c r="J394" s="35" t="s">
        <v>166</v>
      </c>
      <c r="K394" s="36" t="s">
        <v>167</v>
      </c>
      <c r="L394" s="36">
        <v>6</v>
      </c>
      <c r="M394" s="37" t="s">
        <v>168</v>
      </c>
      <c r="N394" s="36"/>
      <c r="O394" s="36"/>
      <c r="P394" s="36"/>
      <c r="Q394" s="37"/>
      <c r="R394" s="38"/>
      <c r="S394" s="38"/>
      <c r="T394" s="38"/>
      <c r="U394" s="38"/>
      <c r="V394" s="38">
        <v>6</v>
      </c>
      <c r="W394" s="39" t="str">
        <f t="shared" si="210"/>
        <v>НПМбд</v>
      </c>
      <c r="X394" s="36" t="s">
        <v>224</v>
      </c>
      <c r="Y394" s="36"/>
      <c r="Z394" s="36"/>
      <c r="AA394" s="39">
        <f t="shared" si="211"/>
        <v>2</v>
      </c>
      <c r="AB394" s="54">
        <v>2</v>
      </c>
      <c r="AC394" s="54"/>
      <c r="AD394" s="40">
        <f t="shared" si="212"/>
        <v>1</v>
      </c>
      <c r="AE394" s="41">
        <f t="shared" si="213"/>
        <v>1</v>
      </c>
      <c r="AF394" s="41">
        <f t="shared" si="214"/>
        <v>2</v>
      </c>
      <c r="AG394" s="42" t="s">
        <v>80</v>
      </c>
      <c r="AH394" s="37" t="s">
        <v>100</v>
      </c>
      <c r="AI394" s="37" t="s">
        <v>94</v>
      </c>
      <c r="AJ394" s="43" t="s">
        <v>101</v>
      </c>
      <c r="AK394" s="37"/>
      <c r="AL394" s="44">
        <f t="shared" si="215"/>
        <v>0</v>
      </c>
      <c r="AM394" s="44">
        <f t="shared" si="216"/>
        <v>0</v>
      </c>
      <c r="AN394" s="44">
        <f t="shared" si="217"/>
        <v>0</v>
      </c>
      <c r="AO394" s="44">
        <f t="shared" si="218"/>
        <v>0</v>
      </c>
      <c r="AP394" s="44">
        <f t="shared" si="219"/>
        <v>0</v>
      </c>
      <c r="AQ394" s="44">
        <f t="shared" si="220"/>
        <v>0</v>
      </c>
      <c r="AR394" s="44">
        <f t="shared" si="221"/>
        <v>0</v>
      </c>
      <c r="AS394" s="44">
        <f t="shared" si="222"/>
        <v>0</v>
      </c>
      <c r="AT394" s="44">
        <f t="shared" si="223"/>
        <v>0</v>
      </c>
      <c r="AU394" s="44">
        <f t="shared" si="224"/>
        <v>0</v>
      </c>
      <c r="AV394" s="44">
        <f>IF(M394="ПП",РПП*AA394*(U394/1.5),IF(M394="ВП",ВПр*AA394*(U394/1.5),IF(M394="РПА",РПА*AA394*(U394/1.5),IF(M394="КПА",кпа*AA394*(U394/1.5),0))))</f>
        <v>0</v>
      </c>
      <c r="AW394" s="44">
        <f t="shared" si="225"/>
        <v>8</v>
      </c>
      <c r="AX394" s="44">
        <f t="shared" si="226"/>
        <v>0</v>
      </c>
      <c r="AY394" s="44">
        <f t="shared" si="227"/>
        <v>0</v>
      </c>
      <c r="AZ394" s="44">
        <f t="shared" si="228"/>
        <v>0</v>
      </c>
      <c r="BA394" s="44">
        <f t="shared" si="229"/>
        <v>0</v>
      </c>
      <c r="BB394" s="44">
        <f t="shared" si="230"/>
        <v>0</v>
      </c>
      <c r="BC394" s="44">
        <f t="shared" si="231"/>
        <v>0</v>
      </c>
      <c r="BD394" s="44">
        <f t="shared" si="232"/>
        <v>0</v>
      </c>
      <c r="BE394" s="45">
        <f t="shared" si="233"/>
        <v>8</v>
      </c>
      <c r="BF394" s="46"/>
      <c r="BG394" s="47">
        <f t="shared" si="234"/>
        <v>0</v>
      </c>
      <c r="BH394" s="47">
        <f t="shared" si="235"/>
        <v>0</v>
      </c>
      <c r="BI394" s="47">
        <f t="shared" si="236"/>
        <v>0</v>
      </c>
      <c r="BJ394" s="48">
        <f t="shared" si="237"/>
        <v>0</v>
      </c>
      <c r="BK394" s="48">
        <f t="shared" si="238"/>
        <v>0</v>
      </c>
      <c r="BL394" s="48">
        <f t="shared" si="239"/>
        <v>8</v>
      </c>
    </row>
    <row r="395" spans="1:64" s="2" customFormat="1" ht="30" customHeight="1">
      <c r="A395" s="29" t="str">
        <f t="shared" si="206"/>
        <v>Д</v>
      </c>
      <c r="B395" s="29" t="str">
        <f t="shared" si="207"/>
        <v>Б</v>
      </c>
      <c r="C395" s="30" t="s">
        <v>219</v>
      </c>
      <c r="D395" s="31" t="str">
        <f t="shared" si="208"/>
        <v>'01.03.02</v>
      </c>
      <c r="E395" s="32" t="str">
        <f t="shared" si="209"/>
        <v>Прикладная математика и информатика</v>
      </c>
      <c r="F395" s="33" t="s">
        <v>154</v>
      </c>
      <c r="G395" s="33" t="s">
        <v>75</v>
      </c>
      <c r="H395" s="34"/>
      <c r="I395" s="34"/>
      <c r="J395" s="35" t="s">
        <v>166</v>
      </c>
      <c r="K395" s="36" t="s">
        <v>167</v>
      </c>
      <c r="L395" s="36">
        <v>6</v>
      </c>
      <c r="M395" s="37" t="s">
        <v>168</v>
      </c>
      <c r="N395" s="36"/>
      <c r="O395" s="36"/>
      <c r="P395" s="36"/>
      <c r="Q395" s="37"/>
      <c r="R395" s="38"/>
      <c r="S395" s="38"/>
      <c r="T395" s="38"/>
      <c r="U395" s="38"/>
      <c r="V395" s="38">
        <v>6</v>
      </c>
      <c r="W395" s="39" t="str">
        <f t="shared" si="210"/>
        <v>НПМбд</v>
      </c>
      <c r="X395" s="36" t="s">
        <v>224</v>
      </c>
      <c r="Y395" s="36"/>
      <c r="Z395" s="36"/>
      <c r="AA395" s="39">
        <f t="shared" si="211"/>
        <v>2</v>
      </c>
      <c r="AB395" s="54">
        <v>2</v>
      </c>
      <c r="AC395" s="54"/>
      <c r="AD395" s="40">
        <f t="shared" si="212"/>
        <v>1</v>
      </c>
      <c r="AE395" s="41">
        <f t="shared" si="213"/>
        <v>1</v>
      </c>
      <c r="AF395" s="41">
        <f t="shared" si="214"/>
        <v>2</v>
      </c>
      <c r="AG395" s="42" t="s">
        <v>80</v>
      </c>
      <c r="AH395" s="37" t="s">
        <v>81</v>
      </c>
      <c r="AI395" s="37" t="s">
        <v>94</v>
      </c>
      <c r="AJ395" s="43" t="s">
        <v>99</v>
      </c>
      <c r="AK395" s="37"/>
      <c r="AL395" s="44">
        <f t="shared" si="215"/>
        <v>0</v>
      </c>
      <c r="AM395" s="44">
        <f t="shared" si="216"/>
        <v>0</v>
      </c>
      <c r="AN395" s="44">
        <f t="shared" si="217"/>
        <v>0</v>
      </c>
      <c r="AO395" s="44">
        <f t="shared" si="218"/>
        <v>0</v>
      </c>
      <c r="AP395" s="44">
        <f t="shared" si="219"/>
        <v>0</v>
      </c>
      <c r="AQ395" s="44">
        <f t="shared" si="220"/>
        <v>0</v>
      </c>
      <c r="AR395" s="44">
        <f t="shared" si="221"/>
        <v>0</v>
      </c>
      <c r="AS395" s="44">
        <f t="shared" si="222"/>
        <v>0</v>
      </c>
      <c r="AT395" s="44">
        <f t="shared" si="223"/>
        <v>0</v>
      </c>
      <c r="AU395" s="44">
        <f t="shared" si="224"/>
        <v>0</v>
      </c>
      <c r="AV395" s="44">
        <f>IF(M395="ПП",РПП*AA395*(U395/1.5),IF(M395="ВП",ВПр*AA395*(U395/1.5),IF(M395="РПА",РПА*AA395*(U395/1.5),IF(M395="КПА",кпа*AA395*(U395/1.5),0))))</f>
        <v>0</v>
      </c>
      <c r="AW395" s="44">
        <f t="shared" si="225"/>
        <v>8</v>
      </c>
      <c r="AX395" s="44">
        <f t="shared" si="226"/>
        <v>0</v>
      </c>
      <c r="AY395" s="44">
        <f t="shared" si="227"/>
        <v>0</v>
      </c>
      <c r="AZ395" s="44">
        <f t="shared" si="228"/>
        <v>0</v>
      </c>
      <c r="BA395" s="44">
        <f t="shared" si="229"/>
        <v>0</v>
      </c>
      <c r="BB395" s="44">
        <f t="shared" si="230"/>
        <v>0</v>
      </c>
      <c r="BC395" s="44">
        <f t="shared" si="231"/>
        <v>0</v>
      </c>
      <c r="BD395" s="44">
        <f t="shared" si="232"/>
        <v>0</v>
      </c>
      <c r="BE395" s="45">
        <f t="shared" si="233"/>
        <v>8</v>
      </c>
      <c r="BF395" s="46"/>
      <c r="BG395" s="47">
        <f t="shared" si="234"/>
        <v>0</v>
      </c>
      <c r="BH395" s="47">
        <f t="shared" si="235"/>
        <v>0</v>
      </c>
      <c r="BI395" s="47">
        <f t="shared" si="236"/>
        <v>0</v>
      </c>
      <c r="BJ395" s="48">
        <f t="shared" si="237"/>
        <v>0</v>
      </c>
      <c r="BK395" s="48">
        <f t="shared" si="238"/>
        <v>0</v>
      </c>
      <c r="BL395" s="48">
        <f t="shared" si="239"/>
        <v>8</v>
      </c>
    </row>
    <row r="396" spans="1:64" s="2" customFormat="1" ht="30" customHeight="1">
      <c r="A396" s="29" t="str">
        <f t="shared" si="206"/>
        <v>Д</v>
      </c>
      <c r="B396" s="29" t="str">
        <f t="shared" si="207"/>
        <v>Б</v>
      </c>
      <c r="C396" s="30" t="s">
        <v>219</v>
      </c>
      <c r="D396" s="31" t="str">
        <f t="shared" si="208"/>
        <v>'01.03.02</v>
      </c>
      <c r="E396" s="32" t="str">
        <f t="shared" si="209"/>
        <v>Прикладная математика и информатика</v>
      </c>
      <c r="F396" s="33" t="s">
        <v>154</v>
      </c>
      <c r="G396" s="33" t="s">
        <v>75</v>
      </c>
      <c r="H396" s="34"/>
      <c r="I396" s="34"/>
      <c r="J396" s="35" t="s">
        <v>166</v>
      </c>
      <c r="K396" s="36" t="s">
        <v>167</v>
      </c>
      <c r="L396" s="36">
        <v>6</v>
      </c>
      <c r="M396" s="37" t="s">
        <v>168</v>
      </c>
      <c r="N396" s="36"/>
      <c r="O396" s="36"/>
      <c r="P396" s="36"/>
      <c r="Q396" s="37"/>
      <c r="R396" s="38"/>
      <c r="S396" s="38"/>
      <c r="T396" s="38"/>
      <c r="U396" s="38"/>
      <c r="V396" s="38">
        <v>6</v>
      </c>
      <c r="W396" s="39" t="str">
        <f t="shared" si="210"/>
        <v>НПМбд</v>
      </c>
      <c r="X396" s="36" t="s">
        <v>224</v>
      </c>
      <c r="Y396" s="36"/>
      <c r="Z396" s="36"/>
      <c r="AA396" s="39">
        <f t="shared" si="211"/>
        <v>1</v>
      </c>
      <c r="AB396" s="54">
        <v>1</v>
      </c>
      <c r="AC396" s="54"/>
      <c r="AD396" s="40">
        <f t="shared" si="212"/>
        <v>1</v>
      </c>
      <c r="AE396" s="41">
        <f t="shared" si="213"/>
        <v>1</v>
      </c>
      <c r="AF396" s="41">
        <f t="shared" si="214"/>
        <v>1</v>
      </c>
      <c r="AG396" s="42" t="s">
        <v>80</v>
      </c>
      <c r="AH396" s="37" t="s">
        <v>81</v>
      </c>
      <c r="AI396" s="37" t="s">
        <v>94</v>
      </c>
      <c r="AJ396" s="43" t="s">
        <v>102</v>
      </c>
      <c r="AK396" s="37"/>
      <c r="AL396" s="44">
        <f t="shared" si="215"/>
        <v>0</v>
      </c>
      <c r="AM396" s="44">
        <f t="shared" si="216"/>
        <v>0</v>
      </c>
      <c r="AN396" s="44">
        <f t="shared" si="217"/>
        <v>0</v>
      </c>
      <c r="AO396" s="44">
        <f t="shared" si="218"/>
        <v>0</v>
      </c>
      <c r="AP396" s="44">
        <f t="shared" si="219"/>
        <v>0</v>
      </c>
      <c r="AQ396" s="44">
        <f t="shared" si="220"/>
        <v>0</v>
      </c>
      <c r="AR396" s="44">
        <f t="shared" si="221"/>
        <v>0</v>
      </c>
      <c r="AS396" s="44">
        <f t="shared" si="222"/>
        <v>0</v>
      </c>
      <c r="AT396" s="44">
        <f t="shared" si="223"/>
        <v>0</v>
      </c>
      <c r="AU396" s="44">
        <f t="shared" si="224"/>
        <v>0</v>
      </c>
      <c r="AV396" s="44">
        <f>IF(M396="ПП",РПП*AA396*(U396/1.5),IF(M396="ВП",ВПр*AA396*(U396/1.5),IF(M396="РПА",РПА*AA396*(U396/1.5),IF(M396="КПА",кпа*AA396*(U396/1.5),0))))</f>
        <v>0</v>
      </c>
      <c r="AW396" s="44">
        <f t="shared" si="225"/>
        <v>4</v>
      </c>
      <c r="AX396" s="44">
        <f t="shared" si="226"/>
        <v>0</v>
      </c>
      <c r="AY396" s="44">
        <f t="shared" si="227"/>
        <v>0</v>
      </c>
      <c r="AZ396" s="44">
        <f t="shared" si="228"/>
        <v>0</v>
      </c>
      <c r="BA396" s="44">
        <f t="shared" si="229"/>
        <v>0</v>
      </c>
      <c r="BB396" s="44">
        <f t="shared" si="230"/>
        <v>0</v>
      </c>
      <c r="BC396" s="44">
        <f t="shared" si="231"/>
        <v>0</v>
      </c>
      <c r="BD396" s="44">
        <f t="shared" si="232"/>
        <v>0</v>
      </c>
      <c r="BE396" s="45">
        <f t="shared" si="233"/>
        <v>4</v>
      </c>
      <c r="BF396" s="46"/>
      <c r="BG396" s="47">
        <f t="shared" si="234"/>
        <v>0</v>
      </c>
      <c r="BH396" s="47">
        <f t="shared" si="235"/>
        <v>0</v>
      </c>
      <c r="BI396" s="47">
        <f t="shared" si="236"/>
        <v>0</v>
      </c>
      <c r="BJ396" s="48">
        <f t="shared" si="237"/>
        <v>0</v>
      </c>
      <c r="BK396" s="48">
        <f t="shared" si="238"/>
        <v>0</v>
      </c>
      <c r="BL396" s="48">
        <f t="shared" si="239"/>
        <v>4</v>
      </c>
    </row>
    <row r="397" spans="1:64" s="2" customFormat="1" ht="30" customHeight="1">
      <c r="A397" s="29" t="str">
        <f t="shared" si="206"/>
        <v>Д</v>
      </c>
      <c r="B397" s="29" t="str">
        <f t="shared" si="207"/>
        <v>Б</v>
      </c>
      <c r="C397" s="30" t="s">
        <v>219</v>
      </c>
      <c r="D397" s="31" t="str">
        <f t="shared" si="208"/>
        <v>'01.03.02</v>
      </c>
      <c r="E397" s="32" t="str">
        <f t="shared" si="209"/>
        <v>Прикладная математика и информатика</v>
      </c>
      <c r="F397" s="33" t="s">
        <v>154</v>
      </c>
      <c r="G397" s="33" t="s">
        <v>75</v>
      </c>
      <c r="H397" s="34"/>
      <c r="I397" s="34"/>
      <c r="J397" s="35" t="s">
        <v>166</v>
      </c>
      <c r="K397" s="36" t="s">
        <v>167</v>
      </c>
      <c r="L397" s="36">
        <v>6</v>
      </c>
      <c r="M397" s="37" t="s">
        <v>168</v>
      </c>
      <c r="N397" s="36"/>
      <c r="O397" s="36"/>
      <c r="P397" s="36"/>
      <c r="Q397" s="37"/>
      <c r="R397" s="36"/>
      <c r="S397" s="36"/>
      <c r="T397" s="36"/>
      <c r="U397" s="36"/>
      <c r="V397" s="36">
        <v>6</v>
      </c>
      <c r="W397" s="39" t="str">
        <f t="shared" si="210"/>
        <v>НПМбд</v>
      </c>
      <c r="X397" s="36" t="s">
        <v>224</v>
      </c>
      <c r="Y397" s="36"/>
      <c r="Z397" s="36"/>
      <c r="AA397" s="39">
        <f t="shared" si="211"/>
        <v>1</v>
      </c>
      <c r="AB397" s="54"/>
      <c r="AC397" s="54">
        <v>1</v>
      </c>
      <c r="AD397" s="40">
        <f t="shared" si="212"/>
        <v>1</v>
      </c>
      <c r="AE397" s="41">
        <f t="shared" si="213"/>
        <v>1</v>
      </c>
      <c r="AF397" s="41">
        <f t="shared" si="214"/>
        <v>1</v>
      </c>
      <c r="AG397" s="42" t="s">
        <v>80</v>
      </c>
      <c r="AH397" s="37" t="s">
        <v>111</v>
      </c>
      <c r="AI397" s="37" t="s">
        <v>94</v>
      </c>
      <c r="AJ397" s="43" t="s">
        <v>223</v>
      </c>
      <c r="AK397" s="37"/>
      <c r="AL397" s="44">
        <f t="shared" si="215"/>
        <v>0</v>
      </c>
      <c r="AM397" s="44">
        <f t="shared" si="216"/>
        <v>0</v>
      </c>
      <c r="AN397" s="44">
        <f t="shared" si="217"/>
        <v>0</v>
      </c>
      <c r="AO397" s="44">
        <f t="shared" si="218"/>
        <v>0</v>
      </c>
      <c r="AP397" s="44">
        <f t="shared" si="219"/>
        <v>0</v>
      </c>
      <c r="AQ397" s="44">
        <f t="shared" si="220"/>
        <v>0</v>
      </c>
      <c r="AR397" s="44">
        <f t="shared" si="221"/>
        <v>0</v>
      </c>
      <c r="AS397" s="44">
        <f t="shared" si="222"/>
        <v>0</v>
      </c>
      <c r="AT397" s="44">
        <f t="shared" si="223"/>
        <v>0</v>
      </c>
      <c r="AU397" s="44">
        <f t="shared" si="224"/>
        <v>0</v>
      </c>
      <c r="AV397" s="44">
        <f>IF(M397="ПП",РПП*AA397*(U397/1.5),IF(M397="ВП",ВПр*AA397*(U397/1.5),IF(M397="РПА",РПА*AA397*(U397/1.5),IF(M397="КПА",кпа*AA397*(U397/1.5),0))))</f>
        <v>0</v>
      </c>
      <c r="AW397" s="44">
        <f t="shared" si="225"/>
        <v>6</v>
      </c>
      <c r="AX397" s="44">
        <f t="shared" si="226"/>
        <v>0</v>
      </c>
      <c r="AY397" s="44">
        <f t="shared" si="227"/>
        <v>0</v>
      </c>
      <c r="AZ397" s="44">
        <f t="shared" si="228"/>
        <v>0</v>
      </c>
      <c r="BA397" s="44">
        <f t="shared" si="229"/>
        <v>0</v>
      </c>
      <c r="BB397" s="44">
        <f t="shared" si="230"/>
        <v>0</v>
      </c>
      <c r="BC397" s="44">
        <f t="shared" si="231"/>
        <v>0</v>
      </c>
      <c r="BD397" s="44">
        <f t="shared" si="232"/>
        <v>0</v>
      </c>
      <c r="BE397" s="45">
        <f t="shared" si="233"/>
        <v>6</v>
      </c>
      <c r="BF397" s="46"/>
      <c r="BG397" s="47">
        <f t="shared" si="234"/>
        <v>0</v>
      </c>
      <c r="BH397" s="47">
        <f t="shared" si="235"/>
        <v>0</v>
      </c>
      <c r="BI397" s="47">
        <f t="shared" si="236"/>
        <v>0</v>
      </c>
      <c r="BJ397" s="48">
        <f t="shared" si="237"/>
        <v>0</v>
      </c>
      <c r="BK397" s="48">
        <f t="shared" si="238"/>
        <v>0</v>
      </c>
      <c r="BL397" s="48">
        <f t="shared" si="239"/>
        <v>6</v>
      </c>
    </row>
    <row r="398" spans="1:64" s="2" customFormat="1" ht="30" customHeight="1">
      <c r="A398" s="29" t="str">
        <f t="shared" si="206"/>
        <v>Д</v>
      </c>
      <c r="B398" s="29" t="str">
        <f t="shared" si="207"/>
        <v>Б</v>
      </c>
      <c r="C398" s="30" t="s">
        <v>219</v>
      </c>
      <c r="D398" s="31" t="str">
        <f t="shared" si="208"/>
        <v>'01.03.02</v>
      </c>
      <c r="E398" s="32" t="str">
        <f t="shared" si="209"/>
        <v>Прикладная математика и информатика</v>
      </c>
      <c r="F398" s="33" t="s">
        <v>154</v>
      </c>
      <c r="G398" s="33" t="s">
        <v>89</v>
      </c>
      <c r="H398" s="34"/>
      <c r="I398" s="34"/>
      <c r="J398" s="35" t="s">
        <v>171</v>
      </c>
      <c r="K398" s="36" t="s">
        <v>172</v>
      </c>
      <c r="L398" s="36"/>
      <c r="M398" s="37" t="s">
        <v>173</v>
      </c>
      <c r="N398" s="36"/>
      <c r="O398" s="36"/>
      <c r="P398" s="36"/>
      <c r="Q398" s="37"/>
      <c r="R398" s="36"/>
      <c r="S398" s="36"/>
      <c r="T398" s="36"/>
      <c r="U398" s="36">
        <v>6</v>
      </c>
      <c r="V398" s="36"/>
      <c r="W398" s="39" t="str">
        <f t="shared" si="210"/>
        <v>НПМбд</v>
      </c>
      <c r="X398" s="36" t="s">
        <v>224</v>
      </c>
      <c r="Y398" s="36"/>
      <c r="Z398" s="36"/>
      <c r="AA398" s="39">
        <f t="shared" si="211"/>
        <v>10</v>
      </c>
      <c r="AB398" s="54">
        <v>7</v>
      </c>
      <c r="AC398" s="54">
        <v>3</v>
      </c>
      <c r="AD398" s="40">
        <f t="shared" si="212"/>
        <v>1</v>
      </c>
      <c r="AE398" s="41">
        <f t="shared" si="213"/>
        <v>1</v>
      </c>
      <c r="AF398" s="41">
        <f t="shared" si="214"/>
        <v>10</v>
      </c>
      <c r="AG398" s="42" t="s">
        <v>80</v>
      </c>
      <c r="AH398" s="37" t="s">
        <v>169</v>
      </c>
      <c r="AI398" s="37"/>
      <c r="AJ398" s="55" t="s">
        <v>170</v>
      </c>
      <c r="AK398" s="37"/>
      <c r="AL398" s="44">
        <f t="shared" si="215"/>
        <v>0</v>
      </c>
      <c r="AM398" s="44">
        <f t="shared" si="216"/>
        <v>0</v>
      </c>
      <c r="AN398" s="44">
        <f t="shared" si="217"/>
        <v>0</v>
      </c>
      <c r="AO398" s="44">
        <f t="shared" si="218"/>
        <v>0</v>
      </c>
      <c r="AP398" s="44">
        <f t="shared" si="219"/>
        <v>0</v>
      </c>
      <c r="AQ398" s="44">
        <f t="shared" si="220"/>
        <v>0</v>
      </c>
      <c r="AR398" s="44">
        <f t="shared" si="221"/>
        <v>0</v>
      </c>
      <c r="AS398" s="44">
        <f t="shared" si="222"/>
        <v>0</v>
      </c>
      <c r="AT398" s="44">
        <f t="shared" si="223"/>
        <v>0</v>
      </c>
      <c r="AU398" s="44">
        <f t="shared" si="224"/>
        <v>0</v>
      </c>
      <c r="AV398" s="44">
        <f>IF(M398="ПП",РПП*AA398*(U398/1.5),IF(M398="ВП",ВПр*AA398*(U398/1.5),IF(M398="РПА",РПА*AA398*(U398/1.5),IF(M398="КПА",кпа*AA398*(U398/1.5),0))))</f>
        <v>60</v>
      </c>
      <c r="AW398" s="44">
        <f t="shared" si="225"/>
        <v>0</v>
      </c>
      <c r="AX398" s="44">
        <f t="shared" si="226"/>
        <v>0</v>
      </c>
      <c r="AY398" s="44">
        <f t="shared" si="227"/>
        <v>0</v>
      </c>
      <c r="AZ398" s="44">
        <f t="shared" si="228"/>
        <v>0</v>
      </c>
      <c r="BA398" s="44">
        <f t="shared" si="229"/>
        <v>0</v>
      </c>
      <c r="BB398" s="44">
        <f t="shared" si="230"/>
        <v>0</v>
      </c>
      <c r="BC398" s="44">
        <f t="shared" si="231"/>
        <v>0</v>
      </c>
      <c r="BD398" s="44">
        <f t="shared" si="232"/>
        <v>0</v>
      </c>
      <c r="BE398" s="45">
        <f t="shared" si="233"/>
        <v>60</v>
      </c>
      <c r="BF398" s="46"/>
      <c r="BG398" s="47">
        <f t="shared" si="234"/>
        <v>0</v>
      </c>
      <c r="BH398" s="47">
        <f t="shared" si="235"/>
        <v>0</v>
      </c>
      <c r="BI398" s="47">
        <f t="shared" si="236"/>
        <v>0</v>
      </c>
      <c r="BJ398" s="48">
        <f t="shared" si="237"/>
        <v>0</v>
      </c>
      <c r="BK398" s="48">
        <f t="shared" si="238"/>
        <v>0</v>
      </c>
      <c r="BL398" s="48">
        <f t="shared" si="239"/>
        <v>60</v>
      </c>
    </row>
    <row r="399" spans="1:64" s="2" customFormat="1" ht="30" customHeight="1">
      <c r="A399" s="29" t="str">
        <f t="shared" si="206"/>
        <v>Д</v>
      </c>
      <c r="B399" s="29" t="str">
        <f t="shared" si="207"/>
        <v>Б</v>
      </c>
      <c r="C399" s="30" t="s">
        <v>219</v>
      </c>
      <c r="D399" s="31" t="str">
        <f t="shared" si="208"/>
        <v>'01.03.02</v>
      </c>
      <c r="E399" s="32" t="str">
        <f t="shared" si="209"/>
        <v>Прикладная математика и информатика</v>
      </c>
      <c r="F399" s="33" t="s">
        <v>154</v>
      </c>
      <c r="G399" s="33" t="s">
        <v>89</v>
      </c>
      <c r="H399" s="34"/>
      <c r="I399" s="34"/>
      <c r="J399" s="35" t="s">
        <v>171</v>
      </c>
      <c r="K399" s="36" t="s">
        <v>172</v>
      </c>
      <c r="L399" s="36"/>
      <c r="M399" s="37" t="s">
        <v>173</v>
      </c>
      <c r="N399" s="36"/>
      <c r="O399" s="36"/>
      <c r="P399" s="36"/>
      <c r="Q399" s="37"/>
      <c r="R399" s="36"/>
      <c r="S399" s="36"/>
      <c r="T399" s="36"/>
      <c r="U399" s="36">
        <v>6</v>
      </c>
      <c r="V399" s="36"/>
      <c r="W399" s="39" t="str">
        <f t="shared" si="210"/>
        <v>НПМбд</v>
      </c>
      <c r="X399" s="36" t="s">
        <v>224</v>
      </c>
      <c r="Y399" s="36"/>
      <c r="Z399" s="36"/>
      <c r="AA399" s="39">
        <f t="shared" si="211"/>
        <v>3</v>
      </c>
      <c r="AB399" s="54">
        <v>2</v>
      </c>
      <c r="AC399" s="54">
        <v>1</v>
      </c>
      <c r="AD399" s="40">
        <f t="shared" si="212"/>
        <v>1</v>
      </c>
      <c r="AE399" s="41">
        <f t="shared" si="213"/>
        <v>1</v>
      </c>
      <c r="AF399" s="41">
        <f t="shared" si="214"/>
        <v>3</v>
      </c>
      <c r="AG399" s="42" t="s">
        <v>80</v>
      </c>
      <c r="AH399" s="37" t="s">
        <v>81</v>
      </c>
      <c r="AI399" s="37" t="s">
        <v>94</v>
      </c>
      <c r="AJ399" s="43" t="s">
        <v>218</v>
      </c>
      <c r="AK399" s="37"/>
      <c r="AL399" s="44">
        <f t="shared" si="215"/>
        <v>0</v>
      </c>
      <c r="AM399" s="44">
        <f t="shared" si="216"/>
        <v>0</v>
      </c>
      <c r="AN399" s="44">
        <f t="shared" si="217"/>
        <v>0</v>
      </c>
      <c r="AO399" s="44">
        <f t="shared" si="218"/>
        <v>0</v>
      </c>
      <c r="AP399" s="44">
        <f t="shared" si="219"/>
        <v>0</v>
      </c>
      <c r="AQ399" s="44">
        <f t="shared" si="220"/>
        <v>0</v>
      </c>
      <c r="AR399" s="44">
        <f t="shared" si="221"/>
        <v>0</v>
      </c>
      <c r="AS399" s="44">
        <f t="shared" si="222"/>
        <v>0</v>
      </c>
      <c r="AT399" s="44">
        <f t="shared" si="223"/>
        <v>0</v>
      </c>
      <c r="AU399" s="44">
        <f t="shared" si="224"/>
        <v>0</v>
      </c>
      <c r="AV399" s="44">
        <f>IF(M399="ПП",РПП*AA399*(U399/1.5),IF(M399="ВП",ВПр*AA399*(U399/1.5),IF(M399="РПА",РПА*AA399*(U399/1.5),IF(M399="КПА",кпа*AA399*(U399/1.5),0))))</f>
        <v>18</v>
      </c>
      <c r="AW399" s="44">
        <f t="shared" si="225"/>
        <v>0</v>
      </c>
      <c r="AX399" s="44">
        <f t="shared" si="226"/>
        <v>0</v>
      </c>
      <c r="AY399" s="44">
        <f t="shared" si="227"/>
        <v>0</v>
      </c>
      <c r="AZ399" s="44">
        <f t="shared" si="228"/>
        <v>0</v>
      </c>
      <c r="BA399" s="44">
        <f t="shared" si="229"/>
        <v>0</v>
      </c>
      <c r="BB399" s="44">
        <f t="shared" si="230"/>
        <v>0</v>
      </c>
      <c r="BC399" s="44">
        <f t="shared" si="231"/>
        <v>0</v>
      </c>
      <c r="BD399" s="44">
        <f t="shared" si="232"/>
        <v>0</v>
      </c>
      <c r="BE399" s="45">
        <f t="shared" si="233"/>
        <v>18</v>
      </c>
      <c r="BF399" s="46"/>
      <c r="BG399" s="47">
        <f t="shared" si="234"/>
        <v>0</v>
      </c>
      <c r="BH399" s="47">
        <f t="shared" si="235"/>
        <v>0</v>
      </c>
      <c r="BI399" s="47">
        <f t="shared" si="236"/>
        <v>0</v>
      </c>
      <c r="BJ399" s="48">
        <f t="shared" si="237"/>
        <v>0</v>
      </c>
      <c r="BK399" s="48">
        <f t="shared" si="238"/>
        <v>0</v>
      </c>
      <c r="BL399" s="48">
        <f t="shared" si="239"/>
        <v>18</v>
      </c>
    </row>
    <row r="400" spans="1:64" s="2" customFormat="1" ht="30" customHeight="1">
      <c r="A400" s="29" t="str">
        <f t="shared" si="206"/>
        <v>Д</v>
      </c>
      <c r="B400" s="29" t="str">
        <f t="shared" si="207"/>
        <v>Б</v>
      </c>
      <c r="C400" s="30" t="s">
        <v>219</v>
      </c>
      <c r="D400" s="31" t="str">
        <f t="shared" si="208"/>
        <v>'01.03.02</v>
      </c>
      <c r="E400" s="32" t="str">
        <f t="shared" si="209"/>
        <v>Прикладная математика и информатика</v>
      </c>
      <c r="F400" s="33" t="s">
        <v>154</v>
      </c>
      <c r="G400" s="33" t="s">
        <v>89</v>
      </c>
      <c r="H400" s="34"/>
      <c r="I400" s="34"/>
      <c r="J400" s="35" t="s">
        <v>171</v>
      </c>
      <c r="K400" s="36" t="s">
        <v>172</v>
      </c>
      <c r="L400" s="36"/>
      <c r="M400" s="37" t="s">
        <v>173</v>
      </c>
      <c r="N400" s="36"/>
      <c r="O400" s="36"/>
      <c r="P400" s="36"/>
      <c r="Q400" s="37"/>
      <c r="R400" s="36"/>
      <c r="S400" s="36"/>
      <c r="T400" s="36"/>
      <c r="U400" s="36">
        <v>6</v>
      </c>
      <c r="V400" s="36"/>
      <c r="W400" s="39" t="str">
        <f t="shared" si="210"/>
        <v>НПМбд</v>
      </c>
      <c r="X400" s="36" t="s">
        <v>224</v>
      </c>
      <c r="Y400" s="36"/>
      <c r="Z400" s="36"/>
      <c r="AA400" s="39">
        <f t="shared" si="211"/>
        <v>5</v>
      </c>
      <c r="AB400" s="54">
        <v>2</v>
      </c>
      <c r="AC400" s="54">
        <v>3</v>
      </c>
      <c r="AD400" s="40">
        <f t="shared" si="212"/>
        <v>1</v>
      </c>
      <c r="AE400" s="41">
        <f t="shared" si="213"/>
        <v>1</v>
      </c>
      <c r="AF400" s="41">
        <f t="shared" si="214"/>
        <v>5</v>
      </c>
      <c r="AG400" s="42" t="s">
        <v>80</v>
      </c>
      <c r="AH400" s="37" t="s">
        <v>81</v>
      </c>
      <c r="AI400" s="37" t="s">
        <v>94</v>
      </c>
      <c r="AJ400" s="43" t="s">
        <v>119</v>
      </c>
      <c r="AK400" s="37"/>
      <c r="AL400" s="44">
        <f t="shared" si="215"/>
        <v>0</v>
      </c>
      <c r="AM400" s="44">
        <f t="shared" si="216"/>
        <v>0</v>
      </c>
      <c r="AN400" s="44">
        <f t="shared" si="217"/>
        <v>0</v>
      </c>
      <c r="AO400" s="44">
        <f t="shared" si="218"/>
        <v>0</v>
      </c>
      <c r="AP400" s="44">
        <f t="shared" si="219"/>
        <v>0</v>
      </c>
      <c r="AQ400" s="44">
        <f t="shared" si="220"/>
        <v>0</v>
      </c>
      <c r="AR400" s="44">
        <f t="shared" si="221"/>
        <v>0</v>
      </c>
      <c r="AS400" s="44">
        <f t="shared" si="222"/>
        <v>0</v>
      </c>
      <c r="AT400" s="44">
        <f t="shared" si="223"/>
        <v>0</v>
      </c>
      <c r="AU400" s="44">
        <f t="shared" si="224"/>
        <v>0</v>
      </c>
      <c r="AV400" s="44">
        <f>IF(M400="ПП",РПП*AA400*(U400/1.5),IF(M400="ВП",ВПр*AA400*(U400/1.5),IF(M400="РПА",РПА*AA400*(U400/1.5),IF(M400="КПА",кпа*AA400*(U400/1.5),0))))</f>
        <v>30</v>
      </c>
      <c r="AW400" s="44">
        <f t="shared" si="225"/>
        <v>0</v>
      </c>
      <c r="AX400" s="44">
        <f t="shared" si="226"/>
        <v>0</v>
      </c>
      <c r="AY400" s="44">
        <f t="shared" si="227"/>
        <v>0</v>
      </c>
      <c r="AZ400" s="44">
        <f t="shared" si="228"/>
        <v>0</v>
      </c>
      <c r="BA400" s="44">
        <f t="shared" si="229"/>
        <v>0</v>
      </c>
      <c r="BB400" s="44">
        <f t="shared" si="230"/>
        <v>0</v>
      </c>
      <c r="BC400" s="44">
        <f t="shared" si="231"/>
        <v>0</v>
      </c>
      <c r="BD400" s="44">
        <f t="shared" si="232"/>
        <v>0</v>
      </c>
      <c r="BE400" s="45">
        <f t="shared" si="233"/>
        <v>30</v>
      </c>
      <c r="BF400" s="46"/>
      <c r="BG400" s="47">
        <f t="shared" si="234"/>
        <v>0</v>
      </c>
      <c r="BH400" s="47">
        <f t="shared" si="235"/>
        <v>0</v>
      </c>
      <c r="BI400" s="47">
        <f t="shared" si="236"/>
        <v>0</v>
      </c>
      <c r="BJ400" s="48">
        <f t="shared" si="237"/>
        <v>0</v>
      </c>
      <c r="BK400" s="48">
        <f t="shared" si="238"/>
        <v>0</v>
      </c>
      <c r="BL400" s="48">
        <f t="shared" si="239"/>
        <v>30</v>
      </c>
    </row>
    <row r="401" spans="1:64" s="2" customFormat="1" ht="30" customHeight="1">
      <c r="A401" s="29" t="str">
        <f t="shared" si="206"/>
        <v>Д</v>
      </c>
      <c r="B401" s="29" t="str">
        <f t="shared" si="207"/>
        <v>Б</v>
      </c>
      <c r="C401" s="30" t="s">
        <v>219</v>
      </c>
      <c r="D401" s="31" t="str">
        <f t="shared" si="208"/>
        <v>'01.03.02</v>
      </c>
      <c r="E401" s="32" t="str">
        <f t="shared" si="209"/>
        <v>Прикладная математика и информатика</v>
      </c>
      <c r="F401" s="33" t="s">
        <v>154</v>
      </c>
      <c r="G401" s="33" t="s">
        <v>89</v>
      </c>
      <c r="H401" s="34"/>
      <c r="I401" s="34"/>
      <c r="J401" s="35" t="s">
        <v>171</v>
      </c>
      <c r="K401" s="36" t="s">
        <v>172</v>
      </c>
      <c r="L401" s="36"/>
      <c r="M401" s="37" t="s">
        <v>173</v>
      </c>
      <c r="N401" s="36"/>
      <c r="O401" s="36"/>
      <c r="P401" s="36"/>
      <c r="Q401" s="37"/>
      <c r="R401" s="36"/>
      <c r="S401" s="36"/>
      <c r="T401" s="36"/>
      <c r="U401" s="36">
        <v>6</v>
      </c>
      <c r="V401" s="36"/>
      <c r="W401" s="39" t="str">
        <f t="shared" si="210"/>
        <v>НПМбд</v>
      </c>
      <c r="X401" s="36" t="s">
        <v>224</v>
      </c>
      <c r="Y401" s="36"/>
      <c r="Z401" s="36"/>
      <c r="AA401" s="39">
        <f t="shared" si="211"/>
        <v>1</v>
      </c>
      <c r="AB401" s="54">
        <v>1</v>
      </c>
      <c r="AC401" s="54"/>
      <c r="AD401" s="40">
        <f t="shared" si="212"/>
        <v>1</v>
      </c>
      <c r="AE401" s="41">
        <f t="shared" si="213"/>
        <v>1</v>
      </c>
      <c r="AF401" s="41">
        <f t="shared" si="214"/>
        <v>1</v>
      </c>
      <c r="AG401" s="42" t="s">
        <v>80</v>
      </c>
      <c r="AH401" s="37" t="s">
        <v>81</v>
      </c>
      <c r="AI401" s="37" t="s">
        <v>94</v>
      </c>
      <c r="AJ401" s="43" t="s">
        <v>107</v>
      </c>
      <c r="AK401" s="37"/>
      <c r="AL401" s="44">
        <f t="shared" si="215"/>
        <v>0</v>
      </c>
      <c r="AM401" s="44">
        <f t="shared" si="216"/>
        <v>0</v>
      </c>
      <c r="AN401" s="44">
        <f t="shared" si="217"/>
        <v>0</v>
      </c>
      <c r="AO401" s="44">
        <f t="shared" si="218"/>
        <v>0</v>
      </c>
      <c r="AP401" s="44">
        <f t="shared" si="219"/>
        <v>0</v>
      </c>
      <c r="AQ401" s="44">
        <f t="shared" si="220"/>
        <v>0</v>
      </c>
      <c r="AR401" s="44">
        <f t="shared" si="221"/>
        <v>0</v>
      </c>
      <c r="AS401" s="44">
        <f t="shared" si="222"/>
        <v>0</v>
      </c>
      <c r="AT401" s="44">
        <f t="shared" si="223"/>
        <v>0</v>
      </c>
      <c r="AU401" s="44">
        <f t="shared" si="224"/>
        <v>0</v>
      </c>
      <c r="AV401" s="44">
        <f>IF(M401="ПП",РПП*AA401*(U401/1.5),IF(M401="ВП",ВПр*AA401*(U401/1.5),IF(M401="РПА",РПА*AA401*(U401/1.5),IF(M401="КПА",кпа*AA401*(U401/1.5),0))))</f>
        <v>6</v>
      </c>
      <c r="AW401" s="44">
        <f t="shared" si="225"/>
        <v>0</v>
      </c>
      <c r="AX401" s="44">
        <f t="shared" si="226"/>
        <v>0</v>
      </c>
      <c r="AY401" s="44">
        <f t="shared" si="227"/>
        <v>0</v>
      </c>
      <c r="AZ401" s="44">
        <f t="shared" si="228"/>
        <v>0</v>
      </c>
      <c r="BA401" s="44">
        <f t="shared" si="229"/>
        <v>0</v>
      </c>
      <c r="BB401" s="44">
        <f t="shared" si="230"/>
        <v>0</v>
      </c>
      <c r="BC401" s="44">
        <f t="shared" si="231"/>
        <v>0</v>
      </c>
      <c r="BD401" s="44">
        <f t="shared" si="232"/>
        <v>0</v>
      </c>
      <c r="BE401" s="45">
        <f t="shared" si="233"/>
        <v>6</v>
      </c>
      <c r="BF401" s="46"/>
      <c r="BG401" s="47">
        <f t="shared" si="234"/>
        <v>0</v>
      </c>
      <c r="BH401" s="47">
        <f t="shared" si="235"/>
        <v>0</v>
      </c>
      <c r="BI401" s="47">
        <f t="shared" si="236"/>
        <v>0</v>
      </c>
      <c r="BJ401" s="48">
        <f t="shared" si="237"/>
        <v>0</v>
      </c>
      <c r="BK401" s="48">
        <f t="shared" si="238"/>
        <v>0</v>
      </c>
      <c r="BL401" s="48">
        <f t="shared" si="239"/>
        <v>6</v>
      </c>
    </row>
    <row r="402" spans="1:64" s="2" customFormat="1" ht="30" customHeight="1">
      <c r="A402" s="29" t="str">
        <f t="shared" si="206"/>
        <v>Д</v>
      </c>
      <c r="B402" s="29" t="str">
        <f t="shared" si="207"/>
        <v>Б</v>
      </c>
      <c r="C402" s="30" t="s">
        <v>219</v>
      </c>
      <c r="D402" s="31" t="str">
        <f t="shared" si="208"/>
        <v>'01.03.02</v>
      </c>
      <c r="E402" s="32" t="str">
        <f t="shared" si="209"/>
        <v>Прикладная математика и информатика</v>
      </c>
      <c r="F402" s="33" t="s">
        <v>154</v>
      </c>
      <c r="G402" s="33" t="s">
        <v>89</v>
      </c>
      <c r="H402" s="34"/>
      <c r="I402" s="34"/>
      <c r="J402" s="35" t="s">
        <v>171</v>
      </c>
      <c r="K402" s="36" t="s">
        <v>172</v>
      </c>
      <c r="L402" s="36"/>
      <c r="M402" s="37" t="s">
        <v>173</v>
      </c>
      <c r="N402" s="36"/>
      <c r="O402" s="36"/>
      <c r="P402" s="36"/>
      <c r="Q402" s="37"/>
      <c r="R402" s="36"/>
      <c r="S402" s="36"/>
      <c r="T402" s="36"/>
      <c r="U402" s="36">
        <v>6</v>
      </c>
      <c r="V402" s="36"/>
      <c r="W402" s="39" t="str">
        <f t="shared" si="210"/>
        <v>НПМбд</v>
      </c>
      <c r="X402" s="36" t="s">
        <v>224</v>
      </c>
      <c r="Y402" s="36"/>
      <c r="Z402" s="36"/>
      <c r="AA402" s="39">
        <f t="shared" si="211"/>
        <v>2</v>
      </c>
      <c r="AB402" s="54">
        <v>2</v>
      </c>
      <c r="AC402" s="54"/>
      <c r="AD402" s="40">
        <f t="shared" si="212"/>
        <v>1</v>
      </c>
      <c r="AE402" s="41">
        <f t="shared" si="213"/>
        <v>1</v>
      </c>
      <c r="AF402" s="41">
        <f t="shared" si="214"/>
        <v>2</v>
      </c>
      <c r="AG402" s="42" t="s">
        <v>80</v>
      </c>
      <c r="AH402" s="37" t="s">
        <v>100</v>
      </c>
      <c r="AI402" s="37" t="s">
        <v>94</v>
      </c>
      <c r="AJ402" s="43" t="s">
        <v>101</v>
      </c>
      <c r="AK402" s="37"/>
      <c r="AL402" s="44">
        <f t="shared" si="215"/>
        <v>0</v>
      </c>
      <c r="AM402" s="44">
        <f t="shared" si="216"/>
        <v>0</v>
      </c>
      <c r="AN402" s="44">
        <f t="shared" si="217"/>
        <v>0</v>
      </c>
      <c r="AO402" s="44">
        <f t="shared" si="218"/>
        <v>0</v>
      </c>
      <c r="AP402" s="44">
        <f t="shared" si="219"/>
        <v>0</v>
      </c>
      <c r="AQ402" s="44">
        <f t="shared" si="220"/>
        <v>0</v>
      </c>
      <c r="AR402" s="44">
        <f t="shared" si="221"/>
        <v>0</v>
      </c>
      <c r="AS402" s="44">
        <f t="shared" si="222"/>
        <v>0</v>
      </c>
      <c r="AT402" s="44">
        <f t="shared" si="223"/>
        <v>0</v>
      </c>
      <c r="AU402" s="44">
        <f t="shared" si="224"/>
        <v>0</v>
      </c>
      <c r="AV402" s="44">
        <f>IF(M402="ПП",РПП*AA402*(U402/1.5),IF(M402="ВП",ВПр*AA402*(U402/1.5),IF(M402="РПА",РПА*AA402*(U402/1.5),IF(M402="КПА",кпа*AA402*(U402/1.5),0))))</f>
        <v>12</v>
      </c>
      <c r="AW402" s="44">
        <f t="shared" si="225"/>
        <v>0</v>
      </c>
      <c r="AX402" s="44">
        <f t="shared" si="226"/>
        <v>0</v>
      </c>
      <c r="AY402" s="44">
        <f t="shared" si="227"/>
        <v>0</v>
      </c>
      <c r="AZ402" s="44">
        <f t="shared" si="228"/>
        <v>0</v>
      </c>
      <c r="BA402" s="44">
        <f t="shared" si="229"/>
        <v>0</v>
      </c>
      <c r="BB402" s="44">
        <f t="shared" si="230"/>
        <v>0</v>
      </c>
      <c r="BC402" s="44">
        <f t="shared" si="231"/>
        <v>0</v>
      </c>
      <c r="BD402" s="44">
        <f t="shared" si="232"/>
        <v>0</v>
      </c>
      <c r="BE402" s="45">
        <f t="shared" si="233"/>
        <v>12</v>
      </c>
      <c r="BF402" s="46"/>
      <c r="BG402" s="47">
        <f t="shared" si="234"/>
        <v>0</v>
      </c>
      <c r="BH402" s="47">
        <f t="shared" si="235"/>
        <v>0</v>
      </c>
      <c r="BI402" s="47">
        <f t="shared" si="236"/>
        <v>0</v>
      </c>
      <c r="BJ402" s="48">
        <f t="shared" si="237"/>
        <v>0</v>
      </c>
      <c r="BK402" s="48">
        <f t="shared" si="238"/>
        <v>0</v>
      </c>
      <c r="BL402" s="48">
        <f t="shared" si="239"/>
        <v>12</v>
      </c>
    </row>
    <row r="403" spans="1:64" s="2" customFormat="1" ht="30" customHeight="1">
      <c r="A403" s="29" t="str">
        <f t="shared" si="206"/>
        <v>Д</v>
      </c>
      <c r="B403" s="29" t="str">
        <f t="shared" si="207"/>
        <v>Б</v>
      </c>
      <c r="C403" s="30" t="s">
        <v>219</v>
      </c>
      <c r="D403" s="31" t="str">
        <f t="shared" si="208"/>
        <v>'01.03.02</v>
      </c>
      <c r="E403" s="32" t="str">
        <f t="shared" si="209"/>
        <v>Прикладная математика и информатика</v>
      </c>
      <c r="F403" s="33" t="s">
        <v>154</v>
      </c>
      <c r="G403" s="33" t="s">
        <v>89</v>
      </c>
      <c r="H403" s="34"/>
      <c r="I403" s="34"/>
      <c r="J403" s="35" t="s">
        <v>171</v>
      </c>
      <c r="K403" s="36" t="s">
        <v>172</v>
      </c>
      <c r="L403" s="36"/>
      <c r="M403" s="37" t="s">
        <v>173</v>
      </c>
      <c r="N403" s="36"/>
      <c r="O403" s="36"/>
      <c r="P403" s="36"/>
      <c r="Q403" s="37"/>
      <c r="R403" s="36"/>
      <c r="S403" s="36"/>
      <c r="T403" s="36"/>
      <c r="U403" s="36">
        <v>6</v>
      </c>
      <c r="V403" s="36"/>
      <c r="W403" s="39" t="str">
        <f t="shared" si="210"/>
        <v>НПМбд</v>
      </c>
      <c r="X403" s="36" t="s">
        <v>224</v>
      </c>
      <c r="Y403" s="36"/>
      <c r="Z403" s="36"/>
      <c r="AA403" s="39">
        <f t="shared" si="211"/>
        <v>2</v>
      </c>
      <c r="AB403" s="54">
        <v>2</v>
      </c>
      <c r="AC403" s="54"/>
      <c r="AD403" s="40">
        <f t="shared" si="212"/>
        <v>1</v>
      </c>
      <c r="AE403" s="41">
        <f t="shared" si="213"/>
        <v>1</v>
      </c>
      <c r="AF403" s="41">
        <f t="shared" si="214"/>
        <v>2</v>
      </c>
      <c r="AG403" s="42" t="s">
        <v>80</v>
      </c>
      <c r="AH403" s="37" t="s">
        <v>81</v>
      </c>
      <c r="AI403" s="37" t="s">
        <v>94</v>
      </c>
      <c r="AJ403" s="43" t="s">
        <v>99</v>
      </c>
      <c r="AK403" s="37"/>
      <c r="AL403" s="44">
        <f t="shared" si="215"/>
        <v>0</v>
      </c>
      <c r="AM403" s="44">
        <f t="shared" si="216"/>
        <v>0</v>
      </c>
      <c r="AN403" s="44">
        <f t="shared" si="217"/>
        <v>0</v>
      </c>
      <c r="AO403" s="44">
        <f t="shared" si="218"/>
        <v>0</v>
      </c>
      <c r="AP403" s="44">
        <f t="shared" si="219"/>
        <v>0</v>
      </c>
      <c r="AQ403" s="44">
        <f t="shared" si="220"/>
        <v>0</v>
      </c>
      <c r="AR403" s="44">
        <f t="shared" si="221"/>
        <v>0</v>
      </c>
      <c r="AS403" s="44">
        <f t="shared" si="222"/>
        <v>0</v>
      </c>
      <c r="AT403" s="44">
        <f t="shared" si="223"/>
        <v>0</v>
      </c>
      <c r="AU403" s="44">
        <f t="shared" si="224"/>
        <v>0</v>
      </c>
      <c r="AV403" s="44">
        <f>IF(M403="ПП",РПП*AA403*(U403/1.5),IF(M403="ВП",ВПр*AA403*(U403/1.5),IF(M403="РПА",РПА*AA403*(U403/1.5),IF(M403="КПА",кпа*AA403*(U403/1.5),0))))</f>
        <v>12</v>
      </c>
      <c r="AW403" s="44">
        <f t="shared" si="225"/>
        <v>0</v>
      </c>
      <c r="AX403" s="44">
        <f t="shared" si="226"/>
        <v>0</v>
      </c>
      <c r="AY403" s="44">
        <f t="shared" si="227"/>
        <v>0</v>
      </c>
      <c r="AZ403" s="44">
        <f t="shared" si="228"/>
        <v>0</v>
      </c>
      <c r="BA403" s="44">
        <f t="shared" si="229"/>
        <v>0</v>
      </c>
      <c r="BB403" s="44">
        <f t="shared" si="230"/>
        <v>0</v>
      </c>
      <c r="BC403" s="44">
        <f t="shared" si="231"/>
        <v>0</v>
      </c>
      <c r="BD403" s="44">
        <f t="shared" si="232"/>
        <v>0</v>
      </c>
      <c r="BE403" s="45">
        <f t="shared" si="233"/>
        <v>12</v>
      </c>
      <c r="BF403" s="46"/>
      <c r="BG403" s="47">
        <f t="shared" si="234"/>
        <v>0</v>
      </c>
      <c r="BH403" s="47">
        <f t="shared" si="235"/>
        <v>0</v>
      </c>
      <c r="BI403" s="47">
        <f t="shared" si="236"/>
        <v>0</v>
      </c>
      <c r="BJ403" s="48">
        <f t="shared" si="237"/>
        <v>0</v>
      </c>
      <c r="BK403" s="48">
        <f t="shared" si="238"/>
        <v>0</v>
      </c>
      <c r="BL403" s="48">
        <f t="shared" si="239"/>
        <v>12</v>
      </c>
    </row>
    <row r="404" spans="1:64" s="2" customFormat="1" ht="30" customHeight="1">
      <c r="A404" s="29" t="str">
        <f t="shared" si="206"/>
        <v>Д</v>
      </c>
      <c r="B404" s="29" t="str">
        <f t="shared" si="207"/>
        <v>Б</v>
      </c>
      <c r="C404" s="30" t="s">
        <v>219</v>
      </c>
      <c r="D404" s="31" t="str">
        <f t="shared" si="208"/>
        <v>'01.03.02</v>
      </c>
      <c r="E404" s="32" t="str">
        <f t="shared" si="209"/>
        <v>Прикладная математика и информатика</v>
      </c>
      <c r="F404" s="33" t="s">
        <v>154</v>
      </c>
      <c r="G404" s="33" t="s">
        <v>89</v>
      </c>
      <c r="H404" s="34"/>
      <c r="I404" s="34"/>
      <c r="J404" s="35" t="s">
        <v>171</v>
      </c>
      <c r="K404" s="36" t="s">
        <v>172</v>
      </c>
      <c r="L404" s="36"/>
      <c r="M404" s="37" t="s">
        <v>173</v>
      </c>
      <c r="N404" s="36"/>
      <c r="O404" s="36"/>
      <c r="P404" s="36"/>
      <c r="Q404" s="37"/>
      <c r="R404" s="36"/>
      <c r="S404" s="36"/>
      <c r="T404" s="36"/>
      <c r="U404" s="36">
        <v>6</v>
      </c>
      <c r="V404" s="36"/>
      <c r="W404" s="39" t="str">
        <f t="shared" si="210"/>
        <v>НПМбд</v>
      </c>
      <c r="X404" s="36" t="s">
        <v>224</v>
      </c>
      <c r="Y404" s="36"/>
      <c r="Z404" s="36"/>
      <c r="AA404" s="39">
        <f t="shared" si="211"/>
        <v>1</v>
      </c>
      <c r="AB404" s="54">
        <v>1</v>
      </c>
      <c r="AC404" s="54"/>
      <c r="AD404" s="40">
        <f t="shared" si="212"/>
        <v>1</v>
      </c>
      <c r="AE404" s="41">
        <f t="shared" si="213"/>
        <v>1</v>
      </c>
      <c r="AF404" s="41">
        <f t="shared" si="214"/>
        <v>1</v>
      </c>
      <c r="AG404" s="42" t="s">
        <v>80</v>
      </c>
      <c r="AH404" s="37" t="s">
        <v>81</v>
      </c>
      <c r="AI404" s="37" t="s">
        <v>94</v>
      </c>
      <c r="AJ404" s="43" t="s">
        <v>102</v>
      </c>
      <c r="AK404" s="37"/>
      <c r="AL404" s="44">
        <f t="shared" si="215"/>
        <v>0</v>
      </c>
      <c r="AM404" s="44">
        <f t="shared" si="216"/>
        <v>0</v>
      </c>
      <c r="AN404" s="44">
        <f t="shared" si="217"/>
        <v>0</v>
      </c>
      <c r="AO404" s="44">
        <f t="shared" si="218"/>
        <v>0</v>
      </c>
      <c r="AP404" s="44">
        <f t="shared" si="219"/>
        <v>0</v>
      </c>
      <c r="AQ404" s="44">
        <f t="shared" si="220"/>
        <v>0</v>
      </c>
      <c r="AR404" s="44">
        <f t="shared" si="221"/>
        <v>0</v>
      </c>
      <c r="AS404" s="44">
        <f t="shared" si="222"/>
        <v>0</v>
      </c>
      <c r="AT404" s="44">
        <f t="shared" si="223"/>
        <v>0</v>
      </c>
      <c r="AU404" s="44">
        <f t="shared" si="224"/>
        <v>0</v>
      </c>
      <c r="AV404" s="44">
        <f>IF(M404="ПП",РПП*AA404*(U404/1.5),IF(M404="ВП",ВПр*AA404*(U404/1.5),IF(M404="РПА",РПА*AA404*(U404/1.5),IF(M404="КПА",кпа*AA404*(U404/1.5),0))))</f>
        <v>6</v>
      </c>
      <c r="AW404" s="44">
        <f t="shared" si="225"/>
        <v>0</v>
      </c>
      <c r="AX404" s="44">
        <f t="shared" si="226"/>
        <v>0</v>
      </c>
      <c r="AY404" s="44">
        <f t="shared" si="227"/>
        <v>0</v>
      </c>
      <c r="AZ404" s="44">
        <f t="shared" si="228"/>
        <v>0</v>
      </c>
      <c r="BA404" s="44">
        <f t="shared" si="229"/>
        <v>0</v>
      </c>
      <c r="BB404" s="44">
        <f t="shared" si="230"/>
        <v>0</v>
      </c>
      <c r="BC404" s="44">
        <f t="shared" si="231"/>
        <v>0</v>
      </c>
      <c r="BD404" s="44">
        <f t="shared" si="232"/>
        <v>0</v>
      </c>
      <c r="BE404" s="45">
        <f t="shared" si="233"/>
        <v>6</v>
      </c>
      <c r="BF404" s="46"/>
      <c r="BG404" s="47">
        <f t="shared" si="234"/>
        <v>0</v>
      </c>
      <c r="BH404" s="47">
        <f t="shared" si="235"/>
        <v>0</v>
      </c>
      <c r="BI404" s="47">
        <f t="shared" si="236"/>
        <v>0</v>
      </c>
      <c r="BJ404" s="48">
        <f t="shared" si="237"/>
        <v>0</v>
      </c>
      <c r="BK404" s="48">
        <f t="shared" si="238"/>
        <v>0</v>
      </c>
      <c r="BL404" s="48">
        <f t="shared" si="239"/>
        <v>6</v>
      </c>
    </row>
    <row r="405" spans="1:64" s="2" customFormat="1" ht="30" customHeight="1">
      <c r="A405" s="29" t="str">
        <f t="shared" si="206"/>
        <v>Д</v>
      </c>
      <c r="B405" s="29" t="str">
        <f t="shared" si="207"/>
        <v>Б</v>
      </c>
      <c r="C405" s="30" t="s">
        <v>219</v>
      </c>
      <c r="D405" s="31" t="str">
        <f t="shared" si="208"/>
        <v>'01.03.02</v>
      </c>
      <c r="E405" s="32" t="str">
        <f t="shared" si="209"/>
        <v>Прикладная математика и информатика</v>
      </c>
      <c r="F405" s="33" t="s">
        <v>154</v>
      </c>
      <c r="G405" s="33" t="s">
        <v>89</v>
      </c>
      <c r="H405" s="34"/>
      <c r="I405" s="34"/>
      <c r="J405" s="35" t="s">
        <v>171</v>
      </c>
      <c r="K405" s="36" t="s">
        <v>172</v>
      </c>
      <c r="L405" s="36"/>
      <c r="M405" s="37" t="s">
        <v>173</v>
      </c>
      <c r="N405" s="36"/>
      <c r="O405" s="36"/>
      <c r="P405" s="36"/>
      <c r="Q405" s="37"/>
      <c r="R405" s="36"/>
      <c r="S405" s="36"/>
      <c r="T405" s="36"/>
      <c r="U405" s="36">
        <v>6</v>
      </c>
      <c r="V405" s="36"/>
      <c r="W405" s="39" t="str">
        <f t="shared" si="210"/>
        <v>НПМбд</v>
      </c>
      <c r="X405" s="36" t="s">
        <v>224</v>
      </c>
      <c r="Y405" s="36"/>
      <c r="Z405" s="36"/>
      <c r="AA405" s="39">
        <f t="shared" si="211"/>
        <v>1</v>
      </c>
      <c r="AB405" s="54"/>
      <c r="AC405" s="54">
        <v>1</v>
      </c>
      <c r="AD405" s="40">
        <f t="shared" si="212"/>
        <v>1</v>
      </c>
      <c r="AE405" s="41">
        <f t="shared" si="213"/>
        <v>1</v>
      </c>
      <c r="AF405" s="41">
        <f t="shared" si="214"/>
        <v>1</v>
      </c>
      <c r="AG405" s="42" t="s">
        <v>80</v>
      </c>
      <c r="AH405" s="37" t="s">
        <v>111</v>
      </c>
      <c r="AI405" s="37" t="s">
        <v>94</v>
      </c>
      <c r="AJ405" s="43" t="s">
        <v>223</v>
      </c>
      <c r="AK405" s="37"/>
      <c r="AL405" s="44">
        <f t="shared" si="215"/>
        <v>0</v>
      </c>
      <c r="AM405" s="44">
        <f t="shared" si="216"/>
        <v>0</v>
      </c>
      <c r="AN405" s="44">
        <f t="shared" si="217"/>
        <v>0</v>
      </c>
      <c r="AO405" s="44">
        <f t="shared" si="218"/>
        <v>0</v>
      </c>
      <c r="AP405" s="44">
        <f t="shared" si="219"/>
        <v>0</v>
      </c>
      <c r="AQ405" s="44">
        <f t="shared" si="220"/>
        <v>0</v>
      </c>
      <c r="AR405" s="44">
        <f t="shared" si="221"/>
        <v>0</v>
      </c>
      <c r="AS405" s="44">
        <f t="shared" si="222"/>
        <v>0</v>
      </c>
      <c r="AT405" s="44">
        <f t="shared" si="223"/>
        <v>0</v>
      </c>
      <c r="AU405" s="44">
        <f t="shared" si="224"/>
        <v>0</v>
      </c>
      <c r="AV405" s="44">
        <f>IF(M405="ПП",РПП*AA405*(U405/1.5),IF(M405="ВП",ВПр*AA405*(U405/1.5),IF(M405="РПА",РПА*AA405*(U405/1.5),IF(M405="КПА",кпа*AA405*(U405/1.5),0))))</f>
        <v>6</v>
      </c>
      <c r="AW405" s="44">
        <f t="shared" si="225"/>
        <v>0</v>
      </c>
      <c r="AX405" s="44">
        <f t="shared" si="226"/>
        <v>0</v>
      </c>
      <c r="AY405" s="44">
        <f t="shared" si="227"/>
        <v>0</v>
      </c>
      <c r="AZ405" s="44">
        <f t="shared" si="228"/>
        <v>0</v>
      </c>
      <c r="BA405" s="44">
        <f t="shared" si="229"/>
        <v>0</v>
      </c>
      <c r="BB405" s="44">
        <f t="shared" si="230"/>
        <v>0</v>
      </c>
      <c r="BC405" s="44">
        <f t="shared" si="231"/>
        <v>0</v>
      </c>
      <c r="BD405" s="44">
        <f t="shared" si="232"/>
        <v>0</v>
      </c>
      <c r="BE405" s="45">
        <f t="shared" si="233"/>
        <v>6</v>
      </c>
      <c r="BF405" s="46"/>
      <c r="BG405" s="47">
        <f t="shared" si="234"/>
        <v>0</v>
      </c>
      <c r="BH405" s="47">
        <f t="shared" si="235"/>
        <v>0</v>
      </c>
      <c r="BI405" s="47">
        <f t="shared" si="236"/>
        <v>0</v>
      </c>
      <c r="BJ405" s="48">
        <f t="shared" si="237"/>
        <v>0</v>
      </c>
      <c r="BK405" s="48">
        <f t="shared" si="238"/>
        <v>0</v>
      </c>
      <c r="BL405" s="48">
        <f t="shared" si="239"/>
        <v>6</v>
      </c>
    </row>
    <row r="406" spans="1:64" s="2" customFormat="1" ht="30" customHeight="1">
      <c r="A406" s="29" t="str">
        <f t="shared" si="206"/>
        <v>Д</v>
      </c>
      <c r="B406" s="29" t="str">
        <f t="shared" si="207"/>
        <v>Б</v>
      </c>
      <c r="C406" s="30" t="s">
        <v>219</v>
      </c>
      <c r="D406" s="31" t="str">
        <f t="shared" si="208"/>
        <v>'01.03.02</v>
      </c>
      <c r="E406" s="32" t="str">
        <f t="shared" si="209"/>
        <v>Прикладная математика и информатика</v>
      </c>
      <c r="F406" s="33" t="s">
        <v>174</v>
      </c>
      <c r="G406" s="33" t="s">
        <v>75</v>
      </c>
      <c r="H406" s="34"/>
      <c r="I406" s="34"/>
      <c r="J406" s="35" t="s">
        <v>175</v>
      </c>
      <c r="K406" s="36" t="s">
        <v>172</v>
      </c>
      <c r="L406" s="36">
        <v>9</v>
      </c>
      <c r="M406" s="37" t="s">
        <v>176</v>
      </c>
      <c r="N406" s="36"/>
      <c r="O406" s="36"/>
      <c r="P406" s="36"/>
      <c r="Q406" s="37" t="s">
        <v>177</v>
      </c>
      <c r="R406" s="36"/>
      <c r="S406" s="36"/>
      <c r="T406" s="36"/>
      <c r="U406" s="36"/>
      <c r="V406" s="36"/>
      <c r="W406" s="39" t="str">
        <f t="shared" si="210"/>
        <v>НПМбд</v>
      </c>
      <c r="X406" s="36" t="s">
        <v>224</v>
      </c>
      <c r="Y406" s="36"/>
      <c r="Z406" s="36"/>
      <c r="AA406" s="39">
        <f t="shared" si="211"/>
        <v>10</v>
      </c>
      <c r="AB406" s="54">
        <v>7</v>
      </c>
      <c r="AC406" s="54">
        <v>3</v>
      </c>
      <c r="AD406" s="40">
        <f t="shared" si="212"/>
        <v>1</v>
      </c>
      <c r="AE406" s="41">
        <f t="shared" si="213"/>
        <v>1</v>
      </c>
      <c r="AF406" s="41">
        <f t="shared" si="214"/>
        <v>10</v>
      </c>
      <c r="AG406" s="42" t="s">
        <v>80</v>
      </c>
      <c r="AH406" s="37" t="s">
        <v>169</v>
      </c>
      <c r="AI406" s="37"/>
      <c r="AJ406" s="55" t="s">
        <v>170</v>
      </c>
      <c r="AK406" s="37"/>
      <c r="AL406" s="44">
        <f t="shared" si="215"/>
        <v>0</v>
      </c>
      <c r="AM406" s="44">
        <f t="shared" si="216"/>
        <v>0</v>
      </c>
      <c r="AN406" s="44">
        <f t="shared" si="217"/>
        <v>0</v>
      </c>
      <c r="AO406" s="44">
        <f t="shared" si="218"/>
        <v>0</v>
      </c>
      <c r="AP406" s="44">
        <f t="shared" si="219"/>
        <v>0</v>
      </c>
      <c r="AQ406" s="44">
        <f t="shared" si="220"/>
        <v>0</v>
      </c>
      <c r="AR406" s="44">
        <f t="shared" si="221"/>
        <v>0</v>
      </c>
      <c r="AS406" s="44">
        <f t="shared" si="222"/>
        <v>0</v>
      </c>
      <c r="AT406" s="44">
        <f t="shared" si="223"/>
        <v>0</v>
      </c>
      <c r="AU406" s="44">
        <f t="shared" si="224"/>
        <v>0</v>
      </c>
      <c r="AV406" s="44">
        <f>IF(M406="ПП",РПП*AA406*(U406/1.5),IF(M406="ВП",ВПр*AA406*(U406/1.5),IF(M406="РПА",РПА*AA406*(U406/1.5),IF(M406="КПА",кпа*AA406*(U406/1.5),0))))</f>
        <v>0</v>
      </c>
      <c r="AW406" s="44">
        <f t="shared" si="225"/>
        <v>0</v>
      </c>
      <c r="AX406" s="44">
        <f t="shared" si="226"/>
        <v>0</v>
      </c>
      <c r="AY406" s="44">
        <f t="shared" si="227"/>
        <v>0</v>
      </c>
      <c r="AZ406" s="44">
        <f t="shared" si="228"/>
        <v>0</v>
      </c>
      <c r="BA406" s="44">
        <f t="shared" si="229"/>
        <v>0</v>
      </c>
      <c r="BB406" s="44">
        <f t="shared" si="230"/>
        <v>230</v>
      </c>
      <c r="BC406" s="44">
        <f t="shared" si="231"/>
        <v>0</v>
      </c>
      <c r="BD406" s="44">
        <f t="shared" si="232"/>
        <v>0</v>
      </c>
      <c r="BE406" s="45">
        <f t="shared" si="233"/>
        <v>230</v>
      </c>
      <c r="BF406" s="46"/>
      <c r="BG406" s="47">
        <f t="shared" si="234"/>
        <v>0</v>
      </c>
      <c r="BH406" s="47">
        <f t="shared" si="235"/>
        <v>0</v>
      </c>
      <c r="BI406" s="47">
        <f t="shared" si="236"/>
        <v>0</v>
      </c>
      <c r="BJ406" s="48">
        <f t="shared" si="237"/>
        <v>0</v>
      </c>
      <c r="BK406" s="48">
        <f t="shared" si="238"/>
        <v>0</v>
      </c>
      <c r="BL406" s="48">
        <f t="shared" si="239"/>
        <v>230</v>
      </c>
    </row>
    <row r="407" spans="1:64" s="2" customFormat="1" ht="30" customHeight="1">
      <c r="A407" s="29" t="str">
        <f t="shared" si="206"/>
        <v>Д</v>
      </c>
      <c r="B407" s="29" t="str">
        <f t="shared" si="207"/>
        <v>Б</v>
      </c>
      <c r="C407" s="30" t="s">
        <v>219</v>
      </c>
      <c r="D407" s="31" t="str">
        <f t="shared" si="208"/>
        <v>'01.03.02</v>
      </c>
      <c r="E407" s="32" t="str">
        <f t="shared" si="209"/>
        <v>Прикладная математика и информатика</v>
      </c>
      <c r="F407" s="33" t="s">
        <v>174</v>
      </c>
      <c r="G407" s="33" t="s">
        <v>75</v>
      </c>
      <c r="H407" s="34"/>
      <c r="I407" s="34"/>
      <c r="J407" s="35" t="s">
        <v>175</v>
      </c>
      <c r="K407" s="36" t="s">
        <v>172</v>
      </c>
      <c r="L407" s="36">
        <v>9</v>
      </c>
      <c r="M407" s="37" t="s">
        <v>176</v>
      </c>
      <c r="N407" s="36"/>
      <c r="O407" s="36"/>
      <c r="P407" s="36"/>
      <c r="Q407" s="37" t="s">
        <v>177</v>
      </c>
      <c r="R407" s="36"/>
      <c r="S407" s="36"/>
      <c r="T407" s="36"/>
      <c r="U407" s="36"/>
      <c r="V407" s="36"/>
      <c r="W407" s="39" t="str">
        <f t="shared" si="210"/>
        <v>НПМбд</v>
      </c>
      <c r="X407" s="36" t="s">
        <v>224</v>
      </c>
      <c r="Y407" s="36"/>
      <c r="Z407" s="36"/>
      <c r="AA407" s="39">
        <f t="shared" si="211"/>
        <v>3</v>
      </c>
      <c r="AB407" s="54">
        <v>2</v>
      </c>
      <c r="AC407" s="54">
        <v>1</v>
      </c>
      <c r="AD407" s="40">
        <f t="shared" si="212"/>
        <v>1</v>
      </c>
      <c r="AE407" s="41">
        <f t="shared" si="213"/>
        <v>1</v>
      </c>
      <c r="AF407" s="41">
        <f t="shared" si="214"/>
        <v>3</v>
      </c>
      <c r="AG407" s="42" t="s">
        <v>80</v>
      </c>
      <c r="AH407" s="37" t="s">
        <v>81</v>
      </c>
      <c r="AI407" s="37" t="s">
        <v>94</v>
      </c>
      <c r="AJ407" s="43" t="s">
        <v>218</v>
      </c>
      <c r="AK407" s="37"/>
      <c r="AL407" s="44">
        <f t="shared" si="215"/>
        <v>0</v>
      </c>
      <c r="AM407" s="44">
        <f t="shared" si="216"/>
        <v>0</v>
      </c>
      <c r="AN407" s="44">
        <f t="shared" si="217"/>
        <v>0</v>
      </c>
      <c r="AO407" s="44">
        <f t="shared" si="218"/>
        <v>0</v>
      </c>
      <c r="AP407" s="44">
        <f t="shared" si="219"/>
        <v>0</v>
      </c>
      <c r="AQ407" s="44">
        <f t="shared" si="220"/>
        <v>0</v>
      </c>
      <c r="AR407" s="44">
        <f t="shared" si="221"/>
        <v>0</v>
      </c>
      <c r="AS407" s="44">
        <f t="shared" si="222"/>
        <v>0</v>
      </c>
      <c r="AT407" s="44">
        <f t="shared" si="223"/>
        <v>0</v>
      </c>
      <c r="AU407" s="44">
        <f t="shared" si="224"/>
        <v>0</v>
      </c>
      <c r="AV407" s="44">
        <f>IF(M407="ПП",РПП*AA407*(U407/1.5),IF(M407="ВП",ВПр*AA407*(U407/1.5),IF(M407="РПА",РПА*AA407*(U407/1.5),IF(M407="КПА",кпа*AA407*(U407/1.5),0))))</f>
        <v>0</v>
      </c>
      <c r="AW407" s="44">
        <f t="shared" si="225"/>
        <v>0</v>
      </c>
      <c r="AX407" s="44">
        <f t="shared" si="226"/>
        <v>0</v>
      </c>
      <c r="AY407" s="44">
        <f t="shared" si="227"/>
        <v>0</v>
      </c>
      <c r="AZ407" s="44">
        <f t="shared" si="228"/>
        <v>0</v>
      </c>
      <c r="BA407" s="44">
        <f t="shared" si="229"/>
        <v>0</v>
      </c>
      <c r="BB407" s="44">
        <f t="shared" si="230"/>
        <v>70</v>
      </c>
      <c r="BC407" s="44">
        <f t="shared" si="231"/>
        <v>0</v>
      </c>
      <c r="BD407" s="44">
        <f t="shared" si="232"/>
        <v>0</v>
      </c>
      <c r="BE407" s="45">
        <f t="shared" si="233"/>
        <v>70</v>
      </c>
      <c r="BF407" s="46"/>
      <c r="BG407" s="47">
        <f t="shared" si="234"/>
        <v>0</v>
      </c>
      <c r="BH407" s="47">
        <f t="shared" si="235"/>
        <v>0</v>
      </c>
      <c r="BI407" s="47">
        <f t="shared" si="236"/>
        <v>0</v>
      </c>
      <c r="BJ407" s="48">
        <f t="shared" si="237"/>
        <v>0</v>
      </c>
      <c r="BK407" s="48">
        <f t="shared" si="238"/>
        <v>0</v>
      </c>
      <c r="BL407" s="48">
        <f t="shared" si="239"/>
        <v>70</v>
      </c>
    </row>
    <row r="408" spans="1:64" s="2" customFormat="1" ht="30" customHeight="1">
      <c r="A408" s="29" t="str">
        <f t="shared" si="206"/>
        <v>Д</v>
      </c>
      <c r="B408" s="29" t="str">
        <f t="shared" si="207"/>
        <v>Б</v>
      </c>
      <c r="C408" s="30" t="s">
        <v>219</v>
      </c>
      <c r="D408" s="31" t="str">
        <f t="shared" si="208"/>
        <v>'01.03.02</v>
      </c>
      <c r="E408" s="32" t="str">
        <f t="shared" si="209"/>
        <v>Прикладная математика и информатика</v>
      </c>
      <c r="F408" s="33" t="s">
        <v>174</v>
      </c>
      <c r="G408" s="33" t="s">
        <v>75</v>
      </c>
      <c r="H408" s="34"/>
      <c r="I408" s="34"/>
      <c r="J408" s="35" t="s">
        <v>175</v>
      </c>
      <c r="K408" s="36" t="s">
        <v>172</v>
      </c>
      <c r="L408" s="36">
        <v>9</v>
      </c>
      <c r="M408" s="37" t="s">
        <v>176</v>
      </c>
      <c r="N408" s="36"/>
      <c r="O408" s="36"/>
      <c r="P408" s="36"/>
      <c r="Q408" s="37" t="s">
        <v>177</v>
      </c>
      <c r="R408" s="36"/>
      <c r="S408" s="36"/>
      <c r="T408" s="36"/>
      <c r="U408" s="36"/>
      <c r="V408" s="36"/>
      <c r="W408" s="39" t="str">
        <f t="shared" si="210"/>
        <v>НПМбд</v>
      </c>
      <c r="X408" s="36" t="s">
        <v>224</v>
      </c>
      <c r="Y408" s="36"/>
      <c r="Z408" s="36"/>
      <c r="AA408" s="39">
        <f t="shared" si="211"/>
        <v>5</v>
      </c>
      <c r="AB408" s="54">
        <v>2</v>
      </c>
      <c r="AC408" s="54">
        <v>3</v>
      </c>
      <c r="AD408" s="40">
        <f t="shared" si="212"/>
        <v>1</v>
      </c>
      <c r="AE408" s="41">
        <f t="shared" si="213"/>
        <v>1</v>
      </c>
      <c r="AF408" s="41">
        <f t="shared" si="214"/>
        <v>5</v>
      </c>
      <c r="AG408" s="42" t="s">
        <v>80</v>
      </c>
      <c r="AH408" s="37" t="s">
        <v>81</v>
      </c>
      <c r="AI408" s="37" t="s">
        <v>94</v>
      </c>
      <c r="AJ408" s="50" t="s">
        <v>119</v>
      </c>
      <c r="AK408" s="37"/>
      <c r="AL408" s="44">
        <f t="shared" si="215"/>
        <v>0</v>
      </c>
      <c r="AM408" s="44">
        <f t="shared" si="216"/>
        <v>0</v>
      </c>
      <c r="AN408" s="44">
        <f t="shared" si="217"/>
        <v>0</v>
      </c>
      <c r="AO408" s="44">
        <f t="shared" si="218"/>
        <v>0</v>
      </c>
      <c r="AP408" s="44">
        <f t="shared" si="219"/>
        <v>0</v>
      </c>
      <c r="AQ408" s="44">
        <f t="shared" si="220"/>
        <v>0</v>
      </c>
      <c r="AR408" s="44">
        <f t="shared" si="221"/>
        <v>0</v>
      </c>
      <c r="AS408" s="44">
        <f t="shared" si="222"/>
        <v>0</v>
      </c>
      <c r="AT408" s="44">
        <f t="shared" si="223"/>
        <v>0</v>
      </c>
      <c r="AU408" s="44">
        <f t="shared" si="224"/>
        <v>0</v>
      </c>
      <c r="AV408" s="44">
        <f>IF(M408="ПП",РПП*AA408*(U408/1.5),IF(M408="ВП",ВПр*AA408*(U408/1.5),IF(M408="РПА",РПА*AA408*(U408/1.5),IF(M408="КПА",кпа*AA408*(U408/1.5),0))))</f>
        <v>0</v>
      </c>
      <c r="AW408" s="44">
        <f t="shared" si="225"/>
        <v>0</v>
      </c>
      <c r="AX408" s="44">
        <f t="shared" si="226"/>
        <v>0</v>
      </c>
      <c r="AY408" s="44">
        <f t="shared" si="227"/>
        <v>0</v>
      </c>
      <c r="AZ408" s="44">
        <f t="shared" si="228"/>
        <v>0</v>
      </c>
      <c r="BA408" s="44">
        <f t="shared" si="229"/>
        <v>0</v>
      </c>
      <c r="BB408" s="44">
        <f t="shared" si="230"/>
        <v>130</v>
      </c>
      <c r="BC408" s="44">
        <f t="shared" si="231"/>
        <v>0</v>
      </c>
      <c r="BD408" s="44">
        <f t="shared" si="232"/>
        <v>0</v>
      </c>
      <c r="BE408" s="45">
        <f t="shared" si="233"/>
        <v>130</v>
      </c>
      <c r="BF408" s="46"/>
      <c r="BG408" s="47">
        <f t="shared" si="234"/>
        <v>0</v>
      </c>
      <c r="BH408" s="47">
        <f t="shared" si="235"/>
        <v>0</v>
      </c>
      <c r="BI408" s="47">
        <f t="shared" si="236"/>
        <v>0</v>
      </c>
      <c r="BJ408" s="48">
        <f t="shared" si="237"/>
        <v>0</v>
      </c>
      <c r="BK408" s="48">
        <f t="shared" si="238"/>
        <v>0</v>
      </c>
      <c r="BL408" s="48">
        <f t="shared" si="239"/>
        <v>130</v>
      </c>
    </row>
    <row r="409" spans="1:64" s="2" customFormat="1" ht="30" customHeight="1">
      <c r="A409" s="29" t="str">
        <f t="shared" si="206"/>
        <v>Д</v>
      </c>
      <c r="B409" s="29" t="str">
        <f t="shared" si="207"/>
        <v>Б</v>
      </c>
      <c r="C409" s="30" t="s">
        <v>219</v>
      </c>
      <c r="D409" s="31" t="str">
        <f t="shared" si="208"/>
        <v>'01.03.02</v>
      </c>
      <c r="E409" s="32" t="str">
        <f t="shared" si="209"/>
        <v>Прикладная математика и информатика</v>
      </c>
      <c r="F409" s="33" t="s">
        <v>174</v>
      </c>
      <c r="G409" s="33" t="s">
        <v>75</v>
      </c>
      <c r="H409" s="34"/>
      <c r="I409" s="34"/>
      <c r="J409" s="35" t="s">
        <v>175</v>
      </c>
      <c r="K409" s="36" t="s">
        <v>172</v>
      </c>
      <c r="L409" s="36">
        <v>9</v>
      </c>
      <c r="M409" s="37" t="s">
        <v>176</v>
      </c>
      <c r="N409" s="36"/>
      <c r="O409" s="36"/>
      <c r="P409" s="36"/>
      <c r="Q409" s="37" t="s">
        <v>177</v>
      </c>
      <c r="R409" s="36"/>
      <c r="S409" s="36"/>
      <c r="T409" s="36"/>
      <c r="U409" s="36"/>
      <c r="V409" s="36"/>
      <c r="W409" s="39" t="str">
        <f t="shared" si="210"/>
        <v>НПМбд</v>
      </c>
      <c r="X409" s="36" t="s">
        <v>224</v>
      </c>
      <c r="Y409" s="36"/>
      <c r="Z409" s="36"/>
      <c r="AA409" s="39">
        <f t="shared" si="211"/>
        <v>1</v>
      </c>
      <c r="AB409" s="54">
        <v>1</v>
      </c>
      <c r="AC409" s="54"/>
      <c r="AD409" s="40">
        <f t="shared" si="212"/>
        <v>1</v>
      </c>
      <c r="AE409" s="41">
        <f t="shared" si="213"/>
        <v>1</v>
      </c>
      <c r="AF409" s="41">
        <f t="shared" si="214"/>
        <v>1</v>
      </c>
      <c r="AG409" s="42" t="s">
        <v>80</v>
      </c>
      <c r="AH409" s="37" t="s">
        <v>81</v>
      </c>
      <c r="AI409" s="37" t="s">
        <v>94</v>
      </c>
      <c r="AJ409" s="43" t="s">
        <v>107</v>
      </c>
      <c r="AK409" s="37"/>
      <c r="AL409" s="44">
        <f t="shared" si="215"/>
        <v>0</v>
      </c>
      <c r="AM409" s="44">
        <f t="shared" si="216"/>
        <v>0</v>
      </c>
      <c r="AN409" s="44">
        <f t="shared" si="217"/>
        <v>0</v>
      </c>
      <c r="AO409" s="44">
        <f t="shared" si="218"/>
        <v>0</v>
      </c>
      <c r="AP409" s="44">
        <f t="shared" si="219"/>
        <v>0</v>
      </c>
      <c r="AQ409" s="44">
        <f t="shared" si="220"/>
        <v>0</v>
      </c>
      <c r="AR409" s="44">
        <f t="shared" si="221"/>
        <v>0</v>
      </c>
      <c r="AS409" s="44">
        <f t="shared" si="222"/>
        <v>0</v>
      </c>
      <c r="AT409" s="44">
        <f t="shared" si="223"/>
        <v>0</v>
      </c>
      <c r="AU409" s="44">
        <f t="shared" si="224"/>
        <v>0</v>
      </c>
      <c r="AV409" s="44">
        <f>IF(M409="ПП",РПП*AA409*(U409/1.5),IF(M409="ВП",ВПр*AA409*(U409/1.5),IF(M409="РПА",РПА*AA409*(U409/1.5),IF(M409="КПА",кпа*AA409*(U409/1.5),0))))</f>
        <v>0</v>
      </c>
      <c r="AW409" s="44">
        <f t="shared" si="225"/>
        <v>0</v>
      </c>
      <c r="AX409" s="44">
        <f t="shared" si="226"/>
        <v>0</v>
      </c>
      <c r="AY409" s="44">
        <f t="shared" si="227"/>
        <v>0</v>
      </c>
      <c r="AZ409" s="44">
        <f t="shared" si="228"/>
        <v>0</v>
      </c>
      <c r="BA409" s="44">
        <f t="shared" si="229"/>
        <v>0</v>
      </c>
      <c r="BB409" s="44">
        <f t="shared" si="230"/>
        <v>20</v>
      </c>
      <c r="BC409" s="44">
        <f t="shared" si="231"/>
        <v>0</v>
      </c>
      <c r="BD409" s="44">
        <f t="shared" si="232"/>
        <v>0</v>
      </c>
      <c r="BE409" s="45">
        <f t="shared" si="233"/>
        <v>20</v>
      </c>
      <c r="BF409" s="46"/>
      <c r="BG409" s="47">
        <f t="shared" si="234"/>
        <v>0</v>
      </c>
      <c r="BH409" s="47">
        <f t="shared" si="235"/>
        <v>0</v>
      </c>
      <c r="BI409" s="47">
        <f t="shared" si="236"/>
        <v>0</v>
      </c>
      <c r="BJ409" s="48">
        <f t="shared" si="237"/>
        <v>0</v>
      </c>
      <c r="BK409" s="48">
        <f t="shared" si="238"/>
        <v>0</v>
      </c>
      <c r="BL409" s="48">
        <f t="shared" si="239"/>
        <v>20</v>
      </c>
    </row>
    <row r="410" spans="1:64" s="2" customFormat="1" ht="30" customHeight="1">
      <c r="A410" s="29" t="str">
        <f t="shared" si="206"/>
        <v>Д</v>
      </c>
      <c r="B410" s="29" t="str">
        <f t="shared" si="207"/>
        <v>Б</v>
      </c>
      <c r="C410" s="30" t="s">
        <v>219</v>
      </c>
      <c r="D410" s="31" t="str">
        <f t="shared" si="208"/>
        <v>'01.03.02</v>
      </c>
      <c r="E410" s="32" t="str">
        <f t="shared" si="209"/>
        <v>Прикладная математика и информатика</v>
      </c>
      <c r="F410" s="33" t="s">
        <v>174</v>
      </c>
      <c r="G410" s="33" t="s">
        <v>75</v>
      </c>
      <c r="H410" s="34"/>
      <c r="I410" s="34"/>
      <c r="J410" s="35" t="s">
        <v>175</v>
      </c>
      <c r="K410" s="36" t="s">
        <v>172</v>
      </c>
      <c r="L410" s="36">
        <v>9</v>
      </c>
      <c r="M410" s="37" t="s">
        <v>176</v>
      </c>
      <c r="N410" s="36"/>
      <c r="O410" s="36"/>
      <c r="P410" s="36"/>
      <c r="Q410" s="37" t="s">
        <v>177</v>
      </c>
      <c r="R410" s="36"/>
      <c r="S410" s="36"/>
      <c r="T410" s="36"/>
      <c r="U410" s="36"/>
      <c r="V410" s="36"/>
      <c r="W410" s="39" t="str">
        <f t="shared" si="210"/>
        <v>НПМбд</v>
      </c>
      <c r="X410" s="36" t="s">
        <v>224</v>
      </c>
      <c r="Y410" s="36"/>
      <c r="Z410" s="36"/>
      <c r="AA410" s="39">
        <f t="shared" si="211"/>
        <v>2</v>
      </c>
      <c r="AB410" s="54">
        <v>2</v>
      </c>
      <c r="AC410" s="54"/>
      <c r="AD410" s="40">
        <f t="shared" si="212"/>
        <v>1</v>
      </c>
      <c r="AE410" s="41">
        <f t="shared" si="213"/>
        <v>1</v>
      </c>
      <c r="AF410" s="41">
        <f t="shared" si="214"/>
        <v>2</v>
      </c>
      <c r="AG410" s="42" t="s">
        <v>80</v>
      </c>
      <c r="AH410" s="37" t="s">
        <v>100</v>
      </c>
      <c r="AI410" s="37" t="s">
        <v>94</v>
      </c>
      <c r="AJ410" s="51" t="s">
        <v>101</v>
      </c>
      <c r="AK410" s="37"/>
      <c r="AL410" s="44">
        <f t="shared" si="215"/>
        <v>0</v>
      </c>
      <c r="AM410" s="44">
        <f t="shared" si="216"/>
        <v>0</v>
      </c>
      <c r="AN410" s="44">
        <f t="shared" si="217"/>
        <v>0</v>
      </c>
      <c r="AO410" s="44">
        <f t="shared" si="218"/>
        <v>0</v>
      </c>
      <c r="AP410" s="44">
        <f t="shared" si="219"/>
        <v>0</v>
      </c>
      <c r="AQ410" s="44">
        <f t="shared" si="220"/>
        <v>0</v>
      </c>
      <c r="AR410" s="44">
        <f t="shared" si="221"/>
        <v>0</v>
      </c>
      <c r="AS410" s="44">
        <f t="shared" si="222"/>
        <v>0</v>
      </c>
      <c r="AT410" s="44">
        <f t="shared" si="223"/>
        <v>0</v>
      </c>
      <c r="AU410" s="44">
        <f t="shared" si="224"/>
        <v>0</v>
      </c>
      <c r="AV410" s="44">
        <f>IF(M410="ПП",РПП*AA410*(U410/1.5),IF(M410="ВП",ВПр*AA410*(U410/1.5),IF(M410="РПА",РПА*AA410*(U410/1.5),IF(M410="КПА",кпа*AA410*(U410/1.5),0))))</f>
        <v>0</v>
      </c>
      <c r="AW410" s="44">
        <f t="shared" si="225"/>
        <v>0</v>
      </c>
      <c r="AX410" s="44">
        <f t="shared" si="226"/>
        <v>0</v>
      </c>
      <c r="AY410" s="44">
        <f t="shared" si="227"/>
        <v>0</v>
      </c>
      <c r="AZ410" s="44">
        <f t="shared" si="228"/>
        <v>0</v>
      </c>
      <c r="BA410" s="44">
        <f t="shared" si="229"/>
        <v>0</v>
      </c>
      <c r="BB410" s="44">
        <f t="shared" si="230"/>
        <v>40</v>
      </c>
      <c r="BC410" s="44">
        <f t="shared" si="231"/>
        <v>0</v>
      </c>
      <c r="BD410" s="44">
        <f t="shared" si="232"/>
        <v>0</v>
      </c>
      <c r="BE410" s="45">
        <f t="shared" si="233"/>
        <v>40</v>
      </c>
      <c r="BF410" s="46"/>
      <c r="BG410" s="47">
        <f t="shared" si="234"/>
        <v>0</v>
      </c>
      <c r="BH410" s="47">
        <f t="shared" si="235"/>
        <v>0</v>
      </c>
      <c r="BI410" s="47">
        <f t="shared" si="236"/>
        <v>0</v>
      </c>
      <c r="BJ410" s="48">
        <f t="shared" si="237"/>
        <v>0</v>
      </c>
      <c r="BK410" s="48">
        <f t="shared" si="238"/>
        <v>0</v>
      </c>
      <c r="BL410" s="48">
        <f t="shared" si="239"/>
        <v>40</v>
      </c>
    </row>
    <row r="411" spans="1:64" s="2" customFormat="1" ht="30" customHeight="1">
      <c r="A411" s="29" t="str">
        <f t="shared" si="206"/>
        <v>Д</v>
      </c>
      <c r="B411" s="29" t="str">
        <f t="shared" si="207"/>
        <v>Б</v>
      </c>
      <c r="C411" s="30" t="s">
        <v>219</v>
      </c>
      <c r="D411" s="31" t="str">
        <f t="shared" si="208"/>
        <v>'01.03.02</v>
      </c>
      <c r="E411" s="32" t="str">
        <f t="shared" si="209"/>
        <v>Прикладная математика и информатика</v>
      </c>
      <c r="F411" s="33" t="s">
        <v>174</v>
      </c>
      <c r="G411" s="33" t="s">
        <v>75</v>
      </c>
      <c r="H411" s="34"/>
      <c r="I411" s="34"/>
      <c r="J411" s="35" t="s">
        <v>175</v>
      </c>
      <c r="K411" s="38" t="s">
        <v>172</v>
      </c>
      <c r="L411" s="36">
        <v>9</v>
      </c>
      <c r="M411" s="37" t="s">
        <v>176</v>
      </c>
      <c r="N411" s="38"/>
      <c r="O411" s="38"/>
      <c r="P411" s="38"/>
      <c r="Q411" s="37" t="s">
        <v>177</v>
      </c>
      <c r="R411" s="38"/>
      <c r="S411" s="38"/>
      <c r="T411" s="38"/>
      <c r="U411" s="38"/>
      <c r="V411" s="38"/>
      <c r="W411" s="39" t="str">
        <f t="shared" si="210"/>
        <v>НПМбд</v>
      </c>
      <c r="X411" s="36" t="s">
        <v>224</v>
      </c>
      <c r="Y411" s="36"/>
      <c r="Z411" s="36"/>
      <c r="AA411" s="39">
        <f t="shared" si="211"/>
        <v>2</v>
      </c>
      <c r="AB411" s="54">
        <v>2</v>
      </c>
      <c r="AC411" s="54"/>
      <c r="AD411" s="40">
        <f t="shared" si="212"/>
        <v>1</v>
      </c>
      <c r="AE411" s="41">
        <f t="shared" si="213"/>
        <v>1</v>
      </c>
      <c r="AF411" s="41">
        <f t="shared" si="214"/>
        <v>2</v>
      </c>
      <c r="AG411" s="42" t="s">
        <v>80</v>
      </c>
      <c r="AH411" s="37" t="s">
        <v>81</v>
      </c>
      <c r="AI411" s="37" t="s">
        <v>94</v>
      </c>
      <c r="AJ411" s="43" t="s">
        <v>99</v>
      </c>
      <c r="AK411" s="37"/>
      <c r="AL411" s="44">
        <f t="shared" si="215"/>
        <v>0</v>
      </c>
      <c r="AM411" s="44">
        <f t="shared" si="216"/>
        <v>0</v>
      </c>
      <c r="AN411" s="44">
        <f t="shared" si="217"/>
        <v>0</v>
      </c>
      <c r="AO411" s="44">
        <f t="shared" si="218"/>
        <v>0</v>
      </c>
      <c r="AP411" s="44">
        <f t="shared" si="219"/>
        <v>0</v>
      </c>
      <c r="AQ411" s="44">
        <f t="shared" si="220"/>
        <v>0</v>
      </c>
      <c r="AR411" s="44">
        <f t="shared" si="221"/>
        <v>0</v>
      </c>
      <c r="AS411" s="44">
        <f t="shared" si="222"/>
        <v>0</v>
      </c>
      <c r="AT411" s="44">
        <f t="shared" si="223"/>
        <v>0</v>
      </c>
      <c r="AU411" s="44">
        <f t="shared" si="224"/>
        <v>0</v>
      </c>
      <c r="AV411" s="44">
        <f>IF(M411="ПП",РПП*AA411*(U411/1.5),IF(M411="ВП",ВПр*AA411*(U411/1.5),IF(M411="РПА",РПА*AA411*(U411/1.5),IF(M411="КПА",кпа*AA411*(U411/1.5),0))))</f>
        <v>0</v>
      </c>
      <c r="AW411" s="44">
        <f t="shared" si="225"/>
        <v>0</v>
      </c>
      <c r="AX411" s="44">
        <f t="shared" si="226"/>
        <v>0</v>
      </c>
      <c r="AY411" s="44">
        <f t="shared" si="227"/>
        <v>0</v>
      </c>
      <c r="AZ411" s="44">
        <f t="shared" si="228"/>
        <v>0</v>
      </c>
      <c r="BA411" s="44">
        <f t="shared" si="229"/>
        <v>0</v>
      </c>
      <c r="BB411" s="44">
        <f t="shared" si="230"/>
        <v>40</v>
      </c>
      <c r="BC411" s="44">
        <f t="shared" si="231"/>
        <v>0</v>
      </c>
      <c r="BD411" s="44">
        <f t="shared" si="232"/>
        <v>0</v>
      </c>
      <c r="BE411" s="45">
        <f t="shared" si="233"/>
        <v>40</v>
      </c>
      <c r="BF411" s="46"/>
      <c r="BG411" s="47">
        <f t="shared" si="234"/>
        <v>0</v>
      </c>
      <c r="BH411" s="47">
        <f t="shared" si="235"/>
        <v>0</v>
      </c>
      <c r="BI411" s="47">
        <f t="shared" si="236"/>
        <v>0</v>
      </c>
      <c r="BJ411" s="48">
        <f t="shared" si="237"/>
        <v>0</v>
      </c>
      <c r="BK411" s="48">
        <f t="shared" si="238"/>
        <v>0</v>
      </c>
      <c r="BL411" s="48">
        <f t="shared" si="239"/>
        <v>40</v>
      </c>
    </row>
    <row r="412" spans="1:64" s="2" customFormat="1" ht="30" customHeight="1">
      <c r="A412" s="29" t="str">
        <f t="shared" si="206"/>
        <v>Д</v>
      </c>
      <c r="B412" s="29" t="str">
        <f t="shared" si="207"/>
        <v>Б</v>
      </c>
      <c r="C412" s="30" t="s">
        <v>219</v>
      </c>
      <c r="D412" s="31" t="str">
        <f t="shared" si="208"/>
        <v>'01.03.02</v>
      </c>
      <c r="E412" s="32" t="str">
        <f t="shared" si="209"/>
        <v>Прикладная математика и информатика</v>
      </c>
      <c r="F412" s="33" t="s">
        <v>174</v>
      </c>
      <c r="G412" s="33" t="s">
        <v>75</v>
      </c>
      <c r="H412" s="34"/>
      <c r="I412" s="34"/>
      <c r="J412" s="35" t="s">
        <v>175</v>
      </c>
      <c r="K412" s="36" t="s">
        <v>172</v>
      </c>
      <c r="L412" s="36">
        <v>9</v>
      </c>
      <c r="M412" s="37" t="s">
        <v>176</v>
      </c>
      <c r="N412" s="36"/>
      <c r="O412" s="36"/>
      <c r="P412" s="36"/>
      <c r="Q412" s="37" t="s">
        <v>177</v>
      </c>
      <c r="R412" s="36"/>
      <c r="S412" s="36"/>
      <c r="T412" s="36"/>
      <c r="U412" s="36"/>
      <c r="V412" s="36"/>
      <c r="W412" s="39" t="str">
        <f t="shared" si="210"/>
        <v>НПМбд</v>
      </c>
      <c r="X412" s="36" t="s">
        <v>224</v>
      </c>
      <c r="Y412" s="36"/>
      <c r="Z412" s="36"/>
      <c r="AA412" s="39">
        <f t="shared" si="211"/>
        <v>1</v>
      </c>
      <c r="AB412" s="54">
        <v>1</v>
      </c>
      <c r="AC412" s="54"/>
      <c r="AD412" s="40">
        <f t="shared" si="212"/>
        <v>1</v>
      </c>
      <c r="AE412" s="41">
        <f t="shared" si="213"/>
        <v>1</v>
      </c>
      <c r="AF412" s="41">
        <f t="shared" si="214"/>
        <v>1</v>
      </c>
      <c r="AG412" s="42" t="s">
        <v>80</v>
      </c>
      <c r="AH412" s="37" t="s">
        <v>81</v>
      </c>
      <c r="AI412" s="37" t="s">
        <v>94</v>
      </c>
      <c r="AJ412" s="43" t="s">
        <v>102</v>
      </c>
      <c r="AK412" s="37"/>
      <c r="AL412" s="44">
        <f t="shared" si="215"/>
        <v>0</v>
      </c>
      <c r="AM412" s="44">
        <f t="shared" si="216"/>
        <v>0</v>
      </c>
      <c r="AN412" s="44">
        <f t="shared" si="217"/>
        <v>0</v>
      </c>
      <c r="AO412" s="44">
        <f t="shared" si="218"/>
        <v>0</v>
      </c>
      <c r="AP412" s="44">
        <f t="shared" si="219"/>
        <v>0</v>
      </c>
      <c r="AQ412" s="44">
        <f t="shared" si="220"/>
        <v>0</v>
      </c>
      <c r="AR412" s="44">
        <f t="shared" si="221"/>
        <v>0</v>
      </c>
      <c r="AS412" s="44">
        <f t="shared" si="222"/>
        <v>0</v>
      </c>
      <c r="AT412" s="44">
        <f t="shared" si="223"/>
        <v>0</v>
      </c>
      <c r="AU412" s="44">
        <f t="shared" si="224"/>
        <v>0</v>
      </c>
      <c r="AV412" s="44">
        <f>IF(M412="ПП",РПП*AA412*(U412/1.5),IF(M412="ВП",ВПр*AA412*(U412/1.5),IF(M412="РПА",РПА*AA412*(U412/1.5),IF(M412="КПА",кпа*AA412*(U412/1.5),0))))</f>
        <v>0</v>
      </c>
      <c r="AW412" s="44">
        <f t="shared" si="225"/>
        <v>0</v>
      </c>
      <c r="AX412" s="44">
        <f t="shared" si="226"/>
        <v>0</v>
      </c>
      <c r="AY412" s="44">
        <f t="shared" si="227"/>
        <v>0</v>
      </c>
      <c r="AZ412" s="44">
        <f t="shared" si="228"/>
        <v>0</v>
      </c>
      <c r="BA412" s="44">
        <f t="shared" si="229"/>
        <v>0</v>
      </c>
      <c r="BB412" s="44">
        <f t="shared" si="230"/>
        <v>20</v>
      </c>
      <c r="BC412" s="44">
        <f t="shared" si="231"/>
        <v>0</v>
      </c>
      <c r="BD412" s="44">
        <f t="shared" si="232"/>
        <v>0</v>
      </c>
      <c r="BE412" s="45">
        <f t="shared" si="233"/>
        <v>20</v>
      </c>
      <c r="BF412" s="46"/>
      <c r="BG412" s="47">
        <f t="shared" si="234"/>
        <v>0</v>
      </c>
      <c r="BH412" s="47">
        <f t="shared" si="235"/>
        <v>0</v>
      </c>
      <c r="BI412" s="47">
        <f t="shared" si="236"/>
        <v>0</v>
      </c>
      <c r="BJ412" s="48">
        <f t="shared" si="237"/>
        <v>0</v>
      </c>
      <c r="BK412" s="48">
        <f t="shared" si="238"/>
        <v>0</v>
      </c>
      <c r="BL412" s="48">
        <f t="shared" si="239"/>
        <v>20</v>
      </c>
    </row>
    <row r="413" spans="1:64" s="2" customFormat="1" ht="30" customHeight="1">
      <c r="A413" s="29" t="str">
        <f t="shared" si="206"/>
        <v>Д</v>
      </c>
      <c r="B413" s="29" t="str">
        <f t="shared" si="207"/>
        <v>Б</v>
      </c>
      <c r="C413" s="30" t="s">
        <v>219</v>
      </c>
      <c r="D413" s="31" t="str">
        <f t="shared" si="208"/>
        <v>'01.03.02</v>
      </c>
      <c r="E413" s="32" t="str">
        <f t="shared" si="209"/>
        <v>Прикладная математика и информатика</v>
      </c>
      <c r="F413" s="33" t="s">
        <v>174</v>
      </c>
      <c r="G413" s="33" t="s">
        <v>75</v>
      </c>
      <c r="H413" s="34"/>
      <c r="I413" s="34"/>
      <c r="J413" s="35" t="s">
        <v>175</v>
      </c>
      <c r="K413" s="36" t="s">
        <v>172</v>
      </c>
      <c r="L413" s="36">
        <v>9</v>
      </c>
      <c r="M413" s="37" t="s">
        <v>176</v>
      </c>
      <c r="N413" s="36"/>
      <c r="O413" s="36"/>
      <c r="P413" s="36"/>
      <c r="Q413" s="37" t="s">
        <v>177</v>
      </c>
      <c r="R413" s="36"/>
      <c r="S413" s="36"/>
      <c r="T413" s="36"/>
      <c r="U413" s="36"/>
      <c r="V413" s="36"/>
      <c r="W413" s="39" t="str">
        <f t="shared" si="210"/>
        <v>НПМбд</v>
      </c>
      <c r="X413" s="36" t="s">
        <v>224</v>
      </c>
      <c r="Y413" s="36"/>
      <c r="Z413" s="36"/>
      <c r="AA413" s="39">
        <f t="shared" si="211"/>
        <v>1</v>
      </c>
      <c r="AB413" s="54"/>
      <c r="AC413" s="54">
        <v>1</v>
      </c>
      <c r="AD413" s="40">
        <f t="shared" si="212"/>
        <v>1</v>
      </c>
      <c r="AE413" s="41">
        <f t="shared" si="213"/>
        <v>1</v>
      </c>
      <c r="AF413" s="41">
        <f t="shared" si="214"/>
        <v>1</v>
      </c>
      <c r="AG413" s="42" t="s">
        <v>80</v>
      </c>
      <c r="AH413" s="37" t="s">
        <v>111</v>
      </c>
      <c r="AI413" s="37" t="s">
        <v>94</v>
      </c>
      <c r="AJ413" s="43" t="s">
        <v>223</v>
      </c>
      <c r="AK413" s="37"/>
      <c r="AL413" s="44">
        <f t="shared" si="215"/>
        <v>0</v>
      </c>
      <c r="AM413" s="44">
        <f t="shared" si="216"/>
        <v>0</v>
      </c>
      <c r="AN413" s="44">
        <f t="shared" si="217"/>
        <v>0</v>
      </c>
      <c r="AO413" s="44">
        <f t="shared" si="218"/>
        <v>0</v>
      </c>
      <c r="AP413" s="44">
        <f t="shared" si="219"/>
        <v>0</v>
      </c>
      <c r="AQ413" s="44">
        <f t="shared" si="220"/>
        <v>0</v>
      </c>
      <c r="AR413" s="44">
        <f t="shared" si="221"/>
        <v>0</v>
      </c>
      <c r="AS413" s="44">
        <f t="shared" si="222"/>
        <v>0</v>
      </c>
      <c r="AT413" s="44">
        <f t="shared" si="223"/>
        <v>0</v>
      </c>
      <c r="AU413" s="44">
        <f t="shared" si="224"/>
        <v>0</v>
      </c>
      <c r="AV413" s="44">
        <f>IF(M413="ПП",РПП*AA413*(U413/1.5),IF(M413="ВП",ВПр*AA413*(U413/1.5),IF(M413="РПА",РПА*AA413*(U413/1.5),IF(M413="КПА",кпа*AA413*(U413/1.5),0))))</f>
        <v>0</v>
      </c>
      <c r="AW413" s="44">
        <f t="shared" si="225"/>
        <v>0</v>
      </c>
      <c r="AX413" s="44">
        <f t="shared" si="226"/>
        <v>0</v>
      </c>
      <c r="AY413" s="44">
        <f t="shared" si="227"/>
        <v>0</v>
      </c>
      <c r="AZ413" s="44">
        <f t="shared" si="228"/>
        <v>0</v>
      </c>
      <c r="BA413" s="44">
        <f t="shared" si="229"/>
        <v>0</v>
      </c>
      <c r="BB413" s="44">
        <f t="shared" si="230"/>
        <v>30</v>
      </c>
      <c r="BC413" s="44">
        <f t="shared" si="231"/>
        <v>0</v>
      </c>
      <c r="BD413" s="44">
        <f t="shared" si="232"/>
        <v>0</v>
      </c>
      <c r="BE413" s="45">
        <f t="shared" si="233"/>
        <v>30</v>
      </c>
      <c r="BF413" s="46"/>
      <c r="BG413" s="47">
        <f t="shared" si="234"/>
        <v>0</v>
      </c>
      <c r="BH413" s="47">
        <f t="shared" si="235"/>
        <v>0</v>
      </c>
      <c r="BI413" s="47">
        <f t="shared" si="236"/>
        <v>0</v>
      </c>
      <c r="BJ413" s="48">
        <f t="shared" si="237"/>
        <v>0</v>
      </c>
      <c r="BK413" s="48">
        <f t="shared" si="238"/>
        <v>0</v>
      </c>
      <c r="BL413" s="48">
        <f t="shared" si="239"/>
        <v>30</v>
      </c>
    </row>
    <row r="414" spans="1:64" s="2" customFormat="1" ht="30" customHeight="1">
      <c r="A414" s="29" t="str">
        <f t="shared" si="206"/>
        <v>Д</v>
      </c>
      <c r="B414" s="29" t="str">
        <f t="shared" si="207"/>
        <v>Б</v>
      </c>
      <c r="C414" s="30" t="s">
        <v>219</v>
      </c>
      <c r="D414" s="31" t="str">
        <f t="shared" si="208"/>
        <v>'01.03.02</v>
      </c>
      <c r="E414" s="32" t="str">
        <f t="shared" si="209"/>
        <v>Прикладная математика и информатика</v>
      </c>
      <c r="F414" s="33" t="s">
        <v>174</v>
      </c>
      <c r="G414" s="33" t="s">
        <v>75</v>
      </c>
      <c r="H414" s="34"/>
      <c r="I414" s="34"/>
      <c r="J414" s="35" t="s">
        <v>47</v>
      </c>
      <c r="K414" s="36" t="s">
        <v>172</v>
      </c>
      <c r="L414" s="36">
        <v>9</v>
      </c>
      <c r="M414" s="37" t="s">
        <v>178</v>
      </c>
      <c r="N414" s="36"/>
      <c r="O414" s="36"/>
      <c r="P414" s="36"/>
      <c r="Q414" s="37" t="s">
        <v>177</v>
      </c>
      <c r="R414" s="36"/>
      <c r="S414" s="36"/>
      <c r="T414" s="36"/>
      <c r="U414" s="36"/>
      <c r="V414" s="36"/>
      <c r="W414" s="39" t="str">
        <f t="shared" si="210"/>
        <v>НПМбд</v>
      </c>
      <c r="X414" s="36" t="s">
        <v>224</v>
      </c>
      <c r="Y414" s="36"/>
      <c r="Z414" s="36"/>
      <c r="AA414" s="39">
        <f t="shared" si="211"/>
        <v>10</v>
      </c>
      <c r="AB414" s="54">
        <v>7</v>
      </c>
      <c r="AC414" s="54">
        <v>3</v>
      </c>
      <c r="AD414" s="40">
        <f t="shared" si="212"/>
        <v>1</v>
      </c>
      <c r="AE414" s="41">
        <f t="shared" si="213"/>
        <v>1</v>
      </c>
      <c r="AF414" s="41">
        <f t="shared" si="214"/>
        <v>10</v>
      </c>
      <c r="AG414" s="42" t="s">
        <v>80</v>
      </c>
      <c r="AH414" s="37" t="s">
        <v>169</v>
      </c>
      <c r="AI414" s="37"/>
      <c r="AJ414" s="55" t="s">
        <v>170</v>
      </c>
      <c r="AK414" s="37"/>
      <c r="AL414" s="44">
        <f t="shared" si="215"/>
        <v>0</v>
      </c>
      <c r="AM414" s="44">
        <f t="shared" si="216"/>
        <v>0</v>
      </c>
      <c r="AN414" s="44">
        <f t="shared" si="217"/>
        <v>0</v>
      </c>
      <c r="AO414" s="44">
        <f t="shared" si="218"/>
        <v>0</v>
      </c>
      <c r="AP414" s="44">
        <f t="shared" si="219"/>
        <v>0</v>
      </c>
      <c r="AQ414" s="44">
        <f t="shared" si="220"/>
        <v>0</v>
      </c>
      <c r="AR414" s="44">
        <f t="shared" si="221"/>
        <v>0</v>
      </c>
      <c r="AS414" s="44">
        <f t="shared" si="222"/>
        <v>0</v>
      </c>
      <c r="AT414" s="44">
        <f t="shared" si="223"/>
        <v>0</v>
      </c>
      <c r="AU414" s="44">
        <f t="shared" si="224"/>
        <v>0</v>
      </c>
      <c r="AV414" s="44">
        <f>IF(M414="ПП",РПП*AA414*(U414/1.5),IF(M414="ВП",ВПр*AA414*(U414/1.5),IF(M414="РПА",РПА*AA414*(U414/1.5),IF(M414="КПА",кпа*AA414*(U414/1.5),0))))</f>
        <v>0</v>
      </c>
      <c r="AW414" s="44">
        <f t="shared" si="225"/>
        <v>0</v>
      </c>
      <c r="AX414" s="44">
        <f t="shared" si="226"/>
        <v>0</v>
      </c>
      <c r="AY414" s="44">
        <f t="shared" si="227"/>
        <v>0</v>
      </c>
      <c r="AZ414" s="44">
        <f t="shared" si="228"/>
        <v>0</v>
      </c>
      <c r="BA414" s="44">
        <f t="shared" si="229"/>
        <v>0</v>
      </c>
      <c r="BB414" s="44">
        <f t="shared" si="230"/>
        <v>0</v>
      </c>
      <c r="BC414" s="44">
        <f t="shared" si="231"/>
        <v>20</v>
      </c>
      <c r="BD414" s="44">
        <f t="shared" si="232"/>
        <v>0</v>
      </c>
      <c r="BE414" s="45">
        <f t="shared" si="233"/>
        <v>20</v>
      </c>
      <c r="BF414" s="46"/>
      <c r="BG414" s="47">
        <f t="shared" si="234"/>
        <v>0</v>
      </c>
      <c r="BH414" s="47">
        <f t="shared" si="235"/>
        <v>0</v>
      </c>
      <c r="BI414" s="47">
        <f t="shared" si="236"/>
        <v>0</v>
      </c>
      <c r="BJ414" s="48">
        <f t="shared" si="237"/>
        <v>0</v>
      </c>
      <c r="BK414" s="48">
        <f t="shared" si="238"/>
        <v>0</v>
      </c>
      <c r="BL414" s="48">
        <f t="shared" si="239"/>
        <v>20</v>
      </c>
    </row>
    <row r="415" spans="1:64" s="2" customFormat="1" ht="30" customHeight="1">
      <c r="A415" s="29" t="str">
        <f t="shared" si="206"/>
        <v>Д</v>
      </c>
      <c r="B415" s="29" t="str">
        <f t="shared" si="207"/>
        <v>Б</v>
      </c>
      <c r="C415" s="30" t="s">
        <v>219</v>
      </c>
      <c r="D415" s="31" t="str">
        <f t="shared" si="208"/>
        <v>'01.03.02</v>
      </c>
      <c r="E415" s="32" t="str">
        <f t="shared" si="209"/>
        <v>Прикладная математика и информатика</v>
      </c>
      <c r="F415" s="33" t="s">
        <v>174</v>
      </c>
      <c r="G415" s="33" t="s">
        <v>75</v>
      </c>
      <c r="H415" s="34"/>
      <c r="I415" s="34"/>
      <c r="J415" s="35" t="s">
        <v>47</v>
      </c>
      <c r="K415" s="36" t="s">
        <v>172</v>
      </c>
      <c r="L415" s="36">
        <v>9</v>
      </c>
      <c r="M415" s="37" t="s">
        <v>178</v>
      </c>
      <c r="N415" s="36"/>
      <c r="O415" s="36"/>
      <c r="P415" s="36"/>
      <c r="Q415" s="37" t="s">
        <v>177</v>
      </c>
      <c r="R415" s="36"/>
      <c r="S415" s="36"/>
      <c r="T415" s="36"/>
      <c r="U415" s="36"/>
      <c r="V415" s="36"/>
      <c r="W415" s="39" t="str">
        <f t="shared" si="210"/>
        <v>НПМбд</v>
      </c>
      <c r="X415" s="36" t="s">
        <v>224</v>
      </c>
      <c r="Y415" s="36"/>
      <c r="Z415" s="36"/>
      <c r="AA415" s="39">
        <f t="shared" si="211"/>
        <v>3</v>
      </c>
      <c r="AB415" s="54">
        <v>2</v>
      </c>
      <c r="AC415" s="54">
        <v>1</v>
      </c>
      <c r="AD415" s="40">
        <f t="shared" si="212"/>
        <v>1</v>
      </c>
      <c r="AE415" s="41">
        <f t="shared" si="213"/>
        <v>1</v>
      </c>
      <c r="AF415" s="41">
        <f t="shared" si="214"/>
        <v>3</v>
      </c>
      <c r="AG415" s="42" t="s">
        <v>80</v>
      </c>
      <c r="AH415" s="37" t="s">
        <v>81</v>
      </c>
      <c r="AI415" s="37" t="s">
        <v>94</v>
      </c>
      <c r="AJ415" s="43" t="s">
        <v>218</v>
      </c>
      <c r="AK415" s="37"/>
      <c r="AL415" s="44">
        <f t="shared" si="215"/>
        <v>0</v>
      </c>
      <c r="AM415" s="44">
        <f t="shared" si="216"/>
        <v>0</v>
      </c>
      <c r="AN415" s="44">
        <f t="shared" si="217"/>
        <v>0</v>
      </c>
      <c r="AO415" s="44">
        <f t="shared" si="218"/>
        <v>0</v>
      </c>
      <c r="AP415" s="44">
        <f t="shared" si="219"/>
        <v>0</v>
      </c>
      <c r="AQ415" s="44">
        <f t="shared" si="220"/>
        <v>0</v>
      </c>
      <c r="AR415" s="44">
        <f t="shared" si="221"/>
        <v>0</v>
      </c>
      <c r="AS415" s="44">
        <f t="shared" si="222"/>
        <v>0</v>
      </c>
      <c r="AT415" s="44">
        <f t="shared" si="223"/>
        <v>0</v>
      </c>
      <c r="AU415" s="44">
        <f t="shared" si="224"/>
        <v>0</v>
      </c>
      <c r="AV415" s="44">
        <f>IF(M415="ПП",РПП*AA415*(U415/1.5),IF(M415="ВП",ВПр*AA415*(U415/1.5),IF(M415="РПА",РПА*AA415*(U415/1.5),IF(M415="КПА",кпа*AA415*(U415/1.5),0))))</f>
        <v>0</v>
      </c>
      <c r="AW415" s="44">
        <f t="shared" si="225"/>
        <v>0</v>
      </c>
      <c r="AX415" s="44">
        <f t="shared" si="226"/>
        <v>0</v>
      </c>
      <c r="AY415" s="44">
        <f t="shared" si="227"/>
        <v>0</v>
      </c>
      <c r="AZ415" s="44">
        <f t="shared" si="228"/>
        <v>0</v>
      </c>
      <c r="BA415" s="44">
        <f t="shared" si="229"/>
        <v>0</v>
      </c>
      <c r="BB415" s="44">
        <f t="shared" si="230"/>
        <v>0</v>
      </c>
      <c r="BC415" s="44">
        <f t="shared" si="231"/>
        <v>6</v>
      </c>
      <c r="BD415" s="44">
        <f t="shared" si="232"/>
        <v>0</v>
      </c>
      <c r="BE415" s="45">
        <f t="shared" si="233"/>
        <v>6</v>
      </c>
      <c r="BF415" s="46"/>
      <c r="BG415" s="47">
        <f t="shared" si="234"/>
        <v>0</v>
      </c>
      <c r="BH415" s="47">
        <f t="shared" si="235"/>
        <v>0</v>
      </c>
      <c r="BI415" s="47">
        <f t="shared" si="236"/>
        <v>0</v>
      </c>
      <c r="BJ415" s="48">
        <f t="shared" si="237"/>
        <v>0</v>
      </c>
      <c r="BK415" s="48">
        <f t="shared" si="238"/>
        <v>0</v>
      </c>
      <c r="BL415" s="48">
        <f t="shared" si="239"/>
        <v>6</v>
      </c>
    </row>
    <row r="416" spans="1:64" s="2" customFormat="1" ht="30" customHeight="1">
      <c r="A416" s="29" t="str">
        <f t="shared" si="206"/>
        <v>Д</v>
      </c>
      <c r="B416" s="29" t="str">
        <f t="shared" si="207"/>
        <v>Б</v>
      </c>
      <c r="C416" s="30" t="s">
        <v>219</v>
      </c>
      <c r="D416" s="31" t="str">
        <f t="shared" si="208"/>
        <v>'01.03.02</v>
      </c>
      <c r="E416" s="32" t="str">
        <f t="shared" si="209"/>
        <v>Прикладная математика и информатика</v>
      </c>
      <c r="F416" s="33" t="s">
        <v>174</v>
      </c>
      <c r="G416" s="33" t="s">
        <v>75</v>
      </c>
      <c r="H416" s="34"/>
      <c r="I416" s="34"/>
      <c r="J416" s="35" t="s">
        <v>47</v>
      </c>
      <c r="K416" s="36" t="s">
        <v>172</v>
      </c>
      <c r="L416" s="36">
        <v>9</v>
      </c>
      <c r="M416" s="37" t="s">
        <v>178</v>
      </c>
      <c r="N416" s="36"/>
      <c r="O416" s="36"/>
      <c r="P416" s="36"/>
      <c r="Q416" s="37" t="s">
        <v>177</v>
      </c>
      <c r="R416" s="36"/>
      <c r="S416" s="36"/>
      <c r="T416" s="36"/>
      <c r="U416" s="36"/>
      <c r="V416" s="36"/>
      <c r="W416" s="39" t="str">
        <f t="shared" si="210"/>
        <v>НПМбд</v>
      </c>
      <c r="X416" s="36" t="s">
        <v>224</v>
      </c>
      <c r="Y416" s="36"/>
      <c r="Z416" s="36"/>
      <c r="AA416" s="39">
        <f t="shared" si="211"/>
        <v>5</v>
      </c>
      <c r="AB416" s="54">
        <v>2</v>
      </c>
      <c r="AC416" s="54">
        <v>3</v>
      </c>
      <c r="AD416" s="40">
        <f t="shared" si="212"/>
        <v>1</v>
      </c>
      <c r="AE416" s="41">
        <f t="shared" si="213"/>
        <v>1</v>
      </c>
      <c r="AF416" s="41">
        <f t="shared" si="214"/>
        <v>5</v>
      </c>
      <c r="AG416" s="42" t="s">
        <v>80</v>
      </c>
      <c r="AH416" s="37" t="s">
        <v>81</v>
      </c>
      <c r="AI416" s="37" t="s">
        <v>94</v>
      </c>
      <c r="AJ416" s="50" t="s">
        <v>119</v>
      </c>
      <c r="AK416" s="37"/>
      <c r="AL416" s="44">
        <f t="shared" si="215"/>
        <v>0</v>
      </c>
      <c r="AM416" s="44">
        <f t="shared" si="216"/>
        <v>0</v>
      </c>
      <c r="AN416" s="44">
        <f t="shared" si="217"/>
        <v>0</v>
      </c>
      <c r="AO416" s="44">
        <f t="shared" si="218"/>
        <v>0</v>
      </c>
      <c r="AP416" s="44">
        <f t="shared" si="219"/>
        <v>0</v>
      </c>
      <c r="AQ416" s="44">
        <f t="shared" si="220"/>
        <v>0</v>
      </c>
      <c r="AR416" s="44">
        <f t="shared" si="221"/>
        <v>0</v>
      </c>
      <c r="AS416" s="44">
        <f t="shared" si="222"/>
        <v>0</v>
      </c>
      <c r="AT416" s="44">
        <f t="shared" si="223"/>
        <v>0</v>
      </c>
      <c r="AU416" s="44">
        <f t="shared" si="224"/>
        <v>0</v>
      </c>
      <c r="AV416" s="44">
        <f>IF(M416="ПП",РПП*AA416*(U416/1.5),IF(M416="ВП",ВПр*AA416*(U416/1.5),IF(M416="РПА",РПА*AA416*(U416/1.5),IF(M416="КПА",кпа*AA416*(U416/1.5),0))))</f>
        <v>0</v>
      </c>
      <c r="AW416" s="44">
        <f t="shared" si="225"/>
        <v>0</v>
      </c>
      <c r="AX416" s="44">
        <f t="shared" si="226"/>
        <v>0</v>
      </c>
      <c r="AY416" s="44">
        <f t="shared" si="227"/>
        <v>0</v>
      </c>
      <c r="AZ416" s="44">
        <f t="shared" si="228"/>
        <v>0</v>
      </c>
      <c r="BA416" s="44">
        <f t="shared" si="229"/>
        <v>0</v>
      </c>
      <c r="BB416" s="44">
        <f t="shared" si="230"/>
        <v>0</v>
      </c>
      <c r="BC416" s="44">
        <f t="shared" si="231"/>
        <v>10</v>
      </c>
      <c r="BD416" s="44">
        <f t="shared" si="232"/>
        <v>0</v>
      </c>
      <c r="BE416" s="45">
        <f t="shared" si="233"/>
        <v>10</v>
      </c>
      <c r="BF416" s="46"/>
      <c r="BG416" s="47">
        <f t="shared" si="234"/>
        <v>0</v>
      </c>
      <c r="BH416" s="47">
        <f t="shared" si="235"/>
        <v>0</v>
      </c>
      <c r="BI416" s="47">
        <f t="shared" si="236"/>
        <v>0</v>
      </c>
      <c r="BJ416" s="48">
        <f t="shared" si="237"/>
        <v>0</v>
      </c>
      <c r="BK416" s="48">
        <f t="shared" si="238"/>
        <v>0</v>
      </c>
      <c r="BL416" s="48">
        <f t="shared" si="239"/>
        <v>10</v>
      </c>
    </row>
    <row r="417" spans="1:64" s="2" customFormat="1" ht="30" customHeight="1">
      <c r="A417" s="29" t="str">
        <f t="shared" si="206"/>
        <v>Д</v>
      </c>
      <c r="B417" s="29" t="str">
        <f t="shared" si="207"/>
        <v>Б</v>
      </c>
      <c r="C417" s="30" t="s">
        <v>219</v>
      </c>
      <c r="D417" s="31" t="str">
        <f t="shared" si="208"/>
        <v>'01.03.02</v>
      </c>
      <c r="E417" s="32" t="str">
        <f t="shared" si="209"/>
        <v>Прикладная математика и информатика</v>
      </c>
      <c r="F417" s="33" t="s">
        <v>174</v>
      </c>
      <c r="G417" s="33" t="s">
        <v>75</v>
      </c>
      <c r="H417" s="34"/>
      <c r="I417" s="34"/>
      <c r="J417" s="35" t="s">
        <v>47</v>
      </c>
      <c r="K417" s="36" t="s">
        <v>172</v>
      </c>
      <c r="L417" s="36">
        <v>9</v>
      </c>
      <c r="M417" s="37" t="s">
        <v>178</v>
      </c>
      <c r="N417" s="36"/>
      <c r="O417" s="36"/>
      <c r="P417" s="36"/>
      <c r="Q417" s="37" t="s">
        <v>177</v>
      </c>
      <c r="R417" s="36"/>
      <c r="S417" s="36"/>
      <c r="T417" s="36"/>
      <c r="U417" s="36"/>
      <c r="V417" s="36"/>
      <c r="W417" s="39" t="str">
        <f t="shared" si="210"/>
        <v>НПМбд</v>
      </c>
      <c r="X417" s="36" t="s">
        <v>224</v>
      </c>
      <c r="Y417" s="36"/>
      <c r="Z417" s="36"/>
      <c r="AA417" s="39">
        <f t="shared" si="211"/>
        <v>1</v>
      </c>
      <c r="AB417" s="54">
        <v>1</v>
      </c>
      <c r="AC417" s="54"/>
      <c r="AD417" s="40">
        <f t="shared" si="212"/>
        <v>1</v>
      </c>
      <c r="AE417" s="41">
        <f t="shared" si="213"/>
        <v>1</v>
      </c>
      <c r="AF417" s="41">
        <f t="shared" si="214"/>
        <v>1</v>
      </c>
      <c r="AG417" s="42" t="s">
        <v>80</v>
      </c>
      <c r="AH417" s="37" t="s">
        <v>81</v>
      </c>
      <c r="AI417" s="37" t="s">
        <v>94</v>
      </c>
      <c r="AJ417" s="43" t="s">
        <v>107</v>
      </c>
      <c r="AK417" s="37"/>
      <c r="AL417" s="44">
        <f t="shared" si="215"/>
        <v>0</v>
      </c>
      <c r="AM417" s="44">
        <f t="shared" si="216"/>
        <v>0</v>
      </c>
      <c r="AN417" s="44">
        <f t="shared" si="217"/>
        <v>0</v>
      </c>
      <c r="AO417" s="44">
        <f t="shared" si="218"/>
        <v>0</v>
      </c>
      <c r="AP417" s="44">
        <f t="shared" si="219"/>
        <v>0</v>
      </c>
      <c r="AQ417" s="44">
        <f t="shared" si="220"/>
        <v>0</v>
      </c>
      <c r="AR417" s="44">
        <f t="shared" si="221"/>
        <v>0</v>
      </c>
      <c r="AS417" s="44">
        <f t="shared" si="222"/>
        <v>0</v>
      </c>
      <c r="AT417" s="44">
        <f t="shared" si="223"/>
        <v>0</v>
      </c>
      <c r="AU417" s="44">
        <f t="shared" si="224"/>
        <v>0</v>
      </c>
      <c r="AV417" s="44">
        <f>IF(M417="ПП",РПП*AA417*(U417/1.5),IF(M417="ВП",ВПр*AA417*(U417/1.5),IF(M417="РПА",РПА*AA417*(U417/1.5),IF(M417="КПА",кпа*AA417*(U417/1.5),0))))</f>
        <v>0</v>
      </c>
      <c r="AW417" s="44">
        <f t="shared" si="225"/>
        <v>0</v>
      </c>
      <c r="AX417" s="44">
        <f t="shared" si="226"/>
        <v>0</v>
      </c>
      <c r="AY417" s="44">
        <f t="shared" si="227"/>
        <v>0</v>
      </c>
      <c r="AZ417" s="44">
        <f t="shared" si="228"/>
        <v>0</v>
      </c>
      <c r="BA417" s="44">
        <f t="shared" si="229"/>
        <v>0</v>
      </c>
      <c r="BB417" s="44">
        <f t="shared" si="230"/>
        <v>0</v>
      </c>
      <c r="BC417" s="44">
        <f t="shared" si="231"/>
        <v>2</v>
      </c>
      <c r="BD417" s="44">
        <f t="shared" si="232"/>
        <v>0</v>
      </c>
      <c r="BE417" s="45">
        <f t="shared" si="233"/>
        <v>2</v>
      </c>
      <c r="BF417" s="46"/>
      <c r="BG417" s="47">
        <f t="shared" si="234"/>
        <v>0</v>
      </c>
      <c r="BH417" s="47">
        <f t="shared" si="235"/>
        <v>0</v>
      </c>
      <c r="BI417" s="47">
        <f t="shared" si="236"/>
        <v>0</v>
      </c>
      <c r="BJ417" s="48">
        <f t="shared" si="237"/>
        <v>0</v>
      </c>
      <c r="BK417" s="48">
        <f t="shared" si="238"/>
        <v>0</v>
      </c>
      <c r="BL417" s="48">
        <f t="shared" si="239"/>
        <v>2</v>
      </c>
    </row>
    <row r="418" spans="1:64" s="2" customFormat="1" ht="30" customHeight="1">
      <c r="A418" s="29" t="str">
        <f t="shared" si="206"/>
        <v>Д</v>
      </c>
      <c r="B418" s="29" t="str">
        <f t="shared" si="207"/>
        <v>Б</v>
      </c>
      <c r="C418" s="30" t="s">
        <v>219</v>
      </c>
      <c r="D418" s="31" t="str">
        <f t="shared" si="208"/>
        <v>'01.03.02</v>
      </c>
      <c r="E418" s="32" t="str">
        <f t="shared" si="209"/>
        <v>Прикладная математика и информатика</v>
      </c>
      <c r="F418" s="33" t="s">
        <v>174</v>
      </c>
      <c r="G418" s="33" t="s">
        <v>75</v>
      </c>
      <c r="H418" s="34"/>
      <c r="I418" s="34"/>
      <c r="J418" s="35" t="s">
        <v>47</v>
      </c>
      <c r="K418" s="36" t="s">
        <v>172</v>
      </c>
      <c r="L418" s="36">
        <v>9</v>
      </c>
      <c r="M418" s="37" t="s">
        <v>178</v>
      </c>
      <c r="N418" s="36"/>
      <c r="O418" s="36"/>
      <c r="P418" s="36"/>
      <c r="Q418" s="37" t="s">
        <v>177</v>
      </c>
      <c r="R418" s="36"/>
      <c r="S418" s="36"/>
      <c r="T418" s="36"/>
      <c r="U418" s="36"/>
      <c r="V418" s="36"/>
      <c r="W418" s="39" t="str">
        <f t="shared" si="210"/>
        <v>НПМбд</v>
      </c>
      <c r="X418" s="36" t="s">
        <v>224</v>
      </c>
      <c r="Y418" s="36"/>
      <c r="Z418" s="36"/>
      <c r="AA418" s="39">
        <f t="shared" si="211"/>
        <v>2</v>
      </c>
      <c r="AB418" s="54">
        <v>2</v>
      </c>
      <c r="AC418" s="54"/>
      <c r="AD418" s="40">
        <f t="shared" si="212"/>
        <v>1</v>
      </c>
      <c r="AE418" s="41">
        <f t="shared" si="213"/>
        <v>1</v>
      </c>
      <c r="AF418" s="41">
        <f t="shared" si="214"/>
        <v>2</v>
      </c>
      <c r="AG418" s="42" t="s">
        <v>80</v>
      </c>
      <c r="AH418" s="37" t="s">
        <v>100</v>
      </c>
      <c r="AI418" s="37" t="s">
        <v>94</v>
      </c>
      <c r="AJ418" s="51" t="s">
        <v>101</v>
      </c>
      <c r="AK418" s="37"/>
      <c r="AL418" s="44">
        <f t="shared" si="215"/>
        <v>0</v>
      </c>
      <c r="AM418" s="44">
        <f t="shared" si="216"/>
        <v>0</v>
      </c>
      <c r="AN418" s="44">
        <f t="shared" si="217"/>
        <v>0</v>
      </c>
      <c r="AO418" s="44">
        <f t="shared" si="218"/>
        <v>0</v>
      </c>
      <c r="AP418" s="44">
        <f t="shared" si="219"/>
        <v>0</v>
      </c>
      <c r="AQ418" s="44">
        <f t="shared" si="220"/>
        <v>0</v>
      </c>
      <c r="AR418" s="44">
        <f t="shared" si="221"/>
        <v>0</v>
      </c>
      <c r="AS418" s="44">
        <f t="shared" si="222"/>
        <v>0</v>
      </c>
      <c r="AT418" s="44">
        <f t="shared" si="223"/>
        <v>0</v>
      </c>
      <c r="AU418" s="44">
        <f t="shared" si="224"/>
        <v>0</v>
      </c>
      <c r="AV418" s="44">
        <f>IF(M418="ПП",РПП*AA418*(U418/1.5),IF(M418="ВП",ВПр*AA418*(U418/1.5),IF(M418="РПА",РПА*AA418*(U418/1.5),IF(M418="КПА",кпа*AA418*(U418/1.5),0))))</f>
        <v>0</v>
      </c>
      <c r="AW418" s="44">
        <f t="shared" si="225"/>
        <v>0</v>
      </c>
      <c r="AX418" s="44">
        <f t="shared" si="226"/>
        <v>0</v>
      </c>
      <c r="AY418" s="44">
        <f t="shared" si="227"/>
        <v>0</v>
      </c>
      <c r="AZ418" s="44">
        <f t="shared" si="228"/>
        <v>0</v>
      </c>
      <c r="BA418" s="44">
        <f t="shared" si="229"/>
        <v>0</v>
      </c>
      <c r="BB418" s="44">
        <f t="shared" si="230"/>
        <v>0</v>
      </c>
      <c r="BC418" s="44">
        <f t="shared" si="231"/>
        <v>4</v>
      </c>
      <c r="BD418" s="44">
        <f t="shared" si="232"/>
        <v>0</v>
      </c>
      <c r="BE418" s="45">
        <f t="shared" si="233"/>
        <v>4</v>
      </c>
      <c r="BF418" s="46"/>
      <c r="BG418" s="47">
        <f t="shared" si="234"/>
        <v>0</v>
      </c>
      <c r="BH418" s="47">
        <f t="shared" si="235"/>
        <v>0</v>
      </c>
      <c r="BI418" s="47">
        <f t="shared" si="236"/>
        <v>0</v>
      </c>
      <c r="BJ418" s="48">
        <f t="shared" si="237"/>
        <v>0</v>
      </c>
      <c r="BK418" s="48">
        <f t="shared" si="238"/>
        <v>0</v>
      </c>
      <c r="BL418" s="48">
        <f t="shared" si="239"/>
        <v>4</v>
      </c>
    </row>
    <row r="419" spans="1:64" s="2" customFormat="1" ht="30" customHeight="1">
      <c r="A419" s="29" t="str">
        <f t="shared" si="206"/>
        <v>Д</v>
      </c>
      <c r="B419" s="29" t="str">
        <f t="shared" si="207"/>
        <v>Б</v>
      </c>
      <c r="C419" s="30" t="s">
        <v>219</v>
      </c>
      <c r="D419" s="31" t="str">
        <f t="shared" si="208"/>
        <v>'01.03.02</v>
      </c>
      <c r="E419" s="32" t="str">
        <f t="shared" si="209"/>
        <v>Прикладная математика и информатика</v>
      </c>
      <c r="F419" s="33" t="s">
        <v>174</v>
      </c>
      <c r="G419" s="33" t="s">
        <v>75</v>
      </c>
      <c r="H419" s="34"/>
      <c r="I419" s="34"/>
      <c r="J419" s="35" t="s">
        <v>47</v>
      </c>
      <c r="K419" s="38" t="s">
        <v>172</v>
      </c>
      <c r="L419" s="36">
        <v>9</v>
      </c>
      <c r="M419" s="37" t="s">
        <v>178</v>
      </c>
      <c r="N419" s="38"/>
      <c r="O419" s="38"/>
      <c r="P419" s="38"/>
      <c r="Q419" s="37" t="s">
        <v>177</v>
      </c>
      <c r="R419" s="38"/>
      <c r="S419" s="38"/>
      <c r="T419" s="38"/>
      <c r="U419" s="38"/>
      <c r="V419" s="38"/>
      <c r="W419" s="39" t="str">
        <f t="shared" si="210"/>
        <v>НПМбд</v>
      </c>
      <c r="X419" s="36" t="s">
        <v>224</v>
      </c>
      <c r="Y419" s="36"/>
      <c r="Z419" s="36"/>
      <c r="AA419" s="39">
        <f t="shared" si="211"/>
        <v>2</v>
      </c>
      <c r="AB419" s="54">
        <v>2</v>
      </c>
      <c r="AC419" s="54"/>
      <c r="AD419" s="40">
        <f t="shared" si="212"/>
        <v>1</v>
      </c>
      <c r="AE419" s="41">
        <f t="shared" si="213"/>
        <v>1</v>
      </c>
      <c r="AF419" s="41">
        <f t="shared" si="214"/>
        <v>2</v>
      </c>
      <c r="AG419" s="42" t="s">
        <v>80</v>
      </c>
      <c r="AH419" s="37" t="s">
        <v>81</v>
      </c>
      <c r="AI419" s="37" t="s">
        <v>94</v>
      </c>
      <c r="AJ419" s="43" t="s">
        <v>99</v>
      </c>
      <c r="AK419" s="37"/>
      <c r="AL419" s="44">
        <f t="shared" si="215"/>
        <v>0</v>
      </c>
      <c r="AM419" s="44">
        <f t="shared" si="216"/>
        <v>0</v>
      </c>
      <c r="AN419" s="44">
        <f t="shared" si="217"/>
        <v>0</v>
      </c>
      <c r="AO419" s="44">
        <f t="shared" si="218"/>
        <v>0</v>
      </c>
      <c r="AP419" s="44">
        <f t="shared" si="219"/>
        <v>0</v>
      </c>
      <c r="AQ419" s="44">
        <f t="shared" si="220"/>
        <v>0</v>
      </c>
      <c r="AR419" s="44">
        <f t="shared" si="221"/>
        <v>0</v>
      </c>
      <c r="AS419" s="44">
        <f t="shared" si="222"/>
        <v>0</v>
      </c>
      <c r="AT419" s="44">
        <f t="shared" si="223"/>
        <v>0</v>
      </c>
      <c r="AU419" s="44">
        <f t="shared" si="224"/>
        <v>0</v>
      </c>
      <c r="AV419" s="44">
        <f>IF(M419="ПП",РПП*AA419*(U419/1.5),IF(M419="ВП",ВПр*AA419*(U419/1.5),IF(M419="РПА",РПА*AA419*(U419/1.5),IF(M419="КПА",кпа*AA419*(U419/1.5),0))))</f>
        <v>0</v>
      </c>
      <c r="AW419" s="44">
        <f t="shared" si="225"/>
        <v>0</v>
      </c>
      <c r="AX419" s="44">
        <f t="shared" si="226"/>
        <v>0</v>
      </c>
      <c r="AY419" s="44">
        <f t="shared" si="227"/>
        <v>0</v>
      </c>
      <c r="AZ419" s="44">
        <f t="shared" si="228"/>
        <v>0</v>
      </c>
      <c r="BA419" s="44">
        <f t="shared" si="229"/>
        <v>0</v>
      </c>
      <c r="BB419" s="44">
        <f t="shared" si="230"/>
        <v>0</v>
      </c>
      <c r="BC419" s="44">
        <f t="shared" si="231"/>
        <v>4</v>
      </c>
      <c r="BD419" s="44">
        <f t="shared" si="232"/>
        <v>0</v>
      </c>
      <c r="BE419" s="45">
        <f t="shared" si="233"/>
        <v>4</v>
      </c>
      <c r="BF419" s="46"/>
      <c r="BG419" s="47">
        <f t="shared" si="234"/>
        <v>0</v>
      </c>
      <c r="BH419" s="47">
        <f t="shared" si="235"/>
        <v>0</v>
      </c>
      <c r="BI419" s="47">
        <f t="shared" si="236"/>
        <v>0</v>
      </c>
      <c r="BJ419" s="48">
        <f t="shared" si="237"/>
        <v>0</v>
      </c>
      <c r="BK419" s="48">
        <f t="shared" si="238"/>
        <v>0</v>
      </c>
      <c r="BL419" s="48">
        <f t="shared" si="239"/>
        <v>4</v>
      </c>
    </row>
    <row r="420" spans="1:64" s="2" customFormat="1" ht="30" customHeight="1">
      <c r="A420" s="29" t="str">
        <f t="shared" si="206"/>
        <v>Д</v>
      </c>
      <c r="B420" s="29" t="str">
        <f t="shared" si="207"/>
        <v>Б</v>
      </c>
      <c r="C420" s="30" t="s">
        <v>219</v>
      </c>
      <c r="D420" s="31" t="str">
        <f t="shared" si="208"/>
        <v>'01.03.02</v>
      </c>
      <c r="E420" s="32" t="str">
        <f t="shared" si="209"/>
        <v>Прикладная математика и информатика</v>
      </c>
      <c r="F420" s="33" t="s">
        <v>174</v>
      </c>
      <c r="G420" s="33" t="s">
        <v>75</v>
      </c>
      <c r="H420" s="34"/>
      <c r="I420" s="34"/>
      <c r="J420" s="35" t="s">
        <v>47</v>
      </c>
      <c r="K420" s="36" t="s">
        <v>172</v>
      </c>
      <c r="L420" s="36">
        <v>9</v>
      </c>
      <c r="M420" s="37" t="s">
        <v>178</v>
      </c>
      <c r="N420" s="36"/>
      <c r="O420" s="36"/>
      <c r="P420" s="36"/>
      <c r="Q420" s="37" t="s">
        <v>177</v>
      </c>
      <c r="R420" s="36"/>
      <c r="S420" s="36"/>
      <c r="T420" s="36"/>
      <c r="U420" s="36"/>
      <c r="V420" s="36"/>
      <c r="W420" s="39" t="str">
        <f t="shared" si="210"/>
        <v>НПМбд</v>
      </c>
      <c r="X420" s="36" t="s">
        <v>224</v>
      </c>
      <c r="Y420" s="36"/>
      <c r="Z420" s="36"/>
      <c r="AA420" s="39">
        <f t="shared" si="211"/>
        <v>1</v>
      </c>
      <c r="AB420" s="54">
        <v>1</v>
      </c>
      <c r="AC420" s="54"/>
      <c r="AD420" s="40">
        <f t="shared" si="212"/>
        <v>1</v>
      </c>
      <c r="AE420" s="41">
        <f t="shared" si="213"/>
        <v>1</v>
      </c>
      <c r="AF420" s="41">
        <f t="shared" si="214"/>
        <v>1</v>
      </c>
      <c r="AG420" s="42" t="s">
        <v>80</v>
      </c>
      <c r="AH420" s="37" t="s">
        <v>81</v>
      </c>
      <c r="AI420" s="37" t="s">
        <v>94</v>
      </c>
      <c r="AJ420" s="43" t="s">
        <v>102</v>
      </c>
      <c r="AK420" s="37"/>
      <c r="AL420" s="44">
        <f t="shared" si="215"/>
        <v>0</v>
      </c>
      <c r="AM420" s="44">
        <f t="shared" si="216"/>
        <v>0</v>
      </c>
      <c r="AN420" s="44">
        <f t="shared" si="217"/>
        <v>0</v>
      </c>
      <c r="AO420" s="44">
        <f t="shared" si="218"/>
        <v>0</v>
      </c>
      <c r="AP420" s="44">
        <f t="shared" si="219"/>
        <v>0</v>
      </c>
      <c r="AQ420" s="44">
        <f t="shared" si="220"/>
        <v>0</v>
      </c>
      <c r="AR420" s="44">
        <f t="shared" si="221"/>
        <v>0</v>
      </c>
      <c r="AS420" s="44">
        <f t="shared" si="222"/>
        <v>0</v>
      </c>
      <c r="AT420" s="44">
        <f t="shared" si="223"/>
        <v>0</v>
      </c>
      <c r="AU420" s="44">
        <f t="shared" si="224"/>
        <v>0</v>
      </c>
      <c r="AV420" s="44">
        <f>IF(M420="ПП",РПП*AA420*(U420/1.5),IF(M420="ВП",ВПр*AA420*(U420/1.5),IF(M420="РПА",РПА*AA420*(U420/1.5),IF(M420="КПА",кпа*AA420*(U420/1.5),0))))</f>
        <v>0</v>
      </c>
      <c r="AW420" s="44">
        <f t="shared" si="225"/>
        <v>0</v>
      </c>
      <c r="AX420" s="44">
        <f t="shared" si="226"/>
        <v>0</v>
      </c>
      <c r="AY420" s="44">
        <f t="shared" si="227"/>
        <v>0</v>
      </c>
      <c r="AZ420" s="44">
        <f t="shared" si="228"/>
        <v>0</v>
      </c>
      <c r="BA420" s="44">
        <f t="shared" si="229"/>
        <v>0</v>
      </c>
      <c r="BB420" s="44">
        <f t="shared" si="230"/>
        <v>0</v>
      </c>
      <c r="BC420" s="44">
        <f t="shared" si="231"/>
        <v>2</v>
      </c>
      <c r="BD420" s="44">
        <f t="shared" si="232"/>
        <v>0</v>
      </c>
      <c r="BE420" s="45">
        <f t="shared" si="233"/>
        <v>2</v>
      </c>
      <c r="BF420" s="46"/>
      <c r="BG420" s="47">
        <f t="shared" si="234"/>
        <v>0</v>
      </c>
      <c r="BH420" s="47">
        <f t="shared" si="235"/>
        <v>0</v>
      </c>
      <c r="BI420" s="47">
        <f t="shared" si="236"/>
        <v>0</v>
      </c>
      <c r="BJ420" s="48">
        <f t="shared" si="237"/>
        <v>0</v>
      </c>
      <c r="BK420" s="48">
        <f t="shared" si="238"/>
        <v>0</v>
      </c>
      <c r="BL420" s="48">
        <f t="shared" si="239"/>
        <v>2</v>
      </c>
    </row>
    <row r="421" spans="1:64" s="2" customFormat="1" ht="30" customHeight="1">
      <c r="A421" s="29" t="str">
        <f t="shared" si="206"/>
        <v>Д</v>
      </c>
      <c r="B421" s="29" t="str">
        <f t="shared" si="207"/>
        <v>Б</v>
      </c>
      <c r="C421" s="30" t="s">
        <v>219</v>
      </c>
      <c r="D421" s="31" t="str">
        <f t="shared" si="208"/>
        <v>'01.03.02</v>
      </c>
      <c r="E421" s="32" t="str">
        <f t="shared" si="209"/>
        <v>Прикладная математика и информатика</v>
      </c>
      <c r="F421" s="33" t="s">
        <v>174</v>
      </c>
      <c r="G421" s="33" t="s">
        <v>75</v>
      </c>
      <c r="H421" s="34"/>
      <c r="I421" s="34"/>
      <c r="J421" s="35" t="s">
        <v>47</v>
      </c>
      <c r="K421" s="36" t="s">
        <v>172</v>
      </c>
      <c r="L421" s="36">
        <v>9</v>
      </c>
      <c r="M421" s="37" t="s">
        <v>178</v>
      </c>
      <c r="N421" s="36"/>
      <c r="O421" s="36"/>
      <c r="P421" s="36"/>
      <c r="Q421" s="37" t="s">
        <v>177</v>
      </c>
      <c r="R421" s="36"/>
      <c r="S421" s="36"/>
      <c r="T421" s="36"/>
      <c r="U421" s="36"/>
      <c r="V421" s="36"/>
      <c r="W421" s="39" t="str">
        <f t="shared" si="210"/>
        <v>НПМбд</v>
      </c>
      <c r="X421" s="36" t="s">
        <v>224</v>
      </c>
      <c r="Y421" s="36"/>
      <c r="Z421" s="36"/>
      <c r="AA421" s="39">
        <f t="shared" si="211"/>
        <v>1</v>
      </c>
      <c r="AB421" s="54"/>
      <c r="AC421" s="54">
        <v>1</v>
      </c>
      <c r="AD421" s="40">
        <f t="shared" si="212"/>
        <v>1</v>
      </c>
      <c r="AE421" s="41">
        <f t="shared" si="213"/>
        <v>1</v>
      </c>
      <c r="AF421" s="41">
        <f t="shared" si="214"/>
        <v>1</v>
      </c>
      <c r="AG421" s="42" t="s">
        <v>80</v>
      </c>
      <c r="AH421" s="37" t="s">
        <v>111</v>
      </c>
      <c r="AI421" s="37" t="s">
        <v>94</v>
      </c>
      <c r="AJ421" s="43" t="s">
        <v>223</v>
      </c>
      <c r="AK421" s="37"/>
      <c r="AL421" s="44">
        <f t="shared" si="215"/>
        <v>0</v>
      </c>
      <c r="AM421" s="44">
        <f t="shared" si="216"/>
        <v>0</v>
      </c>
      <c r="AN421" s="44">
        <f t="shared" si="217"/>
        <v>0</v>
      </c>
      <c r="AO421" s="44">
        <f t="shared" si="218"/>
        <v>0</v>
      </c>
      <c r="AP421" s="44">
        <f t="shared" si="219"/>
        <v>0</v>
      </c>
      <c r="AQ421" s="44">
        <f t="shared" si="220"/>
        <v>0</v>
      </c>
      <c r="AR421" s="44">
        <f t="shared" si="221"/>
        <v>0</v>
      </c>
      <c r="AS421" s="44">
        <f t="shared" si="222"/>
        <v>0</v>
      </c>
      <c r="AT421" s="44">
        <f t="shared" si="223"/>
        <v>0</v>
      </c>
      <c r="AU421" s="44">
        <f t="shared" si="224"/>
        <v>0</v>
      </c>
      <c r="AV421" s="44">
        <f>IF(M421="ПП",РПП*AA421*(U421/1.5),IF(M421="ВП",ВПр*AA421*(U421/1.5),IF(M421="РПА",РПА*AA421*(U421/1.5),IF(M421="КПА",кпа*AA421*(U421/1.5),0))))</f>
        <v>0</v>
      </c>
      <c r="AW421" s="44">
        <f t="shared" si="225"/>
        <v>0</v>
      </c>
      <c r="AX421" s="44">
        <f t="shared" si="226"/>
        <v>0</v>
      </c>
      <c r="AY421" s="44">
        <f t="shared" si="227"/>
        <v>0</v>
      </c>
      <c r="AZ421" s="44">
        <f t="shared" si="228"/>
        <v>0</v>
      </c>
      <c r="BA421" s="44">
        <f t="shared" si="229"/>
        <v>0</v>
      </c>
      <c r="BB421" s="44">
        <f t="shared" si="230"/>
        <v>0</v>
      </c>
      <c r="BC421" s="44">
        <f t="shared" si="231"/>
        <v>2</v>
      </c>
      <c r="BD421" s="44">
        <f t="shared" si="232"/>
        <v>0</v>
      </c>
      <c r="BE421" s="45">
        <f t="shared" si="233"/>
        <v>2</v>
      </c>
      <c r="BF421" s="46"/>
      <c r="BG421" s="47">
        <f t="shared" si="234"/>
        <v>0</v>
      </c>
      <c r="BH421" s="47">
        <f t="shared" si="235"/>
        <v>0</v>
      </c>
      <c r="BI421" s="47">
        <f t="shared" si="236"/>
        <v>0</v>
      </c>
      <c r="BJ421" s="48">
        <f t="shared" si="237"/>
        <v>0</v>
      </c>
      <c r="BK421" s="48">
        <f t="shared" si="238"/>
        <v>0</v>
      </c>
      <c r="BL421" s="48">
        <f t="shared" si="239"/>
        <v>2</v>
      </c>
    </row>
    <row r="422" spans="1:64" s="2" customFormat="1" ht="30" customHeight="1">
      <c r="A422" s="29" t="str">
        <f t="shared" si="206"/>
        <v>Д</v>
      </c>
      <c r="B422" s="29" t="str">
        <f t="shared" si="207"/>
        <v>Б</v>
      </c>
      <c r="C422" s="30" t="s">
        <v>219</v>
      </c>
      <c r="D422" s="31" t="str">
        <f t="shared" si="208"/>
        <v>'01.03.02</v>
      </c>
      <c r="E422" s="32" t="str">
        <f t="shared" si="209"/>
        <v>Прикладная математика и информатика</v>
      </c>
      <c r="F422" s="33" t="s">
        <v>174</v>
      </c>
      <c r="G422" s="33" t="s">
        <v>75</v>
      </c>
      <c r="H422" s="34"/>
      <c r="I422" s="34"/>
      <c r="J422" s="35" t="s">
        <v>179</v>
      </c>
      <c r="K422" s="36" t="s">
        <v>172</v>
      </c>
      <c r="L422" s="36">
        <v>9</v>
      </c>
      <c r="M422" s="37" t="s">
        <v>180</v>
      </c>
      <c r="N422" s="36"/>
      <c r="O422" s="36"/>
      <c r="P422" s="36"/>
      <c r="Q422" s="37" t="s">
        <v>181</v>
      </c>
      <c r="R422" s="36"/>
      <c r="S422" s="36"/>
      <c r="T422" s="36"/>
      <c r="U422" s="36"/>
      <c r="V422" s="36"/>
      <c r="W422" s="39" t="str">
        <f t="shared" si="210"/>
        <v>НПМбд</v>
      </c>
      <c r="X422" s="36" t="s">
        <v>160</v>
      </c>
      <c r="Y422" s="36">
        <v>1</v>
      </c>
      <c r="Z422" s="36">
        <v>1</v>
      </c>
      <c r="AA422" s="39">
        <f t="shared" si="211"/>
        <v>18</v>
      </c>
      <c r="AB422" s="53">
        <v>13</v>
      </c>
      <c r="AC422" s="53">
        <v>5</v>
      </c>
      <c r="AD422" s="40">
        <f t="shared" si="212"/>
        <v>24</v>
      </c>
      <c r="AE422" s="41">
        <f t="shared" si="213"/>
        <v>0.75</v>
      </c>
      <c r="AF422" s="41">
        <f t="shared" si="214"/>
        <v>0.75</v>
      </c>
      <c r="AG422" s="42" t="s">
        <v>80</v>
      </c>
      <c r="AH422" s="37" t="s">
        <v>81</v>
      </c>
      <c r="AI422" s="37" t="s">
        <v>94</v>
      </c>
      <c r="AJ422" s="43" t="s">
        <v>107</v>
      </c>
      <c r="AK422" s="37"/>
      <c r="AL422" s="44">
        <f t="shared" si="215"/>
        <v>0</v>
      </c>
      <c r="AM422" s="44">
        <f t="shared" si="216"/>
        <v>0</v>
      </c>
      <c r="AN422" s="44">
        <f t="shared" si="217"/>
        <v>0</v>
      </c>
      <c r="AO422" s="44">
        <f t="shared" si="218"/>
        <v>0</v>
      </c>
      <c r="AP422" s="44">
        <f t="shared" si="219"/>
        <v>0</v>
      </c>
      <c r="AQ422" s="44">
        <f t="shared" si="220"/>
        <v>0</v>
      </c>
      <c r="AR422" s="44">
        <f t="shared" si="221"/>
        <v>0</v>
      </c>
      <c r="AS422" s="44">
        <f t="shared" si="222"/>
        <v>0</v>
      </c>
      <c r="AT422" s="44">
        <f t="shared" si="223"/>
        <v>0</v>
      </c>
      <c r="AU422" s="44">
        <f t="shared" si="224"/>
        <v>0</v>
      </c>
      <c r="AV422" s="44">
        <f>IF(M422="ПП",РПП*AA422*(U422/1.5),IF(M422="ВП",ВПр*AA422*(U422/1.5),IF(M422="РПА",РПА*AA422*(U422/1.5),IF(M422="КПА",кпа*AA422*(U422/1.5),0))))</f>
        <v>0</v>
      </c>
      <c r="AW422" s="44">
        <f t="shared" si="225"/>
        <v>0</v>
      </c>
      <c r="AX422" s="44">
        <f t="shared" si="226"/>
        <v>0</v>
      </c>
      <c r="AY422" s="44">
        <f t="shared" si="227"/>
        <v>0</v>
      </c>
      <c r="AZ422" s="44">
        <f t="shared" si="228"/>
        <v>0</v>
      </c>
      <c r="BA422" s="44">
        <f t="shared" si="229"/>
        <v>0</v>
      </c>
      <c r="BB422" s="44">
        <f t="shared" si="230"/>
        <v>0</v>
      </c>
      <c r="BC422" s="44">
        <f t="shared" si="231"/>
        <v>0</v>
      </c>
      <c r="BD422" s="44">
        <f t="shared" si="232"/>
        <v>1.5</v>
      </c>
      <c r="BE422" s="45">
        <f t="shared" si="233"/>
        <v>1.5</v>
      </c>
      <c r="BF422" s="46"/>
      <c r="BG422" s="47">
        <f t="shared" si="234"/>
        <v>0</v>
      </c>
      <c r="BH422" s="47">
        <f t="shared" si="235"/>
        <v>0</v>
      </c>
      <c r="BI422" s="47">
        <f t="shared" si="236"/>
        <v>0</v>
      </c>
      <c r="BJ422" s="48">
        <f t="shared" si="237"/>
        <v>0</v>
      </c>
      <c r="BK422" s="48">
        <f t="shared" si="238"/>
        <v>0</v>
      </c>
      <c r="BL422" s="48">
        <f t="shared" si="239"/>
        <v>1.5</v>
      </c>
    </row>
    <row r="423" spans="1:64" s="2" customFormat="1" ht="30" customHeight="1">
      <c r="A423" s="29" t="str">
        <f t="shared" si="206"/>
        <v>Д</v>
      </c>
      <c r="B423" s="29" t="str">
        <f t="shared" si="207"/>
        <v>Б</v>
      </c>
      <c r="C423" s="30" t="s">
        <v>219</v>
      </c>
      <c r="D423" s="31" t="str">
        <f t="shared" si="208"/>
        <v>'01.03.02</v>
      </c>
      <c r="E423" s="32" t="str">
        <f t="shared" si="209"/>
        <v>Прикладная математика и информатика</v>
      </c>
      <c r="F423" s="33" t="s">
        <v>174</v>
      </c>
      <c r="G423" s="33" t="s">
        <v>75</v>
      </c>
      <c r="H423" s="34"/>
      <c r="I423" s="34"/>
      <c r="J423" s="35" t="s">
        <v>182</v>
      </c>
      <c r="K423" s="36" t="s">
        <v>172</v>
      </c>
      <c r="L423" s="36">
        <v>9</v>
      </c>
      <c r="M423" s="37" t="s">
        <v>183</v>
      </c>
      <c r="N423" s="36"/>
      <c r="O423" s="36"/>
      <c r="P423" s="36"/>
      <c r="Q423" s="37"/>
      <c r="R423" s="36"/>
      <c r="S423" s="36"/>
      <c r="T423" s="36"/>
      <c r="U423" s="36"/>
      <c r="V423" s="36"/>
      <c r="W423" s="39" t="str">
        <f t="shared" si="210"/>
        <v>НПМбд</v>
      </c>
      <c r="X423" s="36" t="s">
        <v>160</v>
      </c>
      <c r="Y423" s="36">
        <v>1</v>
      </c>
      <c r="Z423" s="36">
        <v>1</v>
      </c>
      <c r="AA423" s="39">
        <f t="shared" si="211"/>
        <v>18</v>
      </c>
      <c r="AB423" s="53">
        <v>13</v>
      </c>
      <c r="AC423" s="53">
        <v>5</v>
      </c>
      <c r="AD423" s="40">
        <f t="shared" si="212"/>
        <v>1</v>
      </c>
      <c r="AE423" s="41">
        <f t="shared" si="213"/>
        <v>1</v>
      </c>
      <c r="AF423" s="41">
        <f t="shared" si="214"/>
        <v>18</v>
      </c>
      <c r="AG423" s="42" t="s">
        <v>80</v>
      </c>
      <c r="AH423" s="37" t="s">
        <v>169</v>
      </c>
      <c r="AI423" s="37"/>
      <c r="AJ423" s="43" t="s">
        <v>184</v>
      </c>
      <c r="AK423" s="37"/>
      <c r="AL423" s="44">
        <f t="shared" si="215"/>
        <v>0</v>
      </c>
      <c r="AM423" s="44">
        <f t="shared" si="216"/>
        <v>0</v>
      </c>
      <c r="AN423" s="44">
        <f t="shared" si="217"/>
        <v>0</v>
      </c>
      <c r="AO423" s="44">
        <f t="shared" si="218"/>
        <v>0</v>
      </c>
      <c r="AP423" s="44">
        <f t="shared" si="219"/>
        <v>0</v>
      </c>
      <c r="AQ423" s="44">
        <f t="shared" si="220"/>
        <v>0</v>
      </c>
      <c r="AR423" s="44">
        <f t="shared" si="221"/>
        <v>0</v>
      </c>
      <c r="AS423" s="44">
        <f t="shared" si="222"/>
        <v>0</v>
      </c>
      <c r="AT423" s="44">
        <f t="shared" si="223"/>
        <v>0</v>
      </c>
      <c r="AU423" s="44">
        <f t="shared" si="224"/>
        <v>0</v>
      </c>
      <c r="AV423" s="44">
        <f>IF(M423="ПП",РПП*AA423*(U423/1.5),IF(M423="ВП",ВПр*AA423*(U423/1.5),IF(M423="РПА",РПА*AA423*(U423/1.5),IF(M423="КПА",кпа*AA423*(U423/1.5),0))))</f>
        <v>0</v>
      </c>
      <c r="AW423" s="44">
        <f t="shared" si="225"/>
        <v>0</v>
      </c>
      <c r="AX423" s="44">
        <f t="shared" si="226"/>
        <v>0</v>
      </c>
      <c r="AY423" s="44">
        <f t="shared" si="227"/>
        <v>0</v>
      </c>
      <c r="AZ423" s="44">
        <f t="shared" si="228"/>
        <v>0</v>
      </c>
      <c r="BA423" s="44">
        <f t="shared" si="229"/>
        <v>0</v>
      </c>
      <c r="BB423" s="44">
        <f t="shared" si="230"/>
        <v>0</v>
      </c>
      <c r="BC423" s="44">
        <f t="shared" si="231"/>
        <v>0</v>
      </c>
      <c r="BD423" s="44">
        <f t="shared" si="232"/>
        <v>9</v>
      </c>
      <c r="BE423" s="45">
        <f t="shared" si="233"/>
        <v>9</v>
      </c>
      <c r="BF423" s="46"/>
      <c r="BG423" s="47">
        <f t="shared" si="234"/>
        <v>0</v>
      </c>
      <c r="BH423" s="47">
        <f t="shared" si="235"/>
        <v>0</v>
      </c>
      <c r="BI423" s="47">
        <f t="shared" si="236"/>
        <v>0</v>
      </c>
      <c r="BJ423" s="48">
        <f t="shared" si="237"/>
        <v>0</v>
      </c>
      <c r="BK423" s="48">
        <f t="shared" si="238"/>
        <v>0</v>
      </c>
      <c r="BL423" s="48">
        <f t="shared" si="239"/>
        <v>9</v>
      </c>
    </row>
    <row r="424" spans="1:64" s="2" customFormat="1" ht="30" customHeight="1">
      <c r="A424" s="29" t="str">
        <f t="shared" si="206"/>
        <v>Д</v>
      </c>
      <c r="B424" s="29" t="str">
        <f t="shared" si="207"/>
        <v>Б</v>
      </c>
      <c r="C424" s="30" t="s">
        <v>219</v>
      </c>
      <c r="D424" s="31" t="str">
        <f t="shared" si="208"/>
        <v>'01.03.02</v>
      </c>
      <c r="E424" s="32" t="str">
        <f t="shared" si="209"/>
        <v>Прикладная математика и информатика</v>
      </c>
      <c r="F424" s="33" t="s">
        <v>174</v>
      </c>
      <c r="G424" s="33" t="s">
        <v>75</v>
      </c>
      <c r="H424" s="34"/>
      <c r="I424" s="34"/>
      <c r="J424" s="35" t="s">
        <v>185</v>
      </c>
      <c r="K424" s="36" t="s">
        <v>172</v>
      </c>
      <c r="L424" s="36">
        <v>9</v>
      </c>
      <c r="M424" s="37" t="s">
        <v>186</v>
      </c>
      <c r="N424" s="36"/>
      <c r="O424" s="36"/>
      <c r="P424" s="36"/>
      <c r="Q424" s="37" t="s">
        <v>181</v>
      </c>
      <c r="R424" s="36"/>
      <c r="S424" s="36"/>
      <c r="T424" s="36"/>
      <c r="U424" s="36"/>
      <c r="V424" s="36"/>
      <c r="W424" s="39" t="str">
        <f t="shared" si="210"/>
        <v>НПМбд</v>
      </c>
      <c r="X424" s="36" t="s">
        <v>160</v>
      </c>
      <c r="Y424" s="36">
        <v>1</v>
      </c>
      <c r="Z424" s="36">
        <v>1</v>
      </c>
      <c r="AA424" s="39">
        <f t="shared" si="211"/>
        <v>18</v>
      </c>
      <c r="AB424" s="53">
        <v>13</v>
      </c>
      <c r="AC424" s="53">
        <v>5</v>
      </c>
      <c r="AD424" s="40">
        <f t="shared" si="212"/>
        <v>1</v>
      </c>
      <c r="AE424" s="41">
        <f t="shared" si="213"/>
        <v>1</v>
      </c>
      <c r="AF424" s="41">
        <f t="shared" si="214"/>
        <v>18</v>
      </c>
      <c r="AG424" s="42" t="s">
        <v>93</v>
      </c>
      <c r="AH424" s="37" t="s">
        <v>81</v>
      </c>
      <c r="AI424" s="37" t="s">
        <v>82</v>
      </c>
      <c r="AJ424" s="50" t="s">
        <v>187</v>
      </c>
      <c r="AK424" s="37"/>
      <c r="AL424" s="44">
        <f t="shared" si="215"/>
        <v>0</v>
      </c>
      <c r="AM424" s="44">
        <f t="shared" si="216"/>
        <v>0</v>
      </c>
      <c r="AN424" s="44">
        <f t="shared" si="217"/>
        <v>0</v>
      </c>
      <c r="AO424" s="44">
        <f t="shared" si="218"/>
        <v>0</v>
      </c>
      <c r="AP424" s="44">
        <f t="shared" si="219"/>
        <v>0</v>
      </c>
      <c r="AQ424" s="44">
        <f t="shared" si="220"/>
        <v>0</v>
      </c>
      <c r="AR424" s="44">
        <f t="shared" si="221"/>
        <v>0</v>
      </c>
      <c r="AS424" s="44">
        <f t="shared" si="222"/>
        <v>0</v>
      </c>
      <c r="AT424" s="44">
        <f t="shared" si="223"/>
        <v>0</v>
      </c>
      <c r="AU424" s="44">
        <f t="shared" si="224"/>
        <v>0</v>
      </c>
      <c r="AV424" s="44">
        <f>IF(M424="ПП",РПП*AA424*(U424/1.5),IF(M424="ВП",ВПр*AA424*(U424/1.5),IF(M424="РПА",РПА*AA424*(U424/1.5),IF(M424="КПА",кпа*AA424*(U424/1.5),0))))</f>
        <v>0</v>
      </c>
      <c r="AW424" s="44">
        <f t="shared" si="225"/>
        <v>0</v>
      </c>
      <c r="AX424" s="44">
        <f t="shared" si="226"/>
        <v>0</v>
      </c>
      <c r="AY424" s="44">
        <f t="shared" si="227"/>
        <v>0</v>
      </c>
      <c r="AZ424" s="44">
        <f t="shared" si="228"/>
        <v>0</v>
      </c>
      <c r="BA424" s="44">
        <f t="shared" si="229"/>
        <v>0</v>
      </c>
      <c r="BB424" s="44">
        <f t="shared" si="230"/>
        <v>0</v>
      </c>
      <c r="BC424" s="44">
        <f t="shared" si="231"/>
        <v>0</v>
      </c>
      <c r="BD424" s="44">
        <f t="shared" si="232"/>
        <v>4.5</v>
      </c>
      <c r="BE424" s="45">
        <f t="shared" si="233"/>
        <v>4.5</v>
      </c>
      <c r="BF424" s="46"/>
      <c r="BG424" s="47">
        <f t="shared" si="234"/>
        <v>0</v>
      </c>
      <c r="BH424" s="47">
        <f t="shared" si="235"/>
        <v>0</v>
      </c>
      <c r="BI424" s="47">
        <f t="shared" si="236"/>
        <v>0</v>
      </c>
      <c r="BJ424" s="48">
        <f t="shared" si="237"/>
        <v>0</v>
      </c>
      <c r="BK424" s="48">
        <f t="shared" si="238"/>
        <v>0</v>
      </c>
      <c r="BL424" s="48">
        <f t="shared" si="239"/>
        <v>4.5</v>
      </c>
    </row>
    <row r="425" spans="1:64" s="2" customFormat="1" ht="30" customHeight="1">
      <c r="A425" s="29" t="str">
        <f t="shared" si="206"/>
        <v>Д</v>
      </c>
      <c r="B425" s="29" t="str">
        <f t="shared" si="207"/>
        <v>Б</v>
      </c>
      <c r="C425" s="30" t="s">
        <v>219</v>
      </c>
      <c r="D425" s="31" t="str">
        <f t="shared" si="208"/>
        <v>'01.03.02</v>
      </c>
      <c r="E425" s="32" t="str">
        <f t="shared" si="209"/>
        <v>Прикладная математика и информатика</v>
      </c>
      <c r="F425" s="33" t="s">
        <v>174</v>
      </c>
      <c r="G425" s="33" t="s">
        <v>75</v>
      </c>
      <c r="H425" s="34"/>
      <c r="I425" s="34"/>
      <c r="J425" s="35" t="s">
        <v>185</v>
      </c>
      <c r="K425" s="36" t="s">
        <v>172</v>
      </c>
      <c r="L425" s="36">
        <v>9</v>
      </c>
      <c r="M425" s="37" t="s">
        <v>186</v>
      </c>
      <c r="N425" s="36"/>
      <c r="O425" s="36"/>
      <c r="P425" s="36"/>
      <c r="Q425" s="37" t="s">
        <v>181</v>
      </c>
      <c r="R425" s="36"/>
      <c r="S425" s="36"/>
      <c r="T425" s="36"/>
      <c r="U425" s="36"/>
      <c r="V425" s="36"/>
      <c r="W425" s="39" t="str">
        <f t="shared" si="210"/>
        <v>НПМбд</v>
      </c>
      <c r="X425" s="36" t="s">
        <v>160</v>
      </c>
      <c r="Y425" s="36">
        <v>1</v>
      </c>
      <c r="Z425" s="36">
        <v>1</v>
      </c>
      <c r="AA425" s="39">
        <f t="shared" si="211"/>
        <v>18</v>
      </c>
      <c r="AB425" s="53">
        <v>13</v>
      </c>
      <c r="AC425" s="53">
        <v>5</v>
      </c>
      <c r="AD425" s="40">
        <f t="shared" si="212"/>
        <v>1</v>
      </c>
      <c r="AE425" s="41">
        <f t="shared" si="213"/>
        <v>1</v>
      </c>
      <c r="AF425" s="41">
        <f t="shared" si="214"/>
        <v>18</v>
      </c>
      <c r="AG425" s="42" t="s">
        <v>80</v>
      </c>
      <c r="AH425" s="37" t="s">
        <v>169</v>
      </c>
      <c r="AI425" s="37"/>
      <c r="AJ425" s="43" t="s">
        <v>188</v>
      </c>
      <c r="AK425" s="37"/>
      <c r="AL425" s="44">
        <f t="shared" si="215"/>
        <v>0</v>
      </c>
      <c r="AM425" s="44">
        <f t="shared" si="216"/>
        <v>0</v>
      </c>
      <c r="AN425" s="44">
        <f t="shared" si="217"/>
        <v>0</v>
      </c>
      <c r="AO425" s="44">
        <f t="shared" si="218"/>
        <v>0</v>
      </c>
      <c r="AP425" s="44">
        <f t="shared" si="219"/>
        <v>0</v>
      </c>
      <c r="AQ425" s="44">
        <f t="shared" si="220"/>
        <v>0</v>
      </c>
      <c r="AR425" s="44">
        <f t="shared" si="221"/>
        <v>0</v>
      </c>
      <c r="AS425" s="44">
        <f t="shared" si="222"/>
        <v>0</v>
      </c>
      <c r="AT425" s="44">
        <f t="shared" si="223"/>
        <v>0</v>
      </c>
      <c r="AU425" s="44">
        <f t="shared" si="224"/>
        <v>0</v>
      </c>
      <c r="AV425" s="44">
        <f>IF(M425="ПП",РПП*AA425*(U425/1.5),IF(M425="ВП",ВПр*AA425*(U425/1.5),IF(M425="РПА",РПА*AA425*(U425/1.5),IF(M425="КПА",кпа*AA425*(U425/1.5),0))))</f>
        <v>0</v>
      </c>
      <c r="AW425" s="44">
        <f t="shared" si="225"/>
        <v>0</v>
      </c>
      <c r="AX425" s="44">
        <f t="shared" si="226"/>
        <v>0</v>
      </c>
      <c r="AY425" s="44">
        <f t="shared" si="227"/>
        <v>0</v>
      </c>
      <c r="AZ425" s="44">
        <f t="shared" si="228"/>
        <v>0</v>
      </c>
      <c r="BA425" s="44">
        <f t="shared" si="229"/>
        <v>0</v>
      </c>
      <c r="BB425" s="44">
        <f t="shared" si="230"/>
        <v>0</v>
      </c>
      <c r="BC425" s="44">
        <f t="shared" si="231"/>
        <v>0</v>
      </c>
      <c r="BD425" s="44">
        <f t="shared" si="232"/>
        <v>4.5</v>
      </c>
      <c r="BE425" s="45">
        <f t="shared" si="233"/>
        <v>4.5</v>
      </c>
      <c r="BF425" s="46"/>
      <c r="BG425" s="47">
        <f t="shared" si="234"/>
        <v>0</v>
      </c>
      <c r="BH425" s="47">
        <f t="shared" si="235"/>
        <v>0</v>
      </c>
      <c r="BI425" s="47">
        <f t="shared" si="236"/>
        <v>0</v>
      </c>
      <c r="BJ425" s="48">
        <f t="shared" si="237"/>
        <v>0</v>
      </c>
      <c r="BK425" s="48">
        <f t="shared" si="238"/>
        <v>0</v>
      </c>
      <c r="BL425" s="48">
        <f t="shared" si="239"/>
        <v>4.5</v>
      </c>
    </row>
    <row r="426" spans="1:64" s="2" customFormat="1" ht="30" customHeight="1">
      <c r="A426" s="29" t="str">
        <f t="shared" si="206"/>
        <v>Д</v>
      </c>
      <c r="B426" s="29" t="str">
        <f t="shared" si="207"/>
        <v>Б</v>
      </c>
      <c r="C426" s="30" t="s">
        <v>219</v>
      </c>
      <c r="D426" s="31" t="str">
        <f t="shared" si="208"/>
        <v>'01.03.02</v>
      </c>
      <c r="E426" s="32" t="str">
        <f t="shared" si="209"/>
        <v>Прикладная математика и информатика</v>
      </c>
      <c r="F426" s="33" t="s">
        <v>174</v>
      </c>
      <c r="G426" s="33" t="s">
        <v>75</v>
      </c>
      <c r="H426" s="34"/>
      <c r="I426" s="34"/>
      <c r="J426" s="35" t="s">
        <v>185</v>
      </c>
      <c r="K426" s="36" t="s">
        <v>172</v>
      </c>
      <c r="L426" s="36">
        <v>9</v>
      </c>
      <c r="M426" s="37" t="s">
        <v>186</v>
      </c>
      <c r="N426" s="36"/>
      <c r="O426" s="36"/>
      <c r="P426" s="36"/>
      <c r="Q426" s="37" t="s">
        <v>181</v>
      </c>
      <c r="R426" s="36"/>
      <c r="S426" s="36"/>
      <c r="T426" s="36"/>
      <c r="U426" s="36"/>
      <c r="V426" s="36"/>
      <c r="W426" s="39" t="str">
        <f t="shared" si="210"/>
        <v>НПМбд</v>
      </c>
      <c r="X426" s="36" t="s">
        <v>160</v>
      </c>
      <c r="Y426" s="36">
        <v>1</v>
      </c>
      <c r="Z426" s="36">
        <v>1</v>
      </c>
      <c r="AA426" s="39">
        <f t="shared" si="211"/>
        <v>18</v>
      </c>
      <c r="AB426" s="53">
        <v>13</v>
      </c>
      <c r="AC426" s="53">
        <v>5</v>
      </c>
      <c r="AD426" s="40">
        <f t="shared" si="212"/>
        <v>1</v>
      </c>
      <c r="AE426" s="41">
        <f t="shared" si="213"/>
        <v>1</v>
      </c>
      <c r="AF426" s="41">
        <f t="shared" si="214"/>
        <v>18</v>
      </c>
      <c r="AG426" s="42" t="s">
        <v>80</v>
      </c>
      <c r="AH426" s="37" t="s">
        <v>169</v>
      </c>
      <c r="AI426" s="37"/>
      <c r="AJ426" s="51" t="s">
        <v>189</v>
      </c>
      <c r="AK426" s="37"/>
      <c r="AL426" s="44">
        <f t="shared" si="215"/>
        <v>0</v>
      </c>
      <c r="AM426" s="44">
        <f t="shared" si="216"/>
        <v>0</v>
      </c>
      <c r="AN426" s="44">
        <f t="shared" si="217"/>
        <v>0</v>
      </c>
      <c r="AO426" s="44">
        <f t="shared" si="218"/>
        <v>0</v>
      </c>
      <c r="AP426" s="44">
        <f t="shared" si="219"/>
        <v>0</v>
      </c>
      <c r="AQ426" s="44">
        <f t="shared" si="220"/>
        <v>0</v>
      </c>
      <c r="AR426" s="44">
        <f t="shared" si="221"/>
        <v>0</v>
      </c>
      <c r="AS426" s="44">
        <f t="shared" si="222"/>
        <v>0</v>
      </c>
      <c r="AT426" s="44">
        <f t="shared" si="223"/>
        <v>0</v>
      </c>
      <c r="AU426" s="44">
        <f t="shared" si="224"/>
        <v>0</v>
      </c>
      <c r="AV426" s="44">
        <f>IF(M426="ПП",РПП*AA426*(U426/1.5),IF(M426="ВП",ВПр*AA426*(U426/1.5),IF(M426="РПА",РПА*AA426*(U426/1.5),IF(M426="КПА",кпа*AA426*(U426/1.5),0))))</f>
        <v>0</v>
      </c>
      <c r="AW426" s="44">
        <f t="shared" si="225"/>
        <v>0</v>
      </c>
      <c r="AX426" s="44">
        <f t="shared" si="226"/>
        <v>0</v>
      </c>
      <c r="AY426" s="44">
        <f t="shared" si="227"/>
        <v>0</v>
      </c>
      <c r="AZ426" s="44">
        <f t="shared" si="228"/>
        <v>0</v>
      </c>
      <c r="BA426" s="44">
        <f t="shared" si="229"/>
        <v>0</v>
      </c>
      <c r="BB426" s="44">
        <f t="shared" si="230"/>
        <v>0</v>
      </c>
      <c r="BC426" s="44">
        <f t="shared" si="231"/>
        <v>0</v>
      </c>
      <c r="BD426" s="44">
        <f t="shared" si="232"/>
        <v>4.5</v>
      </c>
      <c r="BE426" s="45">
        <f t="shared" si="233"/>
        <v>4.5</v>
      </c>
      <c r="BF426" s="46"/>
      <c r="BG426" s="47">
        <f t="shared" si="234"/>
        <v>0</v>
      </c>
      <c r="BH426" s="47">
        <f t="shared" si="235"/>
        <v>0</v>
      </c>
      <c r="BI426" s="47">
        <f t="shared" si="236"/>
        <v>0</v>
      </c>
      <c r="BJ426" s="48">
        <f t="shared" si="237"/>
        <v>0</v>
      </c>
      <c r="BK426" s="48">
        <f t="shared" si="238"/>
        <v>0</v>
      </c>
      <c r="BL426" s="48">
        <f t="shared" si="239"/>
        <v>4.5</v>
      </c>
    </row>
    <row r="427" spans="1:64" s="2" customFormat="1" ht="30" customHeight="1">
      <c r="A427" s="29" t="str">
        <f t="shared" si="206"/>
        <v>Д</v>
      </c>
      <c r="B427" s="29" t="str">
        <f t="shared" si="207"/>
        <v>Б</v>
      </c>
      <c r="C427" s="30" t="s">
        <v>219</v>
      </c>
      <c r="D427" s="31" t="str">
        <f t="shared" si="208"/>
        <v>'01.03.02</v>
      </c>
      <c r="E427" s="32" t="str">
        <f t="shared" si="209"/>
        <v>Прикладная математика и информатика</v>
      </c>
      <c r="F427" s="33" t="s">
        <v>174</v>
      </c>
      <c r="G427" s="33" t="s">
        <v>75</v>
      </c>
      <c r="H427" s="34"/>
      <c r="I427" s="34"/>
      <c r="J427" s="35" t="s">
        <v>185</v>
      </c>
      <c r="K427" s="38" t="s">
        <v>172</v>
      </c>
      <c r="L427" s="36">
        <v>9</v>
      </c>
      <c r="M427" s="37" t="s">
        <v>186</v>
      </c>
      <c r="N427" s="38"/>
      <c r="O427" s="38"/>
      <c r="P427" s="38"/>
      <c r="Q427" s="37" t="s">
        <v>181</v>
      </c>
      <c r="R427" s="38"/>
      <c r="S427" s="38"/>
      <c r="T427" s="38"/>
      <c r="U427" s="38"/>
      <c r="V427" s="38"/>
      <c r="W427" s="39" t="str">
        <f t="shared" si="210"/>
        <v>НПМбд</v>
      </c>
      <c r="X427" s="36" t="s">
        <v>160</v>
      </c>
      <c r="Y427" s="36">
        <v>1</v>
      </c>
      <c r="Z427" s="36">
        <v>1</v>
      </c>
      <c r="AA427" s="39">
        <f t="shared" si="211"/>
        <v>18</v>
      </c>
      <c r="AB427" s="53">
        <v>13</v>
      </c>
      <c r="AC427" s="53">
        <v>5</v>
      </c>
      <c r="AD427" s="40">
        <f t="shared" si="212"/>
        <v>1</v>
      </c>
      <c r="AE427" s="41">
        <f t="shared" si="213"/>
        <v>1</v>
      </c>
      <c r="AF427" s="41">
        <f t="shared" si="214"/>
        <v>18</v>
      </c>
      <c r="AG427" s="42" t="s">
        <v>80</v>
      </c>
      <c r="AH427" s="37" t="s">
        <v>169</v>
      </c>
      <c r="AI427" s="37"/>
      <c r="AJ427" s="43" t="s">
        <v>190</v>
      </c>
      <c r="AK427" s="37"/>
      <c r="AL427" s="44">
        <f t="shared" si="215"/>
        <v>0</v>
      </c>
      <c r="AM427" s="44">
        <f t="shared" si="216"/>
        <v>0</v>
      </c>
      <c r="AN427" s="44">
        <f t="shared" si="217"/>
        <v>0</v>
      </c>
      <c r="AO427" s="44">
        <f t="shared" si="218"/>
        <v>0</v>
      </c>
      <c r="AP427" s="44">
        <f t="shared" si="219"/>
        <v>0</v>
      </c>
      <c r="AQ427" s="44">
        <f t="shared" si="220"/>
        <v>0</v>
      </c>
      <c r="AR427" s="44">
        <f t="shared" si="221"/>
        <v>0</v>
      </c>
      <c r="AS427" s="44">
        <f t="shared" si="222"/>
        <v>0</v>
      </c>
      <c r="AT427" s="44">
        <f t="shared" si="223"/>
        <v>0</v>
      </c>
      <c r="AU427" s="44">
        <f t="shared" si="224"/>
        <v>0</v>
      </c>
      <c r="AV427" s="44">
        <f>IF(M427="ПП",РПП*AA427*(U427/1.5),IF(M427="ВП",ВПр*AA427*(U427/1.5),IF(M427="РПА",РПА*AA427*(U427/1.5),IF(M427="КПА",кпа*AA427*(U427/1.5),0))))</f>
        <v>0</v>
      </c>
      <c r="AW427" s="44">
        <f t="shared" si="225"/>
        <v>0</v>
      </c>
      <c r="AX427" s="44">
        <f t="shared" si="226"/>
        <v>0</v>
      </c>
      <c r="AY427" s="44">
        <f t="shared" si="227"/>
        <v>0</v>
      </c>
      <c r="AZ427" s="44">
        <f t="shared" si="228"/>
        <v>0</v>
      </c>
      <c r="BA427" s="44">
        <f t="shared" si="229"/>
        <v>0</v>
      </c>
      <c r="BB427" s="44">
        <f t="shared" si="230"/>
        <v>0</v>
      </c>
      <c r="BC427" s="44">
        <f t="shared" si="231"/>
        <v>0</v>
      </c>
      <c r="BD427" s="44">
        <f t="shared" si="232"/>
        <v>4.5</v>
      </c>
      <c r="BE427" s="45">
        <f t="shared" si="233"/>
        <v>4.5</v>
      </c>
      <c r="BF427" s="46"/>
      <c r="BG427" s="47">
        <f t="shared" si="234"/>
        <v>0</v>
      </c>
      <c r="BH427" s="47">
        <f t="shared" si="235"/>
        <v>0</v>
      </c>
      <c r="BI427" s="47">
        <f t="shared" si="236"/>
        <v>0</v>
      </c>
      <c r="BJ427" s="48">
        <f t="shared" si="237"/>
        <v>0</v>
      </c>
      <c r="BK427" s="48">
        <f t="shared" si="238"/>
        <v>0</v>
      </c>
      <c r="BL427" s="48">
        <f t="shared" si="239"/>
        <v>4.5</v>
      </c>
    </row>
    <row r="428" spans="1:64" s="2" customFormat="1" ht="30" customHeight="1">
      <c r="A428" s="29" t="str">
        <f t="shared" si="206"/>
        <v>Д</v>
      </c>
      <c r="B428" s="29" t="str">
        <f t="shared" si="207"/>
        <v>Б</v>
      </c>
      <c r="C428" s="30" t="s">
        <v>219</v>
      </c>
      <c r="D428" s="31" t="str">
        <f t="shared" si="208"/>
        <v>'01.03.02</v>
      </c>
      <c r="E428" s="32" t="str">
        <f t="shared" si="209"/>
        <v>Прикладная математика и информатика</v>
      </c>
      <c r="F428" s="33" t="s">
        <v>174</v>
      </c>
      <c r="G428" s="33" t="s">
        <v>75</v>
      </c>
      <c r="H428" s="34"/>
      <c r="I428" s="34"/>
      <c r="J428" s="35" t="s">
        <v>191</v>
      </c>
      <c r="K428" s="36" t="s">
        <v>172</v>
      </c>
      <c r="L428" s="36">
        <v>9</v>
      </c>
      <c r="M428" s="37" t="s">
        <v>192</v>
      </c>
      <c r="N428" s="36"/>
      <c r="O428" s="36"/>
      <c r="P428" s="36"/>
      <c r="Q428" s="37"/>
      <c r="R428" s="36"/>
      <c r="S428" s="36"/>
      <c r="T428" s="36"/>
      <c r="U428" s="36"/>
      <c r="V428" s="36"/>
      <c r="W428" s="39" t="str">
        <f t="shared" si="210"/>
        <v>НПМбд</v>
      </c>
      <c r="X428" s="36" t="s">
        <v>160</v>
      </c>
      <c r="Y428" s="36">
        <v>1</v>
      </c>
      <c r="Z428" s="36">
        <v>1</v>
      </c>
      <c r="AA428" s="39">
        <f t="shared" si="211"/>
        <v>18</v>
      </c>
      <c r="AB428" s="53">
        <v>13</v>
      </c>
      <c r="AC428" s="53">
        <v>5</v>
      </c>
      <c r="AD428" s="40">
        <f t="shared" si="212"/>
        <v>1</v>
      </c>
      <c r="AE428" s="41">
        <f t="shared" si="213"/>
        <v>1</v>
      </c>
      <c r="AF428" s="41">
        <f t="shared" si="214"/>
        <v>18</v>
      </c>
      <c r="AG428" s="42" t="s">
        <v>80</v>
      </c>
      <c r="AH428" s="37" t="s">
        <v>81</v>
      </c>
      <c r="AI428" s="37" t="s">
        <v>94</v>
      </c>
      <c r="AJ428" s="43" t="s">
        <v>107</v>
      </c>
      <c r="AK428" s="37"/>
      <c r="AL428" s="44">
        <f t="shared" si="215"/>
        <v>0</v>
      </c>
      <c r="AM428" s="44">
        <f t="shared" si="216"/>
        <v>0</v>
      </c>
      <c r="AN428" s="44">
        <f t="shared" si="217"/>
        <v>0</v>
      </c>
      <c r="AO428" s="44">
        <f t="shared" si="218"/>
        <v>0</v>
      </c>
      <c r="AP428" s="44">
        <f t="shared" si="219"/>
        <v>0</v>
      </c>
      <c r="AQ428" s="44">
        <f t="shared" si="220"/>
        <v>0</v>
      </c>
      <c r="AR428" s="44">
        <f t="shared" si="221"/>
        <v>0</v>
      </c>
      <c r="AS428" s="44">
        <f t="shared" si="222"/>
        <v>0</v>
      </c>
      <c r="AT428" s="44">
        <f t="shared" si="223"/>
        <v>0</v>
      </c>
      <c r="AU428" s="44">
        <f t="shared" si="224"/>
        <v>0</v>
      </c>
      <c r="AV428" s="44">
        <f>IF(M428="ПП",РПП*AA428*(U428/1.5),IF(M428="ВП",ВПр*AA428*(U428/1.5),IF(M428="РПА",РПА*AA428*(U428/1.5),IF(M428="КПА",кпа*AA428*(U428/1.5),0))))</f>
        <v>0</v>
      </c>
      <c r="AW428" s="44">
        <f t="shared" si="225"/>
        <v>0</v>
      </c>
      <c r="AX428" s="44">
        <f t="shared" si="226"/>
        <v>0</v>
      </c>
      <c r="AY428" s="44">
        <f t="shared" si="227"/>
        <v>0</v>
      </c>
      <c r="AZ428" s="44">
        <f t="shared" si="228"/>
        <v>0</v>
      </c>
      <c r="BA428" s="44">
        <f t="shared" si="229"/>
        <v>0</v>
      </c>
      <c r="BB428" s="44">
        <f t="shared" si="230"/>
        <v>0</v>
      </c>
      <c r="BC428" s="44">
        <f t="shared" si="231"/>
        <v>0</v>
      </c>
      <c r="BD428" s="44">
        <f t="shared" si="232"/>
        <v>9</v>
      </c>
      <c r="BE428" s="45">
        <f t="shared" si="233"/>
        <v>9</v>
      </c>
      <c r="BF428" s="46"/>
      <c r="BG428" s="47">
        <f t="shared" si="234"/>
        <v>0</v>
      </c>
      <c r="BH428" s="47">
        <f t="shared" si="235"/>
        <v>0</v>
      </c>
      <c r="BI428" s="47">
        <f t="shared" si="236"/>
        <v>0</v>
      </c>
      <c r="BJ428" s="48">
        <f t="shared" si="237"/>
        <v>0</v>
      </c>
      <c r="BK428" s="48">
        <f t="shared" si="238"/>
        <v>0</v>
      </c>
      <c r="BL428" s="48">
        <f t="shared" si="239"/>
        <v>9</v>
      </c>
    </row>
    <row r="429" spans="1:64" s="2" customFormat="1" ht="30" customHeight="1">
      <c r="A429" s="29" t="str">
        <f t="shared" si="206"/>
        <v>Д</v>
      </c>
      <c r="B429" s="29" t="str">
        <f t="shared" si="207"/>
        <v>Б</v>
      </c>
      <c r="C429" s="30" t="s">
        <v>219</v>
      </c>
      <c r="D429" s="31" t="str">
        <f t="shared" si="208"/>
        <v>'01.03.02</v>
      </c>
      <c r="E429" s="32" t="str">
        <f t="shared" si="209"/>
        <v>Прикладная математика и информатика</v>
      </c>
      <c r="F429" s="33" t="s">
        <v>174</v>
      </c>
      <c r="G429" s="33" t="s">
        <v>75</v>
      </c>
      <c r="H429" s="34"/>
      <c r="I429" s="34"/>
      <c r="J429" s="35" t="s">
        <v>185</v>
      </c>
      <c r="K429" s="36" t="s">
        <v>172</v>
      </c>
      <c r="L429" s="36">
        <v>9</v>
      </c>
      <c r="M429" s="37" t="s">
        <v>186</v>
      </c>
      <c r="N429" s="36"/>
      <c r="O429" s="36"/>
      <c r="P429" s="36"/>
      <c r="Q429" s="37" t="s">
        <v>177</v>
      </c>
      <c r="R429" s="36"/>
      <c r="S429" s="36"/>
      <c r="T429" s="36"/>
      <c r="U429" s="36"/>
      <c r="V429" s="36"/>
      <c r="W429" s="39" t="str">
        <f t="shared" si="210"/>
        <v>НПМбд</v>
      </c>
      <c r="X429" s="36" t="s">
        <v>160</v>
      </c>
      <c r="Y429" s="36">
        <v>1</v>
      </c>
      <c r="Z429" s="36">
        <v>1</v>
      </c>
      <c r="AA429" s="39">
        <f t="shared" si="211"/>
        <v>18</v>
      </c>
      <c r="AB429" s="53">
        <v>13</v>
      </c>
      <c r="AC429" s="53">
        <v>5</v>
      </c>
      <c r="AD429" s="40">
        <f t="shared" si="212"/>
        <v>1</v>
      </c>
      <c r="AE429" s="41">
        <f t="shared" si="213"/>
        <v>1</v>
      </c>
      <c r="AF429" s="41">
        <f t="shared" si="214"/>
        <v>18</v>
      </c>
      <c r="AG429" s="42" t="s">
        <v>93</v>
      </c>
      <c r="AH429" s="37" t="s">
        <v>81</v>
      </c>
      <c r="AI429" s="37" t="s">
        <v>82</v>
      </c>
      <c r="AJ429" s="43" t="s">
        <v>187</v>
      </c>
      <c r="AK429" s="37"/>
      <c r="AL429" s="44">
        <f t="shared" si="215"/>
        <v>0</v>
      </c>
      <c r="AM429" s="44">
        <f t="shared" si="216"/>
        <v>0</v>
      </c>
      <c r="AN429" s="44">
        <f t="shared" si="217"/>
        <v>0</v>
      </c>
      <c r="AO429" s="44">
        <f t="shared" si="218"/>
        <v>0</v>
      </c>
      <c r="AP429" s="44">
        <f t="shared" si="219"/>
        <v>0</v>
      </c>
      <c r="AQ429" s="44">
        <f t="shared" si="220"/>
        <v>0</v>
      </c>
      <c r="AR429" s="44">
        <f t="shared" si="221"/>
        <v>0</v>
      </c>
      <c r="AS429" s="44">
        <f t="shared" si="222"/>
        <v>0</v>
      </c>
      <c r="AT429" s="44">
        <f t="shared" si="223"/>
        <v>0</v>
      </c>
      <c r="AU429" s="44">
        <f t="shared" si="224"/>
        <v>0</v>
      </c>
      <c r="AV429" s="44">
        <f>IF(M429="ПП",РПП*AA429*(U429/1.5),IF(M429="ВП",ВПр*AA429*(U429/1.5),IF(M429="РПА",РПА*AA429*(U429/1.5),IF(M429="КПА",кпа*AA429*(U429/1.5),0))))</f>
        <v>0</v>
      </c>
      <c r="AW429" s="44">
        <f t="shared" si="225"/>
        <v>0</v>
      </c>
      <c r="AX429" s="44">
        <f t="shared" si="226"/>
        <v>0</v>
      </c>
      <c r="AY429" s="44">
        <f t="shared" si="227"/>
        <v>0</v>
      </c>
      <c r="AZ429" s="44">
        <f t="shared" si="228"/>
        <v>0</v>
      </c>
      <c r="BA429" s="44">
        <f t="shared" si="229"/>
        <v>0</v>
      </c>
      <c r="BB429" s="44">
        <f t="shared" si="230"/>
        <v>0</v>
      </c>
      <c r="BC429" s="44">
        <f t="shared" si="231"/>
        <v>0</v>
      </c>
      <c r="BD429" s="44">
        <f t="shared" si="232"/>
        <v>4.5</v>
      </c>
      <c r="BE429" s="45">
        <f t="shared" si="233"/>
        <v>4.5</v>
      </c>
      <c r="BF429" s="46"/>
      <c r="BG429" s="47">
        <f t="shared" si="234"/>
        <v>0</v>
      </c>
      <c r="BH429" s="47">
        <f t="shared" si="235"/>
        <v>0</v>
      </c>
      <c r="BI429" s="47">
        <f t="shared" si="236"/>
        <v>0</v>
      </c>
      <c r="BJ429" s="48">
        <f t="shared" si="237"/>
        <v>0</v>
      </c>
      <c r="BK429" s="48">
        <f t="shared" si="238"/>
        <v>0</v>
      </c>
      <c r="BL429" s="48">
        <f t="shared" si="239"/>
        <v>4.5</v>
      </c>
    </row>
    <row r="430" spans="1:64" s="2" customFormat="1" ht="30" customHeight="1">
      <c r="A430" s="29" t="str">
        <f t="shared" si="206"/>
        <v>Д</v>
      </c>
      <c r="B430" s="29" t="str">
        <f t="shared" si="207"/>
        <v>Б</v>
      </c>
      <c r="C430" s="30" t="s">
        <v>219</v>
      </c>
      <c r="D430" s="31" t="str">
        <f t="shared" si="208"/>
        <v>'01.03.02</v>
      </c>
      <c r="E430" s="32" t="str">
        <f t="shared" si="209"/>
        <v>Прикладная математика и информатика</v>
      </c>
      <c r="F430" s="33" t="s">
        <v>174</v>
      </c>
      <c r="G430" s="33" t="s">
        <v>75</v>
      </c>
      <c r="H430" s="34"/>
      <c r="I430" s="34"/>
      <c r="J430" s="35" t="s">
        <v>185</v>
      </c>
      <c r="K430" s="36" t="s">
        <v>172</v>
      </c>
      <c r="L430" s="36">
        <v>9</v>
      </c>
      <c r="M430" s="37" t="s">
        <v>186</v>
      </c>
      <c r="N430" s="36"/>
      <c r="O430" s="36"/>
      <c r="P430" s="36"/>
      <c r="Q430" s="37" t="s">
        <v>177</v>
      </c>
      <c r="R430" s="36"/>
      <c r="S430" s="36"/>
      <c r="T430" s="36"/>
      <c r="U430" s="36"/>
      <c r="V430" s="36"/>
      <c r="W430" s="39" t="str">
        <f t="shared" si="210"/>
        <v>НПМбд</v>
      </c>
      <c r="X430" s="36" t="s">
        <v>160</v>
      </c>
      <c r="Y430" s="36">
        <v>1</v>
      </c>
      <c r="Z430" s="36">
        <v>1</v>
      </c>
      <c r="AA430" s="39">
        <f t="shared" si="211"/>
        <v>18</v>
      </c>
      <c r="AB430" s="53">
        <v>13</v>
      </c>
      <c r="AC430" s="53">
        <v>5</v>
      </c>
      <c r="AD430" s="40">
        <f t="shared" si="212"/>
        <v>1</v>
      </c>
      <c r="AE430" s="41">
        <f t="shared" si="213"/>
        <v>1</v>
      </c>
      <c r="AF430" s="41">
        <f t="shared" si="214"/>
        <v>18</v>
      </c>
      <c r="AG430" s="42" t="s">
        <v>80</v>
      </c>
      <c r="AH430" s="37" t="s">
        <v>169</v>
      </c>
      <c r="AI430" s="37"/>
      <c r="AJ430" s="43" t="s">
        <v>188</v>
      </c>
      <c r="AK430" s="37"/>
      <c r="AL430" s="44">
        <f t="shared" si="215"/>
        <v>0</v>
      </c>
      <c r="AM430" s="44">
        <f t="shared" si="216"/>
        <v>0</v>
      </c>
      <c r="AN430" s="44">
        <f t="shared" si="217"/>
        <v>0</v>
      </c>
      <c r="AO430" s="44">
        <f t="shared" si="218"/>
        <v>0</v>
      </c>
      <c r="AP430" s="44">
        <f t="shared" si="219"/>
        <v>0</v>
      </c>
      <c r="AQ430" s="44">
        <f t="shared" si="220"/>
        <v>0</v>
      </c>
      <c r="AR430" s="44">
        <f t="shared" si="221"/>
        <v>0</v>
      </c>
      <c r="AS430" s="44">
        <f t="shared" si="222"/>
        <v>0</v>
      </c>
      <c r="AT430" s="44">
        <f t="shared" si="223"/>
        <v>0</v>
      </c>
      <c r="AU430" s="44">
        <f t="shared" si="224"/>
        <v>0</v>
      </c>
      <c r="AV430" s="44">
        <f>IF(M430="ПП",РПП*AA430*(U430/1.5),IF(M430="ВП",ВПр*AA430*(U430/1.5),IF(M430="РПА",РПА*AA430*(U430/1.5),IF(M430="КПА",кпа*AA430*(U430/1.5),0))))</f>
        <v>0</v>
      </c>
      <c r="AW430" s="44">
        <f t="shared" si="225"/>
        <v>0</v>
      </c>
      <c r="AX430" s="44">
        <f t="shared" si="226"/>
        <v>0</v>
      </c>
      <c r="AY430" s="44">
        <f t="shared" si="227"/>
        <v>0</v>
      </c>
      <c r="AZ430" s="44">
        <f t="shared" si="228"/>
        <v>0</v>
      </c>
      <c r="BA430" s="44">
        <f t="shared" si="229"/>
        <v>0</v>
      </c>
      <c r="BB430" s="44">
        <f t="shared" si="230"/>
        <v>0</v>
      </c>
      <c r="BC430" s="44">
        <f t="shared" si="231"/>
        <v>0</v>
      </c>
      <c r="BD430" s="44">
        <f t="shared" si="232"/>
        <v>4.5</v>
      </c>
      <c r="BE430" s="45">
        <f t="shared" si="233"/>
        <v>4.5</v>
      </c>
      <c r="BF430" s="46"/>
      <c r="BG430" s="47">
        <f t="shared" si="234"/>
        <v>0</v>
      </c>
      <c r="BH430" s="47">
        <f t="shared" si="235"/>
        <v>0</v>
      </c>
      <c r="BI430" s="47">
        <f t="shared" si="236"/>
        <v>0</v>
      </c>
      <c r="BJ430" s="48">
        <f t="shared" si="237"/>
        <v>0</v>
      </c>
      <c r="BK430" s="48">
        <f t="shared" si="238"/>
        <v>0</v>
      </c>
      <c r="BL430" s="48">
        <f t="shared" si="239"/>
        <v>4.5</v>
      </c>
    </row>
    <row r="431" spans="1:64" s="2" customFormat="1" ht="30" customHeight="1">
      <c r="A431" s="29" t="str">
        <f t="shared" si="206"/>
        <v>Д</v>
      </c>
      <c r="B431" s="29" t="str">
        <f t="shared" si="207"/>
        <v>Б</v>
      </c>
      <c r="C431" s="30" t="s">
        <v>219</v>
      </c>
      <c r="D431" s="31" t="str">
        <f t="shared" si="208"/>
        <v>'01.03.02</v>
      </c>
      <c r="E431" s="32" t="str">
        <f t="shared" si="209"/>
        <v>Прикладная математика и информатика</v>
      </c>
      <c r="F431" s="33" t="s">
        <v>174</v>
      </c>
      <c r="G431" s="33" t="s">
        <v>75</v>
      </c>
      <c r="H431" s="34"/>
      <c r="I431" s="34"/>
      <c r="J431" s="35" t="s">
        <v>185</v>
      </c>
      <c r="K431" s="36" t="s">
        <v>172</v>
      </c>
      <c r="L431" s="36">
        <v>9</v>
      </c>
      <c r="M431" s="37" t="s">
        <v>186</v>
      </c>
      <c r="N431" s="36"/>
      <c r="O431" s="36"/>
      <c r="P431" s="36"/>
      <c r="Q431" s="37" t="s">
        <v>177</v>
      </c>
      <c r="R431" s="36"/>
      <c r="S431" s="36"/>
      <c r="T431" s="36"/>
      <c r="U431" s="36"/>
      <c r="V431" s="36"/>
      <c r="W431" s="39" t="str">
        <f t="shared" si="210"/>
        <v>НПМбд</v>
      </c>
      <c r="X431" s="36" t="s">
        <v>160</v>
      </c>
      <c r="Y431" s="36">
        <v>1</v>
      </c>
      <c r="Z431" s="36">
        <v>1</v>
      </c>
      <c r="AA431" s="39">
        <f t="shared" si="211"/>
        <v>18</v>
      </c>
      <c r="AB431" s="53">
        <v>13</v>
      </c>
      <c r="AC431" s="53">
        <v>5</v>
      </c>
      <c r="AD431" s="40">
        <f t="shared" si="212"/>
        <v>1</v>
      </c>
      <c r="AE431" s="41">
        <f t="shared" si="213"/>
        <v>1</v>
      </c>
      <c r="AF431" s="41">
        <f t="shared" si="214"/>
        <v>18</v>
      </c>
      <c r="AG431" s="42" t="s">
        <v>80</v>
      </c>
      <c r="AH431" s="37" t="s">
        <v>169</v>
      </c>
      <c r="AI431" s="37"/>
      <c r="AJ431" s="43" t="s">
        <v>189</v>
      </c>
      <c r="AK431" s="37"/>
      <c r="AL431" s="44">
        <f t="shared" si="215"/>
        <v>0</v>
      </c>
      <c r="AM431" s="44">
        <f t="shared" si="216"/>
        <v>0</v>
      </c>
      <c r="AN431" s="44">
        <f t="shared" si="217"/>
        <v>0</v>
      </c>
      <c r="AO431" s="44">
        <f t="shared" si="218"/>
        <v>0</v>
      </c>
      <c r="AP431" s="44">
        <f t="shared" si="219"/>
        <v>0</v>
      </c>
      <c r="AQ431" s="44">
        <f t="shared" si="220"/>
        <v>0</v>
      </c>
      <c r="AR431" s="44">
        <f t="shared" si="221"/>
        <v>0</v>
      </c>
      <c r="AS431" s="44">
        <f t="shared" si="222"/>
        <v>0</v>
      </c>
      <c r="AT431" s="44">
        <f t="shared" si="223"/>
        <v>0</v>
      </c>
      <c r="AU431" s="44">
        <f t="shared" si="224"/>
        <v>0</v>
      </c>
      <c r="AV431" s="44">
        <f>IF(M431="ПП",РПП*AA431*(U431/1.5),IF(M431="ВП",ВПр*AA431*(U431/1.5),IF(M431="РПА",РПА*AA431*(U431/1.5),IF(M431="КПА",кпа*AA431*(U431/1.5),0))))</f>
        <v>0</v>
      </c>
      <c r="AW431" s="44">
        <f t="shared" si="225"/>
        <v>0</v>
      </c>
      <c r="AX431" s="44">
        <f t="shared" si="226"/>
        <v>0</v>
      </c>
      <c r="AY431" s="44">
        <f t="shared" si="227"/>
        <v>0</v>
      </c>
      <c r="AZ431" s="44">
        <f t="shared" si="228"/>
        <v>0</v>
      </c>
      <c r="BA431" s="44">
        <f t="shared" si="229"/>
        <v>0</v>
      </c>
      <c r="BB431" s="44">
        <f t="shared" si="230"/>
        <v>0</v>
      </c>
      <c r="BC431" s="44">
        <f t="shared" si="231"/>
        <v>0</v>
      </c>
      <c r="BD431" s="44">
        <f t="shared" si="232"/>
        <v>4.5</v>
      </c>
      <c r="BE431" s="45">
        <f t="shared" si="233"/>
        <v>4.5</v>
      </c>
      <c r="BF431" s="46"/>
      <c r="BG431" s="47">
        <f t="shared" si="234"/>
        <v>0</v>
      </c>
      <c r="BH431" s="47">
        <f t="shared" si="235"/>
        <v>0</v>
      </c>
      <c r="BI431" s="47">
        <f t="shared" si="236"/>
        <v>0</v>
      </c>
      <c r="BJ431" s="48">
        <f t="shared" si="237"/>
        <v>0</v>
      </c>
      <c r="BK431" s="48">
        <f t="shared" si="238"/>
        <v>0</v>
      </c>
      <c r="BL431" s="48">
        <f t="shared" si="239"/>
        <v>4.5</v>
      </c>
    </row>
    <row r="432" spans="1:64" s="2" customFormat="1" ht="30" customHeight="1">
      <c r="A432" s="29" t="str">
        <f t="shared" si="206"/>
        <v>Д</v>
      </c>
      <c r="B432" s="29" t="str">
        <f t="shared" si="207"/>
        <v>Б</v>
      </c>
      <c r="C432" s="30" t="s">
        <v>219</v>
      </c>
      <c r="D432" s="31" t="str">
        <f t="shared" si="208"/>
        <v>'01.03.02</v>
      </c>
      <c r="E432" s="32" t="str">
        <f t="shared" si="209"/>
        <v>Прикладная математика и информатика</v>
      </c>
      <c r="F432" s="33" t="s">
        <v>174</v>
      </c>
      <c r="G432" s="33" t="s">
        <v>75</v>
      </c>
      <c r="H432" s="34"/>
      <c r="I432" s="34"/>
      <c r="J432" s="35" t="s">
        <v>185</v>
      </c>
      <c r="K432" s="36" t="s">
        <v>172</v>
      </c>
      <c r="L432" s="36">
        <v>9</v>
      </c>
      <c r="M432" s="37" t="s">
        <v>186</v>
      </c>
      <c r="N432" s="36"/>
      <c r="O432" s="36"/>
      <c r="P432" s="36"/>
      <c r="Q432" s="37" t="s">
        <v>177</v>
      </c>
      <c r="R432" s="36"/>
      <c r="S432" s="36"/>
      <c r="T432" s="36"/>
      <c r="U432" s="36"/>
      <c r="V432" s="36"/>
      <c r="W432" s="39" t="str">
        <f t="shared" si="210"/>
        <v>НПМбд</v>
      </c>
      <c r="X432" s="36" t="s">
        <v>160</v>
      </c>
      <c r="Y432" s="36">
        <v>1</v>
      </c>
      <c r="Z432" s="36">
        <v>1</v>
      </c>
      <c r="AA432" s="39">
        <f t="shared" si="211"/>
        <v>18</v>
      </c>
      <c r="AB432" s="53">
        <v>13</v>
      </c>
      <c r="AC432" s="53">
        <v>5</v>
      </c>
      <c r="AD432" s="40">
        <f t="shared" si="212"/>
        <v>1</v>
      </c>
      <c r="AE432" s="41">
        <f t="shared" si="213"/>
        <v>1</v>
      </c>
      <c r="AF432" s="41">
        <f t="shared" si="214"/>
        <v>18</v>
      </c>
      <c r="AG432" s="42" t="s">
        <v>80</v>
      </c>
      <c r="AH432" s="37" t="s">
        <v>169</v>
      </c>
      <c r="AI432" s="37"/>
      <c r="AJ432" s="50" t="s">
        <v>190</v>
      </c>
      <c r="AK432" s="37"/>
      <c r="AL432" s="44">
        <f t="shared" si="215"/>
        <v>0</v>
      </c>
      <c r="AM432" s="44">
        <f t="shared" si="216"/>
        <v>0</v>
      </c>
      <c r="AN432" s="44">
        <f t="shared" si="217"/>
        <v>0</v>
      </c>
      <c r="AO432" s="44">
        <f t="shared" si="218"/>
        <v>0</v>
      </c>
      <c r="AP432" s="44">
        <f t="shared" si="219"/>
        <v>0</v>
      </c>
      <c r="AQ432" s="44">
        <f t="shared" si="220"/>
        <v>0</v>
      </c>
      <c r="AR432" s="44">
        <f t="shared" si="221"/>
        <v>0</v>
      </c>
      <c r="AS432" s="44">
        <f t="shared" si="222"/>
        <v>0</v>
      </c>
      <c r="AT432" s="44">
        <f t="shared" si="223"/>
        <v>0</v>
      </c>
      <c r="AU432" s="44">
        <f t="shared" si="224"/>
        <v>0</v>
      </c>
      <c r="AV432" s="44">
        <f>IF(M432="ПП",РПП*AA432*(U432/1.5),IF(M432="ВП",ВПр*AA432*(U432/1.5),IF(M432="РПА",РПА*AA432*(U432/1.5),IF(M432="КПА",кпа*AA432*(U432/1.5),0))))</f>
        <v>0</v>
      </c>
      <c r="AW432" s="44">
        <f t="shared" si="225"/>
        <v>0</v>
      </c>
      <c r="AX432" s="44">
        <f t="shared" si="226"/>
        <v>0</v>
      </c>
      <c r="AY432" s="44">
        <f t="shared" si="227"/>
        <v>0</v>
      </c>
      <c r="AZ432" s="44">
        <f t="shared" si="228"/>
        <v>0</v>
      </c>
      <c r="BA432" s="44">
        <f t="shared" si="229"/>
        <v>0</v>
      </c>
      <c r="BB432" s="44">
        <f t="shared" si="230"/>
        <v>0</v>
      </c>
      <c r="BC432" s="44">
        <f t="shared" si="231"/>
        <v>0</v>
      </c>
      <c r="BD432" s="44">
        <f t="shared" si="232"/>
        <v>4.5</v>
      </c>
      <c r="BE432" s="45">
        <f t="shared" si="233"/>
        <v>4.5</v>
      </c>
      <c r="BF432" s="46"/>
      <c r="BG432" s="47">
        <f t="shared" si="234"/>
        <v>0</v>
      </c>
      <c r="BH432" s="47">
        <f t="shared" si="235"/>
        <v>0</v>
      </c>
      <c r="BI432" s="47">
        <f t="shared" si="236"/>
        <v>0</v>
      </c>
      <c r="BJ432" s="48">
        <f t="shared" si="237"/>
        <v>0</v>
      </c>
      <c r="BK432" s="48">
        <f t="shared" si="238"/>
        <v>0</v>
      </c>
      <c r="BL432" s="48">
        <f t="shared" si="239"/>
        <v>4.5</v>
      </c>
    </row>
    <row r="433" spans="1:64" s="2" customFormat="1" ht="30" customHeight="1">
      <c r="A433" s="29" t="str">
        <f t="shared" si="206"/>
        <v>Д</v>
      </c>
      <c r="B433" s="29" t="str">
        <f t="shared" si="207"/>
        <v>Б</v>
      </c>
      <c r="C433" s="30" t="s">
        <v>227</v>
      </c>
      <c r="D433" s="31" t="str">
        <f t="shared" si="208"/>
        <v>'02.03.00</v>
      </c>
      <c r="E433" s="32" t="str">
        <f t="shared" si="209"/>
        <v>Компьютерные и информационные науки (УГСН)</v>
      </c>
      <c r="F433" s="33" t="s">
        <v>74</v>
      </c>
      <c r="G433" s="33" t="s">
        <v>75</v>
      </c>
      <c r="H433" s="34"/>
      <c r="I433" s="34"/>
      <c r="J433" s="35" t="s">
        <v>228</v>
      </c>
      <c r="K433" s="36">
        <v>1</v>
      </c>
      <c r="L433" s="36">
        <v>18</v>
      </c>
      <c r="M433" s="37" t="s">
        <v>78</v>
      </c>
      <c r="N433" s="36">
        <v>1</v>
      </c>
      <c r="O433" s="36"/>
      <c r="P433" s="36"/>
      <c r="Q433" s="37"/>
      <c r="R433" s="36"/>
      <c r="S433" s="36"/>
      <c r="T433" s="36"/>
      <c r="U433" s="36"/>
      <c r="V433" s="36"/>
      <c r="W433" s="39" t="str">
        <f t="shared" si="210"/>
        <v>НКАбд</v>
      </c>
      <c r="X433" s="36" t="s">
        <v>229</v>
      </c>
      <c r="Y433" s="36">
        <v>12</v>
      </c>
      <c r="Z433" s="36">
        <v>6</v>
      </c>
      <c r="AA433" s="39">
        <f t="shared" si="211"/>
        <v>141</v>
      </c>
      <c r="AB433" s="36">
        <v>87</v>
      </c>
      <c r="AC433" s="36">
        <v>54</v>
      </c>
      <c r="AD433" s="40">
        <f t="shared" si="212"/>
        <v>141</v>
      </c>
      <c r="AE433" s="41">
        <f t="shared" si="213"/>
        <v>1</v>
      </c>
      <c r="AF433" s="41">
        <f t="shared" si="214"/>
        <v>1</v>
      </c>
      <c r="AG433" s="42" t="s">
        <v>93</v>
      </c>
      <c r="AH433" s="37" t="s">
        <v>81</v>
      </c>
      <c r="AI433" s="37" t="s">
        <v>94</v>
      </c>
      <c r="AJ433" s="43" t="s">
        <v>97</v>
      </c>
      <c r="AK433" s="37"/>
      <c r="AL433" s="44">
        <f t="shared" si="215"/>
        <v>18</v>
      </c>
      <c r="AM433" s="44">
        <f t="shared" si="216"/>
        <v>0</v>
      </c>
      <c r="AN433" s="44">
        <f t="shared" si="217"/>
        <v>0</v>
      </c>
      <c r="AO433" s="44">
        <f t="shared" si="218"/>
        <v>0</v>
      </c>
      <c r="AP433" s="44">
        <f t="shared" si="219"/>
        <v>0</v>
      </c>
      <c r="AQ433" s="44">
        <f t="shared" si="220"/>
        <v>0</v>
      </c>
      <c r="AR433" s="44">
        <f t="shared" si="221"/>
        <v>5.4</v>
      </c>
      <c r="AS433" s="44">
        <f t="shared" si="222"/>
        <v>0</v>
      </c>
      <c r="AT433" s="44">
        <f t="shared" si="223"/>
        <v>0</v>
      </c>
      <c r="AU433" s="44">
        <f t="shared" si="224"/>
        <v>0</v>
      </c>
      <c r="AV433" s="44">
        <f>IF(M433="ПП",РПП*AA433*(U433/1.5),IF(M433="ВП",ВПр*AA433*(U433/1.5),IF(M433="РПА",РПА*AA433*(U433/1.5),IF(M433="КПА",кпа*AA433*(U433/1.5),0))))</f>
        <v>0</v>
      </c>
      <c r="AW433" s="44">
        <f t="shared" si="225"/>
        <v>0</v>
      </c>
      <c r="AX433" s="44">
        <f t="shared" si="226"/>
        <v>0</v>
      </c>
      <c r="AY433" s="44">
        <f t="shared" si="227"/>
        <v>0</v>
      </c>
      <c r="AZ433" s="44">
        <f t="shared" si="228"/>
        <v>0</v>
      </c>
      <c r="BA433" s="44">
        <f t="shared" si="229"/>
        <v>0</v>
      </c>
      <c r="BB433" s="44">
        <f t="shared" si="230"/>
        <v>0</v>
      </c>
      <c r="BC433" s="44">
        <f t="shared" si="231"/>
        <v>0</v>
      </c>
      <c r="BD433" s="44">
        <f t="shared" si="232"/>
        <v>0</v>
      </c>
      <c r="BE433" s="45">
        <f t="shared" si="233"/>
        <v>23.4</v>
      </c>
      <c r="BF433" s="46"/>
      <c r="BG433" s="47">
        <f t="shared" si="234"/>
        <v>18</v>
      </c>
      <c r="BH433" s="47">
        <f t="shared" si="235"/>
        <v>0.5</v>
      </c>
      <c r="BI433" s="47">
        <f t="shared" si="236"/>
        <v>5.4</v>
      </c>
      <c r="BJ433" s="48">
        <f t="shared" si="237"/>
        <v>0</v>
      </c>
      <c r="BK433" s="48">
        <f t="shared" si="238"/>
        <v>0</v>
      </c>
      <c r="BL433" s="48">
        <f t="shared" si="239"/>
        <v>0</v>
      </c>
    </row>
    <row r="434" spans="1:64" s="2" customFormat="1" ht="30" customHeight="1">
      <c r="A434" s="29" t="str">
        <f t="shared" si="206"/>
        <v>Д</v>
      </c>
      <c r="B434" s="29" t="str">
        <f t="shared" si="207"/>
        <v>Б</v>
      </c>
      <c r="C434" s="30" t="s">
        <v>227</v>
      </c>
      <c r="D434" s="31" t="str">
        <f t="shared" si="208"/>
        <v>'02.03.00</v>
      </c>
      <c r="E434" s="32" t="str">
        <f t="shared" si="209"/>
        <v>Компьютерные и информационные науки (УГСН)</v>
      </c>
      <c r="F434" s="33" t="s">
        <v>74</v>
      </c>
      <c r="G434" s="33" t="s">
        <v>75</v>
      </c>
      <c r="H434" s="34"/>
      <c r="I434" s="34"/>
      <c r="J434" s="35" t="s">
        <v>228</v>
      </c>
      <c r="K434" s="36">
        <v>1</v>
      </c>
      <c r="L434" s="36">
        <v>18</v>
      </c>
      <c r="M434" s="37" t="s">
        <v>84</v>
      </c>
      <c r="N434" s="36"/>
      <c r="O434" s="36"/>
      <c r="P434" s="36">
        <v>2</v>
      </c>
      <c r="Q434" s="37" t="s">
        <v>85</v>
      </c>
      <c r="R434" s="36"/>
      <c r="S434" s="36"/>
      <c r="T434" s="36"/>
      <c r="U434" s="36"/>
      <c r="V434" s="36"/>
      <c r="W434" s="39" t="str">
        <f t="shared" si="210"/>
        <v>НКАбд</v>
      </c>
      <c r="X434" s="36" t="s">
        <v>92</v>
      </c>
      <c r="Y434" s="36">
        <v>2</v>
      </c>
      <c r="Z434" s="36">
        <v>1</v>
      </c>
      <c r="AA434" s="39">
        <f t="shared" si="211"/>
        <v>24</v>
      </c>
      <c r="AB434" s="49">
        <v>15</v>
      </c>
      <c r="AC434" s="49">
        <v>9</v>
      </c>
      <c r="AD434" s="40">
        <f t="shared" si="212"/>
        <v>24</v>
      </c>
      <c r="AE434" s="41">
        <f t="shared" si="213"/>
        <v>1</v>
      </c>
      <c r="AF434" s="41">
        <f t="shared" si="214"/>
        <v>1</v>
      </c>
      <c r="AG434" s="42" t="s">
        <v>93</v>
      </c>
      <c r="AH434" s="37" t="s">
        <v>139</v>
      </c>
      <c r="AI434" s="37" t="s">
        <v>109</v>
      </c>
      <c r="AJ434" s="51" t="s">
        <v>230</v>
      </c>
      <c r="AK434" s="37"/>
      <c r="AL434" s="44">
        <f t="shared" si="215"/>
        <v>0</v>
      </c>
      <c r="AM434" s="44">
        <f t="shared" si="216"/>
        <v>36</v>
      </c>
      <c r="AN434" s="44">
        <f t="shared" si="217"/>
        <v>0</v>
      </c>
      <c r="AO434" s="44">
        <f t="shared" si="218"/>
        <v>7.92</v>
      </c>
      <c r="AP434" s="44">
        <f t="shared" si="219"/>
        <v>12</v>
      </c>
      <c r="AQ434" s="44">
        <f t="shared" si="220"/>
        <v>1</v>
      </c>
      <c r="AR434" s="44">
        <f t="shared" si="221"/>
        <v>0</v>
      </c>
      <c r="AS434" s="44">
        <f t="shared" si="222"/>
        <v>0</v>
      </c>
      <c r="AT434" s="44">
        <f t="shared" si="223"/>
        <v>0</v>
      </c>
      <c r="AU434" s="44">
        <f t="shared" si="224"/>
        <v>0</v>
      </c>
      <c r="AV434" s="44">
        <f>IF(M434="ПП",РПП*AA434*(U434/1.5),IF(M434="ВП",ВПр*AA434*(U434/1.5),IF(M434="РПА",РПА*AA434*(U434/1.5),IF(M434="КПА",кпа*AA434*(U434/1.5),0))))</f>
        <v>0</v>
      </c>
      <c r="AW434" s="44">
        <f t="shared" si="225"/>
        <v>0</v>
      </c>
      <c r="AX434" s="44">
        <f t="shared" si="226"/>
        <v>0</v>
      </c>
      <c r="AY434" s="44">
        <f t="shared" si="227"/>
        <v>0</v>
      </c>
      <c r="AZ434" s="44">
        <f t="shared" si="228"/>
        <v>0</v>
      </c>
      <c r="BA434" s="44">
        <f t="shared" si="229"/>
        <v>0</v>
      </c>
      <c r="BB434" s="44">
        <f t="shared" si="230"/>
        <v>0</v>
      </c>
      <c r="BC434" s="44">
        <f t="shared" si="231"/>
        <v>0</v>
      </c>
      <c r="BD434" s="44">
        <f t="shared" si="232"/>
        <v>0</v>
      </c>
      <c r="BE434" s="45">
        <f t="shared" si="233"/>
        <v>56.92</v>
      </c>
      <c r="BF434" s="46"/>
      <c r="BG434" s="47">
        <f t="shared" si="234"/>
        <v>36</v>
      </c>
      <c r="BH434" s="47">
        <f t="shared" si="235"/>
        <v>1</v>
      </c>
      <c r="BI434" s="47">
        <f t="shared" si="236"/>
        <v>20.92</v>
      </c>
      <c r="BJ434" s="48">
        <f t="shared" si="237"/>
        <v>0</v>
      </c>
      <c r="BK434" s="48">
        <f t="shared" si="238"/>
        <v>0</v>
      </c>
      <c r="BL434" s="48">
        <f t="shared" si="239"/>
        <v>0</v>
      </c>
    </row>
    <row r="435" spans="1:64" s="2" customFormat="1" ht="30" customHeight="1">
      <c r="A435" s="29" t="str">
        <f t="shared" si="206"/>
        <v>Д</v>
      </c>
      <c r="B435" s="29" t="str">
        <f t="shared" si="207"/>
        <v>Б</v>
      </c>
      <c r="C435" s="30" t="s">
        <v>227</v>
      </c>
      <c r="D435" s="31" t="str">
        <f t="shared" si="208"/>
        <v>'02.03.00</v>
      </c>
      <c r="E435" s="32" t="str">
        <f t="shared" si="209"/>
        <v>Компьютерные и информационные науки (УГСН)</v>
      </c>
      <c r="F435" s="33" t="s">
        <v>74</v>
      </c>
      <c r="G435" s="33" t="s">
        <v>75</v>
      </c>
      <c r="H435" s="34"/>
      <c r="I435" s="34"/>
      <c r="J435" s="35" t="s">
        <v>228</v>
      </c>
      <c r="K435" s="38">
        <v>1</v>
      </c>
      <c r="L435" s="36">
        <v>18</v>
      </c>
      <c r="M435" s="37" t="s">
        <v>84</v>
      </c>
      <c r="N435" s="38"/>
      <c r="O435" s="38"/>
      <c r="P435" s="38">
        <v>2</v>
      </c>
      <c r="Q435" s="37" t="s">
        <v>85</v>
      </c>
      <c r="R435" s="38"/>
      <c r="S435" s="38"/>
      <c r="T435" s="38"/>
      <c r="U435" s="38"/>
      <c r="V435" s="38"/>
      <c r="W435" s="39" t="str">
        <f t="shared" si="210"/>
        <v>НКАбд</v>
      </c>
      <c r="X435" s="36" t="s">
        <v>127</v>
      </c>
      <c r="Y435" s="36">
        <v>2</v>
      </c>
      <c r="Z435" s="36">
        <v>1</v>
      </c>
      <c r="AA435" s="39">
        <f t="shared" si="211"/>
        <v>24</v>
      </c>
      <c r="AB435" s="49">
        <v>15</v>
      </c>
      <c r="AC435" s="49">
        <v>9</v>
      </c>
      <c r="AD435" s="40">
        <f t="shared" si="212"/>
        <v>24</v>
      </c>
      <c r="AE435" s="41">
        <f t="shared" si="213"/>
        <v>1</v>
      </c>
      <c r="AF435" s="41">
        <f t="shared" si="214"/>
        <v>1</v>
      </c>
      <c r="AG435" s="42" t="s">
        <v>93</v>
      </c>
      <c r="AH435" s="37" t="s">
        <v>81</v>
      </c>
      <c r="AI435" s="37" t="s">
        <v>94</v>
      </c>
      <c r="AJ435" s="43" t="s">
        <v>97</v>
      </c>
      <c r="AK435" s="37"/>
      <c r="AL435" s="44">
        <f t="shared" si="215"/>
        <v>0</v>
      </c>
      <c r="AM435" s="44">
        <f t="shared" si="216"/>
        <v>36</v>
      </c>
      <c r="AN435" s="44">
        <f t="shared" si="217"/>
        <v>0</v>
      </c>
      <c r="AO435" s="44">
        <f t="shared" si="218"/>
        <v>7.92</v>
      </c>
      <c r="AP435" s="44">
        <f t="shared" si="219"/>
        <v>12</v>
      </c>
      <c r="AQ435" s="44">
        <f t="shared" si="220"/>
        <v>1</v>
      </c>
      <c r="AR435" s="44">
        <f t="shared" si="221"/>
        <v>0</v>
      </c>
      <c r="AS435" s="44">
        <f t="shared" si="222"/>
        <v>0</v>
      </c>
      <c r="AT435" s="44">
        <f t="shared" si="223"/>
        <v>0</v>
      </c>
      <c r="AU435" s="44">
        <f t="shared" si="224"/>
        <v>0</v>
      </c>
      <c r="AV435" s="44">
        <f>IF(M435="ПП",РПП*AA435*(U435/1.5),IF(M435="ВП",ВПр*AA435*(U435/1.5),IF(M435="РПА",РПА*AA435*(U435/1.5),IF(M435="КПА",кпа*AA435*(U435/1.5),0))))</f>
        <v>0</v>
      </c>
      <c r="AW435" s="44">
        <f t="shared" si="225"/>
        <v>0</v>
      </c>
      <c r="AX435" s="44">
        <f t="shared" si="226"/>
        <v>0</v>
      </c>
      <c r="AY435" s="44">
        <f t="shared" si="227"/>
        <v>0</v>
      </c>
      <c r="AZ435" s="44">
        <f t="shared" si="228"/>
        <v>0</v>
      </c>
      <c r="BA435" s="44">
        <f t="shared" si="229"/>
        <v>0</v>
      </c>
      <c r="BB435" s="44">
        <f t="shared" si="230"/>
        <v>0</v>
      </c>
      <c r="BC435" s="44">
        <f t="shared" si="231"/>
        <v>0</v>
      </c>
      <c r="BD435" s="44">
        <f t="shared" si="232"/>
        <v>0</v>
      </c>
      <c r="BE435" s="45">
        <f t="shared" si="233"/>
        <v>56.92</v>
      </c>
      <c r="BF435" s="46"/>
      <c r="BG435" s="47">
        <f t="shared" si="234"/>
        <v>36</v>
      </c>
      <c r="BH435" s="47">
        <f t="shared" si="235"/>
        <v>1</v>
      </c>
      <c r="BI435" s="47">
        <f t="shared" si="236"/>
        <v>20.92</v>
      </c>
      <c r="BJ435" s="48">
        <f t="shared" si="237"/>
        <v>0</v>
      </c>
      <c r="BK435" s="48">
        <f t="shared" si="238"/>
        <v>0</v>
      </c>
      <c r="BL435" s="48">
        <f t="shared" si="239"/>
        <v>0</v>
      </c>
    </row>
    <row r="436" spans="1:64" s="2" customFormat="1" ht="30" customHeight="1">
      <c r="A436" s="29" t="str">
        <f t="shared" si="206"/>
        <v>Д</v>
      </c>
      <c r="B436" s="29" t="str">
        <f t="shared" si="207"/>
        <v>Б</v>
      </c>
      <c r="C436" s="30" t="s">
        <v>227</v>
      </c>
      <c r="D436" s="31" t="str">
        <f t="shared" si="208"/>
        <v>'02.03.00</v>
      </c>
      <c r="E436" s="32" t="str">
        <f t="shared" si="209"/>
        <v>Компьютерные и информационные науки (УГСН)</v>
      </c>
      <c r="F436" s="33" t="s">
        <v>74</v>
      </c>
      <c r="G436" s="33" t="s">
        <v>75</v>
      </c>
      <c r="H436" s="34"/>
      <c r="I436" s="34"/>
      <c r="J436" s="35" t="s">
        <v>228</v>
      </c>
      <c r="K436" s="36">
        <v>1</v>
      </c>
      <c r="L436" s="36">
        <v>18</v>
      </c>
      <c r="M436" s="37" t="s">
        <v>84</v>
      </c>
      <c r="N436" s="36"/>
      <c r="O436" s="36"/>
      <c r="P436" s="36">
        <v>2</v>
      </c>
      <c r="Q436" s="37" t="s">
        <v>85</v>
      </c>
      <c r="R436" s="36"/>
      <c r="S436" s="36"/>
      <c r="T436" s="36"/>
      <c r="U436" s="36"/>
      <c r="V436" s="36"/>
      <c r="W436" s="39" t="str">
        <f t="shared" si="210"/>
        <v>НКАбд</v>
      </c>
      <c r="X436" s="36" t="s">
        <v>128</v>
      </c>
      <c r="Y436" s="36">
        <v>2</v>
      </c>
      <c r="Z436" s="36">
        <v>1</v>
      </c>
      <c r="AA436" s="39">
        <f t="shared" si="211"/>
        <v>24</v>
      </c>
      <c r="AB436" s="49">
        <v>15</v>
      </c>
      <c r="AC436" s="49">
        <v>9</v>
      </c>
      <c r="AD436" s="40">
        <f t="shared" si="212"/>
        <v>24</v>
      </c>
      <c r="AE436" s="41">
        <f t="shared" si="213"/>
        <v>1</v>
      </c>
      <c r="AF436" s="41">
        <f t="shared" si="214"/>
        <v>1</v>
      </c>
      <c r="AG436" s="42" t="s">
        <v>93</v>
      </c>
      <c r="AH436" s="37" t="s">
        <v>139</v>
      </c>
      <c r="AI436" s="37" t="s">
        <v>109</v>
      </c>
      <c r="AJ436" s="43" t="s">
        <v>230</v>
      </c>
      <c r="AK436" s="37"/>
      <c r="AL436" s="44">
        <f t="shared" si="215"/>
        <v>0</v>
      </c>
      <c r="AM436" s="44">
        <f t="shared" si="216"/>
        <v>36</v>
      </c>
      <c r="AN436" s="44">
        <f t="shared" si="217"/>
        <v>0</v>
      </c>
      <c r="AO436" s="44">
        <f t="shared" si="218"/>
        <v>7.92</v>
      </c>
      <c r="AP436" s="44">
        <f t="shared" si="219"/>
        <v>12</v>
      </c>
      <c r="AQ436" s="44">
        <f t="shared" si="220"/>
        <v>1</v>
      </c>
      <c r="AR436" s="44">
        <f t="shared" si="221"/>
        <v>0</v>
      </c>
      <c r="AS436" s="44">
        <f t="shared" si="222"/>
        <v>0</v>
      </c>
      <c r="AT436" s="44">
        <f t="shared" si="223"/>
        <v>0</v>
      </c>
      <c r="AU436" s="44">
        <f t="shared" si="224"/>
        <v>0</v>
      </c>
      <c r="AV436" s="44">
        <f>IF(M436="ПП",РПП*AA436*(U436/1.5),IF(M436="ВП",ВПр*AA436*(U436/1.5),IF(M436="РПА",РПА*AA436*(U436/1.5),IF(M436="КПА",кпа*AA436*(U436/1.5),0))))</f>
        <v>0</v>
      </c>
      <c r="AW436" s="44">
        <f t="shared" si="225"/>
        <v>0</v>
      </c>
      <c r="AX436" s="44">
        <f t="shared" si="226"/>
        <v>0</v>
      </c>
      <c r="AY436" s="44">
        <f t="shared" si="227"/>
        <v>0</v>
      </c>
      <c r="AZ436" s="44">
        <f t="shared" si="228"/>
        <v>0</v>
      </c>
      <c r="BA436" s="44">
        <f t="shared" si="229"/>
        <v>0</v>
      </c>
      <c r="BB436" s="44">
        <f t="shared" si="230"/>
        <v>0</v>
      </c>
      <c r="BC436" s="44">
        <f t="shared" si="231"/>
        <v>0</v>
      </c>
      <c r="BD436" s="44">
        <f t="shared" si="232"/>
        <v>0</v>
      </c>
      <c r="BE436" s="45">
        <f t="shared" si="233"/>
        <v>56.92</v>
      </c>
      <c r="BF436" s="46"/>
      <c r="BG436" s="47">
        <f t="shared" si="234"/>
        <v>36</v>
      </c>
      <c r="BH436" s="47">
        <f t="shared" si="235"/>
        <v>1</v>
      </c>
      <c r="BI436" s="47">
        <f t="shared" si="236"/>
        <v>20.92</v>
      </c>
      <c r="BJ436" s="48">
        <f t="shared" si="237"/>
        <v>0</v>
      </c>
      <c r="BK436" s="48">
        <f t="shared" si="238"/>
        <v>0</v>
      </c>
      <c r="BL436" s="48">
        <f t="shared" si="239"/>
        <v>0</v>
      </c>
    </row>
    <row r="437" spans="1:64" s="2" customFormat="1" ht="30" customHeight="1">
      <c r="A437" s="29" t="str">
        <f t="shared" si="206"/>
        <v>Д</v>
      </c>
      <c r="B437" s="29" t="str">
        <f t="shared" si="207"/>
        <v>Б</v>
      </c>
      <c r="C437" s="30" t="s">
        <v>227</v>
      </c>
      <c r="D437" s="31" t="str">
        <f t="shared" si="208"/>
        <v>'02.03.00</v>
      </c>
      <c r="E437" s="32" t="str">
        <f t="shared" si="209"/>
        <v>Компьютерные и информационные науки (УГСН)</v>
      </c>
      <c r="F437" s="33" t="s">
        <v>74</v>
      </c>
      <c r="G437" s="33" t="s">
        <v>75</v>
      </c>
      <c r="H437" s="34"/>
      <c r="I437" s="34"/>
      <c r="J437" s="35" t="s">
        <v>228</v>
      </c>
      <c r="K437" s="36">
        <v>1</v>
      </c>
      <c r="L437" s="36">
        <v>18</v>
      </c>
      <c r="M437" s="37" t="s">
        <v>84</v>
      </c>
      <c r="N437" s="36"/>
      <c r="O437" s="36"/>
      <c r="P437" s="36">
        <v>2</v>
      </c>
      <c r="Q437" s="37" t="s">
        <v>85</v>
      </c>
      <c r="R437" s="36"/>
      <c r="S437" s="36"/>
      <c r="T437" s="36"/>
      <c r="U437" s="36"/>
      <c r="V437" s="36"/>
      <c r="W437" s="39" t="str">
        <f t="shared" si="210"/>
        <v>НКАбд</v>
      </c>
      <c r="X437" s="36" t="s">
        <v>216</v>
      </c>
      <c r="Y437" s="36">
        <v>2</v>
      </c>
      <c r="Z437" s="36">
        <v>1</v>
      </c>
      <c r="AA437" s="39">
        <f t="shared" si="211"/>
        <v>23</v>
      </c>
      <c r="AB437" s="49">
        <v>14</v>
      </c>
      <c r="AC437" s="49">
        <v>9</v>
      </c>
      <c r="AD437" s="40">
        <f t="shared" si="212"/>
        <v>24</v>
      </c>
      <c r="AE437" s="41">
        <f t="shared" si="213"/>
        <v>0.95833333333333337</v>
      </c>
      <c r="AF437" s="41">
        <f t="shared" si="214"/>
        <v>0.95833333333333337</v>
      </c>
      <c r="AG437" s="42" t="s">
        <v>93</v>
      </c>
      <c r="AH437" s="37" t="s">
        <v>81</v>
      </c>
      <c r="AI437" s="37" t="s">
        <v>94</v>
      </c>
      <c r="AJ437" s="43" t="s">
        <v>97</v>
      </c>
      <c r="AK437" s="37"/>
      <c r="AL437" s="44">
        <f t="shared" si="215"/>
        <v>0</v>
      </c>
      <c r="AM437" s="44">
        <f t="shared" si="216"/>
        <v>34.5</v>
      </c>
      <c r="AN437" s="44">
        <f t="shared" si="217"/>
        <v>0</v>
      </c>
      <c r="AO437" s="44">
        <f t="shared" si="218"/>
        <v>7.5900000000000007</v>
      </c>
      <c r="AP437" s="44">
        <f t="shared" si="219"/>
        <v>11.5</v>
      </c>
      <c r="AQ437" s="44">
        <f t="shared" si="220"/>
        <v>0.95833333333333337</v>
      </c>
      <c r="AR437" s="44">
        <f t="shared" si="221"/>
        <v>0</v>
      </c>
      <c r="AS437" s="44">
        <f t="shared" si="222"/>
        <v>0</v>
      </c>
      <c r="AT437" s="44">
        <f t="shared" si="223"/>
        <v>0</v>
      </c>
      <c r="AU437" s="44">
        <f t="shared" si="224"/>
        <v>0</v>
      </c>
      <c r="AV437" s="44">
        <f>IF(M437="ПП",РПП*AA437*(U437/1.5),IF(M437="ВП",ВПр*AA437*(U437/1.5),IF(M437="РПА",РПА*AA437*(U437/1.5),IF(M437="КПА",кпа*AA437*(U437/1.5),0))))</f>
        <v>0</v>
      </c>
      <c r="AW437" s="44">
        <f t="shared" si="225"/>
        <v>0</v>
      </c>
      <c r="AX437" s="44">
        <f t="shared" si="226"/>
        <v>0</v>
      </c>
      <c r="AY437" s="44">
        <f t="shared" si="227"/>
        <v>0</v>
      </c>
      <c r="AZ437" s="44">
        <f t="shared" si="228"/>
        <v>0</v>
      </c>
      <c r="BA437" s="44">
        <f t="shared" si="229"/>
        <v>0</v>
      </c>
      <c r="BB437" s="44">
        <f t="shared" si="230"/>
        <v>0</v>
      </c>
      <c r="BC437" s="44">
        <f t="shared" si="231"/>
        <v>0</v>
      </c>
      <c r="BD437" s="44">
        <f t="shared" si="232"/>
        <v>0</v>
      </c>
      <c r="BE437" s="45">
        <f t="shared" si="233"/>
        <v>54.548333333333339</v>
      </c>
      <c r="BF437" s="46"/>
      <c r="BG437" s="47">
        <f t="shared" si="234"/>
        <v>34.5</v>
      </c>
      <c r="BH437" s="47">
        <f t="shared" si="235"/>
        <v>1</v>
      </c>
      <c r="BI437" s="47">
        <f t="shared" si="236"/>
        <v>20.048333333333332</v>
      </c>
      <c r="BJ437" s="48">
        <f t="shared" si="237"/>
        <v>0</v>
      </c>
      <c r="BK437" s="48">
        <f t="shared" si="238"/>
        <v>0</v>
      </c>
      <c r="BL437" s="48">
        <f t="shared" si="239"/>
        <v>0</v>
      </c>
    </row>
    <row r="438" spans="1:64" s="2" customFormat="1" ht="30" customHeight="1">
      <c r="A438" s="29" t="str">
        <f t="shared" si="206"/>
        <v>Д</v>
      </c>
      <c r="B438" s="29" t="str">
        <f t="shared" si="207"/>
        <v>Б</v>
      </c>
      <c r="C438" s="30" t="s">
        <v>227</v>
      </c>
      <c r="D438" s="31" t="str">
        <f t="shared" si="208"/>
        <v>'02.03.00</v>
      </c>
      <c r="E438" s="32" t="str">
        <f t="shared" si="209"/>
        <v>Компьютерные и информационные науки (УГСН)</v>
      </c>
      <c r="F438" s="33" t="s">
        <v>74</v>
      </c>
      <c r="G438" s="33" t="s">
        <v>75</v>
      </c>
      <c r="H438" s="34"/>
      <c r="I438" s="34"/>
      <c r="J438" s="35" t="s">
        <v>228</v>
      </c>
      <c r="K438" s="36">
        <v>1</v>
      </c>
      <c r="L438" s="36">
        <v>18</v>
      </c>
      <c r="M438" s="37" t="s">
        <v>84</v>
      </c>
      <c r="N438" s="36"/>
      <c r="O438" s="36"/>
      <c r="P438" s="36">
        <v>2</v>
      </c>
      <c r="Q438" s="37" t="s">
        <v>85</v>
      </c>
      <c r="R438" s="36"/>
      <c r="S438" s="36"/>
      <c r="T438" s="36"/>
      <c r="U438" s="36"/>
      <c r="V438" s="36"/>
      <c r="W438" s="39" t="str">
        <f t="shared" si="210"/>
        <v>НКАбд</v>
      </c>
      <c r="X438" s="36" t="s">
        <v>231</v>
      </c>
      <c r="Y438" s="36">
        <v>2</v>
      </c>
      <c r="Z438" s="36">
        <v>1</v>
      </c>
      <c r="AA438" s="39">
        <f t="shared" si="211"/>
        <v>23</v>
      </c>
      <c r="AB438" s="49">
        <v>14</v>
      </c>
      <c r="AC438" s="49">
        <v>9</v>
      </c>
      <c r="AD438" s="40">
        <f t="shared" si="212"/>
        <v>24</v>
      </c>
      <c r="AE438" s="41">
        <f t="shared" si="213"/>
        <v>0.95833333333333337</v>
      </c>
      <c r="AF438" s="41">
        <f t="shared" si="214"/>
        <v>0.95833333333333337</v>
      </c>
      <c r="AG438" s="42" t="s">
        <v>93</v>
      </c>
      <c r="AH438" s="37" t="s">
        <v>139</v>
      </c>
      <c r="AI438" s="37" t="s">
        <v>109</v>
      </c>
      <c r="AJ438" s="43" t="s">
        <v>230</v>
      </c>
      <c r="AK438" s="37"/>
      <c r="AL438" s="44">
        <f t="shared" si="215"/>
        <v>0</v>
      </c>
      <c r="AM438" s="44">
        <f t="shared" si="216"/>
        <v>34.5</v>
      </c>
      <c r="AN438" s="44">
        <f t="shared" si="217"/>
        <v>0</v>
      </c>
      <c r="AO438" s="44">
        <f t="shared" si="218"/>
        <v>7.5900000000000007</v>
      </c>
      <c r="AP438" s="44">
        <f t="shared" si="219"/>
        <v>11.5</v>
      </c>
      <c r="AQ438" s="44">
        <f t="shared" si="220"/>
        <v>0.95833333333333337</v>
      </c>
      <c r="AR438" s="44">
        <f t="shared" si="221"/>
        <v>0</v>
      </c>
      <c r="AS438" s="44">
        <f t="shared" si="222"/>
        <v>0</v>
      </c>
      <c r="AT438" s="44">
        <f t="shared" si="223"/>
        <v>0</v>
      </c>
      <c r="AU438" s="44">
        <f t="shared" si="224"/>
        <v>0</v>
      </c>
      <c r="AV438" s="44">
        <f>IF(M438="ПП",РПП*AA438*(U438/1.5),IF(M438="ВП",ВПр*AA438*(U438/1.5),IF(M438="РПА",РПА*AA438*(U438/1.5),IF(M438="КПА",кпа*AA438*(U438/1.5),0))))</f>
        <v>0</v>
      </c>
      <c r="AW438" s="44">
        <f t="shared" si="225"/>
        <v>0</v>
      </c>
      <c r="AX438" s="44">
        <f t="shared" si="226"/>
        <v>0</v>
      </c>
      <c r="AY438" s="44">
        <f t="shared" si="227"/>
        <v>0</v>
      </c>
      <c r="AZ438" s="44">
        <f t="shared" si="228"/>
        <v>0</v>
      </c>
      <c r="BA438" s="44">
        <f t="shared" si="229"/>
        <v>0</v>
      </c>
      <c r="BB438" s="44">
        <f t="shared" si="230"/>
        <v>0</v>
      </c>
      <c r="BC438" s="44">
        <f t="shared" si="231"/>
        <v>0</v>
      </c>
      <c r="BD438" s="44">
        <f t="shared" si="232"/>
        <v>0</v>
      </c>
      <c r="BE438" s="45">
        <f t="shared" si="233"/>
        <v>54.548333333333339</v>
      </c>
      <c r="BF438" s="46"/>
      <c r="BG438" s="47">
        <f t="shared" si="234"/>
        <v>34.5</v>
      </c>
      <c r="BH438" s="47">
        <f t="shared" si="235"/>
        <v>1</v>
      </c>
      <c r="BI438" s="47">
        <f t="shared" si="236"/>
        <v>20.048333333333332</v>
      </c>
      <c r="BJ438" s="48">
        <f t="shared" si="237"/>
        <v>0</v>
      </c>
      <c r="BK438" s="48">
        <f t="shared" si="238"/>
        <v>0</v>
      </c>
      <c r="BL438" s="48">
        <f t="shared" si="239"/>
        <v>0</v>
      </c>
    </row>
    <row r="439" spans="1:64" s="2" customFormat="1" ht="30" customHeight="1">
      <c r="A439" s="29" t="str">
        <f t="shared" si="206"/>
        <v>Д</v>
      </c>
      <c r="B439" s="29" t="str">
        <f t="shared" si="207"/>
        <v>Б</v>
      </c>
      <c r="C439" s="30" t="s">
        <v>227</v>
      </c>
      <c r="D439" s="31" t="str">
        <f t="shared" si="208"/>
        <v>'02.03.00</v>
      </c>
      <c r="E439" s="32" t="str">
        <f t="shared" si="209"/>
        <v>Компьютерные и информационные науки (УГСН)</v>
      </c>
      <c r="F439" s="33" t="s">
        <v>74</v>
      </c>
      <c r="G439" s="33" t="s">
        <v>75</v>
      </c>
      <c r="H439" s="34"/>
      <c r="I439" s="34"/>
      <c r="J439" s="35" t="s">
        <v>228</v>
      </c>
      <c r="K439" s="36">
        <v>1</v>
      </c>
      <c r="L439" s="36">
        <v>18</v>
      </c>
      <c r="M439" s="37" t="s">
        <v>84</v>
      </c>
      <c r="N439" s="36"/>
      <c r="O439" s="36"/>
      <c r="P439" s="36">
        <v>2</v>
      </c>
      <c r="Q439" s="37" t="s">
        <v>85</v>
      </c>
      <c r="R439" s="36"/>
      <c r="S439" s="36"/>
      <c r="T439" s="36"/>
      <c r="U439" s="36"/>
      <c r="V439" s="36"/>
      <c r="W439" s="39" t="str">
        <f t="shared" si="210"/>
        <v>НКАбд</v>
      </c>
      <c r="X439" s="36" t="s">
        <v>232</v>
      </c>
      <c r="Y439" s="36">
        <v>2</v>
      </c>
      <c r="Z439" s="36">
        <v>1</v>
      </c>
      <c r="AA439" s="39">
        <f t="shared" si="211"/>
        <v>23</v>
      </c>
      <c r="AB439" s="49">
        <v>14</v>
      </c>
      <c r="AC439" s="49">
        <v>9</v>
      </c>
      <c r="AD439" s="40">
        <f t="shared" si="212"/>
        <v>24</v>
      </c>
      <c r="AE439" s="41">
        <f t="shared" si="213"/>
        <v>0.95833333333333337</v>
      </c>
      <c r="AF439" s="41">
        <f t="shared" si="214"/>
        <v>0.95833333333333337</v>
      </c>
      <c r="AG439" s="42" t="s">
        <v>93</v>
      </c>
      <c r="AH439" s="37" t="s">
        <v>139</v>
      </c>
      <c r="AI439" s="37" t="s">
        <v>109</v>
      </c>
      <c r="AJ439" s="43" t="s">
        <v>230</v>
      </c>
      <c r="AK439" s="37"/>
      <c r="AL439" s="44">
        <f t="shared" si="215"/>
        <v>0</v>
      </c>
      <c r="AM439" s="44">
        <f t="shared" si="216"/>
        <v>34.5</v>
      </c>
      <c r="AN439" s="44">
        <f t="shared" si="217"/>
        <v>0</v>
      </c>
      <c r="AO439" s="44">
        <f t="shared" si="218"/>
        <v>7.5900000000000007</v>
      </c>
      <c r="AP439" s="44">
        <f t="shared" si="219"/>
        <v>11.5</v>
      </c>
      <c r="AQ439" s="44">
        <f t="shared" si="220"/>
        <v>0.95833333333333337</v>
      </c>
      <c r="AR439" s="44">
        <f t="shared" si="221"/>
        <v>0</v>
      </c>
      <c r="AS439" s="44">
        <f t="shared" si="222"/>
        <v>0</v>
      </c>
      <c r="AT439" s="44">
        <f t="shared" si="223"/>
        <v>0</v>
      </c>
      <c r="AU439" s="44">
        <f t="shared" si="224"/>
        <v>0</v>
      </c>
      <c r="AV439" s="44">
        <f>IF(M439="ПП",РПП*AA439*(U439/1.5),IF(M439="ВП",ВПр*AA439*(U439/1.5),IF(M439="РПА",РПА*AA439*(U439/1.5),IF(M439="КПА",кпа*AA439*(U439/1.5),0))))</f>
        <v>0</v>
      </c>
      <c r="AW439" s="44">
        <f t="shared" si="225"/>
        <v>0</v>
      </c>
      <c r="AX439" s="44">
        <f t="shared" si="226"/>
        <v>0</v>
      </c>
      <c r="AY439" s="44">
        <f t="shared" si="227"/>
        <v>0</v>
      </c>
      <c r="AZ439" s="44">
        <f t="shared" si="228"/>
        <v>0</v>
      </c>
      <c r="BA439" s="44">
        <f t="shared" si="229"/>
        <v>0</v>
      </c>
      <c r="BB439" s="44">
        <f t="shared" si="230"/>
        <v>0</v>
      </c>
      <c r="BC439" s="44">
        <f t="shared" si="231"/>
        <v>0</v>
      </c>
      <c r="BD439" s="44">
        <f t="shared" si="232"/>
        <v>0</v>
      </c>
      <c r="BE439" s="45">
        <f t="shared" si="233"/>
        <v>54.548333333333339</v>
      </c>
      <c r="BF439" s="46"/>
      <c r="BG439" s="47">
        <f t="shared" si="234"/>
        <v>34.5</v>
      </c>
      <c r="BH439" s="47">
        <f t="shared" si="235"/>
        <v>1</v>
      </c>
      <c r="BI439" s="47">
        <f t="shared" si="236"/>
        <v>20.048333333333332</v>
      </c>
      <c r="BJ439" s="48">
        <f t="shared" si="237"/>
        <v>0</v>
      </c>
      <c r="BK439" s="48">
        <f t="shared" si="238"/>
        <v>0</v>
      </c>
      <c r="BL439" s="48">
        <f t="shared" si="239"/>
        <v>0</v>
      </c>
    </row>
    <row r="440" spans="1:64" s="2" customFormat="1" ht="30" customHeight="1">
      <c r="A440" s="29" t="str">
        <f t="shared" si="206"/>
        <v>Д</v>
      </c>
      <c r="B440" s="29" t="str">
        <f t="shared" si="207"/>
        <v>Б</v>
      </c>
      <c r="C440" s="30" t="s">
        <v>227</v>
      </c>
      <c r="D440" s="31" t="str">
        <f t="shared" si="208"/>
        <v>'02.03.00</v>
      </c>
      <c r="E440" s="32" t="str">
        <f t="shared" si="209"/>
        <v>Компьютерные и информационные науки (УГСН)</v>
      </c>
      <c r="F440" s="33" t="s">
        <v>74</v>
      </c>
      <c r="G440" s="33" t="s">
        <v>75</v>
      </c>
      <c r="H440" s="34"/>
      <c r="I440" s="34"/>
      <c r="J440" s="35" t="s">
        <v>98</v>
      </c>
      <c r="K440" s="36">
        <v>1</v>
      </c>
      <c r="L440" s="36">
        <v>18</v>
      </c>
      <c r="M440" s="37" t="s">
        <v>78</v>
      </c>
      <c r="N440" s="36">
        <v>1</v>
      </c>
      <c r="O440" s="36"/>
      <c r="P440" s="36"/>
      <c r="Q440" s="37" t="s">
        <v>91</v>
      </c>
      <c r="R440" s="36"/>
      <c r="S440" s="36"/>
      <c r="T440" s="36"/>
      <c r="U440" s="36"/>
      <c r="V440" s="36"/>
      <c r="W440" s="39" t="str">
        <f t="shared" si="210"/>
        <v>НКАбд</v>
      </c>
      <c r="X440" s="36" t="s">
        <v>229</v>
      </c>
      <c r="Y440" s="36">
        <v>12</v>
      </c>
      <c r="Z440" s="36">
        <v>6</v>
      </c>
      <c r="AA440" s="39">
        <f t="shared" si="211"/>
        <v>141</v>
      </c>
      <c r="AB440" s="36">
        <v>87</v>
      </c>
      <c r="AC440" s="36">
        <v>54</v>
      </c>
      <c r="AD440" s="40">
        <f t="shared" si="212"/>
        <v>141</v>
      </c>
      <c r="AE440" s="41">
        <f t="shared" si="213"/>
        <v>1</v>
      </c>
      <c r="AF440" s="41">
        <f t="shared" si="214"/>
        <v>1</v>
      </c>
      <c r="AG440" s="42" t="s">
        <v>80</v>
      </c>
      <c r="AH440" s="37" t="s">
        <v>81</v>
      </c>
      <c r="AI440" s="37" t="s">
        <v>94</v>
      </c>
      <c r="AJ440" s="50" t="s">
        <v>99</v>
      </c>
      <c r="AK440" s="37"/>
      <c r="AL440" s="44">
        <f t="shared" si="215"/>
        <v>18</v>
      </c>
      <c r="AM440" s="44">
        <f t="shared" si="216"/>
        <v>0</v>
      </c>
      <c r="AN440" s="44">
        <f t="shared" si="217"/>
        <v>0</v>
      </c>
      <c r="AO440" s="44">
        <f t="shared" si="218"/>
        <v>46.53</v>
      </c>
      <c r="AP440" s="44">
        <f t="shared" si="219"/>
        <v>70.5</v>
      </c>
      <c r="AQ440" s="44">
        <f t="shared" si="220"/>
        <v>6</v>
      </c>
      <c r="AR440" s="44">
        <f t="shared" si="221"/>
        <v>5.4</v>
      </c>
      <c r="AS440" s="44">
        <f t="shared" si="222"/>
        <v>0</v>
      </c>
      <c r="AT440" s="44">
        <f t="shared" si="223"/>
        <v>0</v>
      </c>
      <c r="AU440" s="44">
        <f t="shared" si="224"/>
        <v>0</v>
      </c>
      <c r="AV440" s="44">
        <f>IF(M440="ПП",РПП*AA440*(U440/1.5),IF(M440="ВП",ВПр*AA440*(U440/1.5),IF(M440="РПА",РПА*AA440*(U440/1.5),IF(M440="КПА",кпа*AA440*(U440/1.5),0))))</f>
        <v>0</v>
      </c>
      <c r="AW440" s="44">
        <f t="shared" si="225"/>
        <v>0</v>
      </c>
      <c r="AX440" s="44">
        <f t="shared" si="226"/>
        <v>0</v>
      </c>
      <c r="AY440" s="44">
        <f t="shared" si="227"/>
        <v>0</v>
      </c>
      <c r="AZ440" s="44">
        <f t="shared" si="228"/>
        <v>0</v>
      </c>
      <c r="BA440" s="44">
        <f t="shared" si="229"/>
        <v>0</v>
      </c>
      <c r="BB440" s="44">
        <f t="shared" si="230"/>
        <v>0</v>
      </c>
      <c r="BC440" s="44">
        <f t="shared" si="231"/>
        <v>0</v>
      </c>
      <c r="BD440" s="44">
        <f t="shared" si="232"/>
        <v>0</v>
      </c>
      <c r="BE440" s="45">
        <f t="shared" si="233"/>
        <v>146.43</v>
      </c>
      <c r="BF440" s="46"/>
      <c r="BG440" s="47">
        <f t="shared" si="234"/>
        <v>18</v>
      </c>
      <c r="BH440" s="47">
        <f t="shared" si="235"/>
        <v>0.5</v>
      </c>
      <c r="BI440" s="47">
        <f t="shared" si="236"/>
        <v>128.43</v>
      </c>
      <c r="BJ440" s="48">
        <f t="shared" si="237"/>
        <v>0</v>
      </c>
      <c r="BK440" s="48">
        <f t="shared" si="238"/>
        <v>0</v>
      </c>
      <c r="BL440" s="48">
        <f t="shared" si="239"/>
        <v>0</v>
      </c>
    </row>
    <row r="441" spans="1:64" s="2" customFormat="1" ht="30" customHeight="1">
      <c r="A441" s="29" t="str">
        <f t="shared" si="206"/>
        <v>Д</v>
      </c>
      <c r="B441" s="29" t="str">
        <f t="shared" si="207"/>
        <v>Б</v>
      </c>
      <c r="C441" s="30" t="s">
        <v>227</v>
      </c>
      <c r="D441" s="31" t="str">
        <f t="shared" si="208"/>
        <v>'02.03.00</v>
      </c>
      <c r="E441" s="32" t="str">
        <f t="shared" si="209"/>
        <v>Компьютерные и информационные науки (УГСН)</v>
      </c>
      <c r="F441" s="33" t="s">
        <v>74</v>
      </c>
      <c r="G441" s="33" t="s">
        <v>75</v>
      </c>
      <c r="H441" s="34"/>
      <c r="I441" s="34"/>
      <c r="J441" s="35" t="s">
        <v>98</v>
      </c>
      <c r="K441" s="36">
        <v>1</v>
      </c>
      <c r="L441" s="36">
        <v>18</v>
      </c>
      <c r="M441" s="37" t="s">
        <v>84</v>
      </c>
      <c r="N441" s="36"/>
      <c r="O441" s="36"/>
      <c r="P441" s="36">
        <v>2</v>
      </c>
      <c r="Q441" s="37"/>
      <c r="R441" s="36"/>
      <c r="S441" s="36"/>
      <c r="T441" s="36"/>
      <c r="U441" s="36"/>
      <c r="V441" s="36"/>
      <c r="W441" s="39" t="str">
        <f t="shared" si="210"/>
        <v>НКАбд</v>
      </c>
      <c r="X441" s="36" t="s">
        <v>92</v>
      </c>
      <c r="Y441" s="36">
        <v>2</v>
      </c>
      <c r="Z441" s="36">
        <v>1</v>
      </c>
      <c r="AA441" s="39">
        <f t="shared" si="211"/>
        <v>24</v>
      </c>
      <c r="AB441" s="49">
        <v>15</v>
      </c>
      <c r="AC441" s="49">
        <v>9</v>
      </c>
      <c r="AD441" s="40">
        <f t="shared" si="212"/>
        <v>24</v>
      </c>
      <c r="AE441" s="41">
        <f t="shared" si="213"/>
        <v>1</v>
      </c>
      <c r="AF441" s="41">
        <f t="shared" si="214"/>
        <v>1</v>
      </c>
      <c r="AG441" s="42" t="s">
        <v>80</v>
      </c>
      <c r="AH441" s="37" t="s">
        <v>81</v>
      </c>
      <c r="AI441" s="37" t="s">
        <v>94</v>
      </c>
      <c r="AJ441" s="43" t="s">
        <v>99</v>
      </c>
      <c r="AK441" s="37"/>
      <c r="AL441" s="44">
        <f t="shared" si="215"/>
        <v>0</v>
      </c>
      <c r="AM441" s="44">
        <f t="shared" si="216"/>
        <v>36</v>
      </c>
      <c r="AN441" s="44">
        <f t="shared" si="217"/>
        <v>0</v>
      </c>
      <c r="AO441" s="44">
        <f t="shared" si="218"/>
        <v>0</v>
      </c>
      <c r="AP441" s="44">
        <f t="shared" si="219"/>
        <v>0</v>
      </c>
      <c r="AQ441" s="44">
        <f t="shared" si="220"/>
        <v>0</v>
      </c>
      <c r="AR441" s="44">
        <f t="shared" si="221"/>
        <v>0</v>
      </c>
      <c r="AS441" s="44">
        <f t="shared" si="222"/>
        <v>0</v>
      </c>
      <c r="AT441" s="44">
        <f t="shared" si="223"/>
        <v>0</v>
      </c>
      <c r="AU441" s="44">
        <f t="shared" si="224"/>
        <v>0</v>
      </c>
      <c r="AV441" s="44">
        <f>IF(M441="ПП",РПП*AA441*(U441/1.5),IF(M441="ВП",ВПр*AA441*(U441/1.5),IF(M441="РПА",РПА*AA441*(U441/1.5),IF(M441="КПА",кпа*AA441*(U441/1.5),0))))</f>
        <v>0</v>
      </c>
      <c r="AW441" s="44">
        <f t="shared" si="225"/>
        <v>0</v>
      </c>
      <c r="AX441" s="44">
        <f t="shared" si="226"/>
        <v>0</v>
      </c>
      <c r="AY441" s="44">
        <f t="shared" si="227"/>
        <v>0</v>
      </c>
      <c r="AZ441" s="44">
        <f t="shared" si="228"/>
        <v>0</v>
      </c>
      <c r="BA441" s="44">
        <f t="shared" si="229"/>
        <v>0</v>
      </c>
      <c r="BB441" s="44">
        <f t="shared" si="230"/>
        <v>0</v>
      </c>
      <c r="BC441" s="44">
        <f t="shared" si="231"/>
        <v>0</v>
      </c>
      <c r="BD441" s="44">
        <f t="shared" si="232"/>
        <v>0</v>
      </c>
      <c r="BE441" s="45">
        <f t="shared" si="233"/>
        <v>36</v>
      </c>
      <c r="BF441" s="46"/>
      <c r="BG441" s="47">
        <f t="shared" si="234"/>
        <v>36</v>
      </c>
      <c r="BH441" s="47">
        <f t="shared" si="235"/>
        <v>1</v>
      </c>
      <c r="BI441" s="47">
        <f t="shared" si="236"/>
        <v>0</v>
      </c>
      <c r="BJ441" s="48">
        <f t="shared" si="237"/>
        <v>0</v>
      </c>
      <c r="BK441" s="48">
        <f t="shared" si="238"/>
        <v>0</v>
      </c>
      <c r="BL441" s="48">
        <f t="shared" si="239"/>
        <v>0</v>
      </c>
    </row>
    <row r="442" spans="1:64" s="2" customFormat="1" ht="30" customHeight="1">
      <c r="A442" s="29" t="str">
        <f t="shared" si="206"/>
        <v>Д</v>
      </c>
      <c r="B442" s="29" t="str">
        <f t="shared" si="207"/>
        <v>Б</v>
      </c>
      <c r="C442" s="30" t="s">
        <v>227</v>
      </c>
      <c r="D442" s="31" t="str">
        <f t="shared" si="208"/>
        <v>'02.03.00</v>
      </c>
      <c r="E442" s="32" t="str">
        <f t="shared" si="209"/>
        <v>Компьютерные и информационные науки (УГСН)</v>
      </c>
      <c r="F442" s="33" t="s">
        <v>74</v>
      </c>
      <c r="G442" s="33" t="s">
        <v>75</v>
      </c>
      <c r="H442" s="34"/>
      <c r="I442" s="34"/>
      <c r="J442" s="35" t="s">
        <v>98</v>
      </c>
      <c r="K442" s="36">
        <v>1</v>
      </c>
      <c r="L442" s="36">
        <v>18</v>
      </c>
      <c r="M442" s="37" t="s">
        <v>84</v>
      </c>
      <c r="N442" s="36"/>
      <c r="O442" s="36"/>
      <c r="P442" s="36">
        <v>2</v>
      </c>
      <c r="Q442" s="37"/>
      <c r="R442" s="36"/>
      <c r="S442" s="36"/>
      <c r="T442" s="36"/>
      <c r="U442" s="36"/>
      <c r="V442" s="36"/>
      <c r="W442" s="39" t="str">
        <f t="shared" si="210"/>
        <v>НКАбд</v>
      </c>
      <c r="X442" s="36" t="s">
        <v>127</v>
      </c>
      <c r="Y442" s="36">
        <v>2</v>
      </c>
      <c r="Z442" s="36">
        <v>1</v>
      </c>
      <c r="AA442" s="39">
        <f t="shared" si="211"/>
        <v>24</v>
      </c>
      <c r="AB442" s="49">
        <v>15</v>
      </c>
      <c r="AC442" s="49">
        <v>9</v>
      </c>
      <c r="AD442" s="40">
        <f t="shared" si="212"/>
        <v>24</v>
      </c>
      <c r="AE442" s="41">
        <f t="shared" si="213"/>
        <v>1</v>
      </c>
      <c r="AF442" s="41">
        <f t="shared" si="214"/>
        <v>1</v>
      </c>
      <c r="AG442" s="42" t="s">
        <v>80</v>
      </c>
      <c r="AH442" s="37" t="s">
        <v>100</v>
      </c>
      <c r="AI442" s="37" t="s">
        <v>94</v>
      </c>
      <c r="AJ442" s="51" t="s">
        <v>101</v>
      </c>
      <c r="AK442" s="37"/>
      <c r="AL442" s="44">
        <f t="shared" si="215"/>
        <v>0</v>
      </c>
      <c r="AM442" s="44">
        <f t="shared" si="216"/>
        <v>36</v>
      </c>
      <c r="AN442" s="44">
        <f t="shared" si="217"/>
        <v>0</v>
      </c>
      <c r="AO442" s="44">
        <f t="shared" si="218"/>
        <v>0</v>
      </c>
      <c r="AP442" s="44">
        <f t="shared" si="219"/>
        <v>0</v>
      </c>
      <c r="AQ442" s="44">
        <f t="shared" si="220"/>
        <v>0</v>
      </c>
      <c r="AR442" s="44">
        <f t="shared" si="221"/>
        <v>0</v>
      </c>
      <c r="AS442" s="44">
        <f t="shared" si="222"/>
        <v>0</v>
      </c>
      <c r="AT442" s="44">
        <f t="shared" si="223"/>
        <v>0</v>
      </c>
      <c r="AU442" s="44">
        <f t="shared" si="224"/>
        <v>0</v>
      </c>
      <c r="AV442" s="44">
        <f>IF(M442="ПП",РПП*AA442*(U442/1.5),IF(M442="ВП",ВПр*AA442*(U442/1.5),IF(M442="РПА",РПА*AA442*(U442/1.5),IF(M442="КПА",кпа*AA442*(U442/1.5),0))))</f>
        <v>0</v>
      </c>
      <c r="AW442" s="44">
        <f t="shared" si="225"/>
        <v>0</v>
      </c>
      <c r="AX442" s="44">
        <f t="shared" si="226"/>
        <v>0</v>
      </c>
      <c r="AY442" s="44">
        <f t="shared" si="227"/>
        <v>0</v>
      </c>
      <c r="AZ442" s="44">
        <f t="shared" si="228"/>
        <v>0</v>
      </c>
      <c r="BA442" s="44">
        <f t="shared" si="229"/>
        <v>0</v>
      </c>
      <c r="BB442" s="44">
        <f t="shared" si="230"/>
        <v>0</v>
      </c>
      <c r="BC442" s="44">
        <f t="shared" si="231"/>
        <v>0</v>
      </c>
      <c r="BD442" s="44">
        <f t="shared" si="232"/>
        <v>0</v>
      </c>
      <c r="BE442" s="45">
        <f t="shared" si="233"/>
        <v>36</v>
      </c>
      <c r="BF442" s="46"/>
      <c r="BG442" s="47">
        <f t="shared" si="234"/>
        <v>36</v>
      </c>
      <c r="BH442" s="47">
        <f t="shared" si="235"/>
        <v>1</v>
      </c>
      <c r="BI442" s="47">
        <f t="shared" si="236"/>
        <v>0</v>
      </c>
      <c r="BJ442" s="48">
        <f t="shared" si="237"/>
        <v>0</v>
      </c>
      <c r="BK442" s="48">
        <f t="shared" si="238"/>
        <v>0</v>
      </c>
      <c r="BL442" s="48">
        <f t="shared" si="239"/>
        <v>0</v>
      </c>
    </row>
    <row r="443" spans="1:64" s="2" customFormat="1" ht="30" customHeight="1">
      <c r="A443" s="29" t="str">
        <f t="shared" si="206"/>
        <v>Д</v>
      </c>
      <c r="B443" s="29" t="str">
        <f t="shared" si="207"/>
        <v>Б</v>
      </c>
      <c r="C443" s="30" t="s">
        <v>227</v>
      </c>
      <c r="D443" s="31" t="str">
        <f t="shared" si="208"/>
        <v>'02.03.00</v>
      </c>
      <c r="E443" s="32" t="str">
        <f t="shared" si="209"/>
        <v>Компьютерные и информационные науки (УГСН)</v>
      </c>
      <c r="F443" s="33" t="s">
        <v>74</v>
      </c>
      <c r="G443" s="33" t="s">
        <v>75</v>
      </c>
      <c r="H443" s="34"/>
      <c r="I443" s="34"/>
      <c r="J443" s="35" t="s">
        <v>98</v>
      </c>
      <c r="K443" s="38">
        <v>1</v>
      </c>
      <c r="L443" s="36">
        <v>18</v>
      </c>
      <c r="M443" s="37" t="s">
        <v>84</v>
      </c>
      <c r="N443" s="38"/>
      <c r="O443" s="38"/>
      <c r="P443" s="38">
        <v>2</v>
      </c>
      <c r="Q443" s="37"/>
      <c r="R443" s="38"/>
      <c r="S443" s="38"/>
      <c r="T443" s="38"/>
      <c r="U443" s="38"/>
      <c r="V443" s="38"/>
      <c r="W443" s="39" t="str">
        <f t="shared" si="210"/>
        <v>НКАбд</v>
      </c>
      <c r="X443" s="36" t="s">
        <v>128</v>
      </c>
      <c r="Y443" s="36">
        <v>2</v>
      </c>
      <c r="Z443" s="36">
        <v>1</v>
      </c>
      <c r="AA443" s="39">
        <f t="shared" si="211"/>
        <v>24</v>
      </c>
      <c r="AB443" s="49">
        <v>15</v>
      </c>
      <c r="AC443" s="49">
        <v>9</v>
      </c>
      <c r="AD443" s="40">
        <f t="shared" si="212"/>
        <v>24</v>
      </c>
      <c r="AE443" s="41">
        <f t="shared" si="213"/>
        <v>1</v>
      </c>
      <c r="AF443" s="41">
        <f t="shared" si="214"/>
        <v>1</v>
      </c>
      <c r="AG443" s="42" t="s">
        <v>80</v>
      </c>
      <c r="AH443" s="37" t="s">
        <v>81</v>
      </c>
      <c r="AI443" s="37" t="s">
        <v>94</v>
      </c>
      <c r="AJ443" s="43" t="s">
        <v>99</v>
      </c>
      <c r="AK443" s="37"/>
      <c r="AL443" s="44">
        <f t="shared" si="215"/>
        <v>0</v>
      </c>
      <c r="AM443" s="44">
        <f t="shared" si="216"/>
        <v>36</v>
      </c>
      <c r="AN443" s="44">
        <f t="shared" si="217"/>
        <v>0</v>
      </c>
      <c r="AO443" s="44">
        <f t="shared" si="218"/>
        <v>0</v>
      </c>
      <c r="AP443" s="44">
        <f t="shared" si="219"/>
        <v>0</v>
      </c>
      <c r="AQ443" s="44">
        <f t="shared" si="220"/>
        <v>0</v>
      </c>
      <c r="AR443" s="44">
        <f t="shared" si="221"/>
        <v>0</v>
      </c>
      <c r="AS443" s="44">
        <f t="shared" si="222"/>
        <v>0</v>
      </c>
      <c r="AT443" s="44">
        <f t="shared" si="223"/>
        <v>0</v>
      </c>
      <c r="AU443" s="44">
        <f t="shared" si="224"/>
        <v>0</v>
      </c>
      <c r="AV443" s="44">
        <f>IF(M443="ПП",РПП*AA443*(U443/1.5),IF(M443="ВП",ВПр*AA443*(U443/1.5),IF(M443="РПА",РПА*AA443*(U443/1.5),IF(M443="КПА",кпа*AA443*(U443/1.5),0))))</f>
        <v>0</v>
      </c>
      <c r="AW443" s="44">
        <f t="shared" si="225"/>
        <v>0</v>
      </c>
      <c r="AX443" s="44">
        <f t="shared" si="226"/>
        <v>0</v>
      </c>
      <c r="AY443" s="44">
        <f t="shared" si="227"/>
        <v>0</v>
      </c>
      <c r="AZ443" s="44">
        <f t="shared" si="228"/>
        <v>0</v>
      </c>
      <c r="BA443" s="44">
        <f t="shared" si="229"/>
        <v>0</v>
      </c>
      <c r="BB443" s="44">
        <f t="shared" si="230"/>
        <v>0</v>
      </c>
      <c r="BC443" s="44">
        <f t="shared" si="231"/>
        <v>0</v>
      </c>
      <c r="BD443" s="44">
        <f t="shared" si="232"/>
        <v>0</v>
      </c>
      <c r="BE443" s="45">
        <f t="shared" si="233"/>
        <v>36</v>
      </c>
      <c r="BF443" s="46"/>
      <c r="BG443" s="47">
        <f t="shared" si="234"/>
        <v>36</v>
      </c>
      <c r="BH443" s="47">
        <f t="shared" si="235"/>
        <v>1</v>
      </c>
      <c r="BI443" s="47">
        <f t="shared" si="236"/>
        <v>0</v>
      </c>
      <c r="BJ443" s="48">
        <f t="shared" si="237"/>
        <v>0</v>
      </c>
      <c r="BK443" s="48">
        <f t="shared" si="238"/>
        <v>0</v>
      </c>
      <c r="BL443" s="48">
        <f t="shared" si="239"/>
        <v>0</v>
      </c>
    </row>
    <row r="444" spans="1:64" s="2" customFormat="1" ht="30" customHeight="1">
      <c r="A444" s="29" t="str">
        <f t="shared" si="206"/>
        <v>Д</v>
      </c>
      <c r="B444" s="29" t="str">
        <f t="shared" si="207"/>
        <v>Б</v>
      </c>
      <c r="C444" s="30" t="s">
        <v>227</v>
      </c>
      <c r="D444" s="31" t="str">
        <f t="shared" si="208"/>
        <v>'02.03.00</v>
      </c>
      <c r="E444" s="32" t="str">
        <f t="shared" si="209"/>
        <v>Компьютерные и информационные науки (УГСН)</v>
      </c>
      <c r="F444" s="33" t="s">
        <v>74</v>
      </c>
      <c r="G444" s="33" t="s">
        <v>75</v>
      </c>
      <c r="H444" s="34"/>
      <c r="I444" s="34"/>
      <c r="J444" s="35" t="s">
        <v>98</v>
      </c>
      <c r="K444" s="36">
        <v>1</v>
      </c>
      <c r="L444" s="36">
        <v>18</v>
      </c>
      <c r="M444" s="37" t="s">
        <v>84</v>
      </c>
      <c r="N444" s="36"/>
      <c r="O444" s="36"/>
      <c r="P444" s="36">
        <v>2</v>
      </c>
      <c r="Q444" s="37"/>
      <c r="R444" s="36"/>
      <c r="S444" s="36"/>
      <c r="T444" s="36"/>
      <c r="U444" s="36"/>
      <c r="V444" s="36"/>
      <c r="W444" s="39" t="str">
        <f t="shared" si="210"/>
        <v>НКАбд</v>
      </c>
      <c r="X444" s="36" t="s">
        <v>216</v>
      </c>
      <c r="Y444" s="36">
        <v>2</v>
      </c>
      <c r="Z444" s="36">
        <v>1</v>
      </c>
      <c r="AA444" s="39">
        <f t="shared" si="211"/>
        <v>23</v>
      </c>
      <c r="AB444" s="49">
        <v>14</v>
      </c>
      <c r="AC444" s="49">
        <v>9</v>
      </c>
      <c r="AD444" s="40">
        <f t="shared" si="212"/>
        <v>24</v>
      </c>
      <c r="AE444" s="41">
        <f t="shared" si="213"/>
        <v>0.95833333333333337</v>
      </c>
      <c r="AF444" s="41">
        <f t="shared" si="214"/>
        <v>0.95833333333333337</v>
      </c>
      <c r="AG444" s="42" t="s">
        <v>80</v>
      </c>
      <c r="AH444" s="37" t="s">
        <v>100</v>
      </c>
      <c r="AI444" s="37" t="s">
        <v>94</v>
      </c>
      <c r="AJ444" s="43" t="s">
        <v>101</v>
      </c>
      <c r="AK444" s="37"/>
      <c r="AL444" s="44">
        <f t="shared" si="215"/>
        <v>0</v>
      </c>
      <c r="AM444" s="44">
        <f t="shared" si="216"/>
        <v>34.5</v>
      </c>
      <c r="AN444" s="44">
        <f t="shared" si="217"/>
        <v>0</v>
      </c>
      <c r="AO444" s="44">
        <f t="shared" si="218"/>
        <v>0</v>
      </c>
      <c r="AP444" s="44">
        <f t="shared" si="219"/>
        <v>0</v>
      </c>
      <c r="AQ444" s="44">
        <f t="shared" si="220"/>
        <v>0</v>
      </c>
      <c r="AR444" s="44">
        <f t="shared" si="221"/>
        <v>0</v>
      </c>
      <c r="AS444" s="44">
        <f t="shared" si="222"/>
        <v>0</v>
      </c>
      <c r="AT444" s="44">
        <f t="shared" si="223"/>
        <v>0</v>
      </c>
      <c r="AU444" s="44">
        <f t="shared" si="224"/>
        <v>0</v>
      </c>
      <c r="AV444" s="44">
        <f>IF(M444="ПП",РПП*AA444*(U444/1.5),IF(M444="ВП",ВПр*AA444*(U444/1.5),IF(M444="РПА",РПА*AA444*(U444/1.5),IF(M444="КПА",кпа*AA444*(U444/1.5),0))))</f>
        <v>0</v>
      </c>
      <c r="AW444" s="44">
        <f t="shared" si="225"/>
        <v>0</v>
      </c>
      <c r="AX444" s="44">
        <f t="shared" si="226"/>
        <v>0</v>
      </c>
      <c r="AY444" s="44">
        <f t="shared" si="227"/>
        <v>0</v>
      </c>
      <c r="AZ444" s="44">
        <f t="shared" si="228"/>
        <v>0</v>
      </c>
      <c r="BA444" s="44">
        <f t="shared" si="229"/>
        <v>0</v>
      </c>
      <c r="BB444" s="44">
        <f t="shared" si="230"/>
        <v>0</v>
      </c>
      <c r="BC444" s="44">
        <f t="shared" si="231"/>
        <v>0</v>
      </c>
      <c r="BD444" s="44">
        <f t="shared" si="232"/>
        <v>0</v>
      </c>
      <c r="BE444" s="45">
        <f t="shared" si="233"/>
        <v>34.5</v>
      </c>
      <c r="BF444" s="46"/>
      <c r="BG444" s="47">
        <f t="shared" si="234"/>
        <v>34.5</v>
      </c>
      <c r="BH444" s="47">
        <f t="shared" si="235"/>
        <v>1</v>
      </c>
      <c r="BI444" s="47">
        <f t="shared" si="236"/>
        <v>0</v>
      </c>
      <c r="BJ444" s="48">
        <f t="shared" si="237"/>
        <v>0</v>
      </c>
      <c r="BK444" s="48">
        <f t="shared" si="238"/>
        <v>0</v>
      </c>
      <c r="BL444" s="48">
        <f t="shared" si="239"/>
        <v>0</v>
      </c>
    </row>
    <row r="445" spans="1:64" s="2" customFormat="1" ht="30" customHeight="1">
      <c r="A445" s="29" t="str">
        <f t="shared" si="206"/>
        <v>Д</v>
      </c>
      <c r="B445" s="29" t="str">
        <f t="shared" si="207"/>
        <v>Б</v>
      </c>
      <c r="C445" s="30" t="s">
        <v>227</v>
      </c>
      <c r="D445" s="31" t="str">
        <f t="shared" si="208"/>
        <v>'02.03.00</v>
      </c>
      <c r="E445" s="32" t="str">
        <f t="shared" si="209"/>
        <v>Компьютерные и информационные науки (УГСН)</v>
      </c>
      <c r="F445" s="33" t="s">
        <v>74</v>
      </c>
      <c r="G445" s="33" t="s">
        <v>75</v>
      </c>
      <c r="H445" s="34"/>
      <c r="I445" s="34"/>
      <c r="J445" s="35" t="s">
        <v>98</v>
      </c>
      <c r="K445" s="36">
        <v>1</v>
      </c>
      <c r="L445" s="36">
        <v>18</v>
      </c>
      <c r="M445" s="37" t="s">
        <v>84</v>
      </c>
      <c r="N445" s="36"/>
      <c r="O445" s="36"/>
      <c r="P445" s="36">
        <v>2</v>
      </c>
      <c r="Q445" s="37"/>
      <c r="R445" s="36"/>
      <c r="S445" s="36"/>
      <c r="T445" s="36"/>
      <c r="U445" s="36"/>
      <c r="V445" s="36"/>
      <c r="W445" s="39" t="str">
        <f t="shared" si="210"/>
        <v>НКАбд</v>
      </c>
      <c r="X445" s="36" t="s">
        <v>231</v>
      </c>
      <c r="Y445" s="36">
        <v>2</v>
      </c>
      <c r="Z445" s="36">
        <v>1</v>
      </c>
      <c r="AA445" s="39">
        <f t="shared" si="211"/>
        <v>23</v>
      </c>
      <c r="AB445" s="49">
        <v>14</v>
      </c>
      <c r="AC445" s="49">
        <v>9</v>
      </c>
      <c r="AD445" s="40">
        <f t="shared" si="212"/>
        <v>24</v>
      </c>
      <c r="AE445" s="41">
        <f t="shared" si="213"/>
        <v>0.95833333333333337</v>
      </c>
      <c r="AF445" s="41">
        <f t="shared" si="214"/>
        <v>0.95833333333333337</v>
      </c>
      <c r="AG445" s="42" t="s">
        <v>80</v>
      </c>
      <c r="AH445" s="37" t="s">
        <v>81</v>
      </c>
      <c r="AI445" s="37" t="s">
        <v>94</v>
      </c>
      <c r="AJ445" s="43" t="s">
        <v>99</v>
      </c>
      <c r="AK445" s="37"/>
      <c r="AL445" s="44">
        <f t="shared" si="215"/>
        <v>0</v>
      </c>
      <c r="AM445" s="44">
        <f t="shared" si="216"/>
        <v>34.5</v>
      </c>
      <c r="AN445" s="44">
        <f t="shared" si="217"/>
        <v>0</v>
      </c>
      <c r="AO445" s="44">
        <f t="shared" si="218"/>
        <v>0</v>
      </c>
      <c r="AP445" s="44">
        <f t="shared" si="219"/>
        <v>0</v>
      </c>
      <c r="AQ445" s="44">
        <f t="shared" si="220"/>
        <v>0</v>
      </c>
      <c r="AR445" s="44">
        <f t="shared" si="221"/>
        <v>0</v>
      </c>
      <c r="AS445" s="44">
        <f t="shared" si="222"/>
        <v>0</v>
      </c>
      <c r="AT445" s="44">
        <f t="shared" si="223"/>
        <v>0</v>
      </c>
      <c r="AU445" s="44">
        <f t="shared" si="224"/>
        <v>0</v>
      </c>
      <c r="AV445" s="44">
        <f>IF(M445="ПП",РПП*AA445*(U445/1.5),IF(M445="ВП",ВПр*AA445*(U445/1.5),IF(M445="РПА",РПА*AA445*(U445/1.5),IF(M445="КПА",кпа*AA445*(U445/1.5),0))))</f>
        <v>0</v>
      </c>
      <c r="AW445" s="44">
        <f t="shared" si="225"/>
        <v>0</v>
      </c>
      <c r="AX445" s="44">
        <f t="shared" si="226"/>
        <v>0</v>
      </c>
      <c r="AY445" s="44">
        <f t="shared" si="227"/>
        <v>0</v>
      </c>
      <c r="AZ445" s="44">
        <f t="shared" si="228"/>
        <v>0</v>
      </c>
      <c r="BA445" s="44">
        <f t="shared" si="229"/>
        <v>0</v>
      </c>
      <c r="BB445" s="44">
        <f t="shared" si="230"/>
        <v>0</v>
      </c>
      <c r="BC445" s="44">
        <f t="shared" si="231"/>
        <v>0</v>
      </c>
      <c r="BD445" s="44">
        <f t="shared" si="232"/>
        <v>0</v>
      </c>
      <c r="BE445" s="45">
        <f t="shared" si="233"/>
        <v>34.5</v>
      </c>
      <c r="BF445" s="46"/>
      <c r="BG445" s="47">
        <f t="shared" si="234"/>
        <v>34.5</v>
      </c>
      <c r="BH445" s="47">
        <f t="shared" si="235"/>
        <v>1</v>
      </c>
      <c r="BI445" s="47">
        <f t="shared" si="236"/>
        <v>0</v>
      </c>
      <c r="BJ445" s="48">
        <f t="shared" si="237"/>
        <v>0</v>
      </c>
      <c r="BK445" s="48">
        <f t="shared" si="238"/>
        <v>0</v>
      </c>
      <c r="BL445" s="48">
        <f t="shared" si="239"/>
        <v>0</v>
      </c>
    </row>
    <row r="446" spans="1:64" s="2" customFormat="1" ht="30" customHeight="1">
      <c r="A446" s="29" t="str">
        <f t="shared" si="206"/>
        <v>Д</v>
      </c>
      <c r="B446" s="29" t="str">
        <f t="shared" si="207"/>
        <v>Б</v>
      </c>
      <c r="C446" s="30" t="s">
        <v>227</v>
      </c>
      <c r="D446" s="31" t="str">
        <f t="shared" si="208"/>
        <v>'02.03.00</v>
      </c>
      <c r="E446" s="32" t="str">
        <f t="shared" si="209"/>
        <v>Компьютерные и информационные науки (УГСН)</v>
      </c>
      <c r="F446" s="33" t="s">
        <v>74</v>
      </c>
      <c r="G446" s="33" t="s">
        <v>75</v>
      </c>
      <c r="H446" s="34"/>
      <c r="I446" s="34"/>
      <c r="J446" s="35" t="s">
        <v>98</v>
      </c>
      <c r="K446" s="36">
        <v>1</v>
      </c>
      <c r="L446" s="36">
        <v>18</v>
      </c>
      <c r="M446" s="37" t="s">
        <v>84</v>
      </c>
      <c r="N446" s="36"/>
      <c r="O446" s="36"/>
      <c r="P446" s="36">
        <v>2</v>
      </c>
      <c r="Q446" s="37"/>
      <c r="R446" s="36"/>
      <c r="S446" s="36"/>
      <c r="T446" s="36"/>
      <c r="U446" s="36"/>
      <c r="V446" s="36"/>
      <c r="W446" s="39" t="str">
        <f t="shared" si="210"/>
        <v>НКАбд</v>
      </c>
      <c r="X446" s="36" t="s">
        <v>232</v>
      </c>
      <c r="Y446" s="36">
        <v>2</v>
      </c>
      <c r="Z446" s="36">
        <v>1</v>
      </c>
      <c r="AA446" s="39">
        <f t="shared" si="211"/>
        <v>23</v>
      </c>
      <c r="AB446" s="49">
        <v>14</v>
      </c>
      <c r="AC446" s="49">
        <v>9</v>
      </c>
      <c r="AD446" s="40">
        <f t="shared" si="212"/>
        <v>24</v>
      </c>
      <c r="AE446" s="41">
        <f t="shared" si="213"/>
        <v>0.95833333333333337</v>
      </c>
      <c r="AF446" s="41">
        <f t="shared" si="214"/>
        <v>0.95833333333333337</v>
      </c>
      <c r="AG446" s="42" t="s">
        <v>80</v>
      </c>
      <c r="AH446" s="37" t="s">
        <v>100</v>
      </c>
      <c r="AI446" s="37" t="s">
        <v>94</v>
      </c>
      <c r="AJ446" s="43" t="s">
        <v>101</v>
      </c>
      <c r="AK446" s="37"/>
      <c r="AL446" s="44">
        <f t="shared" si="215"/>
        <v>0</v>
      </c>
      <c r="AM446" s="44">
        <f t="shared" si="216"/>
        <v>34.5</v>
      </c>
      <c r="AN446" s="44">
        <f t="shared" si="217"/>
        <v>0</v>
      </c>
      <c r="AO446" s="44">
        <f t="shared" si="218"/>
        <v>0</v>
      </c>
      <c r="AP446" s="44">
        <f t="shared" si="219"/>
        <v>0</v>
      </c>
      <c r="AQ446" s="44">
        <f t="shared" si="220"/>
        <v>0</v>
      </c>
      <c r="AR446" s="44">
        <f t="shared" si="221"/>
        <v>0</v>
      </c>
      <c r="AS446" s="44">
        <f t="shared" si="222"/>
        <v>0</v>
      </c>
      <c r="AT446" s="44">
        <f t="shared" si="223"/>
        <v>0</v>
      </c>
      <c r="AU446" s="44">
        <f t="shared" si="224"/>
        <v>0</v>
      </c>
      <c r="AV446" s="44">
        <f>IF(M446="ПП",РПП*AA446*(U446/1.5),IF(M446="ВП",ВПр*AA446*(U446/1.5),IF(M446="РПА",РПА*AA446*(U446/1.5),IF(M446="КПА",кпа*AA446*(U446/1.5),0))))</f>
        <v>0</v>
      </c>
      <c r="AW446" s="44">
        <f t="shared" si="225"/>
        <v>0</v>
      </c>
      <c r="AX446" s="44">
        <f t="shared" si="226"/>
        <v>0</v>
      </c>
      <c r="AY446" s="44">
        <f t="shared" si="227"/>
        <v>0</v>
      </c>
      <c r="AZ446" s="44">
        <f t="shared" si="228"/>
        <v>0</v>
      </c>
      <c r="BA446" s="44">
        <f t="shared" si="229"/>
        <v>0</v>
      </c>
      <c r="BB446" s="44">
        <f t="shared" si="230"/>
        <v>0</v>
      </c>
      <c r="BC446" s="44">
        <f t="shared" si="231"/>
        <v>0</v>
      </c>
      <c r="BD446" s="44">
        <f t="shared" si="232"/>
        <v>0</v>
      </c>
      <c r="BE446" s="45">
        <f t="shared" si="233"/>
        <v>34.5</v>
      </c>
      <c r="BF446" s="46"/>
      <c r="BG446" s="47">
        <f t="shared" si="234"/>
        <v>34.5</v>
      </c>
      <c r="BH446" s="47">
        <f t="shared" si="235"/>
        <v>1</v>
      </c>
      <c r="BI446" s="47">
        <f t="shared" si="236"/>
        <v>0</v>
      </c>
      <c r="BJ446" s="48">
        <f t="shared" si="237"/>
        <v>0</v>
      </c>
      <c r="BK446" s="48">
        <f t="shared" si="238"/>
        <v>0</v>
      </c>
      <c r="BL446" s="48">
        <f t="shared" si="239"/>
        <v>0</v>
      </c>
    </row>
    <row r="447" spans="1:64" s="2" customFormat="1" ht="30" customHeight="1">
      <c r="A447" s="29" t="str">
        <f t="shared" si="206"/>
        <v>Д</v>
      </c>
      <c r="B447" s="29" t="str">
        <f t="shared" si="207"/>
        <v>Б</v>
      </c>
      <c r="C447" s="30" t="s">
        <v>227</v>
      </c>
      <c r="D447" s="31" t="str">
        <f t="shared" si="208"/>
        <v>'02.03.00</v>
      </c>
      <c r="E447" s="32" t="str">
        <f t="shared" si="209"/>
        <v>Компьютерные и информационные науки (УГСН)</v>
      </c>
      <c r="F447" s="33" t="s">
        <v>74</v>
      </c>
      <c r="G447" s="33" t="s">
        <v>75</v>
      </c>
      <c r="H447" s="34"/>
      <c r="I447" s="34"/>
      <c r="J447" s="35" t="s">
        <v>98</v>
      </c>
      <c r="K447" s="36">
        <v>2</v>
      </c>
      <c r="L447" s="36">
        <v>18</v>
      </c>
      <c r="M447" s="37" t="s">
        <v>78</v>
      </c>
      <c r="N447" s="36">
        <v>1</v>
      </c>
      <c r="O447" s="36"/>
      <c r="P447" s="36"/>
      <c r="Q447" s="37" t="s">
        <v>91</v>
      </c>
      <c r="R447" s="36"/>
      <c r="S447" s="36"/>
      <c r="T447" s="36"/>
      <c r="U447" s="36"/>
      <c r="V447" s="36"/>
      <c r="W447" s="39" t="str">
        <f t="shared" si="210"/>
        <v>НКАбд</v>
      </c>
      <c r="X447" s="36" t="s">
        <v>229</v>
      </c>
      <c r="Y447" s="36">
        <v>12</v>
      </c>
      <c r="Z447" s="36">
        <v>6</v>
      </c>
      <c r="AA447" s="39">
        <f t="shared" si="211"/>
        <v>141</v>
      </c>
      <c r="AB447" s="36">
        <v>87</v>
      </c>
      <c r="AC447" s="36">
        <v>54</v>
      </c>
      <c r="AD447" s="40">
        <f t="shared" si="212"/>
        <v>141</v>
      </c>
      <c r="AE447" s="41">
        <f t="shared" si="213"/>
        <v>1</v>
      </c>
      <c r="AF447" s="41">
        <f t="shared" si="214"/>
        <v>1</v>
      </c>
      <c r="AG447" s="42" t="s">
        <v>80</v>
      </c>
      <c r="AH447" s="37" t="s">
        <v>81</v>
      </c>
      <c r="AI447" s="37" t="s">
        <v>94</v>
      </c>
      <c r="AJ447" s="43" t="s">
        <v>102</v>
      </c>
      <c r="AK447" s="37"/>
      <c r="AL447" s="44">
        <f t="shared" si="215"/>
        <v>18</v>
      </c>
      <c r="AM447" s="44">
        <f t="shared" si="216"/>
        <v>0</v>
      </c>
      <c r="AN447" s="44">
        <f t="shared" si="217"/>
        <v>0</v>
      </c>
      <c r="AO447" s="44">
        <f t="shared" si="218"/>
        <v>46.53</v>
      </c>
      <c r="AP447" s="44">
        <f t="shared" si="219"/>
        <v>70.5</v>
      </c>
      <c r="AQ447" s="44">
        <f t="shared" si="220"/>
        <v>6</v>
      </c>
      <c r="AR447" s="44">
        <f t="shared" si="221"/>
        <v>5.4</v>
      </c>
      <c r="AS447" s="44">
        <f t="shared" si="222"/>
        <v>0</v>
      </c>
      <c r="AT447" s="44">
        <f t="shared" si="223"/>
        <v>0</v>
      </c>
      <c r="AU447" s="44">
        <f t="shared" si="224"/>
        <v>0</v>
      </c>
      <c r="AV447" s="44">
        <f>IF(M447="ПП",РПП*AA447*(U447/1.5),IF(M447="ВП",ВПр*AA447*(U447/1.5),IF(M447="РПА",РПА*AA447*(U447/1.5),IF(M447="КПА",кпа*AA447*(U447/1.5),0))))</f>
        <v>0</v>
      </c>
      <c r="AW447" s="44">
        <f t="shared" si="225"/>
        <v>0</v>
      </c>
      <c r="AX447" s="44">
        <f t="shared" si="226"/>
        <v>0</v>
      </c>
      <c r="AY447" s="44">
        <f t="shared" si="227"/>
        <v>0</v>
      </c>
      <c r="AZ447" s="44">
        <f t="shared" si="228"/>
        <v>0</v>
      </c>
      <c r="BA447" s="44">
        <f t="shared" si="229"/>
        <v>0</v>
      </c>
      <c r="BB447" s="44">
        <f t="shared" si="230"/>
        <v>0</v>
      </c>
      <c r="BC447" s="44">
        <f t="shared" si="231"/>
        <v>0</v>
      </c>
      <c r="BD447" s="44">
        <f t="shared" si="232"/>
        <v>0</v>
      </c>
      <c r="BE447" s="45">
        <f t="shared" si="233"/>
        <v>146.43</v>
      </c>
      <c r="BF447" s="46"/>
      <c r="BG447" s="47">
        <f t="shared" si="234"/>
        <v>0</v>
      </c>
      <c r="BH447" s="47">
        <f t="shared" si="235"/>
        <v>0</v>
      </c>
      <c r="BI447" s="47">
        <f t="shared" si="236"/>
        <v>0</v>
      </c>
      <c r="BJ447" s="48">
        <f t="shared" si="237"/>
        <v>18</v>
      </c>
      <c r="BK447" s="48">
        <f t="shared" si="238"/>
        <v>0.5</v>
      </c>
      <c r="BL447" s="48">
        <f t="shared" si="239"/>
        <v>128.43</v>
      </c>
    </row>
    <row r="448" spans="1:64" s="2" customFormat="1" ht="30" customHeight="1">
      <c r="A448" s="29" t="str">
        <f t="shared" si="206"/>
        <v>Д</v>
      </c>
      <c r="B448" s="29" t="str">
        <f t="shared" si="207"/>
        <v>Б</v>
      </c>
      <c r="C448" s="30" t="s">
        <v>227</v>
      </c>
      <c r="D448" s="31" t="str">
        <f t="shared" si="208"/>
        <v>'02.03.00</v>
      </c>
      <c r="E448" s="32" t="str">
        <f t="shared" si="209"/>
        <v>Компьютерные и информационные науки (УГСН)</v>
      </c>
      <c r="F448" s="33" t="s">
        <v>74</v>
      </c>
      <c r="G448" s="33" t="s">
        <v>75</v>
      </c>
      <c r="H448" s="34"/>
      <c r="I448" s="34"/>
      <c r="J448" s="35" t="s">
        <v>98</v>
      </c>
      <c r="K448" s="36">
        <v>2</v>
      </c>
      <c r="L448" s="36">
        <v>18</v>
      </c>
      <c r="M448" s="37" t="s">
        <v>84</v>
      </c>
      <c r="N448" s="36"/>
      <c r="O448" s="36"/>
      <c r="P448" s="36">
        <v>2</v>
      </c>
      <c r="Q448" s="37"/>
      <c r="R448" s="36"/>
      <c r="S448" s="36"/>
      <c r="T448" s="36"/>
      <c r="U448" s="36"/>
      <c r="V448" s="36"/>
      <c r="W448" s="39" t="str">
        <f t="shared" si="210"/>
        <v>НКАбд</v>
      </c>
      <c r="X448" s="36" t="s">
        <v>92</v>
      </c>
      <c r="Y448" s="36">
        <v>2</v>
      </c>
      <c r="Z448" s="36">
        <v>1</v>
      </c>
      <c r="AA448" s="39">
        <f t="shared" si="211"/>
        <v>24</v>
      </c>
      <c r="AB448" s="49">
        <v>15</v>
      </c>
      <c r="AC448" s="49">
        <v>9</v>
      </c>
      <c r="AD448" s="40">
        <f t="shared" si="212"/>
        <v>24</v>
      </c>
      <c r="AE448" s="41">
        <f t="shared" si="213"/>
        <v>1</v>
      </c>
      <c r="AF448" s="41">
        <f t="shared" si="214"/>
        <v>1</v>
      </c>
      <c r="AG448" s="42" t="s">
        <v>80</v>
      </c>
      <c r="AH448" s="37" t="s">
        <v>81</v>
      </c>
      <c r="AI448" s="37" t="s">
        <v>94</v>
      </c>
      <c r="AJ448" s="50" t="s">
        <v>102</v>
      </c>
      <c r="AK448" s="37"/>
      <c r="AL448" s="44">
        <f t="shared" si="215"/>
        <v>0</v>
      </c>
      <c r="AM448" s="44">
        <f t="shared" si="216"/>
        <v>36</v>
      </c>
      <c r="AN448" s="44">
        <f t="shared" si="217"/>
        <v>0</v>
      </c>
      <c r="AO448" s="44">
        <f t="shared" si="218"/>
        <v>0</v>
      </c>
      <c r="AP448" s="44">
        <f t="shared" si="219"/>
        <v>0</v>
      </c>
      <c r="AQ448" s="44">
        <f t="shared" si="220"/>
        <v>0</v>
      </c>
      <c r="AR448" s="44">
        <f t="shared" si="221"/>
        <v>0</v>
      </c>
      <c r="AS448" s="44">
        <f t="shared" si="222"/>
        <v>0</v>
      </c>
      <c r="AT448" s="44">
        <f t="shared" si="223"/>
        <v>0</v>
      </c>
      <c r="AU448" s="44">
        <f t="shared" si="224"/>
        <v>0</v>
      </c>
      <c r="AV448" s="44">
        <f>IF(M448="ПП",РПП*AA448*(U448/1.5),IF(M448="ВП",ВПр*AA448*(U448/1.5),IF(M448="РПА",РПА*AA448*(U448/1.5),IF(M448="КПА",кпа*AA448*(U448/1.5),0))))</f>
        <v>0</v>
      </c>
      <c r="AW448" s="44">
        <f t="shared" si="225"/>
        <v>0</v>
      </c>
      <c r="AX448" s="44">
        <f t="shared" si="226"/>
        <v>0</v>
      </c>
      <c r="AY448" s="44">
        <f t="shared" si="227"/>
        <v>0</v>
      </c>
      <c r="AZ448" s="44">
        <f t="shared" si="228"/>
        <v>0</v>
      </c>
      <c r="BA448" s="44">
        <f t="shared" si="229"/>
        <v>0</v>
      </c>
      <c r="BB448" s="44">
        <f t="shared" si="230"/>
        <v>0</v>
      </c>
      <c r="BC448" s="44">
        <f t="shared" si="231"/>
        <v>0</v>
      </c>
      <c r="BD448" s="44">
        <f t="shared" si="232"/>
        <v>0</v>
      </c>
      <c r="BE448" s="45">
        <f t="shared" si="233"/>
        <v>36</v>
      </c>
      <c r="BF448" s="46"/>
      <c r="BG448" s="47">
        <f t="shared" si="234"/>
        <v>0</v>
      </c>
      <c r="BH448" s="47">
        <f t="shared" si="235"/>
        <v>0</v>
      </c>
      <c r="BI448" s="47">
        <f t="shared" si="236"/>
        <v>0</v>
      </c>
      <c r="BJ448" s="48">
        <f t="shared" si="237"/>
        <v>36</v>
      </c>
      <c r="BK448" s="48">
        <f t="shared" si="238"/>
        <v>1</v>
      </c>
      <c r="BL448" s="48">
        <f t="shared" si="239"/>
        <v>0</v>
      </c>
    </row>
    <row r="449" spans="1:64" s="2" customFormat="1" ht="30" customHeight="1">
      <c r="A449" s="29" t="str">
        <f t="shared" si="206"/>
        <v>Д</v>
      </c>
      <c r="B449" s="29" t="str">
        <f t="shared" si="207"/>
        <v>Б</v>
      </c>
      <c r="C449" s="30" t="s">
        <v>227</v>
      </c>
      <c r="D449" s="31" t="str">
        <f t="shared" si="208"/>
        <v>'02.03.00</v>
      </c>
      <c r="E449" s="32" t="str">
        <f t="shared" si="209"/>
        <v>Компьютерные и информационные науки (УГСН)</v>
      </c>
      <c r="F449" s="33" t="s">
        <v>74</v>
      </c>
      <c r="G449" s="33" t="s">
        <v>75</v>
      </c>
      <c r="H449" s="34"/>
      <c r="I449" s="34"/>
      <c r="J449" s="35" t="s">
        <v>98</v>
      </c>
      <c r="K449" s="36">
        <v>2</v>
      </c>
      <c r="L449" s="36">
        <v>18</v>
      </c>
      <c r="M449" s="37" t="s">
        <v>84</v>
      </c>
      <c r="N449" s="36"/>
      <c r="O449" s="36"/>
      <c r="P449" s="36">
        <v>2</v>
      </c>
      <c r="Q449" s="37"/>
      <c r="R449" s="36"/>
      <c r="S449" s="36"/>
      <c r="T449" s="36"/>
      <c r="U449" s="36"/>
      <c r="V449" s="36"/>
      <c r="W449" s="39" t="str">
        <f t="shared" si="210"/>
        <v>НКАбд</v>
      </c>
      <c r="X449" s="36" t="s">
        <v>127</v>
      </c>
      <c r="Y449" s="36">
        <v>2</v>
      </c>
      <c r="Z449" s="36">
        <v>1</v>
      </c>
      <c r="AA449" s="39">
        <f t="shared" si="211"/>
        <v>24</v>
      </c>
      <c r="AB449" s="49">
        <v>15</v>
      </c>
      <c r="AC449" s="49">
        <v>9</v>
      </c>
      <c r="AD449" s="40">
        <f t="shared" si="212"/>
        <v>24</v>
      </c>
      <c r="AE449" s="41">
        <f t="shared" si="213"/>
        <v>1</v>
      </c>
      <c r="AF449" s="41">
        <f t="shared" si="214"/>
        <v>1</v>
      </c>
      <c r="AG449" s="42" t="s">
        <v>80</v>
      </c>
      <c r="AH449" s="37" t="s">
        <v>100</v>
      </c>
      <c r="AI449" s="37" t="s">
        <v>94</v>
      </c>
      <c r="AJ449" s="43" t="s">
        <v>103</v>
      </c>
      <c r="AK449" s="37"/>
      <c r="AL449" s="44">
        <f t="shared" si="215"/>
        <v>0</v>
      </c>
      <c r="AM449" s="44">
        <f t="shared" si="216"/>
        <v>36</v>
      </c>
      <c r="AN449" s="44">
        <f t="shared" si="217"/>
        <v>0</v>
      </c>
      <c r="AO449" s="44">
        <f t="shared" si="218"/>
        <v>0</v>
      </c>
      <c r="AP449" s="44">
        <f t="shared" si="219"/>
        <v>0</v>
      </c>
      <c r="AQ449" s="44">
        <f t="shared" si="220"/>
        <v>0</v>
      </c>
      <c r="AR449" s="44">
        <f t="shared" si="221"/>
        <v>0</v>
      </c>
      <c r="AS449" s="44">
        <f t="shared" si="222"/>
        <v>0</v>
      </c>
      <c r="AT449" s="44">
        <f t="shared" si="223"/>
        <v>0</v>
      </c>
      <c r="AU449" s="44">
        <f t="shared" si="224"/>
        <v>0</v>
      </c>
      <c r="AV449" s="44">
        <f>IF(M449="ПП",РПП*AA449*(U449/1.5),IF(M449="ВП",ВПр*AA449*(U449/1.5),IF(M449="РПА",РПА*AA449*(U449/1.5),IF(M449="КПА",кпа*AA449*(U449/1.5),0))))</f>
        <v>0</v>
      </c>
      <c r="AW449" s="44">
        <f t="shared" si="225"/>
        <v>0</v>
      </c>
      <c r="AX449" s="44">
        <f t="shared" si="226"/>
        <v>0</v>
      </c>
      <c r="AY449" s="44">
        <f t="shared" si="227"/>
        <v>0</v>
      </c>
      <c r="AZ449" s="44">
        <f t="shared" si="228"/>
        <v>0</v>
      </c>
      <c r="BA449" s="44">
        <f t="shared" si="229"/>
        <v>0</v>
      </c>
      <c r="BB449" s="44">
        <f t="shared" si="230"/>
        <v>0</v>
      </c>
      <c r="BC449" s="44">
        <f t="shared" si="231"/>
        <v>0</v>
      </c>
      <c r="BD449" s="44">
        <f t="shared" si="232"/>
        <v>0</v>
      </c>
      <c r="BE449" s="45">
        <f t="shared" si="233"/>
        <v>36</v>
      </c>
      <c r="BF449" s="46"/>
      <c r="BG449" s="47">
        <f t="shared" si="234"/>
        <v>0</v>
      </c>
      <c r="BH449" s="47">
        <f t="shared" si="235"/>
        <v>0</v>
      </c>
      <c r="BI449" s="47">
        <f t="shared" si="236"/>
        <v>0</v>
      </c>
      <c r="BJ449" s="48">
        <f t="shared" si="237"/>
        <v>36</v>
      </c>
      <c r="BK449" s="48">
        <f t="shared" si="238"/>
        <v>1</v>
      </c>
      <c r="BL449" s="48">
        <f t="shared" si="239"/>
        <v>0</v>
      </c>
    </row>
    <row r="450" spans="1:64" s="2" customFormat="1" ht="30" customHeight="1">
      <c r="A450" s="29" t="str">
        <f t="shared" si="206"/>
        <v>Д</v>
      </c>
      <c r="B450" s="29" t="str">
        <f t="shared" si="207"/>
        <v>Б</v>
      </c>
      <c r="C450" s="30" t="s">
        <v>227</v>
      </c>
      <c r="D450" s="31" t="str">
        <f t="shared" si="208"/>
        <v>'02.03.00</v>
      </c>
      <c r="E450" s="32" t="str">
        <f t="shared" si="209"/>
        <v>Компьютерные и информационные науки (УГСН)</v>
      </c>
      <c r="F450" s="33" t="s">
        <v>74</v>
      </c>
      <c r="G450" s="33" t="s">
        <v>75</v>
      </c>
      <c r="H450" s="34"/>
      <c r="I450" s="34"/>
      <c r="J450" s="35" t="s">
        <v>98</v>
      </c>
      <c r="K450" s="36">
        <v>2</v>
      </c>
      <c r="L450" s="36">
        <v>18</v>
      </c>
      <c r="M450" s="37" t="s">
        <v>84</v>
      </c>
      <c r="N450" s="36"/>
      <c r="O450" s="36"/>
      <c r="P450" s="36">
        <v>2</v>
      </c>
      <c r="Q450" s="37"/>
      <c r="R450" s="36"/>
      <c r="S450" s="36"/>
      <c r="T450" s="36"/>
      <c r="U450" s="36"/>
      <c r="V450" s="36"/>
      <c r="W450" s="39" t="str">
        <f t="shared" si="210"/>
        <v>НКАбд</v>
      </c>
      <c r="X450" s="36" t="s">
        <v>128</v>
      </c>
      <c r="Y450" s="36">
        <v>2</v>
      </c>
      <c r="Z450" s="36">
        <v>1</v>
      </c>
      <c r="AA450" s="39">
        <f t="shared" si="211"/>
        <v>24</v>
      </c>
      <c r="AB450" s="49">
        <v>15</v>
      </c>
      <c r="AC450" s="49">
        <v>9</v>
      </c>
      <c r="AD450" s="40">
        <f t="shared" si="212"/>
        <v>24</v>
      </c>
      <c r="AE450" s="41">
        <f t="shared" si="213"/>
        <v>1</v>
      </c>
      <c r="AF450" s="41">
        <f t="shared" si="214"/>
        <v>1</v>
      </c>
      <c r="AG450" s="42" t="s">
        <v>80</v>
      </c>
      <c r="AH450" s="37" t="s">
        <v>81</v>
      </c>
      <c r="AI450" s="37" t="s">
        <v>94</v>
      </c>
      <c r="AJ450" s="51" t="s">
        <v>102</v>
      </c>
      <c r="AK450" s="37"/>
      <c r="AL450" s="44">
        <f t="shared" si="215"/>
        <v>0</v>
      </c>
      <c r="AM450" s="44">
        <f t="shared" si="216"/>
        <v>36</v>
      </c>
      <c r="AN450" s="44">
        <f t="shared" si="217"/>
        <v>0</v>
      </c>
      <c r="AO450" s="44">
        <f t="shared" si="218"/>
        <v>0</v>
      </c>
      <c r="AP450" s="44">
        <f t="shared" si="219"/>
        <v>0</v>
      </c>
      <c r="AQ450" s="44">
        <f t="shared" si="220"/>
        <v>0</v>
      </c>
      <c r="AR450" s="44">
        <f t="shared" si="221"/>
        <v>0</v>
      </c>
      <c r="AS450" s="44">
        <f t="shared" si="222"/>
        <v>0</v>
      </c>
      <c r="AT450" s="44">
        <f t="shared" si="223"/>
        <v>0</v>
      </c>
      <c r="AU450" s="44">
        <f t="shared" si="224"/>
        <v>0</v>
      </c>
      <c r="AV450" s="44">
        <f>IF(M450="ПП",РПП*AA450*(U450/1.5),IF(M450="ВП",ВПр*AA450*(U450/1.5),IF(M450="РПА",РПА*AA450*(U450/1.5),IF(M450="КПА",кпа*AA450*(U450/1.5),0))))</f>
        <v>0</v>
      </c>
      <c r="AW450" s="44">
        <f t="shared" si="225"/>
        <v>0</v>
      </c>
      <c r="AX450" s="44">
        <f t="shared" si="226"/>
        <v>0</v>
      </c>
      <c r="AY450" s="44">
        <f t="shared" si="227"/>
        <v>0</v>
      </c>
      <c r="AZ450" s="44">
        <f t="shared" si="228"/>
        <v>0</v>
      </c>
      <c r="BA450" s="44">
        <f t="shared" si="229"/>
        <v>0</v>
      </c>
      <c r="BB450" s="44">
        <f t="shared" si="230"/>
        <v>0</v>
      </c>
      <c r="BC450" s="44">
        <f t="shared" si="231"/>
        <v>0</v>
      </c>
      <c r="BD450" s="44">
        <f t="shared" si="232"/>
        <v>0</v>
      </c>
      <c r="BE450" s="45">
        <f t="shared" si="233"/>
        <v>36</v>
      </c>
      <c r="BF450" s="46"/>
      <c r="BG450" s="47">
        <f t="shared" si="234"/>
        <v>0</v>
      </c>
      <c r="BH450" s="47">
        <f t="shared" si="235"/>
        <v>0</v>
      </c>
      <c r="BI450" s="47">
        <f t="shared" si="236"/>
        <v>0</v>
      </c>
      <c r="BJ450" s="48">
        <f t="shared" si="237"/>
        <v>36</v>
      </c>
      <c r="BK450" s="48">
        <f t="shared" si="238"/>
        <v>1</v>
      </c>
      <c r="BL450" s="48">
        <f t="shared" si="239"/>
        <v>0</v>
      </c>
    </row>
    <row r="451" spans="1:64" s="2" customFormat="1" ht="30" customHeight="1">
      <c r="A451" s="29" t="str">
        <f t="shared" si="206"/>
        <v>Д</v>
      </c>
      <c r="B451" s="29" t="str">
        <f t="shared" si="207"/>
        <v>Б</v>
      </c>
      <c r="C451" s="30" t="s">
        <v>227</v>
      </c>
      <c r="D451" s="31" t="str">
        <f t="shared" si="208"/>
        <v>'02.03.00</v>
      </c>
      <c r="E451" s="32" t="str">
        <f t="shared" si="209"/>
        <v>Компьютерные и информационные науки (УГСН)</v>
      </c>
      <c r="F451" s="33" t="s">
        <v>74</v>
      </c>
      <c r="G451" s="33" t="s">
        <v>75</v>
      </c>
      <c r="H451" s="34"/>
      <c r="I451" s="34"/>
      <c r="J451" s="35" t="s">
        <v>98</v>
      </c>
      <c r="K451" s="38">
        <v>2</v>
      </c>
      <c r="L451" s="36">
        <v>18</v>
      </c>
      <c r="M451" s="37" t="s">
        <v>84</v>
      </c>
      <c r="N451" s="38"/>
      <c r="O451" s="38"/>
      <c r="P451" s="38">
        <v>2</v>
      </c>
      <c r="Q451" s="37"/>
      <c r="R451" s="38"/>
      <c r="S451" s="38"/>
      <c r="T451" s="38"/>
      <c r="U451" s="38"/>
      <c r="V451" s="38"/>
      <c r="W451" s="39" t="str">
        <f t="shared" si="210"/>
        <v>НКАбд</v>
      </c>
      <c r="X451" s="36" t="s">
        <v>216</v>
      </c>
      <c r="Y451" s="36">
        <v>2</v>
      </c>
      <c r="Z451" s="36">
        <v>1</v>
      </c>
      <c r="AA451" s="39">
        <f t="shared" si="211"/>
        <v>23</v>
      </c>
      <c r="AB451" s="49">
        <v>14</v>
      </c>
      <c r="AC451" s="49">
        <v>9</v>
      </c>
      <c r="AD451" s="40">
        <f t="shared" si="212"/>
        <v>24</v>
      </c>
      <c r="AE451" s="41">
        <f t="shared" si="213"/>
        <v>0.95833333333333337</v>
      </c>
      <c r="AF451" s="41">
        <f t="shared" si="214"/>
        <v>0.95833333333333337</v>
      </c>
      <c r="AG451" s="42" t="s">
        <v>80</v>
      </c>
      <c r="AH451" s="37" t="s">
        <v>100</v>
      </c>
      <c r="AI451" s="37" t="s">
        <v>94</v>
      </c>
      <c r="AJ451" s="43" t="s">
        <v>103</v>
      </c>
      <c r="AK451" s="37"/>
      <c r="AL451" s="44">
        <f t="shared" si="215"/>
        <v>0</v>
      </c>
      <c r="AM451" s="44">
        <f t="shared" si="216"/>
        <v>34.5</v>
      </c>
      <c r="AN451" s="44">
        <f t="shared" si="217"/>
        <v>0</v>
      </c>
      <c r="AO451" s="44">
        <f t="shared" si="218"/>
        <v>0</v>
      </c>
      <c r="AP451" s="44">
        <f t="shared" si="219"/>
        <v>0</v>
      </c>
      <c r="AQ451" s="44">
        <f t="shared" si="220"/>
        <v>0</v>
      </c>
      <c r="AR451" s="44">
        <f t="shared" si="221"/>
        <v>0</v>
      </c>
      <c r="AS451" s="44">
        <f t="shared" si="222"/>
        <v>0</v>
      </c>
      <c r="AT451" s="44">
        <f t="shared" si="223"/>
        <v>0</v>
      </c>
      <c r="AU451" s="44">
        <f t="shared" si="224"/>
        <v>0</v>
      </c>
      <c r="AV451" s="44">
        <f>IF(M451="ПП",РПП*AA451*(U451/1.5),IF(M451="ВП",ВПр*AA451*(U451/1.5),IF(M451="РПА",РПА*AA451*(U451/1.5),IF(M451="КПА",кпа*AA451*(U451/1.5),0))))</f>
        <v>0</v>
      </c>
      <c r="AW451" s="44">
        <f t="shared" si="225"/>
        <v>0</v>
      </c>
      <c r="AX451" s="44">
        <f t="shared" si="226"/>
        <v>0</v>
      </c>
      <c r="AY451" s="44">
        <f t="shared" si="227"/>
        <v>0</v>
      </c>
      <c r="AZ451" s="44">
        <f t="shared" si="228"/>
        <v>0</v>
      </c>
      <c r="BA451" s="44">
        <f t="shared" si="229"/>
        <v>0</v>
      </c>
      <c r="BB451" s="44">
        <f t="shared" si="230"/>
        <v>0</v>
      </c>
      <c r="BC451" s="44">
        <f t="shared" si="231"/>
        <v>0</v>
      </c>
      <c r="BD451" s="44">
        <f t="shared" si="232"/>
        <v>0</v>
      </c>
      <c r="BE451" s="45">
        <f t="shared" si="233"/>
        <v>34.5</v>
      </c>
      <c r="BF451" s="46"/>
      <c r="BG451" s="47">
        <f t="shared" si="234"/>
        <v>0</v>
      </c>
      <c r="BH451" s="47">
        <f t="shared" si="235"/>
        <v>0</v>
      </c>
      <c r="BI451" s="47">
        <f t="shared" si="236"/>
        <v>0</v>
      </c>
      <c r="BJ451" s="48">
        <f t="shared" si="237"/>
        <v>34.5</v>
      </c>
      <c r="BK451" s="48">
        <f t="shared" si="238"/>
        <v>1</v>
      </c>
      <c r="BL451" s="48">
        <f t="shared" si="239"/>
        <v>0</v>
      </c>
    </row>
    <row r="452" spans="1:64" s="2" customFormat="1" ht="30" customHeight="1">
      <c r="A452" s="29" t="str">
        <f t="shared" si="206"/>
        <v>Д</v>
      </c>
      <c r="B452" s="29" t="str">
        <f t="shared" si="207"/>
        <v>Б</v>
      </c>
      <c r="C452" s="30" t="s">
        <v>227</v>
      </c>
      <c r="D452" s="31" t="str">
        <f t="shared" si="208"/>
        <v>'02.03.00</v>
      </c>
      <c r="E452" s="32" t="str">
        <f t="shared" si="209"/>
        <v>Компьютерные и информационные науки (УГСН)</v>
      </c>
      <c r="F452" s="33" t="s">
        <v>74</v>
      </c>
      <c r="G452" s="33" t="s">
        <v>75</v>
      </c>
      <c r="H452" s="34"/>
      <c r="I452" s="34"/>
      <c r="J452" s="35" t="s">
        <v>98</v>
      </c>
      <c r="K452" s="36">
        <v>2</v>
      </c>
      <c r="L452" s="36">
        <v>18</v>
      </c>
      <c r="M452" s="37" t="s">
        <v>84</v>
      </c>
      <c r="N452" s="36"/>
      <c r="O452" s="36"/>
      <c r="P452" s="36">
        <v>2</v>
      </c>
      <c r="Q452" s="37"/>
      <c r="R452" s="36"/>
      <c r="S452" s="36"/>
      <c r="T452" s="36"/>
      <c r="U452" s="36"/>
      <c r="V452" s="36"/>
      <c r="W452" s="39" t="str">
        <f t="shared" si="210"/>
        <v>НКАбд</v>
      </c>
      <c r="X452" s="36" t="s">
        <v>231</v>
      </c>
      <c r="Y452" s="36">
        <v>2</v>
      </c>
      <c r="Z452" s="36">
        <v>1</v>
      </c>
      <c r="AA452" s="39">
        <f t="shared" si="211"/>
        <v>23</v>
      </c>
      <c r="AB452" s="49">
        <v>14</v>
      </c>
      <c r="AC452" s="49">
        <v>9</v>
      </c>
      <c r="AD452" s="40">
        <f t="shared" si="212"/>
        <v>24</v>
      </c>
      <c r="AE452" s="41">
        <f t="shared" si="213"/>
        <v>0.95833333333333337</v>
      </c>
      <c r="AF452" s="41">
        <f t="shared" si="214"/>
        <v>0.95833333333333337</v>
      </c>
      <c r="AG452" s="42" t="s">
        <v>80</v>
      </c>
      <c r="AH452" s="37" t="s">
        <v>81</v>
      </c>
      <c r="AI452" s="37" t="s">
        <v>94</v>
      </c>
      <c r="AJ452" s="43" t="s">
        <v>102</v>
      </c>
      <c r="AK452" s="37"/>
      <c r="AL452" s="44">
        <f t="shared" si="215"/>
        <v>0</v>
      </c>
      <c r="AM452" s="44">
        <f t="shared" si="216"/>
        <v>34.5</v>
      </c>
      <c r="AN452" s="44">
        <f t="shared" si="217"/>
        <v>0</v>
      </c>
      <c r="AO452" s="44">
        <f t="shared" si="218"/>
        <v>0</v>
      </c>
      <c r="AP452" s="44">
        <f t="shared" si="219"/>
        <v>0</v>
      </c>
      <c r="AQ452" s="44">
        <f t="shared" si="220"/>
        <v>0</v>
      </c>
      <c r="AR452" s="44">
        <f t="shared" si="221"/>
        <v>0</v>
      </c>
      <c r="AS452" s="44">
        <f t="shared" si="222"/>
        <v>0</v>
      </c>
      <c r="AT452" s="44">
        <f t="shared" si="223"/>
        <v>0</v>
      </c>
      <c r="AU452" s="44">
        <f t="shared" si="224"/>
        <v>0</v>
      </c>
      <c r="AV452" s="44">
        <f>IF(M452="ПП",РПП*AA452*(U452/1.5),IF(M452="ВП",ВПр*AA452*(U452/1.5),IF(M452="РПА",РПА*AA452*(U452/1.5),IF(M452="КПА",кпа*AA452*(U452/1.5),0))))</f>
        <v>0</v>
      </c>
      <c r="AW452" s="44">
        <f t="shared" si="225"/>
        <v>0</v>
      </c>
      <c r="AX452" s="44">
        <f t="shared" si="226"/>
        <v>0</v>
      </c>
      <c r="AY452" s="44">
        <f t="shared" si="227"/>
        <v>0</v>
      </c>
      <c r="AZ452" s="44">
        <f t="shared" si="228"/>
        <v>0</v>
      </c>
      <c r="BA452" s="44">
        <f t="shared" si="229"/>
        <v>0</v>
      </c>
      <c r="BB452" s="44">
        <f t="shared" si="230"/>
        <v>0</v>
      </c>
      <c r="BC452" s="44">
        <f t="shared" si="231"/>
        <v>0</v>
      </c>
      <c r="BD452" s="44">
        <f t="shared" si="232"/>
        <v>0</v>
      </c>
      <c r="BE452" s="45">
        <f t="shared" si="233"/>
        <v>34.5</v>
      </c>
      <c r="BF452" s="46"/>
      <c r="BG452" s="47">
        <f t="shared" si="234"/>
        <v>0</v>
      </c>
      <c r="BH452" s="47">
        <f t="shared" si="235"/>
        <v>0</v>
      </c>
      <c r="BI452" s="47">
        <f t="shared" si="236"/>
        <v>0</v>
      </c>
      <c r="BJ452" s="48">
        <f t="shared" si="237"/>
        <v>34.5</v>
      </c>
      <c r="BK452" s="48">
        <f t="shared" si="238"/>
        <v>1</v>
      </c>
      <c r="BL452" s="48">
        <f t="shared" si="239"/>
        <v>0</v>
      </c>
    </row>
    <row r="453" spans="1:64" s="2" customFormat="1" ht="30" customHeight="1">
      <c r="A453" s="29" t="str">
        <f t="shared" si="206"/>
        <v>Д</v>
      </c>
      <c r="B453" s="29" t="str">
        <f t="shared" si="207"/>
        <v>Б</v>
      </c>
      <c r="C453" s="30" t="s">
        <v>227</v>
      </c>
      <c r="D453" s="31" t="str">
        <f t="shared" si="208"/>
        <v>'02.03.00</v>
      </c>
      <c r="E453" s="32" t="str">
        <f t="shared" si="209"/>
        <v>Компьютерные и информационные науки (УГСН)</v>
      </c>
      <c r="F453" s="33" t="s">
        <v>74</v>
      </c>
      <c r="G453" s="33" t="s">
        <v>75</v>
      </c>
      <c r="H453" s="34"/>
      <c r="I453" s="34"/>
      <c r="J453" s="35" t="s">
        <v>98</v>
      </c>
      <c r="K453" s="36">
        <v>2</v>
      </c>
      <c r="L453" s="36">
        <v>18</v>
      </c>
      <c r="M453" s="37" t="s">
        <v>84</v>
      </c>
      <c r="N453" s="36"/>
      <c r="O453" s="36"/>
      <c r="P453" s="36">
        <v>2</v>
      </c>
      <c r="Q453" s="37"/>
      <c r="R453" s="36"/>
      <c r="S453" s="36"/>
      <c r="T453" s="36"/>
      <c r="U453" s="36"/>
      <c r="V453" s="36"/>
      <c r="W453" s="39" t="str">
        <f t="shared" si="210"/>
        <v>НКАбд</v>
      </c>
      <c r="X453" s="36" t="s">
        <v>232</v>
      </c>
      <c r="Y453" s="36">
        <v>2</v>
      </c>
      <c r="Z453" s="36">
        <v>1</v>
      </c>
      <c r="AA453" s="39">
        <f t="shared" si="211"/>
        <v>23</v>
      </c>
      <c r="AB453" s="49">
        <v>14</v>
      </c>
      <c r="AC453" s="49">
        <v>9</v>
      </c>
      <c r="AD453" s="40">
        <f t="shared" si="212"/>
        <v>24</v>
      </c>
      <c r="AE453" s="41">
        <f t="shared" si="213"/>
        <v>0.95833333333333337</v>
      </c>
      <c r="AF453" s="41">
        <f t="shared" si="214"/>
        <v>0.95833333333333337</v>
      </c>
      <c r="AG453" s="42" t="s">
        <v>80</v>
      </c>
      <c r="AH453" s="37" t="s">
        <v>81</v>
      </c>
      <c r="AI453" s="37" t="s">
        <v>94</v>
      </c>
      <c r="AJ453" s="43" t="s">
        <v>102</v>
      </c>
      <c r="AK453" s="37"/>
      <c r="AL453" s="44">
        <f t="shared" si="215"/>
        <v>0</v>
      </c>
      <c r="AM453" s="44">
        <f t="shared" si="216"/>
        <v>34.5</v>
      </c>
      <c r="AN453" s="44">
        <f t="shared" si="217"/>
        <v>0</v>
      </c>
      <c r="AO453" s="44">
        <f t="shared" si="218"/>
        <v>0</v>
      </c>
      <c r="AP453" s="44">
        <f t="shared" si="219"/>
        <v>0</v>
      </c>
      <c r="AQ453" s="44">
        <f t="shared" si="220"/>
        <v>0</v>
      </c>
      <c r="AR453" s="44">
        <f t="shared" si="221"/>
        <v>0</v>
      </c>
      <c r="AS453" s="44">
        <f t="shared" si="222"/>
        <v>0</v>
      </c>
      <c r="AT453" s="44">
        <f t="shared" si="223"/>
        <v>0</v>
      </c>
      <c r="AU453" s="44">
        <f t="shared" si="224"/>
        <v>0</v>
      </c>
      <c r="AV453" s="44">
        <f>IF(M453="ПП",РПП*AA453*(U453/1.5),IF(M453="ВП",ВПр*AA453*(U453/1.5),IF(M453="РПА",РПА*AA453*(U453/1.5),IF(M453="КПА",кпа*AA453*(U453/1.5),0))))</f>
        <v>0</v>
      </c>
      <c r="AW453" s="44">
        <f t="shared" si="225"/>
        <v>0</v>
      </c>
      <c r="AX453" s="44">
        <f t="shared" si="226"/>
        <v>0</v>
      </c>
      <c r="AY453" s="44">
        <f t="shared" si="227"/>
        <v>0</v>
      </c>
      <c r="AZ453" s="44">
        <f t="shared" si="228"/>
        <v>0</v>
      </c>
      <c r="BA453" s="44">
        <f t="shared" si="229"/>
        <v>0</v>
      </c>
      <c r="BB453" s="44">
        <f t="shared" si="230"/>
        <v>0</v>
      </c>
      <c r="BC453" s="44">
        <f t="shared" si="231"/>
        <v>0</v>
      </c>
      <c r="BD453" s="44">
        <f t="shared" si="232"/>
        <v>0</v>
      </c>
      <c r="BE453" s="45">
        <f t="shared" si="233"/>
        <v>34.5</v>
      </c>
      <c r="BF453" s="46"/>
      <c r="BG453" s="47">
        <f t="shared" si="234"/>
        <v>0</v>
      </c>
      <c r="BH453" s="47">
        <f t="shared" si="235"/>
        <v>0</v>
      </c>
      <c r="BI453" s="47">
        <f t="shared" si="236"/>
        <v>0</v>
      </c>
      <c r="BJ453" s="48">
        <f t="shared" si="237"/>
        <v>34.5</v>
      </c>
      <c r="BK453" s="48">
        <f t="shared" si="238"/>
        <v>1</v>
      </c>
      <c r="BL453" s="48">
        <f t="shared" si="239"/>
        <v>0</v>
      </c>
    </row>
    <row r="454" spans="1:64" s="2" customFormat="1" ht="30" customHeight="1">
      <c r="A454" s="29" t="str">
        <f t="shared" ref="A454:A517" si="240">IF(C454&gt;0, VLOOKUP(C454,Код_ООП,12,FALSE()),0)</f>
        <v>Д</v>
      </c>
      <c r="B454" s="29" t="str">
        <f t="shared" ref="B454:B517" si="241">IF(C454&gt;0, VLOOKUP(C454,Код_ООП,11,FALSE()),0)</f>
        <v>Б</v>
      </c>
      <c r="C454" s="30" t="s">
        <v>227</v>
      </c>
      <c r="D454" s="31" t="str">
        <f t="shared" ref="D454:D517" si="242">IF(C454&gt;0, VLOOKUP(C454,Код_ООП,2,FALSE()),0)</f>
        <v>'02.03.00</v>
      </c>
      <c r="E454" s="32" t="str">
        <f t="shared" ref="E454:E517" si="243">IF(C454&gt;0, VLOOKUP(C454,Код_ООП,8,FALSE()),0)</f>
        <v>Компьютерные и информационные науки (УГСН)</v>
      </c>
      <c r="F454" s="33" t="s">
        <v>74</v>
      </c>
      <c r="G454" s="33" t="s">
        <v>89</v>
      </c>
      <c r="H454" s="34"/>
      <c r="I454" s="34"/>
      <c r="J454" s="35" t="s">
        <v>106</v>
      </c>
      <c r="K454" s="36">
        <v>1</v>
      </c>
      <c r="L454" s="36">
        <v>18</v>
      </c>
      <c r="M454" s="37" t="s">
        <v>78</v>
      </c>
      <c r="N454" s="36">
        <v>1</v>
      </c>
      <c r="O454" s="36"/>
      <c r="P454" s="36"/>
      <c r="Q454" s="37" t="s">
        <v>91</v>
      </c>
      <c r="R454" s="36"/>
      <c r="S454" s="36"/>
      <c r="T454" s="36"/>
      <c r="U454" s="36"/>
      <c r="V454" s="36"/>
      <c r="W454" s="39" t="str">
        <f t="shared" ref="W454:W517" si="244">MID(C454,1,5)</f>
        <v>НКАбд</v>
      </c>
      <c r="X454" s="36" t="s">
        <v>229</v>
      </c>
      <c r="Y454" s="36">
        <v>12</v>
      </c>
      <c r="Z454" s="36">
        <v>6</v>
      </c>
      <c r="AA454" s="39">
        <f t="shared" ref="AA454:AA517" si="245">AB454+AC454</f>
        <v>141</v>
      </c>
      <c r="AB454" s="36">
        <v>87</v>
      </c>
      <c r="AC454" s="36">
        <v>54</v>
      </c>
      <c r="AD454" s="40">
        <f t="shared" ref="AD454:AD517" si="246">IF(M454="сп",6,IF(M454="клн",8,IF(OR(M454="лаб",M454="ия"),12,IF(OR(M454="пр",M454="ТЕСТ"),IF(OR(B454="Б",B454="С"),24,12),IF(M454="лек",AA454,1)))))</f>
        <v>141</v>
      </c>
      <c r="AE454" s="41">
        <f t="shared" ref="AE454:AE517" si="247">IF(AF454&gt;1,1,AF454)</f>
        <v>1</v>
      </c>
      <c r="AF454" s="41">
        <f t="shared" ref="AF454:AF517" si="248">AA454/AD454</f>
        <v>1</v>
      </c>
      <c r="AG454" s="42" t="s">
        <v>80</v>
      </c>
      <c r="AH454" s="37" t="s">
        <v>81</v>
      </c>
      <c r="AI454" s="37" t="s">
        <v>94</v>
      </c>
      <c r="AJ454" s="43" t="s">
        <v>107</v>
      </c>
      <c r="AK454" s="37"/>
      <c r="AL454" s="44">
        <f t="shared" ref="AL454:AL517" si="249">IF(OR(M454="лек",M454="ТУИС"),(IF(NOT(B454="ЦМ"),N454*L454,0)),0)</f>
        <v>18</v>
      </c>
      <c r="AM454" s="44">
        <f t="shared" ref="AM454:AM517" si="250">IF(OR(M454="пр",M454="ия",M454="сп"),P454*AE454*L454,0)</f>
        <v>0</v>
      </c>
      <c r="AN454" s="44">
        <f t="shared" ref="AN454:AN517" si="251">IF(OR(M454="лаб",M454="клн"),O454*AE454*L454,0)</f>
        <v>0</v>
      </c>
      <c r="AO454" s="44">
        <f t="shared" ref="AO454:AO517" si="252">IF((AND(OR(K454=1,K454=2,K454=3,K454=4,K454=5,K454=6,K454=7,K454=8,K454=9,K454=10,K454=11,K454=12),OR(Q454="Зач",Q454="Экз"))),ТКиРА*AA454,0)+IF(SUM(N454:P454)&lt;&gt;0,IF(Q454="ТК",ТКиРА*AA454,0),0)</f>
        <v>46.53</v>
      </c>
      <c r="AP454" s="44">
        <f t="shared" ref="AP454:AP517" si="253">IF(SUM(O454:P454)&lt;&gt;0,IF(Q454="Зач",ПАБРС*AA454,0),0)+IF(N454&lt;&gt;0,IF(Q454="Экз",ПАБРС*AA454,0),0)</f>
        <v>70.5</v>
      </c>
      <c r="AQ454" s="44">
        <f t="shared" ref="AQ454:AQ517" si="254">IF(AP454&lt;&gt;0,ОфВед*(IF(OR(M454="лек",M454="лаб"),Z454,AE454)),0)</f>
        <v>6</v>
      </c>
      <c r="AR454" s="44">
        <f t="shared" ref="AR454:AR517" si="255">IF(A454="Д",ТКЛД,IF(A454="В",ТКЛВ,IF(A454="З",ТКЛЗ,0)))*AL454*Z454</f>
        <v>5.4</v>
      </c>
      <c r="AS454" s="44">
        <f t="shared" ref="AS454:AS517" si="256">IF(OR(M454="лаб",M454="пр"),IF(R454="К",AA454*ВПКР,IF(R454="М",AA454*ВПИБ,0)),0)</f>
        <v>0</v>
      </c>
      <c r="AT454" s="44">
        <f t="shared" ref="AT454:AT517" si="257">IF(OR(M454="лаб",M454="пр"),IF(S454="К",AA454*ВПКП,0),0)</f>
        <v>0</v>
      </c>
      <c r="AU454" s="44">
        <f t="shared" ref="AU454:AU517" si="258">IF(M454="УП",T454/1.5*AA454*РУП,IF(M454="УПМ",T454/1.5*AA454*РУПЛеч,0))</f>
        <v>0</v>
      </c>
      <c r="AV454" s="44">
        <f>IF(M454="ПП",РПП*AA454*(U454/1.5),IF(M454="ВП",ВПр*AA454*(U454/1.5),IF(M454="РПА",РПА*AA454*(U454/1.5),IF(M454="КПА",кпа*AA454*(U454/1.5),0))))</f>
        <v>0</v>
      </c>
      <c r="AW454" s="44">
        <f t="shared" ref="AW454:AW517" si="259">IF(M454="НР",(AB454*НИРМ+AC454*НИРМИн)*(V454/1.5),IF(M454="НИ",(AB454*НИРА+AC454*НИРАИ)*(V454/1.5),0))</f>
        <v>0</v>
      </c>
      <c r="AX454" s="44">
        <f t="shared" ref="AX454:AX517" si="260">IF(AND(M454="ЦП",B454="ЦМ"),AA454*ЦП,0)</f>
        <v>0</v>
      </c>
      <c r="AY454" s="44">
        <f t="shared" ref="AY454:AY517" si="261">IF(B454="А",IF(M454="РР",AA454*РефАсп,IF(M454="РРФ",AA454*РефФил,0)),0)</f>
        <v>0</v>
      </c>
      <c r="AZ454" s="44">
        <f t="shared" ref="AZ454:AZ517" si="262">IF(AND(Q454="КЭ",M454="ЧК"),AA454*КдЭк,0)</f>
        <v>0</v>
      </c>
      <c r="BA454" s="44">
        <f t="shared" ref="BA454:BA517" si="263">IF(AND(M454="НКД",B454="Д"),AA454*НКД,0)+IF(AND(M454="РПЛ",B454="А"),AA454*РукПЛ,0)+IF(AND(M454="РСтж",B454="А"),AB454*РукСт+AC454*РукИСт,0)+IF(M454="ФГТ",AB454*РукРФа+AC454*РукИна,0)</f>
        <v>0</v>
      </c>
      <c r="BB454" s="44">
        <f t="shared" ref="BB454:BB517" si="264">IF(M454="РК",IF(OR(B454="С",B454="М"),(AB454*РСМ+AC454*РСМИ),0),0)+IF(M454="РК",IF(B454="Б",(AB454*РБ+AC454*РБИ),0),0)+IF(M454="РК",IF(B454="А",(AB454*РНКР+AC454*РНКРИн),0),0)+IF(AND(Q454="ПАкр"),AA454*0.3)</f>
        <v>0</v>
      </c>
      <c r="BC454" s="44">
        <f t="shared" ref="BC454:BC517" si="265">IF(M454="РДП",IF(B454="А",AA454*РРА,IF(OR(B454="С",B454="М"),AA454*РРСМ,IF(B454="Б",AA454*РРБ,0))),IF(M454="РДИ",AA454*РДП,0))</f>
        <v>0</v>
      </c>
      <c r="BD454" s="44">
        <f t="shared" ref="BD454:BD517" si="266">IF(M454="ЧГ",AA454*ЧГ,IF(M454="ПГ",AA454*ПГ,IF(M454="ТЕСТ",ТГИЭ*AF454,IF(M454="СГ",AA454*СГ,0))))</f>
        <v>0</v>
      </c>
      <c r="BE454" s="45">
        <f t="shared" ref="BE454:BE517" si="267">SUM(AL454:BD454)</f>
        <v>146.43</v>
      </c>
      <c r="BF454" s="46"/>
      <c r="BG454" s="47">
        <f t="shared" ref="BG454:BG517" si="268">IF(OR(K454="1;1",K454="1;2",K454=1,K454="3;1",K454="3;2",K454=3,K454="5;1",K454="5;2",K454=5,K454="7;1",K454="7;2",K454=7,K454="9;1",K454="9;2",K454=9,K454=11),SUM(AL454:AN454),0)</f>
        <v>18</v>
      </c>
      <c r="BH454" s="47">
        <f t="shared" ref="BH454:BH517" si="269">IF(BG454&lt;&gt;0,SUM(N454:P454)/2,0)</f>
        <v>0.5</v>
      </c>
      <c r="BI454" s="47">
        <f t="shared" ref="BI454:BI517" si="270">IF(OR(K454="1;1",K454="1;2",K454=1,K454="3;1",K454="3;2",K454=3,K454="5;1",K454="5;2",K454=5,K454="7;1",K454="7;2",K454=7,K454="9;1",K454="9;2",K454=9,K454=11),SUM(AO454:BD454),0)</f>
        <v>128.43</v>
      </c>
      <c r="BJ454" s="48">
        <f t="shared" ref="BJ454:BJ517" si="271">IF(OR(K454="2;3",K454="2;4",K454=2,K454="4;3",K454="4;4",K454=4,K454="6;3",K454="6;4",K454=6,K454="8;3",K454="8;4",K454=8,K454="10;3",K454="10;4",K454=10,K454=12),SUM(AL454:AN454),0)</f>
        <v>0</v>
      </c>
      <c r="BK454" s="48">
        <f t="shared" ref="BK454:BK517" si="272">IF(BJ454&lt;&gt;0,SUM(N454:P454)/2,0)</f>
        <v>0</v>
      </c>
      <c r="BL454" s="48">
        <f t="shared" ref="BL454:BL517" si="273">IF(OR(K454="2;3",K454="2;4",K454=2,K454="4;3",K454="4;4",K454=4,K454="6;3",K454="6;4",K454=6,K454="8;3",K454="8;4",K454=8,K454="10;3",K454="10;4",K454=10,K454=12),SUM(AO454:BD454),0)</f>
        <v>0</v>
      </c>
    </row>
    <row r="455" spans="1:64" s="2" customFormat="1" ht="30" customHeight="1">
      <c r="A455" s="29" t="str">
        <f t="shared" si="240"/>
        <v>Д</v>
      </c>
      <c r="B455" s="29" t="str">
        <f t="shared" si="241"/>
        <v>Б</v>
      </c>
      <c r="C455" s="30" t="s">
        <v>227</v>
      </c>
      <c r="D455" s="31" t="str">
        <f t="shared" si="242"/>
        <v>'02.03.00</v>
      </c>
      <c r="E455" s="32" t="str">
        <f t="shared" si="243"/>
        <v>Компьютерные и информационные науки (УГСН)</v>
      </c>
      <c r="F455" s="33" t="s">
        <v>74</v>
      </c>
      <c r="G455" s="33" t="s">
        <v>89</v>
      </c>
      <c r="H455" s="34"/>
      <c r="I455" s="34"/>
      <c r="J455" s="35" t="s">
        <v>106</v>
      </c>
      <c r="K455" s="36">
        <v>1</v>
      </c>
      <c r="L455" s="36">
        <v>18</v>
      </c>
      <c r="M455" s="37" t="s">
        <v>108</v>
      </c>
      <c r="N455" s="36"/>
      <c r="O455" s="36">
        <v>2</v>
      </c>
      <c r="P455" s="36"/>
      <c r="Q455" s="37"/>
      <c r="R455" s="36"/>
      <c r="S455" s="36"/>
      <c r="T455" s="36"/>
      <c r="U455" s="36"/>
      <c r="V455" s="36"/>
      <c r="W455" s="39" t="str">
        <f t="shared" si="244"/>
        <v>НКАбд</v>
      </c>
      <c r="X455" s="36" t="s">
        <v>92</v>
      </c>
      <c r="Y455" s="36">
        <v>1</v>
      </c>
      <c r="Z455" s="36">
        <v>1</v>
      </c>
      <c r="AA455" s="39">
        <f t="shared" si="245"/>
        <v>12</v>
      </c>
      <c r="AB455" s="49">
        <v>8</v>
      </c>
      <c r="AC455" s="49">
        <v>4</v>
      </c>
      <c r="AD455" s="40">
        <f t="shared" si="246"/>
        <v>12</v>
      </c>
      <c r="AE455" s="41">
        <f t="shared" si="247"/>
        <v>1</v>
      </c>
      <c r="AF455" s="41">
        <f t="shared" si="248"/>
        <v>1</v>
      </c>
      <c r="AG455" s="42" t="s">
        <v>80</v>
      </c>
      <c r="AH455" s="37" t="s">
        <v>81</v>
      </c>
      <c r="AI455" s="37" t="s">
        <v>94</v>
      </c>
      <c r="AJ455" s="43" t="s">
        <v>107</v>
      </c>
      <c r="AK455" s="37"/>
      <c r="AL455" s="44">
        <f t="shared" si="249"/>
        <v>0</v>
      </c>
      <c r="AM455" s="44">
        <f t="shared" si="250"/>
        <v>0</v>
      </c>
      <c r="AN455" s="44">
        <f t="shared" si="251"/>
        <v>36</v>
      </c>
      <c r="AO455" s="44">
        <f t="shared" si="252"/>
        <v>0</v>
      </c>
      <c r="AP455" s="44">
        <f t="shared" si="253"/>
        <v>0</v>
      </c>
      <c r="AQ455" s="44">
        <f t="shared" si="254"/>
        <v>0</v>
      </c>
      <c r="AR455" s="44">
        <f t="shared" si="255"/>
        <v>0</v>
      </c>
      <c r="AS455" s="44">
        <f t="shared" si="256"/>
        <v>0</v>
      </c>
      <c r="AT455" s="44">
        <f t="shared" si="257"/>
        <v>0</v>
      </c>
      <c r="AU455" s="44">
        <f t="shared" si="258"/>
        <v>0</v>
      </c>
      <c r="AV455" s="44">
        <f>IF(M455="ПП",РПП*AA455*(U455/1.5),IF(M455="ВП",ВПр*AA455*(U455/1.5),IF(M455="РПА",РПА*AA455*(U455/1.5),IF(M455="КПА",кпа*AA455*(U455/1.5),0))))</f>
        <v>0</v>
      </c>
      <c r="AW455" s="44">
        <f t="shared" si="259"/>
        <v>0</v>
      </c>
      <c r="AX455" s="44">
        <f t="shared" si="260"/>
        <v>0</v>
      </c>
      <c r="AY455" s="44">
        <f t="shared" si="261"/>
        <v>0</v>
      </c>
      <c r="AZ455" s="44">
        <f t="shared" si="262"/>
        <v>0</v>
      </c>
      <c r="BA455" s="44">
        <f t="shared" si="263"/>
        <v>0</v>
      </c>
      <c r="BB455" s="44">
        <f t="shared" si="264"/>
        <v>0</v>
      </c>
      <c r="BC455" s="44">
        <f t="shared" si="265"/>
        <v>0</v>
      </c>
      <c r="BD455" s="44">
        <f t="shared" si="266"/>
        <v>0</v>
      </c>
      <c r="BE455" s="45">
        <f t="shared" si="267"/>
        <v>36</v>
      </c>
      <c r="BF455" s="46"/>
      <c r="BG455" s="47">
        <f t="shared" si="268"/>
        <v>36</v>
      </c>
      <c r="BH455" s="47">
        <f t="shared" si="269"/>
        <v>1</v>
      </c>
      <c r="BI455" s="47">
        <f t="shared" si="270"/>
        <v>0</v>
      </c>
      <c r="BJ455" s="48">
        <f t="shared" si="271"/>
        <v>0</v>
      </c>
      <c r="BK455" s="48">
        <f t="shared" si="272"/>
        <v>0</v>
      </c>
      <c r="BL455" s="48">
        <f t="shared" si="273"/>
        <v>0</v>
      </c>
    </row>
    <row r="456" spans="1:64" s="2" customFormat="1" ht="30" customHeight="1">
      <c r="A456" s="29" t="str">
        <f t="shared" si="240"/>
        <v>Д</v>
      </c>
      <c r="B456" s="29" t="str">
        <f t="shared" si="241"/>
        <v>Б</v>
      </c>
      <c r="C456" s="30" t="s">
        <v>227</v>
      </c>
      <c r="D456" s="31" t="str">
        <f t="shared" si="242"/>
        <v>'02.03.00</v>
      </c>
      <c r="E456" s="32" t="str">
        <f t="shared" si="243"/>
        <v>Компьютерные и информационные науки (УГСН)</v>
      </c>
      <c r="F456" s="33" t="s">
        <v>74</v>
      </c>
      <c r="G456" s="33" t="s">
        <v>89</v>
      </c>
      <c r="H456" s="34"/>
      <c r="I456" s="34"/>
      <c r="J456" s="35" t="s">
        <v>106</v>
      </c>
      <c r="K456" s="36">
        <v>1</v>
      </c>
      <c r="L456" s="36">
        <v>18</v>
      </c>
      <c r="M456" s="37" t="s">
        <v>108</v>
      </c>
      <c r="N456" s="36"/>
      <c r="O456" s="36">
        <v>2</v>
      </c>
      <c r="P456" s="36"/>
      <c r="Q456" s="37"/>
      <c r="R456" s="36"/>
      <c r="S456" s="36"/>
      <c r="T456" s="36"/>
      <c r="U456" s="36"/>
      <c r="V456" s="36"/>
      <c r="W456" s="39" t="str">
        <f t="shared" si="244"/>
        <v>НКАбд</v>
      </c>
      <c r="X456" s="36" t="s">
        <v>92</v>
      </c>
      <c r="Y456" s="36">
        <v>1</v>
      </c>
      <c r="Z456" s="36">
        <v>1</v>
      </c>
      <c r="AA456" s="39">
        <f t="shared" si="245"/>
        <v>12</v>
      </c>
      <c r="AB456" s="49">
        <v>7</v>
      </c>
      <c r="AC456" s="49">
        <v>5</v>
      </c>
      <c r="AD456" s="40">
        <f t="shared" si="246"/>
        <v>12</v>
      </c>
      <c r="AE456" s="41">
        <f t="shared" si="247"/>
        <v>1</v>
      </c>
      <c r="AF456" s="41">
        <f t="shared" si="248"/>
        <v>1</v>
      </c>
      <c r="AG456" s="42" t="s">
        <v>80</v>
      </c>
      <c r="AH456" s="37" t="s">
        <v>81</v>
      </c>
      <c r="AI456" s="37" t="s">
        <v>94</v>
      </c>
      <c r="AJ456" s="50" t="s">
        <v>107</v>
      </c>
      <c r="AK456" s="37"/>
      <c r="AL456" s="44">
        <f t="shared" si="249"/>
        <v>0</v>
      </c>
      <c r="AM456" s="44">
        <f t="shared" si="250"/>
        <v>0</v>
      </c>
      <c r="AN456" s="44">
        <f t="shared" si="251"/>
        <v>36</v>
      </c>
      <c r="AO456" s="44">
        <f t="shared" si="252"/>
        <v>0</v>
      </c>
      <c r="AP456" s="44">
        <f t="shared" si="253"/>
        <v>0</v>
      </c>
      <c r="AQ456" s="44">
        <f t="shared" si="254"/>
        <v>0</v>
      </c>
      <c r="AR456" s="44">
        <f t="shared" si="255"/>
        <v>0</v>
      </c>
      <c r="AS456" s="44">
        <f t="shared" si="256"/>
        <v>0</v>
      </c>
      <c r="AT456" s="44">
        <f t="shared" si="257"/>
        <v>0</v>
      </c>
      <c r="AU456" s="44">
        <f t="shared" si="258"/>
        <v>0</v>
      </c>
      <c r="AV456" s="44">
        <f>IF(M456="ПП",РПП*AA456*(U456/1.5),IF(M456="ВП",ВПр*AA456*(U456/1.5),IF(M456="РПА",РПА*AA456*(U456/1.5),IF(M456="КПА",кпа*AA456*(U456/1.5),0))))</f>
        <v>0</v>
      </c>
      <c r="AW456" s="44">
        <f t="shared" si="259"/>
        <v>0</v>
      </c>
      <c r="AX456" s="44">
        <f t="shared" si="260"/>
        <v>0</v>
      </c>
      <c r="AY456" s="44">
        <f t="shared" si="261"/>
        <v>0</v>
      </c>
      <c r="AZ456" s="44">
        <f t="shared" si="262"/>
        <v>0</v>
      </c>
      <c r="BA456" s="44">
        <f t="shared" si="263"/>
        <v>0</v>
      </c>
      <c r="BB456" s="44">
        <f t="shared" si="264"/>
        <v>0</v>
      </c>
      <c r="BC456" s="44">
        <f t="shared" si="265"/>
        <v>0</v>
      </c>
      <c r="BD456" s="44">
        <f t="shared" si="266"/>
        <v>0</v>
      </c>
      <c r="BE456" s="45">
        <f t="shared" si="267"/>
        <v>36</v>
      </c>
      <c r="BF456" s="46"/>
      <c r="BG456" s="47">
        <f t="shared" si="268"/>
        <v>36</v>
      </c>
      <c r="BH456" s="47">
        <f t="shared" si="269"/>
        <v>1</v>
      </c>
      <c r="BI456" s="47">
        <f t="shared" si="270"/>
        <v>0</v>
      </c>
      <c r="BJ456" s="48">
        <f t="shared" si="271"/>
        <v>0</v>
      </c>
      <c r="BK456" s="48">
        <f t="shared" si="272"/>
        <v>0</v>
      </c>
      <c r="BL456" s="48">
        <f t="shared" si="273"/>
        <v>0</v>
      </c>
    </row>
    <row r="457" spans="1:64" s="2" customFormat="1" ht="30" customHeight="1">
      <c r="A457" s="29" t="str">
        <f t="shared" si="240"/>
        <v>Д</v>
      </c>
      <c r="B457" s="29" t="str">
        <f t="shared" si="241"/>
        <v>Б</v>
      </c>
      <c r="C457" s="30" t="s">
        <v>227</v>
      </c>
      <c r="D457" s="31" t="str">
        <f t="shared" si="242"/>
        <v>'02.03.00</v>
      </c>
      <c r="E457" s="32" t="str">
        <f t="shared" si="243"/>
        <v>Компьютерные и информационные науки (УГСН)</v>
      </c>
      <c r="F457" s="33" t="s">
        <v>74</v>
      </c>
      <c r="G457" s="33" t="s">
        <v>89</v>
      </c>
      <c r="H457" s="34"/>
      <c r="I457" s="34"/>
      <c r="J457" s="35" t="s">
        <v>106</v>
      </c>
      <c r="K457" s="36">
        <v>1</v>
      </c>
      <c r="L457" s="36">
        <v>18</v>
      </c>
      <c r="M457" s="37" t="s">
        <v>108</v>
      </c>
      <c r="N457" s="36"/>
      <c r="O457" s="36">
        <v>2</v>
      </c>
      <c r="P457" s="36"/>
      <c r="Q457" s="37"/>
      <c r="R457" s="36"/>
      <c r="S457" s="36"/>
      <c r="T457" s="36"/>
      <c r="U457" s="36"/>
      <c r="V457" s="36"/>
      <c r="W457" s="39" t="str">
        <f t="shared" si="244"/>
        <v>НКАбд</v>
      </c>
      <c r="X457" s="36" t="s">
        <v>127</v>
      </c>
      <c r="Y457" s="36">
        <v>1</v>
      </c>
      <c r="Z457" s="36">
        <v>1</v>
      </c>
      <c r="AA457" s="39">
        <f t="shared" si="245"/>
        <v>12</v>
      </c>
      <c r="AB457" s="49">
        <v>8</v>
      </c>
      <c r="AC457" s="49">
        <v>4</v>
      </c>
      <c r="AD457" s="40">
        <f t="shared" si="246"/>
        <v>12</v>
      </c>
      <c r="AE457" s="41">
        <f t="shared" si="247"/>
        <v>1</v>
      </c>
      <c r="AF457" s="41">
        <f t="shared" si="248"/>
        <v>1</v>
      </c>
      <c r="AG457" s="42" t="s">
        <v>80</v>
      </c>
      <c r="AH457" s="37" t="s">
        <v>100</v>
      </c>
      <c r="AI457" s="37" t="s">
        <v>109</v>
      </c>
      <c r="AJ457" s="43" t="s">
        <v>110</v>
      </c>
      <c r="AK457" s="37"/>
      <c r="AL457" s="44">
        <f t="shared" si="249"/>
        <v>0</v>
      </c>
      <c r="AM457" s="44">
        <f t="shared" si="250"/>
        <v>0</v>
      </c>
      <c r="AN457" s="44">
        <f t="shared" si="251"/>
        <v>36</v>
      </c>
      <c r="AO457" s="44">
        <f t="shared" si="252"/>
        <v>0</v>
      </c>
      <c r="AP457" s="44">
        <f t="shared" si="253"/>
        <v>0</v>
      </c>
      <c r="AQ457" s="44">
        <f t="shared" si="254"/>
        <v>0</v>
      </c>
      <c r="AR457" s="44">
        <f t="shared" si="255"/>
        <v>0</v>
      </c>
      <c r="AS457" s="44">
        <f t="shared" si="256"/>
        <v>0</v>
      </c>
      <c r="AT457" s="44">
        <f t="shared" si="257"/>
        <v>0</v>
      </c>
      <c r="AU457" s="44">
        <f t="shared" si="258"/>
        <v>0</v>
      </c>
      <c r="AV457" s="44">
        <f>IF(M457="ПП",РПП*AA457*(U457/1.5),IF(M457="ВП",ВПр*AA457*(U457/1.5),IF(M457="РПА",РПА*AA457*(U457/1.5),IF(M457="КПА",кпа*AA457*(U457/1.5),0))))</f>
        <v>0</v>
      </c>
      <c r="AW457" s="44">
        <f t="shared" si="259"/>
        <v>0</v>
      </c>
      <c r="AX457" s="44">
        <f t="shared" si="260"/>
        <v>0</v>
      </c>
      <c r="AY457" s="44">
        <f t="shared" si="261"/>
        <v>0</v>
      </c>
      <c r="AZ457" s="44">
        <f t="shared" si="262"/>
        <v>0</v>
      </c>
      <c r="BA457" s="44">
        <f t="shared" si="263"/>
        <v>0</v>
      </c>
      <c r="BB457" s="44">
        <f t="shared" si="264"/>
        <v>0</v>
      </c>
      <c r="BC457" s="44">
        <f t="shared" si="265"/>
        <v>0</v>
      </c>
      <c r="BD457" s="44">
        <f t="shared" si="266"/>
        <v>0</v>
      </c>
      <c r="BE457" s="45">
        <f t="shared" si="267"/>
        <v>36</v>
      </c>
      <c r="BF457" s="46"/>
      <c r="BG457" s="47">
        <f t="shared" si="268"/>
        <v>36</v>
      </c>
      <c r="BH457" s="47">
        <f t="shared" si="269"/>
        <v>1</v>
      </c>
      <c r="BI457" s="47">
        <f t="shared" si="270"/>
        <v>0</v>
      </c>
      <c r="BJ457" s="48">
        <f t="shared" si="271"/>
        <v>0</v>
      </c>
      <c r="BK457" s="48">
        <f t="shared" si="272"/>
        <v>0</v>
      </c>
      <c r="BL457" s="48">
        <f t="shared" si="273"/>
        <v>0</v>
      </c>
    </row>
    <row r="458" spans="1:64" s="2" customFormat="1" ht="30" customHeight="1">
      <c r="A458" s="29" t="str">
        <f t="shared" si="240"/>
        <v>Д</v>
      </c>
      <c r="B458" s="29" t="str">
        <f t="shared" si="241"/>
        <v>Б</v>
      </c>
      <c r="C458" s="30" t="s">
        <v>227</v>
      </c>
      <c r="D458" s="31" t="str">
        <f t="shared" si="242"/>
        <v>'02.03.00</v>
      </c>
      <c r="E458" s="32" t="str">
        <f t="shared" si="243"/>
        <v>Компьютерные и информационные науки (УГСН)</v>
      </c>
      <c r="F458" s="33" t="s">
        <v>74</v>
      </c>
      <c r="G458" s="33" t="s">
        <v>89</v>
      </c>
      <c r="H458" s="34"/>
      <c r="I458" s="34"/>
      <c r="J458" s="35" t="s">
        <v>106</v>
      </c>
      <c r="K458" s="36">
        <v>1</v>
      </c>
      <c r="L458" s="36">
        <v>18</v>
      </c>
      <c r="M458" s="37" t="s">
        <v>108</v>
      </c>
      <c r="N458" s="36"/>
      <c r="O458" s="36">
        <v>2</v>
      </c>
      <c r="P458" s="36"/>
      <c r="Q458" s="37"/>
      <c r="R458" s="36"/>
      <c r="S458" s="36"/>
      <c r="T458" s="36"/>
      <c r="U458" s="36"/>
      <c r="V458" s="36"/>
      <c r="W458" s="39" t="str">
        <f t="shared" si="244"/>
        <v>НКАбд</v>
      </c>
      <c r="X458" s="36" t="s">
        <v>127</v>
      </c>
      <c r="Y458" s="36">
        <v>1</v>
      </c>
      <c r="Z458" s="36">
        <v>1</v>
      </c>
      <c r="AA458" s="39">
        <f t="shared" si="245"/>
        <v>12</v>
      </c>
      <c r="AB458" s="49">
        <v>7</v>
      </c>
      <c r="AC458" s="49">
        <v>5</v>
      </c>
      <c r="AD458" s="40">
        <f t="shared" si="246"/>
        <v>12</v>
      </c>
      <c r="AE458" s="41">
        <f t="shared" si="247"/>
        <v>1</v>
      </c>
      <c r="AF458" s="41">
        <f t="shared" si="248"/>
        <v>1</v>
      </c>
      <c r="AG458" s="42" t="s">
        <v>80</v>
      </c>
      <c r="AH458" s="37" t="s">
        <v>100</v>
      </c>
      <c r="AI458" s="37" t="s">
        <v>109</v>
      </c>
      <c r="AJ458" s="51" t="s">
        <v>110</v>
      </c>
      <c r="AK458" s="37"/>
      <c r="AL458" s="44">
        <f t="shared" si="249"/>
        <v>0</v>
      </c>
      <c r="AM458" s="44">
        <f t="shared" si="250"/>
        <v>0</v>
      </c>
      <c r="AN458" s="44">
        <f t="shared" si="251"/>
        <v>36</v>
      </c>
      <c r="AO458" s="44">
        <f t="shared" si="252"/>
        <v>0</v>
      </c>
      <c r="AP458" s="44">
        <f t="shared" si="253"/>
        <v>0</v>
      </c>
      <c r="AQ458" s="44">
        <f t="shared" si="254"/>
        <v>0</v>
      </c>
      <c r="AR458" s="44">
        <f t="shared" si="255"/>
        <v>0</v>
      </c>
      <c r="AS458" s="44">
        <f t="shared" si="256"/>
        <v>0</v>
      </c>
      <c r="AT458" s="44">
        <f t="shared" si="257"/>
        <v>0</v>
      </c>
      <c r="AU458" s="44">
        <f t="shared" si="258"/>
        <v>0</v>
      </c>
      <c r="AV458" s="44">
        <f>IF(M458="ПП",РПП*AA458*(U458/1.5),IF(M458="ВП",ВПр*AA458*(U458/1.5),IF(M458="РПА",РПА*AA458*(U458/1.5),IF(M458="КПА",кпа*AA458*(U458/1.5),0))))</f>
        <v>0</v>
      </c>
      <c r="AW458" s="44">
        <f t="shared" si="259"/>
        <v>0</v>
      </c>
      <c r="AX458" s="44">
        <f t="shared" si="260"/>
        <v>0</v>
      </c>
      <c r="AY458" s="44">
        <f t="shared" si="261"/>
        <v>0</v>
      </c>
      <c r="AZ458" s="44">
        <f t="shared" si="262"/>
        <v>0</v>
      </c>
      <c r="BA458" s="44">
        <f t="shared" si="263"/>
        <v>0</v>
      </c>
      <c r="BB458" s="44">
        <f t="shared" si="264"/>
        <v>0</v>
      </c>
      <c r="BC458" s="44">
        <f t="shared" si="265"/>
        <v>0</v>
      </c>
      <c r="BD458" s="44">
        <f t="shared" si="266"/>
        <v>0</v>
      </c>
      <c r="BE458" s="45">
        <f t="shared" si="267"/>
        <v>36</v>
      </c>
      <c r="BF458" s="46"/>
      <c r="BG458" s="47">
        <f t="shared" si="268"/>
        <v>36</v>
      </c>
      <c r="BH458" s="47">
        <f t="shared" si="269"/>
        <v>1</v>
      </c>
      <c r="BI458" s="47">
        <f t="shared" si="270"/>
        <v>0</v>
      </c>
      <c r="BJ458" s="48">
        <f t="shared" si="271"/>
        <v>0</v>
      </c>
      <c r="BK458" s="48">
        <f t="shared" si="272"/>
        <v>0</v>
      </c>
      <c r="BL458" s="48">
        <f t="shared" si="273"/>
        <v>0</v>
      </c>
    </row>
    <row r="459" spans="1:64" s="2" customFormat="1" ht="30" customHeight="1">
      <c r="A459" s="29" t="str">
        <f t="shared" si="240"/>
        <v>Д</v>
      </c>
      <c r="B459" s="29" t="str">
        <f t="shared" si="241"/>
        <v>Б</v>
      </c>
      <c r="C459" s="30" t="s">
        <v>227</v>
      </c>
      <c r="D459" s="31" t="str">
        <f t="shared" si="242"/>
        <v>'02.03.00</v>
      </c>
      <c r="E459" s="32" t="str">
        <f t="shared" si="243"/>
        <v>Компьютерные и информационные науки (УГСН)</v>
      </c>
      <c r="F459" s="33" t="s">
        <v>74</v>
      </c>
      <c r="G459" s="33" t="s">
        <v>89</v>
      </c>
      <c r="H459" s="34"/>
      <c r="I459" s="34"/>
      <c r="J459" s="35" t="s">
        <v>106</v>
      </c>
      <c r="K459" s="38">
        <v>1</v>
      </c>
      <c r="L459" s="36">
        <v>18</v>
      </c>
      <c r="M459" s="37" t="s">
        <v>108</v>
      </c>
      <c r="N459" s="38"/>
      <c r="O459" s="38">
        <v>2</v>
      </c>
      <c r="P459" s="38"/>
      <c r="Q459" s="37"/>
      <c r="R459" s="38"/>
      <c r="S459" s="38"/>
      <c r="T459" s="38"/>
      <c r="U459" s="38"/>
      <c r="V459" s="38"/>
      <c r="W459" s="39" t="str">
        <f t="shared" si="244"/>
        <v>НКАбд</v>
      </c>
      <c r="X459" s="36" t="s">
        <v>128</v>
      </c>
      <c r="Y459" s="36">
        <v>1</v>
      </c>
      <c r="Z459" s="36">
        <v>1</v>
      </c>
      <c r="AA459" s="39">
        <f t="shared" si="245"/>
        <v>12</v>
      </c>
      <c r="AB459" s="49">
        <v>8</v>
      </c>
      <c r="AC459" s="49">
        <v>4</v>
      </c>
      <c r="AD459" s="40">
        <f t="shared" si="246"/>
        <v>12</v>
      </c>
      <c r="AE459" s="41">
        <f t="shared" si="247"/>
        <v>1</v>
      </c>
      <c r="AF459" s="41">
        <f t="shared" si="248"/>
        <v>1</v>
      </c>
      <c r="AG459" s="42" t="s">
        <v>80</v>
      </c>
      <c r="AH459" s="37" t="s">
        <v>81</v>
      </c>
      <c r="AI459" s="37" t="s">
        <v>94</v>
      </c>
      <c r="AJ459" s="43" t="s">
        <v>107</v>
      </c>
      <c r="AK459" s="37"/>
      <c r="AL459" s="44">
        <f t="shared" si="249"/>
        <v>0</v>
      </c>
      <c r="AM459" s="44">
        <f t="shared" si="250"/>
        <v>0</v>
      </c>
      <c r="AN459" s="44">
        <f t="shared" si="251"/>
        <v>36</v>
      </c>
      <c r="AO459" s="44">
        <f t="shared" si="252"/>
        <v>0</v>
      </c>
      <c r="AP459" s="44">
        <f t="shared" si="253"/>
        <v>0</v>
      </c>
      <c r="AQ459" s="44">
        <f t="shared" si="254"/>
        <v>0</v>
      </c>
      <c r="AR459" s="44">
        <f t="shared" si="255"/>
        <v>0</v>
      </c>
      <c r="AS459" s="44">
        <f t="shared" si="256"/>
        <v>0</v>
      </c>
      <c r="AT459" s="44">
        <f t="shared" si="257"/>
        <v>0</v>
      </c>
      <c r="AU459" s="44">
        <f t="shared" si="258"/>
        <v>0</v>
      </c>
      <c r="AV459" s="44">
        <f>IF(M459="ПП",РПП*AA459*(U459/1.5),IF(M459="ВП",ВПр*AA459*(U459/1.5),IF(M459="РПА",РПА*AA459*(U459/1.5),IF(M459="КПА",кпа*AA459*(U459/1.5),0))))</f>
        <v>0</v>
      </c>
      <c r="AW459" s="44">
        <f t="shared" si="259"/>
        <v>0</v>
      </c>
      <c r="AX459" s="44">
        <f t="shared" si="260"/>
        <v>0</v>
      </c>
      <c r="AY459" s="44">
        <f t="shared" si="261"/>
        <v>0</v>
      </c>
      <c r="AZ459" s="44">
        <f t="shared" si="262"/>
        <v>0</v>
      </c>
      <c r="BA459" s="44">
        <f t="shared" si="263"/>
        <v>0</v>
      </c>
      <c r="BB459" s="44">
        <f t="shared" si="264"/>
        <v>0</v>
      </c>
      <c r="BC459" s="44">
        <f t="shared" si="265"/>
        <v>0</v>
      </c>
      <c r="BD459" s="44">
        <f t="shared" si="266"/>
        <v>0</v>
      </c>
      <c r="BE459" s="45">
        <f t="shared" si="267"/>
        <v>36</v>
      </c>
      <c r="BF459" s="46"/>
      <c r="BG459" s="47">
        <f t="shared" si="268"/>
        <v>36</v>
      </c>
      <c r="BH459" s="47">
        <f t="shared" si="269"/>
        <v>1</v>
      </c>
      <c r="BI459" s="47">
        <f t="shared" si="270"/>
        <v>0</v>
      </c>
      <c r="BJ459" s="48">
        <f t="shared" si="271"/>
        <v>0</v>
      </c>
      <c r="BK459" s="48">
        <f t="shared" si="272"/>
        <v>0</v>
      </c>
      <c r="BL459" s="48">
        <f t="shared" si="273"/>
        <v>0</v>
      </c>
    </row>
    <row r="460" spans="1:64" s="2" customFormat="1" ht="30" customHeight="1">
      <c r="A460" s="29" t="str">
        <f t="shared" si="240"/>
        <v>Д</v>
      </c>
      <c r="B460" s="29" t="str">
        <f t="shared" si="241"/>
        <v>Б</v>
      </c>
      <c r="C460" s="30" t="s">
        <v>227</v>
      </c>
      <c r="D460" s="31" t="str">
        <f t="shared" si="242"/>
        <v>'02.03.00</v>
      </c>
      <c r="E460" s="32" t="str">
        <f t="shared" si="243"/>
        <v>Компьютерные и информационные науки (УГСН)</v>
      </c>
      <c r="F460" s="33" t="s">
        <v>74</v>
      </c>
      <c r="G460" s="33" t="s">
        <v>89</v>
      </c>
      <c r="H460" s="34"/>
      <c r="I460" s="34"/>
      <c r="J460" s="35" t="s">
        <v>106</v>
      </c>
      <c r="K460" s="36">
        <v>1</v>
      </c>
      <c r="L460" s="36">
        <v>18</v>
      </c>
      <c r="M460" s="37" t="s">
        <v>108</v>
      </c>
      <c r="N460" s="36"/>
      <c r="O460" s="36">
        <v>2</v>
      </c>
      <c r="P460" s="36"/>
      <c r="Q460" s="37"/>
      <c r="R460" s="36"/>
      <c r="S460" s="36"/>
      <c r="T460" s="36"/>
      <c r="U460" s="36"/>
      <c r="V460" s="36"/>
      <c r="W460" s="39" t="str">
        <f t="shared" si="244"/>
        <v>НКАбд</v>
      </c>
      <c r="X460" s="36" t="s">
        <v>128</v>
      </c>
      <c r="Y460" s="36">
        <v>1</v>
      </c>
      <c r="Z460" s="36">
        <v>1</v>
      </c>
      <c r="AA460" s="39">
        <f t="shared" si="245"/>
        <v>12</v>
      </c>
      <c r="AB460" s="49">
        <v>7</v>
      </c>
      <c r="AC460" s="49">
        <v>5</v>
      </c>
      <c r="AD460" s="40">
        <f t="shared" si="246"/>
        <v>12</v>
      </c>
      <c r="AE460" s="41">
        <f t="shared" si="247"/>
        <v>1</v>
      </c>
      <c r="AF460" s="41">
        <f t="shared" si="248"/>
        <v>1</v>
      </c>
      <c r="AG460" s="42" t="s">
        <v>80</v>
      </c>
      <c r="AH460" s="37" t="s">
        <v>81</v>
      </c>
      <c r="AI460" s="37" t="s">
        <v>94</v>
      </c>
      <c r="AJ460" s="43" t="s">
        <v>107</v>
      </c>
      <c r="AK460" s="37"/>
      <c r="AL460" s="44">
        <f t="shared" si="249"/>
        <v>0</v>
      </c>
      <c r="AM460" s="44">
        <f t="shared" si="250"/>
        <v>0</v>
      </c>
      <c r="AN460" s="44">
        <f t="shared" si="251"/>
        <v>36</v>
      </c>
      <c r="AO460" s="44">
        <f t="shared" si="252"/>
        <v>0</v>
      </c>
      <c r="AP460" s="44">
        <f t="shared" si="253"/>
        <v>0</v>
      </c>
      <c r="AQ460" s="44">
        <f t="shared" si="254"/>
        <v>0</v>
      </c>
      <c r="AR460" s="44">
        <f t="shared" si="255"/>
        <v>0</v>
      </c>
      <c r="AS460" s="44">
        <f t="shared" si="256"/>
        <v>0</v>
      </c>
      <c r="AT460" s="44">
        <f t="shared" si="257"/>
        <v>0</v>
      </c>
      <c r="AU460" s="44">
        <f t="shared" si="258"/>
        <v>0</v>
      </c>
      <c r="AV460" s="44">
        <f>IF(M460="ПП",РПП*AA460*(U460/1.5),IF(M460="ВП",ВПр*AA460*(U460/1.5),IF(M460="РПА",РПА*AA460*(U460/1.5),IF(M460="КПА",кпа*AA460*(U460/1.5),0))))</f>
        <v>0</v>
      </c>
      <c r="AW460" s="44">
        <f t="shared" si="259"/>
        <v>0</v>
      </c>
      <c r="AX460" s="44">
        <f t="shared" si="260"/>
        <v>0</v>
      </c>
      <c r="AY460" s="44">
        <f t="shared" si="261"/>
        <v>0</v>
      </c>
      <c r="AZ460" s="44">
        <f t="shared" si="262"/>
        <v>0</v>
      </c>
      <c r="BA460" s="44">
        <f t="shared" si="263"/>
        <v>0</v>
      </c>
      <c r="BB460" s="44">
        <f t="shared" si="264"/>
        <v>0</v>
      </c>
      <c r="BC460" s="44">
        <f t="shared" si="265"/>
        <v>0</v>
      </c>
      <c r="BD460" s="44">
        <f t="shared" si="266"/>
        <v>0</v>
      </c>
      <c r="BE460" s="45">
        <f t="shared" si="267"/>
        <v>36</v>
      </c>
      <c r="BF460" s="46"/>
      <c r="BG460" s="47">
        <f t="shared" si="268"/>
        <v>36</v>
      </c>
      <c r="BH460" s="47">
        <f t="shared" si="269"/>
        <v>1</v>
      </c>
      <c r="BI460" s="47">
        <f t="shared" si="270"/>
        <v>0</v>
      </c>
      <c r="BJ460" s="48">
        <f t="shared" si="271"/>
        <v>0</v>
      </c>
      <c r="BK460" s="48">
        <f t="shared" si="272"/>
        <v>0</v>
      </c>
      <c r="BL460" s="48">
        <f t="shared" si="273"/>
        <v>0</v>
      </c>
    </row>
    <row r="461" spans="1:64" s="2" customFormat="1" ht="30" customHeight="1">
      <c r="A461" s="29" t="str">
        <f t="shared" si="240"/>
        <v>Д</v>
      </c>
      <c r="B461" s="29" t="str">
        <f t="shared" si="241"/>
        <v>Б</v>
      </c>
      <c r="C461" s="30" t="s">
        <v>227</v>
      </c>
      <c r="D461" s="31" t="str">
        <f t="shared" si="242"/>
        <v>'02.03.00</v>
      </c>
      <c r="E461" s="32" t="str">
        <f t="shared" si="243"/>
        <v>Компьютерные и информационные науки (УГСН)</v>
      </c>
      <c r="F461" s="33" t="s">
        <v>74</v>
      </c>
      <c r="G461" s="33" t="s">
        <v>89</v>
      </c>
      <c r="H461" s="34"/>
      <c r="I461" s="34"/>
      <c r="J461" s="35" t="s">
        <v>106</v>
      </c>
      <c r="K461" s="36">
        <v>1</v>
      </c>
      <c r="L461" s="36">
        <v>18</v>
      </c>
      <c r="M461" s="37" t="s">
        <v>108</v>
      </c>
      <c r="N461" s="36"/>
      <c r="O461" s="36">
        <v>2</v>
      </c>
      <c r="P461" s="36"/>
      <c r="Q461" s="37"/>
      <c r="R461" s="36"/>
      <c r="S461" s="36"/>
      <c r="T461" s="36"/>
      <c r="U461" s="36"/>
      <c r="V461" s="36"/>
      <c r="W461" s="39" t="str">
        <f t="shared" si="244"/>
        <v>НКАбд</v>
      </c>
      <c r="X461" s="36" t="s">
        <v>216</v>
      </c>
      <c r="Y461" s="36">
        <v>1</v>
      </c>
      <c r="Z461" s="36">
        <v>1</v>
      </c>
      <c r="AA461" s="39">
        <f t="shared" si="245"/>
        <v>12</v>
      </c>
      <c r="AB461" s="49">
        <v>7</v>
      </c>
      <c r="AC461" s="49">
        <v>5</v>
      </c>
      <c r="AD461" s="40">
        <f t="shared" si="246"/>
        <v>12</v>
      </c>
      <c r="AE461" s="41">
        <f t="shared" si="247"/>
        <v>1</v>
      </c>
      <c r="AF461" s="41">
        <f t="shared" si="248"/>
        <v>1</v>
      </c>
      <c r="AG461" s="42" t="s">
        <v>80</v>
      </c>
      <c r="AH461" s="37" t="s">
        <v>100</v>
      </c>
      <c r="AI461" s="37" t="s">
        <v>109</v>
      </c>
      <c r="AJ461" s="43" t="s">
        <v>110</v>
      </c>
      <c r="AK461" s="37"/>
      <c r="AL461" s="44">
        <f t="shared" si="249"/>
        <v>0</v>
      </c>
      <c r="AM461" s="44">
        <f t="shared" si="250"/>
        <v>0</v>
      </c>
      <c r="AN461" s="44">
        <f t="shared" si="251"/>
        <v>36</v>
      </c>
      <c r="AO461" s="44">
        <f t="shared" si="252"/>
        <v>0</v>
      </c>
      <c r="AP461" s="44">
        <f t="shared" si="253"/>
        <v>0</v>
      </c>
      <c r="AQ461" s="44">
        <f t="shared" si="254"/>
        <v>0</v>
      </c>
      <c r="AR461" s="44">
        <f t="shared" si="255"/>
        <v>0</v>
      </c>
      <c r="AS461" s="44">
        <f t="shared" si="256"/>
        <v>0</v>
      </c>
      <c r="AT461" s="44">
        <f t="shared" si="257"/>
        <v>0</v>
      </c>
      <c r="AU461" s="44">
        <f t="shared" si="258"/>
        <v>0</v>
      </c>
      <c r="AV461" s="44">
        <f>IF(M461="ПП",РПП*AA461*(U461/1.5),IF(M461="ВП",ВПр*AA461*(U461/1.5),IF(M461="РПА",РПА*AA461*(U461/1.5),IF(M461="КПА",кпа*AA461*(U461/1.5),0))))</f>
        <v>0</v>
      </c>
      <c r="AW461" s="44">
        <f t="shared" si="259"/>
        <v>0</v>
      </c>
      <c r="AX461" s="44">
        <f t="shared" si="260"/>
        <v>0</v>
      </c>
      <c r="AY461" s="44">
        <f t="shared" si="261"/>
        <v>0</v>
      </c>
      <c r="AZ461" s="44">
        <f t="shared" si="262"/>
        <v>0</v>
      </c>
      <c r="BA461" s="44">
        <f t="shared" si="263"/>
        <v>0</v>
      </c>
      <c r="BB461" s="44">
        <f t="shared" si="264"/>
        <v>0</v>
      </c>
      <c r="BC461" s="44">
        <f t="shared" si="265"/>
        <v>0</v>
      </c>
      <c r="BD461" s="44">
        <f t="shared" si="266"/>
        <v>0</v>
      </c>
      <c r="BE461" s="45">
        <f t="shared" si="267"/>
        <v>36</v>
      </c>
      <c r="BF461" s="46"/>
      <c r="BG461" s="47">
        <f t="shared" si="268"/>
        <v>36</v>
      </c>
      <c r="BH461" s="47">
        <f t="shared" si="269"/>
        <v>1</v>
      </c>
      <c r="BI461" s="47">
        <f t="shared" si="270"/>
        <v>0</v>
      </c>
      <c r="BJ461" s="48">
        <f t="shared" si="271"/>
        <v>0</v>
      </c>
      <c r="BK461" s="48">
        <f t="shared" si="272"/>
        <v>0</v>
      </c>
      <c r="BL461" s="48">
        <f t="shared" si="273"/>
        <v>0</v>
      </c>
    </row>
    <row r="462" spans="1:64" s="2" customFormat="1" ht="30" customHeight="1">
      <c r="A462" s="29" t="str">
        <f t="shared" si="240"/>
        <v>Д</v>
      </c>
      <c r="B462" s="29" t="str">
        <f t="shared" si="241"/>
        <v>Б</v>
      </c>
      <c r="C462" s="30" t="s">
        <v>227</v>
      </c>
      <c r="D462" s="31" t="str">
        <f t="shared" si="242"/>
        <v>'02.03.00</v>
      </c>
      <c r="E462" s="32" t="str">
        <f t="shared" si="243"/>
        <v>Компьютерные и информационные науки (УГСН)</v>
      </c>
      <c r="F462" s="33" t="s">
        <v>74</v>
      </c>
      <c r="G462" s="33" t="s">
        <v>89</v>
      </c>
      <c r="H462" s="34"/>
      <c r="I462" s="34"/>
      <c r="J462" s="35" t="s">
        <v>106</v>
      </c>
      <c r="K462" s="36">
        <v>1</v>
      </c>
      <c r="L462" s="36">
        <v>18</v>
      </c>
      <c r="M462" s="37" t="s">
        <v>108</v>
      </c>
      <c r="N462" s="36"/>
      <c r="O462" s="36">
        <v>2</v>
      </c>
      <c r="P462" s="36"/>
      <c r="Q462" s="37"/>
      <c r="R462" s="36"/>
      <c r="S462" s="36"/>
      <c r="T462" s="36"/>
      <c r="U462" s="36"/>
      <c r="V462" s="36"/>
      <c r="W462" s="39" t="str">
        <f t="shared" si="244"/>
        <v>НКАбд</v>
      </c>
      <c r="X462" s="36" t="s">
        <v>216</v>
      </c>
      <c r="Y462" s="36">
        <v>1</v>
      </c>
      <c r="Z462" s="36">
        <v>1</v>
      </c>
      <c r="AA462" s="39">
        <f t="shared" si="245"/>
        <v>11</v>
      </c>
      <c r="AB462" s="49">
        <v>7</v>
      </c>
      <c r="AC462" s="49">
        <v>4</v>
      </c>
      <c r="AD462" s="40">
        <f t="shared" si="246"/>
        <v>12</v>
      </c>
      <c r="AE462" s="41">
        <f t="shared" si="247"/>
        <v>0.91666666666666663</v>
      </c>
      <c r="AF462" s="41">
        <f t="shared" si="248"/>
        <v>0.91666666666666663</v>
      </c>
      <c r="AG462" s="42" t="s">
        <v>80</v>
      </c>
      <c r="AH462" s="37" t="s">
        <v>100</v>
      </c>
      <c r="AI462" s="37" t="s">
        <v>109</v>
      </c>
      <c r="AJ462" s="43" t="s">
        <v>110</v>
      </c>
      <c r="AK462" s="37"/>
      <c r="AL462" s="44">
        <f t="shared" si="249"/>
        <v>0</v>
      </c>
      <c r="AM462" s="44">
        <f t="shared" si="250"/>
        <v>0</v>
      </c>
      <c r="AN462" s="44">
        <f t="shared" si="251"/>
        <v>33</v>
      </c>
      <c r="AO462" s="44">
        <f t="shared" si="252"/>
        <v>0</v>
      </c>
      <c r="AP462" s="44">
        <f t="shared" si="253"/>
        <v>0</v>
      </c>
      <c r="AQ462" s="44">
        <f t="shared" si="254"/>
        <v>0</v>
      </c>
      <c r="AR462" s="44">
        <f t="shared" si="255"/>
        <v>0</v>
      </c>
      <c r="AS462" s="44">
        <f t="shared" si="256"/>
        <v>0</v>
      </c>
      <c r="AT462" s="44">
        <f t="shared" si="257"/>
        <v>0</v>
      </c>
      <c r="AU462" s="44">
        <f t="shared" si="258"/>
        <v>0</v>
      </c>
      <c r="AV462" s="44">
        <f>IF(M462="ПП",РПП*AA462*(U462/1.5),IF(M462="ВП",ВПр*AA462*(U462/1.5),IF(M462="РПА",РПА*AA462*(U462/1.5),IF(M462="КПА",кпа*AA462*(U462/1.5),0))))</f>
        <v>0</v>
      </c>
      <c r="AW462" s="44">
        <f t="shared" si="259"/>
        <v>0</v>
      </c>
      <c r="AX462" s="44">
        <f t="shared" si="260"/>
        <v>0</v>
      </c>
      <c r="AY462" s="44">
        <f t="shared" si="261"/>
        <v>0</v>
      </c>
      <c r="AZ462" s="44">
        <f t="shared" si="262"/>
        <v>0</v>
      </c>
      <c r="BA462" s="44">
        <f t="shared" si="263"/>
        <v>0</v>
      </c>
      <c r="BB462" s="44">
        <f t="shared" si="264"/>
        <v>0</v>
      </c>
      <c r="BC462" s="44">
        <f t="shared" si="265"/>
        <v>0</v>
      </c>
      <c r="BD462" s="44">
        <f t="shared" si="266"/>
        <v>0</v>
      </c>
      <c r="BE462" s="45">
        <f t="shared" si="267"/>
        <v>33</v>
      </c>
      <c r="BF462" s="46"/>
      <c r="BG462" s="47">
        <f t="shared" si="268"/>
        <v>33</v>
      </c>
      <c r="BH462" s="47">
        <f t="shared" si="269"/>
        <v>1</v>
      </c>
      <c r="BI462" s="47">
        <f t="shared" si="270"/>
        <v>0</v>
      </c>
      <c r="BJ462" s="48">
        <f t="shared" si="271"/>
        <v>0</v>
      </c>
      <c r="BK462" s="48">
        <f t="shared" si="272"/>
        <v>0</v>
      </c>
      <c r="BL462" s="48">
        <f t="shared" si="273"/>
        <v>0</v>
      </c>
    </row>
    <row r="463" spans="1:64" s="2" customFormat="1" ht="30" customHeight="1">
      <c r="A463" s="29" t="str">
        <f t="shared" si="240"/>
        <v>Д</v>
      </c>
      <c r="B463" s="29" t="str">
        <f t="shared" si="241"/>
        <v>Б</v>
      </c>
      <c r="C463" s="30" t="s">
        <v>227</v>
      </c>
      <c r="D463" s="31" t="str">
        <f t="shared" si="242"/>
        <v>'02.03.00</v>
      </c>
      <c r="E463" s="32" t="str">
        <f t="shared" si="243"/>
        <v>Компьютерные и информационные науки (УГСН)</v>
      </c>
      <c r="F463" s="33" t="s">
        <v>74</v>
      </c>
      <c r="G463" s="33" t="s">
        <v>89</v>
      </c>
      <c r="H463" s="34"/>
      <c r="I463" s="34"/>
      <c r="J463" s="35" t="s">
        <v>106</v>
      </c>
      <c r="K463" s="36">
        <v>1</v>
      </c>
      <c r="L463" s="36">
        <v>18</v>
      </c>
      <c r="M463" s="37" t="s">
        <v>108</v>
      </c>
      <c r="N463" s="36"/>
      <c r="O463" s="36">
        <v>2</v>
      </c>
      <c r="P463" s="36"/>
      <c r="Q463" s="37"/>
      <c r="R463" s="36"/>
      <c r="S463" s="36"/>
      <c r="T463" s="36"/>
      <c r="U463" s="36"/>
      <c r="V463" s="36"/>
      <c r="W463" s="39" t="str">
        <f t="shared" si="244"/>
        <v>НКАбд</v>
      </c>
      <c r="X463" s="36" t="s">
        <v>231</v>
      </c>
      <c r="Y463" s="36">
        <v>1</v>
      </c>
      <c r="Z463" s="36">
        <v>1</v>
      </c>
      <c r="AA463" s="39">
        <f t="shared" si="245"/>
        <v>12</v>
      </c>
      <c r="AB463" s="49">
        <v>7</v>
      </c>
      <c r="AC463" s="49">
        <v>5</v>
      </c>
      <c r="AD463" s="40">
        <f t="shared" si="246"/>
        <v>12</v>
      </c>
      <c r="AE463" s="41">
        <f t="shared" si="247"/>
        <v>1</v>
      </c>
      <c r="AF463" s="41">
        <f t="shared" si="248"/>
        <v>1</v>
      </c>
      <c r="AG463" s="42" t="s">
        <v>80</v>
      </c>
      <c r="AH463" s="37" t="s">
        <v>81</v>
      </c>
      <c r="AI463" s="37" t="s">
        <v>94</v>
      </c>
      <c r="AJ463" s="43" t="s">
        <v>107</v>
      </c>
      <c r="AK463" s="37"/>
      <c r="AL463" s="44">
        <f t="shared" si="249"/>
        <v>0</v>
      </c>
      <c r="AM463" s="44">
        <f t="shared" si="250"/>
        <v>0</v>
      </c>
      <c r="AN463" s="44">
        <f t="shared" si="251"/>
        <v>36</v>
      </c>
      <c r="AO463" s="44">
        <f t="shared" si="252"/>
        <v>0</v>
      </c>
      <c r="AP463" s="44">
        <f t="shared" si="253"/>
        <v>0</v>
      </c>
      <c r="AQ463" s="44">
        <f t="shared" si="254"/>
        <v>0</v>
      </c>
      <c r="AR463" s="44">
        <f t="shared" si="255"/>
        <v>0</v>
      </c>
      <c r="AS463" s="44">
        <f t="shared" si="256"/>
        <v>0</v>
      </c>
      <c r="AT463" s="44">
        <f t="shared" si="257"/>
        <v>0</v>
      </c>
      <c r="AU463" s="44">
        <f t="shared" si="258"/>
        <v>0</v>
      </c>
      <c r="AV463" s="44">
        <f>IF(M463="ПП",РПП*AA463*(U463/1.5),IF(M463="ВП",ВПр*AA463*(U463/1.5),IF(M463="РПА",РПА*AA463*(U463/1.5),IF(M463="КПА",кпа*AA463*(U463/1.5),0))))</f>
        <v>0</v>
      </c>
      <c r="AW463" s="44">
        <f t="shared" si="259"/>
        <v>0</v>
      </c>
      <c r="AX463" s="44">
        <f t="shared" si="260"/>
        <v>0</v>
      </c>
      <c r="AY463" s="44">
        <f t="shared" si="261"/>
        <v>0</v>
      </c>
      <c r="AZ463" s="44">
        <f t="shared" si="262"/>
        <v>0</v>
      </c>
      <c r="BA463" s="44">
        <f t="shared" si="263"/>
        <v>0</v>
      </c>
      <c r="BB463" s="44">
        <f t="shared" si="264"/>
        <v>0</v>
      </c>
      <c r="BC463" s="44">
        <f t="shared" si="265"/>
        <v>0</v>
      </c>
      <c r="BD463" s="44">
        <f t="shared" si="266"/>
        <v>0</v>
      </c>
      <c r="BE463" s="45">
        <f t="shared" si="267"/>
        <v>36</v>
      </c>
      <c r="BF463" s="46"/>
      <c r="BG463" s="47">
        <f t="shared" si="268"/>
        <v>36</v>
      </c>
      <c r="BH463" s="47">
        <f t="shared" si="269"/>
        <v>1</v>
      </c>
      <c r="BI463" s="47">
        <f t="shared" si="270"/>
        <v>0</v>
      </c>
      <c r="BJ463" s="48">
        <f t="shared" si="271"/>
        <v>0</v>
      </c>
      <c r="BK463" s="48">
        <f t="shared" si="272"/>
        <v>0</v>
      </c>
      <c r="BL463" s="48">
        <f t="shared" si="273"/>
        <v>0</v>
      </c>
    </row>
    <row r="464" spans="1:64" s="2" customFormat="1" ht="30" customHeight="1">
      <c r="A464" s="29" t="str">
        <f t="shared" si="240"/>
        <v>Д</v>
      </c>
      <c r="B464" s="29" t="str">
        <f t="shared" si="241"/>
        <v>Б</v>
      </c>
      <c r="C464" s="30" t="s">
        <v>227</v>
      </c>
      <c r="D464" s="31" t="str">
        <f t="shared" si="242"/>
        <v>'02.03.00</v>
      </c>
      <c r="E464" s="32" t="str">
        <f t="shared" si="243"/>
        <v>Компьютерные и информационные науки (УГСН)</v>
      </c>
      <c r="F464" s="33" t="s">
        <v>74</v>
      </c>
      <c r="G464" s="33" t="s">
        <v>89</v>
      </c>
      <c r="H464" s="34"/>
      <c r="I464" s="34"/>
      <c r="J464" s="35" t="s">
        <v>106</v>
      </c>
      <c r="K464" s="36">
        <v>1</v>
      </c>
      <c r="L464" s="36">
        <v>18</v>
      </c>
      <c r="M464" s="37" t="s">
        <v>108</v>
      </c>
      <c r="N464" s="36"/>
      <c r="O464" s="36">
        <v>2</v>
      </c>
      <c r="P464" s="36"/>
      <c r="Q464" s="37"/>
      <c r="R464" s="36"/>
      <c r="S464" s="36"/>
      <c r="T464" s="36"/>
      <c r="U464" s="36"/>
      <c r="V464" s="36"/>
      <c r="W464" s="39" t="str">
        <f t="shared" si="244"/>
        <v>НКАбд</v>
      </c>
      <c r="X464" s="36" t="s">
        <v>231</v>
      </c>
      <c r="Y464" s="36">
        <v>1</v>
      </c>
      <c r="Z464" s="36">
        <v>1</v>
      </c>
      <c r="AA464" s="39">
        <f t="shared" si="245"/>
        <v>11</v>
      </c>
      <c r="AB464" s="49">
        <v>7</v>
      </c>
      <c r="AC464" s="49">
        <v>4</v>
      </c>
      <c r="AD464" s="40">
        <f t="shared" si="246"/>
        <v>12</v>
      </c>
      <c r="AE464" s="41">
        <f t="shared" si="247"/>
        <v>0.91666666666666663</v>
      </c>
      <c r="AF464" s="41">
        <f t="shared" si="248"/>
        <v>0.91666666666666663</v>
      </c>
      <c r="AG464" s="42" t="s">
        <v>80</v>
      </c>
      <c r="AH464" s="37" t="s">
        <v>81</v>
      </c>
      <c r="AI464" s="37" t="s">
        <v>94</v>
      </c>
      <c r="AJ464" s="50" t="s">
        <v>107</v>
      </c>
      <c r="AK464" s="37"/>
      <c r="AL464" s="44">
        <f t="shared" si="249"/>
        <v>0</v>
      </c>
      <c r="AM464" s="44">
        <f t="shared" si="250"/>
        <v>0</v>
      </c>
      <c r="AN464" s="44">
        <f t="shared" si="251"/>
        <v>33</v>
      </c>
      <c r="AO464" s="44">
        <f t="shared" si="252"/>
        <v>0</v>
      </c>
      <c r="AP464" s="44">
        <f t="shared" si="253"/>
        <v>0</v>
      </c>
      <c r="AQ464" s="44">
        <f t="shared" si="254"/>
        <v>0</v>
      </c>
      <c r="AR464" s="44">
        <f t="shared" si="255"/>
        <v>0</v>
      </c>
      <c r="AS464" s="44">
        <f t="shared" si="256"/>
        <v>0</v>
      </c>
      <c r="AT464" s="44">
        <f t="shared" si="257"/>
        <v>0</v>
      </c>
      <c r="AU464" s="44">
        <f t="shared" si="258"/>
        <v>0</v>
      </c>
      <c r="AV464" s="44">
        <f>IF(M464="ПП",РПП*AA464*(U464/1.5),IF(M464="ВП",ВПр*AA464*(U464/1.5),IF(M464="РПА",РПА*AA464*(U464/1.5),IF(M464="КПА",кпа*AA464*(U464/1.5),0))))</f>
        <v>0</v>
      </c>
      <c r="AW464" s="44">
        <f t="shared" si="259"/>
        <v>0</v>
      </c>
      <c r="AX464" s="44">
        <f t="shared" si="260"/>
        <v>0</v>
      </c>
      <c r="AY464" s="44">
        <f t="shared" si="261"/>
        <v>0</v>
      </c>
      <c r="AZ464" s="44">
        <f t="shared" si="262"/>
        <v>0</v>
      </c>
      <c r="BA464" s="44">
        <f t="shared" si="263"/>
        <v>0</v>
      </c>
      <c r="BB464" s="44">
        <f t="shared" si="264"/>
        <v>0</v>
      </c>
      <c r="BC464" s="44">
        <f t="shared" si="265"/>
        <v>0</v>
      </c>
      <c r="BD464" s="44">
        <f t="shared" si="266"/>
        <v>0</v>
      </c>
      <c r="BE464" s="45">
        <f t="shared" si="267"/>
        <v>33</v>
      </c>
      <c r="BF464" s="46"/>
      <c r="BG464" s="47">
        <f t="shared" si="268"/>
        <v>33</v>
      </c>
      <c r="BH464" s="47">
        <f t="shared" si="269"/>
        <v>1</v>
      </c>
      <c r="BI464" s="47">
        <f t="shared" si="270"/>
        <v>0</v>
      </c>
      <c r="BJ464" s="48">
        <f t="shared" si="271"/>
        <v>0</v>
      </c>
      <c r="BK464" s="48">
        <f t="shared" si="272"/>
        <v>0</v>
      </c>
      <c r="BL464" s="48">
        <f t="shared" si="273"/>
        <v>0</v>
      </c>
    </row>
    <row r="465" spans="1:64" s="2" customFormat="1" ht="30" customHeight="1">
      <c r="A465" s="29" t="str">
        <f t="shared" si="240"/>
        <v>Д</v>
      </c>
      <c r="B465" s="29" t="str">
        <f t="shared" si="241"/>
        <v>Б</v>
      </c>
      <c r="C465" s="30" t="s">
        <v>227</v>
      </c>
      <c r="D465" s="31" t="str">
        <f t="shared" si="242"/>
        <v>'02.03.00</v>
      </c>
      <c r="E465" s="32" t="str">
        <f t="shared" si="243"/>
        <v>Компьютерные и информационные науки (УГСН)</v>
      </c>
      <c r="F465" s="33" t="s">
        <v>74</v>
      </c>
      <c r="G465" s="33" t="s">
        <v>89</v>
      </c>
      <c r="H465" s="34"/>
      <c r="I465" s="34"/>
      <c r="J465" s="35" t="s">
        <v>106</v>
      </c>
      <c r="K465" s="36">
        <v>1</v>
      </c>
      <c r="L465" s="36">
        <v>18</v>
      </c>
      <c r="M465" s="37" t="s">
        <v>108</v>
      </c>
      <c r="N465" s="36"/>
      <c r="O465" s="36">
        <v>2</v>
      </c>
      <c r="P465" s="36"/>
      <c r="Q465" s="37"/>
      <c r="R465" s="36"/>
      <c r="S465" s="36"/>
      <c r="T465" s="36"/>
      <c r="U465" s="36"/>
      <c r="V465" s="36"/>
      <c r="W465" s="39" t="str">
        <f t="shared" si="244"/>
        <v>НКАбд</v>
      </c>
      <c r="X465" s="36" t="s">
        <v>232</v>
      </c>
      <c r="Y465" s="36">
        <v>1</v>
      </c>
      <c r="Z465" s="36">
        <v>1</v>
      </c>
      <c r="AA465" s="39">
        <f t="shared" si="245"/>
        <v>12</v>
      </c>
      <c r="AB465" s="49">
        <v>7</v>
      </c>
      <c r="AC465" s="49">
        <v>5</v>
      </c>
      <c r="AD465" s="40">
        <f t="shared" si="246"/>
        <v>12</v>
      </c>
      <c r="AE465" s="41">
        <f t="shared" si="247"/>
        <v>1</v>
      </c>
      <c r="AF465" s="41">
        <f t="shared" si="248"/>
        <v>1</v>
      </c>
      <c r="AG465" s="42" t="s">
        <v>80</v>
      </c>
      <c r="AH465" s="37" t="s">
        <v>100</v>
      </c>
      <c r="AI465" s="37" t="s">
        <v>109</v>
      </c>
      <c r="AJ465" s="43" t="s">
        <v>110</v>
      </c>
      <c r="AK465" s="37"/>
      <c r="AL465" s="44">
        <f t="shared" si="249"/>
        <v>0</v>
      </c>
      <c r="AM465" s="44">
        <f t="shared" si="250"/>
        <v>0</v>
      </c>
      <c r="AN465" s="44">
        <f t="shared" si="251"/>
        <v>36</v>
      </c>
      <c r="AO465" s="44">
        <f t="shared" si="252"/>
        <v>0</v>
      </c>
      <c r="AP465" s="44">
        <f t="shared" si="253"/>
        <v>0</v>
      </c>
      <c r="AQ465" s="44">
        <f t="shared" si="254"/>
        <v>0</v>
      </c>
      <c r="AR465" s="44">
        <f t="shared" si="255"/>
        <v>0</v>
      </c>
      <c r="AS465" s="44">
        <f t="shared" si="256"/>
        <v>0</v>
      </c>
      <c r="AT465" s="44">
        <f t="shared" si="257"/>
        <v>0</v>
      </c>
      <c r="AU465" s="44">
        <f t="shared" si="258"/>
        <v>0</v>
      </c>
      <c r="AV465" s="44">
        <f>IF(M465="ПП",РПП*AA465*(U465/1.5),IF(M465="ВП",ВПр*AA465*(U465/1.5),IF(M465="РПА",РПА*AA465*(U465/1.5),IF(M465="КПА",кпа*AA465*(U465/1.5),0))))</f>
        <v>0</v>
      </c>
      <c r="AW465" s="44">
        <f t="shared" si="259"/>
        <v>0</v>
      </c>
      <c r="AX465" s="44">
        <f t="shared" si="260"/>
        <v>0</v>
      </c>
      <c r="AY465" s="44">
        <f t="shared" si="261"/>
        <v>0</v>
      </c>
      <c r="AZ465" s="44">
        <f t="shared" si="262"/>
        <v>0</v>
      </c>
      <c r="BA465" s="44">
        <f t="shared" si="263"/>
        <v>0</v>
      </c>
      <c r="BB465" s="44">
        <f t="shared" si="264"/>
        <v>0</v>
      </c>
      <c r="BC465" s="44">
        <f t="shared" si="265"/>
        <v>0</v>
      </c>
      <c r="BD465" s="44">
        <f t="shared" si="266"/>
        <v>0</v>
      </c>
      <c r="BE465" s="45">
        <f t="shared" si="267"/>
        <v>36</v>
      </c>
      <c r="BF465" s="46"/>
      <c r="BG465" s="47">
        <f t="shared" si="268"/>
        <v>36</v>
      </c>
      <c r="BH465" s="47">
        <f t="shared" si="269"/>
        <v>1</v>
      </c>
      <c r="BI465" s="47">
        <f t="shared" si="270"/>
        <v>0</v>
      </c>
      <c r="BJ465" s="48">
        <f t="shared" si="271"/>
        <v>0</v>
      </c>
      <c r="BK465" s="48">
        <f t="shared" si="272"/>
        <v>0</v>
      </c>
      <c r="BL465" s="48">
        <f t="shared" si="273"/>
        <v>0</v>
      </c>
    </row>
    <row r="466" spans="1:64" s="2" customFormat="1" ht="30" customHeight="1">
      <c r="A466" s="29" t="str">
        <f t="shared" si="240"/>
        <v>Д</v>
      </c>
      <c r="B466" s="29" t="str">
        <f t="shared" si="241"/>
        <v>Б</v>
      </c>
      <c r="C466" s="30" t="s">
        <v>227</v>
      </c>
      <c r="D466" s="31" t="str">
        <f t="shared" si="242"/>
        <v>'02.03.00</v>
      </c>
      <c r="E466" s="32" t="str">
        <f t="shared" si="243"/>
        <v>Компьютерные и информационные науки (УГСН)</v>
      </c>
      <c r="F466" s="33" t="s">
        <v>74</v>
      </c>
      <c r="G466" s="33" t="s">
        <v>89</v>
      </c>
      <c r="H466" s="34"/>
      <c r="I466" s="34"/>
      <c r="J466" s="35" t="s">
        <v>106</v>
      </c>
      <c r="K466" s="36">
        <v>1</v>
      </c>
      <c r="L466" s="36">
        <v>18</v>
      </c>
      <c r="M466" s="37" t="s">
        <v>108</v>
      </c>
      <c r="N466" s="36"/>
      <c r="O466" s="36">
        <v>2</v>
      </c>
      <c r="P466" s="36"/>
      <c r="Q466" s="37"/>
      <c r="R466" s="36"/>
      <c r="S466" s="36"/>
      <c r="T466" s="36"/>
      <c r="U466" s="36"/>
      <c r="V466" s="36"/>
      <c r="W466" s="39" t="str">
        <f t="shared" si="244"/>
        <v>НКАбд</v>
      </c>
      <c r="X466" s="36" t="s">
        <v>232</v>
      </c>
      <c r="Y466" s="36">
        <v>1</v>
      </c>
      <c r="Z466" s="36">
        <v>1</v>
      </c>
      <c r="AA466" s="39">
        <f t="shared" si="245"/>
        <v>11</v>
      </c>
      <c r="AB466" s="49">
        <v>7</v>
      </c>
      <c r="AC466" s="49">
        <v>4</v>
      </c>
      <c r="AD466" s="40">
        <f t="shared" si="246"/>
        <v>12</v>
      </c>
      <c r="AE466" s="41">
        <f t="shared" si="247"/>
        <v>0.91666666666666663</v>
      </c>
      <c r="AF466" s="41">
        <f t="shared" si="248"/>
        <v>0.91666666666666663</v>
      </c>
      <c r="AG466" s="42" t="s">
        <v>80</v>
      </c>
      <c r="AH466" s="37" t="s">
        <v>100</v>
      </c>
      <c r="AI466" s="37" t="s">
        <v>109</v>
      </c>
      <c r="AJ466" s="51" t="s">
        <v>110</v>
      </c>
      <c r="AK466" s="37"/>
      <c r="AL466" s="44">
        <f t="shared" si="249"/>
        <v>0</v>
      </c>
      <c r="AM466" s="44">
        <f t="shared" si="250"/>
        <v>0</v>
      </c>
      <c r="AN466" s="44">
        <f t="shared" si="251"/>
        <v>33</v>
      </c>
      <c r="AO466" s="44">
        <f t="shared" si="252"/>
        <v>0</v>
      </c>
      <c r="AP466" s="44">
        <f t="shared" si="253"/>
        <v>0</v>
      </c>
      <c r="AQ466" s="44">
        <f t="shared" si="254"/>
        <v>0</v>
      </c>
      <c r="AR466" s="44">
        <f t="shared" si="255"/>
        <v>0</v>
      </c>
      <c r="AS466" s="44">
        <f t="shared" si="256"/>
        <v>0</v>
      </c>
      <c r="AT466" s="44">
        <f t="shared" si="257"/>
        <v>0</v>
      </c>
      <c r="AU466" s="44">
        <f t="shared" si="258"/>
        <v>0</v>
      </c>
      <c r="AV466" s="44">
        <f>IF(M466="ПП",РПП*AA466*(U466/1.5),IF(M466="ВП",ВПр*AA466*(U466/1.5),IF(M466="РПА",РПА*AA466*(U466/1.5),IF(M466="КПА",кпа*AA466*(U466/1.5),0))))</f>
        <v>0</v>
      </c>
      <c r="AW466" s="44">
        <f t="shared" si="259"/>
        <v>0</v>
      </c>
      <c r="AX466" s="44">
        <f t="shared" si="260"/>
        <v>0</v>
      </c>
      <c r="AY466" s="44">
        <f t="shared" si="261"/>
        <v>0</v>
      </c>
      <c r="AZ466" s="44">
        <f t="shared" si="262"/>
        <v>0</v>
      </c>
      <c r="BA466" s="44">
        <f t="shared" si="263"/>
        <v>0</v>
      </c>
      <c r="BB466" s="44">
        <f t="shared" si="264"/>
        <v>0</v>
      </c>
      <c r="BC466" s="44">
        <f t="shared" si="265"/>
        <v>0</v>
      </c>
      <c r="BD466" s="44">
        <f t="shared" si="266"/>
        <v>0</v>
      </c>
      <c r="BE466" s="45">
        <f t="shared" si="267"/>
        <v>33</v>
      </c>
      <c r="BF466" s="46"/>
      <c r="BG466" s="47">
        <f t="shared" si="268"/>
        <v>33</v>
      </c>
      <c r="BH466" s="47">
        <f t="shared" si="269"/>
        <v>1</v>
      </c>
      <c r="BI466" s="47">
        <f t="shared" si="270"/>
        <v>0</v>
      </c>
      <c r="BJ466" s="48">
        <f t="shared" si="271"/>
        <v>0</v>
      </c>
      <c r="BK466" s="48">
        <f t="shared" si="272"/>
        <v>0</v>
      </c>
      <c r="BL466" s="48">
        <f t="shared" si="273"/>
        <v>0</v>
      </c>
    </row>
    <row r="467" spans="1:64" s="2" customFormat="1" ht="30" customHeight="1">
      <c r="A467" s="29" t="str">
        <f t="shared" si="240"/>
        <v>Д</v>
      </c>
      <c r="B467" s="29" t="str">
        <f t="shared" si="241"/>
        <v>Б</v>
      </c>
      <c r="C467" s="30" t="s">
        <v>227</v>
      </c>
      <c r="D467" s="31" t="str">
        <f t="shared" si="242"/>
        <v>'02.03.00</v>
      </c>
      <c r="E467" s="32" t="str">
        <f t="shared" si="243"/>
        <v>Компьютерные и информационные науки (УГСН)</v>
      </c>
      <c r="F467" s="33" t="s">
        <v>74</v>
      </c>
      <c r="G467" s="33" t="s">
        <v>89</v>
      </c>
      <c r="H467" s="34"/>
      <c r="I467" s="34"/>
      <c r="J467" s="35" t="s">
        <v>106</v>
      </c>
      <c r="K467" s="38">
        <v>2</v>
      </c>
      <c r="L467" s="36">
        <v>18</v>
      </c>
      <c r="M467" s="37" t="s">
        <v>78</v>
      </c>
      <c r="N467" s="38">
        <v>1</v>
      </c>
      <c r="O467" s="38"/>
      <c r="P467" s="38"/>
      <c r="Q467" s="37" t="s">
        <v>91</v>
      </c>
      <c r="R467" s="38"/>
      <c r="S467" s="38"/>
      <c r="T467" s="38"/>
      <c r="U467" s="38"/>
      <c r="V467" s="38"/>
      <c r="W467" s="39" t="str">
        <f t="shared" si="244"/>
        <v>НКАбд</v>
      </c>
      <c r="X467" s="36" t="s">
        <v>229</v>
      </c>
      <c r="Y467" s="36">
        <v>12</v>
      </c>
      <c r="Z467" s="36">
        <v>6</v>
      </c>
      <c r="AA467" s="39">
        <f t="shared" si="245"/>
        <v>141</v>
      </c>
      <c r="AB467" s="36">
        <v>87</v>
      </c>
      <c r="AC467" s="36">
        <v>54</v>
      </c>
      <c r="AD467" s="40">
        <f t="shared" si="246"/>
        <v>141</v>
      </c>
      <c r="AE467" s="41">
        <f t="shared" si="247"/>
        <v>1</v>
      </c>
      <c r="AF467" s="41">
        <f t="shared" si="248"/>
        <v>1</v>
      </c>
      <c r="AG467" s="42" t="s">
        <v>80</v>
      </c>
      <c r="AH467" s="37" t="s">
        <v>111</v>
      </c>
      <c r="AI467" s="37" t="s">
        <v>94</v>
      </c>
      <c r="AJ467" s="43" t="s">
        <v>112</v>
      </c>
      <c r="AK467" s="37"/>
      <c r="AL467" s="44">
        <f t="shared" si="249"/>
        <v>18</v>
      </c>
      <c r="AM467" s="44">
        <f t="shared" si="250"/>
        <v>0</v>
      </c>
      <c r="AN467" s="44">
        <f t="shared" si="251"/>
        <v>0</v>
      </c>
      <c r="AO467" s="44">
        <f t="shared" si="252"/>
        <v>46.53</v>
      </c>
      <c r="AP467" s="44">
        <f t="shared" si="253"/>
        <v>70.5</v>
      </c>
      <c r="AQ467" s="44">
        <f t="shared" si="254"/>
        <v>6</v>
      </c>
      <c r="AR467" s="44">
        <f t="shared" si="255"/>
        <v>5.4</v>
      </c>
      <c r="AS467" s="44">
        <f t="shared" si="256"/>
        <v>0</v>
      </c>
      <c r="AT467" s="44">
        <f t="shared" si="257"/>
        <v>0</v>
      </c>
      <c r="AU467" s="44">
        <f t="shared" si="258"/>
        <v>0</v>
      </c>
      <c r="AV467" s="44">
        <f>IF(M467="ПП",РПП*AA467*(U467/1.5),IF(M467="ВП",ВПр*AA467*(U467/1.5),IF(M467="РПА",РПА*AA467*(U467/1.5),IF(M467="КПА",кпа*AA467*(U467/1.5),0))))</f>
        <v>0</v>
      </c>
      <c r="AW467" s="44">
        <f t="shared" si="259"/>
        <v>0</v>
      </c>
      <c r="AX467" s="44">
        <f t="shared" si="260"/>
        <v>0</v>
      </c>
      <c r="AY467" s="44">
        <f t="shared" si="261"/>
        <v>0</v>
      </c>
      <c r="AZ467" s="44">
        <f t="shared" si="262"/>
        <v>0</v>
      </c>
      <c r="BA467" s="44">
        <f t="shared" si="263"/>
        <v>0</v>
      </c>
      <c r="BB467" s="44">
        <f t="shared" si="264"/>
        <v>0</v>
      </c>
      <c r="BC467" s="44">
        <f t="shared" si="265"/>
        <v>0</v>
      </c>
      <c r="BD467" s="44">
        <f t="shared" si="266"/>
        <v>0</v>
      </c>
      <c r="BE467" s="45">
        <f t="shared" si="267"/>
        <v>146.43</v>
      </c>
      <c r="BF467" s="46"/>
      <c r="BG467" s="47">
        <f t="shared" si="268"/>
        <v>0</v>
      </c>
      <c r="BH467" s="47">
        <f t="shared" si="269"/>
        <v>0</v>
      </c>
      <c r="BI467" s="47">
        <f t="shared" si="270"/>
        <v>0</v>
      </c>
      <c r="BJ467" s="48">
        <f t="shared" si="271"/>
        <v>18</v>
      </c>
      <c r="BK467" s="48">
        <f t="shared" si="272"/>
        <v>0.5</v>
      </c>
      <c r="BL467" s="48">
        <f t="shared" si="273"/>
        <v>128.43</v>
      </c>
    </row>
    <row r="468" spans="1:64" s="2" customFormat="1" ht="30" customHeight="1">
      <c r="A468" s="29" t="str">
        <f t="shared" si="240"/>
        <v>Д</v>
      </c>
      <c r="B468" s="29" t="str">
        <f t="shared" si="241"/>
        <v>Б</v>
      </c>
      <c r="C468" s="30" t="s">
        <v>227</v>
      </c>
      <c r="D468" s="31" t="str">
        <f t="shared" si="242"/>
        <v>'02.03.00</v>
      </c>
      <c r="E468" s="32" t="str">
        <f t="shared" si="243"/>
        <v>Компьютерные и информационные науки (УГСН)</v>
      </c>
      <c r="F468" s="33" t="s">
        <v>74</v>
      </c>
      <c r="G468" s="33" t="s">
        <v>89</v>
      </c>
      <c r="H468" s="34"/>
      <c r="I468" s="34"/>
      <c r="J468" s="35" t="s">
        <v>106</v>
      </c>
      <c r="K468" s="52">
        <v>2</v>
      </c>
      <c r="L468" s="36">
        <v>18</v>
      </c>
      <c r="M468" s="37" t="s">
        <v>108</v>
      </c>
      <c r="N468" s="52"/>
      <c r="O468" s="52">
        <v>2</v>
      </c>
      <c r="P468" s="52"/>
      <c r="Q468" s="37"/>
      <c r="R468" s="52"/>
      <c r="S468" s="52"/>
      <c r="T468" s="52"/>
      <c r="U468" s="52"/>
      <c r="V468" s="52"/>
      <c r="W468" s="39" t="str">
        <f t="shared" si="244"/>
        <v>НКАбд</v>
      </c>
      <c r="X468" s="36" t="s">
        <v>92</v>
      </c>
      <c r="Y468" s="36">
        <v>1</v>
      </c>
      <c r="Z468" s="36">
        <v>1</v>
      </c>
      <c r="AA468" s="39">
        <f t="shared" si="245"/>
        <v>12</v>
      </c>
      <c r="AB468" s="49">
        <v>8</v>
      </c>
      <c r="AC468" s="49">
        <v>4</v>
      </c>
      <c r="AD468" s="40">
        <f t="shared" si="246"/>
        <v>12</v>
      </c>
      <c r="AE468" s="41">
        <f t="shared" si="247"/>
        <v>1</v>
      </c>
      <c r="AF468" s="41">
        <f t="shared" si="248"/>
        <v>1</v>
      </c>
      <c r="AG468" s="42" t="s">
        <v>80</v>
      </c>
      <c r="AH468" s="37" t="s">
        <v>81</v>
      </c>
      <c r="AI468" s="37" t="s">
        <v>94</v>
      </c>
      <c r="AJ468" s="43" t="s">
        <v>107</v>
      </c>
      <c r="AK468" s="37"/>
      <c r="AL468" s="44">
        <f t="shared" si="249"/>
        <v>0</v>
      </c>
      <c r="AM468" s="44">
        <f t="shared" si="250"/>
        <v>0</v>
      </c>
      <c r="AN468" s="44">
        <f t="shared" si="251"/>
        <v>36</v>
      </c>
      <c r="AO468" s="44">
        <f t="shared" si="252"/>
        <v>0</v>
      </c>
      <c r="AP468" s="44">
        <f t="shared" si="253"/>
        <v>0</v>
      </c>
      <c r="AQ468" s="44">
        <f t="shared" si="254"/>
        <v>0</v>
      </c>
      <c r="AR468" s="44">
        <f t="shared" si="255"/>
        <v>0</v>
      </c>
      <c r="AS468" s="44">
        <f t="shared" si="256"/>
        <v>0</v>
      </c>
      <c r="AT468" s="44">
        <f t="shared" si="257"/>
        <v>0</v>
      </c>
      <c r="AU468" s="44">
        <f t="shared" si="258"/>
        <v>0</v>
      </c>
      <c r="AV468" s="44">
        <f>IF(M468="ПП",РПП*AA468*(U468/1.5),IF(M468="ВП",ВПр*AA468*(U468/1.5),IF(M468="РПА",РПА*AA468*(U468/1.5),IF(M468="КПА",кпа*AA468*(U468/1.5),0))))</f>
        <v>0</v>
      </c>
      <c r="AW468" s="44">
        <f t="shared" si="259"/>
        <v>0</v>
      </c>
      <c r="AX468" s="44">
        <f t="shared" si="260"/>
        <v>0</v>
      </c>
      <c r="AY468" s="44">
        <f t="shared" si="261"/>
        <v>0</v>
      </c>
      <c r="AZ468" s="44">
        <f t="shared" si="262"/>
        <v>0</v>
      </c>
      <c r="BA468" s="44">
        <f t="shared" si="263"/>
        <v>0</v>
      </c>
      <c r="BB468" s="44">
        <f t="shared" si="264"/>
        <v>0</v>
      </c>
      <c r="BC468" s="44">
        <f t="shared" si="265"/>
        <v>0</v>
      </c>
      <c r="BD468" s="44">
        <f t="shared" si="266"/>
        <v>0</v>
      </c>
      <c r="BE468" s="45">
        <f t="shared" si="267"/>
        <v>36</v>
      </c>
      <c r="BF468" s="46"/>
      <c r="BG468" s="47">
        <f t="shared" si="268"/>
        <v>0</v>
      </c>
      <c r="BH468" s="47">
        <f t="shared" si="269"/>
        <v>0</v>
      </c>
      <c r="BI468" s="47">
        <f t="shared" si="270"/>
        <v>0</v>
      </c>
      <c r="BJ468" s="48">
        <f t="shared" si="271"/>
        <v>36</v>
      </c>
      <c r="BK468" s="48">
        <f t="shared" si="272"/>
        <v>1</v>
      </c>
      <c r="BL468" s="48">
        <f t="shared" si="273"/>
        <v>0</v>
      </c>
    </row>
    <row r="469" spans="1:64" s="2" customFormat="1" ht="30" customHeight="1">
      <c r="A469" s="29" t="str">
        <f t="shared" si="240"/>
        <v>Д</v>
      </c>
      <c r="B469" s="29" t="str">
        <f t="shared" si="241"/>
        <v>Б</v>
      </c>
      <c r="C469" s="30" t="s">
        <v>227</v>
      </c>
      <c r="D469" s="31" t="str">
        <f t="shared" si="242"/>
        <v>'02.03.00</v>
      </c>
      <c r="E469" s="32" t="str">
        <f t="shared" si="243"/>
        <v>Компьютерные и информационные науки (УГСН)</v>
      </c>
      <c r="F469" s="33" t="s">
        <v>74</v>
      </c>
      <c r="G469" s="33" t="s">
        <v>89</v>
      </c>
      <c r="H469" s="34"/>
      <c r="I469" s="34"/>
      <c r="J469" s="35" t="s">
        <v>106</v>
      </c>
      <c r="K469" s="36">
        <v>2</v>
      </c>
      <c r="L469" s="36">
        <v>18</v>
      </c>
      <c r="M469" s="37" t="s">
        <v>108</v>
      </c>
      <c r="N469" s="36"/>
      <c r="O469" s="36">
        <v>2</v>
      </c>
      <c r="P469" s="36"/>
      <c r="Q469" s="37"/>
      <c r="R469" s="38"/>
      <c r="S469" s="38"/>
      <c r="T469" s="38"/>
      <c r="U469" s="38"/>
      <c r="V469" s="38"/>
      <c r="W469" s="39" t="str">
        <f t="shared" si="244"/>
        <v>НКАбд</v>
      </c>
      <c r="X469" s="36" t="s">
        <v>92</v>
      </c>
      <c r="Y469" s="36">
        <v>1</v>
      </c>
      <c r="Z469" s="36">
        <v>1</v>
      </c>
      <c r="AA469" s="39">
        <f t="shared" si="245"/>
        <v>12</v>
      </c>
      <c r="AB469" s="49">
        <v>7</v>
      </c>
      <c r="AC469" s="49">
        <v>5</v>
      </c>
      <c r="AD469" s="40">
        <f t="shared" si="246"/>
        <v>12</v>
      </c>
      <c r="AE469" s="41">
        <f t="shared" si="247"/>
        <v>1</v>
      </c>
      <c r="AF469" s="41">
        <f t="shared" si="248"/>
        <v>1</v>
      </c>
      <c r="AG469" s="42" t="s">
        <v>80</v>
      </c>
      <c r="AH469" s="37" t="s">
        <v>81</v>
      </c>
      <c r="AI469" s="37" t="s">
        <v>94</v>
      </c>
      <c r="AJ469" s="43" t="s">
        <v>107</v>
      </c>
      <c r="AK469" s="37"/>
      <c r="AL469" s="44">
        <f t="shared" si="249"/>
        <v>0</v>
      </c>
      <c r="AM469" s="44">
        <f t="shared" si="250"/>
        <v>0</v>
      </c>
      <c r="AN469" s="44">
        <f t="shared" si="251"/>
        <v>36</v>
      </c>
      <c r="AO469" s="44">
        <f t="shared" si="252"/>
        <v>0</v>
      </c>
      <c r="AP469" s="44">
        <f t="shared" si="253"/>
        <v>0</v>
      </c>
      <c r="AQ469" s="44">
        <f t="shared" si="254"/>
        <v>0</v>
      </c>
      <c r="AR469" s="44">
        <f t="shared" si="255"/>
        <v>0</v>
      </c>
      <c r="AS469" s="44">
        <f t="shared" si="256"/>
        <v>0</v>
      </c>
      <c r="AT469" s="44">
        <f t="shared" si="257"/>
        <v>0</v>
      </c>
      <c r="AU469" s="44">
        <f t="shared" si="258"/>
        <v>0</v>
      </c>
      <c r="AV469" s="44">
        <f>IF(M469="ПП",РПП*AA469*(U469/1.5),IF(M469="ВП",ВПр*AA469*(U469/1.5),IF(M469="РПА",РПА*AA469*(U469/1.5),IF(M469="КПА",кпа*AA469*(U469/1.5),0))))</f>
        <v>0</v>
      </c>
      <c r="AW469" s="44">
        <f t="shared" si="259"/>
        <v>0</v>
      </c>
      <c r="AX469" s="44">
        <f t="shared" si="260"/>
        <v>0</v>
      </c>
      <c r="AY469" s="44">
        <f t="shared" si="261"/>
        <v>0</v>
      </c>
      <c r="AZ469" s="44">
        <f t="shared" si="262"/>
        <v>0</v>
      </c>
      <c r="BA469" s="44">
        <f t="shared" si="263"/>
        <v>0</v>
      </c>
      <c r="BB469" s="44">
        <f t="shared" si="264"/>
        <v>0</v>
      </c>
      <c r="BC469" s="44">
        <f t="shared" si="265"/>
        <v>0</v>
      </c>
      <c r="BD469" s="44">
        <f t="shared" si="266"/>
        <v>0</v>
      </c>
      <c r="BE469" s="45">
        <f t="shared" si="267"/>
        <v>36</v>
      </c>
      <c r="BF469" s="46"/>
      <c r="BG469" s="47">
        <f t="shared" si="268"/>
        <v>0</v>
      </c>
      <c r="BH469" s="47">
        <f t="shared" si="269"/>
        <v>0</v>
      </c>
      <c r="BI469" s="47">
        <f t="shared" si="270"/>
        <v>0</v>
      </c>
      <c r="BJ469" s="48">
        <f t="shared" si="271"/>
        <v>36</v>
      </c>
      <c r="BK469" s="48">
        <f t="shared" si="272"/>
        <v>1</v>
      </c>
      <c r="BL469" s="48">
        <f t="shared" si="273"/>
        <v>0</v>
      </c>
    </row>
    <row r="470" spans="1:64" s="2" customFormat="1" ht="30" customHeight="1">
      <c r="A470" s="29" t="str">
        <f t="shared" si="240"/>
        <v>Д</v>
      </c>
      <c r="B470" s="29" t="str">
        <f t="shared" si="241"/>
        <v>Б</v>
      </c>
      <c r="C470" s="30" t="s">
        <v>227</v>
      </c>
      <c r="D470" s="31" t="str">
        <f t="shared" si="242"/>
        <v>'02.03.00</v>
      </c>
      <c r="E470" s="32" t="str">
        <f t="shared" si="243"/>
        <v>Компьютерные и информационные науки (УГСН)</v>
      </c>
      <c r="F470" s="33" t="s">
        <v>74</v>
      </c>
      <c r="G470" s="33" t="s">
        <v>89</v>
      </c>
      <c r="H470" s="34"/>
      <c r="I470" s="34"/>
      <c r="J470" s="35" t="s">
        <v>106</v>
      </c>
      <c r="K470" s="36">
        <v>2</v>
      </c>
      <c r="L470" s="36">
        <v>18</v>
      </c>
      <c r="M470" s="37" t="s">
        <v>108</v>
      </c>
      <c r="N470" s="36"/>
      <c r="O470" s="36">
        <v>2</v>
      </c>
      <c r="P470" s="36"/>
      <c r="Q470" s="37"/>
      <c r="R470" s="38"/>
      <c r="S470" s="38"/>
      <c r="T470" s="38"/>
      <c r="U470" s="38"/>
      <c r="V470" s="38"/>
      <c r="W470" s="39" t="str">
        <f t="shared" si="244"/>
        <v>НКАбд</v>
      </c>
      <c r="X470" s="36" t="s">
        <v>127</v>
      </c>
      <c r="Y470" s="36">
        <v>1</v>
      </c>
      <c r="Z470" s="36">
        <v>1</v>
      </c>
      <c r="AA470" s="39">
        <f t="shared" si="245"/>
        <v>12</v>
      </c>
      <c r="AB470" s="49">
        <v>8</v>
      </c>
      <c r="AC470" s="49">
        <v>4</v>
      </c>
      <c r="AD470" s="40">
        <f t="shared" si="246"/>
        <v>12</v>
      </c>
      <c r="AE470" s="41">
        <f t="shared" si="247"/>
        <v>1</v>
      </c>
      <c r="AF470" s="41">
        <f t="shared" si="248"/>
        <v>1</v>
      </c>
      <c r="AG470" s="42" t="s">
        <v>80</v>
      </c>
      <c r="AH470" s="37" t="s">
        <v>100</v>
      </c>
      <c r="AI470" s="37" t="s">
        <v>109</v>
      </c>
      <c r="AJ470" s="43" t="s">
        <v>110</v>
      </c>
      <c r="AK470" s="37"/>
      <c r="AL470" s="44">
        <f t="shared" si="249"/>
        <v>0</v>
      </c>
      <c r="AM470" s="44">
        <f t="shared" si="250"/>
        <v>0</v>
      </c>
      <c r="AN470" s="44">
        <f t="shared" si="251"/>
        <v>36</v>
      </c>
      <c r="AO470" s="44">
        <f t="shared" si="252"/>
        <v>0</v>
      </c>
      <c r="AP470" s="44">
        <f t="shared" si="253"/>
        <v>0</v>
      </c>
      <c r="AQ470" s="44">
        <f t="shared" si="254"/>
        <v>0</v>
      </c>
      <c r="AR470" s="44">
        <f t="shared" si="255"/>
        <v>0</v>
      </c>
      <c r="AS470" s="44">
        <f t="shared" si="256"/>
        <v>0</v>
      </c>
      <c r="AT470" s="44">
        <f t="shared" si="257"/>
        <v>0</v>
      </c>
      <c r="AU470" s="44">
        <f t="shared" si="258"/>
        <v>0</v>
      </c>
      <c r="AV470" s="44">
        <f>IF(M470="ПП",РПП*AA470*(U470/1.5),IF(M470="ВП",ВПр*AA470*(U470/1.5),IF(M470="РПА",РПА*AA470*(U470/1.5),IF(M470="КПА",кпа*AA470*(U470/1.5),0))))</f>
        <v>0</v>
      </c>
      <c r="AW470" s="44">
        <f t="shared" si="259"/>
        <v>0</v>
      </c>
      <c r="AX470" s="44">
        <f t="shared" si="260"/>
        <v>0</v>
      </c>
      <c r="AY470" s="44">
        <f t="shared" si="261"/>
        <v>0</v>
      </c>
      <c r="AZ470" s="44">
        <f t="shared" si="262"/>
        <v>0</v>
      </c>
      <c r="BA470" s="44">
        <f t="shared" si="263"/>
        <v>0</v>
      </c>
      <c r="BB470" s="44">
        <f t="shared" si="264"/>
        <v>0</v>
      </c>
      <c r="BC470" s="44">
        <f t="shared" si="265"/>
        <v>0</v>
      </c>
      <c r="BD470" s="44">
        <f t="shared" si="266"/>
        <v>0</v>
      </c>
      <c r="BE470" s="45">
        <f t="shared" si="267"/>
        <v>36</v>
      </c>
      <c r="BF470" s="46"/>
      <c r="BG470" s="47">
        <f t="shared" si="268"/>
        <v>0</v>
      </c>
      <c r="BH470" s="47">
        <f t="shared" si="269"/>
        <v>0</v>
      </c>
      <c r="BI470" s="47">
        <f t="shared" si="270"/>
        <v>0</v>
      </c>
      <c r="BJ470" s="48">
        <f t="shared" si="271"/>
        <v>36</v>
      </c>
      <c r="BK470" s="48">
        <f t="shared" si="272"/>
        <v>1</v>
      </c>
      <c r="BL470" s="48">
        <f t="shared" si="273"/>
        <v>0</v>
      </c>
    </row>
    <row r="471" spans="1:64" s="2" customFormat="1" ht="30" customHeight="1">
      <c r="A471" s="29" t="str">
        <f t="shared" si="240"/>
        <v>Д</v>
      </c>
      <c r="B471" s="29" t="str">
        <f t="shared" si="241"/>
        <v>Б</v>
      </c>
      <c r="C471" s="30" t="s">
        <v>227</v>
      </c>
      <c r="D471" s="31" t="str">
        <f t="shared" si="242"/>
        <v>'02.03.00</v>
      </c>
      <c r="E471" s="32" t="str">
        <f t="shared" si="243"/>
        <v>Компьютерные и информационные науки (УГСН)</v>
      </c>
      <c r="F471" s="33" t="s">
        <v>74</v>
      </c>
      <c r="G471" s="33" t="s">
        <v>89</v>
      </c>
      <c r="H471" s="34"/>
      <c r="I471" s="34"/>
      <c r="J471" s="35" t="s">
        <v>106</v>
      </c>
      <c r="K471" s="36">
        <v>2</v>
      </c>
      <c r="L471" s="36">
        <v>18</v>
      </c>
      <c r="M471" s="37" t="s">
        <v>108</v>
      </c>
      <c r="N471" s="36"/>
      <c r="O471" s="36">
        <v>2</v>
      </c>
      <c r="P471" s="36"/>
      <c r="Q471" s="37"/>
      <c r="R471" s="38"/>
      <c r="S471" s="38"/>
      <c r="T471" s="38"/>
      <c r="U471" s="38"/>
      <c r="V471" s="38"/>
      <c r="W471" s="39" t="str">
        <f t="shared" si="244"/>
        <v>НКАбд</v>
      </c>
      <c r="X471" s="36" t="s">
        <v>127</v>
      </c>
      <c r="Y471" s="36">
        <v>1</v>
      </c>
      <c r="Z471" s="36">
        <v>1</v>
      </c>
      <c r="AA471" s="39">
        <f t="shared" si="245"/>
        <v>12</v>
      </c>
      <c r="AB471" s="49">
        <v>7</v>
      </c>
      <c r="AC471" s="49">
        <v>5</v>
      </c>
      <c r="AD471" s="40">
        <f t="shared" si="246"/>
        <v>12</v>
      </c>
      <c r="AE471" s="41">
        <f t="shared" si="247"/>
        <v>1</v>
      </c>
      <c r="AF471" s="41">
        <f t="shared" si="248"/>
        <v>1</v>
      </c>
      <c r="AG471" s="42" t="s">
        <v>80</v>
      </c>
      <c r="AH471" s="37" t="s">
        <v>100</v>
      </c>
      <c r="AI471" s="37" t="s">
        <v>109</v>
      </c>
      <c r="AJ471" s="43" t="s">
        <v>110</v>
      </c>
      <c r="AK471" s="37"/>
      <c r="AL471" s="44">
        <f t="shared" si="249"/>
        <v>0</v>
      </c>
      <c r="AM471" s="44">
        <f t="shared" si="250"/>
        <v>0</v>
      </c>
      <c r="AN471" s="44">
        <f t="shared" si="251"/>
        <v>36</v>
      </c>
      <c r="AO471" s="44">
        <f t="shared" si="252"/>
        <v>0</v>
      </c>
      <c r="AP471" s="44">
        <f t="shared" si="253"/>
        <v>0</v>
      </c>
      <c r="AQ471" s="44">
        <f t="shared" si="254"/>
        <v>0</v>
      </c>
      <c r="AR471" s="44">
        <f t="shared" si="255"/>
        <v>0</v>
      </c>
      <c r="AS471" s="44">
        <f t="shared" si="256"/>
        <v>0</v>
      </c>
      <c r="AT471" s="44">
        <f t="shared" si="257"/>
        <v>0</v>
      </c>
      <c r="AU471" s="44">
        <f t="shared" si="258"/>
        <v>0</v>
      </c>
      <c r="AV471" s="44">
        <f>IF(M471="ПП",РПП*AA471*(U471/1.5),IF(M471="ВП",ВПр*AA471*(U471/1.5),IF(M471="РПА",РПА*AA471*(U471/1.5),IF(M471="КПА",кпа*AA471*(U471/1.5),0))))</f>
        <v>0</v>
      </c>
      <c r="AW471" s="44">
        <f t="shared" si="259"/>
        <v>0</v>
      </c>
      <c r="AX471" s="44">
        <f t="shared" si="260"/>
        <v>0</v>
      </c>
      <c r="AY471" s="44">
        <f t="shared" si="261"/>
        <v>0</v>
      </c>
      <c r="AZ471" s="44">
        <f t="shared" si="262"/>
        <v>0</v>
      </c>
      <c r="BA471" s="44">
        <f t="shared" si="263"/>
        <v>0</v>
      </c>
      <c r="BB471" s="44">
        <f t="shared" si="264"/>
        <v>0</v>
      </c>
      <c r="BC471" s="44">
        <f t="shared" si="265"/>
        <v>0</v>
      </c>
      <c r="BD471" s="44">
        <f t="shared" si="266"/>
        <v>0</v>
      </c>
      <c r="BE471" s="45">
        <f t="shared" si="267"/>
        <v>36</v>
      </c>
      <c r="BF471" s="46"/>
      <c r="BG471" s="47">
        <f t="shared" si="268"/>
        <v>0</v>
      </c>
      <c r="BH471" s="47">
        <f t="shared" si="269"/>
        <v>0</v>
      </c>
      <c r="BI471" s="47">
        <f t="shared" si="270"/>
        <v>0</v>
      </c>
      <c r="BJ471" s="48">
        <f t="shared" si="271"/>
        <v>36</v>
      </c>
      <c r="BK471" s="48">
        <f t="shared" si="272"/>
        <v>1</v>
      </c>
      <c r="BL471" s="48">
        <f t="shared" si="273"/>
        <v>0</v>
      </c>
    </row>
    <row r="472" spans="1:64" s="2" customFormat="1" ht="30" customHeight="1">
      <c r="A472" s="29" t="str">
        <f t="shared" si="240"/>
        <v>Д</v>
      </c>
      <c r="B472" s="29" t="str">
        <f t="shared" si="241"/>
        <v>Б</v>
      </c>
      <c r="C472" s="30" t="s">
        <v>227</v>
      </c>
      <c r="D472" s="31" t="str">
        <f t="shared" si="242"/>
        <v>'02.03.00</v>
      </c>
      <c r="E472" s="32" t="str">
        <f t="shared" si="243"/>
        <v>Компьютерные и информационные науки (УГСН)</v>
      </c>
      <c r="F472" s="33" t="s">
        <v>74</v>
      </c>
      <c r="G472" s="33" t="s">
        <v>89</v>
      </c>
      <c r="H472" s="34"/>
      <c r="I472" s="34"/>
      <c r="J472" s="35" t="s">
        <v>106</v>
      </c>
      <c r="K472" s="36">
        <v>2</v>
      </c>
      <c r="L472" s="36">
        <v>18</v>
      </c>
      <c r="M472" s="37" t="s">
        <v>108</v>
      </c>
      <c r="N472" s="36"/>
      <c r="O472" s="36">
        <v>2</v>
      </c>
      <c r="P472" s="36"/>
      <c r="Q472" s="37"/>
      <c r="R472" s="38"/>
      <c r="S472" s="38"/>
      <c r="T472" s="38"/>
      <c r="U472" s="38"/>
      <c r="V472" s="38"/>
      <c r="W472" s="39" t="str">
        <f t="shared" si="244"/>
        <v>НКАбд</v>
      </c>
      <c r="X472" s="36" t="s">
        <v>128</v>
      </c>
      <c r="Y472" s="36">
        <v>1</v>
      </c>
      <c r="Z472" s="36">
        <v>1</v>
      </c>
      <c r="AA472" s="39">
        <f t="shared" si="245"/>
        <v>12</v>
      </c>
      <c r="AB472" s="49">
        <v>8</v>
      </c>
      <c r="AC472" s="49">
        <v>4</v>
      </c>
      <c r="AD472" s="40">
        <f t="shared" si="246"/>
        <v>12</v>
      </c>
      <c r="AE472" s="41">
        <f t="shared" si="247"/>
        <v>1</v>
      </c>
      <c r="AF472" s="41">
        <f t="shared" si="248"/>
        <v>1</v>
      </c>
      <c r="AG472" s="42" t="s">
        <v>80</v>
      </c>
      <c r="AH472" s="37" t="s">
        <v>81</v>
      </c>
      <c r="AI472" s="37" t="s">
        <v>94</v>
      </c>
      <c r="AJ472" s="43" t="s">
        <v>107</v>
      </c>
      <c r="AK472" s="37"/>
      <c r="AL472" s="44">
        <f t="shared" si="249"/>
        <v>0</v>
      </c>
      <c r="AM472" s="44">
        <f t="shared" si="250"/>
        <v>0</v>
      </c>
      <c r="AN472" s="44">
        <f t="shared" si="251"/>
        <v>36</v>
      </c>
      <c r="AO472" s="44">
        <f t="shared" si="252"/>
        <v>0</v>
      </c>
      <c r="AP472" s="44">
        <f t="shared" si="253"/>
        <v>0</v>
      </c>
      <c r="AQ472" s="44">
        <f t="shared" si="254"/>
        <v>0</v>
      </c>
      <c r="AR472" s="44">
        <f t="shared" si="255"/>
        <v>0</v>
      </c>
      <c r="AS472" s="44">
        <f t="shared" si="256"/>
        <v>0</v>
      </c>
      <c r="AT472" s="44">
        <f t="shared" si="257"/>
        <v>0</v>
      </c>
      <c r="AU472" s="44">
        <f t="shared" si="258"/>
        <v>0</v>
      </c>
      <c r="AV472" s="44">
        <f>IF(M472="ПП",РПП*AA472*(U472/1.5),IF(M472="ВП",ВПр*AA472*(U472/1.5),IF(M472="РПА",РПА*AA472*(U472/1.5),IF(M472="КПА",кпа*AA472*(U472/1.5),0))))</f>
        <v>0</v>
      </c>
      <c r="AW472" s="44">
        <f t="shared" si="259"/>
        <v>0</v>
      </c>
      <c r="AX472" s="44">
        <f t="shared" si="260"/>
        <v>0</v>
      </c>
      <c r="AY472" s="44">
        <f t="shared" si="261"/>
        <v>0</v>
      </c>
      <c r="AZ472" s="44">
        <f t="shared" si="262"/>
        <v>0</v>
      </c>
      <c r="BA472" s="44">
        <f t="shared" si="263"/>
        <v>0</v>
      </c>
      <c r="BB472" s="44">
        <f t="shared" si="264"/>
        <v>0</v>
      </c>
      <c r="BC472" s="44">
        <f t="shared" si="265"/>
        <v>0</v>
      </c>
      <c r="BD472" s="44">
        <f t="shared" si="266"/>
        <v>0</v>
      </c>
      <c r="BE472" s="45">
        <f t="shared" si="267"/>
        <v>36</v>
      </c>
      <c r="BF472" s="46"/>
      <c r="BG472" s="47">
        <f t="shared" si="268"/>
        <v>0</v>
      </c>
      <c r="BH472" s="47">
        <f t="shared" si="269"/>
        <v>0</v>
      </c>
      <c r="BI472" s="47">
        <f t="shared" si="270"/>
        <v>0</v>
      </c>
      <c r="BJ472" s="48">
        <f t="shared" si="271"/>
        <v>36</v>
      </c>
      <c r="BK472" s="48">
        <f t="shared" si="272"/>
        <v>1</v>
      </c>
      <c r="BL472" s="48">
        <f t="shared" si="273"/>
        <v>0</v>
      </c>
    </row>
    <row r="473" spans="1:64" s="2" customFormat="1" ht="30" customHeight="1">
      <c r="A473" s="29" t="str">
        <f t="shared" si="240"/>
        <v>Д</v>
      </c>
      <c r="B473" s="29" t="str">
        <f t="shared" si="241"/>
        <v>Б</v>
      </c>
      <c r="C473" s="30" t="s">
        <v>227</v>
      </c>
      <c r="D473" s="31" t="str">
        <f t="shared" si="242"/>
        <v>'02.03.00</v>
      </c>
      <c r="E473" s="32" t="str">
        <f t="shared" si="243"/>
        <v>Компьютерные и информационные науки (УГСН)</v>
      </c>
      <c r="F473" s="33" t="s">
        <v>74</v>
      </c>
      <c r="G473" s="33" t="s">
        <v>89</v>
      </c>
      <c r="H473" s="34"/>
      <c r="I473" s="34"/>
      <c r="J473" s="35" t="s">
        <v>106</v>
      </c>
      <c r="K473" s="36">
        <v>2</v>
      </c>
      <c r="L473" s="36">
        <v>18</v>
      </c>
      <c r="M473" s="37" t="s">
        <v>108</v>
      </c>
      <c r="N473" s="36"/>
      <c r="O473" s="36">
        <v>2</v>
      </c>
      <c r="P473" s="36"/>
      <c r="Q473" s="37"/>
      <c r="R473" s="38"/>
      <c r="S473" s="38"/>
      <c r="T473" s="38"/>
      <c r="U473" s="38"/>
      <c r="V473" s="38"/>
      <c r="W473" s="39" t="str">
        <f t="shared" si="244"/>
        <v>НКАбд</v>
      </c>
      <c r="X473" s="36" t="s">
        <v>128</v>
      </c>
      <c r="Y473" s="36">
        <v>1</v>
      </c>
      <c r="Z473" s="36">
        <v>1</v>
      </c>
      <c r="AA473" s="39">
        <f t="shared" si="245"/>
        <v>12</v>
      </c>
      <c r="AB473" s="49">
        <v>7</v>
      </c>
      <c r="AC473" s="49">
        <v>5</v>
      </c>
      <c r="AD473" s="40">
        <f t="shared" si="246"/>
        <v>12</v>
      </c>
      <c r="AE473" s="41">
        <f t="shared" si="247"/>
        <v>1</v>
      </c>
      <c r="AF473" s="41">
        <f t="shared" si="248"/>
        <v>1</v>
      </c>
      <c r="AG473" s="42" t="s">
        <v>80</v>
      </c>
      <c r="AH473" s="37" t="s">
        <v>81</v>
      </c>
      <c r="AI473" s="37" t="s">
        <v>94</v>
      </c>
      <c r="AJ473" s="43" t="s">
        <v>107</v>
      </c>
      <c r="AK473" s="37"/>
      <c r="AL473" s="44">
        <f t="shared" si="249"/>
        <v>0</v>
      </c>
      <c r="AM473" s="44">
        <f t="shared" si="250"/>
        <v>0</v>
      </c>
      <c r="AN473" s="44">
        <f t="shared" si="251"/>
        <v>36</v>
      </c>
      <c r="AO473" s="44">
        <f t="shared" si="252"/>
        <v>0</v>
      </c>
      <c r="AP473" s="44">
        <f t="shared" si="253"/>
        <v>0</v>
      </c>
      <c r="AQ473" s="44">
        <f t="shared" si="254"/>
        <v>0</v>
      </c>
      <c r="AR473" s="44">
        <f t="shared" si="255"/>
        <v>0</v>
      </c>
      <c r="AS473" s="44">
        <f t="shared" si="256"/>
        <v>0</v>
      </c>
      <c r="AT473" s="44">
        <f t="shared" si="257"/>
        <v>0</v>
      </c>
      <c r="AU473" s="44">
        <f t="shared" si="258"/>
        <v>0</v>
      </c>
      <c r="AV473" s="44">
        <f>IF(M473="ПП",РПП*AA473*(U473/1.5),IF(M473="ВП",ВПр*AA473*(U473/1.5),IF(M473="РПА",РПА*AA473*(U473/1.5),IF(M473="КПА",кпа*AA473*(U473/1.5),0))))</f>
        <v>0</v>
      </c>
      <c r="AW473" s="44">
        <f t="shared" si="259"/>
        <v>0</v>
      </c>
      <c r="AX473" s="44">
        <f t="shared" si="260"/>
        <v>0</v>
      </c>
      <c r="AY473" s="44">
        <f t="shared" si="261"/>
        <v>0</v>
      </c>
      <c r="AZ473" s="44">
        <f t="shared" si="262"/>
        <v>0</v>
      </c>
      <c r="BA473" s="44">
        <f t="shared" si="263"/>
        <v>0</v>
      </c>
      <c r="BB473" s="44">
        <f t="shared" si="264"/>
        <v>0</v>
      </c>
      <c r="BC473" s="44">
        <f t="shared" si="265"/>
        <v>0</v>
      </c>
      <c r="BD473" s="44">
        <f t="shared" si="266"/>
        <v>0</v>
      </c>
      <c r="BE473" s="45">
        <f t="shared" si="267"/>
        <v>36</v>
      </c>
      <c r="BF473" s="46"/>
      <c r="BG473" s="47">
        <f t="shared" si="268"/>
        <v>0</v>
      </c>
      <c r="BH473" s="47">
        <f t="shared" si="269"/>
        <v>0</v>
      </c>
      <c r="BI473" s="47">
        <f t="shared" si="270"/>
        <v>0</v>
      </c>
      <c r="BJ473" s="48">
        <f t="shared" si="271"/>
        <v>36</v>
      </c>
      <c r="BK473" s="48">
        <f t="shared" si="272"/>
        <v>1</v>
      </c>
      <c r="BL473" s="48">
        <f t="shared" si="273"/>
        <v>0</v>
      </c>
    </row>
    <row r="474" spans="1:64" s="2" customFormat="1" ht="30" customHeight="1">
      <c r="A474" s="29" t="str">
        <f t="shared" si="240"/>
        <v>Д</v>
      </c>
      <c r="B474" s="29" t="str">
        <f t="shared" si="241"/>
        <v>Б</v>
      </c>
      <c r="C474" s="30" t="s">
        <v>227</v>
      </c>
      <c r="D474" s="31" t="str">
        <f t="shared" si="242"/>
        <v>'02.03.00</v>
      </c>
      <c r="E474" s="32" t="str">
        <f t="shared" si="243"/>
        <v>Компьютерные и информационные науки (УГСН)</v>
      </c>
      <c r="F474" s="33" t="s">
        <v>74</v>
      </c>
      <c r="G474" s="33" t="s">
        <v>89</v>
      </c>
      <c r="H474" s="34"/>
      <c r="I474" s="34"/>
      <c r="J474" s="35" t="s">
        <v>106</v>
      </c>
      <c r="K474" s="36">
        <v>2</v>
      </c>
      <c r="L474" s="36">
        <v>18</v>
      </c>
      <c r="M474" s="37" t="s">
        <v>108</v>
      </c>
      <c r="N474" s="36"/>
      <c r="O474" s="36">
        <v>2</v>
      </c>
      <c r="P474" s="36"/>
      <c r="Q474" s="37"/>
      <c r="R474" s="36"/>
      <c r="S474" s="36"/>
      <c r="T474" s="36"/>
      <c r="U474" s="36"/>
      <c r="V474" s="36"/>
      <c r="W474" s="39" t="str">
        <f t="shared" si="244"/>
        <v>НКАбд</v>
      </c>
      <c r="X474" s="36" t="s">
        <v>216</v>
      </c>
      <c r="Y474" s="36">
        <v>1</v>
      </c>
      <c r="Z474" s="36">
        <v>1</v>
      </c>
      <c r="AA474" s="39">
        <f t="shared" si="245"/>
        <v>12</v>
      </c>
      <c r="AB474" s="49">
        <v>7</v>
      </c>
      <c r="AC474" s="49">
        <v>5</v>
      </c>
      <c r="AD474" s="40">
        <f t="shared" si="246"/>
        <v>12</v>
      </c>
      <c r="AE474" s="41">
        <f t="shared" si="247"/>
        <v>1</v>
      </c>
      <c r="AF474" s="41">
        <f t="shared" si="248"/>
        <v>1</v>
      </c>
      <c r="AG474" s="42" t="s">
        <v>80</v>
      </c>
      <c r="AH474" s="37" t="s">
        <v>100</v>
      </c>
      <c r="AI474" s="37" t="s">
        <v>109</v>
      </c>
      <c r="AJ474" s="43" t="s">
        <v>110</v>
      </c>
      <c r="AK474" s="37"/>
      <c r="AL474" s="44">
        <f t="shared" si="249"/>
        <v>0</v>
      </c>
      <c r="AM474" s="44">
        <f t="shared" si="250"/>
        <v>0</v>
      </c>
      <c r="AN474" s="44">
        <f t="shared" si="251"/>
        <v>36</v>
      </c>
      <c r="AO474" s="44">
        <f t="shared" si="252"/>
        <v>0</v>
      </c>
      <c r="AP474" s="44">
        <f t="shared" si="253"/>
        <v>0</v>
      </c>
      <c r="AQ474" s="44">
        <f t="shared" si="254"/>
        <v>0</v>
      </c>
      <c r="AR474" s="44">
        <f t="shared" si="255"/>
        <v>0</v>
      </c>
      <c r="AS474" s="44">
        <f t="shared" si="256"/>
        <v>0</v>
      </c>
      <c r="AT474" s="44">
        <f t="shared" si="257"/>
        <v>0</v>
      </c>
      <c r="AU474" s="44">
        <f t="shared" si="258"/>
        <v>0</v>
      </c>
      <c r="AV474" s="44">
        <f>IF(M474="ПП",РПП*AA474*(U474/1.5),IF(M474="ВП",ВПр*AA474*(U474/1.5),IF(M474="РПА",РПА*AA474*(U474/1.5),IF(M474="КПА",кпа*AA474*(U474/1.5),0))))</f>
        <v>0</v>
      </c>
      <c r="AW474" s="44">
        <f t="shared" si="259"/>
        <v>0</v>
      </c>
      <c r="AX474" s="44">
        <f t="shared" si="260"/>
        <v>0</v>
      </c>
      <c r="AY474" s="44">
        <f t="shared" si="261"/>
        <v>0</v>
      </c>
      <c r="AZ474" s="44">
        <f t="shared" si="262"/>
        <v>0</v>
      </c>
      <c r="BA474" s="44">
        <f t="shared" si="263"/>
        <v>0</v>
      </c>
      <c r="BB474" s="44">
        <f t="shared" si="264"/>
        <v>0</v>
      </c>
      <c r="BC474" s="44">
        <f t="shared" si="265"/>
        <v>0</v>
      </c>
      <c r="BD474" s="44">
        <f t="shared" si="266"/>
        <v>0</v>
      </c>
      <c r="BE474" s="45">
        <f t="shared" si="267"/>
        <v>36</v>
      </c>
      <c r="BF474" s="46"/>
      <c r="BG474" s="47">
        <f t="shared" si="268"/>
        <v>0</v>
      </c>
      <c r="BH474" s="47">
        <f t="shared" si="269"/>
        <v>0</v>
      </c>
      <c r="BI474" s="47">
        <f t="shared" si="270"/>
        <v>0</v>
      </c>
      <c r="BJ474" s="48">
        <f t="shared" si="271"/>
        <v>36</v>
      </c>
      <c r="BK474" s="48">
        <f t="shared" si="272"/>
        <v>1</v>
      </c>
      <c r="BL474" s="48">
        <f t="shared" si="273"/>
        <v>0</v>
      </c>
    </row>
    <row r="475" spans="1:64" s="2" customFormat="1" ht="30" customHeight="1">
      <c r="A475" s="29" t="str">
        <f t="shared" si="240"/>
        <v>Д</v>
      </c>
      <c r="B475" s="29" t="str">
        <f t="shared" si="241"/>
        <v>Б</v>
      </c>
      <c r="C475" s="30" t="s">
        <v>227</v>
      </c>
      <c r="D475" s="31" t="str">
        <f t="shared" si="242"/>
        <v>'02.03.00</v>
      </c>
      <c r="E475" s="32" t="str">
        <f t="shared" si="243"/>
        <v>Компьютерные и информационные науки (УГСН)</v>
      </c>
      <c r="F475" s="33" t="s">
        <v>74</v>
      </c>
      <c r="G475" s="33" t="s">
        <v>89</v>
      </c>
      <c r="H475" s="34"/>
      <c r="I475" s="34"/>
      <c r="J475" s="35" t="s">
        <v>106</v>
      </c>
      <c r="K475" s="36">
        <v>2</v>
      </c>
      <c r="L475" s="36">
        <v>18</v>
      </c>
      <c r="M475" s="37" t="s">
        <v>108</v>
      </c>
      <c r="N475" s="36"/>
      <c r="O475" s="36">
        <v>2</v>
      </c>
      <c r="P475" s="36"/>
      <c r="Q475" s="37"/>
      <c r="R475" s="36"/>
      <c r="S475" s="36"/>
      <c r="T475" s="36"/>
      <c r="U475" s="36"/>
      <c r="V475" s="36"/>
      <c r="W475" s="39" t="str">
        <f t="shared" si="244"/>
        <v>НКАбд</v>
      </c>
      <c r="X475" s="36" t="s">
        <v>216</v>
      </c>
      <c r="Y475" s="36">
        <v>1</v>
      </c>
      <c r="Z475" s="36">
        <v>1</v>
      </c>
      <c r="AA475" s="39">
        <f t="shared" si="245"/>
        <v>11</v>
      </c>
      <c r="AB475" s="49">
        <v>7</v>
      </c>
      <c r="AC475" s="49">
        <v>4</v>
      </c>
      <c r="AD475" s="40">
        <f t="shared" si="246"/>
        <v>12</v>
      </c>
      <c r="AE475" s="41">
        <f t="shared" si="247"/>
        <v>0.91666666666666663</v>
      </c>
      <c r="AF475" s="41">
        <f t="shared" si="248"/>
        <v>0.91666666666666663</v>
      </c>
      <c r="AG475" s="42" t="s">
        <v>80</v>
      </c>
      <c r="AH475" s="37" t="s">
        <v>100</v>
      </c>
      <c r="AI475" s="37" t="s">
        <v>109</v>
      </c>
      <c r="AJ475" s="43" t="s">
        <v>110</v>
      </c>
      <c r="AK475" s="37"/>
      <c r="AL475" s="44">
        <f t="shared" si="249"/>
        <v>0</v>
      </c>
      <c r="AM475" s="44">
        <f t="shared" si="250"/>
        <v>0</v>
      </c>
      <c r="AN475" s="44">
        <f t="shared" si="251"/>
        <v>33</v>
      </c>
      <c r="AO475" s="44">
        <f t="shared" si="252"/>
        <v>0</v>
      </c>
      <c r="AP475" s="44">
        <f t="shared" si="253"/>
        <v>0</v>
      </c>
      <c r="AQ475" s="44">
        <f t="shared" si="254"/>
        <v>0</v>
      </c>
      <c r="AR475" s="44">
        <f t="shared" si="255"/>
        <v>0</v>
      </c>
      <c r="AS475" s="44">
        <f t="shared" si="256"/>
        <v>0</v>
      </c>
      <c r="AT475" s="44">
        <f t="shared" si="257"/>
        <v>0</v>
      </c>
      <c r="AU475" s="44">
        <f t="shared" si="258"/>
        <v>0</v>
      </c>
      <c r="AV475" s="44">
        <f>IF(M475="ПП",РПП*AA475*(U475/1.5),IF(M475="ВП",ВПр*AA475*(U475/1.5),IF(M475="РПА",РПА*AA475*(U475/1.5),IF(M475="КПА",кпа*AA475*(U475/1.5),0))))</f>
        <v>0</v>
      </c>
      <c r="AW475" s="44">
        <f t="shared" si="259"/>
        <v>0</v>
      </c>
      <c r="AX475" s="44">
        <f t="shared" si="260"/>
        <v>0</v>
      </c>
      <c r="AY475" s="44">
        <f t="shared" si="261"/>
        <v>0</v>
      </c>
      <c r="AZ475" s="44">
        <f t="shared" si="262"/>
        <v>0</v>
      </c>
      <c r="BA475" s="44">
        <f t="shared" si="263"/>
        <v>0</v>
      </c>
      <c r="BB475" s="44">
        <f t="shared" si="264"/>
        <v>0</v>
      </c>
      <c r="BC475" s="44">
        <f t="shared" si="265"/>
        <v>0</v>
      </c>
      <c r="BD475" s="44">
        <f t="shared" si="266"/>
        <v>0</v>
      </c>
      <c r="BE475" s="45">
        <f t="shared" si="267"/>
        <v>33</v>
      </c>
      <c r="BF475" s="46"/>
      <c r="BG475" s="47">
        <f t="shared" si="268"/>
        <v>0</v>
      </c>
      <c r="BH475" s="47">
        <f t="shared" si="269"/>
        <v>0</v>
      </c>
      <c r="BI475" s="47">
        <f t="shared" si="270"/>
        <v>0</v>
      </c>
      <c r="BJ475" s="48">
        <f t="shared" si="271"/>
        <v>33</v>
      </c>
      <c r="BK475" s="48">
        <f t="shared" si="272"/>
        <v>1</v>
      </c>
      <c r="BL475" s="48">
        <f t="shared" si="273"/>
        <v>0</v>
      </c>
    </row>
    <row r="476" spans="1:64" s="2" customFormat="1" ht="30" customHeight="1">
      <c r="A476" s="29" t="str">
        <f t="shared" si="240"/>
        <v>Д</v>
      </c>
      <c r="B476" s="29" t="str">
        <f t="shared" si="241"/>
        <v>Б</v>
      </c>
      <c r="C476" s="30" t="s">
        <v>227</v>
      </c>
      <c r="D476" s="31" t="str">
        <f t="shared" si="242"/>
        <v>'02.03.00</v>
      </c>
      <c r="E476" s="32" t="str">
        <f t="shared" si="243"/>
        <v>Компьютерные и информационные науки (УГСН)</v>
      </c>
      <c r="F476" s="33" t="s">
        <v>74</v>
      </c>
      <c r="G476" s="33" t="s">
        <v>89</v>
      </c>
      <c r="H476" s="34"/>
      <c r="I476" s="34"/>
      <c r="J476" s="35" t="s">
        <v>106</v>
      </c>
      <c r="K476" s="36">
        <v>2</v>
      </c>
      <c r="L476" s="36">
        <v>18</v>
      </c>
      <c r="M476" s="37" t="s">
        <v>108</v>
      </c>
      <c r="N476" s="36"/>
      <c r="O476" s="36">
        <v>2</v>
      </c>
      <c r="P476" s="36"/>
      <c r="Q476" s="37"/>
      <c r="R476" s="36"/>
      <c r="S476" s="36"/>
      <c r="T476" s="36"/>
      <c r="U476" s="36"/>
      <c r="V476" s="36"/>
      <c r="W476" s="39" t="str">
        <f t="shared" si="244"/>
        <v>НКАбд</v>
      </c>
      <c r="X476" s="36" t="s">
        <v>231</v>
      </c>
      <c r="Y476" s="36">
        <v>1</v>
      </c>
      <c r="Z476" s="36">
        <v>1</v>
      </c>
      <c r="AA476" s="39">
        <f t="shared" si="245"/>
        <v>12</v>
      </c>
      <c r="AB476" s="49">
        <v>7</v>
      </c>
      <c r="AC476" s="49">
        <v>5</v>
      </c>
      <c r="AD476" s="40">
        <f t="shared" si="246"/>
        <v>12</v>
      </c>
      <c r="AE476" s="41">
        <f t="shared" si="247"/>
        <v>1</v>
      </c>
      <c r="AF476" s="41">
        <f t="shared" si="248"/>
        <v>1</v>
      </c>
      <c r="AG476" s="42" t="s">
        <v>80</v>
      </c>
      <c r="AH476" s="37" t="s">
        <v>81</v>
      </c>
      <c r="AI476" s="37" t="s">
        <v>94</v>
      </c>
      <c r="AJ476" s="43" t="s">
        <v>107</v>
      </c>
      <c r="AK476" s="37"/>
      <c r="AL476" s="44">
        <f t="shared" si="249"/>
        <v>0</v>
      </c>
      <c r="AM476" s="44">
        <f t="shared" si="250"/>
        <v>0</v>
      </c>
      <c r="AN476" s="44">
        <f t="shared" si="251"/>
        <v>36</v>
      </c>
      <c r="AO476" s="44">
        <f t="shared" si="252"/>
        <v>0</v>
      </c>
      <c r="AP476" s="44">
        <f t="shared" si="253"/>
        <v>0</v>
      </c>
      <c r="AQ476" s="44">
        <f t="shared" si="254"/>
        <v>0</v>
      </c>
      <c r="AR476" s="44">
        <f t="shared" si="255"/>
        <v>0</v>
      </c>
      <c r="AS476" s="44">
        <f t="shared" si="256"/>
        <v>0</v>
      </c>
      <c r="AT476" s="44">
        <f t="shared" si="257"/>
        <v>0</v>
      </c>
      <c r="AU476" s="44">
        <f t="shared" si="258"/>
        <v>0</v>
      </c>
      <c r="AV476" s="44">
        <f>IF(M476="ПП",РПП*AA476*(U476/1.5),IF(M476="ВП",ВПр*AA476*(U476/1.5),IF(M476="РПА",РПА*AA476*(U476/1.5),IF(M476="КПА",кпа*AA476*(U476/1.5),0))))</f>
        <v>0</v>
      </c>
      <c r="AW476" s="44">
        <f t="shared" si="259"/>
        <v>0</v>
      </c>
      <c r="AX476" s="44">
        <f t="shared" si="260"/>
        <v>0</v>
      </c>
      <c r="AY476" s="44">
        <f t="shared" si="261"/>
        <v>0</v>
      </c>
      <c r="AZ476" s="44">
        <f t="shared" si="262"/>
        <v>0</v>
      </c>
      <c r="BA476" s="44">
        <f t="shared" si="263"/>
        <v>0</v>
      </c>
      <c r="BB476" s="44">
        <f t="shared" si="264"/>
        <v>0</v>
      </c>
      <c r="BC476" s="44">
        <f t="shared" si="265"/>
        <v>0</v>
      </c>
      <c r="BD476" s="44">
        <f t="shared" si="266"/>
        <v>0</v>
      </c>
      <c r="BE476" s="45">
        <f t="shared" si="267"/>
        <v>36</v>
      </c>
      <c r="BF476" s="46"/>
      <c r="BG476" s="47">
        <f t="shared" si="268"/>
        <v>0</v>
      </c>
      <c r="BH476" s="47">
        <f t="shared" si="269"/>
        <v>0</v>
      </c>
      <c r="BI476" s="47">
        <f t="shared" si="270"/>
        <v>0</v>
      </c>
      <c r="BJ476" s="48">
        <f t="shared" si="271"/>
        <v>36</v>
      </c>
      <c r="BK476" s="48">
        <f t="shared" si="272"/>
        <v>1</v>
      </c>
      <c r="BL476" s="48">
        <f t="shared" si="273"/>
        <v>0</v>
      </c>
    </row>
    <row r="477" spans="1:64" s="2" customFormat="1" ht="30" customHeight="1">
      <c r="A477" s="29" t="str">
        <f t="shared" si="240"/>
        <v>Д</v>
      </c>
      <c r="B477" s="29" t="str">
        <f t="shared" si="241"/>
        <v>Б</v>
      </c>
      <c r="C477" s="30" t="s">
        <v>227</v>
      </c>
      <c r="D477" s="31" t="str">
        <f t="shared" si="242"/>
        <v>'02.03.00</v>
      </c>
      <c r="E477" s="32" t="str">
        <f t="shared" si="243"/>
        <v>Компьютерные и информационные науки (УГСН)</v>
      </c>
      <c r="F477" s="33" t="s">
        <v>74</v>
      </c>
      <c r="G477" s="33" t="s">
        <v>89</v>
      </c>
      <c r="H477" s="34"/>
      <c r="I477" s="34"/>
      <c r="J477" s="35" t="s">
        <v>106</v>
      </c>
      <c r="K477" s="36">
        <v>2</v>
      </c>
      <c r="L477" s="36">
        <v>18</v>
      </c>
      <c r="M477" s="37" t="s">
        <v>108</v>
      </c>
      <c r="N477" s="36"/>
      <c r="O477" s="36">
        <v>2</v>
      </c>
      <c r="P477" s="36"/>
      <c r="Q477" s="37"/>
      <c r="R477" s="36"/>
      <c r="S477" s="36"/>
      <c r="T477" s="36"/>
      <c r="U477" s="36"/>
      <c r="V477" s="36"/>
      <c r="W477" s="39" t="str">
        <f t="shared" si="244"/>
        <v>НКАбд</v>
      </c>
      <c r="X477" s="36" t="s">
        <v>231</v>
      </c>
      <c r="Y477" s="36">
        <v>1</v>
      </c>
      <c r="Z477" s="36">
        <v>1</v>
      </c>
      <c r="AA477" s="39">
        <f t="shared" si="245"/>
        <v>11</v>
      </c>
      <c r="AB477" s="49">
        <v>7</v>
      </c>
      <c r="AC477" s="49">
        <v>4</v>
      </c>
      <c r="AD477" s="40">
        <f t="shared" si="246"/>
        <v>12</v>
      </c>
      <c r="AE477" s="41">
        <f t="shared" si="247"/>
        <v>0.91666666666666663</v>
      </c>
      <c r="AF477" s="41">
        <f t="shared" si="248"/>
        <v>0.91666666666666663</v>
      </c>
      <c r="AG477" s="42" t="s">
        <v>80</v>
      </c>
      <c r="AH477" s="37" t="s">
        <v>81</v>
      </c>
      <c r="AI477" s="37" t="s">
        <v>94</v>
      </c>
      <c r="AJ477" s="43" t="s">
        <v>107</v>
      </c>
      <c r="AK477" s="37"/>
      <c r="AL477" s="44">
        <f t="shared" si="249"/>
        <v>0</v>
      </c>
      <c r="AM477" s="44">
        <f t="shared" si="250"/>
        <v>0</v>
      </c>
      <c r="AN477" s="44">
        <f t="shared" si="251"/>
        <v>33</v>
      </c>
      <c r="AO477" s="44">
        <f t="shared" si="252"/>
        <v>0</v>
      </c>
      <c r="AP477" s="44">
        <f t="shared" si="253"/>
        <v>0</v>
      </c>
      <c r="AQ477" s="44">
        <f t="shared" si="254"/>
        <v>0</v>
      </c>
      <c r="AR477" s="44">
        <f t="shared" si="255"/>
        <v>0</v>
      </c>
      <c r="AS477" s="44">
        <f t="shared" si="256"/>
        <v>0</v>
      </c>
      <c r="AT477" s="44">
        <f t="shared" si="257"/>
        <v>0</v>
      </c>
      <c r="AU477" s="44">
        <f t="shared" si="258"/>
        <v>0</v>
      </c>
      <c r="AV477" s="44">
        <f>IF(M477="ПП",РПП*AA477*(U477/1.5),IF(M477="ВП",ВПр*AA477*(U477/1.5),IF(M477="РПА",РПА*AA477*(U477/1.5),IF(M477="КПА",кпа*AA477*(U477/1.5),0))))</f>
        <v>0</v>
      </c>
      <c r="AW477" s="44">
        <f t="shared" si="259"/>
        <v>0</v>
      </c>
      <c r="AX477" s="44">
        <f t="shared" si="260"/>
        <v>0</v>
      </c>
      <c r="AY477" s="44">
        <f t="shared" si="261"/>
        <v>0</v>
      </c>
      <c r="AZ477" s="44">
        <f t="shared" si="262"/>
        <v>0</v>
      </c>
      <c r="BA477" s="44">
        <f t="shared" si="263"/>
        <v>0</v>
      </c>
      <c r="BB477" s="44">
        <f t="shared" si="264"/>
        <v>0</v>
      </c>
      <c r="BC477" s="44">
        <f t="shared" si="265"/>
        <v>0</v>
      </c>
      <c r="BD477" s="44">
        <f t="shared" si="266"/>
        <v>0</v>
      </c>
      <c r="BE477" s="45">
        <f t="shared" si="267"/>
        <v>33</v>
      </c>
      <c r="BF477" s="46"/>
      <c r="BG477" s="47">
        <f t="shared" si="268"/>
        <v>0</v>
      </c>
      <c r="BH477" s="47">
        <f t="shared" si="269"/>
        <v>0</v>
      </c>
      <c r="BI477" s="47">
        <f t="shared" si="270"/>
        <v>0</v>
      </c>
      <c r="BJ477" s="48">
        <f t="shared" si="271"/>
        <v>33</v>
      </c>
      <c r="BK477" s="48">
        <f t="shared" si="272"/>
        <v>1</v>
      </c>
      <c r="BL477" s="48">
        <f t="shared" si="273"/>
        <v>0</v>
      </c>
    </row>
    <row r="478" spans="1:64" s="2" customFormat="1" ht="30" customHeight="1">
      <c r="A478" s="29" t="str">
        <f t="shared" si="240"/>
        <v>Д</v>
      </c>
      <c r="B478" s="29" t="str">
        <f t="shared" si="241"/>
        <v>Б</v>
      </c>
      <c r="C478" s="30" t="s">
        <v>227</v>
      </c>
      <c r="D478" s="31" t="str">
        <f t="shared" si="242"/>
        <v>'02.03.00</v>
      </c>
      <c r="E478" s="32" t="str">
        <f t="shared" si="243"/>
        <v>Компьютерные и информационные науки (УГСН)</v>
      </c>
      <c r="F478" s="33" t="s">
        <v>74</v>
      </c>
      <c r="G478" s="33" t="s">
        <v>89</v>
      </c>
      <c r="H478" s="34"/>
      <c r="I478" s="34"/>
      <c r="J478" s="35" t="s">
        <v>106</v>
      </c>
      <c r="K478" s="36">
        <v>2</v>
      </c>
      <c r="L478" s="36">
        <v>18</v>
      </c>
      <c r="M478" s="37" t="s">
        <v>108</v>
      </c>
      <c r="N478" s="36"/>
      <c r="O478" s="36">
        <v>2</v>
      </c>
      <c r="P478" s="36"/>
      <c r="Q478" s="37"/>
      <c r="R478" s="36"/>
      <c r="S478" s="36"/>
      <c r="T478" s="36"/>
      <c r="U478" s="36"/>
      <c r="V478" s="36"/>
      <c r="W478" s="39" t="str">
        <f t="shared" si="244"/>
        <v>НКАбд</v>
      </c>
      <c r="X478" s="36" t="s">
        <v>232</v>
      </c>
      <c r="Y478" s="36">
        <v>1</v>
      </c>
      <c r="Z478" s="36">
        <v>1</v>
      </c>
      <c r="AA478" s="39">
        <f t="shared" si="245"/>
        <v>12</v>
      </c>
      <c r="AB478" s="49">
        <v>7</v>
      </c>
      <c r="AC478" s="49">
        <v>5</v>
      </c>
      <c r="AD478" s="40">
        <f t="shared" si="246"/>
        <v>12</v>
      </c>
      <c r="AE478" s="41">
        <f t="shared" si="247"/>
        <v>1</v>
      </c>
      <c r="AF478" s="41">
        <f t="shared" si="248"/>
        <v>1</v>
      </c>
      <c r="AG478" s="42" t="s">
        <v>80</v>
      </c>
      <c r="AH478" s="37" t="s">
        <v>100</v>
      </c>
      <c r="AI478" s="37" t="s">
        <v>109</v>
      </c>
      <c r="AJ478" s="43" t="s">
        <v>110</v>
      </c>
      <c r="AK478" s="37"/>
      <c r="AL478" s="44">
        <f t="shared" si="249"/>
        <v>0</v>
      </c>
      <c r="AM478" s="44">
        <f t="shared" si="250"/>
        <v>0</v>
      </c>
      <c r="AN478" s="44">
        <f t="shared" si="251"/>
        <v>36</v>
      </c>
      <c r="AO478" s="44">
        <f t="shared" si="252"/>
        <v>0</v>
      </c>
      <c r="AP478" s="44">
        <f t="shared" si="253"/>
        <v>0</v>
      </c>
      <c r="AQ478" s="44">
        <f t="shared" si="254"/>
        <v>0</v>
      </c>
      <c r="AR478" s="44">
        <f t="shared" si="255"/>
        <v>0</v>
      </c>
      <c r="AS478" s="44">
        <f t="shared" si="256"/>
        <v>0</v>
      </c>
      <c r="AT478" s="44">
        <f t="shared" si="257"/>
        <v>0</v>
      </c>
      <c r="AU478" s="44">
        <f t="shared" si="258"/>
        <v>0</v>
      </c>
      <c r="AV478" s="44">
        <f>IF(M478="ПП",РПП*AA478*(U478/1.5),IF(M478="ВП",ВПр*AA478*(U478/1.5),IF(M478="РПА",РПА*AA478*(U478/1.5),IF(M478="КПА",кпа*AA478*(U478/1.5),0))))</f>
        <v>0</v>
      </c>
      <c r="AW478" s="44">
        <f t="shared" si="259"/>
        <v>0</v>
      </c>
      <c r="AX478" s="44">
        <f t="shared" si="260"/>
        <v>0</v>
      </c>
      <c r="AY478" s="44">
        <f t="shared" si="261"/>
        <v>0</v>
      </c>
      <c r="AZ478" s="44">
        <f t="shared" si="262"/>
        <v>0</v>
      </c>
      <c r="BA478" s="44">
        <f t="shared" si="263"/>
        <v>0</v>
      </c>
      <c r="BB478" s="44">
        <f t="shared" si="264"/>
        <v>0</v>
      </c>
      <c r="BC478" s="44">
        <f t="shared" si="265"/>
        <v>0</v>
      </c>
      <c r="BD478" s="44">
        <f t="shared" si="266"/>
        <v>0</v>
      </c>
      <c r="BE478" s="45">
        <f t="shared" si="267"/>
        <v>36</v>
      </c>
      <c r="BF478" s="46"/>
      <c r="BG478" s="47">
        <f t="shared" si="268"/>
        <v>0</v>
      </c>
      <c r="BH478" s="47">
        <f t="shared" si="269"/>
        <v>0</v>
      </c>
      <c r="BI478" s="47">
        <f t="shared" si="270"/>
        <v>0</v>
      </c>
      <c r="BJ478" s="48">
        <f t="shared" si="271"/>
        <v>36</v>
      </c>
      <c r="BK478" s="48">
        <f t="shared" si="272"/>
        <v>1</v>
      </c>
      <c r="BL478" s="48">
        <f t="shared" si="273"/>
        <v>0</v>
      </c>
    </row>
    <row r="479" spans="1:64" s="2" customFormat="1" ht="30" customHeight="1">
      <c r="A479" s="29" t="str">
        <f t="shared" si="240"/>
        <v>Д</v>
      </c>
      <c r="B479" s="29" t="str">
        <f t="shared" si="241"/>
        <v>Б</v>
      </c>
      <c r="C479" s="30" t="s">
        <v>227</v>
      </c>
      <c r="D479" s="31" t="str">
        <f t="shared" si="242"/>
        <v>'02.03.00</v>
      </c>
      <c r="E479" s="32" t="str">
        <f t="shared" si="243"/>
        <v>Компьютерные и информационные науки (УГСН)</v>
      </c>
      <c r="F479" s="33" t="s">
        <v>74</v>
      </c>
      <c r="G479" s="33" t="s">
        <v>89</v>
      </c>
      <c r="H479" s="34"/>
      <c r="I479" s="34"/>
      <c r="J479" s="35" t="s">
        <v>106</v>
      </c>
      <c r="K479" s="36">
        <v>2</v>
      </c>
      <c r="L479" s="36">
        <v>18</v>
      </c>
      <c r="M479" s="37" t="s">
        <v>108</v>
      </c>
      <c r="N479" s="36"/>
      <c r="O479" s="36">
        <v>2</v>
      </c>
      <c r="P479" s="36"/>
      <c r="Q479" s="37"/>
      <c r="R479" s="36"/>
      <c r="S479" s="36"/>
      <c r="T479" s="36"/>
      <c r="U479" s="36"/>
      <c r="V479" s="36"/>
      <c r="W479" s="39" t="str">
        <f t="shared" si="244"/>
        <v>НКАбд</v>
      </c>
      <c r="X479" s="36" t="s">
        <v>232</v>
      </c>
      <c r="Y479" s="36">
        <v>1</v>
      </c>
      <c r="Z479" s="36">
        <v>1</v>
      </c>
      <c r="AA479" s="39">
        <f t="shared" si="245"/>
        <v>11</v>
      </c>
      <c r="AB479" s="49">
        <v>7</v>
      </c>
      <c r="AC479" s="49">
        <v>4</v>
      </c>
      <c r="AD479" s="40">
        <f t="shared" si="246"/>
        <v>12</v>
      </c>
      <c r="AE479" s="41">
        <f t="shared" si="247"/>
        <v>0.91666666666666663</v>
      </c>
      <c r="AF479" s="41">
        <f t="shared" si="248"/>
        <v>0.91666666666666663</v>
      </c>
      <c r="AG479" s="42" t="s">
        <v>80</v>
      </c>
      <c r="AH479" s="37" t="s">
        <v>100</v>
      </c>
      <c r="AI479" s="37" t="s">
        <v>109</v>
      </c>
      <c r="AJ479" s="43" t="s">
        <v>110</v>
      </c>
      <c r="AK479" s="37"/>
      <c r="AL479" s="44">
        <f t="shared" si="249"/>
        <v>0</v>
      </c>
      <c r="AM479" s="44">
        <f t="shared" si="250"/>
        <v>0</v>
      </c>
      <c r="AN479" s="44">
        <f t="shared" si="251"/>
        <v>33</v>
      </c>
      <c r="AO479" s="44">
        <f t="shared" si="252"/>
        <v>0</v>
      </c>
      <c r="AP479" s="44">
        <f t="shared" si="253"/>
        <v>0</v>
      </c>
      <c r="AQ479" s="44">
        <f t="shared" si="254"/>
        <v>0</v>
      </c>
      <c r="AR479" s="44">
        <f t="shared" si="255"/>
        <v>0</v>
      </c>
      <c r="AS479" s="44">
        <f t="shared" si="256"/>
        <v>0</v>
      </c>
      <c r="AT479" s="44">
        <f t="shared" si="257"/>
        <v>0</v>
      </c>
      <c r="AU479" s="44">
        <f t="shared" si="258"/>
        <v>0</v>
      </c>
      <c r="AV479" s="44">
        <f>IF(M479="ПП",РПП*AA479*(U479/1.5),IF(M479="ВП",ВПр*AA479*(U479/1.5),IF(M479="РПА",РПА*AA479*(U479/1.5),IF(M479="КПА",кпа*AA479*(U479/1.5),0))))</f>
        <v>0</v>
      </c>
      <c r="AW479" s="44">
        <f t="shared" si="259"/>
        <v>0</v>
      </c>
      <c r="AX479" s="44">
        <f t="shared" si="260"/>
        <v>0</v>
      </c>
      <c r="AY479" s="44">
        <f t="shared" si="261"/>
        <v>0</v>
      </c>
      <c r="AZ479" s="44">
        <f t="shared" si="262"/>
        <v>0</v>
      </c>
      <c r="BA479" s="44">
        <f t="shared" si="263"/>
        <v>0</v>
      </c>
      <c r="BB479" s="44">
        <f t="shared" si="264"/>
        <v>0</v>
      </c>
      <c r="BC479" s="44">
        <f t="shared" si="265"/>
        <v>0</v>
      </c>
      <c r="BD479" s="44">
        <f t="shared" si="266"/>
        <v>0</v>
      </c>
      <c r="BE479" s="45">
        <f t="shared" si="267"/>
        <v>33</v>
      </c>
      <c r="BF479" s="46"/>
      <c r="BG479" s="47">
        <f t="shared" si="268"/>
        <v>0</v>
      </c>
      <c r="BH479" s="47">
        <f t="shared" si="269"/>
        <v>0</v>
      </c>
      <c r="BI479" s="47">
        <f t="shared" si="270"/>
        <v>0</v>
      </c>
      <c r="BJ479" s="48">
        <f t="shared" si="271"/>
        <v>33</v>
      </c>
      <c r="BK479" s="48">
        <f t="shared" si="272"/>
        <v>1</v>
      </c>
      <c r="BL479" s="48">
        <f t="shared" si="273"/>
        <v>0</v>
      </c>
    </row>
    <row r="480" spans="1:64" s="2" customFormat="1" ht="30" customHeight="1">
      <c r="A480" s="29" t="str">
        <f t="shared" si="240"/>
        <v>Д</v>
      </c>
      <c r="B480" s="29" t="str">
        <f t="shared" si="241"/>
        <v>Б</v>
      </c>
      <c r="C480" s="30" t="s">
        <v>227</v>
      </c>
      <c r="D480" s="31" t="str">
        <f t="shared" si="242"/>
        <v>'02.03.00</v>
      </c>
      <c r="E480" s="32" t="str">
        <f t="shared" si="243"/>
        <v>Компьютерные и информационные науки (УГСН)</v>
      </c>
      <c r="F480" s="33" t="s">
        <v>74</v>
      </c>
      <c r="G480" s="33" t="s">
        <v>89</v>
      </c>
      <c r="H480" s="34"/>
      <c r="I480" s="34"/>
      <c r="J480" s="35" t="s">
        <v>233</v>
      </c>
      <c r="K480" s="36">
        <v>1</v>
      </c>
      <c r="L480" s="36">
        <v>18</v>
      </c>
      <c r="M480" s="37" t="s">
        <v>78</v>
      </c>
      <c r="N480" s="36">
        <v>1</v>
      </c>
      <c r="O480" s="36"/>
      <c r="P480" s="36"/>
      <c r="Q480" s="37" t="s">
        <v>91</v>
      </c>
      <c r="R480" s="36"/>
      <c r="S480" s="36"/>
      <c r="T480" s="36"/>
      <c r="U480" s="36"/>
      <c r="V480" s="36"/>
      <c r="W480" s="39" t="str">
        <f t="shared" si="244"/>
        <v>НКАбд</v>
      </c>
      <c r="X480" s="36" t="s">
        <v>229</v>
      </c>
      <c r="Y480" s="36">
        <v>12</v>
      </c>
      <c r="Z480" s="36">
        <v>6</v>
      </c>
      <c r="AA480" s="39">
        <f t="shared" si="245"/>
        <v>141</v>
      </c>
      <c r="AB480" s="36">
        <v>87</v>
      </c>
      <c r="AC480" s="36">
        <v>54</v>
      </c>
      <c r="AD480" s="40">
        <f t="shared" si="246"/>
        <v>141</v>
      </c>
      <c r="AE480" s="41">
        <f t="shared" si="247"/>
        <v>1</v>
      </c>
      <c r="AF480" s="41">
        <f t="shared" si="248"/>
        <v>1</v>
      </c>
      <c r="AG480" s="42" t="s">
        <v>93</v>
      </c>
      <c r="AH480" s="37" t="s">
        <v>81</v>
      </c>
      <c r="AI480" s="37" t="s">
        <v>94</v>
      </c>
      <c r="AJ480" s="43" t="s">
        <v>97</v>
      </c>
      <c r="AK480" s="37"/>
      <c r="AL480" s="44">
        <f t="shared" si="249"/>
        <v>18</v>
      </c>
      <c r="AM480" s="44">
        <f t="shared" si="250"/>
        <v>0</v>
      </c>
      <c r="AN480" s="44">
        <f t="shared" si="251"/>
        <v>0</v>
      </c>
      <c r="AO480" s="44">
        <f t="shared" si="252"/>
        <v>46.53</v>
      </c>
      <c r="AP480" s="44">
        <f t="shared" si="253"/>
        <v>70.5</v>
      </c>
      <c r="AQ480" s="44">
        <f t="shared" si="254"/>
        <v>6</v>
      </c>
      <c r="AR480" s="44">
        <f t="shared" si="255"/>
        <v>5.4</v>
      </c>
      <c r="AS480" s="44">
        <f t="shared" si="256"/>
        <v>0</v>
      </c>
      <c r="AT480" s="44">
        <f t="shared" si="257"/>
        <v>0</v>
      </c>
      <c r="AU480" s="44">
        <f t="shared" si="258"/>
        <v>0</v>
      </c>
      <c r="AV480" s="44">
        <f>IF(M480="ПП",РПП*AA480*(U480/1.5),IF(M480="ВП",ВПр*AA480*(U480/1.5),IF(M480="РПА",РПА*AA480*(U480/1.5),IF(M480="КПА",кпа*AA480*(U480/1.5),0))))</f>
        <v>0</v>
      </c>
      <c r="AW480" s="44">
        <f t="shared" si="259"/>
        <v>0</v>
      </c>
      <c r="AX480" s="44">
        <f t="shared" si="260"/>
        <v>0</v>
      </c>
      <c r="AY480" s="44">
        <f t="shared" si="261"/>
        <v>0</v>
      </c>
      <c r="AZ480" s="44">
        <f t="shared" si="262"/>
        <v>0</v>
      </c>
      <c r="BA480" s="44">
        <f t="shared" si="263"/>
        <v>0</v>
      </c>
      <c r="BB480" s="44">
        <f t="shared" si="264"/>
        <v>0</v>
      </c>
      <c r="BC480" s="44">
        <f t="shared" si="265"/>
        <v>0</v>
      </c>
      <c r="BD480" s="44">
        <f t="shared" si="266"/>
        <v>0</v>
      </c>
      <c r="BE480" s="45">
        <f t="shared" si="267"/>
        <v>146.43</v>
      </c>
      <c r="BF480" s="46"/>
      <c r="BG480" s="47">
        <f t="shared" si="268"/>
        <v>18</v>
      </c>
      <c r="BH480" s="47">
        <f t="shared" si="269"/>
        <v>0.5</v>
      </c>
      <c r="BI480" s="47">
        <f t="shared" si="270"/>
        <v>128.43</v>
      </c>
      <c r="BJ480" s="48">
        <f t="shared" si="271"/>
        <v>0</v>
      </c>
      <c r="BK480" s="48">
        <f t="shared" si="272"/>
        <v>0</v>
      </c>
      <c r="BL480" s="48">
        <f t="shared" si="273"/>
        <v>0</v>
      </c>
    </row>
    <row r="481" spans="1:64" s="2" customFormat="1" ht="30" customHeight="1">
      <c r="A481" s="29" t="str">
        <f t="shared" si="240"/>
        <v>Д</v>
      </c>
      <c r="B481" s="29" t="str">
        <f t="shared" si="241"/>
        <v>Б</v>
      </c>
      <c r="C481" s="30" t="s">
        <v>227</v>
      </c>
      <c r="D481" s="31" t="str">
        <f t="shared" si="242"/>
        <v>'02.03.00</v>
      </c>
      <c r="E481" s="32" t="str">
        <f t="shared" si="243"/>
        <v>Компьютерные и информационные науки (УГСН)</v>
      </c>
      <c r="F481" s="33" t="s">
        <v>74</v>
      </c>
      <c r="G481" s="33" t="s">
        <v>89</v>
      </c>
      <c r="H481" s="34"/>
      <c r="I481" s="34"/>
      <c r="J481" s="35" t="s">
        <v>233</v>
      </c>
      <c r="K481" s="36">
        <v>1</v>
      </c>
      <c r="L481" s="36">
        <v>18</v>
      </c>
      <c r="M481" s="37" t="s">
        <v>108</v>
      </c>
      <c r="N481" s="36"/>
      <c r="O481" s="36">
        <v>2</v>
      </c>
      <c r="P481" s="36"/>
      <c r="Q481" s="37"/>
      <c r="R481" s="36"/>
      <c r="S481" s="36"/>
      <c r="T481" s="36"/>
      <c r="U481" s="36"/>
      <c r="V481" s="36"/>
      <c r="W481" s="39" t="str">
        <f t="shared" si="244"/>
        <v>НКАбд</v>
      </c>
      <c r="X481" s="36" t="s">
        <v>92</v>
      </c>
      <c r="Y481" s="36">
        <v>1</v>
      </c>
      <c r="Z481" s="36">
        <v>1</v>
      </c>
      <c r="AA481" s="39">
        <f t="shared" si="245"/>
        <v>12</v>
      </c>
      <c r="AB481" s="49">
        <v>8</v>
      </c>
      <c r="AC481" s="49">
        <v>4</v>
      </c>
      <c r="AD481" s="40">
        <f t="shared" si="246"/>
        <v>12</v>
      </c>
      <c r="AE481" s="41">
        <f t="shared" si="247"/>
        <v>1</v>
      </c>
      <c r="AF481" s="41">
        <f t="shared" si="248"/>
        <v>1</v>
      </c>
      <c r="AG481" s="42" t="s">
        <v>93</v>
      </c>
      <c r="AH481" s="37" t="s">
        <v>81</v>
      </c>
      <c r="AI481" s="37" t="s">
        <v>94</v>
      </c>
      <c r="AJ481" s="43" t="s">
        <v>97</v>
      </c>
      <c r="AK481" s="37"/>
      <c r="AL481" s="44">
        <f t="shared" si="249"/>
        <v>0</v>
      </c>
      <c r="AM481" s="44">
        <f t="shared" si="250"/>
        <v>0</v>
      </c>
      <c r="AN481" s="44">
        <f t="shared" si="251"/>
        <v>36</v>
      </c>
      <c r="AO481" s="44">
        <f t="shared" si="252"/>
        <v>0</v>
      </c>
      <c r="AP481" s="44">
        <f t="shared" si="253"/>
        <v>0</v>
      </c>
      <c r="AQ481" s="44">
        <f t="shared" si="254"/>
        <v>0</v>
      </c>
      <c r="AR481" s="44">
        <f t="shared" si="255"/>
        <v>0</v>
      </c>
      <c r="AS481" s="44">
        <f t="shared" si="256"/>
        <v>0</v>
      </c>
      <c r="AT481" s="44">
        <f t="shared" si="257"/>
        <v>0</v>
      </c>
      <c r="AU481" s="44">
        <f t="shared" si="258"/>
        <v>0</v>
      </c>
      <c r="AV481" s="44">
        <f>IF(M481="ПП",РПП*AA481*(U481/1.5),IF(M481="ВП",ВПр*AA481*(U481/1.5),IF(M481="РПА",РПА*AA481*(U481/1.5),IF(M481="КПА",кпа*AA481*(U481/1.5),0))))</f>
        <v>0</v>
      </c>
      <c r="AW481" s="44">
        <f t="shared" si="259"/>
        <v>0</v>
      </c>
      <c r="AX481" s="44">
        <f t="shared" si="260"/>
        <v>0</v>
      </c>
      <c r="AY481" s="44">
        <f t="shared" si="261"/>
        <v>0</v>
      </c>
      <c r="AZ481" s="44">
        <f t="shared" si="262"/>
        <v>0</v>
      </c>
      <c r="BA481" s="44">
        <f t="shared" si="263"/>
        <v>0</v>
      </c>
      <c r="BB481" s="44">
        <f t="shared" si="264"/>
        <v>0</v>
      </c>
      <c r="BC481" s="44">
        <f t="shared" si="265"/>
        <v>0</v>
      </c>
      <c r="BD481" s="44">
        <f t="shared" si="266"/>
        <v>0</v>
      </c>
      <c r="BE481" s="45">
        <f t="shared" si="267"/>
        <v>36</v>
      </c>
      <c r="BF481" s="46"/>
      <c r="BG481" s="47">
        <f t="shared" si="268"/>
        <v>36</v>
      </c>
      <c r="BH481" s="47">
        <f t="shared" si="269"/>
        <v>1</v>
      </c>
      <c r="BI481" s="47">
        <f t="shared" si="270"/>
        <v>0</v>
      </c>
      <c r="BJ481" s="48">
        <f t="shared" si="271"/>
        <v>0</v>
      </c>
      <c r="BK481" s="48">
        <f t="shared" si="272"/>
        <v>0</v>
      </c>
      <c r="BL481" s="48">
        <f t="shared" si="273"/>
        <v>0</v>
      </c>
    </row>
    <row r="482" spans="1:64" s="2" customFormat="1" ht="30" customHeight="1">
      <c r="A482" s="29" t="str">
        <f t="shared" si="240"/>
        <v>Д</v>
      </c>
      <c r="B482" s="29" t="str">
        <f t="shared" si="241"/>
        <v>Б</v>
      </c>
      <c r="C482" s="30" t="s">
        <v>227</v>
      </c>
      <c r="D482" s="31" t="str">
        <f t="shared" si="242"/>
        <v>'02.03.00</v>
      </c>
      <c r="E482" s="32" t="str">
        <f t="shared" si="243"/>
        <v>Компьютерные и информационные науки (УГСН)</v>
      </c>
      <c r="F482" s="33" t="s">
        <v>74</v>
      </c>
      <c r="G482" s="33" t="s">
        <v>89</v>
      </c>
      <c r="H482" s="34"/>
      <c r="I482" s="34"/>
      <c r="J482" s="35" t="s">
        <v>233</v>
      </c>
      <c r="K482" s="36">
        <v>1</v>
      </c>
      <c r="L482" s="36">
        <v>18</v>
      </c>
      <c r="M482" s="37" t="s">
        <v>108</v>
      </c>
      <c r="N482" s="36"/>
      <c r="O482" s="36">
        <v>2</v>
      </c>
      <c r="P482" s="36"/>
      <c r="Q482" s="37"/>
      <c r="R482" s="36"/>
      <c r="S482" s="36"/>
      <c r="T482" s="36"/>
      <c r="U482" s="36"/>
      <c r="V482" s="36"/>
      <c r="W482" s="39" t="str">
        <f t="shared" si="244"/>
        <v>НКАбд</v>
      </c>
      <c r="X482" s="36" t="s">
        <v>92</v>
      </c>
      <c r="Y482" s="36">
        <v>1</v>
      </c>
      <c r="Z482" s="36">
        <v>1</v>
      </c>
      <c r="AA482" s="39">
        <f t="shared" si="245"/>
        <v>12</v>
      </c>
      <c r="AB482" s="49">
        <v>7</v>
      </c>
      <c r="AC482" s="49">
        <v>5</v>
      </c>
      <c r="AD482" s="40">
        <f t="shared" si="246"/>
        <v>12</v>
      </c>
      <c r="AE482" s="41">
        <f t="shared" si="247"/>
        <v>1</v>
      </c>
      <c r="AF482" s="41">
        <f t="shared" si="248"/>
        <v>1</v>
      </c>
      <c r="AG482" s="42" t="s">
        <v>93</v>
      </c>
      <c r="AH482" s="37" t="s">
        <v>81</v>
      </c>
      <c r="AI482" s="37" t="s">
        <v>94</v>
      </c>
      <c r="AJ482" s="43" t="s">
        <v>97</v>
      </c>
      <c r="AK482" s="37"/>
      <c r="AL482" s="44">
        <f t="shared" si="249"/>
        <v>0</v>
      </c>
      <c r="AM482" s="44">
        <f t="shared" si="250"/>
        <v>0</v>
      </c>
      <c r="AN482" s="44">
        <f t="shared" si="251"/>
        <v>36</v>
      </c>
      <c r="AO482" s="44">
        <f t="shared" si="252"/>
        <v>0</v>
      </c>
      <c r="AP482" s="44">
        <f t="shared" si="253"/>
        <v>0</v>
      </c>
      <c r="AQ482" s="44">
        <f t="shared" si="254"/>
        <v>0</v>
      </c>
      <c r="AR482" s="44">
        <f t="shared" si="255"/>
        <v>0</v>
      </c>
      <c r="AS482" s="44">
        <f t="shared" si="256"/>
        <v>0</v>
      </c>
      <c r="AT482" s="44">
        <f t="shared" si="257"/>
        <v>0</v>
      </c>
      <c r="AU482" s="44">
        <f t="shared" si="258"/>
        <v>0</v>
      </c>
      <c r="AV482" s="44">
        <f>IF(M482="ПП",РПП*AA482*(U482/1.5),IF(M482="ВП",ВПр*AA482*(U482/1.5),IF(M482="РПА",РПА*AA482*(U482/1.5),IF(M482="КПА",кпа*AA482*(U482/1.5),0))))</f>
        <v>0</v>
      </c>
      <c r="AW482" s="44">
        <f t="shared" si="259"/>
        <v>0</v>
      </c>
      <c r="AX482" s="44">
        <f t="shared" si="260"/>
        <v>0</v>
      </c>
      <c r="AY482" s="44">
        <f t="shared" si="261"/>
        <v>0</v>
      </c>
      <c r="AZ482" s="44">
        <f t="shared" si="262"/>
        <v>0</v>
      </c>
      <c r="BA482" s="44">
        <f t="shared" si="263"/>
        <v>0</v>
      </c>
      <c r="BB482" s="44">
        <f t="shared" si="264"/>
        <v>0</v>
      </c>
      <c r="BC482" s="44">
        <f t="shared" si="265"/>
        <v>0</v>
      </c>
      <c r="BD482" s="44">
        <f t="shared" si="266"/>
        <v>0</v>
      </c>
      <c r="BE482" s="45">
        <f t="shared" si="267"/>
        <v>36</v>
      </c>
      <c r="BF482" s="46"/>
      <c r="BG482" s="47">
        <f t="shared" si="268"/>
        <v>36</v>
      </c>
      <c r="BH482" s="47">
        <f t="shared" si="269"/>
        <v>1</v>
      </c>
      <c r="BI482" s="47">
        <f t="shared" si="270"/>
        <v>0</v>
      </c>
      <c r="BJ482" s="48">
        <f t="shared" si="271"/>
        <v>0</v>
      </c>
      <c r="BK482" s="48">
        <f t="shared" si="272"/>
        <v>0</v>
      </c>
      <c r="BL482" s="48">
        <f t="shared" si="273"/>
        <v>0</v>
      </c>
    </row>
    <row r="483" spans="1:64" s="2" customFormat="1" ht="30" customHeight="1">
      <c r="A483" s="29" t="str">
        <f t="shared" si="240"/>
        <v>Д</v>
      </c>
      <c r="B483" s="29" t="str">
        <f t="shared" si="241"/>
        <v>Б</v>
      </c>
      <c r="C483" s="30" t="s">
        <v>227</v>
      </c>
      <c r="D483" s="31" t="str">
        <f t="shared" si="242"/>
        <v>'02.03.00</v>
      </c>
      <c r="E483" s="32" t="str">
        <f t="shared" si="243"/>
        <v>Компьютерные и информационные науки (УГСН)</v>
      </c>
      <c r="F483" s="33" t="s">
        <v>74</v>
      </c>
      <c r="G483" s="33" t="s">
        <v>89</v>
      </c>
      <c r="H483" s="34"/>
      <c r="I483" s="34"/>
      <c r="J483" s="35" t="s">
        <v>233</v>
      </c>
      <c r="K483" s="36">
        <v>1</v>
      </c>
      <c r="L483" s="36">
        <v>18</v>
      </c>
      <c r="M483" s="37" t="s">
        <v>108</v>
      </c>
      <c r="N483" s="36"/>
      <c r="O483" s="36">
        <v>2</v>
      </c>
      <c r="P483" s="36"/>
      <c r="Q483" s="37"/>
      <c r="R483" s="36"/>
      <c r="S483" s="36"/>
      <c r="T483" s="36"/>
      <c r="U483" s="36"/>
      <c r="V483" s="36"/>
      <c r="W483" s="39" t="str">
        <f t="shared" si="244"/>
        <v>НКАбд</v>
      </c>
      <c r="X483" s="36" t="s">
        <v>127</v>
      </c>
      <c r="Y483" s="36">
        <v>1</v>
      </c>
      <c r="Z483" s="36">
        <v>1</v>
      </c>
      <c r="AA483" s="39">
        <f t="shared" si="245"/>
        <v>12</v>
      </c>
      <c r="AB483" s="49">
        <v>8</v>
      </c>
      <c r="AC483" s="49">
        <v>4</v>
      </c>
      <c r="AD483" s="40">
        <f t="shared" si="246"/>
        <v>12</v>
      </c>
      <c r="AE483" s="41">
        <f t="shared" si="247"/>
        <v>1</v>
      </c>
      <c r="AF483" s="41">
        <f t="shared" si="248"/>
        <v>1</v>
      </c>
      <c r="AG483" s="42" t="s">
        <v>93</v>
      </c>
      <c r="AH483" s="37" t="s">
        <v>139</v>
      </c>
      <c r="AI483" s="37" t="s">
        <v>109</v>
      </c>
      <c r="AJ483" s="43" t="s">
        <v>230</v>
      </c>
      <c r="AK483" s="37"/>
      <c r="AL483" s="44">
        <f t="shared" si="249"/>
        <v>0</v>
      </c>
      <c r="AM483" s="44">
        <f t="shared" si="250"/>
        <v>0</v>
      </c>
      <c r="AN483" s="44">
        <f t="shared" si="251"/>
        <v>36</v>
      </c>
      <c r="AO483" s="44">
        <f t="shared" si="252"/>
        <v>0</v>
      </c>
      <c r="AP483" s="44">
        <f t="shared" si="253"/>
        <v>0</v>
      </c>
      <c r="AQ483" s="44">
        <f t="shared" si="254"/>
        <v>0</v>
      </c>
      <c r="AR483" s="44">
        <f t="shared" si="255"/>
        <v>0</v>
      </c>
      <c r="AS483" s="44">
        <f t="shared" si="256"/>
        <v>0</v>
      </c>
      <c r="AT483" s="44">
        <f t="shared" si="257"/>
        <v>0</v>
      </c>
      <c r="AU483" s="44">
        <f t="shared" si="258"/>
        <v>0</v>
      </c>
      <c r="AV483" s="44">
        <f>IF(M483="ПП",РПП*AA483*(U483/1.5),IF(M483="ВП",ВПр*AA483*(U483/1.5),IF(M483="РПА",РПА*AA483*(U483/1.5),IF(M483="КПА",кпа*AA483*(U483/1.5),0))))</f>
        <v>0</v>
      </c>
      <c r="AW483" s="44">
        <f t="shared" si="259"/>
        <v>0</v>
      </c>
      <c r="AX483" s="44">
        <f t="shared" si="260"/>
        <v>0</v>
      </c>
      <c r="AY483" s="44">
        <f t="shared" si="261"/>
        <v>0</v>
      </c>
      <c r="AZ483" s="44">
        <f t="shared" si="262"/>
        <v>0</v>
      </c>
      <c r="BA483" s="44">
        <f t="shared" si="263"/>
        <v>0</v>
      </c>
      <c r="BB483" s="44">
        <f t="shared" si="264"/>
        <v>0</v>
      </c>
      <c r="BC483" s="44">
        <f t="shared" si="265"/>
        <v>0</v>
      </c>
      <c r="BD483" s="44">
        <f t="shared" si="266"/>
        <v>0</v>
      </c>
      <c r="BE483" s="45">
        <f t="shared" si="267"/>
        <v>36</v>
      </c>
      <c r="BF483" s="46"/>
      <c r="BG483" s="47">
        <f t="shared" si="268"/>
        <v>36</v>
      </c>
      <c r="BH483" s="47">
        <f t="shared" si="269"/>
        <v>1</v>
      </c>
      <c r="BI483" s="47">
        <f t="shared" si="270"/>
        <v>0</v>
      </c>
      <c r="BJ483" s="48">
        <f t="shared" si="271"/>
        <v>0</v>
      </c>
      <c r="BK483" s="48">
        <f t="shared" si="272"/>
        <v>0</v>
      </c>
      <c r="BL483" s="48">
        <f t="shared" si="273"/>
        <v>0</v>
      </c>
    </row>
    <row r="484" spans="1:64" s="2" customFormat="1" ht="30" customHeight="1">
      <c r="A484" s="29" t="str">
        <f t="shared" si="240"/>
        <v>Д</v>
      </c>
      <c r="B484" s="29" t="str">
        <f t="shared" si="241"/>
        <v>Б</v>
      </c>
      <c r="C484" s="30" t="s">
        <v>227</v>
      </c>
      <c r="D484" s="31" t="str">
        <f t="shared" si="242"/>
        <v>'02.03.00</v>
      </c>
      <c r="E484" s="32" t="str">
        <f t="shared" si="243"/>
        <v>Компьютерные и информационные науки (УГСН)</v>
      </c>
      <c r="F484" s="33" t="s">
        <v>74</v>
      </c>
      <c r="G484" s="33" t="s">
        <v>89</v>
      </c>
      <c r="H484" s="34"/>
      <c r="I484" s="34"/>
      <c r="J484" s="35" t="s">
        <v>233</v>
      </c>
      <c r="K484" s="36">
        <v>1</v>
      </c>
      <c r="L484" s="36">
        <v>18</v>
      </c>
      <c r="M484" s="37" t="s">
        <v>108</v>
      </c>
      <c r="N484" s="36"/>
      <c r="O484" s="36">
        <v>2</v>
      </c>
      <c r="P484" s="36"/>
      <c r="Q484" s="37"/>
      <c r="R484" s="36"/>
      <c r="S484" s="36"/>
      <c r="T484" s="36"/>
      <c r="U484" s="36"/>
      <c r="V484" s="36"/>
      <c r="W484" s="39" t="str">
        <f t="shared" si="244"/>
        <v>НКАбд</v>
      </c>
      <c r="X484" s="36" t="s">
        <v>127</v>
      </c>
      <c r="Y484" s="36">
        <v>1</v>
      </c>
      <c r="Z484" s="36">
        <v>1</v>
      </c>
      <c r="AA484" s="39">
        <f t="shared" si="245"/>
        <v>12</v>
      </c>
      <c r="AB484" s="49">
        <v>7</v>
      </c>
      <c r="AC484" s="49">
        <v>5</v>
      </c>
      <c r="AD484" s="40">
        <f t="shared" si="246"/>
        <v>12</v>
      </c>
      <c r="AE484" s="41">
        <f t="shared" si="247"/>
        <v>1</v>
      </c>
      <c r="AF484" s="41">
        <f t="shared" si="248"/>
        <v>1</v>
      </c>
      <c r="AG484" s="42" t="s">
        <v>93</v>
      </c>
      <c r="AH484" s="37" t="s">
        <v>139</v>
      </c>
      <c r="AI484" s="37" t="s">
        <v>109</v>
      </c>
      <c r="AJ484" s="43" t="s">
        <v>230</v>
      </c>
      <c r="AK484" s="37"/>
      <c r="AL484" s="44">
        <f t="shared" si="249"/>
        <v>0</v>
      </c>
      <c r="AM484" s="44">
        <f t="shared" si="250"/>
        <v>0</v>
      </c>
      <c r="AN484" s="44">
        <f t="shared" si="251"/>
        <v>36</v>
      </c>
      <c r="AO484" s="44">
        <f t="shared" si="252"/>
        <v>0</v>
      </c>
      <c r="AP484" s="44">
        <f t="shared" si="253"/>
        <v>0</v>
      </c>
      <c r="AQ484" s="44">
        <f t="shared" si="254"/>
        <v>0</v>
      </c>
      <c r="AR484" s="44">
        <f t="shared" si="255"/>
        <v>0</v>
      </c>
      <c r="AS484" s="44">
        <f t="shared" si="256"/>
        <v>0</v>
      </c>
      <c r="AT484" s="44">
        <f t="shared" si="257"/>
        <v>0</v>
      </c>
      <c r="AU484" s="44">
        <f t="shared" si="258"/>
        <v>0</v>
      </c>
      <c r="AV484" s="44">
        <f>IF(M484="ПП",РПП*AA484*(U484/1.5),IF(M484="ВП",ВПр*AA484*(U484/1.5),IF(M484="РПА",РПА*AA484*(U484/1.5),IF(M484="КПА",кпа*AA484*(U484/1.5),0))))</f>
        <v>0</v>
      </c>
      <c r="AW484" s="44">
        <f t="shared" si="259"/>
        <v>0</v>
      </c>
      <c r="AX484" s="44">
        <f t="shared" si="260"/>
        <v>0</v>
      </c>
      <c r="AY484" s="44">
        <f t="shared" si="261"/>
        <v>0</v>
      </c>
      <c r="AZ484" s="44">
        <f t="shared" si="262"/>
        <v>0</v>
      </c>
      <c r="BA484" s="44">
        <f t="shared" si="263"/>
        <v>0</v>
      </c>
      <c r="BB484" s="44">
        <f t="shared" si="264"/>
        <v>0</v>
      </c>
      <c r="BC484" s="44">
        <f t="shared" si="265"/>
        <v>0</v>
      </c>
      <c r="BD484" s="44">
        <f t="shared" si="266"/>
        <v>0</v>
      </c>
      <c r="BE484" s="45">
        <f t="shared" si="267"/>
        <v>36</v>
      </c>
      <c r="BF484" s="46"/>
      <c r="BG484" s="47">
        <f t="shared" si="268"/>
        <v>36</v>
      </c>
      <c r="BH484" s="47">
        <f t="shared" si="269"/>
        <v>1</v>
      </c>
      <c r="BI484" s="47">
        <f t="shared" si="270"/>
        <v>0</v>
      </c>
      <c r="BJ484" s="48">
        <f t="shared" si="271"/>
        <v>0</v>
      </c>
      <c r="BK484" s="48">
        <f t="shared" si="272"/>
        <v>0</v>
      </c>
      <c r="BL484" s="48">
        <f t="shared" si="273"/>
        <v>0</v>
      </c>
    </row>
    <row r="485" spans="1:64" s="2" customFormat="1" ht="30" customHeight="1">
      <c r="A485" s="29" t="str">
        <f t="shared" si="240"/>
        <v>Д</v>
      </c>
      <c r="B485" s="29" t="str">
        <f t="shared" si="241"/>
        <v>Б</v>
      </c>
      <c r="C485" s="30" t="s">
        <v>227</v>
      </c>
      <c r="D485" s="31" t="str">
        <f t="shared" si="242"/>
        <v>'02.03.00</v>
      </c>
      <c r="E485" s="32" t="str">
        <f t="shared" si="243"/>
        <v>Компьютерные и информационные науки (УГСН)</v>
      </c>
      <c r="F485" s="33" t="s">
        <v>74</v>
      </c>
      <c r="G485" s="33" t="s">
        <v>89</v>
      </c>
      <c r="H485" s="34"/>
      <c r="I485" s="34"/>
      <c r="J485" s="35" t="s">
        <v>233</v>
      </c>
      <c r="K485" s="36">
        <v>1</v>
      </c>
      <c r="L485" s="36">
        <v>18</v>
      </c>
      <c r="M485" s="37" t="s">
        <v>108</v>
      </c>
      <c r="N485" s="36"/>
      <c r="O485" s="36">
        <v>2</v>
      </c>
      <c r="P485" s="36"/>
      <c r="Q485" s="37"/>
      <c r="R485" s="36"/>
      <c r="S485" s="36"/>
      <c r="T485" s="36"/>
      <c r="U485" s="36"/>
      <c r="V485" s="36"/>
      <c r="W485" s="39" t="str">
        <f t="shared" si="244"/>
        <v>НКАбд</v>
      </c>
      <c r="X485" s="36" t="s">
        <v>128</v>
      </c>
      <c r="Y485" s="36">
        <v>1</v>
      </c>
      <c r="Z485" s="36">
        <v>1</v>
      </c>
      <c r="AA485" s="39">
        <f t="shared" si="245"/>
        <v>12</v>
      </c>
      <c r="AB485" s="49">
        <v>8</v>
      </c>
      <c r="AC485" s="49">
        <v>4</v>
      </c>
      <c r="AD485" s="40">
        <f t="shared" si="246"/>
        <v>12</v>
      </c>
      <c r="AE485" s="41">
        <f t="shared" si="247"/>
        <v>1</v>
      </c>
      <c r="AF485" s="41">
        <f t="shared" si="248"/>
        <v>1</v>
      </c>
      <c r="AG485" s="42" t="s">
        <v>93</v>
      </c>
      <c r="AH485" s="37" t="s">
        <v>81</v>
      </c>
      <c r="AI485" s="37" t="s">
        <v>94</v>
      </c>
      <c r="AJ485" s="50" t="s">
        <v>97</v>
      </c>
      <c r="AK485" s="37"/>
      <c r="AL485" s="44">
        <f t="shared" si="249"/>
        <v>0</v>
      </c>
      <c r="AM485" s="44">
        <f t="shared" si="250"/>
        <v>0</v>
      </c>
      <c r="AN485" s="44">
        <f t="shared" si="251"/>
        <v>36</v>
      </c>
      <c r="AO485" s="44">
        <f t="shared" si="252"/>
        <v>0</v>
      </c>
      <c r="AP485" s="44">
        <f t="shared" si="253"/>
        <v>0</v>
      </c>
      <c r="AQ485" s="44">
        <f t="shared" si="254"/>
        <v>0</v>
      </c>
      <c r="AR485" s="44">
        <f t="shared" si="255"/>
        <v>0</v>
      </c>
      <c r="AS485" s="44">
        <f t="shared" si="256"/>
        <v>0</v>
      </c>
      <c r="AT485" s="44">
        <f t="shared" si="257"/>
        <v>0</v>
      </c>
      <c r="AU485" s="44">
        <f t="shared" si="258"/>
        <v>0</v>
      </c>
      <c r="AV485" s="44">
        <f>IF(M485="ПП",РПП*AA485*(U485/1.5),IF(M485="ВП",ВПр*AA485*(U485/1.5),IF(M485="РПА",РПА*AA485*(U485/1.5),IF(M485="КПА",кпа*AA485*(U485/1.5),0))))</f>
        <v>0</v>
      </c>
      <c r="AW485" s="44">
        <f t="shared" si="259"/>
        <v>0</v>
      </c>
      <c r="AX485" s="44">
        <f t="shared" si="260"/>
        <v>0</v>
      </c>
      <c r="AY485" s="44">
        <f t="shared" si="261"/>
        <v>0</v>
      </c>
      <c r="AZ485" s="44">
        <f t="shared" si="262"/>
        <v>0</v>
      </c>
      <c r="BA485" s="44">
        <f t="shared" si="263"/>
        <v>0</v>
      </c>
      <c r="BB485" s="44">
        <f t="shared" si="264"/>
        <v>0</v>
      </c>
      <c r="BC485" s="44">
        <f t="shared" si="265"/>
        <v>0</v>
      </c>
      <c r="BD485" s="44">
        <f t="shared" si="266"/>
        <v>0</v>
      </c>
      <c r="BE485" s="45">
        <f t="shared" si="267"/>
        <v>36</v>
      </c>
      <c r="BF485" s="46"/>
      <c r="BG485" s="47">
        <f t="shared" si="268"/>
        <v>36</v>
      </c>
      <c r="BH485" s="47">
        <f t="shared" si="269"/>
        <v>1</v>
      </c>
      <c r="BI485" s="47">
        <f t="shared" si="270"/>
        <v>0</v>
      </c>
      <c r="BJ485" s="48">
        <f t="shared" si="271"/>
        <v>0</v>
      </c>
      <c r="BK485" s="48">
        <f t="shared" si="272"/>
        <v>0</v>
      </c>
      <c r="BL485" s="48">
        <f t="shared" si="273"/>
        <v>0</v>
      </c>
    </row>
    <row r="486" spans="1:64" s="2" customFormat="1" ht="30" customHeight="1">
      <c r="A486" s="29" t="str">
        <f t="shared" si="240"/>
        <v>Д</v>
      </c>
      <c r="B486" s="29" t="str">
        <f t="shared" si="241"/>
        <v>Б</v>
      </c>
      <c r="C486" s="30" t="s">
        <v>227</v>
      </c>
      <c r="D486" s="31" t="str">
        <f t="shared" si="242"/>
        <v>'02.03.00</v>
      </c>
      <c r="E486" s="32" t="str">
        <f t="shared" si="243"/>
        <v>Компьютерные и информационные науки (УГСН)</v>
      </c>
      <c r="F486" s="33" t="s">
        <v>74</v>
      </c>
      <c r="G486" s="33" t="s">
        <v>89</v>
      </c>
      <c r="H486" s="34"/>
      <c r="I486" s="34"/>
      <c r="J486" s="35" t="s">
        <v>233</v>
      </c>
      <c r="K486" s="36">
        <v>1</v>
      </c>
      <c r="L486" s="36">
        <v>18</v>
      </c>
      <c r="M486" s="37" t="s">
        <v>108</v>
      </c>
      <c r="N486" s="36"/>
      <c r="O486" s="36">
        <v>2</v>
      </c>
      <c r="P486" s="36"/>
      <c r="Q486" s="37"/>
      <c r="R486" s="36"/>
      <c r="S486" s="36"/>
      <c r="T486" s="36"/>
      <c r="U486" s="36"/>
      <c r="V486" s="36"/>
      <c r="W486" s="39" t="str">
        <f t="shared" si="244"/>
        <v>НКАбд</v>
      </c>
      <c r="X486" s="36" t="s">
        <v>128</v>
      </c>
      <c r="Y486" s="36">
        <v>1</v>
      </c>
      <c r="Z486" s="36">
        <v>1</v>
      </c>
      <c r="AA486" s="39">
        <f t="shared" si="245"/>
        <v>12</v>
      </c>
      <c r="AB486" s="49">
        <v>7</v>
      </c>
      <c r="AC486" s="49">
        <v>5</v>
      </c>
      <c r="AD486" s="40">
        <f t="shared" si="246"/>
        <v>12</v>
      </c>
      <c r="AE486" s="41">
        <f t="shared" si="247"/>
        <v>1</v>
      </c>
      <c r="AF486" s="41">
        <f t="shared" si="248"/>
        <v>1</v>
      </c>
      <c r="AG486" s="42" t="s">
        <v>93</v>
      </c>
      <c r="AH486" s="37" t="s">
        <v>81</v>
      </c>
      <c r="AI486" s="37" t="s">
        <v>94</v>
      </c>
      <c r="AJ486" s="43" t="s">
        <v>97</v>
      </c>
      <c r="AK486" s="37"/>
      <c r="AL486" s="44">
        <f t="shared" si="249"/>
        <v>0</v>
      </c>
      <c r="AM486" s="44">
        <f t="shared" si="250"/>
        <v>0</v>
      </c>
      <c r="AN486" s="44">
        <f t="shared" si="251"/>
        <v>36</v>
      </c>
      <c r="AO486" s="44">
        <f t="shared" si="252"/>
        <v>0</v>
      </c>
      <c r="AP486" s="44">
        <f t="shared" si="253"/>
        <v>0</v>
      </c>
      <c r="AQ486" s="44">
        <f t="shared" si="254"/>
        <v>0</v>
      </c>
      <c r="AR486" s="44">
        <f t="shared" si="255"/>
        <v>0</v>
      </c>
      <c r="AS486" s="44">
        <f t="shared" si="256"/>
        <v>0</v>
      </c>
      <c r="AT486" s="44">
        <f t="shared" si="257"/>
        <v>0</v>
      </c>
      <c r="AU486" s="44">
        <f t="shared" si="258"/>
        <v>0</v>
      </c>
      <c r="AV486" s="44">
        <f>IF(M486="ПП",РПП*AA486*(U486/1.5),IF(M486="ВП",ВПр*AA486*(U486/1.5),IF(M486="РПА",РПА*AA486*(U486/1.5),IF(M486="КПА",кпа*AA486*(U486/1.5),0))))</f>
        <v>0</v>
      </c>
      <c r="AW486" s="44">
        <f t="shared" si="259"/>
        <v>0</v>
      </c>
      <c r="AX486" s="44">
        <f t="shared" si="260"/>
        <v>0</v>
      </c>
      <c r="AY486" s="44">
        <f t="shared" si="261"/>
        <v>0</v>
      </c>
      <c r="AZ486" s="44">
        <f t="shared" si="262"/>
        <v>0</v>
      </c>
      <c r="BA486" s="44">
        <f t="shared" si="263"/>
        <v>0</v>
      </c>
      <c r="BB486" s="44">
        <f t="shared" si="264"/>
        <v>0</v>
      </c>
      <c r="BC486" s="44">
        <f t="shared" si="265"/>
        <v>0</v>
      </c>
      <c r="BD486" s="44">
        <f t="shared" si="266"/>
        <v>0</v>
      </c>
      <c r="BE486" s="45">
        <f t="shared" si="267"/>
        <v>36</v>
      </c>
      <c r="BF486" s="46"/>
      <c r="BG486" s="47">
        <f t="shared" si="268"/>
        <v>36</v>
      </c>
      <c r="BH486" s="47">
        <f t="shared" si="269"/>
        <v>1</v>
      </c>
      <c r="BI486" s="47">
        <f t="shared" si="270"/>
        <v>0</v>
      </c>
      <c r="BJ486" s="48">
        <f t="shared" si="271"/>
        <v>0</v>
      </c>
      <c r="BK486" s="48">
        <f t="shared" si="272"/>
        <v>0</v>
      </c>
      <c r="BL486" s="48">
        <f t="shared" si="273"/>
        <v>0</v>
      </c>
    </row>
    <row r="487" spans="1:64" s="2" customFormat="1" ht="30" customHeight="1">
      <c r="A487" s="29" t="str">
        <f t="shared" si="240"/>
        <v>Д</v>
      </c>
      <c r="B487" s="29" t="str">
        <f t="shared" si="241"/>
        <v>Б</v>
      </c>
      <c r="C487" s="30" t="s">
        <v>227</v>
      </c>
      <c r="D487" s="31" t="str">
        <f t="shared" si="242"/>
        <v>'02.03.00</v>
      </c>
      <c r="E487" s="32" t="str">
        <f t="shared" si="243"/>
        <v>Компьютерные и информационные науки (УГСН)</v>
      </c>
      <c r="F487" s="33" t="s">
        <v>74</v>
      </c>
      <c r="G487" s="33" t="s">
        <v>89</v>
      </c>
      <c r="H487" s="34"/>
      <c r="I487" s="34"/>
      <c r="J487" s="35" t="s">
        <v>233</v>
      </c>
      <c r="K487" s="36">
        <v>1</v>
      </c>
      <c r="L487" s="36">
        <v>18</v>
      </c>
      <c r="M487" s="37" t="s">
        <v>108</v>
      </c>
      <c r="N487" s="36"/>
      <c r="O487" s="36">
        <v>2</v>
      </c>
      <c r="P487" s="36"/>
      <c r="Q487" s="37"/>
      <c r="R487" s="36"/>
      <c r="S487" s="36"/>
      <c r="T487" s="36"/>
      <c r="U487" s="36"/>
      <c r="V487" s="36"/>
      <c r="W487" s="39" t="str">
        <f t="shared" si="244"/>
        <v>НКАбд</v>
      </c>
      <c r="X487" s="36" t="s">
        <v>216</v>
      </c>
      <c r="Y487" s="36">
        <v>1</v>
      </c>
      <c r="Z487" s="36">
        <v>1</v>
      </c>
      <c r="AA487" s="39">
        <f t="shared" si="245"/>
        <v>12</v>
      </c>
      <c r="AB487" s="49">
        <v>7</v>
      </c>
      <c r="AC487" s="49">
        <v>5</v>
      </c>
      <c r="AD487" s="40">
        <f t="shared" si="246"/>
        <v>12</v>
      </c>
      <c r="AE487" s="41">
        <f t="shared" si="247"/>
        <v>1</v>
      </c>
      <c r="AF487" s="41">
        <f t="shared" si="248"/>
        <v>1</v>
      </c>
      <c r="AG487" s="42" t="s">
        <v>93</v>
      </c>
      <c r="AH487" s="37" t="s">
        <v>139</v>
      </c>
      <c r="AI487" s="37" t="s">
        <v>109</v>
      </c>
      <c r="AJ487" s="51" t="s">
        <v>230</v>
      </c>
      <c r="AK487" s="37"/>
      <c r="AL487" s="44">
        <f t="shared" si="249"/>
        <v>0</v>
      </c>
      <c r="AM487" s="44">
        <f t="shared" si="250"/>
        <v>0</v>
      </c>
      <c r="AN487" s="44">
        <f t="shared" si="251"/>
        <v>36</v>
      </c>
      <c r="AO487" s="44">
        <f t="shared" si="252"/>
        <v>0</v>
      </c>
      <c r="AP487" s="44">
        <f t="shared" si="253"/>
        <v>0</v>
      </c>
      <c r="AQ487" s="44">
        <f t="shared" si="254"/>
        <v>0</v>
      </c>
      <c r="AR487" s="44">
        <f t="shared" si="255"/>
        <v>0</v>
      </c>
      <c r="AS487" s="44">
        <f t="shared" si="256"/>
        <v>0</v>
      </c>
      <c r="AT487" s="44">
        <f t="shared" si="257"/>
        <v>0</v>
      </c>
      <c r="AU487" s="44">
        <f t="shared" si="258"/>
        <v>0</v>
      </c>
      <c r="AV487" s="44">
        <f>IF(M487="ПП",РПП*AA487*(U487/1.5),IF(M487="ВП",ВПр*AA487*(U487/1.5),IF(M487="РПА",РПА*AA487*(U487/1.5),IF(M487="КПА",кпа*AA487*(U487/1.5),0))))</f>
        <v>0</v>
      </c>
      <c r="AW487" s="44">
        <f t="shared" si="259"/>
        <v>0</v>
      </c>
      <c r="AX487" s="44">
        <f t="shared" si="260"/>
        <v>0</v>
      </c>
      <c r="AY487" s="44">
        <f t="shared" si="261"/>
        <v>0</v>
      </c>
      <c r="AZ487" s="44">
        <f t="shared" si="262"/>
        <v>0</v>
      </c>
      <c r="BA487" s="44">
        <f t="shared" si="263"/>
        <v>0</v>
      </c>
      <c r="BB487" s="44">
        <f t="shared" si="264"/>
        <v>0</v>
      </c>
      <c r="BC487" s="44">
        <f t="shared" si="265"/>
        <v>0</v>
      </c>
      <c r="BD487" s="44">
        <f t="shared" si="266"/>
        <v>0</v>
      </c>
      <c r="BE487" s="45">
        <f t="shared" si="267"/>
        <v>36</v>
      </c>
      <c r="BF487" s="46"/>
      <c r="BG487" s="47">
        <f t="shared" si="268"/>
        <v>36</v>
      </c>
      <c r="BH487" s="47">
        <f t="shared" si="269"/>
        <v>1</v>
      </c>
      <c r="BI487" s="47">
        <f t="shared" si="270"/>
        <v>0</v>
      </c>
      <c r="BJ487" s="48">
        <f t="shared" si="271"/>
        <v>0</v>
      </c>
      <c r="BK487" s="48">
        <f t="shared" si="272"/>
        <v>0</v>
      </c>
      <c r="BL487" s="48">
        <f t="shared" si="273"/>
        <v>0</v>
      </c>
    </row>
    <row r="488" spans="1:64" s="2" customFormat="1" ht="30" customHeight="1">
      <c r="A488" s="29" t="str">
        <f t="shared" si="240"/>
        <v>Д</v>
      </c>
      <c r="B488" s="29" t="str">
        <f t="shared" si="241"/>
        <v>Б</v>
      </c>
      <c r="C488" s="30" t="s">
        <v>227</v>
      </c>
      <c r="D488" s="31" t="str">
        <f t="shared" si="242"/>
        <v>'02.03.00</v>
      </c>
      <c r="E488" s="32" t="str">
        <f t="shared" si="243"/>
        <v>Компьютерные и информационные науки (УГСН)</v>
      </c>
      <c r="F488" s="33" t="s">
        <v>74</v>
      </c>
      <c r="G488" s="33" t="s">
        <v>89</v>
      </c>
      <c r="H488" s="34"/>
      <c r="I488" s="34"/>
      <c r="J488" s="35" t="s">
        <v>233</v>
      </c>
      <c r="K488" s="38">
        <v>1</v>
      </c>
      <c r="L488" s="36">
        <v>18</v>
      </c>
      <c r="M488" s="37" t="s">
        <v>108</v>
      </c>
      <c r="N488" s="38"/>
      <c r="O488" s="38">
        <v>2</v>
      </c>
      <c r="P488" s="38"/>
      <c r="Q488" s="37"/>
      <c r="R488" s="38"/>
      <c r="S488" s="38"/>
      <c r="T488" s="38"/>
      <c r="U488" s="38"/>
      <c r="V488" s="38"/>
      <c r="W488" s="39" t="str">
        <f t="shared" si="244"/>
        <v>НКАбд</v>
      </c>
      <c r="X488" s="36" t="s">
        <v>216</v>
      </c>
      <c r="Y488" s="36">
        <v>1</v>
      </c>
      <c r="Z488" s="36">
        <v>1</v>
      </c>
      <c r="AA488" s="39">
        <f t="shared" si="245"/>
        <v>11</v>
      </c>
      <c r="AB488" s="49">
        <v>7</v>
      </c>
      <c r="AC488" s="49">
        <v>4</v>
      </c>
      <c r="AD488" s="40">
        <f t="shared" si="246"/>
        <v>12</v>
      </c>
      <c r="AE488" s="41">
        <f t="shared" si="247"/>
        <v>0.91666666666666663</v>
      </c>
      <c r="AF488" s="41">
        <f t="shared" si="248"/>
        <v>0.91666666666666663</v>
      </c>
      <c r="AG488" s="42" t="s">
        <v>93</v>
      </c>
      <c r="AH488" s="37" t="s">
        <v>139</v>
      </c>
      <c r="AI488" s="37" t="s">
        <v>109</v>
      </c>
      <c r="AJ488" s="43" t="s">
        <v>230</v>
      </c>
      <c r="AK488" s="37"/>
      <c r="AL488" s="44">
        <f t="shared" si="249"/>
        <v>0</v>
      </c>
      <c r="AM488" s="44">
        <f t="shared" si="250"/>
        <v>0</v>
      </c>
      <c r="AN488" s="44">
        <f t="shared" si="251"/>
        <v>33</v>
      </c>
      <c r="AO488" s="44">
        <f t="shared" si="252"/>
        <v>0</v>
      </c>
      <c r="AP488" s="44">
        <f t="shared" si="253"/>
        <v>0</v>
      </c>
      <c r="AQ488" s="44">
        <f t="shared" si="254"/>
        <v>0</v>
      </c>
      <c r="AR488" s="44">
        <f t="shared" si="255"/>
        <v>0</v>
      </c>
      <c r="AS488" s="44">
        <f t="shared" si="256"/>
        <v>0</v>
      </c>
      <c r="AT488" s="44">
        <f t="shared" si="257"/>
        <v>0</v>
      </c>
      <c r="AU488" s="44">
        <f t="shared" si="258"/>
        <v>0</v>
      </c>
      <c r="AV488" s="44">
        <f>IF(M488="ПП",РПП*AA488*(U488/1.5),IF(M488="ВП",ВПр*AA488*(U488/1.5),IF(M488="РПА",РПА*AA488*(U488/1.5),IF(M488="КПА",кпа*AA488*(U488/1.5),0))))</f>
        <v>0</v>
      </c>
      <c r="AW488" s="44">
        <f t="shared" si="259"/>
        <v>0</v>
      </c>
      <c r="AX488" s="44">
        <f t="shared" si="260"/>
        <v>0</v>
      </c>
      <c r="AY488" s="44">
        <f t="shared" si="261"/>
        <v>0</v>
      </c>
      <c r="AZ488" s="44">
        <f t="shared" si="262"/>
        <v>0</v>
      </c>
      <c r="BA488" s="44">
        <f t="shared" si="263"/>
        <v>0</v>
      </c>
      <c r="BB488" s="44">
        <f t="shared" si="264"/>
        <v>0</v>
      </c>
      <c r="BC488" s="44">
        <f t="shared" si="265"/>
        <v>0</v>
      </c>
      <c r="BD488" s="44">
        <f t="shared" si="266"/>
        <v>0</v>
      </c>
      <c r="BE488" s="45">
        <f t="shared" si="267"/>
        <v>33</v>
      </c>
      <c r="BF488" s="46"/>
      <c r="BG488" s="47">
        <f t="shared" si="268"/>
        <v>33</v>
      </c>
      <c r="BH488" s="47">
        <f t="shared" si="269"/>
        <v>1</v>
      </c>
      <c r="BI488" s="47">
        <f t="shared" si="270"/>
        <v>0</v>
      </c>
      <c r="BJ488" s="48">
        <f t="shared" si="271"/>
        <v>0</v>
      </c>
      <c r="BK488" s="48">
        <f t="shared" si="272"/>
        <v>0</v>
      </c>
      <c r="BL488" s="48">
        <f t="shared" si="273"/>
        <v>0</v>
      </c>
    </row>
    <row r="489" spans="1:64" s="2" customFormat="1" ht="30" customHeight="1">
      <c r="A489" s="29" t="str">
        <f t="shared" si="240"/>
        <v>Д</v>
      </c>
      <c r="B489" s="29" t="str">
        <f t="shared" si="241"/>
        <v>Б</v>
      </c>
      <c r="C489" s="30" t="s">
        <v>227</v>
      </c>
      <c r="D489" s="31" t="str">
        <f t="shared" si="242"/>
        <v>'02.03.00</v>
      </c>
      <c r="E489" s="32" t="str">
        <f t="shared" si="243"/>
        <v>Компьютерные и информационные науки (УГСН)</v>
      </c>
      <c r="F489" s="33" t="s">
        <v>74</v>
      </c>
      <c r="G489" s="33" t="s">
        <v>89</v>
      </c>
      <c r="H489" s="34"/>
      <c r="I489" s="34"/>
      <c r="J489" s="35" t="s">
        <v>233</v>
      </c>
      <c r="K489" s="36">
        <v>1</v>
      </c>
      <c r="L489" s="36">
        <v>18</v>
      </c>
      <c r="M489" s="37" t="s">
        <v>108</v>
      </c>
      <c r="N489" s="36"/>
      <c r="O489" s="36">
        <v>2</v>
      </c>
      <c r="P489" s="36"/>
      <c r="Q489" s="37"/>
      <c r="R489" s="36"/>
      <c r="S489" s="36"/>
      <c r="T489" s="36"/>
      <c r="U489" s="36"/>
      <c r="V489" s="36"/>
      <c r="W489" s="39" t="str">
        <f t="shared" si="244"/>
        <v>НКАбд</v>
      </c>
      <c r="X489" s="36" t="s">
        <v>231</v>
      </c>
      <c r="Y489" s="36">
        <v>1</v>
      </c>
      <c r="Z489" s="36">
        <v>1</v>
      </c>
      <c r="AA489" s="39">
        <f t="shared" si="245"/>
        <v>12</v>
      </c>
      <c r="AB489" s="49">
        <v>7</v>
      </c>
      <c r="AC489" s="49">
        <v>5</v>
      </c>
      <c r="AD489" s="40">
        <f t="shared" si="246"/>
        <v>12</v>
      </c>
      <c r="AE489" s="41">
        <f t="shared" si="247"/>
        <v>1</v>
      </c>
      <c r="AF489" s="41">
        <f t="shared" si="248"/>
        <v>1</v>
      </c>
      <c r="AG489" s="42" t="s">
        <v>93</v>
      </c>
      <c r="AH489" s="37" t="s">
        <v>81</v>
      </c>
      <c r="AI489" s="37" t="s">
        <v>94</v>
      </c>
      <c r="AJ489" s="43" t="s">
        <v>97</v>
      </c>
      <c r="AK489" s="37"/>
      <c r="AL489" s="44">
        <f t="shared" si="249"/>
        <v>0</v>
      </c>
      <c r="AM489" s="44">
        <f t="shared" si="250"/>
        <v>0</v>
      </c>
      <c r="AN489" s="44">
        <f t="shared" si="251"/>
        <v>36</v>
      </c>
      <c r="AO489" s="44">
        <f t="shared" si="252"/>
        <v>0</v>
      </c>
      <c r="AP489" s="44">
        <f t="shared" si="253"/>
        <v>0</v>
      </c>
      <c r="AQ489" s="44">
        <f t="shared" si="254"/>
        <v>0</v>
      </c>
      <c r="AR489" s="44">
        <f t="shared" si="255"/>
        <v>0</v>
      </c>
      <c r="AS489" s="44">
        <f t="shared" si="256"/>
        <v>0</v>
      </c>
      <c r="AT489" s="44">
        <f t="shared" si="257"/>
        <v>0</v>
      </c>
      <c r="AU489" s="44">
        <f t="shared" si="258"/>
        <v>0</v>
      </c>
      <c r="AV489" s="44">
        <f>IF(M489="ПП",РПП*AA489*(U489/1.5),IF(M489="ВП",ВПр*AA489*(U489/1.5),IF(M489="РПА",РПА*AA489*(U489/1.5),IF(M489="КПА",кпа*AA489*(U489/1.5),0))))</f>
        <v>0</v>
      </c>
      <c r="AW489" s="44">
        <f t="shared" si="259"/>
        <v>0</v>
      </c>
      <c r="AX489" s="44">
        <f t="shared" si="260"/>
        <v>0</v>
      </c>
      <c r="AY489" s="44">
        <f t="shared" si="261"/>
        <v>0</v>
      </c>
      <c r="AZ489" s="44">
        <f t="shared" si="262"/>
        <v>0</v>
      </c>
      <c r="BA489" s="44">
        <f t="shared" si="263"/>
        <v>0</v>
      </c>
      <c r="BB489" s="44">
        <f t="shared" si="264"/>
        <v>0</v>
      </c>
      <c r="BC489" s="44">
        <f t="shared" si="265"/>
        <v>0</v>
      </c>
      <c r="BD489" s="44">
        <f t="shared" si="266"/>
        <v>0</v>
      </c>
      <c r="BE489" s="45">
        <f t="shared" si="267"/>
        <v>36</v>
      </c>
      <c r="BF489" s="46"/>
      <c r="BG489" s="47">
        <f t="shared" si="268"/>
        <v>36</v>
      </c>
      <c r="BH489" s="47">
        <f t="shared" si="269"/>
        <v>1</v>
      </c>
      <c r="BI489" s="47">
        <f t="shared" si="270"/>
        <v>0</v>
      </c>
      <c r="BJ489" s="48">
        <f t="shared" si="271"/>
        <v>0</v>
      </c>
      <c r="BK489" s="48">
        <f t="shared" si="272"/>
        <v>0</v>
      </c>
      <c r="BL489" s="48">
        <f t="shared" si="273"/>
        <v>0</v>
      </c>
    </row>
    <row r="490" spans="1:64" s="2" customFormat="1" ht="30" customHeight="1">
      <c r="A490" s="29" t="str">
        <f t="shared" si="240"/>
        <v>Д</v>
      </c>
      <c r="B490" s="29" t="str">
        <f t="shared" si="241"/>
        <v>Б</v>
      </c>
      <c r="C490" s="30" t="s">
        <v>227</v>
      </c>
      <c r="D490" s="31" t="str">
        <f t="shared" si="242"/>
        <v>'02.03.00</v>
      </c>
      <c r="E490" s="32" t="str">
        <f t="shared" si="243"/>
        <v>Компьютерные и информационные науки (УГСН)</v>
      </c>
      <c r="F490" s="33" t="s">
        <v>74</v>
      </c>
      <c r="G490" s="33" t="s">
        <v>89</v>
      </c>
      <c r="H490" s="34"/>
      <c r="I490" s="34"/>
      <c r="J490" s="35" t="s">
        <v>233</v>
      </c>
      <c r="K490" s="36">
        <v>1</v>
      </c>
      <c r="L490" s="36">
        <v>18</v>
      </c>
      <c r="M490" s="37" t="s">
        <v>108</v>
      </c>
      <c r="N490" s="36"/>
      <c r="O490" s="36">
        <v>2</v>
      </c>
      <c r="P490" s="36"/>
      <c r="Q490" s="37"/>
      <c r="R490" s="36"/>
      <c r="S490" s="36"/>
      <c r="T490" s="36"/>
      <c r="U490" s="36"/>
      <c r="V490" s="36"/>
      <c r="W490" s="39" t="str">
        <f t="shared" si="244"/>
        <v>НКАбд</v>
      </c>
      <c r="X490" s="36" t="s">
        <v>231</v>
      </c>
      <c r="Y490" s="36">
        <v>1</v>
      </c>
      <c r="Z490" s="36">
        <v>1</v>
      </c>
      <c r="AA490" s="39">
        <f t="shared" si="245"/>
        <v>11</v>
      </c>
      <c r="AB490" s="49">
        <v>7</v>
      </c>
      <c r="AC490" s="49">
        <v>4</v>
      </c>
      <c r="AD490" s="40">
        <f t="shared" si="246"/>
        <v>12</v>
      </c>
      <c r="AE490" s="41">
        <f t="shared" si="247"/>
        <v>0.91666666666666663</v>
      </c>
      <c r="AF490" s="41">
        <f t="shared" si="248"/>
        <v>0.91666666666666663</v>
      </c>
      <c r="AG490" s="42" t="s">
        <v>93</v>
      </c>
      <c r="AH490" s="37" t="s">
        <v>81</v>
      </c>
      <c r="AI490" s="37" t="s">
        <v>94</v>
      </c>
      <c r="AJ490" s="43" t="s">
        <v>97</v>
      </c>
      <c r="AK490" s="37"/>
      <c r="AL490" s="44">
        <f t="shared" si="249"/>
        <v>0</v>
      </c>
      <c r="AM490" s="44">
        <f t="shared" si="250"/>
        <v>0</v>
      </c>
      <c r="AN490" s="44">
        <f t="shared" si="251"/>
        <v>33</v>
      </c>
      <c r="AO490" s="44">
        <f t="shared" si="252"/>
        <v>0</v>
      </c>
      <c r="AP490" s="44">
        <f t="shared" si="253"/>
        <v>0</v>
      </c>
      <c r="AQ490" s="44">
        <f t="shared" si="254"/>
        <v>0</v>
      </c>
      <c r="AR490" s="44">
        <f t="shared" si="255"/>
        <v>0</v>
      </c>
      <c r="AS490" s="44">
        <f t="shared" si="256"/>
        <v>0</v>
      </c>
      <c r="AT490" s="44">
        <f t="shared" si="257"/>
        <v>0</v>
      </c>
      <c r="AU490" s="44">
        <f t="shared" si="258"/>
        <v>0</v>
      </c>
      <c r="AV490" s="44">
        <f>IF(M490="ПП",РПП*AA490*(U490/1.5),IF(M490="ВП",ВПр*AA490*(U490/1.5),IF(M490="РПА",РПА*AA490*(U490/1.5),IF(M490="КПА",кпа*AA490*(U490/1.5),0))))</f>
        <v>0</v>
      </c>
      <c r="AW490" s="44">
        <f t="shared" si="259"/>
        <v>0</v>
      </c>
      <c r="AX490" s="44">
        <f t="shared" si="260"/>
        <v>0</v>
      </c>
      <c r="AY490" s="44">
        <f t="shared" si="261"/>
        <v>0</v>
      </c>
      <c r="AZ490" s="44">
        <f t="shared" si="262"/>
        <v>0</v>
      </c>
      <c r="BA490" s="44">
        <f t="shared" si="263"/>
        <v>0</v>
      </c>
      <c r="BB490" s="44">
        <f t="shared" si="264"/>
        <v>0</v>
      </c>
      <c r="BC490" s="44">
        <f t="shared" si="265"/>
        <v>0</v>
      </c>
      <c r="BD490" s="44">
        <f t="shared" si="266"/>
        <v>0</v>
      </c>
      <c r="BE490" s="45">
        <f t="shared" si="267"/>
        <v>33</v>
      </c>
      <c r="BF490" s="46"/>
      <c r="BG490" s="47">
        <f t="shared" si="268"/>
        <v>33</v>
      </c>
      <c r="BH490" s="47">
        <f t="shared" si="269"/>
        <v>1</v>
      </c>
      <c r="BI490" s="47">
        <f t="shared" si="270"/>
        <v>0</v>
      </c>
      <c r="BJ490" s="48">
        <f t="shared" si="271"/>
        <v>0</v>
      </c>
      <c r="BK490" s="48">
        <f t="shared" si="272"/>
        <v>0</v>
      </c>
      <c r="BL490" s="48">
        <f t="shared" si="273"/>
        <v>0</v>
      </c>
    </row>
    <row r="491" spans="1:64" s="2" customFormat="1" ht="30" customHeight="1">
      <c r="A491" s="29" t="str">
        <f t="shared" si="240"/>
        <v>Д</v>
      </c>
      <c r="B491" s="29" t="str">
        <f t="shared" si="241"/>
        <v>Б</v>
      </c>
      <c r="C491" s="30" t="s">
        <v>227</v>
      </c>
      <c r="D491" s="31" t="str">
        <f t="shared" si="242"/>
        <v>'02.03.00</v>
      </c>
      <c r="E491" s="32" t="str">
        <f t="shared" si="243"/>
        <v>Компьютерные и информационные науки (УГСН)</v>
      </c>
      <c r="F491" s="33" t="s">
        <v>74</v>
      </c>
      <c r="G491" s="33" t="s">
        <v>89</v>
      </c>
      <c r="H491" s="34"/>
      <c r="I491" s="34"/>
      <c r="J491" s="35" t="s">
        <v>233</v>
      </c>
      <c r="K491" s="36">
        <v>1</v>
      </c>
      <c r="L491" s="36">
        <v>18</v>
      </c>
      <c r="M491" s="37" t="s">
        <v>108</v>
      </c>
      <c r="N491" s="36"/>
      <c r="O491" s="36">
        <v>2</v>
      </c>
      <c r="P491" s="36"/>
      <c r="Q491" s="37"/>
      <c r="R491" s="36"/>
      <c r="S491" s="36"/>
      <c r="T491" s="36"/>
      <c r="U491" s="36"/>
      <c r="V491" s="36"/>
      <c r="W491" s="39" t="str">
        <f t="shared" si="244"/>
        <v>НКАбд</v>
      </c>
      <c r="X491" s="36" t="s">
        <v>232</v>
      </c>
      <c r="Y491" s="36">
        <v>1</v>
      </c>
      <c r="Z491" s="36">
        <v>1</v>
      </c>
      <c r="AA491" s="39">
        <f t="shared" si="245"/>
        <v>12</v>
      </c>
      <c r="AB491" s="49">
        <v>7</v>
      </c>
      <c r="AC491" s="49">
        <v>5</v>
      </c>
      <c r="AD491" s="40">
        <f t="shared" si="246"/>
        <v>12</v>
      </c>
      <c r="AE491" s="41">
        <f t="shared" si="247"/>
        <v>1</v>
      </c>
      <c r="AF491" s="41">
        <f t="shared" si="248"/>
        <v>1</v>
      </c>
      <c r="AG491" s="42" t="s">
        <v>93</v>
      </c>
      <c r="AH491" s="37" t="s">
        <v>139</v>
      </c>
      <c r="AI491" s="37" t="s">
        <v>109</v>
      </c>
      <c r="AJ491" s="43" t="s">
        <v>230</v>
      </c>
      <c r="AK491" s="37"/>
      <c r="AL491" s="44">
        <f t="shared" si="249"/>
        <v>0</v>
      </c>
      <c r="AM491" s="44">
        <f t="shared" si="250"/>
        <v>0</v>
      </c>
      <c r="AN491" s="44">
        <f t="shared" si="251"/>
        <v>36</v>
      </c>
      <c r="AO491" s="44">
        <f t="shared" si="252"/>
        <v>0</v>
      </c>
      <c r="AP491" s="44">
        <f t="shared" si="253"/>
        <v>0</v>
      </c>
      <c r="AQ491" s="44">
        <f t="shared" si="254"/>
        <v>0</v>
      </c>
      <c r="AR491" s="44">
        <f t="shared" si="255"/>
        <v>0</v>
      </c>
      <c r="AS491" s="44">
        <f t="shared" si="256"/>
        <v>0</v>
      </c>
      <c r="AT491" s="44">
        <f t="shared" si="257"/>
        <v>0</v>
      </c>
      <c r="AU491" s="44">
        <f t="shared" si="258"/>
        <v>0</v>
      </c>
      <c r="AV491" s="44">
        <f>IF(M491="ПП",РПП*AA491*(U491/1.5),IF(M491="ВП",ВПр*AA491*(U491/1.5),IF(M491="РПА",РПА*AA491*(U491/1.5),IF(M491="КПА",кпа*AA491*(U491/1.5),0))))</f>
        <v>0</v>
      </c>
      <c r="AW491" s="44">
        <f t="shared" si="259"/>
        <v>0</v>
      </c>
      <c r="AX491" s="44">
        <f t="shared" si="260"/>
        <v>0</v>
      </c>
      <c r="AY491" s="44">
        <f t="shared" si="261"/>
        <v>0</v>
      </c>
      <c r="AZ491" s="44">
        <f t="shared" si="262"/>
        <v>0</v>
      </c>
      <c r="BA491" s="44">
        <f t="shared" si="263"/>
        <v>0</v>
      </c>
      <c r="BB491" s="44">
        <f t="shared" si="264"/>
        <v>0</v>
      </c>
      <c r="BC491" s="44">
        <f t="shared" si="265"/>
        <v>0</v>
      </c>
      <c r="BD491" s="44">
        <f t="shared" si="266"/>
        <v>0</v>
      </c>
      <c r="BE491" s="45">
        <f t="shared" si="267"/>
        <v>36</v>
      </c>
      <c r="BF491" s="46"/>
      <c r="BG491" s="47">
        <f t="shared" si="268"/>
        <v>36</v>
      </c>
      <c r="BH491" s="47">
        <f t="shared" si="269"/>
        <v>1</v>
      </c>
      <c r="BI491" s="47">
        <f t="shared" si="270"/>
        <v>0</v>
      </c>
      <c r="BJ491" s="48">
        <f t="shared" si="271"/>
        <v>0</v>
      </c>
      <c r="BK491" s="48">
        <f t="shared" si="272"/>
        <v>0</v>
      </c>
      <c r="BL491" s="48">
        <f t="shared" si="273"/>
        <v>0</v>
      </c>
    </row>
    <row r="492" spans="1:64" s="2" customFormat="1" ht="30" customHeight="1">
      <c r="A492" s="29" t="str">
        <f t="shared" si="240"/>
        <v>Д</v>
      </c>
      <c r="B492" s="29" t="str">
        <f t="shared" si="241"/>
        <v>Б</v>
      </c>
      <c r="C492" s="30" t="s">
        <v>227</v>
      </c>
      <c r="D492" s="31" t="str">
        <f t="shared" si="242"/>
        <v>'02.03.00</v>
      </c>
      <c r="E492" s="32" t="str">
        <f t="shared" si="243"/>
        <v>Компьютерные и информационные науки (УГСН)</v>
      </c>
      <c r="F492" s="33" t="s">
        <v>74</v>
      </c>
      <c r="G492" s="33" t="s">
        <v>89</v>
      </c>
      <c r="H492" s="34"/>
      <c r="I492" s="34"/>
      <c r="J492" s="35" t="s">
        <v>233</v>
      </c>
      <c r="K492" s="36">
        <v>1</v>
      </c>
      <c r="L492" s="36">
        <v>18</v>
      </c>
      <c r="M492" s="37" t="s">
        <v>108</v>
      </c>
      <c r="N492" s="36"/>
      <c r="O492" s="36">
        <v>2</v>
      </c>
      <c r="P492" s="36"/>
      <c r="Q492" s="37"/>
      <c r="R492" s="36"/>
      <c r="S492" s="36"/>
      <c r="T492" s="36"/>
      <c r="U492" s="36"/>
      <c r="V492" s="36"/>
      <c r="W492" s="39" t="str">
        <f t="shared" si="244"/>
        <v>НКАбд</v>
      </c>
      <c r="X492" s="36" t="s">
        <v>232</v>
      </c>
      <c r="Y492" s="36">
        <v>1</v>
      </c>
      <c r="Z492" s="36">
        <v>1</v>
      </c>
      <c r="AA492" s="39">
        <f t="shared" si="245"/>
        <v>11</v>
      </c>
      <c r="AB492" s="49">
        <v>7</v>
      </c>
      <c r="AC492" s="49">
        <v>4</v>
      </c>
      <c r="AD492" s="40">
        <f t="shared" si="246"/>
        <v>12</v>
      </c>
      <c r="AE492" s="41">
        <f t="shared" si="247"/>
        <v>0.91666666666666663</v>
      </c>
      <c r="AF492" s="41">
        <f t="shared" si="248"/>
        <v>0.91666666666666663</v>
      </c>
      <c r="AG492" s="42" t="s">
        <v>93</v>
      </c>
      <c r="AH492" s="37" t="s">
        <v>139</v>
      </c>
      <c r="AI492" s="37" t="s">
        <v>109</v>
      </c>
      <c r="AJ492" s="43" t="s">
        <v>230</v>
      </c>
      <c r="AK492" s="37"/>
      <c r="AL492" s="44">
        <f t="shared" si="249"/>
        <v>0</v>
      </c>
      <c r="AM492" s="44">
        <f t="shared" si="250"/>
        <v>0</v>
      </c>
      <c r="AN492" s="44">
        <f t="shared" si="251"/>
        <v>33</v>
      </c>
      <c r="AO492" s="44">
        <f t="shared" si="252"/>
        <v>0</v>
      </c>
      <c r="AP492" s="44">
        <f t="shared" si="253"/>
        <v>0</v>
      </c>
      <c r="AQ492" s="44">
        <f t="shared" si="254"/>
        <v>0</v>
      </c>
      <c r="AR492" s="44">
        <f t="shared" si="255"/>
        <v>0</v>
      </c>
      <c r="AS492" s="44">
        <f t="shared" si="256"/>
        <v>0</v>
      </c>
      <c r="AT492" s="44">
        <f t="shared" si="257"/>
        <v>0</v>
      </c>
      <c r="AU492" s="44">
        <f t="shared" si="258"/>
        <v>0</v>
      </c>
      <c r="AV492" s="44">
        <f>IF(M492="ПП",РПП*AA492*(U492/1.5),IF(M492="ВП",ВПр*AA492*(U492/1.5),IF(M492="РПА",РПА*AA492*(U492/1.5),IF(M492="КПА",кпа*AA492*(U492/1.5),0))))</f>
        <v>0</v>
      </c>
      <c r="AW492" s="44">
        <f t="shared" si="259"/>
        <v>0</v>
      </c>
      <c r="AX492" s="44">
        <f t="shared" si="260"/>
        <v>0</v>
      </c>
      <c r="AY492" s="44">
        <f t="shared" si="261"/>
        <v>0</v>
      </c>
      <c r="AZ492" s="44">
        <f t="shared" si="262"/>
        <v>0</v>
      </c>
      <c r="BA492" s="44">
        <f t="shared" si="263"/>
        <v>0</v>
      </c>
      <c r="BB492" s="44">
        <f t="shared" si="264"/>
        <v>0</v>
      </c>
      <c r="BC492" s="44">
        <f t="shared" si="265"/>
        <v>0</v>
      </c>
      <c r="BD492" s="44">
        <f t="shared" si="266"/>
        <v>0</v>
      </c>
      <c r="BE492" s="45">
        <f t="shared" si="267"/>
        <v>33</v>
      </c>
      <c r="BF492" s="46"/>
      <c r="BG492" s="47">
        <f t="shared" si="268"/>
        <v>33</v>
      </c>
      <c r="BH492" s="47">
        <f t="shared" si="269"/>
        <v>1</v>
      </c>
      <c r="BI492" s="47">
        <f t="shared" si="270"/>
        <v>0</v>
      </c>
      <c r="BJ492" s="48">
        <f t="shared" si="271"/>
        <v>0</v>
      </c>
      <c r="BK492" s="48">
        <f t="shared" si="272"/>
        <v>0</v>
      </c>
      <c r="BL492" s="48">
        <f t="shared" si="273"/>
        <v>0</v>
      </c>
    </row>
    <row r="493" spans="1:64" s="2" customFormat="1" ht="30" customHeight="1">
      <c r="A493" s="29" t="str">
        <f t="shared" si="240"/>
        <v>Д</v>
      </c>
      <c r="B493" s="29" t="str">
        <f t="shared" si="241"/>
        <v>Б</v>
      </c>
      <c r="C493" s="30" t="s">
        <v>227</v>
      </c>
      <c r="D493" s="31" t="str">
        <f t="shared" si="242"/>
        <v>'02.03.00</v>
      </c>
      <c r="E493" s="32" t="str">
        <f t="shared" si="243"/>
        <v>Компьютерные и информационные науки (УГСН)</v>
      </c>
      <c r="F493" s="33" t="s">
        <v>74</v>
      </c>
      <c r="G493" s="33" t="s">
        <v>89</v>
      </c>
      <c r="H493" s="34"/>
      <c r="I493" s="34"/>
      <c r="J493" s="35" t="s">
        <v>234</v>
      </c>
      <c r="K493" s="36">
        <v>2</v>
      </c>
      <c r="L493" s="36">
        <v>18</v>
      </c>
      <c r="M493" s="37" t="s">
        <v>78</v>
      </c>
      <c r="N493" s="36">
        <v>2</v>
      </c>
      <c r="O493" s="36"/>
      <c r="P493" s="36"/>
      <c r="Q493" s="37" t="s">
        <v>91</v>
      </c>
      <c r="R493" s="36"/>
      <c r="S493" s="36"/>
      <c r="T493" s="36"/>
      <c r="U493" s="36"/>
      <c r="V493" s="36"/>
      <c r="W493" s="39" t="str">
        <f t="shared" si="244"/>
        <v>НКАбд</v>
      </c>
      <c r="X493" s="36" t="s">
        <v>229</v>
      </c>
      <c r="Y493" s="36">
        <v>12</v>
      </c>
      <c r="Z493" s="36">
        <v>6</v>
      </c>
      <c r="AA493" s="39">
        <f t="shared" si="245"/>
        <v>141</v>
      </c>
      <c r="AB493" s="36">
        <v>87</v>
      </c>
      <c r="AC493" s="36">
        <v>54</v>
      </c>
      <c r="AD493" s="40">
        <f t="shared" si="246"/>
        <v>141</v>
      </c>
      <c r="AE493" s="41">
        <f t="shared" si="247"/>
        <v>1</v>
      </c>
      <c r="AF493" s="41">
        <f t="shared" si="248"/>
        <v>1</v>
      </c>
      <c r="AG493" s="42" t="s">
        <v>93</v>
      </c>
      <c r="AH493" s="37" t="s">
        <v>81</v>
      </c>
      <c r="AI493" s="37" t="s">
        <v>94</v>
      </c>
      <c r="AJ493" s="50" t="s">
        <v>97</v>
      </c>
      <c r="AK493" s="37"/>
      <c r="AL493" s="44">
        <f t="shared" si="249"/>
        <v>36</v>
      </c>
      <c r="AM493" s="44">
        <f t="shared" si="250"/>
        <v>0</v>
      </c>
      <c r="AN493" s="44">
        <f t="shared" si="251"/>
        <v>0</v>
      </c>
      <c r="AO493" s="44">
        <f t="shared" si="252"/>
        <v>46.53</v>
      </c>
      <c r="AP493" s="44">
        <f t="shared" si="253"/>
        <v>70.5</v>
      </c>
      <c r="AQ493" s="44">
        <f t="shared" si="254"/>
        <v>6</v>
      </c>
      <c r="AR493" s="44">
        <f t="shared" si="255"/>
        <v>10.8</v>
      </c>
      <c r="AS493" s="44">
        <f t="shared" si="256"/>
        <v>0</v>
      </c>
      <c r="AT493" s="44">
        <f t="shared" si="257"/>
        <v>0</v>
      </c>
      <c r="AU493" s="44">
        <f t="shared" si="258"/>
        <v>0</v>
      </c>
      <c r="AV493" s="44">
        <f>IF(M493="ПП",РПП*AA493*(U493/1.5),IF(M493="ВП",ВПр*AA493*(U493/1.5),IF(M493="РПА",РПА*AA493*(U493/1.5),IF(M493="КПА",кпа*AA493*(U493/1.5),0))))</f>
        <v>0</v>
      </c>
      <c r="AW493" s="44">
        <f t="shared" si="259"/>
        <v>0</v>
      </c>
      <c r="AX493" s="44">
        <f t="shared" si="260"/>
        <v>0</v>
      </c>
      <c r="AY493" s="44">
        <f t="shared" si="261"/>
        <v>0</v>
      </c>
      <c r="AZ493" s="44">
        <f t="shared" si="262"/>
        <v>0</v>
      </c>
      <c r="BA493" s="44">
        <f t="shared" si="263"/>
        <v>0</v>
      </c>
      <c r="BB493" s="44">
        <f t="shared" si="264"/>
        <v>0</v>
      </c>
      <c r="BC493" s="44">
        <f t="shared" si="265"/>
        <v>0</v>
      </c>
      <c r="BD493" s="44">
        <f t="shared" si="266"/>
        <v>0</v>
      </c>
      <c r="BE493" s="45">
        <f t="shared" si="267"/>
        <v>169.83</v>
      </c>
      <c r="BF493" s="46"/>
      <c r="BG493" s="47">
        <f t="shared" si="268"/>
        <v>0</v>
      </c>
      <c r="BH493" s="47">
        <f t="shared" si="269"/>
        <v>0</v>
      </c>
      <c r="BI493" s="47">
        <f t="shared" si="270"/>
        <v>0</v>
      </c>
      <c r="BJ493" s="48">
        <f t="shared" si="271"/>
        <v>36</v>
      </c>
      <c r="BK493" s="48">
        <f t="shared" si="272"/>
        <v>1</v>
      </c>
      <c r="BL493" s="48">
        <f t="shared" si="273"/>
        <v>133.83000000000001</v>
      </c>
    </row>
    <row r="494" spans="1:64" s="2" customFormat="1" ht="30" customHeight="1">
      <c r="A494" s="29" t="str">
        <f t="shared" si="240"/>
        <v>Д</v>
      </c>
      <c r="B494" s="29" t="str">
        <f t="shared" si="241"/>
        <v>Б</v>
      </c>
      <c r="C494" s="30" t="s">
        <v>227</v>
      </c>
      <c r="D494" s="31" t="str">
        <f t="shared" si="242"/>
        <v>'02.03.00</v>
      </c>
      <c r="E494" s="32" t="str">
        <f t="shared" si="243"/>
        <v>Компьютерные и информационные науки (УГСН)</v>
      </c>
      <c r="F494" s="33" t="s">
        <v>74</v>
      </c>
      <c r="G494" s="33" t="s">
        <v>89</v>
      </c>
      <c r="H494" s="34"/>
      <c r="I494" s="34"/>
      <c r="J494" s="35" t="s">
        <v>234</v>
      </c>
      <c r="K494" s="36">
        <v>2</v>
      </c>
      <c r="L494" s="36">
        <v>18</v>
      </c>
      <c r="M494" s="37" t="s">
        <v>108</v>
      </c>
      <c r="N494" s="36"/>
      <c r="O494" s="36">
        <v>2</v>
      </c>
      <c r="P494" s="36"/>
      <c r="Q494" s="37"/>
      <c r="R494" s="36"/>
      <c r="S494" s="36"/>
      <c r="T494" s="36"/>
      <c r="U494" s="36"/>
      <c r="V494" s="36"/>
      <c r="W494" s="39" t="str">
        <f t="shared" si="244"/>
        <v>НКАбд</v>
      </c>
      <c r="X494" s="36" t="s">
        <v>92</v>
      </c>
      <c r="Y494" s="36">
        <v>1</v>
      </c>
      <c r="Z494" s="36">
        <v>1</v>
      </c>
      <c r="AA494" s="39">
        <f t="shared" si="245"/>
        <v>12</v>
      </c>
      <c r="AB494" s="49">
        <v>8</v>
      </c>
      <c r="AC494" s="49">
        <v>4</v>
      </c>
      <c r="AD494" s="40">
        <f t="shared" si="246"/>
        <v>12</v>
      </c>
      <c r="AE494" s="41">
        <f t="shared" si="247"/>
        <v>1</v>
      </c>
      <c r="AF494" s="41">
        <f t="shared" si="248"/>
        <v>1</v>
      </c>
      <c r="AG494" s="42" t="s">
        <v>93</v>
      </c>
      <c r="AH494" s="37" t="s">
        <v>81</v>
      </c>
      <c r="AI494" s="37" t="s">
        <v>94</v>
      </c>
      <c r="AJ494" s="43" t="s">
        <v>97</v>
      </c>
      <c r="AK494" s="37"/>
      <c r="AL494" s="44">
        <f t="shared" si="249"/>
        <v>0</v>
      </c>
      <c r="AM494" s="44">
        <f t="shared" si="250"/>
        <v>0</v>
      </c>
      <c r="AN494" s="44">
        <f t="shared" si="251"/>
        <v>36</v>
      </c>
      <c r="AO494" s="44">
        <f t="shared" si="252"/>
        <v>0</v>
      </c>
      <c r="AP494" s="44">
        <f t="shared" si="253"/>
        <v>0</v>
      </c>
      <c r="AQ494" s="44">
        <f t="shared" si="254"/>
        <v>0</v>
      </c>
      <c r="AR494" s="44">
        <f t="shared" si="255"/>
        <v>0</v>
      </c>
      <c r="AS494" s="44">
        <f t="shared" si="256"/>
        <v>0</v>
      </c>
      <c r="AT494" s="44">
        <f t="shared" si="257"/>
        <v>0</v>
      </c>
      <c r="AU494" s="44">
        <f t="shared" si="258"/>
        <v>0</v>
      </c>
      <c r="AV494" s="44">
        <f>IF(M494="ПП",РПП*AA494*(U494/1.5),IF(M494="ВП",ВПр*AA494*(U494/1.5),IF(M494="РПА",РПА*AA494*(U494/1.5),IF(M494="КПА",кпа*AA494*(U494/1.5),0))))</f>
        <v>0</v>
      </c>
      <c r="AW494" s="44">
        <f t="shared" si="259"/>
        <v>0</v>
      </c>
      <c r="AX494" s="44">
        <f t="shared" si="260"/>
        <v>0</v>
      </c>
      <c r="AY494" s="44">
        <f t="shared" si="261"/>
        <v>0</v>
      </c>
      <c r="AZ494" s="44">
        <f t="shared" si="262"/>
        <v>0</v>
      </c>
      <c r="BA494" s="44">
        <f t="shared" si="263"/>
        <v>0</v>
      </c>
      <c r="BB494" s="44">
        <f t="shared" si="264"/>
        <v>0</v>
      </c>
      <c r="BC494" s="44">
        <f t="shared" si="265"/>
        <v>0</v>
      </c>
      <c r="BD494" s="44">
        <f t="shared" si="266"/>
        <v>0</v>
      </c>
      <c r="BE494" s="45">
        <f t="shared" si="267"/>
        <v>36</v>
      </c>
      <c r="BF494" s="46"/>
      <c r="BG494" s="47">
        <f t="shared" si="268"/>
        <v>0</v>
      </c>
      <c r="BH494" s="47">
        <f t="shared" si="269"/>
        <v>0</v>
      </c>
      <c r="BI494" s="47">
        <f t="shared" si="270"/>
        <v>0</v>
      </c>
      <c r="BJ494" s="48">
        <f t="shared" si="271"/>
        <v>36</v>
      </c>
      <c r="BK494" s="48">
        <f t="shared" si="272"/>
        <v>1</v>
      </c>
      <c r="BL494" s="48">
        <f t="shared" si="273"/>
        <v>0</v>
      </c>
    </row>
    <row r="495" spans="1:64" s="2" customFormat="1" ht="30" customHeight="1">
      <c r="A495" s="29" t="str">
        <f t="shared" si="240"/>
        <v>Д</v>
      </c>
      <c r="B495" s="29" t="str">
        <f t="shared" si="241"/>
        <v>Б</v>
      </c>
      <c r="C495" s="30" t="s">
        <v>227</v>
      </c>
      <c r="D495" s="31" t="str">
        <f t="shared" si="242"/>
        <v>'02.03.00</v>
      </c>
      <c r="E495" s="32" t="str">
        <f t="shared" si="243"/>
        <v>Компьютерные и информационные науки (УГСН)</v>
      </c>
      <c r="F495" s="33" t="s">
        <v>74</v>
      </c>
      <c r="G495" s="33" t="s">
        <v>89</v>
      </c>
      <c r="H495" s="34"/>
      <c r="I495" s="34"/>
      <c r="J495" s="35" t="s">
        <v>234</v>
      </c>
      <c r="K495" s="36">
        <v>2</v>
      </c>
      <c r="L495" s="36">
        <v>18</v>
      </c>
      <c r="M495" s="37" t="s">
        <v>108</v>
      </c>
      <c r="N495" s="36"/>
      <c r="O495" s="36">
        <v>2</v>
      </c>
      <c r="P495" s="36"/>
      <c r="Q495" s="37"/>
      <c r="R495" s="36"/>
      <c r="S495" s="36"/>
      <c r="T495" s="36"/>
      <c r="U495" s="36"/>
      <c r="V495" s="36"/>
      <c r="W495" s="39" t="str">
        <f t="shared" si="244"/>
        <v>НКАбд</v>
      </c>
      <c r="X495" s="36" t="s">
        <v>92</v>
      </c>
      <c r="Y495" s="36">
        <v>1</v>
      </c>
      <c r="Z495" s="36">
        <v>1</v>
      </c>
      <c r="AA495" s="39">
        <f t="shared" si="245"/>
        <v>12</v>
      </c>
      <c r="AB495" s="49">
        <v>7</v>
      </c>
      <c r="AC495" s="49">
        <v>5</v>
      </c>
      <c r="AD495" s="40">
        <f t="shared" si="246"/>
        <v>12</v>
      </c>
      <c r="AE495" s="41">
        <f t="shared" si="247"/>
        <v>1</v>
      </c>
      <c r="AF495" s="41">
        <f t="shared" si="248"/>
        <v>1</v>
      </c>
      <c r="AG495" s="42" t="s">
        <v>93</v>
      </c>
      <c r="AH495" s="37" t="s">
        <v>81</v>
      </c>
      <c r="AI495" s="37" t="s">
        <v>94</v>
      </c>
      <c r="AJ495" s="51" t="s">
        <v>97</v>
      </c>
      <c r="AK495" s="37"/>
      <c r="AL495" s="44">
        <f t="shared" si="249"/>
        <v>0</v>
      </c>
      <c r="AM495" s="44">
        <f t="shared" si="250"/>
        <v>0</v>
      </c>
      <c r="AN495" s="44">
        <f t="shared" si="251"/>
        <v>36</v>
      </c>
      <c r="AO495" s="44">
        <f t="shared" si="252"/>
        <v>0</v>
      </c>
      <c r="AP495" s="44">
        <f t="shared" si="253"/>
        <v>0</v>
      </c>
      <c r="AQ495" s="44">
        <f t="shared" si="254"/>
        <v>0</v>
      </c>
      <c r="AR495" s="44">
        <f t="shared" si="255"/>
        <v>0</v>
      </c>
      <c r="AS495" s="44">
        <f t="shared" si="256"/>
        <v>0</v>
      </c>
      <c r="AT495" s="44">
        <f t="shared" si="257"/>
        <v>0</v>
      </c>
      <c r="AU495" s="44">
        <f t="shared" si="258"/>
        <v>0</v>
      </c>
      <c r="AV495" s="44">
        <f>IF(M495="ПП",РПП*AA495*(U495/1.5),IF(M495="ВП",ВПр*AA495*(U495/1.5),IF(M495="РПА",РПА*AA495*(U495/1.5),IF(M495="КПА",кпа*AA495*(U495/1.5),0))))</f>
        <v>0</v>
      </c>
      <c r="AW495" s="44">
        <f t="shared" si="259"/>
        <v>0</v>
      </c>
      <c r="AX495" s="44">
        <f t="shared" si="260"/>
        <v>0</v>
      </c>
      <c r="AY495" s="44">
        <f t="shared" si="261"/>
        <v>0</v>
      </c>
      <c r="AZ495" s="44">
        <f t="shared" si="262"/>
        <v>0</v>
      </c>
      <c r="BA495" s="44">
        <f t="shared" si="263"/>
        <v>0</v>
      </c>
      <c r="BB495" s="44">
        <f t="shared" si="264"/>
        <v>0</v>
      </c>
      <c r="BC495" s="44">
        <f t="shared" si="265"/>
        <v>0</v>
      </c>
      <c r="BD495" s="44">
        <f t="shared" si="266"/>
        <v>0</v>
      </c>
      <c r="BE495" s="45">
        <f t="shared" si="267"/>
        <v>36</v>
      </c>
      <c r="BF495" s="46"/>
      <c r="BG495" s="47">
        <f t="shared" si="268"/>
        <v>0</v>
      </c>
      <c r="BH495" s="47">
        <f t="shared" si="269"/>
        <v>0</v>
      </c>
      <c r="BI495" s="47">
        <f t="shared" si="270"/>
        <v>0</v>
      </c>
      <c r="BJ495" s="48">
        <f t="shared" si="271"/>
        <v>36</v>
      </c>
      <c r="BK495" s="48">
        <f t="shared" si="272"/>
        <v>1</v>
      </c>
      <c r="BL495" s="48">
        <f t="shared" si="273"/>
        <v>0</v>
      </c>
    </row>
    <row r="496" spans="1:64" s="2" customFormat="1" ht="30" customHeight="1">
      <c r="A496" s="29" t="str">
        <f t="shared" si="240"/>
        <v>Д</v>
      </c>
      <c r="B496" s="29" t="str">
        <f t="shared" si="241"/>
        <v>Б</v>
      </c>
      <c r="C496" s="30" t="s">
        <v>227</v>
      </c>
      <c r="D496" s="31" t="str">
        <f t="shared" si="242"/>
        <v>'02.03.00</v>
      </c>
      <c r="E496" s="32" t="str">
        <f t="shared" si="243"/>
        <v>Компьютерные и информационные науки (УГСН)</v>
      </c>
      <c r="F496" s="33" t="s">
        <v>74</v>
      </c>
      <c r="G496" s="33" t="s">
        <v>89</v>
      </c>
      <c r="H496" s="34"/>
      <c r="I496" s="34"/>
      <c r="J496" s="35" t="s">
        <v>234</v>
      </c>
      <c r="K496" s="38">
        <v>2</v>
      </c>
      <c r="L496" s="36">
        <v>18</v>
      </c>
      <c r="M496" s="37" t="s">
        <v>108</v>
      </c>
      <c r="N496" s="38"/>
      <c r="O496" s="38">
        <v>2</v>
      </c>
      <c r="P496" s="38"/>
      <c r="Q496" s="37"/>
      <c r="R496" s="38"/>
      <c r="S496" s="38"/>
      <c r="T496" s="38"/>
      <c r="U496" s="38"/>
      <c r="V496" s="38"/>
      <c r="W496" s="39" t="str">
        <f t="shared" si="244"/>
        <v>НКАбд</v>
      </c>
      <c r="X496" s="36" t="s">
        <v>127</v>
      </c>
      <c r="Y496" s="36">
        <v>1</v>
      </c>
      <c r="Z496" s="36">
        <v>1</v>
      </c>
      <c r="AA496" s="39">
        <f t="shared" si="245"/>
        <v>12</v>
      </c>
      <c r="AB496" s="49">
        <v>8</v>
      </c>
      <c r="AC496" s="49">
        <v>4</v>
      </c>
      <c r="AD496" s="40">
        <f t="shared" si="246"/>
        <v>12</v>
      </c>
      <c r="AE496" s="41">
        <f t="shared" si="247"/>
        <v>1</v>
      </c>
      <c r="AF496" s="41">
        <f t="shared" si="248"/>
        <v>1</v>
      </c>
      <c r="AG496" s="42" t="s">
        <v>93</v>
      </c>
      <c r="AH496" s="37" t="s">
        <v>139</v>
      </c>
      <c r="AI496" s="37" t="s">
        <v>109</v>
      </c>
      <c r="AJ496" s="43" t="s">
        <v>230</v>
      </c>
      <c r="AK496" s="37"/>
      <c r="AL496" s="44">
        <f t="shared" si="249"/>
        <v>0</v>
      </c>
      <c r="AM496" s="44">
        <f t="shared" si="250"/>
        <v>0</v>
      </c>
      <c r="AN496" s="44">
        <f t="shared" si="251"/>
        <v>36</v>
      </c>
      <c r="AO496" s="44">
        <f t="shared" si="252"/>
        <v>0</v>
      </c>
      <c r="AP496" s="44">
        <f t="shared" si="253"/>
        <v>0</v>
      </c>
      <c r="AQ496" s="44">
        <f t="shared" si="254"/>
        <v>0</v>
      </c>
      <c r="AR496" s="44">
        <f t="shared" si="255"/>
        <v>0</v>
      </c>
      <c r="AS496" s="44">
        <f t="shared" si="256"/>
        <v>0</v>
      </c>
      <c r="AT496" s="44">
        <f t="shared" si="257"/>
        <v>0</v>
      </c>
      <c r="AU496" s="44">
        <f t="shared" si="258"/>
        <v>0</v>
      </c>
      <c r="AV496" s="44">
        <f>IF(M496="ПП",РПП*AA496*(U496/1.5),IF(M496="ВП",ВПр*AA496*(U496/1.5),IF(M496="РПА",РПА*AA496*(U496/1.5),IF(M496="КПА",кпа*AA496*(U496/1.5),0))))</f>
        <v>0</v>
      </c>
      <c r="AW496" s="44">
        <f t="shared" si="259"/>
        <v>0</v>
      </c>
      <c r="AX496" s="44">
        <f t="shared" si="260"/>
        <v>0</v>
      </c>
      <c r="AY496" s="44">
        <f t="shared" si="261"/>
        <v>0</v>
      </c>
      <c r="AZ496" s="44">
        <f t="shared" si="262"/>
        <v>0</v>
      </c>
      <c r="BA496" s="44">
        <f t="shared" si="263"/>
        <v>0</v>
      </c>
      <c r="BB496" s="44">
        <f t="shared" si="264"/>
        <v>0</v>
      </c>
      <c r="BC496" s="44">
        <f t="shared" si="265"/>
        <v>0</v>
      </c>
      <c r="BD496" s="44">
        <f t="shared" si="266"/>
        <v>0</v>
      </c>
      <c r="BE496" s="45">
        <f t="shared" si="267"/>
        <v>36</v>
      </c>
      <c r="BF496" s="46"/>
      <c r="BG496" s="47">
        <f t="shared" si="268"/>
        <v>0</v>
      </c>
      <c r="BH496" s="47">
        <f t="shared" si="269"/>
        <v>0</v>
      </c>
      <c r="BI496" s="47">
        <f t="shared" si="270"/>
        <v>0</v>
      </c>
      <c r="BJ496" s="48">
        <f t="shared" si="271"/>
        <v>36</v>
      </c>
      <c r="BK496" s="48">
        <f t="shared" si="272"/>
        <v>1</v>
      </c>
      <c r="BL496" s="48">
        <f t="shared" si="273"/>
        <v>0</v>
      </c>
    </row>
    <row r="497" spans="1:64" s="2" customFormat="1" ht="30" customHeight="1">
      <c r="A497" s="29" t="str">
        <f t="shared" si="240"/>
        <v>Д</v>
      </c>
      <c r="B497" s="29" t="str">
        <f t="shared" si="241"/>
        <v>Б</v>
      </c>
      <c r="C497" s="30" t="s">
        <v>227</v>
      </c>
      <c r="D497" s="31" t="str">
        <f t="shared" si="242"/>
        <v>'02.03.00</v>
      </c>
      <c r="E497" s="32" t="str">
        <f t="shared" si="243"/>
        <v>Компьютерные и информационные науки (УГСН)</v>
      </c>
      <c r="F497" s="33" t="s">
        <v>74</v>
      </c>
      <c r="G497" s="33" t="s">
        <v>89</v>
      </c>
      <c r="H497" s="34"/>
      <c r="I497" s="34"/>
      <c r="J497" s="35" t="s">
        <v>234</v>
      </c>
      <c r="K497" s="36">
        <v>2</v>
      </c>
      <c r="L497" s="36">
        <v>18</v>
      </c>
      <c r="M497" s="37" t="s">
        <v>108</v>
      </c>
      <c r="N497" s="36"/>
      <c r="O497" s="36">
        <v>2</v>
      </c>
      <c r="P497" s="36"/>
      <c r="Q497" s="37"/>
      <c r="R497" s="36"/>
      <c r="S497" s="36"/>
      <c r="T497" s="36"/>
      <c r="U497" s="36"/>
      <c r="V497" s="36"/>
      <c r="W497" s="39" t="str">
        <f t="shared" si="244"/>
        <v>НКАбд</v>
      </c>
      <c r="X497" s="36" t="s">
        <v>127</v>
      </c>
      <c r="Y497" s="36">
        <v>1</v>
      </c>
      <c r="Z497" s="36">
        <v>1</v>
      </c>
      <c r="AA497" s="39">
        <f t="shared" si="245"/>
        <v>12</v>
      </c>
      <c r="AB497" s="49">
        <v>7</v>
      </c>
      <c r="AC497" s="49">
        <v>5</v>
      </c>
      <c r="AD497" s="40">
        <f t="shared" si="246"/>
        <v>12</v>
      </c>
      <c r="AE497" s="41">
        <f t="shared" si="247"/>
        <v>1</v>
      </c>
      <c r="AF497" s="41">
        <f t="shared" si="248"/>
        <v>1</v>
      </c>
      <c r="AG497" s="42" t="s">
        <v>93</v>
      </c>
      <c r="AH497" s="37" t="s">
        <v>139</v>
      </c>
      <c r="AI497" s="37" t="s">
        <v>109</v>
      </c>
      <c r="AJ497" s="43" t="s">
        <v>230</v>
      </c>
      <c r="AK497" s="37"/>
      <c r="AL497" s="44">
        <f t="shared" si="249"/>
        <v>0</v>
      </c>
      <c r="AM497" s="44">
        <f t="shared" si="250"/>
        <v>0</v>
      </c>
      <c r="AN497" s="44">
        <f t="shared" si="251"/>
        <v>36</v>
      </c>
      <c r="AO497" s="44">
        <f t="shared" si="252"/>
        <v>0</v>
      </c>
      <c r="AP497" s="44">
        <f t="shared" si="253"/>
        <v>0</v>
      </c>
      <c r="AQ497" s="44">
        <f t="shared" si="254"/>
        <v>0</v>
      </c>
      <c r="AR497" s="44">
        <f t="shared" si="255"/>
        <v>0</v>
      </c>
      <c r="AS497" s="44">
        <f t="shared" si="256"/>
        <v>0</v>
      </c>
      <c r="AT497" s="44">
        <f t="shared" si="257"/>
        <v>0</v>
      </c>
      <c r="AU497" s="44">
        <f t="shared" si="258"/>
        <v>0</v>
      </c>
      <c r="AV497" s="44">
        <f>IF(M497="ПП",РПП*AA497*(U497/1.5),IF(M497="ВП",ВПр*AA497*(U497/1.5),IF(M497="РПА",РПА*AA497*(U497/1.5),IF(M497="КПА",кпа*AA497*(U497/1.5),0))))</f>
        <v>0</v>
      </c>
      <c r="AW497" s="44">
        <f t="shared" si="259"/>
        <v>0</v>
      </c>
      <c r="AX497" s="44">
        <f t="shared" si="260"/>
        <v>0</v>
      </c>
      <c r="AY497" s="44">
        <f t="shared" si="261"/>
        <v>0</v>
      </c>
      <c r="AZ497" s="44">
        <f t="shared" si="262"/>
        <v>0</v>
      </c>
      <c r="BA497" s="44">
        <f t="shared" si="263"/>
        <v>0</v>
      </c>
      <c r="BB497" s="44">
        <f t="shared" si="264"/>
        <v>0</v>
      </c>
      <c r="BC497" s="44">
        <f t="shared" si="265"/>
        <v>0</v>
      </c>
      <c r="BD497" s="44">
        <f t="shared" si="266"/>
        <v>0</v>
      </c>
      <c r="BE497" s="45">
        <f t="shared" si="267"/>
        <v>36</v>
      </c>
      <c r="BF497" s="46"/>
      <c r="BG497" s="47">
        <f t="shared" si="268"/>
        <v>0</v>
      </c>
      <c r="BH497" s="47">
        <f t="shared" si="269"/>
        <v>0</v>
      </c>
      <c r="BI497" s="47">
        <f t="shared" si="270"/>
        <v>0</v>
      </c>
      <c r="BJ497" s="48">
        <f t="shared" si="271"/>
        <v>36</v>
      </c>
      <c r="BK497" s="48">
        <f t="shared" si="272"/>
        <v>1</v>
      </c>
      <c r="BL497" s="48">
        <f t="shared" si="273"/>
        <v>0</v>
      </c>
    </row>
    <row r="498" spans="1:64" s="2" customFormat="1" ht="30" customHeight="1">
      <c r="A498" s="29" t="str">
        <f t="shared" si="240"/>
        <v>Д</v>
      </c>
      <c r="B498" s="29" t="str">
        <f t="shared" si="241"/>
        <v>Б</v>
      </c>
      <c r="C498" s="30" t="s">
        <v>227</v>
      </c>
      <c r="D498" s="31" t="str">
        <f t="shared" si="242"/>
        <v>'02.03.00</v>
      </c>
      <c r="E498" s="32" t="str">
        <f t="shared" si="243"/>
        <v>Компьютерные и информационные науки (УГСН)</v>
      </c>
      <c r="F498" s="33" t="s">
        <v>74</v>
      </c>
      <c r="G498" s="33" t="s">
        <v>89</v>
      </c>
      <c r="H498" s="34"/>
      <c r="I498" s="34"/>
      <c r="J498" s="35" t="s">
        <v>234</v>
      </c>
      <c r="K498" s="36">
        <v>2</v>
      </c>
      <c r="L498" s="36">
        <v>18</v>
      </c>
      <c r="M498" s="37" t="s">
        <v>108</v>
      </c>
      <c r="N498" s="36"/>
      <c r="O498" s="36">
        <v>2</v>
      </c>
      <c r="P498" s="36"/>
      <c r="Q498" s="37"/>
      <c r="R498" s="36"/>
      <c r="S498" s="36"/>
      <c r="T498" s="36"/>
      <c r="U498" s="36"/>
      <c r="V498" s="36"/>
      <c r="W498" s="39" t="str">
        <f t="shared" si="244"/>
        <v>НКАбд</v>
      </c>
      <c r="X498" s="36" t="s">
        <v>128</v>
      </c>
      <c r="Y498" s="36">
        <v>1</v>
      </c>
      <c r="Z498" s="36">
        <v>1</v>
      </c>
      <c r="AA498" s="39">
        <f t="shared" si="245"/>
        <v>12</v>
      </c>
      <c r="AB498" s="49">
        <v>8</v>
      </c>
      <c r="AC498" s="49">
        <v>4</v>
      </c>
      <c r="AD498" s="40">
        <f t="shared" si="246"/>
        <v>12</v>
      </c>
      <c r="AE498" s="41">
        <f t="shared" si="247"/>
        <v>1</v>
      </c>
      <c r="AF498" s="41">
        <f t="shared" si="248"/>
        <v>1</v>
      </c>
      <c r="AG498" s="42" t="s">
        <v>93</v>
      </c>
      <c r="AH498" s="37" t="s">
        <v>81</v>
      </c>
      <c r="AI498" s="37" t="s">
        <v>94</v>
      </c>
      <c r="AJ498" s="43" t="s">
        <v>97</v>
      </c>
      <c r="AK498" s="37"/>
      <c r="AL498" s="44">
        <f t="shared" si="249"/>
        <v>0</v>
      </c>
      <c r="AM498" s="44">
        <f t="shared" si="250"/>
        <v>0</v>
      </c>
      <c r="AN498" s="44">
        <f t="shared" si="251"/>
        <v>36</v>
      </c>
      <c r="AO498" s="44">
        <f t="shared" si="252"/>
        <v>0</v>
      </c>
      <c r="AP498" s="44">
        <f t="shared" si="253"/>
        <v>0</v>
      </c>
      <c r="AQ498" s="44">
        <f t="shared" si="254"/>
        <v>0</v>
      </c>
      <c r="AR498" s="44">
        <f t="shared" si="255"/>
        <v>0</v>
      </c>
      <c r="AS498" s="44">
        <f t="shared" si="256"/>
        <v>0</v>
      </c>
      <c r="AT498" s="44">
        <f t="shared" si="257"/>
        <v>0</v>
      </c>
      <c r="AU498" s="44">
        <f t="shared" si="258"/>
        <v>0</v>
      </c>
      <c r="AV498" s="44">
        <f>IF(M498="ПП",РПП*AA498*(U498/1.5),IF(M498="ВП",ВПр*AA498*(U498/1.5),IF(M498="РПА",РПА*AA498*(U498/1.5),IF(M498="КПА",кпа*AA498*(U498/1.5),0))))</f>
        <v>0</v>
      </c>
      <c r="AW498" s="44">
        <f t="shared" si="259"/>
        <v>0</v>
      </c>
      <c r="AX498" s="44">
        <f t="shared" si="260"/>
        <v>0</v>
      </c>
      <c r="AY498" s="44">
        <f t="shared" si="261"/>
        <v>0</v>
      </c>
      <c r="AZ498" s="44">
        <f t="shared" si="262"/>
        <v>0</v>
      </c>
      <c r="BA498" s="44">
        <f t="shared" si="263"/>
        <v>0</v>
      </c>
      <c r="BB498" s="44">
        <f t="shared" si="264"/>
        <v>0</v>
      </c>
      <c r="BC498" s="44">
        <f t="shared" si="265"/>
        <v>0</v>
      </c>
      <c r="BD498" s="44">
        <f t="shared" si="266"/>
        <v>0</v>
      </c>
      <c r="BE498" s="45">
        <f t="shared" si="267"/>
        <v>36</v>
      </c>
      <c r="BF498" s="46"/>
      <c r="BG498" s="47">
        <f t="shared" si="268"/>
        <v>0</v>
      </c>
      <c r="BH498" s="47">
        <f t="shared" si="269"/>
        <v>0</v>
      </c>
      <c r="BI498" s="47">
        <f t="shared" si="270"/>
        <v>0</v>
      </c>
      <c r="BJ498" s="48">
        <f t="shared" si="271"/>
        <v>36</v>
      </c>
      <c r="BK498" s="48">
        <f t="shared" si="272"/>
        <v>1</v>
      </c>
      <c r="BL498" s="48">
        <f t="shared" si="273"/>
        <v>0</v>
      </c>
    </row>
    <row r="499" spans="1:64" s="2" customFormat="1" ht="30" customHeight="1">
      <c r="A499" s="29" t="str">
        <f t="shared" si="240"/>
        <v>Д</v>
      </c>
      <c r="B499" s="29" t="str">
        <f t="shared" si="241"/>
        <v>Б</v>
      </c>
      <c r="C499" s="30" t="s">
        <v>227</v>
      </c>
      <c r="D499" s="31" t="str">
        <f t="shared" si="242"/>
        <v>'02.03.00</v>
      </c>
      <c r="E499" s="32" t="str">
        <f t="shared" si="243"/>
        <v>Компьютерные и информационные науки (УГСН)</v>
      </c>
      <c r="F499" s="33" t="s">
        <v>74</v>
      </c>
      <c r="G499" s="33" t="s">
        <v>89</v>
      </c>
      <c r="H499" s="34"/>
      <c r="I499" s="34"/>
      <c r="J499" s="35" t="s">
        <v>234</v>
      </c>
      <c r="K499" s="36">
        <v>2</v>
      </c>
      <c r="L499" s="36">
        <v>18</v>
      </c>
      <c r="M499" s="37" t="s">
        <v>108</v>
      </c>
      <c r="N499" s="36"/>
      <c r="O499" s="36">
        <v>2</v>
      </c>
      <c r="P499" s="36"/>
      <c r="Q499" s="37"/>
      <c r="R499" s="36"/>
      <c r="S499" s="36"/>
      <c r="T499" s="36"/>
      <c r="U499" s="36"/>
      <c r="V499" s="36"/>
      <c r="W499" s="39" t="str">
        <f t="shared" si="244"/>
        <v>НКАбд</v>
      </c>
      <c r="X499" s="36" t="s">
        <v>128</v>
      </c>
      <c r="Y499" s="36">
        <v>1</v>
      </c>
      <c r="Z499" s="36">
        <v>1</v>
      </c>
      <c r="AA499" s="39">
        <f t="shared" si="245"/>
        <v>12</v>
      </c>
      <c r="AB499" s="49">
        <v>7</v>
      </c>
      <c r="AC499" s="49">
        <v>5</v>
      </c>
      <c r="AD499" s="40">
        <f t="shared" si="246"/>
        <v>12</v>
      </c>
      <c r="AE499" s="41">
        <f t="shared" si="247"/>
        <v>1</v>
      </c>
      <c r="AF499" s="41">
        <f t="shared" si="248"/>
        <v>1</v>
      </c>
      <c r="AG499" s="42" t="s">
        <v>93</v>
      </c>
      <c r="AH499" s="37" t="s">
        <v>81</v>
      </c>
      <c r="AI499" s="37" t="s">
        <v>94</v>
      </c>
      <c r="AJ499" s="43" t="s">
        <v>97</v>
      </c>
      <c r="AK499" s="37"/>
      <c r="AL499" s="44">
        <f t="shared" si="249"/>
        <v>0</v>
      </c>
      <c r="AM499" s="44">
        <f t="shared" si="250"/>
        <v>0</v>
      </c>
      <c r="AN499" s="44">
        <f t="shared" si="251"/>
        <v>36</v>
      </c>
      <c r="AO499" s="44">
        <f t="shared" si="252"/>
        <v>0</v>
      </c>
      <c r="AP499" s="44">
        <f t="shared" si="253"/>
        <v>0</v>
      </c>
      <c r="AQ499" s="44">
        <f t="shared" si="254"/>
        <v>0</v>
      </c>
      <c r="AR499" s="44">
        <f t="shared" si="255"/>
        <v>0</v>
      </c>
      <c r="AS499" s="44">
        <f t="shared" si="256"/>
        <v>0</v>
      </c>
      <c r="AT499" s="44">
        <f t="shared" si="257"/>
        <v>0</v>
      </c>
      <c r="AU499" s="44">
        <f t="shared" si="258"/>
        <v>0</v>
      </c>
      <c r="AV499" s="44">
        <f>IF(M499="ПП",РПП*AA499*(U499/1.5),IF(M499="ВП",ВПр*AA499*(U499/1.5),IF(M499="РПА",РПА*AA499*(U499/1.5),IF(M499="КПА",кпа*AA499*(U499/1.5),0))))</f>
        <v>0</v>
      </c>
      <c r="AW499" s="44">
        <f t="shared" si="259"/>
        <v>0</v>
      </c>
      <c r="AX499" s="44">
        <f t="shared" si="260"/>
        <v>0</v>
      </c>
      <c r="AY499" s="44">
        <f t="shared" si="261"/>
        <v>0</v>
      </c>
      <c r="AZ499" s="44">
        <f t="shared" si="262"/>
        <v>0</v>
      </c>
      <c r="BA499" s="44">
        <f t="shared" si="263"/>
        <v>0</v>
      </c>
      <c r="BB499" s="44">
        <f t="shared" si="264"/>
        <v>0</v>
      </c>
      <c r="BC499" s="44">
        <f t="shared" si="265"/>
        <v>0</v>
      </c>
      <c r="BD499" s="44">
        <f t="shared" si="266"/>
        <v>0</v>
      </c>
      <c r="BE499" s="45">
        <f t="shared" si="267"/>
        <v>36</v>
      </c>
      <c r="BF499" s="46"/>
      <c r="BG499" s="47">
        <f t="shared" si="268"/>
        <v>0</v>
      </c>
      <c r="BH499" s="47">
        <f t="shared" si="269"/>
        <v>0</v>
      </c>
      <c r="BI499" s="47">
        <f t="shared" si="270"/>
        <v>0</v>
      </c>
      <c r="BJ499" s="48">
        <f t="shared" si="271"/>
        <v>36</v>
      </c>
      <c r="BK499" s="48">
        <f t="shared" si="272"/>
        <v>1</v>
      </c>
      <c r="BL499" s="48">
        <f t="shared" si="273"/>
        <v>0</v>
      </c>
    </row>
    <row r="500" spans="1:64" s="2" customFormat="1" ht="30" customHeight="1">
      <c r="A500" s="29" t="str">
        <f t="shared" si="240"/>
        <v>Д</v>
      </c>
      <c r="B500" s="29" t="str">
        <f t="shared" si="241"/>
        <v>Б</v>
      </c>
      <c r="C500" s="30" t="s">
        <v>227</v>
      </c>
      <c r="D500" s="31" t="str">
        <f t="shared" si="242"/>
        <v>'02.03.00</v>
      </c>
      <c r="E500" s="32" t="str">
        <f t="shared" si="243"/>
        <v>Компьютерные и информационные науки (УГСН)</v>
      </c>
      <c r="F500" s="33" t="s">
        <v>74</v>
      </c>
      <c r="G500" s="33" t="s">
        <v>89</v>
      </c>
      <c r="H500" s="34"/>
      <c r="I500" s="34"/>
      <c r="J500" s="35" t="s">
        <v>234</v>
      </c>
      <c r="K500" s="36">
        <v>2</v>
      </c>
      <c r="L500" s="36">
        <v>18</v>
      </c>
      <c r="M500" s="37" t="s">
        <v>108</v>
      </c>
      <c r="N500" s="36"/>
      <c r="O500" s="36">
        <v>2</v>
      </c>
      <c r="P500" s="36"/>
      <c r="Q500" s="37"/>
      <c r="R500" s="36"/>
      <c r="S500" s="36"/>
      <c r="T500" s="36"/>
      <c r="U500" s="36"/>
      <c r="V500" s="36"/>
      <c r="W500" s="39" t="str">
        <f t="shared" si="244"/>
        <v>НКАбд</v>
      </c>
      <c r="X500" s="36" t="s">
        <v>216</v>
      </c>
      <c r="Y500" s="36">
        <v>1</v>
      </c>
      <c r="Z500" s="36">
        <v>1</v>
      </c>
      <c r="AA500" s="39">
        <f t="shared" si="245"/>
        <v>12</v>
      </c>
      <c r="AB500" s="49">
        <v>7</v>
      </c>
      <c r="AC500" s="49">
        <v>5</v>
      </c>
      <c r="AD500" s="40">
        <f t="shared" si="246"/>
        <v>12</v>
      </c>
      <c r="AE500" s="41">
        <f t="shared" si="247"/>
        <v>1</v>
      </c>
      <c r="AF500" s="41">
        <f t="shared" si="248"/>
        <v>1</v>
      </c>
      <c r="AG500" s="42" t="s">
        <v>93</v>
      </c>
      <c r="AH500" s="37" t="s">
        <v>139</v>
      </c>
      <c r="AI500" s="37" t="s">
        <v>109</v>
      </c>
      <c r="AJ500" s="43" t="s">
        <v>230</v>
      </c>
      <c r="AK500" s="37"/>
      <c r="AL500" s="44">
        <f t="shared" si="249"/>
        <v>0</v>
      </c>
      <c r="AM500" s="44">
        <f t="shared" si="250"/>
        <v>0</v>
      </c>
      <c r="AN500" s="44">
        <f t="shared" si="251"/>
        <v>36</v>
      </c>
      <c r="AO500" s="44">
        <f t="shared" si="252"/>
        <v>0</v>
      </c>
      <c r="AP500" s="44">
        <f t="shared" si="253"/>
        <v>0</v>
      </c>
      <c r="AQ500" s="44">
        <f t="shared" si="254"/>
        <v>0</v>
      </c>
      <c r="AR500" s="44">
        <f t="shared" si="255"/>
        <v>0</v>
      </c>
      <c r="AS500" s="44">
        <f t="shared" si="256"/>
        <v>0</v>
      </c>
      <c r="AT500" s="44">
        <f t="shared" si="257"/>
        <v>0</v>
      </c>
      <c r="AU500" s="44">
        <f t="shared" si="258"/>
        <v>0</v>
      </c>
      <c r="AV500" s="44">
        <f>IF(M500="ПП",РПП*AA500*(U500/1.5),IF(M500="ВП",ВПр*AA500*(U500/1.5),IF(M500="РПА",РПА*AA500*(U500/1.5),IF(M500="КПА",кпа*AA500*(U500/1.5),0))))</f>
        <v>0</v>
      </c>
      <c r="AW500" s="44">
        <f t="shared" si="259"/>
        <v>0</v>
      </c>
      <c r="AX500" s="44">
        <f t="shared" si="260"/>
        <v>0</v>
      </c>
      <c r="AY500" s="44">
        <f t="shared" si="261"/>
        <v>0</v>
      </c>
      <c r="AZ500" s="44">
        <f t="shared" si="262"/>
        <v>0</v>
      </c>
      <c r="BA500" s="44">
        <f t="shared" si="263"/>
        <v>0</v>
      </c>
      <c r="BB500" s="44">
        <f t="shared" si="264"/>
        <v>0</v>
      </c>
      <c r="BC500" s="44">
        <f t="shared" si="265"/>
        <v>0</v>
      </c>
      <c r="BD500" s="44">
        <f t="shared" si="266"/>
        <v>0</v>
      </c>
      <c r="BE500" s="45">
        <f t="shared" si="267"/>
        <v>36</v>
      </c>
      <c r="BF500" s="46"/>
      <c r="BG500" s="47">
        <f t="shared" si="268"/>
        <v>0</v>
      </c>
      <c r="BH500" s="47">
        <f t="shared" si="269"/>
        <v>0</v>
      </c>
      <c r="BI500" s="47">
        <f t="shared" si="270"/>
        <v>0</v>
      </c>
      <c r="BJ500" s="48">
        <f t="shared" si="271"/>
        <v>36</v>
      </c>
      <c r="BK500" s="48">
        <f t="shared" si="272"/>
        <v>1</v>
      </c>
      <c r="BL500" s="48">
        <f t="shared" si="273"/>
        <v>0</v>
      </c>
    </row>
    <row r="501" spans="1:64" s="2" customFormat="1" ht="30" customHeight="1">
      <c r="A501" s="29" t="str">
        <f t="shared" si="240"/>
        <v>Д</v>
      </c>
      <c r="B501" s="29" t="str">
        <f t="shared" si="241"/>
        <v>Б</v>
      </c>
      <c r="C501" s="30" t="s">
        <v>227</v>
      </c>
      <c r="D501" s="31" t="str">
        <f t="shared" si="242"/>
        <v>'02.03.00</v>
      </c>
      <c r="E501" s="32" t="str">
        <f t="shared" si="243"/>
        <v>Компьютерные и информационные науки (УГСН)</v>
      </c>
      <c r="F501" s="33" t="s">
        <v>74</v>
      </c>
      <c r="G501" s="33" t="s">
        <v>89</v>
      </c>
      <c r="H501" s="34"/>
      <c r="I501" s="34"/>
      <c r="J501" s="35" t="s">
        <v>234</v>
      </c>
      <c r="K501" s="36">
        <v>2</v>
      </c>
      <c r="L501" s="36">
        <v>18</v>
      </c>
      <c r="M501" s="37" t="s">
        <v>108</v>
      </c>
      <c r="N501" s="36"/>
      <c r="O501" s="36">
        <v>2</v>
      </c>
      <c r="P501" s="36"/>
      <c r="Q501" s="37"/>
      <c r="R501" s="36"/>
      <c r="S501" s="36"/>
      <c r="T501" s="36"/>
      <c r="U501" s="36"/>
      <c r="V501" s="36"/>
      <c r="W501" s="39" t="str">
        <f t="shared" si="244"/>
        <v>НКАбд</v>
      </c>
      <c r="X501" s="36" t="s">
        <v>216</v>
      </c>
      <c r="Y501" s="36">
        <v>1</v>
      </c>
      <c r="Z501" s="36">
        <v>1</v>
      </c>
      <c r="AA501" s="39">
        <f t="shared" si="245"/>
        <v>11</v>
      </c>
      <c r="AB501" s="49">
        <v>7</v>
      </c>
      <c r="AC501" s="49">
        <v>4</v>
      </c>
      <c r="AD501" s="40">
        <f t="shared" si="246"/>
        <v>12</v>
      </c>
      <c r="AE501" s="41">
        <f t="shared" si="247"/>
        <v>0.91666666666666663</v>
      </c>
      <c r="AF501" s="41">
        <f t="shared" si="248"/>
        <v>0.91666666666666663</v>
      </c>
      <c r="AG501" s="42" t="s">
        <v>93</v>
      </c>
      <c r="AH501" s="37" t="s">
        <v>139</v>
      </c>
      <c r="AI501" s="37" t="s">
        <v>109</v>
      </c>
      <c r="AJ501" s="50" t="s">
        <v>230</v>
      </c>
      <c r="AK501" s="37"/>
      <c r="AL501" s="44">
        <f t="shared" si="249"/>
        <v>0</v>
      </c>
      <c r="AM501" s="44">
        <f t="shared" si="250"/>
        <v>0</v>
      </c>
      <c r="AN501" s="44">
        <f t="shared" si="251"/>
        <v>33</v>
      </c>
      <c r="AO501" s="44">
        <f t="shared" si="252"/>
        <v>0</v>
      </c>
      <c r="AP501" s="44">
        <f t="shared" si="253"/>
        <v>0</v>
      </c>
      <c r="AQ501" s="44">
        <f t="shared" si="254"/>
        <v>0</v>
      </c>
      <c r="AR501" s="44">
        <f t="shared" si="255"/>
        <v>0</v>
      </c>
      <c r="AS501" s="44">
        <f t="shared" si="256"/>
        <v>0</v>
      </c>
      <c r="AT501" s="44">
        <f t="shared" si="257"/>
        <v>0</v>
      </c>
      <c r="AU501" s="44">
        <f t="shared" si="258"/>
        <v>0</v>
      </c>
      <c r="AV501" s="44">
        <f>IF(M501="ПП",РПП*AA501*(U501/1.5),IF(M501="ВП",ВПр*AA501*(U501/1.5),IF(M501="РПА",РПА*AA501*(U501/1.5),IF(M501="КПА",кпа*AA501*(U501/1.5),0))))</f>
        <v>0</v>
      </c>
      <c r="AW501" s="44">
        <f t="shared" si="259"/>
        <v>0</v>
      </c>
      <c r="AX501" s="44">
        <f t="shared" si="260"/>
        <v>0</v>
      </c>
      <c r="AY501" s="44">
        <f t="shared" si="261"/>
        <v>0</v>
      </c>
      <c r="AZ501" s="44">
        <f t="shared" si="262"/>
        <v>0</v>
      </c>
      <c r="BA501" s="44">
        <f t="shared" si="263"/>
        <v>0</v>
      </c>
      <c r="BB501" s="44">
        <f t="shared" si="264"/>
        <v>0</v>
      </c>
      <c r="BC501" s="44">
        <f t="shared" si="265"/>
        <v>0</v>
      </c>
      <c r="BD501" s="44">
        <f t="shared" si="266"/>
        <v>0</v>
      </c>
      <c r="BE501" s="45">
        <f t="shared" si="267"/>
        <v>33</v>
      </c>
      <c r="BF501" s="46"/>
      <c r="BG501" s="47">
        <f t="shared" si="268"/>
        <v>0</v>
      </c>
      <c r="BH501" s="47">
        <f t="shared" si="269"/>
        <v>0</v>
      </c>
      <c r="BI501" s="47">
        <f t="shared" si="270"/>
        <v>0</v>
      </c>
      <c r="BJ501" s="48">
        <f t="shared" si="271"/>
        <v>33</v>
      </c>
      <c r="BK501" s="48">
        <f t="shared" si="272"/>
        <v>1</v>
      </c>
      <c r="BL501" s="48">
        <f t="shared" si="273"/>
        <v>0</v>
      </c>
    </row>
    <row r="502" spans="1:64" s="2" customFormat="1" ht="30" customHeight="1">
      <c r="A502" s="29" t="str">
        <f t="shared" si="240"/>
        <v>Д</v>
      </c>
      <c r="B502" s="29" t="str">
        <f t="shared" si="241"/>
        <v>Б</v>
      </c>
      <c r="C502" s="30" t="s">
        <v>227</v>
      </c>
      <c r="D502" s="31" t="str">
        <f t="shared" si="242"/>
        <v>'02.03.00</v>
      </c>
      <c r="E502" s="32" t="str">
        <f t="shared" si="243"/>
        <v>Компьютерные и информационные науки (УГСН)</v>
      </c>
      <c r="F502" s="33" t="s">
        <v>74</v>
      </c>
      <c r="G502" s="33" t="s">
        <v>89</v>
      </c>
      <c r="H502" s="34"/>
      <c r="I502" s="34"/>
      <c r="J502" s="35" t="s">
        <v>234</v>
      </c>
      <c r="K502" s="36">
        <v>2</v>
      </c>
      <c r="L502" s="36">
        <v>18</v>
      </c>
      <c r="M502" s="37" t="s">
        <v>108</v>
      </c>
      <c r="N502" s="36"/>
      <c r="O502" s="36">
        <v>2</v>
      </c>
      <c r="P502" s="36"/>
      <c r="Q502" s="37"/>
      <c r="R502" s="36"/>
      <c r="S502" s="36"/>
      <c r="T502" s="36"/>
      <c r="U502" s="36"/>
      <c r="V502" s="36"/>
      <c r="W502" s="39" t="str">
        <f t="shared" si="244"/>
        <v>НКАбд</v>
      </c>
      <c r="X502" s="36" t="s">
        <v>231</v>
      </c>
      <c r="Y502" s="36">
        <v>1</v>
      </c>
      <c r="Z502" s="36">
        <v>1</v>
      </c>
      <c r="AA502" s="39">
        <f t="shared" si="245"/>
        <v>12</v>
      </c>
      <c r="AB502" s="49">
        <v>7</v>
      </c>
      <c r="AC502" s="49">
        <v>5</v>
      </c>
      <c r="AD502" s="40">
        <f t="shared" si="246"/>
        <v>12</v>
      </c>
      <c r="AE502" s="41">
        <f t="shared" si="247"/>
        <v>1</v>
      </c>
      <c r="AF502" s="41">
        <f t="shared" si="248"/>
        <v>1</v>
      </c>
      <c r="AG502" s="42" t="s">
        <v>93</v>
      </c>
      <c r="AH502" s="37" t="s">
        <v>81</v>
      </c>
      <c r="AI502" s="37" t="s">
        <v>94</v>
      </c>
      <c r="AJ502" s="43" t="s">
        <v>97</v>
      </c>
      <c r="AK502" s="37"/>
      <c r="AL502" s="44">
        <f t="shared" si="249"/>
        <v>0</v>
      </c>
      <c r="AM502" s="44">
        <f t="shared" si="250"/>
        <v>0</v>
      </c>
      <c r="AN502" s="44">
        <f t="shared" si="251"/>
        <v>36</v>
      </c>
      <c r="AO502" s="44">
        <f t="shared" si="252"/>
        <v>0</v>
      </c>
      <c r="AP502" s="44">
        <f t="shared" si="253"/>
        <v>0</v>
      </c>
      <c r="AQ502" s="44">
        <f t="shared" si="254"/>
        <v>0</v>
      </c>
      <c r="AR502" s="44">
        <f t="shared" si="255"/>
        <v>0</v>
      </c>
      <c r="AS502" s="44">
        <f t="shared" si="256"/>
        <v>0</v>
      </c>
      <c r="AT502" s="44">
        <f t="shared" si="257"/>
        <v>0</v>
      </c>
      <c r="AU502" s="44">
        <f t="shared" si="258"/>
        <v>0</v>
      </c>
      <c r="AV502" s="44">
        <f>IF(M502="ПП",РПП*AA502*(U502/1.5),IF(M502="ВП",ВПр*AA502*(U502/1.5),IF(M502="РПА",РПА*AA502*(U502/1.5),IF(M502="КПА",кпа*AA502*(U502/1.5),0))))</f>
        <v>0</v>
      </c>
      <c r="AW502" s="44">
        <f t="shared" si="259"/>
        <v>0</v>
      </c>
      <c r="AX502" s="44">
        <f t="shared" si="260"/>
        <v>0</v>
      </c>
      <c r="AY502" s="44">
        <f t="shared" si="261"/>
        <v>0</v>
      </c>
      <c r="AZ502" s="44">
        <f t="shared" si="262"/>
        <v>0</v>
      </c>
      <c r="BA502" s="44">
        <f t="shared" si="263"/>
        <v>0</v>
      </c>
      <c r="BB502" s="44">
        <f t="shared" si="264"/>
        <v>0</v>
      </c>
      <c r="BC502" s="44">
        <f t="shared" si="265"/>
        <v>0</v>
      </c>
      <c r="BD502" s="44">
        <f t="shared" si="266"/>
        <v>0</v>
      </c>
      <c r="BE502" s="45">
        <f t="shared" si="267"/>
        <v>36</v>
      </c>
      <c r="BF502" s="46"/>
      <c r="BG502" s="47">
        <f t="shared" si="268"/>
        <v>0</v>
      </c>
      <c r="BH502" s="47">
        <f t="shared" si="269"/>
        <v>0</v>
      </c>
      <c r="BI502" s="47">
        <f t="shared" si="270"/>
        <v>0</v>
      </c>
      <c r="BJ502" s="48">
        <f t="shared" si="271"/>
        <v>36</v>
      </c>
      <c r="BK502" s="48">
        <f t="shared" si="272"/>
        <v>1</v>
      </c>
      <c r="BL502" s="48">
        <f t="shared" si="273"/>
        <v>0</v>
      </c>
    </row>
    <row r="503" spans="1:64" s="2" customFormat="1" ht="30" customHeight="1">
      <c r="A503" s="29" t="str">
        <f t="shared" si="240"/>
        <v>Д</v>
      </c>
      <c r="B503" s="29" t="str">
        <f t="shared" si="241"/>
        <v>Б</v>
      </c>
      <c r="C503" s="30" t="s">
        <v>227</v>
      </c>
      <c r="D503" s="31" t="str">
        <f t="shared" si="242"/>
        <v>'02.03.00</v>
      </c>
      <c r="E503" s="32" t="str">
        <f t="shared" si="243"/>
        <v>Компьютерные и информационные науки (УГСН)</v>
      </c>
      <c r="F503" s="33" t="s">
        <v>74</v>
      </c>
      <c r="G503" s="33" t="s">
        <v>89</v>
      </c>
      <c r="H503" s="34"/>
      <c r="I503" s="34"/>
      <c r="J503" s="35" t="s">
        <v>234</v>
      </c>
      <c r="K503" s="36">
        <v>2</v>
      </c>
      <c r="L503" s="36">
        <v>18</v>
      </c>
      <c r="M503" s="37" t="s">
        <v>108</v>
      </c>
      <c r="N503" s="36"/>
      <c r="O503" s="36">
        <v>2</v>
      </c>
      <c r="P503" s="36"/>
      <c r="Q503" s="37"/>
      <c r="R503" s="36"/>
      <c r="S503" s="36"/>
      <c r="T503" s="36"/>
      <c r="U503" s="36"/>
      <c r="V503" s="36"/>
      <c r="W503" s="39" t="str">
        <f t="shared" si="244"/>
        <v>НКАбд</v>
      </c>
      <c r="X503" s="36" t="s">
        <v>231</v>
      </c>
      <c r="Y503" s="36">
        <v>1</v>
      </c>
      <c r="Z503" s="36">
        <v>1</v>
      </c>
      <c r="AA503" s="39">
        <f t="shared" si="245"/>
        <v>11</v>
      </c>
      <c r="AB503" s="49">
        <v>7</v>
      </c>
      <c r="AC503" s="49">
        <v>4</v>
      </c>
      <c r="AD503" s="40">
        <f t="shared" si="246"/>
        <v>12</v>
      </c>
      <c r="AE503" s="41">
        <f t="shared" si="247"/>
        <v>0.91666666666666663</v>
      </c>
      <c r="AF503" s="41">
        <f t="shared" si="248"/>
        <v>0.91666666666666663</v>
      </c>
      <c r="AG503" s="42" t="s">
        <v>93</v>
      </c>
      <c r="AH503" s="37" t="s">
        <v>81</v>
      </c>
      <c r="AI503" s="37" t="s">
        <v>94</v>
      </c>
      <c r="AJ503" s="51" t="s">
        <v>97</v>
      </c>
      <c r="AK503" s="37"/>
      <c r="AL503" s="44">
        <f t="shared" si="249"/>
        <v>0</v>
      </c>
      <c r="AM503" s="44">
        <f t="shared" si="250"/>
        <v>0</v>
      </c>
      <c r="AN503" s="44">
        <f t="shared" si="251"/>
        <v>33</v>
      </c>
      <c r="AO503" s="44">
        <f t="shared" si="252"/>
        <v>0</v>
      </c>
      <c r="AP503" s="44">
        <f t="shared" si="253"/>
        <v>0</v>
      </c>
      <c r="AQ503" s="44">
        <f t="shared" si="254"/>
        <v>0</v>
      </c>
      <c r="AR503" s="44">
        <f t="shared" si="255"/>
        <v>0</v>
      </c>
      <c r="AS503" s="44">
        <f t="shared" si="256"/>
        <v>0</v>
      </c>
      <c r="AT503" s="44">
        <f t="shared" si="257"/>
        <v>0</v>
      </c>
      <c r="AU503" s="44">
        <f t="shared" si="258"/>
        <v>0</v>
      </c>
      <c r="AV503" s="44">
        <f>IF(M503="ПП",РПП*AA503*(U503/1.5),IF(M503="ВП",ВПр*AA503*(U503/1.5),IF(M503="РПА",РПА*AA503*(U503/1.5),IF(M503="КПА",кпа*AA503*(U503/1.5),0))))</f>
        <v>0</v>
      </c>
      <c r="AW503" s="44">
        <f t="shared" si="259"/>
        <v>0</v>
      </c>
      <c r="AX503" s="44">
        <f t="shared" si="260"/>
        <v>0</v>
      </c>
      <c r="AY503" s="44">
        <f t="shared" si="261"/>
        <v>0</v>
      </c>
      <c r="AZ503" s="44">
        <f t="shared" si="262"/>
        <v>0</v>
      </c>
      <c r="BA503" s="44">
        <f t="shared" si="263"/>
        <v>0</v>
      </c>
      <c r="BB503" s="44">
        <f t="shared" si="264"/>
        <v>0</v>
      </c>
      <c r="BC503" s="44">
        <f t="shared" si="265"/>
        <v>0</v>
      </c>
      <c r="BD503" s="44">
        <f t="shared" si="266"/>
        <v>0</v>
      </c>
      <c r="BE503" s="45">
        <f t="shared" si="267"/>
        <v>33</v>
      </c>
      <c r="BF503" s="46"/>
      <c r="BG503" s="47">
        <f t="shared" si="268"/>
        <v>0</v>
      </c>
      <c r="BH503" s="47">
        <f t="shared" si="269"/>
        <v>0</v>
      </c>
      <c r="BI503" s="47">
        <f t="shared" si="270"/>
        <v>0</v>
      </c>
      <c r="BJ503" s="48">
        <f t="shared" si="271"/>
        <v>33</v>
      </c>
      <c r="BK503" s="48">
        <f t="shared" si="272"/>
        <v>1</v>
      </c>
      <c r="BL503" s="48">
        <f t="shared" si="273"/>
        <v>0</v>
      </c>
    </row>
    <row r="504" spans="1:64" s="2" customFormat="1" ht="30" customHeight="1">
      <c r="A504" s="29" t="str">
        <f t="shared" si="240"/>
        <v>Д</v>
      </c>
      <c r="B504" s="29" t="str">
        <f t="shared" si="241"/>
        <v>Б</v>
      </c>
      <c r="C504" s="30" t="s">
        <v>227</v>
      </c>
      <c r="D504" s="31" t="str">
        <f t="shared" si="242"/>
        <v>'02.03.00</v>
      </c>
      <c r="E504" s="32" t="str">
        <f t="shared" si="243"/>
        <v>Компьютерные и информационные науки (УГСН)</v>
      </c>
      <c r="F504" s="33" t="s">
        <v>74</v>
      </c>
      <c r="G504" s="33" t="s">
        <v>89</v>
      </c>
      <c r="H504" s="34"/>
      <c r="I504" s="34"/>
      <c r="J504" s="35" t="s">
        <v>234</v>
      </c>
      <c r="K504" s="38">
        <v>2</v>
      </c>
      <c r="L504" s="36">
        <v>18</v>
      </c>
      <c r="M504" s="37" t="s">
        <v>108</v>
      </c>
      <c r="N504" s="38"/>
      <c r="O504" s="38">
        <v>2</v>
      </c>
      <c r="P504" s="38"/>
      <c r="Q504" s="37"/>
      <c r="R504" s="38"/>
      <c r="S504" s="38"/>
      <c r="T504" s="38"/>
      <c r="U504" s="38"/>
      <c r="V504" s="38"/>
      <c r="W504" s="39" t="str">
        <f t="shared" si="244"/>
        <v>НКАбд</v>
      </c>
      <c r="X504" s="36" t="s">
        <v>232</v>
      </c>
      <c r="Y504" s="36">
        <v>1</v>
      </c>
      <c r="Z504" s="36">
        <v>1</v>
      </c>
      <c r="AA504" s="39">
        <f t="shared" si="245"/>
        <v>12</v>
      </c>
      <c r="AB504" s="49">
        <v>7</v>
      </c>
      <c r="AC504" s="49">
        <v>5</v>
      </c>
      <c r="AD504" s="40">
        <f t="shared" si="246"/>
        <v>12</v>
      </c>
      <c r="AE504" s="41">
        <f t="shared" si="247"/>
        <v>1</v>
      </c>
      <c r="AF504" s="41">
        <f t="shared" si="248"/>
        <v>1</v>
      </c>
      <c r="AG504" s="42" t="s">
        <v>93</v>
      </c>
      <c r="AH504" s="37" t="s">
        <v>139</v>
      </c>
      <c r="AI504" s="37" t="s">
        <v>109</v>
      </c>
      <c r="AJ504" s="43" t="s">
        <v>230</v>
      </c>
      <c r="AK504" s="37"/>
      <c r="AL504" s="44">
        <f t="shared" si="249"/>
        <v>0</v>
      </c>
      <c r="AM504" s="44">
        <f t="shared" si="250"/>
        <v>0</v>
      </c>
      <c r="AN504" s="44">
        <f t="shared" si="251"/>
        <v>36</v>
      </c>
      <c r="AO504" s="44">
        <f t="shared" si="252"/>
        <v>0</v>
      </c>
      <c r="AP504" s="44">
        <f t="shared" si="253"/>
        <v>0</v>
      </c>
      <c r="AQ504" s="44">
        <f t="shared" si="254"/>
        <v>0</v>
      </c>
      <c r="AR504" s="44">
        <f t="shared" si="255"/>
        <v>0</v>
      </c>
      <c r="AS504" s="44">
        <f t="shared" si="256"/>
        <v>0</v>
      </c>
      <c r="AT504" s="44">
        <f t="shared" si="257"/>
        <v>0</v>
      </c>
      <c r="AU504" s="44">
        <f t="shared" si="258"/>
        <v>0</v>
      </c>
      <c r="AV504" s="44">
        <f>IF(M504="ПП",РПП*AA504*(U504/1.5),IF(M504="ВП",ВПр*AA504*(U504/1.5),IF(M504="РПА",РПА*AA504*(U504/1.5),IF(M504="КПА",кпа*AA504*(U504/1.5),0))))</f>
        <v>0</v>
      </c>
      <c r="AW504" s="44">
        <f t="shared" si="259"/>
        <v>0</v>
      </c>
      <c r="AX504" s="44">
        <f t="shared" si="260"/>
        <v>0</v>
      </c>
      <c r="AY504" s="44">
        <f t="shared" si="261"/>
        <v>0</v>
      </c>
      <c r="AZ504" s="44">
        <f t="shared" si="262"/>
        <v>0</v>
      </c>
      <c r="BA504" s="44">
        <f t="shared" si="263"/>
        <v>0</v>
      </c>
      <c r="BB504" s="44">
        <f t="shared" si="264"/>
        <v>0</v>
      </c>
      <c r="BC504" s="44">
        <f t="shared" si="265"/>
        <v>0</v>
      </c>
      <c r="BD504" s="44">
        <f t="shared" si="266"/>
        <v>0</v>
      </c>
      <c r="BE504" s="45">
        <f t="shared" si="267"/>
        <v>36</v>
      </c>
      <c r="BF504" s="46"/>
      <c r="BG504" s="47">
        <f t="shared" si="268"/>
        <v>0</v>
      </c>
      <c r="BH504" s="47">
        <f t="shared" si="269"/>
        <v>0</v>
      </c>
      <c r="BI504" s="47">
        <f t="shared" si="270"/>
        <v>0</v>
      </c>
      <c r="BJ504" s="48">
        <f t="shared" si="271"/>
        <v>36</v>
      </c>
      <c r="BK504" s="48">
        <f t="shared" si="272"/>
        <v>1</v>
      </c>
      <c r="BL504" s="48">
        <f t="shared" si="273"/>
        <v>0</v>
      </c>
    </row>
    <row r="505" spans="1:64" s="2" customFormat="1" ht="30" customHeight="1">
      <c r="A505" s="29" t="str">
        <f t="shared" si="240"/>
        <v>Д</v>
      </c>
      <c r="B505" s="29" t="str">
        <f t="shared" si="241"/>
        <v>Б</v>
      </c>
      <c r="C505" s="30" t="s">
        <v>227</v>
      </c>
      <c r="D505" s="31" t="str">
        <f t="shared" si="242"/>
        <v>'02.03.00</v>
      </c>
      <c r="E505" s="32" t="str">
        <f t="shared" si="243"/>
        <v>Компьютерные и информационные науки (УГСН)</v>
      </c>
      <c r="F505" s="33" t="s">
        <v>74</v>
      </c>
      <c r="G505" s="33" t="s">
        <v>89</v>
      </c>
      <c r="H505" s="34"/>
      <c r="I505" s="34"/>
      <c r="J505" s="35" t="s">
        <v>234</v>
      </c>
      <c r="K505" s="36">
        <v>2</v>
      </c>
      <c r="L505" s="36">
        <v>18</v>
      </c>
      <c r="M505" s="37" t="s">
        <v>108</v>
      </c>
      <c r="N505" s="36"/>
      <c r="O505" s="36">
        <v>2</v>
      </c>
      <c r="P505" s="36"/>
      <c r="Q505" s="37"/>
      <c r="R505" s="36"/>
      <c r="S505" s="36"/>
      <c r="T505" s="36"/>
      <c r="U505" s="36"/>
      <c r="V505" s="36"/>
      <c r="W505" s="39" t="str">
        <f t="shared" si="244"/>
        <v>НКАбд</v>
      </c>
      <c r="X505" s="36" t="s">
        <v>232</v>
      </c>
      <c r="Y505" s="36">
        <v>1</v>
      </c>
      <c r="Z505" s="36">
        <v>1</v>
      </c>
      <c r="AA505" s="39">
        <f t="shared" si="245"/>
        <v>11</v>
      </c>
      <c r="AB505" s="49">
        <v>7</v>
      </c>
      <c r="AC505" s="49">
        <v>4</v>
      </c>
      <c r="AD505" s="40">
        <f t="shared" si="246"/>
        <v>12</v>
      </c>
      <c r="AE505" s="41">
        <f t="shared" si="247"/>
        <v>0.91666666666666663</v>
      </c>
      <c r="AF505" s="41">
        <f t="shared" si="248"/>
        <v>0.91666666666666663</v>
      </c>
      <c r="AG505" s="42" t="s">
        <v>93</v>
      </c>
      <c r="AH505" s="37" t="s">
        <v>139</v>
      </c>
      <c r="AI505" s="37" t="s">
        <v>109</v>
      </c>
      <c r="AJ505" s="43" t="s">
        <v>230</v>
      </c>
      <c r="AK505" s="37"/>
      <c r="AL505" s="44">
        <f t="shared" si="249"/>
        <v>0</v>
      </c>
      <c r="AM505" s="44">
        <f t="shared" si="250"/>
        <v>0</v>
      </c>
      <c r="AN505" s="44">
        <f t="shared" si="251"/>
        <v>33</v>
      </c>
      <c r="AO505" s="44">
        <f t="shared" si="252"/>
        <v>0</v>
      </c>
      <c r="AP505" s="44">
        <f t="shared" si="253"/>
        <v>0</v>
      </c>
      <c r="AQ505" s="44">
        <f t="shared" si="254"/>
        <v>0</v>
      </c>
      <c r="AR505" s="44">
        <f t="shared" si="255"/>
        <v>0</v>
      </c>
      <c r="AS505" s="44">
        <f t="shared" si="256"/>
        <v>0</v>
      </c>
      <c r="AT505" s="44">
        <f t="shared" si="257"/>
        <v>0</v>
      </c>
      <c r="AU505" s="44">
        <f t="shared" si="258"/>
        <v>0</v>
      </c>
      <c r="AV505" s="44">
        <f>IF(M505="ПП",РПП*AA505*(U505/1.5),IF(M505="ВП",ВПр*AA505*(U505/1.5),IF(M505="РПА",РПА*AA505*(U505/1.5),IF(M505="КПА",кпа*AA505*(U505/1.5),0))))</f>
        <v>0</v>
      </c>
      <c r="AW505" s="44">
        <f t="shared" si="259"/>
        <v>0</v>
      </c>
      <c r="AX505" s="44">
        <f t="shared" si="260"/>
        <v>0</v>
      </c>
      <c r="AY505" s="44">
        <f t="shared" si="261"/>
        <v>0</v>
      </c>
      <c r="AZ505" s="44">
        <f t="shared" si="262"/>
        <v>0</v>
      </c>
      <c r="BA505" s="44">
        <f t="shared" si="263"/>
        <v>0</v>
      </c>
      <c r="BB505" s="44">
        <f t="shared" si="264"/>
        <v>0</v>
      </c>
      <c r="BC505" s="44">
        <f t="shared" si="265"/>
        <v>0</v>
      </c>
      <c r="BD505" s="44">
        <f t="shared" si="266"/>
        <v>0</v>
      </c>
      <c r="BE505" s="45">
        <f t="shared" si="267"/>
        <v>33</v>
      </c>
      <c r="BF505" s="46"/>
      <c r="BG505" s="47">
        <f t="shared" si="268"/>
        <v>0</v>
      </c>
      <c r="BH505" s="47">
        <f t="shared" si="269"/>
        <v>0</v>
      </c>
      <c r="BI505" s="47">
        <f t="shared" si="270"/>
        <v>0</v>
      </c>
      <c r="BJ505" s="48">
        <f t="shared" si="271"/>
        <v>33</v>
      </c>
      <c r="BK505" s="48">
        <f t="shared" si="272"/>
        <v>1</v>
      </c>
      <c r="BL505" s="48">
        <f t="shared" si="273"/>
        <v>0</v>
      </c>
    </row>
    <row r="506" spans="1:64" s="2" customFormat="1" ht="30" customHeight="1">
      <c r="A506" s="29" t="str">
        <f t="shared" si="240"/>
        <v>Д</v>
      </c>
      <c r="B506" s="29" t="str">
        <f t="shared" si="241"/>
        <v>Б</v>
      </c>
      <c r="C506" s="30" t="s">
        <v>227</v>
      </c>
      <c r="D506" s="31" t="str">
        <f t="shared" si="242"/>
        <v>'02.03.00</v>
      </c>
      <c r="E506" s="32" t="str">
        <f t="shared" si="243"/>
        <v>Компьютерные и информационные науки (УГСН)</v>
      </c>
      <c r="F506" s="33" t="s">
        <v>74</v>
      </c>
      <c r="G506" s="33" t="s">
        <v>89</v>
      </c>
      <c r="H506" s="34"/>
      <c r="I506" s="34"/>
      <c r="J506" s="35" t="s">
        <v>234</v>
      </c>
      <c r="K506" s="36">
        <v>3</v>
      </c>
      <c r="L506" s="36">
        <v>18</v>
      </c>
      <c r="M506" s="37" t="s">
        <v>78</v>
      </c>
      <c r="N506" s="36">
        <v>1</v>
      </c>
      <c r="O506" s="36"/>
      <c r="P506" s="36"/>
      <c r="Q506" s="37" t="s">
        <v>91</v>
      </c>
      <c r="R506" s="36"/>
      <c r="S506" s="36"/>
      <c r="T506" s="36"/>
      <c r="U506" s="36"/>
      <c r="V506" s="36"/>
      <c r="W506" s="39" t="str">
        <f t="shared" si="244"/>
        <v>НКАбд</v>
      </c>
      <c r="X506" s="36" t="s">
        <v>235</v>
      </c>
      <c r="Y506" s="36">
        <v>10</v>
      </c>
      <c r="Z506" s="36">
        <v>5</v>
      </c>
      <c r="AA506" s="39">
        <f t="shared" si="245"/>
        <v>124</v>
      </c>
      <c r="AB506" s="36">
        <v>70</v>
      </c>
      <c r="AC506" s="36">
        <v>54</v>
      </c>
      <c r="AD506" s="40">
        <f t="shared" si="246"/>
        <v>124</v>
      </c>
      <c r="AE506" s="41">
        <f t="shared" si="247"/>
        <v>1</v>
      </c>
      <c r="AF506" s="41">
        <f t="shared" si="248"/>
        <v>1</v>
      </c>
      <c r="AG506" s="42" t="s">
        <v>93</v>
      </c>
      <c r="AH506" s="37" t="s">
        <v>81</v>
      </c>
      <c r="AI506" s="37" t="s">
        <v>94</v>
      </c>
      <c r="AJ506" s="43" t="s">
        <v>97</v>
      </c>
      <c r="AK506" s="37"/>
      <c r="AL506" s="44">
        <f t="shared" si="249"/>
        <v>18</v>
      </c>
      <c r="AM506" s="44">
        <f t="shared" si="250"/>
        <v>0</v>
      </c>
      <c r="AN506" s="44">
        <f t="shared" si="251"/>
        <v>0</v>
      </c>
      <c r="AO506" s="44">
        <f t="shared" si="252"/>
        <v>40.92</v>
      </c>
      <c r="AP506" s="44">
        <f t="shared" si="253"/>
        <v>62</v>
      </c>
      <c r="AQ506" s="44">
        <f t="shared" si="254"/>
        <v>5</v>
      </c>
      <c r="AR506" s="44">
        <f t="shared" si="255"/>
        <v>4.5</v>
      </c>
      <c r="AS506" s="44">
        <f t="shared" si="256"/>
        <v>0</v>
      </c>
      <c r="AT506" s="44">
        <f t="shared" si="257"/>
        <v>0</v>
      </c>
      <c r="AU506" s="44">
        <f t="shared" si="258"/>
        <v>0</v>
      </c>
      <c r="AV506" s="44">
        <f>IF(M506="ПП",РПП*AA506*(U506/1.5),IF(M506="ВП",ВПр*AA506*(U506/1.5),IF(M506="РПА",РПА*AA506*(U506/1.5),IF(M506="КПА",кпа*AA506*(U506/1.5),0))))</f>
        <v>0</v>
      </c>
      <c r="AW506" s="44">
        <f t="shared" si="259"/>
        <v>0</v>
      </c>
      <c r="AX506" s="44">
        <f t="shared" si="260"/>
        <v>0</v>
      </c>
      <c r="AY506" s="44">
        <f t="shared" si="261"/>
        <v>0</v>
      </c>
      <c r="AZ506" s="44">
        <f t="shared" si="262"/>
        <v>0</v>
      </c>
      <c r="BA506" s="44">
        <f t="shared" si="263"/>
        <v>0</v>
      </c>
      <c r="BB506" s="44">
        <f t="shared" si="264"/>
        <v>0</v>
      </c>
      <c r="BC506" s="44">
        <f t="shared" si="265"/>
        <v>0</v>
      </c>
      <c r="BD506" s="44">
        <f t="shared" si="266"/>
        <v>0</v>
      </c>
      <c r="BE506" s="45">
        <f t="shared" si="267"/>
        <v>130.42000000000002</v>
      </c>
      <c r="BF506" s="46"/>
      <c r="BG506" s="47">
        <f t="shared" si="268"/>
        <v>18</v>
      </c>
      <c r="BH506" s="47">
        <f t="shared" si="269"/>
        <v>0.5</v>
      </c>
      <c r="BI506" s="47">
        <f t="shared" si="270"/>
        <v>112.42</v>
      </c>
      <c r="BJ506" s="48">
        <f t="shared" si="271"/>
        <v>0</v>
      </c>
      <c r="BK506" s="48">
        <f t="shared" si="272"/>
        <v>0</v>
      </c>
      <c r="BL506" s="48">
        <f t="shared" si="273"/>
        <v>0</v>
      </c>
    </row>
    <row r="507" spans="1:64" s="2" customFormat="1" ht="30" customHeight="1">
      <c r="A507" s="29" t="str">
        <f t="shared" si="240"/>
        <v>Д</v>
      </c>
      <c r="B507" s="29" t="str">
        <f t="shared" si="241"/>
        <v>Б</v>
      </c>
      <c r="C507" s="30" t="s">
        <v>227</v>
      </c>
      <c r="D507" s="31" t="str">
        <f t="shared" si="242"/>
        <v>'02.03.00</v>
      </c>
      <c r="E507" s="32" t="str">
        <f t="shared" si="243"/>
        <v>Компьютерные и информационные науки (УГСН)</v>
      </c>
      <c r="F507" s="33" t="s">
        <v>74</v>
      </c>
      <c r="G507" s="33" t="s">
        <v>89</v>
      </c>
      <c r="H507" s="34"/>
      <c r="I507" s="34"/>
      <c r="J507" s="35" t="s">
        <v>234</v>
      </c>
      <c r="K507" s="36">
        <v>3</v>
      </c>
      <c r="L507" s="36">
        <v>18</v>
      </c>
      <c r="M507" s="37" t="s">
        <v>108</v>
      </c>
      <c r="N507" s="36"/>
      <c r="O507" s="36">
        <v>2</v>
      </c>
      <c r="P507" s="36"/>
      <c r="Q507" s="37"/>
      <c r="R507" s="36"/>
      <c r="S507" s="36"/>
      <c r="T507" s="36"/>
      <c r="U507" s="36"/>
      <c r="V507" s="36"/>
      <c r="W507" s="39" t="str">
        <f t="shared" si="244"/>
        <v>НКАбд</v>
      </c>
      <c r="X507" s="36" t="s">
        <v>116</v>
      </c>
      <c r="Y507" s="36">
        <v>1</v>
      </c>
      <c r="Z507" s="36">
        <v>1</v>
      </c>
      <c r="AA507" s="39">
        <f t="shared" si="245"/>
        <v>13</v>
      </c>
      <c r="AB507" s="49">
        <v>7</v>
      </c>
      <c r="AC507" s="49">
        <v>6</v>
      </c>
      <c r="AD507" s="40">
        <f t="shared" si="246"/>
        <v>12</v>
      </c>
      <c r="AE507" s="41">
        <f t="shared" si="247"/>
        <v>1</v>
      </c>
      <c r="AF507" s="41">
        <f t="shared" si="248"/>
        <v>1.0833333333333333</v>
      </c>
      <c r="AG507" s="42" t="s">
        <v>93</v>
      </c>
      <c r="AH507" s="37" t="s">
        <v>81</v>
      </c>
      <c r="AI507" s="37" t="s">
        <v>94</v>
      </c>
      <c r="AJ507" s="43" t="s">
        <v>97</v>
      </c>
      <c r="AK507" s="37"/>
      <c r="AL507" s="44">
        <f t="shared" si="249"/>
        <v>0</v>
      </c>
      <c r="AM507" s="44">
        <f t="shared" si="250"/>
        <v>0</v>
      </c>
      <c r="AN507" s="44">
        <f t="shared" si="251"/>
        <v>36</v>
      </c>
      <c r="AO507" s="44">
        <f t="shared" si="252"/>
        <v>0</v>
      </c>
      <c r="AP507" s="44">
        <f t="shared" si="253"/>
        <v>0</v>
      </c>
      <c r="AQ507" s="44">
        <f t="shared" si="254"/>
        <v>0</v>
      </c>
      <c r="AR507" s="44">
        <f t="shared" si="255"/>
        <v>0</v>
      </c>
      <c r="AS507" s="44">
        <f t="shared" si="256"/>
        <v>0</v>
      </c>
      <c r="AT507" s="44">
        <f t="shared" si="257"/>
        <v>0</v>
      </c>
      <c r="AU507" s="44">
        <f t="shared" si="258"/>
        <v>0</v>
      </c>
      <c r="AV507" s="44">
        <f>IF(M507="ПП",РПП*AA507*(U507/1.5),IF(M507="ВП",ВПр*AA507*(U507/1.5),IF(M507="РПА",РПА*AA507*(U507/1.5),IF(M507="КПА",кпа*AA507*(U507/1.5),0))))</f>
        <v>0</v>
      </c>
      <c r="AW507" s="44">
        <f t="shared" si="259"/>
        <v>0</v>
      </c>
      <c r="AX507" s="44">
        <f t="shared" si="260"/>
        <v>0</v>
      </c>
      <c r="AY507" s="44">
        <f t="shared" si="261"/>
        <v>0</v>
      </c>
      <c r="AZ507" s="44">
        <f t="shared" si="262"/>
        <v>0</v>
      </c>
      <c r="BA507" s="44">
        <f t="shared" si="263"/>
        <v>0</v>
      </c>
      <c r="BB507" s="44">
        <f t="shared" si="264"/>
        <v>0</v>
      </c>
      <c r="BC507" s="44">
        <f t="shared" si="265"/>
        <v>0</v>
      </c>
      <c r="BD507" s="44">
        <f t="shared" si="266"/>
        <v>0</v>
      </c>
      <c r="BE507" s="45">
        <f t="shared" si="267"/>
        <v>36</v>
      </c>
      <c r="BF507" s="46"/>
      <c r="BG507" s="47">
        <f t="shared" si="268"/>
        <v>36</v>
      </c>
      <c r="BH507" s="47">
        <f t="shared" si="269"/>
        <v>1</v>
      </c>
      <c r="BI507" s="47">
        <f t="shared" si="270"/>
        <v>0</v>
      </c>
      <c r="BJ507" s="48">
        <f t="shared" si="271"/>
        <v>0</v>
      </c>
      <c r="BK507" s="48">
        <f t="shared" si="272"/>
        <v>0</v>
      </c>
      <c r="BL507" s="48">
        <f t="shared" si="273"/>
        <v>0</v>
      </c>
    </row>
    <row r="508" spans="1:64" s="2" customFormat="1" ht="30" customHeight="1">
      <c r="A508" s="29" t="str">
        <f t="shared" si="240"/>
        <v>Д</v>
      </c>
      <c r="B508" s="29" t="str">
        <f t="shared" si="241"/>
        <v>Б</v>
      </c>
      <c r="C508" s="30" t="s">
        <v>227</v>
      </c>
      <c r="D508" s="31" t="str">
        <f t="shared" si="242"/>
        <v>'02.03.00</v>
      </c>
      <c r="E508" s="32" t="str">
        <f t="shared" si="243"/>
        <v>Компьютерные и информационные науки (УГСН)</v>
      </c>
      <c r="F508" s="33" t="s">
        <v>74</v>
      </c>
      <c r="G508" s="33" t="s">
        <v>89</v>
      </c>
      <c r="H508" s="34"/>
      <c r="I508" s="34"/>
      <c r="J508" s="35" t="s">
        <v>234</v>
      </c>
      <c r="K508" s="36">
        <v>3</v>
      </c>
      <c r="L508" s="36">
        <v>18</v>
      </c>
      <c r="M508" s="37" t="s">
        <v>108</v>
      </c>
      <c r="N508" s="36"/>
      <c r="O508" s="36">
        <v>2</v>
      </c>
      <c r="P508" s="36"/>
      <c r="Q508" s="37"/>
      <c r="R508" s="36"/>
      <c r="S508" s="36"/>
      <c r="T508" s="36"/>
      <c r="U508" s="36"/>
      <c r="V508" s="36"/>
      <c r="W508" s="39" t="str">
        <f t="shared" si="244"/>
        <v>НКАбд</v>
      </c>
      <c r="X508" s="36" t="s">
        <v>116</v>
      </c>
      <c r="Y508" s="36">
        <v>1</v>
      </c>
      <c r="Z508" s="36">
        <v>1</v>
      </c>
      <c r="AA508" s="39">
        <f t="shared" si="245"/>
        <v>13</v>
      </c>
      <c r="AB508" s="49">
        <v>7</v>
      </c>
      <c r="AC508" s="49">
        <v>6</v>
      </c>
      <c r="AD508" s="40">
        <f t="shared" si="246"/>
        <v>12</v>
      </c>
      <c r="AE508" s="41">
        <f t="shared" si="247"/>
        <v>1</v>
      </c>
      <c r="AF508" s="41">
        <f t="shared" si="248"/>
        <v>1.0833333333333333</v>
      </c>
      <c r="AG508" s="42" t="s">
        <v>93</v>
      </c>
      <c r="AH508" s="37" t="s">
        <v>81</v>
      </c>
      <c r="AI508" s="37" t="s">
        <v>94</v>
      </c>
      <c r="AJ508" s="43" t="s">
        <v>97</v>
      </c>
      <c r="AK508" s="37"/>
      <c r="AL508" s="44">
        <f t="shared" si="249"/>
        <v>0</v>
      </c>
      <c r="AM508" s="44">
        <f t="shared" si="250"/>
        <v>0</v>
      </c>
      <c r="AN508" s="44">
        <f t="shared" si="251"/>
        <v>36</v>
      </c>
      <c r="AO508" s="44">
        <f t="shared" si="252"/>
        <v>0</v>
      </c>
      <c r="AP508" s="44">
        <f t="shared" si="253"/>
        <v>0</v>
      </c>
      <c r="AQ508" s="44">
        <f t="shared" si="254"/>
        <v>0</v>
      </c>
      <c r="AR508" s="44">
        <f t="shared" si="255"/>
        <v>0</v>
      </c>
      <c r="AS508" s="44">
        <f t="shared" si="256"/>
        <v>0</v>
      </c>
      <c r="AT508" s="44">
        <f t="shared" si="257"/>
        <v>0</v>
      </c>
      <c r="AU508" s="44">
        <f t="shared" si="258"/>
        <v>0</v>
      </c>
      <c r="AV508" s="44">
        <f>IF(M508="ПП",РПП*AA508*(U508/1.5),IF(M508="ВП",ВПр*AA508*(U508/1.5),IF(M508="РПА",РПА*AA508*(U508/1.5),IF(M508="КПА",кпа*AA508*(U508/1.5),0))))</f>
        <v>0</v>
      </c>
      <c r="AW508" s="44">
        <f t="shared" si="259"/>
        <v>0</v>
      </c>
      <c r="AX508" s="44">
        <f t="shared" si="260"/>
        <v>0</v>
      </c>
      <c r="AY508" s="44">
        <f t="shared" si="261"/>
        <v>0</v>
      </c>
      <c r="AZ508" s="44">
        <f t="shared" si="262"/>
        <v>0</v>
      </c>
      <c r="BA508" s="44">
        <f t="shared" si="263"/>
        <v>0</v>
      </c>
      <c r="BB508" s="44">
        <f t="shared" si="264"/>
        <v>0</v>
      </c>
      <c r="BC508" s="44">
        <f t="shared" si="265"/>
        <v>0</v>
      </c>
      <c r="BD508" s="44">
        <f t="shared" si="266"/>
        <v>0</v>
      </c>
      <c r="BE508" s="45">
        <f t="shared" si="267"/>
        <v>36</v>
      </c>
      <c r="BF508" s="46"/>
      <c r="BG508" s="47">
        <f t="shared" si="268"/>
        <v>36</v>
      </c>
      <c r="BH508" s="47">
        <f t="shared" si="269"/>
        <v>1</v>
      </c>
      <c r="BI508" s="47">
        <f t="shared" si="270"/>
        <v>0</v>
      </c>
      <c r="BJ508" s="48">
        <f t="shared" si="271"/>
        <v>0</v>
      </c>
      <c r="BK508" s="48">
        <f t="shared" si="272"/>
        <v>0</v>
      </c>
      <c r="BL508" s="48">
        <f t="shared" si="273"/>
        <v>0</v>
      </c>
    </row>
    <row r="509" spans="1:64" s="2" customFormat="1" ht="30" customHeight="1">
      <c r="A509" s="29" t="str">
        <f t="shared" si="240"/>
        <v>Д</v>
      </c>
      <c r="B509" s="29" t="str">
        <f t="shared" si="241"/>
        <v>Б</v>
      </c>
      <c r="C509" s="30" t="s">
        <v>227</v>
      </c>
      <c r="D509" s="31" t="str">
        <f t="shared" si="242"/>
        <v>'02.03.00</v>
      </c>
      <c r="E509" s="32" t="str">
        <f t="shared" si="243"/>
        <v>Компьютерные и информационные науки (УГСН)</v>
      </c>
      <c r="F509" s="33" t="s">
        <v>74</v>
      </c>
      <c r="G509" s="33" t="s">
        <v>89</v>
      </c>
      <c r="H509" s="34"/>
      <c r="I509" s="34"/>
      <c r="J509" s="35" t="s">
        <v>234</v>
      </c>
      <c r="K509" s="36">
        <v>3</v>
      </c>
      <c r="L509" s="36">
        <v>18</v>
      </c>
      <c r="M509" s="37" t="s">
        <v>108</v>
      </c>
      <c r="N509" s="36"/>
      <c r="O509" s="36">
        <v>2</v>
      </c>
      <c r="P509" s="36"/>
      <c r="Q509" s="37"/>
      <c r="R509" s="36"/>
      <c r="S509" s="36"/>
      <c r="T509" s="36"/>
      <c r="U509" s="36"/>
      <c r="V509" s="36"/>
      <c r="W509" s="39" t="str">
        <f t="shared" si="244"/>
        <v>НКАбд</v>
      </c>
      <c r="X509" s="36" t="s">
        <v>133</v>
      </c>
      <c r="Y509" s="36">
        <v>1</v>
      </c>
      <c r="Z509" s="36">
        <v>1</v>
      </c>
      <c r="AA509" s="39">
        <f t="shared" si="245"/>
        <v>13</v>
      </c>
      <c r="AB509" s="49">
        <v>7</v>
      </c>
      <c r="AC509" s="49">
        <v>6</v>
      </c>
      <c r="AD509" s="40">
        <f t="shared" si="246"/>
        <v>12</v>
      </c>
      <c r="AE509" s="41">
        <f t="shared" si="247"/>
        <v>1</v>
      </c>
      <c r="AF509" s="41">
        <f t="shared" si="248"/>
        <v>1.0833333333333333</v>
      </c>
      <c r="AG509" s="42" t="s">
        <v>93</v>
      </c>
      <c r="AH509" s="37" t="s">
        <v>139</v>
      </c>
      <c r="AI509" s="37" t="s">
        <v>109</v>
      </c>
      <c r="AJ509" s="50" t="s">
        <v>230</v>
      </c>
      <c r="AK509" s="37"/>
      <c r="AL509" s="44">
        <f t="shared" si="249"/>
        <v>0</v>
      </c>
      <c r="AM509" s="44">
        <f t="shared" si="250"/>
        <v>0</v>
      </c>
      <c r="AN509" s="44">
        <f t="shared" si="251"/>
        <v>36</v>
      </c>
      <c r="AO509" s="44">
        <f t="shared" si="252"/>
        <v>0</v>
      </c>
      <c r="AP509" s="44">
        <f t="shared" si="253"/>
        <v>0</v>
      </c>
      <c r="AQ509" s="44">
        <f t="shared" si="254"/>
        <v>0</v>
      </c>
      <c r="AR509" s="44">
        <f t="shared" si="255"/>
        <v>0</v>
      </c>
      <c r="AS509" s="44">
        <f t="shared" si="256"/>
        <v>0</v>
      </c>
      <c r="AT509" s="44">
        <f t="shared" si="257"/>
        <v>0</v>
      </c>
      <c r="AU509" s="44">
        <f t="shared" si="258"/>
        <v>0</v>
      </c>
      <c r="AV509" s="44">
        <f>IF(M509="ПП",РПП*AA509*(U509/1.5),IF(M509="ВП",ВПр*AA509*(U509/1.5),IF(M509="РПА",РПА*AA509*(U509/1.5),IF(M509="КПА",кпа*AA509*(U509/1.5),0))))</f>
        <v>0</v>
      </c>
      <c r="AW509" s="44">
        <f t="shared" si="259"/>
        <v>0</v>
      </c>
      <c r="AX509" s="44">
        <f t="shared" si="260"/>
        <v>0</v>
      </c>
      <c r="AY509" s="44">
        <f t="shared" si="261"/>
        <v>0</v>
      </c>
      <c r="AZ509" s="44">
        <f t="shared" si="262"/>
        <v>0</v>
      </c>
      <c r="BA509" s="44">
        <f t="shared" si="263"/>
        <v>0</v>
      </c>
      <c r="BB509" s="44">
        <f t="shared" si="264"/>
        <v>0</v>
      </c>
      <c r="BC509" s="44">
        <f t="shared" si="265"/>
        <v>0</v>
      </c>
      <c r="BD509" s="44">
        <f t="shared" si="266"/>
        <v>0</v>
      </c>
      <c r="BE509" s="45">
        <f t="shared" si="267"/>
        <v>36</v>
      </c>
      <c r="BF509" s="46"/>
      <c r="BG509" s="47">
        <f t="shared" si="268"/>
        <v>36</v>
      </c>
      <c r="BH509" s="47">
        <f t="shared" si="269"/>
        <v>1</v>
      </c>
      <c r="BI509" s="47">
        <f t="shared" si="270"/>
        <v>0</v>
      </c>
      <c r="BJ509" s="48">
        <f t="shared" si="271"/>
        <v>0</v>
      </c>
      <c r="BK509" s="48">
        <f t="shared" si="272"/>
        <v>0</v>
      </c>
      <c r="BL509" s="48">
        <f t="shared" si="273"/>
        <v>0</v>
      </c>
    </row>
    <row r="510" spans="1:64" s="2" customFormat="1" ht="30" customHeight="1">
      <c r="A510" s="29" t="str">
        <f t="shared" si="240"/>
        <v>Д</v>
      </c>
      <c r="B510" s="29" t="str">
        <f t="shared" si="241"/>
        <v>Б</v>
      </c>
      <c r="C510" s="30" t="s">
        <v>227</v>
      </c>
      <c r="D510" s="31" t="str">
        <f t="shared" si="242"/>
        <v>'02.03.00</v>
      </c>
      <c r="E510" s="32" t="str">
        <f t="shared" si="243"/>
        <v>Компьютерные и информационные науки (УГСН)</v>
      </c>
      <c r="F510" s="33" t="s">
        <v>74</v>
      </c>
      <c r="G510" s="33" t="s">
        <v>89</v>
      </c>
      <c r="H510" s="34"/>
      <c r="I510" s="34"/>
      <c r="J510" s="35" t="s">
        <v>234</v>
      </c>
      <c r="K510" s="36">
        <v>3</v>
      </c>
      <c r="L510" s="36">
        <v>18</v>
      </c>
      <c r="M510" s="37" t="s">
        <v>108</v>
      </c>
      <c r="N510" s="36"/>
      <c r="O510" s="36">
        <v>2</v>
      </c>
      <c r="P510" s="36"/>
      <c r="Q510" s="37"/>
      <c r="R510" s="36"/>
      <c r="S510" s="36"/>
      <c r="T510" s="36"/>
      <c r="U510" s="36"/>
      <c r="V510" s="36"/>
      <c r="W510" s="39" t="str">
        <f t="shared" si="244"/>
        <v>НКАбд</v>
      </c>
      <c r="X510" s="36" t="s">
        <v>133</v>
      </c>
      <c r="Y510" s="36">
        <v>1</v>
      </c>
      <c r="Z510" s="36">
        <v>1</v>
      </c>
      <c r="AA510" s="39">
        <f t="shared" si="245"/>
        <v>13</v>
      </c>
      <c r="AB510" s="49">
        <v>7</v>
      </c>
      <c r="AC510" s="49">
        <v>6</v>
      </c>
      <c r="AD510" s="40">
        <f t="shared" si="246"/>
        <v>12</v>
      </c>
      <c r="AE510" s="41">
        <f t="shared" si="247"/>
        <v>1</v>
      </c>
      <c r="AF510" s="41">
        <f t="shared" si="248"/>
        <v>1.0833333333333333</v>
      </c>
      <c r="AG510" s="42" t="s">
        <v>93</v>
      </c>
      <c r="AH510" s="37" t="s">
        <v>139</v>
      </c>
      <c r="AI510" s="37" t="s">
        <v>109</v>
      </c>
      <c r="AJ510" s="43" t="s">
        <v>230</v>
      </c>
      <c r="AK510" s="37"/>
      <c r="AL510" s="44">
        <f t="shared" si="249"/>
        <v>0</v>
      </c>
      <c r="AM510" s="44">
        <f t="shared" si="250"/>
        <v>0</v>
      </c>
      <c r="AN510" s="44">
        <f t="shared" si="251"/>
        <v>36</v>
      </c>
      <c r="AO510" s="44">
        <f t="shared" si="252"/>
        <v>0</v>
      </c>
      <c r="AP510" s="44">
        <f t="shared" si="253"/>
        <v>0</v>
      </c>
      <c r="AQ510" s="44">
        <f t="shared" si="254"/>
        <v>0</v>
      </c>
      <c r="AR510" s="44">
        <f t="shared" si="255"/>
        <v>0</v>
      </c>
      <c r="AS510" s="44">
        <f t="shared" si="256"/>
        <v>0</v>
      </c>
      <c r="AT510" s="44">
        <f t="shared" si="257"/>
        <v>0</v>
      </c>
      <c r="AU510" s="44">
        <f t="shared" si="258"/>
        <v>0</v>
      </c>
      <c r="AV510" s="44">
        <f>IF(M510="ПП",РПП*AA510*(U510/1.5),IF(M510="ВП",ВПр*AA510*(U510/1.5),IF(M510="РПА",РПА*AA510*(U510/1.5),IF(M510="КПА",кпа*AA510*(U510/1.5),0))))</f>
        <v>0</v>
      </c>
      <c r="AW510" s="44">
        <f t="shared" si="259"/>
        <v>0</v>
      </c>
      <c r="AX510" s="44">
        <f t="shared" si="260"/>
        <v>0</v>
      </c>
      <c r="AY510" s="44">
        <f t="shared" si="261"/>
        <v>0</v>
      </c>
      <c r="AZ510" s="44">
        <f t="shared" si="262"/>
        <v>0</v>
      </c>
      <c r="BA510" s="44">
        <f t="shared" si="263"/>
        <v>0</v>
      </c>
      <c r="BB510" s="44">
        <f t="shared" si="264"/>
        <v>0</v>
      </c>
      <c r="BC510" s="44">
        <f t="shared" si="265"/>
        <v>0</v>
      </c>
      <c r="BD510" s="44">
        <f t="shared" si="266"/>
        <v>0</v>
      </c>
      <c r="BE510" s="45">
        <f t="shared" si="267"/>
        <v>36</v>
      </c>
      <c r="BF510" s="46"/>
      <c r="BG510" s="47">
        <f t="shared" si="268"/>
        <v>36</v>
      </c>
      <c r="BH510" s="47">
        <f t="shared" si="269"/>
        <v>1</v>
      </c>
      <c r="BI510" s="47">
        <f t="shared" si="270"/>
        <v>0</v>
      </c>
      <c r="BJ510" s="48">
        <f t="shared" si="271"/>
        <v>0</v>
      </c>
      <c r="BK510" s="48">
        <f t="shared" si="272"/>
        <v>0</v>
      </c>
      <c r="BL510" s="48">
        <f t="shared" si="273"/>
        <v>0</v>
      </c>
    </row>
    <row r="511" spans="1:64" s="2" customFormat="1" ht="30" customHeight="1">
      <c r="A511" s="29" t="str">
        <f t="shared" si="240"/>
        <v>Д</v>
      </c>
      <c r="B511" s="29" t="str">
        <f t="shared" si="241"/>
        <v>Б</v>
      </c>
      <c r="C511" s="30" t="s">
        <v>227</v>
      </c>
      <c r="D511" s="31" t="str">
        <f t="shared" si="242"/>
        <v>'02.03.00</v>
      </c>
      <c r="E511" s="32" t="str">
        <f t="shared" si="243"/>
        <v>Компьютерные и информационные науки (УГСН)</v>
      </c>
      <c r="F511" s="33" t="s">
        <v>74</v>
      </c>
      <c r="G511" s="33" t="s">
        <v>89</v>
      </c>
      <c r="H511" s="34"/>
      <c r="I511" s="34"/>
      <c r="J511" s="35" t="s">
        <v>234</v>
      </c>
      <c r="K511" s="36">
        <v>3</v>
      </c>
      <c r="L511" s="36">
        <v>18</v>
      </c>
      <c r="M511" s="37" t="s">
        <v>108</v>
      </c>
      <c r="N511" s="36"/>
      <c r="O511" s="36">
        <v>2</v>
      </c>
      <c r="P511" s="36"/>
      <c r="Q511" s="37"/>
      <c r="R511" s="36"/>
      <c r="S511" s="36"/>
      <c r="T511" s="36"/>
      <c r="U511" s="36"/>
      <c r="V511" s="36"/>
      <c r="W511" s="39" t="str">
        <f t="shared" si="244"/>
        <v>НКАбд</v>
      </c>
      <c r="X511" s="36" t="s">
        <v>134</v>
      </c>
      <c r="Y511" s="36">
        <v>1</v>
      </c>
      <c r="Z511" s="36">
        <v>1</v>
      </c>
      <c r="AA511" s="39">
        <f t="shared" si="245"/>
        <v>12</v>
      </c>
      <c r="AB511" s="49">
        <v>7</v>
      </c>
      <c r="AC511" s="49">
        <v>5</v>
      </c>
      <c r="AD511" s="40">
        <f t="shared" si="246"/>
        <v>12</v>
      </c>
      <c r="AE511" s="41">
        <f t="shared" si="247"/>
        <v>1</v>
      </c>
      <c r="AF511" s="41">
        <f t="shared" si="248"/>
        <v>1</v>
      </c>
      <c r="AG511" s="42" t="s">
        <v>93</v>
      </c>
      <c r="AH511" s="37" t="s">
        <v>81</v>
      </c>
      <c r="AI511" s="37" t="s">
        <v>94</v>
      </c>
      <c r="AJ511" s="51" t="s">
        <v>97</v>
      </c>
      <c r="AK511" s="37"/>
      <c r="AL511" s="44">
        <f t="shared" si="249"/>
        <v>0</v>
      </c>
      <c r="AM511" s="44">
        <f t="shared" si="250"/>
        <v>0</v>
      </c>
      <c r="AN511" s="44">
        <f t="shared" si="251"/>
        <v>36</v>
      </c>
      <c r="AO511" s="44">
        <f t="shared" si="252"/>
        <v>0</v>
      </c>
      <c r="AP511" s="44">
        <f t="shared" si="253"/>
        <v>0</v>
      </c>
      <c r="AQ511" s="44">
        <f t="shared" si="254"/>
        <v>0</v>
      </c>
      <c r="AR511" s="44">
        <f t="shared" si="255"/>
        <v>0</v>
      </c>
      <c r="AS511" s="44">
        <f t="shared" si="256"/>
        <v>0</v>
      </c>
      <c r="AT511" s="44">
        <f t="shared" si="257"/>
        <v>0</v>
      </c>
      <c r="AU511" s="44">
        <f t="shared" si="258"/>
        <v>0</v>
      </c>
      <c r="AV511" s="44">
        <f>IF(M511="ПП",РПП*AA511*(U511/1.5),IF(M511="ВП",ВПр*AA511*(U511/1.5),IF(M511="РПА",РПА*AA511*(U511/1.5),IF(M511="КПА",кпа*AA511*(U511/1.5),0))))</f>
        <v>0</v>
      </c>
      <c r="AW511" s="44">
        <f t="shared" si="259"/>
        <v>0</v>
      </c>
      <c r="AX511" s="44">
        <f t="shared" si="260"/>
        <v>0</v>
      </c>
      <c r="AY511" s="44">
        <f t="shared" si="261"/>
        <v>0</v>
      </c>
      <c r="AZ511" s="44">
        <f t="shared" si="262"/>
        <v>0</v>
      </c>
      <c r="BA511" s="44">
        <f t="shared" si="263"/>
        <v>0</v>
      </c>
      <c r="BB511" s="44">
        <f t="shared" si="264"/>
        <v>0</v>
      </c>
      <c r="BC511" s="44">
        <f t="shared" si="265"/>
        <v>0</v>
      </c>
      <c r="BD511" s="44">
        <f t="shared" si="266"/>
        <v>0</v>
      </c>
      <c r="BE511" s="45">
        <f t="shared" si="267"/>
        <v>36</v>
      </c>
      <c r="BF511" s="46"/>
      <c r="BG511" s="47">
        <f t="shared" si="268"/>
        <v>36</v>
      </c>
      <c r="BH511" s="47">
        <f t="shared" si="269"/>
        <v>1</v>
      </c>
      <c r="BI511" s="47">
        <f t="shared" si="270"/>
        <v>0</v>
      </c>
      <c r="BJ511" s="48">
        <f t="shared" si="271"/>
        <v>0</v>
      </c>
      <c r="BK511" s="48">
        <f t="shared" si="272"/>
        <v>0</v>
      </c>
      <c r="BL511" s="48">
        <f t="shared" si="273"/>
        <v>0</v>
      </c>
    </row>
    <row r="512" spans="1:64" s="2" customFormat="1" ht="30" customHeight="1">
      <c r="A512" s="29" t="str">
        <f t="shared" si="240"/>
        <v>Д</v>
      </c>
      <c r="B512" s="29" t="str">
        <f t="shared" si="241"/>
        <v>Б</v>
      </c>
      <c r="C512" s="30" t="s">
        <v>227</v>
      </c>
      <c r="D512" s="31" t="str">
        <f t="shared" si="242"/>
        <v>'02.03.00</v>
      </c>
      <c r="E512" s="32" t="str">
        <f t="shared" si="243"/>
        <v>Компьютерные и информационные науки (УГСН)</v>
      </c>
      <c r="F512" s="33" t="s">
        <v>74</v>
      </c>
      <c r="G512" s="33" t="s">
        <v>89</v>
      </c>
      <c r="H512" s="34"/>
      <c r="I512" s="34"/>
      <c r="J512" s="35" t="s">
        <v>234</v>
      </c>
      <c r="K512" s="38">
        <v>3</v>
      </c>
      <c r="L512" s="36">
        <v>18</v>
      </c>
      <c r="M512" s="37" t="s">
        <v>108</v>
      </c>
      <c r="N512" s="38"/>
      <c r="O512" s="38">
        <v>2</v>
      </c>
      <c r="P512" s="38"/>
      <c r="Q512" s="37"/>
      <c r="R512" s="38"/>
      <c r="S512" s="38"/>
      <c r="T512" s="38"/>
      <c r="U512" s="38"/>
      <c r="V512" s="38"/>
      <c r="W512" s="39" t="str">
        <f t="shared" si="244"/>
        <v>НКАбд</v>
      </c>
      <c r="X512" s="36" t="s">
        <v>134</v>
      </c>
      <c r="Y512" s="36">
        <v>1</v>
      </c>
      <c r="Z512" s="36">
        <v>1</v>
      </c>
      <c r="AA512" s="39">
        <f t="shared" si="245"/>
        <v>12</v>
      </c>
      <c r="AB512" s="49">
        <v>7</v>
      </c>
      <c r="AC512" s="49">
        <v>5</v>
      </c>
      <c r="AD512" s="40">
        <f t="shared" si="246"/>
        <v>12</v>
      </c>
      <c r="AE512" s="41">
        <f t="shared" si="247"/>
        <v>1</v>
      </c>
      <c r="AF512" s="41">
        <f t="shared" si="248"/>
        <v>1</v>
      </c>
      <c r="AG512" s="42" t="s">
        <v>93</v>
      </c>
      <c r="AH512" s="37" t="s">
        <v>81</v>
      </c>
      <c r="AI512" s="37" t="s">
        <v>94</v>
      </c>
      <c r="AJ512" s="43" t="s">
        <v>97</v>
      </c>
      <c r="AK512" s="37"/>
      <c r="AL512" s="44">
        <f t="shared" si="249"/>
        <v>0</v>
      </c>
      <c r="AM512" s="44">
        <f t="shared" si="250"/>
        <v>0</v>
      </c>
      <c r="AN512" s="44">
        <f t="shared" si="251"/>
        <v>36</v>
      </c>
      <c r="AO512" s="44">
        <f t="shared" si="252"/>
        <v>0</v>
      </c>
      <c r="AP512" s="44">
        <f t="shared" si="253"/>
        <v>0</v>
      </c>
      <c r="AQ512" s="44">
        <f t="shared" si="254"/>
        <v>0</v>
      </c>
      <c r="AR512" s="44">
        <f t="shared" si="255"/>
        <v>0</v>
      </c>
      <c r="AS512" s="44">
        <f t="shared" si="256"/>
        <v>0</v>
      </c>
      <c r="AT512" s="44">
        <f t="shared" si="257"/>
        <v>0</v>
      </c>
      <c r="AU512" s="44">
        <f t="shared" si="258"/>
        <v>0</v>
      </c>
      <c r="AV512" s="44">
        <f>IF(M512="ПП",РПП*AA512*(U512/1.5),IF(M512="ВП",ВПр*AA512*(U512/1.5),IF(M512="РПА",РПА*AA512*(U512/1.5),IF(M512="КПА",кпа*AA512*(U512/1.5),0))))</f>
        <v>0</v>
      </c>
      <c r="AW512" s="44">
        <f t="shared" si="259"/>
        <v>0</v>
      </c>
      <c r="AX512" s="44">
        <f t="shared" si="260"/>
        <v>0</v>
      </c>
      <c r="AY512" s="44">
        <f t="shared" si="261"/>
        <v>0</v>
      </c>
      <c r="AZ512" s="44">
        <f t="shared" si="262"/>
        <v>0</v>
      </c>
      <c r="BA512" s="44">
        <f t="shared" si="263"/>
        <v>0</v>
      </c>
      <c r="BB512" s="44">
        <f t="shared" si="264"/>
        <v>0</v>
      </c>
      <c r="BC512" s="44">
        <f t="shared" si="265"/>
        <v>0</v>
      </c>
      <c r="BD512" s="44">
        <f t="shared" si="266"/>
        <v>0</v>
      </c>
      <c r="BE512" s="45">
        <f t="shared" si="267"/>
        <v>36</v>
      </c>
      <c r="BF512" s="46"/>
      <c r="BG512" s="47">
        <f t="shared" si="268"/>
        <v>36</v>
      </c>
      <c r="BH512" s="47">
        <f t="shared" si="269"/>
        <v>1</v>
      </c>
      <c r="BI512" s="47">
        <f t="shared" si="270"/>
        <v>0</v>
      </c>
      <c r="BJ512" s="48">
        <f t="shared" si="271"/>
        <v>0</v>
      </c>
      <c r="BK512" s="48">
        <f t="shared" si="272"/>
        <v>0</v>
      </c>
      <c r="BL512" s="48">
        <f t="shared" si="273"/>
        <v>0</v>
      </c>
    </row>
    <row r="513" spans="1:64" s="2" customFormat="1" ht="30" customHeight="1">
      <c r="A513" s="29" t="str">
        <f t="shared" si="240"/>
        <v>Д</v>
      </c>
      <c r="B513" s="29" t="str">
        <f t="shared" si="241"/>
        <v>Б</v>
      </c>
      <c r="C513" s="30" t="s">
        <v>227</v>
      </c>
      <c r="D513" s="31" t="str">
        <f t="shared" si="242"/>
        <v>'02.03.00</v>
      </c>
      <c r="E513" s="32" t="str">
        <f t="shared" si="243"/>
        <v>Компьютерные и информационные науки (УГСН)</v>
      </c>
      <c r="F513" s="33" t="s">
        <v>74</v>
      </c>
      <c r="G513" s="33" t="s">
        <v>89</v>
      </c>
      <c r="H513" s="34"/>
      <c r="I513" s="34"/>
      <c r="J513" s="35" t="s">
        <v>234</v>
      </c>
      <c r="K513" s="36">
        <v>3</v>
      </c>
      <c r="L513" s="36">
        <v>18</v>
      </c>
      <c r="M513" s="37" t="s">
        <v>108</v>
      </c>
      <c r="N513" s="36"/>
      <c r="O513" s="36">
        <v>2</v>
      </c>
      <c r="P513" s="36"/>
      <c r="Q513" s="37"/>
      <c r="R513" s="36"/>
      <c r="S513" s="36"/>
      <c r="T513" s="36"/>
      <c r="U513" s="36"/>
      <c r="V513" s="36"/>
      <c r="W513" s="39" t="str">
        <f t="shared" si="244"/>
        <v>НКАбд</v>
      </c>
      <c r="X513" s="36" t="s">
        <v>236</v>
      </c>
      <c r="Y513" s="36">
        <v>1</v>
      </c>
      <c r="Z513" s="36">
        <v>1</v>
      </c>
      <c r="AA513" s="39">
        <f t="shared" si="245"/>
        <v>12</v>
      </c>
      <c r="AB513" s="49">
        <v>7</v>
      </c>
      <c r="AC513" s="49">
        <v>5</v>
      </c>
      <c r="AD513" s="40">
        <f t="shared" si="246"/>
        <v>12</v>
      </c>
      <c r="AE513" s="41">
        <f t="shared" si="247"/>
        <v>1</v>
      </c>
      <c r="AF513" s="41">
        <f t="shared" si="248"/>
        <v>1</v>
      </c>
      <c r="AG513" s="42" t="s">
        <v>93</v>
      </c>
      <c r="AH513" s="37" t="s">
        <v>139</v>
      </c>
      <c r="AI513" s="37" t="s">
        <v>109</v>
      </c>
      <c r="AJ513" s="43" t="s">
        <v>230</v>
      </c>
      <c r="AK513" s="37"/>
      <c r="AL513" s="44">
        <f t="shared" si="249"/>
        <v>0</v>
      </c>
      <c r="AM513" s="44">
        <f t="shared" si="250"/>
        <v>0</v>
      </c>
      <c r="AN513" s="44">
        <f t="shared" si="251"/>
        <v>36</v>
      </c>
      <c r="AO513" s="44">
        <f t="shared" si="252"/>
        <v>0</v>
      </c>
      <c r="AP513" s="44">
        <f t="shared" si="253"/>
        <v>0</v>
      </c>
      <c r="AQ513" s="44">
        <f t="shared" si="254"/>
        <v>0</v>
      </c>
      <c r="AR513" s="44">
        <f t="shared" si="255"/>
        <v>0</v>
      </c>
      <c r="AS513" s="44">
        <f t="shared" si="256"/>
        <v>0</v>
      </c>
      <c r="AT513" s="44">
        <f t="shared" si="257"/>
        <v>0</v>
      </c>
      <c r="AU513" s="44">
        <f t="shared" si="258"/>
        <v>0</v>
      </c>
      <c r="AV513" s="44">
        <f>IF(M513="ПП",РПП*AA513*(U513/1.5),IF(M513="ВП",ВПр*AA513*(U513/1.5),IF(M513="РПА",РПА*AA513*(U513/1.5),IF(M513="КПА",кпа*AA513*(U513/1.5),0))))</f>
        <v>0</v>
      </c>
      <c r="AW513" s="44">
        <f t="shared" si="259"/>
        <v>0</v>
      </c>
      <c r="AX513" s="44">
        <f t="shared" si="260"/>
        <v>0</v>
      </c>
      <c r="AY513" s="44">
        <f t="shared" si="261"/>
        <v>0</v>
      </c>
      <c r="AZ513" s="44">
        <f t="shared" si="262"/>
        <v>0</v>
      </c>
      <c r="BA513" s="44">
        <f t="shared" si="263"/>
        <v>0</v>
      </c>
      <c r="BB513" s="44">
        <f t="shared" si="264"/>
        <v>0</v>
      </c>
      <c r="BC513" s="44">
        <f t="shared" si="265"/>
        <v>0</v>
      </c>
      <c r="BD513" s="44">
        <f t="shared" si="266"/>
        <v>0</v>
      </c>
      <c r="BE513" s="45">
        <f t="shared" si="267"/>
        <v>36</v>
      </c>
      <c r="BF513" s="46"/>
      <c r="BG513" s="47">
        <f t="shared" si="268"/>
        <v>36</v>
      </c>
      <c r="BH513" s="47">
        <f t="shared" si="269"/>
        <v>1</v>
      </c>
      <c r="BI513" s="47">
        <f t="shared" si="270"/>
        <v>0</v>
      </c>
      <c r="BJ513" s="48">
        <f t="shared" si="271"/>
        <v>0</v>
      </c>
      <c r="BK513" s="48">
        <f t="shared" si="272"/>
        <v>0</v>
      </c>
      <c r="BL513" s="48">
        <f t="shared" si="273"/>
        <v>0</v>
      </c>
    </row>
    <row r="514" spans="1:64" s="2" customFormat="1" ht="30" customHeight="1">
      <c r="A514" s="29" t="str">
        <f t="shared" si="240"/>
        <v>Д</v>
      </c>
      <c r="B514" s="29" t="str">
        <f t="shared" si="241"/>
        <v>Б</v>
      </c>
      <c r="C514" s="30" t="s">
        <v>227</v>
      </c>
      <c r="D514" s="31" t="str">
        <f t="shared" si="242"/>
        <v>'02.03.00</v>
      </c>
      <c r="E514" s="32" t="str">
        <f t="shared" si="243"/>
        <v>Компьютерные и информационные науки (УГСН)</v>
      </c>
      <c r="F514" s="33" t="s">
        <v>74</v>
      </c>
      <c r="G514" s="33" t="s">
        <v>89</v>
      </c>
      <c r="H514" s="34"/>
      <c r="I514" s="34"/>
      <c r="J514" s="35" t="s">
        <v>234</v>
      </c>
      <c r="K514" s="36">
        <v>3</v>
      </c>
      <c r="L514" s="36">
        <v>18</v>
      </c>
      <c r="M514" s="37" t="s">
        <v>108</v>
      </c>
      <c r="N514" s="36"/>
      <c r="O514" s="36">
        <v>2</v>
      </c>
      <c r="P514" s="36"/>
      <c r="Q514" s="37"/>
      <c r="R514" s="36"/>
      <c r="S514" s="36"/>
      <c r="T514" s="36"/>
      <c r="U514" s="36"/>
      <c r="V514" s="36"/>
      <c r="W514" s="39" t="str">
        <f t="shared" si="244"/>
        <v>НКАбд</v>
      </c>
      <c r="X514" s="36" t="s">
        <v>236</v>
      </c>
      <c r="Y514" s="36">
        <v>1</v>
      </c>
      <c r="Z514" s="36">
        <v>1</v>
      </c>
      <c r="AA514" s="39">
        <f t="shared" si="245"/>
        <v>12</v>
      </c>
      <c r="AB514" s="49">
        <v>7</v>
      </c>
      <c r="AC514" s="49">
        <v>5</v>
      </c>
      <c r="AD514" s="40">
        <f t="shared" si="246"/>
        <v>12</v>
      </c>
      <c r="AE514" s="41">
        <f t="shared" si="247"/>
        <v>1</v>
      </c>
      <c r="AF514" s="41">
        <f t="shared" si="248"/>
        <v>1</v>
      </c>
      <c r="AG514" s="42" t="s">
        <v>93</v>
      </c>
      <c r="AH514" s="37" t="s">
        <v>139</v>
      </c>
      <c r="AI514" s="37" t="s">
        <v>109</v>
      </c>
      <c r="AJ514" s="43" t="s">
        <v>230</v>
      </c>
      <c r="AK514" s="37"/>
      <c r="AL514" s="44">
        <f t="shared" si="249"/>
        <v>0</v>
      </c>
      <c r="AM514" s="44">
        <f t="shared" si="250"/>
        <v>0</v>
      </c>
      <c r="AN514" s="44">
        <f t="shared" si="251"/>
        <v>36</v>
      </c>
      <c r="AO514" s="44">
        <f t="shared" si="252"/>
        <v>0</v>
      </c>
      <c r="AP514" s="44">
        <f t="shared" si="253"/>
        <v>0</v>
      </c>
      <c r="AQ514" s="44">
        <f t="shared" si="254"/>
        <v>0</v>
      </c>
      <c r="AR514" s="44">
        <f t="shared" si="255"/>
        <v>0</v>
      </c>
      <c r="AS514" s="44">
        <f t="shared" si="256"/>
        <v>0</v>
      </c>
      <c r="AT514" s="44">
        <f t="shared" si="257"/>
        <v>0</v>
      </c>
      <c r="AU514" s="44">
        <f t="shared" si="258"/>
        <v>0</v>
      </c>
      <c r="AV514" s="44">
        <f>IF(M514="ПП",РПП*AA514*(U514/1.5),IF(M514="ВП",ВПр*AA514*(U514/1.5),IF(M514="РПА",РПА*AA514*(U514/1.5),IF(M514="КПА",кпа*AA514*(U514/1.5),0))))</f>
        <v>0</v>
      </c>
      <c r="AW514" s="44">
        <f t="shared" si="259"/>
        <v>0</v>
      </c>
      <c r="AX514" s="44">
        <f t="shared" si="260"/>
        <v>0</v>
      </c>
      <c r="AY514" s="44">
        <f t="shared" si="261"/>
        <v>0</v>
      </c>
      <c r="AZ514" s="44">
        <f t="shared" si="262"/>
        <v>0</v>
      </c>
      <c r="BA514" s="44">
        <f t="shared" si="263"/>
        <v>0</v>
      </c>
      <c r="BB514" s="44">
        <f t="shared" si="264"/>
        <v>0</v>
      </c>
      <c r="BC514" s="44">
        <f t="shared" si="265"/>
        <v>0</v>
      </c>
      <c r="BD514" s="44">
        <f t="shared" si="266"/>
        <v>0</v>
      </c>
      <c r="BE514" s="45">
        <f t="shared" si="267"/>
        <v>36</v>
      </c>
      <c r="BF514" s="46"/>
      <c r="BG514" s="47">
        <f t="shared" si="268"/>
        <v>36</v>
      </c>
      <c r="BH514" s="47">
        <f t="shared" si="269"/>
        <v>1</v>
      </c>
      <c r="BI514" s="47">
        <f t="shared" si="270"/>
        <v>0</v>
      </c>
      <c r="BJ514" s="48">
        <f t="shared" si="271"/>
        <v>0</v>
      </c>
      <c r="BK514" s="48">
        <f t="shared" si="272"/>
        <v>0</v>
      </c>
      <c r="BL514" s="48">
        <f t="shared" si="273"/>
        <v>0</v>
      </c>
    </row>
    <row r="515" spans="1:64" s="2" customFormat="1" ht="30" customHeight="1">
      <c r="A515" s="29" t="str">
        <f t="shared" si="240"/>
        <v>Д</v>
      </c>
      <c r="B515" s="29" t="str">
        <f t="shared" si="241"/>
        <v>Б</v>
      </c>
      <c r="C515" s="30" t="s">
        <v>227</v>
      </c>
      <c r="D515" s="31" t="str">
        <f t="shared" si="242"/>
        <v>'02.03.00</v>
      </c>
      <c r="E515" s="32" t="str">
        <f t="shared" si="243"/>
        <v>Компьютерные и информационные науки (УГСН)</v>
      </c>
      <c r="F515" s="33" t="s">
        <v>74</v>
      </c>
      <c r="G515" s="33" t="s">
        <v>89</v>
      </c>
      <c r="H515" s="34"/>
      <c r="I515" s="34"/>
      <c r="J515" s="35" t="s">
        <v>234</v>
      </c>
      <c r="K515" s="36">
        <v>3</v>
      </c>
      <c r="L515" s="36">
        <v>18</v>
      </c>
      <c r="M515" s="37" t="s">
        <v>108</v>
      </c>
      <c r="N515" s="36"/>
      <c r="O515" s="36">
        <v>2</v>
      </c>
      <c r="P515" s="36"/>
      <c r="Q515" s="37"/>
      <c r="R515" s="36"/>
      <c r="S515" s="36"/>
      <c r="T515" s="36"/>
      <c r="U515" s="36"/>
      <c r="V515" s="36"/>
      <c r="W515" s="39" t="str">
        <f t="shared" si="244"/>
        <v>НКАбд</v>
      </c>
      <c r="X515" s="36" t="s">
        <v>237</v>
      </c>
      <c r="Y515" s="36">
        <v>1</v>
      </c>
      <c r="Z515" s="36">
        <v>1</v>
      </c>
      <c r="AA515" s="39">
        <f t="shared" si="245"/>
        <v>12</v>
      </c>
      <c r="AB515" s="49">
        <v>7</v>
      </c>
      <c r="AC515" s="49">
        <v>5</v>
      </c>
      <c r="AD515" s="40">
        <f t="shared" si="246"/>
        <v>12</v>
      </c>
      <c r="AE515" s="41">
        <f t="shared" si="247"/>
        <v>1</v>
      </c>
      <c r="AF515" s="41">
        <f t="shared" si="248"/>
        <v>1</v>
      </c>
      <c r="AG515" s="42" t="s">
        <v>93</v>
      </c>
      <c r="AH515" s="37" t="s">
        <v>139</v>
      </c>
      <c r="AI515" s="37" t="s">
        <v>109</v>
      </c>
      <c r="AJ515" s="43" t="s">
        <v>230</v>
      </c>
      <c r="AK515" s="37"/>
      <c r="AL515" s="44">
        <f t="shared" si="249"/>
        <v>0</v>
      </c>
      <c r="AM515" s="44">
        <f t="shared" si="250"/>
        <v>0</v>
      </c>
      <c r="AN515" s="44">
        <f t="shared" si="251"/>
        <v>36</v>
      </c>
      <c r="AO515" s="44">
        <f t="shared" si="252"/>
        <v>0</v>
      </c>
      <c r="AP515" s="44">
        <f t="shared" si="253"/>
        <v>0</v>
      </c>
      <c r="AQ515" s="44">
        <f t="shared" si="254"/>
        <v>0</v>
      </c>
      <c r="AR515" s="44">
        <f t="shared" si="255"/>
        <v>0</v>
      </c>
      <c r="AS515" s="44">
        <f t="shared" si="256"/>
        <v>0</v>
      </c>
      <c r="AT515" s="44">
        <f t="shared" si="257"/>
        <v>0</v>
      </c>
      <c r="AU515" s="44">
        <f t="shared" si="258"/>
        <v>0</v>
      </c>
      <c r="AV515" s="44">
        <f>IF(M515="ПП",РПП*AA515*(U515/1.5),IF(M515="ВП",ВПр*AA515*(U515/1.5),IF(M515="РПА",РПА*AA515*(U515/1.5),IF(M515="КПА",кпа*AA515*(U515/1.5),0))))</f>
        <v>0</v>
      </c>
      <c r="AW515" s="44">
        <f t="shared" si="259"/>
        <v>0</v>
      </c>
      <c r="AX515" s="44">
        <f t="shared" si="260"/>
        <v>0</v>
      </c>
      <c r="AY515" s="44">
        <f t="shared" si="261"/>
        <v>0</v>
      </c>
      <c r="AZ515" s="44">
        <f t="shared" si="262"/>
        <v>0</v>
      </c>
      <c r="BA515" s="44">
        <f t="shared" si="263"/>
        <v>0</v>
      </c>
      <c r="BB515" s="44">
        <f t="shared" si="264"/>
        <v>0</v>
      </c>
      <c r="BC515" s="44">
        <f t="shared" si="265"/>
        <v>0</v>
      </c>
      <c r="BD515" s="44">
        <f t="shared" si="266"/>
        <v>0</v>
      </c>
      <c r="BE515" s="45">
        <f t="shared" si="267"/>
        <v>36</v>
      </c>
      <c r="BF515" s="46"/>
      <c r="BG515" s="47">
        <f t="shared" si="268"/>
        <v>36</v>
      </c>
      <c r="BH515" s="47">
        <f t="shared" si="269"/>
        <v>1</v>
      </c>
      <c r="BI515" s="47">
        <f t="shared" si="270"/>
        <v>0</v>
      </c>
      <c r="BJ515" s="48">
        <f t="shared" si="271"/>
        <v>0</v>
      </c>
      <c r="BK515" s="48">
        <f t="shared" si="272"/>
        <v>0</v>
      </c>
      <c r="BL515" s="48">
        <f t="shared" si="273"/>
        <v>0</v>
      </c>
    </row>
    <row r="516" spans="1:64" s="2" customFormat="1" ht="30" customHeight="1">
      <c r="A516" s="29" t="str">
        <f t="shared" si="240"/>
        <v>Д</v>
      </c>
      <c r="B516" s="29" t="str">
        <f t="shared" si="241"/>
        <v>Б</v>
      </c>
      <c r="C516" s="30" t="s">
        <v>227</v>
      </c>
      <c r="D516" s="31" t="str">
        <f t="shared" si="242"/>
        <v>'02.03.00</v>
      </c>
      <c r="E516" s="32" t="str">
        <f t="shared" si="243"/>
        <v>Компьютерные и информационные науки (УГСН)</v>
      </c>
      <c r="F516" s="33" t="s">
        <v>74</v>
      </c>
      <c r="G516" s="33" t="s">
        <v>89</v>
      </c>
      <c r="H516" s="34"/>
      <c r="I516" s="34"/>
      <c r="J516" s="35" t="s">
        <v>234</v>
      </c>
      <c r="K516" s="36">
        <v>3</v>
      </c>
      <c r="L516" s="36">
        <v>18</v>
      </c>
      <c r="M516" s="37" t="s">
        <v>108</v>
      </c>
      <c r="N516" s="36"/>
      <c r="O516" s="36">
        <v>2</v>
      </c>
      <c r="P516" s="36"/>
      <c r="Q516" s="37"/>
      <c r="R516" s="36"/>
      <c r="S516" s="36"/>
      <c r="T516" s="36"/>
      <c r="U516" s="36"/>
      <c r="V516" s="36"/>
      <c r="W516" s="39" t="str">
        <f t="shared" si="244"/>
        <v>НКАбд</v>
      </c>
      <c r="X516" s="36" t="s">
        <v>237</v>
      </c>
      <c r="Y516" s="36">
        <v>1</v>
      </c>
      <c r="Z516" s="36">
        <v>1</v>
      </c>
      <c r="AA516" s="39">
        <f t="shared" si="245"/>
        <v>12</v>
      </c>
      <c r="AB516" s="49">
        <v>7</v>
      </c>
      <c r="AC516" s="49">
        <v>5</v>
      </c>
      <c r="AD516" s="40">
        <f t="shared" si="246"/>
        <v>12</v>
      </c>
      <c r="AE516" s="41">
        <f t="shared" si="247"/>
        <v>1</v>
      </c>
      <c r="AF516" s="41">
        <f t="shared" si="248"/>
        <v>1</v>
      </c>
      <c r="AG516" s="42" t="s">
        <v>93</v>
      </c>
      <c r="AH516" s="37" t="s">
        <v>139</v>
      </c>
      <c r="AI516" s="37" t="s">
        <v>109</v>
      </c>
      <c r="AJ516" s="43" t="s">
        <v>230</v>
      </c>
      <c r="AK516" s="37"/>
      <c r="AL516" s="44">
        <f t="shared" si="249"/>
        <v>0</v>
      </c>
      <c r="AM516" s="44">
        <f t="shared" si="250"/>
        <v>0</v>
      </c>
      <c r="AN516" s="44">
        <f t="shared" si="251"/>
        <v>36</v>
      </c>
      <c r="AO516" s="44">
        <f t="shared" si="252"/>
        <v>0</v>
      </c>
      <c r="AP516" s="44">
        <f t="shared" si="253"/>
        <v>0</v>
      </c>
      <c r="AQ516" s="44">
        <f t="shared" si="254"/>
        <v>0</v>
      </c>
      <c r="AR516" s="44">
        <f t="shared" si="255"/>
        <v>0</v>
      </c>
      <c r="AS516" s="44">
        <f t="shared" si="256"/>
        <v>0</v>
      </c>
      <c r="AT516" s="44">
        <f t="shared" si="257"/>
        <v>0</v>
      </c>
      <c r="AU516" s="44">
        <f t="shared" si="258"/>
        <v>0</v>
      </c>
      <c r="AV516" s="44">
        <f>IF(M516="ПП",РПП*AA516*(U516/1.5),IF(M516="ВП",ВПр*AA516*(U516/1.5),IF(M516="РПА",РПА*AA516*(U516/1.5),IF(M516="КПА",кпа*AA516*(U516/1.5),0))))</f>
        <v>0</v>
      </c>
      <c r="AW516" s="44">
        <f t="shared" si="259"/>
        <v>0</v>
      </c>
      <c r="AX516" s="44">
        <f t="shared" si="260"/>
        <v>0</v>
      </c>
      <c r="AY516" s="44">
        <f t="shared" si="261"/>
        <v>0</v>
      </c>
      <c r="AZ516" s="44">
        <f t="shared" si="262"/>
        <v>0</v>
      </c>
      <c r="BA516" s="44">
        <f t="shared" si="263"/>
        <v>0</v>
      </c>
      <c r="BB516" s="44">
        <f t="shared" si="264"/>
        <v>0</v>
      </c>
      <c r="BC516" s="44">
        <f t="shared" si="265"/>
        <v>0</v>
      </c>
      <c r="BD516" s="44">
        <f t="shared" si="266"/>
        <v>0</v>
      </c>
      <c r="BE516" s="45">
        <f t="shared" si="267"/>
        <v>36</v>
      </c>
      <c r="BF516" s="46"/>
      <c r="BG516" s="47">
        <f t="shared" si="268"/>
        <v>36</v>
      </c>
      <c r="BH516" s="47">
        <f t="shared" si="269"/>
        <v>1</v>
      </c>
      <c r="BI516" s="47">
        <f t="shared" si="270"/>
        <v>0</v>
      </c>
      <c r="BJ516" s="48">
        <f t="shared" si="271"/>
        <v>0</v>
      </c>
      <c r="BK516" s="48">
        <f t="shared" si="272"/>
        <v>0</v>
      </c>
      <c r="BL516" s="48">
        <f t="shared" si="273"/>
        <v>0</v>
      </c>
    </row>
    <row r="517" spans="1:64" s="2" customFormat="1" ht="30" customHeight="1">
      <c r="A517" s="29" t="str">
        <f t="shared" si="240"/>
        <v>Д</v>
      </c>
      <c r="B517" s="29" t="str">
        <f t="shared" si="241"/>
        <v>Б</v>
      </c>
      <c r="C517" s="30" t="s">
        <v>227</v>
      </c>
      <c r="D517" s="31" t="str">
        <f t="shared" si="242"/>
        <v>'02.03.00</v>
      </c>
      <c r="E517" s="32" t="str">
        <f t="shared" si="243"/>
        <v>Компьютерные и информационные науки (УГСН)</v>
      </c>
      <c r="F517" s="33" t="s">
        <v>74</v>
      </c>
      <c r="G517" s="33" t="s">
        <v>89</v>
      </c>
      <c r="H517" s="34"/>
      <c r="I517" s="34"/>
      <c r="J517" s="35" t="s">
        <v>238</v>
      </c>
      <c r="K517" s="36">
        <v>4</v>
      </c>
      <c r="L517" s="36">
        <v>18</v>
      </c>
      <c r="M517" s="37" t="s">
        <v>78</v>
      </c>
      <c r="N517" s="36">
        <v>1</v>
      </c>
      <c r="O517" s="36"/>
      <c r="P517" s="36"/>
      <c r="Q517" s="37"/>
      <c r="R517" s="36"/>
      <c r="S517" s="36"/>
      <c r="T517" s="36"/>
      <c r="U517" s="36"/>
      <c r="V517" s="36"/>
      <c r="W517" s="39" t="str">
        <f t="shared" si="244"/>
        <v>НКАбд</v>
      </c>
      <c r="X517" s="36" t="s">
        <v>235</v>
      </c>
      <c r="Y517" s="36">
        <v>10</v>
      </c>
      <c r="Z517" s="36">
        <v>5</v>
      </c>
      <c r="AA517" s="39">
        <f t="shared" si="245"/>
        <v>124</v>
      </c>
      <c r="AB517" s="36">
        <v>70</v>
      </c>
      <c r="AC517" s="36">
        <v>54</v>
      </c>
      <c r="AD517" s="40">
        <f t="shared" si="246"/>
        <v>124</v>
      </c>
      <c r="AE517" s="41">
        <f t="shared" si="247"/>
        <v>1</v>
      </c>
      <c r="AF517" s="41">
        <f t="shared" si="248"/>
        <v>1</v>
      </c>
      <c r="AG517" s="42" t="s">
        <v>80</v>
      </c>
      <c r="AH517" s="37" t="s">
        <v>81</v>
      </c>
      <c r="AI517" s="37" t="s">
        <v>94</v>
      </c>
      <c r="AJ517" s="50" t="s">
        <v>124</v>
      </c>
      <c r="AK517" s="37"/>
      <c r="AL517" s="44">
        <f t="shared" si="249"/>
        <v>18</v>
      </c>
      <c r="AM517" s="44">
        <f t="shared" si="250"/>
        <v>0</v>
      </c>
      <c r="AN517" s="44">
        <f t="shared" si="251"/>
        <v>0</v>
      </c>
      <c r="AO517" s="44">
        <f t="shared" si="252"/>
        <v>0</v>
      </c>
      <c r="AP517" s="44">
        <f t="shared" si="253"/>
        <v>0</v>
      </c>
      <c r="AQ517" s="44">
        <f t="shared" si="254"/>
        <v>0</v>
      </c>
      <c r="AR517" s="44">
        <f t="shared" si="255"/>
        <v>4.5</v>
      </c>
      <c r="AS517" s="44">
        <f t="shared" si="256"/>
        <v>0</v>
      </c>
      <c r="AT517" s="44">
        <f t="shared" si="257"/>
        <v>0</v>
      </c>
      <c r="AU517" s="44">
        <f t="shared" si="258"/>
        <v>0</v>
      </c>
      <c r="AV517" s="44">
        <f>IF(M517="ПП",РПП*AA517*(U517/1.5),IF(M517="ВП",ВПр*AA517*(U517/1.5),IF(M517="РПА",РПА*AA517*(U517/1.5),IF(M517="КПА",кпа*AA517*(U517/1.5),0))))</f>
        <v>0</v>
      </c>
      <c r="AW517" s="44">
        <f t="shared" si="259"/>
        <v>0</v>
      </c>
      <c r="AX517" s="44">
        <f t="shared" si="260"/>
        <v>0</v>
      </c>
      <c r="AY517" s="44">
        <f t="shared" si="261"/>
        <v>0</v>
      </c>
      <c r="AZ517" s="44">
        <f t="shared" si="262"/>
        <v>0</v>
      </c>
      <c r="BA517" s="44">
        <f t="shared" si="263"/>
        <v>0</v>
      </c>
      <c r="BB517" s="44">
        <f t="shared" si="264"/>
        <v>0</v>
      </c>
      <c r="BC517" s="44">
        <f t="shared" si="265"/>
        <v>0</v>
      </c>
      <c r="BD517" s="44">
        <f t="shared" si="266"/>
        <v>0</v>
      </c>
      <c r="BE517" s="45">
        <f t="shared" si="267"/>
        <v>22.5</v>
      </c>
      <c r="BF517" s="46"/>
      <c r="BG517" s="47">
        <f t="shared" si="268"/>
        <v>0</v>
      </c>
      <c r="BH517" s="47">
        <f t="shared" si="269"/>
        <v>0</v>
      </c>
      <c r="BI517" s="47">
        <f t="shared" si="270"/>
        <v>0</v>
      </c>
      <c r="BJ517" s="48">
        <f t="shared" si="271"/>
        <v>18</v>
      </c>
      <c r="BK517" s="48">
        <f t="shared" si="272"/>
        <v>0.5</v>
      </c>
      <c r="BL517" s="48">
        <f t="shared" si="273"/>
        <v>4.5</v>
      </c>
    </row>
    <row r="518" spans="1:64" s="2" customFormat="1" ht="30" customHeight="1">
      <c r="A518" s="29" t="str">
        <f t="shared" ref="A518:A581" si="274">IF(C518&gt;0, VLOOKUP(C518,Код_ООП,12,FALSE()),0)</f>
        <v>Д</v>
      </c>
      <c r="B518" s="29" t="str">
        <f t="shared" ref="B518:B581" si="275">IF(C518&gt;0, VLOOKUP(C518,Код_ООП,11,FALSE()),0)</f>
        <v>Б</v>
      </c>
      <c r="C518" s="30" t="s">
        <v>227</v>
      </c>
      <c r="D518" s="31" t="str">
        <f t="shared" ref="D518:D581" si="276">IF(C518&gt;0, VLOOKUP(C518,Код_ООП,2,FALSE()),0)</f>
        <v>'02.03.00</v>
      </c>
      <c r="E518" s="32" t="str">
        <f t="shared" ref="E518:E581" si="277">IF(C518&gt;0, VLOOKUP(C518,Код_ООП,8,FALSE()),0)</f>
        <v>Компьютерные и информационные науки (УГСН)</v>
      </c>
      <c r="F518" s="33" t="s">
        <v>74</v>
      </c>
      <c r="G518" s="33" t="s">
        <v>89</v>
      </c>
      <c r="H518" s="34"/>
      <c r="I518" s="34"/>
      <c r="J518" s="35" t="s">
        <v>238</v>
      </c>
      <c r="K518" s="36">
        <v>4</v>
      </c>
      <c r="L518" s="36">
        <v>18</v>
      </c>
      <c r="M518" s="37" t="s">
        <v>108</v>
      </c>
      <c r="N518" s="36"/>
      <c r="O518" s="36">
        <v>2</v>
      </c>
      <c r="P518" s="36"/>
      <c r="Q518" s="37" t="s">
        <v>85</v>
      </c>
      <c r="R518" s="36"/>
      <c r="S518" s="36"/>
      <c r="T518" s="36"/>
      <c r="U518" s="36"/>
      <c r="V518" s="36"/>
      <c r="W518" s="39" t="str">
        <f t="shared" ref="W518:W581" si="278">MID(C518,1,5)</f>
        <v>НКАбд</v>
      </c>
      <c r="X518" s="36" t="s">
        <v>116</v>
      </c>
      <c r="Y518" s="36">
        <v>1</v>
      </c>
      <c r="Z518" s="36">
        <v>1</v>
      </c>
      <c r="AA518" s="39">
        <f t="shared" ref="AA518:AA581" si="279">AB518+AC518</f>
        <v>13</v>
      </c>
      <c r="AB518" s="49">
        <v>7</v>
      </c>
      <c r="AC518" s="49">
        <v>6</v>
      </c>
      <c r="AD518" s="40">
        <f t="shared" ref="AD518:AD581" si="280">IF(M518="сп",6,IF(M518="клн",8,IF(OR(M518="лаб",M518="ия"),12,IF(OR(M518="пр",M518="ТЕСТ"),IF(OR(B518="Б",B518="С"),24,12),IF(M518="лек",AA518,1)))))</f>
        <v>12</v>
      </c>
      <c r="AE518" s="41">
        <f t="shared" ref="AE518:AE581" si="281">IF(AF518&gt;1,1,AF518)</f>
        <v>1</v>
      </c>
      <c r="AF518" s="41">
        <f t="shared" ref="AF518:AF581" si="282">AA518/AD518</f>
        <v>1.0833333333333333</v>
      </c>
      <c r="AG518" s="42" t="s">
        <v>80</v>
      </c>
      <c r="AH518" s="37" t="s">
        <v>81</v>
      </c>
      <c r="AI518" s="37" t="s">
        <v>94</v>
      </c>
      <c r="AJ518" s="43" t="s">
        <v>124</v>
      </c>
      <c r="AK518" s="37"/>
      <c r="AL518" s="44">
        <f t="shared" ref="AL518:AL581" si="283">IF(OR(M518="лек",M518="ТУИС"),(IF(NOT(B518="ЦМ"),N518*L518,0)),0)</f>
        <v>0</v>
      </c>
      <c r="AM518" s="44">
        <f t="shared" ref="AM518:AM581" si="284">IF(OR(M518="пр",M518="ия",M518="сп"),P518*AE518*L518,0)</f>
        <v>0</v>
      </c>
      <c r="AN518" s="44">
        <f t="shared" ref="AN518:AN581" si="285">IF(OR(M518="лаб",M518="клн"),O518*AE518*L518,0)</f>
        <v>36</v>
      </c>
      <c r="AO518" s="44">
        <f t="shared" ref="AO518:AO581" si="286">IF((AND(OR(K518=1,K518=2,K518=3,K518=4,K518=5,K518=6,K518=7,K518=8,K518=9,K518=10,K518=11,K518=12),OR(Q518="Зач",Q518="Экз"))),ТКиРА*AA518,0)+IF(SUM(N518:P518)&lt;&gt;0,IF(Q518="ТК",ТКиРА*AA518,0),0)</f>
        <v>4.29</v>
      </c>
      <c r="AP518" s="44">
        <f t="shared" ref="AP518:AP581" si="287">IF(SUM(O518:P518)&lt;&gt;0,IF(Q518="Зач",ПАБРС*AA518,0),0)+IF(N518&lt;&gt;0,IF(Q518="Экз",ПАБРС*AA518,0),0)</f>
        <v>6.5</v>
      </c>
      <c r="AQ518" s="44">
        <f t="shared" ref="AQ518:AQ581" si="288">IF(AP518&lt;&gt;0,ОфВед*(IF(OR(M518="лек",M518="лаб"),Z518,AE518)),0)</f>
        <v>1</v>
      </c>
      <c r="AR518" s="44">
        <f t="shared" ref="AR518:AR581" si="289">IF(A518="Д",ТКЛД,IF(A518="В",ТКЛВ,IF(A518="З",ТКЛЗ,0)))*AL518*Z518</f>
        <v>0</v>
      </c>
      <c r="AS518" s="44">
        <f t="shared" ref="AS518:AS581" si="290">IF(OR(M518="лаб",M518="пр"),IF(R518="К",AA518*ВПКР,IF(R518="М",AA518*ВПИБ,0)),0)</f>
        <v>0</v>
      </c>
      <c r="AT518" s="44">
        <f t="shared" ref="AT518:AT581" si="291">IF(OR(M518="лаб",M518="пр"),IF(S518="К",AA518*ВПКП,0),0)</f>
        <v>0</v>
      </c>
      <c r="AU518" s="44">
        <f t="shared" ref="AU518:AU581" si="292">IF(M518="УП",T518/1.5*AA518*РУП,IF(M518="УПМ",T518/1.5*AA518*РУПЛеч,0))</f>
        <v>0</v>
      </c>
      <c r="AV518" s="44">
        <f>IF(M518="ПП",РПП*AA518*(U518/1.5),IF(M518="ВП",ВПр*AA518*(U518/1.5),IF(M518="РПА",РПА*AA518*(U518/1.5),IF(M518="КПА",кпа*AA518*(U518/1.5),0))))</f>
        <v>0</v>
      </c>
      <c r="AW518" s="44">
        <f t="shared" ref="AW518:AW581" si="293">IF(M518="НР",(AB518*НИРМ+AC518*НИРМИн)*(V518/1.5),IF(M518="НИ",(AB518*НИРА+AC518*НИРАИ)*(V518/1.5),0))</f>
        <v>0</v>
      </c>
      <c r="AX518" s="44">
        <f t="shared" ref="AX518:AX581" si="294">IF(AND(M518="ЦП",B518="ЦМ"),AA518*ЦП,0)</f>
        <v>0</v>
      </c>
      <c r="AY518" s="44">
        <f t="shared" ref="AY518:AY581" si="295">IF(B518="А",IF(M518="РР",AA518*РефАсп,IF(M518="РРФ",AA518*РефФил,0)),0)</f>
        <v>0</v>
      </c>
      <c r="AZ518" s="44">
        <f t="shared" ref="AZ518:AZ581" si="296">IF(AND(Q518="КЭ",M518="ЧК"),AA518*КдЭк,0)</f>
        <v>0</v>
      </c>
      <c r="BA518" s="44">
        <f t="shared" ref="BA518:BA581" si="297">IF(AND(M518="НКД",B518="Д"),AA518*НКД,0)+IF(AND(M518="РПЛ",B518="А"),AA518*РукПЛ,0)+IF(AND(M518="РСтж",B518="А"),AB518*РукСт+AC518*РукИСт,0)+IF(M518="ФГТ",AB518*РукРФа+AC518*РукИна,0)</f>
        <v>0</v>
      </c>
      <c r="BB518" s="44">
        <f t="shared" ref="BB518:BB581" si="298">IF(M518="РК",IF(OR(B518="С",B518="М"),(AB518*РСМ+AC518*РСМИ),0),0)+IF(M518="РК",IF(B518="Б",(AB518*РБ+AC518*РБИ),0),0)+IF(M518="РК",IF(B518="А",(AB518*РНКР+AC518*РНКРИн),0),0)+IF(AND(Q518="ПАкр"),AA518*0.3)</f>
        <v>0</v>
      </c>
      <c r="BC518" s="44">
        <f t="shared" ref="BC518:BC581" si="299">IF(M518="РДП",IF(B518="А",AA518*РРА,IF(OR(B518="С",B518="М"),AA518*РРСМ,IF(B518="Б",AA518*РРБ,0))),IF(M518="РДИ",AA518*РДП,0))</f>
        <v>0</v>
      </c>
      <c r="BD518" s="44">
        <f t="shared" ref="BD518:BD581" si="300">IF(M518="ЧГ",AA518*ЧГ,IF(M518="ПГ",AA518*ПГ,IF(M518="ТЕСТ",ТГИЭ*AF518,IF(M518="СГ",AA518*СГ,0))))</f>
        <v>0</v>
      </c>
      <c r="BE518" s="45">
        <f t="shared" ref="BE518:BE581" si="301">SUM(AL518:BD518)</f>
        <v>47.79</v>
      </c>
      <c r="BF518" s="46"/>
      <c r="BG518" s="47">
        <f t="shared" ref="BG518:BG581" si="302">IF(OR(K518="1;1",K518="1;2",K518=1,K518="3;1",K518="3;2",K518=3,K518="5;1",K518="5;2",K518=5,K518="7;1",K518="7;2",K518=7,K518="9;1",K518="9;2",K518=9,K518=11),SUM(AL518:AN518),0)</f>
        <v>0</v>
      </c>
      <c r="BH518" s="47">
        <f t="shared" ref="BH518:BH581" si="303">IF(BG518&lt;&gt;0,SUM(N518:P518)/2,0)</f>
        <v>0</v>
      </c>
      <c r="BI518" s="47">
        <f t="shared" ref="BI518:BI581" si="304">IF(OR(K518="1;1",K518="1;2",K518=1,K518="3;1",K518="3;2",K518=3,K518="5;1",K518="5;2",K518=5,K518="7;1",K518="7;2",K518=7,K518="9;1",K518="9;2",K518=9,K518=11),SUM(AO518:BD518),0)</f>
        <v>0</v>
      </c>
      <c r="BJ518" s="48">
        <f t="shared" ref="BJ518:BJ581" si="305">IF(OR(K518="2;3",K518="2;4",K518=2,K518="4;3",K518="4;4",K518=4,K518="6;3",K518="6;4",K518=6,K518="8;3",K518="8;4",K518=8,K518="10;3",K518="10;4",K518=10,K518=12),SUM(AL518:AN518),0)</f>
        <v>36</v>
      </c>
      <c r="BK518" s="48">
        <f t="shared" ref="BK518:BK581" si="306">IF(BJ518&lt;&gt;0,SUM(N518:P518)/2,0)</f>
        <v>1</v>
      </c>
      <c r="BL518" s="48">
        <f t="shared" ref="BL518:BL581" si="307">IF(OR(K518="2;3",K518="2;4",K518=2,K518="4;3",K518="4;4",K518=4,K518="6;3",K518="6;4",K518=6,K518="8;3",K518="8;4",K518=8,K518="10;3",K518="10;4",K518=10,K518=12),SUM(AO518:BD518),0)</f>
        <v>11.79</v>
      </c>
    </row>
    <row r="519" spans="1:64" s="2" customFormat="1" ht="30" customHeight="1">
      <c r="A519" s="29" t="str">
        <f t="shared" si="274"/>
        <v>Д</v>
      </c>
      <c r="B519" s="29" t="str">
        <f t="shared" si="275"/>
        <v>Б</v>
      </c>
      <c r="C519" s="30" t="s">
        <v>227</v>
      </c>
      <c r="D519" s="31" t="str">
        <f t="shared" si="276"/>
        <v>'02.03.00</v>
      </c>
      <c r="E519" s="32" t="str">
        <f t="shared" si="277"/>
        <v>Компьютерные и информационные науки (УГСН)</v>
      </c>
      <c r="F519" s="33" t="s">
        <v>74</v>
      </c>
      <c r="G519" s="33" t="s">
        <v>89</v>
      </c>
      <c r="H519" s="34"/>
      <c r="I519" s="34"/>
      <c r="J519" s="35" t="s">
        <v>238</v>
      </c>
      <c r="K519" s="36">
        <v>4</v>
      </c>
      <c r="L519" s="36">
        <v>18</v>
      </c>
      <c r="M519" s="37" t="s">
        <v>108</v>
      </c>
      <c r="N519" s="36"/>
      <c r="O519" s="36">
        <v>2</v>
      </c>
      <c r="P519" s="36"/>
      <c r="Q519" s="37" t="s">
        <v>85</v>
      </c>
      <c r="R519" s="36"/>
      <c r="S519" s="36"/>
      <c r="T519" s="36"/>
      <c r="U519" s="36"/>
      <c r="V519" s="36"/>
      <c r="W519" s="39" t="str">
        <f t="shared" si="278"/>
        <v>НКАбд</v>
      </c>
      <c r="X519" s="36" t="s">
        <v>116</v>
      </c>
      <c r="Y519" s="36">
        <v>1</v>
      </c>
      <c r="Z519" s="36">
        <v>1</v>
      </c>
      <c r="AA519" s="39">
        <f t="shared" si="279"/>
        <v>13</v>
      </c>
      <c r="AB519" s="49">
        <v>7</v>
      </c>
      <c r="AC519" s="49">
        <v>6</v>
      </c>
      <c r="AD519" s="40">
        <f t="shared" si="280"/>
        <v>12</v>
      </c>
      <c r="AE519" s="41">
        <f t="shared" si="281"/>
        <v>1</v>
      </c>
      <c r="AF519" s="41">
        <f t="shared" si="282"/>
        <v>1.0833333333333333</v>
      </c>
      <c r="AG519" s="42" t="s">
        <v>80</v>
      </c>
      <c r="AH519" s="37" t="s">
        <v>81</v>
      </c>
      <c r="AI519" s="37" t="s">
        <v>94</v>
      </c>
      <c r="AJ519" s="51" t="s">
        <v>124</v>
      </c>
      <c r="AK519" s="37"/>
      <c r="AL519" s="44">
        <f t="shared" si="283"/>
        <v>0</v>
      </c>
      <c r="AM519" s="44">
        <f t="shared" si="284"/>
        <v>0</v>
      </c>
      <c r="AN519" s="44">
        <f t="shared" si="285"/>
        <v>36</v>
      </c>
      <c r="AO519" s="44">
        <f t="shared" si="286"/>
        <v>4.29</v>
      </c>
      <c r="AP519" s="44">
        <f t="shared" si="287"/>
        <v>6.5</v>
      </c>
      <c r="AQ519" s="44">
        <f t="shared" si="288"/>
        <v>1</v>
      </c>
      <c r="AR519" s="44">
        <f t="shared" si="289"/>
        <v>0</v>
      </c>
      <c r="AS519" s="44">
        <f t="shared" si="290"/>
        <v>0</v>
      </c>
      <c r="AT519" s="44">
        <f t="shared" si="291"/>
        <v>0</v>
      </c>
      <c r="AU519" s="44">
        <f t="shared" si="292"/>
        <v>0</v>
      </c>
      <c r="AV519" s="44">
        <f>IF(M519="ПП",РПП*AA519*(U519/1.5),IF(M519="ВП",ВПр*AA519*(U519/1.5),IF(M519="РПА",РПА*AA519*(U519/1.5),IF(M519="КПА",кпа*AA519*(U519/1.5),0))))</f>
        <v>0</v>
      </c>
      <c r="AW519" s="44">
        <f t="shared" si="293"/>
        <v>0</v>
      </c>
      <c r="AX519" s="44">
        <f t="shared" si="294"/>
        <v>0</v>
      </c>
      <c r="AY519" s="44">
        <f t="shared" si="295"/>
        <v>0</v>
      </c>
      <c r="AZ519" s="44">
        <f t="shared" si="296"/>
        <v>0</v>
      </c>
      <c r="BA519" s="44">
        <f t="shared" si="297"/>
        <v>0</v>
      </c>
      <c r="BB519" s="44">
        <f t="shared" si="298"/>
        <v>0</v>
      </c>
      <c r="BC519" s="44">
        <f t="shared" si="299"/>
        <v>0</v>
      </c>
      <c r="BD519" s="44">
        <f t="shared" si="300"/>
        <v>0</v>
      </c>
      <c r="BE519" s="45">
        <f t="shared" si="301"/>
        <v>47.79</v>
      </c>
      <c r="BF519" s="46"/>
      <c r="BG519" s="47">
        <f t="shared" si="302"/>
        <v>0</v>
      </c>
      <c r="BH519" s="47">
        <f t="shared" si="303"/>
        <v>0</v>
      </c>
      <c r="BI519" s="47">
        <f t="shared" si="304"/>
        <v>0</v>
      </c>
      <c r="BJ519" s="48">
        <f t="shared" si="305"/>
        <v>36</v>
      </c>
      <c r="BK519" s="48">
        <f t="shared" si="306"/>
        <v>1</v>
      </c>
      <c r="BL519" s="48">
        <f t="shared" si="307"/>
        <v>11.79</v>
      </c>
    </row>
    <row r="520" spans="1:64" s="2" customFormat="1" ht="30" customHeight="1">
      <c r="A520" s="29" t="str">
        <f t="shared" si="274"/>
        <v>Д</v>
      </c>
      <c r="B520" s="29" t="str">
        <f t="shared" si="275"/>
        <v>Б</v>
      </c>
      <c r="C520" s="30" t="s">
        <v>227</v>
      </c>
      <c r="D520" s="31" t="str">
        <f t="shared" si="276"/>
        <v>'02.03.00</v>
      </c>
      <c r="E520" s="32" t="str">
        <f t="shared" si="277"/>
        <v>Компьютерные и информационные науки (УГСН)</v>
      </c>
      <c r="F520" s="33" t="s">
        <v>74</v>
      </c>
      <c r="G520" s="33" t="s">
        <v>89</v>
      </c>
      <c r="H520" s="34"/>
      <c r="I520" s="34"/>
      <c r="J520" s="35" t="s">
        <v>238</v>
      </c>
      <c r="K520" s="38">
        <v>4</v>
      </c>
      <c r="L520" s="36">
        <v>18</v>
      </c>
      <c r="M520" s="37" t="s">
        <v>108</v>
      </c>
      <c r="N520" s="38"/>
      <c r="O520" s="38">
        <v>2</v>
      </c>
      <c r="P520" s="38"/>
      <c r="Q520" s="37" t="s">
        <v>85</v>
      </c>
      <c r="R520" s="38"/>
      <c r="S520" s="38"/>
      <c r="T520" s="38"/>
      <c r="U520" s="38"/>
      <c r="V520" s="38"/>
      <c r="W520" s="39" t="str">
        <f t="shared" si="278"/>
        <v>НКАбд</v>
      </c>
      <c r="X520" s="36" t="s">
        <v>133</v>
      </c>
      <c r="Y520" s="36">
        <v>1</v>
      </c>
      <c r="Z520" s="36">
        <v>1</v>
      </c>
      <c r="AA520" s="39">
        <f t="shared" si="279"/>
        <v>13</v>
      </c>
      <c r="AB520" s="49">
        <v>7</v>
      </c>
      <c r="AC520" s="49">
        <v>6</v>
      </c>
      <c r="AD520" s="40">
        <f t="shared" si="280"/>
        <v>12</v>
      </c>
      <c r="AE520" s="41">
        <f t="shared" si="281"/>
        <v>1</v>
      </c>
      <c r="AF520" s="41">
        <f t="shared" si="282"/>
        <v>1.0833333333333333</v>
      </c>
      <c r="AG520" s="42" t="s">
        <v>80</v>
      </c>
      <c r="AH520" s="37" t="s">
        <v>81</v>
      </c>
      <c r="AI520" s="37" t="s">
        <v>94</v>
      </c>
      <c r="AJ520" s="43" t="s">
        <v>124</v>
      </c>
      <c r="AK520" s="37"/>
      <c r="AL520" s="44">
        <f t="shared" si="283"/>
        <v>0</v>
      </c>
      <c r="AM520" s="44">
        <f t="shared" si="284"/>
        <v>0</v>
      </c>
      <c r="AN520" s="44">
        <f t="shared" si="285"/>
        <v>36</v>
      </c>
      <c r="AO520" s="44">
        <f t="shared" si="286"/>
        <v>4.29</v>
      </c>
      <c r="AP520" s="44">
        <f t="shared" si="287"/>
        <v>6.5</v>
      </c>
      <c r="AQ520" s="44">
        <f t="shared" si="288"/>
        <v>1</v>
      </c>
      <c r="AR520" s="44">
        <f t="shared" si="289"/>
        <v>0</v>
      </c>
      <c r="AS520" s="44">
        <f t="shared" si="290"/>
        <v>0</v>
      </c>
      <c r="AT520" s="44">
        <f t="shared" si="291"/>
        <v>0</v>
      </c>
      <c r="AU520" s="44">
        <f t="shared" si="292"/>
        <v>0</v>
      </c>
      <c r="AV520" s="44">
        <f>IF(M520="ПП",РПП*AA520*(U520/1.5),IF(M520="ВП",ВПр*AA520*(U520/1.5),IF(M520="РПА",РПА*AA520*(U520/1.5),IF(M520="КПА",кпа*AA520*(U520/1.5),0))))</f>
        <v>0</v>
      </c>
      <c r="AW520" s="44">
        <f t="shared" si="293"/>
        <v>0</v>
      </c>
      <c r="AX520" s="44">
        <f t="shared" si="294"/>
        <v>0</v>
      </c>
      <c r="AY520" s="44">
        <f t="shared" si="295"/>
        <v>0</v>
      </c>
      <c r="AZ520" s="44">
        <f t="shared" si="296"/>
        <v>0</v>
      </c>
      <c r="BA520" s="44">
        <f t="shared" si="297"/>
        <v>0</v>
      </c>
      <c r="BB520" s="44">
        <f t="shared" si="298"/>
        <v>0</v>
      </c>
      <c r="BC520" s="44">
        <f t="shared" si="299"/>
        <v>0</v>
      </c>
      <c r="BD520" s="44">
        <f t="shared" si="300"/>
        <v>0</v>
      </c>
      <c r="BE520" s="45">
        <f t="shared" si="301"/>
        <v>47.79</v>
      </c>
      <c r="BF520" s="46"/>
      <c r="BG520" s="47">
        <f t="shared" si="302"/>
        <v>0</v>
      </c>
      <c r="BH520" s="47">
        <f t="shared" si="303"/>
        <v>0</v>
      </c>
      <c r="BI520" s="47">
        <f t="shared" si="304"/>
        <v>0</v>
      </c>
      <c r="BJ520" s="48">
        <f t="shared" si="305"/>
        <v>36</v>
      </c>
      <c r="BK520" s="48">
        <f t="shared" si="306"/>
        <v>1</v>
      </c>
      <c r="BL520" s="48">
        <f t="shared" si="307"/>
        <v>11.79</v>
      </c>
    </row>
    <row r="521" spans="1:64" s="2" customFormat="1" ht="30" customHeight="1">
      <c r="A521" s="29" t="str">
        <f t="shared" si="274"/>
        <v>Д</v>
      </c>
      <c r="B521" s="29" t="str">
        <f t="shared" si="275"/>
        <v>Б</v>
      </c>
      <c r="C521" s="30" t="s">
        <v>227</v>
      </c>
      <c r="D521" s="31" t="str">
        <f t="shared" si="276"/>
        <v>'02.03.00</v>
      </c>
      <c r="E521" s="32" t="str">
        <f t="shared" si="277"/>
        <v>Компьютерные и информационные науки (УГСН)</v>
      </c>
      <c r="F521" s="33" t="s">
        <v>74</v>
      </c>
      <c r="G521" s="33" t="s">
        <v>89</v>
      </c>
      <c r="H521" s="34"/>
      <c r="I521" s="34"/>
      <c r="J521" s="35" t="s">
        <v>238</v>
      </c>
      <c r="K521" s="36">
        <v>4</v>
      </c>
      <c r="L521" s="36">
        <v>18</v>
      </c>
      <c r="M521" s="37" t="s">
        <v>108</v>
      </c>
      <c r="N521" s="36"/>
      <c r="O521" s="36">
        <v>2</v>
      </c>
      <c r="P521" s="36"/>
      <c r="Q521" s="37" t="s">
        <v>85</v>
      </c>
      <c r="R521" s="36"/>
      <c r="S521" s="36"/>
      <c r="T521" s="36"/>
      <c r="U521" s="36"/>
      <c r="V521" s="36"/>
      <c r="W521" s="39" t="str">
        <f t="shared" si="278"/>
        <v>НКАбд</v>
      </c>
      <c r="X521" s="36" t="s">
        <v>133</v>
      </c>
      <c r="Y521" s="36">
        <v>1</v>
      </c>
      <c r="Z521" s="36">
        <v>1</v>
      </c>
      <c r="AA521" s="39">
        <f t="shared" si="279"/>
        <v>13</v>
      </c>
      <c r="AB521" s="49">
        <v>7</v>
      </c>
      <c r="AC521" s="49">
        <v>6</v>
      </c>
      <c r="AD521" s="40">
        <f t="shared" si="280"/>
        <v>12</v>
      </c>
      <c r="AE521" s="41">
        <f t="shared" si="281"/>
        <v>1</v>
      </c>
      <c r="AF521" s="41">
        <f t="shared" si="282"/>
        <v>1.0833333333333333</v>
      </c>
      <c r="AG521" s="42" t="s">
        <v>80</v>
      </c>
      <c r="AH521" s="37" t="s">
        <v>81</v>
      </c>
      <c r="AI521" s="37" t="s">
        <v>94</v>
      </c>
      <c r="AJ521" s="43" t="s">
        <v>124</v>
      </c>
      <c r="AK521" s="37"/>
      <c r="AL521" s="44">
        <f t="shared" si="283"/>
        <v>0</v>
      </c>
      <c r="AM521" s="44">
        <f t="shared" si="284"/>
        <v>0</v>
      </c>
      <c r="AN521" s="44">
        <f t="shared" si="285"/>
        <v>36</v>
      </c>
      <c r="AO521" s="44">
        <f t="shared" si="286"/>
        <v>4.29</v>
      </c>
      <c r="AP521" s="44">
        <f t="shared" si="287"/>
        <v>6.5</v>
      </c>
      <c r="AQ521" s="44">
        <f t="shared" si="288"/>
        <v>1</v>
      </c>
      <c r="AR521" s="44">
        <f t="shared" si="289"/>
        <v>0</v>
      </c>
      <c r="AS521" s="44">
        <f t="shared" si="290"/>
        <v>0</v>
      </c>
      <c r="AT521" s="44">
        <f t="shared" si="291"/>
        <v>0</v>
      </c>
      <c r="AU521" s="44">
        <f t="shared" si="292"/>
        <v>0</v>
      </c>
      <c r="AV521" s="44">
        <f>IF(M521="ПП",РПП*AA521*(U521/1.5),IF(M521="ВП",ВПр*AA521*(U521/1.5),IF(M521="РПА",РПА*AA521*(U521/1.5),IF(M521="КПА",кпа*AA521*(U521/1.5),0))))</f>
        <v>0</v>
      </c>
      <c r="AW521" s="44">
        <f t="shared" si="293"/>
        <v>0</v>
      </c>
      <c r="AX521" s="44">
        <f t="shared" si="294"/>
        <v>0</v>
      </c>
      <c r="AY521" s="44">
        <f t="shared" si="295"/>
        <v>0</v>
      </c>
      <c r="AZ521" s="44">
        <f t="shared" si="296"/>
        <v>0</v>
      </c>
      <c r="BA521" s="44">
        <f t="shared" si="297"/>
        <v>0</v>
      </c>
      <c r="BB521" s="44">
        <f t="shared" si="298"/>
        <v>0</v>
      </c>
      <c r="BC521" s="44">
        <f t="shared" si="299"/>
        <v>0</v>
      </c>
      <c r="BD521" s="44">
        <f t="shared" si="300"/>
        <v>0</v>
      </c>
      <c r="BE521" s="45">
        <f t="shared" si="301"/>
        <v>47.79</v>
      </c>
      <c r="BF521" s="46"/>
      <c r="BG521" s="47">
        <f t="shared" si="302"/>
        <v>0</v>
      </c>
      <c r="BH521" s="47">
        <f t="shared" si="303"/>
        <v>0</v>
      </c>
      <c r="BI521" s="47">
        <f t="shared" si="304"/>
        <v>0</v>
      </c>
      <c r="BJ521" s="48">
        <f t="shared" si="305"/>
        <v>36</v>
      </c>
      <c r="BK521" s="48">
        <f t="shared" si="306"/>
        <v>1</v>
      </c>
      <c r="BL521" s="48">
        <f t="shared" si="307"/>
        <v>11.79</v>
      </c>
    </row>
    <row r="522" spans="1:64" s="2" customFormat="1" ht="30" customHeight="1">
      <c r="A522" s="29" t="str">
        <f t="shared" si="274"/>
        <v>Д</v>
      </c>
      <c r="B522" s="29" t="str">
        <f t="shared" si="275"/>
        <v>Б</v>
      </c>
      <c r="C522" s="30" t="s">
        <v>227</v>
      </c>
      <c r="D522" s="31" t="str">
        <f t="shared" si="276"/>
        <v>'02.03.00</v>
      </c>
      <c r="E522" s="32" t="str">
        <f t="shared" si="277"/>
        <v>Компьютерные и информационные науки (УГСН)</v>
      </c>
      <c r="F522" s="33" t="s">
        <v>74</v>
      </c>
      <c r="G522" s="33" t="s">
        <v>89</v>
      </c>
      <c r="H522" s="34"/>
      <c r="I522" s="34"/>
      <c r="J522" s="35" t="s">
        <v>238</v>
      </c>
      <c r="K522" s="36">
        <v>4</v>
      </c>
      <c r="L522" s="36">
        <v>18</v>
      </c>
      <c r="M522" s="37" t="s">
        <v>108</v>
      </c>
      <c r="N522" s="36"/>
      <c r="O522" s="36">
        <v>2</v>
      </c>
      <c r="P522" s="36"/>
      <c r="Q522" s="37" t="s">
        <v>85</v>
      </c>
      <c r="R522" s="36"/>
      <c r="S522" s="36"/>
      <c r="T522" s="36"/>
      <c r="U522" s="36"/>
      <c r="V522" s="36"/>
      <c r="W522" s="39" t="str">
        <f t="shared" si="278"/>
        <v>НКАбд</v>
      </c>
      <c r="X522" s="36" t="s">
        <v>134</v>
      </c>
      <c r="Y522" s="36">
        <v>1</v>
      </c>
      <c r="Z522" s="36">
        <v>1</v>
      </c>
      <c r="AA522" s="39">
        <f t="shared" si="279"/>
        <v>12</v>
      </c>
      <c r="AB522" s="49">
        <v>7</v>
      </c>
      <c r="AC522" s="49">
        <v>5</v>
      </c>
      <c r="AD522" s="40">
        <f t="shared" si="280"/>
        <v>12</v>
      </c>
      <c r="AE522" s="41">
        <f t="shared" si="281"/>
        <v>1</v>
      </c>
      <c r="AF522" s="41">
        <f t="shared" si="282"/>
        <v>1</v>
      </c>
      <c r="AG522" s="42" t="s">
        <v>80</v>
      </c>
      <c r="AH522" s="37" t="s">
        <v>81</v>
      </c>
      <c r="AI522" s="37" t="s">
        <v>94</v>
      </c>
      <c r="AJ522" s="43" t="s">
        <v>124</v>
      </c>
      <c r="AK522" s="37"/>
      <c r="AL522" s="44">
        <f t="shared" si="283"/>
        <v>0</v>
      </c>
      <c r="AM522" s="44">
        <f t="shared" si="284"/>
        <v>0</v>
      </c>
      <c r="AN522" s="44">
        <f t="shared" si="285"/>
        <v>36</v>
      </c>
      <c r="AO522" s="44">
        <f t="shared" si="286"/>
        <v>3.96</v>
      </c>
      <c r="AP522" s="44">
        <f t="shared" si="287"/>
        <v>6</v>
      </c>
      <c r="AQ522" s="44">
        <f t="shared" si="288"/>
        <v>1</v>
      </c>
      <c r="AR522" s="44">
        <f t="shared" si="289"/>
        <v>0</v>
      </c>
      <c r="AS522" s="44">
        <f t="shared" si="290"/>
        <v>0</v>
      </c>
      <c r="AT522" s="44">
        <f t="shared" si="291"/>
        <v>0</v>
      </c>
      <c r="AU522" s="44">
        <f t="shared" si="292"/>
        <v>0</v>
      </c>
      <c r="AV522" s="44">
        <f>IF(M522="ПП",РПП*AA522*(U522/1.5),IF(M522="ВП",ВПр*AA522*(U522/1.5),IF(M522="РПА",РПА*AA522*(U522/1.5),IF(M522="КПА",кпа*AA522*(U522/1.5),0))))</f>
        <v>0</v>
      </c>
      <c r="AW522" s="44">
        <f t="shared" si="293"/>
        <v>0</v>
      </c>
      <c r="AX522" s="44">
        <f t="shared" si="294"/>
        <v>0</v>
      </c>
      <c r="AY522" s="44">
        <f t="shared" si="295"/>
        <v>0</v>
      </c>
      <c r="AZ522" s="44">
        <f t="shared" si="296"/>
        <v>0</v>
      </c>
      <c r="BA522" s="44">
        <f t="shared" si="297"/>
        <v>0</v>
      </c>
      <c r="BB522" s="44">
        <f t="shared" si="298"/>
        <v>0</v>
      </c>
      <c r="BC522" s="44">
        <f t="shared" si="299"/>
        <v>0</v>
      </c>
      <c r="BD522" s="44">
        <f t="shared" si="300"/>
        <v>0</v>
      </c>
      <c r="BE522" s="45">
        <f t="shared" si="301"/>
        <v>46.96</v>
      </c>
      <c r="BF522" s="46"/>
      <c r="BG522" s="47">
        <f t="shared" si="302"/>
        <v>0</v>
      </c>
      <c r="BH522" s="47">
        <f t="shared" si="303"/>
        <v>0</v>
      </c>
      <c r="BI522" s="47">
        <f t="shared" si="304"/>
        <v>0</v>
      </c>
      <c r="BJ522" s="48">
        <f t="shared" si="305"/>
        <v>36</v>
      </c>
      <c r="BK522" s="48">
        <f t="shared" si="306"/>
        <v>1</v>
      </c>
      <c r="BL522" s="48">
        <f t="shared" si="307"/>
        <v>10.96</v>
      </c>
    </row>
    <row r="523" spans="1:64" s="2" customFormat="1" ht="30" customHeight="1">
      <c r="A523" s="29" t="str">
        <f t="shared" si="274"/>
        <v>Д</v>
      </c>
      <c r="B523" s="29" t="str">
        <f t="shared" si="275"/>
        <v>Б</v>
      </c>
      <c r="C523" s="30" t="s">
        <v>227</v>
      </c>
      <c r="D523" s="31" t="str">
        <f t="shared" si="276"/>
        <v>'02.03.00</v>
      </c>
      <c r="E523" s="32" t="str">
        <f t="shared" si="277"/>
        <v>Компьютерные и информационные науки (УГСН)</v>
      </c>
      <c r="F523" s="33" t="s">
        <v>74</v>
      </c>
      <c r="G523" s="33" t="s">
        <v>89</v>
      </c>
      <c r="H523" s="34"/>
      <c r="I523" s="34"/>
      <c r="J523" s="35" t="s">
        <v>238</v>
      </c>
      <c r="K523" s="36">
        <v>4</v>
      </c>
      <c r="L523" s="36">
        <v>18</v>
      </c>
      <c r="M523" s="37" t="s">
        <v>108</v>
      </c>
      <c r="N523" s="36"/>
      <c r="O523" s="36">
        <v>2</v>
      </c>
      <c r="P523" s="36"/>
      <c r="Q523" s="37" t="s">
        <v>85</v>
      </c>
      <c r="R523" s="36"/>
      <c r="S523" s="36"/>
      <c r="T523" s="36"/>
      <c r="U523" s="36"/>
      <c r="V523" s="36"/>
      <c r="W523" s="39" t="str">
        <f t="shared" si="278"/>
        <v>НКАбд</v>
      </c>
      <c r="X523" s="36" t="s">
        <v>134</v>
      </c>
      <c r="Y523" s="36">
        <v>1</v>
      </c>
      <c r="Z523" s="36">
        <v>1</v>
      </c>
      <c r="AA523" s="39">
        <f t="shared" si="279"/>
        <v>12</v>
      </c>
      <c r="AB523" s="49">
        <v>7</v>
      </c>
      <c r="AC523" s="49">
        <v>5</v>
      </c>
      <c r="AD523" s="40">
        <f t="shared" si="280"/>
        <v>12</v>
      </c>
      <c r="AE523" s="41">
        <f t="shared" si="281"/>
        <v>1</v>
      </c>
      <c r="AF523" s="41">
        <f t="shared" si="282"/>
        <v>1</v>
      </c>
      <c r="AG523" s="42" t="s">
        <v>80</v>
      </c>
      <c r="AH523" s="37" t="s">
        <v>81</v>
      </c>
      <c r="AI523" s="37" t="s">
        <v>94</v>
      </c>
      <c r="AJ523" s="43" t="s">
        <v>124</v>
      </c>
      <c r="AK523" s="37"/>
      <c r="AL523" s="44">
        <f t="shared" si="283"/>
        <v>0</v>
      </c>
      <c r="AM523" s="44">
        <f t="shared" si="284"/>
        <v>0</v>
      </c>
      <c r="AN523" s="44">
        <f t="shared" si="285"/>
        <v>36</v>
      </c>
      <c r="AO523" s="44">
        <f t="shared" si="286"/>
        <v>3.96</v>
      </c>
      <c r="AP523" s="44">
        <f t="shared" si="287"/>
        <v>6</v>
      </c>
      <c r="AQ523" s="44">
        <f t="shared" si="288"/>
        <v>1</v>
      </c>
      <c r="AR523" s="44">
        <f t="shared" si="289"/>
        <v>0</v>
      </c>
      <c r="AS523" s="44">
        <f t="shared" si="290"/>
        <v>0</v>
      </c>
      <c r="AT523" s="44">
        <f t="shared" si="291"/>
        <v>0</v>
      </c>
      <c r="AU523" s="44">
        <f t="shared" si="292"/>
        <v>0</v>
      </c>
      <c r="AV523" s="44">
        <f>IF(M523="ПП",РПП*AA523*(U523/1.5),IF(M523="ВП",ВПр*AA523*(U523/1.5),IF(M523="РПА",РПА*AA523*(U523/1.5),IF(M523="КПА",кпа*AA523*(U523/1.5),0))))</f>
        <v>0</v>
      </c>
      <c r="AW523" s="44">
        <f t="shared" si="293"/>
        <v>0</v>
      </c>
      <c r="AX523" s="44">
        <f t="shared" si="294"/>
        <v>0</v>
      </c>
      <c r="AY523" s="44">
        <f t="shared" si="295"/>
        <v>0</v>
      </c>
      <c r="AZ523" s="44">
        <f t="shared" si="296"/>
        <v>0</v>
      </c>
      <c r="BA523" s="44">
        <f t="shared" si="297"/>
        <v>0</v>
      </c>
      <c r="BB523" s="44">
        <f t="shared" si="298"/>
        <v>0</v>
      </c>
      <c r="BC523" s="44">
        <f t="shared" si="299"/>
        <v>0</v>
      </c>
      <c r="BD523" s="44">
        <f t="shared" si="300"/>
        <v>0</v>
      </c>
      <c r="BE523" s="45">
        <f t="shared" si="301"/>
        <v>46.96</v>
      </c>
      <c r="BF523" s="46"/>
      <c r="BG523" s="47">
        <f t="shared" si="302"/>
        <v>0</v>
      </c>
      <c r="BH523" s="47">
        <f t="shared" si="303"/>
        <v>0</v>
      </c>
      <c r="BI523" s="47">
        <f t="shared" si="304"/>
        <v>0</v>
      </c>
      <c r="BJ523" s="48">
        <f t="shared" si="305"/>
        <v>36</v>
      </c>
      <c r="BK523" s="48">
        <f t="shared" si="306"/>
        <v>1</v>
      </c>
      <c r="BL523" s="48">
        <f t="shared" si="307"/>
        <v>10.96</v>
      </c>
    </row>
    <row r="524" spans="1:64" s="2" customFormat="1" ht="30" customHeight="1">
      <c r="A524" s="29" t="str">
        <f t="shared" si="274"/>
        <v>Д</v>
      </c>
      <c r="B524" s="29" t="str">
        <f t="shared" si="275"/>
        <v>Б</v>
      </c>
      <c r="C524" s="30" t="s">
        <v>227</v>
      </c>
      <c r="D524" s="31" t="str">
        <f t="shared" si="276"/>
        <v>'02.03.00</v>
      </c>
      <c r="E524" s="32" t="str">
        <f t="shared" si="277"/>
        <v>Компьютерные и информационные науки (УГСН)</v>
      </c>
      <c r="F524" s="33" t="s">
        <v>74</v>
      </c>
      <c r="G524" s="33" t="s">
        <v>89</v>
      </c>
      <c r="H524" s="34"/>
      <c r="I524" s="34"/>
      <c r="J524" s="35" t="s">
        <v>238</v>
      </c>
      <c r="K524" s="36">
        <v>4</v>
      </c>
      <c r="L524" s="36">
        <v>18</v>
      </c>
      <c r="M524" s="37" t="s">
        <v>108</v>
      </c>
      <c r="N524" s="36"/>
      <c r="O524" s="36">
        <v>2</v>
      </c>
      <c r="P524" s="36"/>
      <c r="Q524" s="37" t="s">
        <v>85</v>
      </c>
      <c r="R524" s="36"/>
      <c r="S524" s="36"/>
      <c r="T524" s="36"/>
      <c r="U524" s="36"/>
      <c r="V524" s="36"/>
      <c r="W524" s="39" t="str">
        <f t="shared" si="278"/>
        <v>НКАбд</v>
      </c>
      <c r="X524" s="36" t="s">
        <v>236</v>
      </c>
      <c r="Y524" s="36">
        <v>1</v>
      </c>
      <c r="Z524" s="36">
        <v>1</v>
      </c>
      <c r="AA524" s="39">
        <f t="shared" si="279"/>
        <v>12</v>
      </c>
      <c r="AB524" s="49">
        <v>7</v>
      </c>
      <c r="AC524" s="49">
        <v>5</v>
      </c>
      <c r="AD524" s="40">
        <f t="shared" si="280"/>
        <v>12</v>
      </c>
      <c r="AE524" s="41">
        <f t="shared" si="281"/>
        <v>1</v>
      </c>
      <c r="AF524" s="41">
        <f t="shared" si="282"/>
        <v>1</v>
      </c>
      <c r="AG524" s="42" t="s">
        <v>80</v>
      </c>
      <c r="AH524" s="37" t="s">
        <v>81</v>
      </c>
      <c r="AI524" s="37" t="s">
        <v>94</v>
      </c>
      <c r="AJ524" s="43" t="s">
        <v>124</v>
      </c>
      <c r="AK524" s="37"/>
      <c r="AL524" s="44">
        <f t="shared" si="283"/>
        <v>0</v>
      </c>
      <c r="AM524" s="44">
        <f t="shared" si="284"/>
        <v>0</v>
      </c>
      <c r="AN524" s="44">
        <f t="shared" si="285"/>
        <v>36</v>
      </c>
      <c r="AO524" s="44">
        <f t="shared" si="286"/>
        <v>3.96</v>
      </c>
      <c r="AP524" s="44">
        <f t="shared" si="287"/>
        <v>6</v>
      </c>
      <c r="AQ524" s="44">
        <f t="shared" si="288"/>
        <v>1</v>
      </c>
      <c r="AR524" s="44">
        <f t="shared" si="289"/>
        <v>0</v>
      </c>
      <c r="AS524" s="44">
        <f t="shared" si="290"/>
        <v>0</v>
      </c>
      <c r="AT524" s="44">
        <f t="shared" si="291"/>
        <v>0</v>
      </c>
      <c r="AU524" s="44">
        <f t="shared" si="292"/>
        <v>0</v>
      </c>
      <c r="AV524" s="44">
        <f>IF(M524="ПП",РПП*AA524*(U524/1.5),IF(M524="ВП",ВПр*AA524*(U524/1.5),IF(M524="РПА",РПА*AA524*(U524/1.5),IF(M524="КПА",кпа*AA524*(U524/1.5),0))))</f>
        <v>0</v>
      </c>
      <c r="AW524" s="44">
        <f t="shared" si="293"/>
        <v>0</v>
      </c>
      <c r="AX524" s="44">
        <f t="shared" si="294"/>
        <v>0</v>
      </c>
      <c r="AY524" s="44">
        <f t="shared" si="295"/>
        <v>0</v>
      </c>
      <c r="AZ524" s="44">
        <f t="shared" si="296"/>
        <v>0</v>
      </c>
      <c r="BA524" s="44">
        <f t="shared" si="297"/>
        <v>0</v>
      </c>
      <c r="BB524" s="44">
        <f t="shared" si="298"/>
        <v>0</v>
      </c>
      <c r="BC524" s="44">
        <f t="shared" si="299"/>
        <v>0</v>
      </c>
      <c r="BD524" s="44">
        <f t="shared" si="300"/>
        <v>0</v>
      </c>
      <c r="BE524" s="45">
        <f t="shared" si="301"/>
        <v>46.96</v>
      </c>
      <c r="BF524" s="46"/>
      <c r="BG524" s="47">
        <f t="shared" si="302"/>
        <v>0</v>
      </c>
      <c r="BH524" s="47">
        <f t="shared" si="303"/>
        <v>0</v>
      </c>
      <c r="BI524" s="47">
        <f t="shared" si="304"/>
        <v>0</v>
      </c>
      <c r="BJ524" s="48">
        <f t="shared" si="305"/>
        <v>36</v>
      </c>
      <c r="BK524" s="48">
        <f t="shared" si="306"/>
        <v>1</v>
      </c>
      <c r="BL524" s="48">
        <f t="shared" si="307"/>
        <v>10.96</v>
      </c>
    </row>
    <row r="525" spans="1:64" s="2" customFormat="1" ht="30" customHeight="1">
      <c r="A525" s="29" t="str">
        <f t="shared" si="274"/>
        <v>Д</v>
      </c>
      <c r="B525" s="29" t="str">
        <f t="shared" si="275"/>
        <v>Б</v>
      </c>
      <c r="C525" s="30" t="s">
        <v>227</v>
      </c>
      <c r="D525" s="31" t="str">
        <f t="shared" si="276"/>
        <v>'02.03.00</v>
      </c>
      <c r="E525" s="32" t="str">
        <f t="shared" si="277"/>
        <v>Компьютерные и информационные науки (УГСН)</v>
      </c>
      <c r="F525" s="33" t="s">
        <v>74</v>
      </c>
      <c r="G525" s="33" t="s">
        <v>89</v>
      </c>
      <c r="H525" s="34"/>
      <c r="I525" s="34"/>
      <c r="J525" s="35" t="s">
        <v>238</v>
      </c>
      <c r="K525" s="36">
        <v>4</v>
      </c>
      <c r="L525" s="36">
        <v>18</v>
      </c>
      <c r="M525" s="37" t="s">
        <v>108</v>
      </c>
      <c r="N525" s="36"/>
      <c r="O525" s="36">
        <v>2</v>
      </c>
      <c r="P525" s="36"/>
      <c r="Q525" s="37" t="s">
        <v>85</v>
      </c>
      <c r="R525" s="36"/>
      <c r="S525" s="36"/>
      <c r="T525" s="36"/>
      <c r="U525" s="36"/>
      <c r="V525" s="36"/>
      <c r="W525" s="39" t="str">
        <f t="shared" si="278"/>
        <v>НКАбд</v>
      </c>
      <c r="X525" s="36" t="s">
        <v>236</v>
      </c>
      <c r="Y525" s="36">
        <v>1</v>
      </c>
      <c r="Z525" s="36">
        <v>1</v>
      </c>
      <c r="AA525" s="39">
        <f t="shared" si="279"/>
        <v>12</v>
      </c>
      <c r="AB525" s="49">
        <v>7</v>
      </c>
      <c r="AC525" s="49">
        <v>5</v>
      </c>
      <c r="AD525" s="40">
        <f t="shared" si="280"/>
        <v>12</v>
      </c>
      <c r="AE525" s="41">
        <f t="shared" si="281"/>
        <v>1</v>
      </c>
      <c r="AF525" s="41">
        <f t="shared" si="282"/>
        <v>1</v>
      </c>
      <c r="AG525" s="42" t="s">
        <v>80</v>
      </c>
      <c r="AH525" s="37" t="s">
        <v>81</v>
      </c>
      <c r="AI525" s="37" t="s">
        <v>94</v>
      </c>
      <c r="AJ525" s="50" t="s">
        <v>124</v>
      </c>
      <c r="AK525" s="37"/>
      <c r="AL525" s="44">
        <f t="shared" si="283"/>
        <v>0</v>
      </c>
      <c r="AM525" s="44">
        <f t="shared" si="284"/>
        <v>0</v>
      </c>
      <c r="AN525" s="44">
        <f t="shared" si="285"/>
        <v>36</v>
      </c>
      <c r="AO525" s="44">
        <f t="shared" si="286"/>
        <v>3.96</v>
      </c>
      <c r="AP525" s="44">
        <f t="shared" si="287"/>
        <v>6</v>
      </c>
      <c r="AQ525" s="44">
        <f t="shared" si="288"/>
        <v>1</v>
      </c>
      <c r="AR525" s="44">
        <f t="shared" si="289"/>
        <v>0</v>
      </c>
      <c r="AS525" s="44">
        <f t="shared" si="290"/>
        <v>0</v>
      </c>
      <c r="AT525" s="44">
        <f t="shared" si="291"/>
        <v>0</v>
      </c>
      <c r="AU525" s="44">
        <f t="shared" si="292"/>
        <v>0</v>
      </c>
      <c r="AV525" s="44">
        <f>IF(M525="ПП",РПП*AA525*(U525/1.5),IF(M525="ВП",ВПр*AA525*(U525/1.5),IF(M525="РПА",РПА*AA525*(U525/1.5),IF(M525="КПА",кпа*AA525*(U525/1.5),0))))</f>
        <v>0</v>
      </c>
      <c r="AW525" s="44">
        <f t="shared" si="293"/>
        <v>0</v>
      </c>
      <c r="AX525" s="44">
        <f t="shared" si="294"/>
        <v>0</v>
      </c>
      <c r="AY525" s="44">
        <f t="shared" si="295"/>
        <v>0</v>
      </c>
      <c r="AZ525" s="44">
        <f t="shared" si="296"/>
        <v>0</v>
      </c>
      <c r="BA525" s="44">
        <f t="shared" si="297"/>
        <v>0</v>
      </c>
      <c r="BB525" s="44">
        <f t="shared" si="298"/>
        <v>0</v>
      </c>
      <c r="BC525" s="44">
        <f t="shared" si="299"/>
        <v>0</v>
      </c>
      <c r="BD525" s="44">
        <f t="shared" si="300"/>
        <v>0</v>
      </c>
      <c r="BE525" s="45">
        <f t="shared" si="301"/>
        <v>46.96</v>
      </c>
      <c r="BF525" s="46"/>
      <c r="BG525" s="47">
        <f t="shared" si="302"/>
        <v>0</v>
      </c>
      <c r="BH525" s="47">
        <f t="shared" si="303"/>
        <v>0</v>
      </c>
      <c r="BI525" s="47">
        <f t="shared" si="304"/>
        <v>0</v>
      </c>
      <c r="BJ525" s="48">
        <f t="shared" si="305"/>
        <v>36</v>
      </c>
      <c r="BK525" s="48">
        <f t="shared" si="306"/>
        <v>1</v>
      </c>
      <c r="BL525" s="48">
        <f t="shared" si="307"/>
        <v>10.96</v>
      </c>
    </row>
    <row r="526" spans="1:64" s="2" customFormat="1" ht="30" customHeight="1">
      <c r="A526" s="29" t="str">
        <f t="shared" si="274"/>
        <v>Д</v>
      </c>
      <c r="B526" s="29" t="str">
        <f t="shared" si="275"/>
        <v>Б</v>
      </c>
      <c r="C526" s="30" t="s">
        <v>227</v>
      </c>
      <c r="D526" s="31" t="str">
        <f t="shared" si="276"/>
        <v>'02.03.00</v>
      </c>
      <c r="E526" s="32" t="str">
        <f t="shared" si="277"/>
        <v>Компьютерные и информационные науки (УГСН)</v>
      </c>
      <c r="F526" s="33" t="s">
        <v>74</v>
      </c>
      <c r="G526" s="33" t="s">
        <v>89</v>
      </c>
      <c r="H526" s="34"/>
      <c r="I526" s="34"/>
      <c r="J526" s="35" t="s">
        <v>238</v>
      </c>
      <c r="K526" s="36">
        <v>4</v>
      </c>
      <c r="L526" s="36">
        <v>18</v>
      </c>
      <c r="M526" s="37" t="s">
        <v>108</v>
      </c>
      <c r="N526" s="36"/>
      <c r="O526" s="36">
        <v>2</v>
      </c>
      <c r="P526" s="36"/>
      <c r="Q526" s="37" t="s">
        <v>85</v>
      </c>
      <c r="R526" s="36"/>
      <c r="S526" s="36"/>
      <c r="T526" s="36"/>
      <c r="U526" s="36"/>
      <c r="V526" s="36"/>
      <c r="W526" s="39" t="str">
        <f t="shared" si="278"/>
        <v>НКАбд</v>
      </c>
      <c r="X526" s="36" t="s">
        <v>237</v>
      </c>
      <c r="Y526" s="36">
        <v>1</v>
      </c>
      <c r="Z526" s="36">
        <v>1</v>
      </c>
      <c r="AA526" s="39">
        <f t="shared" si="279"/>
        <v>12</v>
      </c>
      <c r="AB526" s="49">
        <v>7</v>
      </c>
      <c r="AC526" s="49">
        <v>5</v>
      </c>
      <c r="AD526" s="40">
        <f t="shared" si="280"/>
        <v>12</v>
      </c>
      <c r="AE526" s="41">
        <f t="shared" si="281"/>
        <v>1</v>
      </c>
      <c r="AF526" s="41">
        <f t="shared" si="282"/>
        <v>1</v>
      </c>
      <c r="AG526" s="42" t="s">
        <v>80</v>
      </c>
      <c r="AH526" s="37" t="s">
        <v>81</v>
      </c>
      <c r="AI526" s="37" t="s">
        <v>94</v>
      </c>
      <c r="AJ526" s="43" t="s">
        <v>124</v>
      </c>
      <c r="AK526" s="37"/>
      <c r="AL526" s="44">
        <f t="shared" si="283"/>
        <v>0</v>
      </c>
      <c r="AM526" s="44">
        <f t="shared" si="284"/>
        <v>0</v>
      </c>
      <c r="AN526" s="44">
        <f t="shared" si="285"/>
        <v>36</v>
      </c>
      <c r="AO526" s="44">
        <f t="shared" si="286"/>
        <v>3.96</v>
      </c>
      <c r="AP526" s="44">
        <f t="shared" si="287"/>
        <v>6</v>
      </c>
      <c r="AQ526" s="44">
        <f t="shared" si="288"/>
        <v>1</v>
      </c>
      <c r="AR526" s="44">
        <f t="shared" si="289"/>
        <v>0</v>
      </c>
      <c r="AS526" s="44">
        <f t="shared" si="290"/>
        <v>0</v>
      </c>
      <c r="AT526" s="44">
        <f t="shared" si="291"/>
        <v>0</v>
      </c>
      <c r="AU526" s="44">
        <f t="shared" si="292"/>
        <v>0</v>
      </c>
      <c r="AV526" s="44">
        <f>IF(M526="ПП",РПП*AA526*(U526/1.5),IF(M526="ВП",ВПр*AA526*(U526/1.5),IF(M526="РПА",РПА*AA526*(U526/1.5),IF(M526="КПА",кпа*AA526*(U526/1.5),0))))</f>
        <v>0</v>
      </c>
      <c r="AW526" s="44">
        <f t="shared" si="293"/>
        <v>0</v>
      </c>
      <c r="AX526" s="44">
        <f t="shared" si="294"/>
        <v>0</v>
      </c>
      <c r="AY526" s="44">
        <f t="shared" si="295"/>
        <v>0</v>
      </c>
      <c r="AZ526" s="44">
        <f t="shared" si="296"/>
        <v>0</v>
      </c>
      <c r="BA526" s="44">
        <f t="shared" si="297"/>
        <v>0</v>
      </c>
      <c r="BB526" s="44">
        <f t="shared" si="298"/>
        <v>0</v>
      </c>
      <c r="BC526" s="44">
        <f t="shared" si="299"/>
        <v>0</v>
      </c>
      <c r="BD526" s="44">
        <f t="shared" si="300"/>
        <v>0</v>
      </c>
      <c r="BE526" s="45">
        <f t="shared" si="301"/>
        <v>46.96</v>
      </c>
      <c r="BF526" s="46"/>
      <c r="BG526" s="47">
        <f t="shared" si="302"/>
        <v>0</v>
      </c>
      <c r="BH526" s="47">
        <f t="shared" si="303"/>
        <v>0</v>
      </c>
      <c r="BI526" s="47">
        <f t="shared" si="304"/>
        <v>0</v>
      </c>
      <c r="BJ526" s="48">
        <f t="shared" si="305"/>
        <v>36</v>
      </c>
      <c r="BK526" s="48">
        <f t="shared" si="306"/>
        <v>1</v>
      </c>
      <c r="BL526" s="48">
        <f t="shared" si="307"/>
        <v>10.96</v>
      </c>
    </row>
    <row r="527" spans="1:64" s="2" customFormat="1" ht="30" customHeight="1">
      <c r="A527" s="29" t="str">
        <f t="shared" si="274"/>
        <v>Д</v>
      </c>
      <c r="B527" s="29" t="str">
        <f t="shared" si="275"/>
        <v>Б</v>
      </c>
      <c r="C527" s="30" t="s">
        <v>227</v>
      </c>
      <c r="D527" s="31" t="str">
        <f t="shared" si="276"/>
        <v>'02.03.00</v>
      </c>
      <c r="E527" s="32" t="str">
        <f t="shared" si="277"/>
        <v>Компьютерные и информационные науки (УГСН)</v>
      </c>
      <c r="F527" s="33" t="s">
        <v>74</v>
      </c>
      <c r="G527" s="33" t="s">
        <v>89</v>
      </c>
      <c r="H527" s="34"/>
      <c r="I527" s="34"/>
      <c r="J527" s="35" t="s">
        <v>238</v>
      </c>
      <c r="K527" s="36">
        <v>4</v>
      </c>
      <c r="L527" s="36">
        <v>18</v>
      </c>
      <c r="M527" s="37" t="s">
        <v>108</v>
      </c>
      <c r="N527" s="36"/>
      <c r="O527" s="36">
        <v>2</v>
      </c>
      <c r="P527" s="36"/>
      <c r="Q527" s="37" t="s">
        <v>85</v>
      </c>
      <c r="R527" s="36"/>
      <c r="S527" s="36"/>
      <c r="T527" s="36"/>
      <c r="U527" s="36"/>
      <c r="V527" s="36"/>
      <c r="W527" s="39" t="str">
        <f t="shared" si="278"/>
        <v>НКАбд</v>
      </c>
      <c r="X527" s="36" t="s">
        <v>237</v>
      </c>
      <c r="Y527" s="36">
        <v>1</v>
      </c>
      <c r="Z527" s="36">
        <v>1</v>
      </c>
      <c r="AA527" s="39">
        <f t="shared" si="279"/>
        <v>12</v>
      </c>
      <c r="AB527" s="49">
        <v>7</v>
      </c>
      <c r="AC527" s="49">
        <v>5</v>
      </c>
      <c r="AD527" s="40">
        <f t="shared" si="280"/>
        <v>12</v>
      </c>
      <c r="AE527" s="41">
        <f t="shared" si="281"/>
        <v>1</v>
      </c>
      <c r="AF527" s="41">
        <f t="shared" si="282"/>
        <v>1</v>
      </c>
      <c r="AG527" s="42" t="s">
        <v>80</v>
      </c>
      <c r="AH527" s="37" t="s">
        <v>81</v>
      </c>
      <c r="AI527" s="37" t="s">
        <v>94</v>
      </c>
      <c r="AJ527" s="51" t="s">
        <v>124</v>
      </c>
      <c r="AK527" s="37"/>
      <c r="AL527" s="44">
        <f t="shared" si="283"/>
        <v>0</v>
      </c>
      <c r="AM527" s="44">
        <f t="shared" si="284"/>
        <v>0</v>
      </c>
      <c r="AN527" s="44">
        <f t="shared" si="285"/>
        <v>36</v>
      </c>
      <c r="AO527" s="44">
        <f t="shared" si="286"/>
        <v>3.96</v>
      </c>
      <c r="AP527" s="44">
        <f t="shared" si="287"/>
        <v>6</v>
      </c>
      <c r="AQ527" s="44">
        <f t="shared" si="288"/>
        <v>1</v>
      </c>
      <c r="AR527" s="44">
        <f t="shared" si="289"/>
        <v>0</v>
      </c>
      <c r="AS527" s="44">
        <f t="shared" si="290"/>
        <v>0</v>
      </c>
      <c r="AT527" s="44">
        <f t="shared" si="291"/>
        <v>0</v>
      </c>
      <c r="AU527" s="44">
        <f t="shared" si="292"/>
        <v>0</v>
      </c>
      <c r="AV527" s="44">
        <f>IF(M527="ПП",РПП*AA527*(U527/1.5),IF(M527="ВП",ВПр*AA527*(U527/1.5),IF(M527="РПА",РПА*AA527*(U527/1.5),IF(M527="КПА",кпа*AA527*(U527/1.5),0))))</f>
        <v>0</v>
      </c>
      <c r="AW527" s="44">
        <f t="shared" si="293"/>
        <v>0</v>
      </c>
      <c r="AX527" s="44">
        <f t="shared" si="294"/>
        <v>0</v>
      </c>
      <c r="AY527" s="44">
        <f t="shared" si="295"/>
        <v>0</v>
      </c>
      <c r="AZ527" s="44">
        <f t="shared" si="296"/>
        <v>0</v>
      </c>
      <c r="BA527" s="44">
        <f t="shared" si="297"/>
        <v>0</v>
      </c>
      <c r="BB527" s="44">
        <f t="shared" si="298"/>
        <v>0</v>
      </c>
      <c r="BC527" s="44">
        <f t="shared" si="299"/>
        <v>0</v>
      </c>
      <c r="BD527" s="44">
        <f t="shared" si="300"/>
        <v>0</v>
      </c>
      <c r="BE527" s="45">
        <f t="shared" si="301"/>
        <v>46.96</v>
      </c>
      <c r="BF527" s="46"/>
      <c r="BG527" s="47">
        <f t="shared" si="302"/>
        <v>0</v>
      </c>
      <c r="BH527" s="47">
        <f t="shared" si="303"/>
        <v>0</v>
      </c>
      <c r="BI527" s="47">
        <f t="shared" si="304"/>
        <v>0</v>
      </c>
      <c r="BJ527" s="48">
        <f t="shared" si="305"/>
        <v>36</v>
      </c>
      <c r="BK527" s="48">
        <f t="shared" si="306"/>
        <v>1</v>
      </c>
      <c r="BL527" s="48">
        <f t="shared" si="307"/>
        <v>10.96</v>
      </c>
    </row>
    <row r="528" spans="1:64" s="2" customFormat="1" ht="30" customHeight="1">
      <c r="A528" s="29" t="str">
        <f t="shared" si="274"/>
        <v>Д</v>
      </c>
      <c r="B528" s="29" t="str">
        <f t="shared" si="275"/>
        <v>Б</v>
      </c>
      <c r="C528" s="30" t="s">
        <v>227</v>
      </c>
      <c r="D528" s="31" t="str">
        <f t="shared" si="276"/>
        <v>'02.03.00</v>
      </c>
      <c r="E528" s="32" t="str">
        <f t="shared" si="277"/>
        <v>Компьютерные и информационные науки (УГСН)</v>
      </c>
      <c r="F528" s="33" t="s">
        <v>74</v>
      </c>
      <c r="G528" s="33" t="s">
        <v>75</v>
      </c>
      <c r="H528" s="34"/>
      <c r="I528" s="34"/>
      <c r="J528" s="35" t="s">
        <v>118</v>
      </c>
      <c r="K528" s="38">
        <v>3</v>
      </c>
      <c r="L528" s="36">
        <v>18</v>
      </c>
      <c r="M528" s="37" t="s">
        <v>78</v>
      </c>
      <c r="N528" s="38">
        <v>1</v>
      </c>
      <c r="O528" s="38"/>
      <c r="P528" s="38"/>
      <c r="Q528" s="37" t="s">
        <v>91</v>
      </c>
      <c r="R528" s="38"/>
      <c r="S528" s="38"/>
      <c r="T528" s="38"/>
      <c r="U528" s="38"/>
      <c r="V528" s="38"/>
      <c r="W528" s="39" t="str">
        <f t="shared" si="278"/>
        <v>НКАбд</v>
      </c>
      <c r="X528" s="36" t="s">
        <v>235</v>
      </c>
      <c r="Y528" s="36">
        <v>10</v>
      </c>
      <c r="Z528" s="36">
        <v>5</v>
      </c>
      <c r="AA528" s="39">
        <f t="shared" si="279"/>
        <v>124</v>
      </c>
      <c r="AB528" s="36">
        <v>70</v>
      </c>
      <c r="AC528" s="36">
        <v>54</v>
      </c>
      <c r="AD528" s="40">
        <f t="shared" si="280"/>
        <v>124</v>
      </c>
      <c r="AE528" s="41">
        <f t="shared" si="281"/>
        <v>1</v>
      </c>
      <c r="AF528" s="41">
        <f t="shared" si="282"/>
        <v>1</v>
      </c>
      <c r="AG528" s="42" t="s">
        <v>80</v>
      </c>
      <c r="AH528" s="37" t="s">
        <v>81</v>
      </c>
      <c r="AI528" s="37" t="s">
        <v>94</v>
      </c>
      <c r="AJ528" s="43" t="s">
        <v>102</v>
      </c>
      <c r="AK528" s="37"/>
      <c r="AL528" s="44">
        <f t="shared" si="283"/>
        <v>18</v>
      </c>
      <c r="AM528" s="44">
        <f t="shared" si="284"/>
        <v>0</v>
      </c>
      <c r="AN528" s="44">
        <f t="shared" si="285"/>
        <v>0</v>
      </c>
      <c r="AO528" s="44">
        <f t="shared" si="286"/>
        <v>40.92</v>
      </c>
      <c r="AP528" s="44">
        <f t="shared" si="287"/>
        <v>62</v>
      </c>
      <c r="AQ528" s="44">
        <f t="shared" si="288"/>
        <v>5</v>
      </c>
      <c r="AR528" s="44">
        <f t="shared" si="289"/>
        <v>4.5</v>
      </c>
      <c r="AS528" s="44">
        <f t="shared" si="290"/>
        <v>0</v>
      </c>
      <c r="AT528" s="44">
        <f t="shared" si="291"/>
        <v>0</v>
      </c>
      <c r="AU528" s="44">
        <f t="shared" si="292"/>
        <v>0</v>
      </c>
      <c r="AV528" s="44">
        <f>IF(M528="ПП",РПП*AA528*(U528/1.5),IF(M528="ВП",ВПр*AA528*(U528/1.5),IF(M528="РПА",РПА*AA528*(U528/1.5),IF(M528="КПА",кпа*AA528*(U528/1.5),0))))</f>
        <v>0</v>
      </c>
      <c r="AW528" s="44">
        <f t="shared" si="293"/>
        <v>0</v>
      </c>
      <c r="AX528" s="44">
        <f t="shared" si="294"/>
        <v>0</v>
      </c>
      <c r="AY528" s="44">
        <f t="shared" si="295"/>
        <v>0</v>
      </c>
      <c r="AZ528" s="44">
        <f t="shared" si="296"/>
        <v>0</v>
      </c>
      <c r="BA528" s="44">
        <f t="shared" si="297"/>
        <v>0</v>
      </c>
      <c r="BB528" s="44">
        <f t="shared" si="298"/>
        <v>0</v>
      </c>
      <c r="BC528" s="44">
        <f t="shared" si="299"/>
        <v>0</v>
      </c>
      <c r="BD528" s="44">
        <f t="shared" si="300"/>
        <v>0</v>
      </c>
      <c r="BE528" s="45">
        <f t="shared" si="301"/>
        <v>130.42000000000002</v>
      </c>
      <c r="BF528" s="46"/>
      <c r="BG528" s="47">
        <f t="shared" si="302"/>
        <v>18</v>
      </c>
      <c r="BH528" s="47">
        <f t="shared" si="303"/>
        <v>0.5</v>
      </c>
      <c r="BI528" s="47">
        <f t="shared" si="304"/>
        <v>112.42</v>
      </c>
      <c r="BJ528" s="48">
        <f t="shared" si="305"/>
        <v>0</v>
      </c>
      <c r="BK528" s="48">
        <f t="shared" si="306"/>
        <v>0</v>
      </c>
      <c r="BL528" s="48">
        <f t="shared" si="307"/>
        <v>0</v>
      </c>
    </row>
    <row r="529" spans="1:64" s="2" customFormat="1" ht="30" customHeight="1">
      <c r="A529" s="29" t="str">
        <f t="shared" si="274"/>
        <v>Д</v>
      </c>
      <c r="B529" s="29" t="str">
        <f t="shared" si="275"/>
        <v>Б</v>
      </c>
      <c r="C529" s="30" t="s">
        <v>227</v>
      </c>
      <c r="D529" s="31" t="str">
        <f t="shared" si="276"/>
        <v>'02.03.00</v>
      </c>
      <c r="E529" s="32" t="str">
        <f t="shared" si="277"/>
        <v>Компьютерные и информационные науки (УГСН)</v>
      </c>
      <c r="F529" s="33" t="s">
        <v>74</v>
      </c>
      <c r="G529" s="33" t="s">
        <v>75</v>
      </c>
      <c r="H529" s="34"/>
      <c r="I529" s="34"/>
      <c r="J529" s="35" t="s">
        <v>118</v>
      </c>
      <c r="K529" s="36">
        <v>3</v>
      </c>
      <c r="L529" s="36">
        <v>18</v>
      </c>
      <c r="M529" s="37" t="s">
        <v>84</v>
      </c>
      <c r="N529" s="36"/>
      <c r="O529" s="36"/>
      <c r="P529" s="36">
        <v>1</v>
      </c>
      <c r="Q529" s="37"/>
      <c r="R529" s="36"/>
      <c r="S529" s="36"/>
      <c r="T529" s="36"/>
      <c r="U529" s="36"/>
      <c r="V529" s="36"/>
      <c r="W529" s="39" t="str">
        <f t="shared" si="278"/>
        <v>НКАбд</v>
      </c>
      <c r="X529" s="36" t="s">
        <v>116</v>
      </c>
      <c r="Y529" s="36">
        <v>2</v>
      </c>
      <c r="Z529" s="36">
        <v>1</v>
      </c>
      <c r="AA529" s="39">
        <f t="shared" si="279"/>
        <v>25</v>
      </c>
      <c r="AB529" s="49">
        <v>14</v>
      </c>
      <c r="AC529" s="49">
        <v>11</v>
      </c>
      <c r="AD529" s="40">
        <f t="shared" si="280"/>
        <v>24</v>
      </c>
      <c r="AE529" s="41">
        <f t="shared" si="281"/>
        <v>1</v>
      </c>
      <c r="AF529" s="41">
        <f t="shared" si="282"/>
        <v>1.0416666666666667</v>
      </c>
      <c r="AG529" s="42" t="s">
        <v>80</v>
      </c>
      <c r="AH529" s="37" t="s">
        <v>81</v>
      </c>
      <c r="AI529" s="37" t="s">
        <v>94</v>
      </c>
      <c r="AJ529" s="43" t="s">
        <v>102</v>
      </c>
      <c r="AK529" s="37"/>
      <c r="AL529" s="44">
        <f t="shared" si="283"/>
        <v>0</v>
      </c>
      <c r="AM529" s="44">
        <f t="shared" si="284"/>
        <v>18</v>
      </c>
      <c r="AN529" s="44">
        <f t="shared" si="285"/>
        <v>0</v>
      </c>
      <c r="AO529" s="44">
        <f t="shared" si="286"/>
        <v>0</v>
      </c>
      <c r="AP529" s="44">
        <f t="shared" si="287"/>
        <v>0</v>
      </c>
      <c r="AQ529" s="44">
        <f t="shared" si="288"/>
        <v>0</v>
      </c>
      <c r="AR529" s="44">
        <f t="shared" si="289"/>
        <v>0</v>
      </c>
      <c r="AS529" s="44">
        <f t="shared" si="290"/>
        <v>0</v>
      </c>
      <c r="AT529" s="44">
        <f t="shared" si="291"/>
        <v>0</v>
      </c>
      <c r="AU529" s="44">
        <f t="shared" si="292"/>
        <v>0</v>
      </c>
      <c r="AV529" s="44">
        <f>IF(M529="ПП",РПП*AA529*(U529/1.5),IF(M529="ВП",ВПр*AA529*(U529/1.5),IF(M529="РПА",РПА*AA529*(U529/1.5),IF(M529="КПА",кпа*AA529*(U529/1.5),0))))</f>
        <v>0</v>
      </c>
      <c r="AW529" s="44">
        <f t="shared" si="293"/>
        <v>0</v>
      </c>
      <c r="AX529" s="44">
        <f t="shared" si="294"/>
        <v>0</v>
      </c>
      <c r="AY529" s="44">
        <f t="shared" si="295"/>
        <v>0</v>
      </c>
      <c r="AZ529" s="44">
        <f t="shared" si="296"/>
        <v>0</v>
      </c>
      <c r="BA529" s="44">
        <f t="shared" si="297"/>
        <v>0</v>
      </c>
      <c r="BB529" s="44">
        <f t="shared" si="298"/>
        <v>0</v>
      </c>
      <c r="BC529" s="44">
        <f t="shared" si="299"/>
        <v>0</v>
      </c>
      <c r="BD529" s="44">
        <f t="shared" si="300"/>
        <v>0</v>
      </c>
      <c r="BE529" s="45">
        <f t="shared" si="301"/>
        <v>18</v>
      </c>
      <c r="BF529" s="46"/>
      <c r="BG529" s="47">
        <f t="shared" si="302"/>
        <v>18</v>
      </c>
      <c r="BH529" s="47">
        <f t="shared" si="303"/>
        <v>0.5</v>
      </c>
      <c r="BI529" s="47">
        <f t="shared" si="304"/>
        <v>0</v>
      </c>
      <c r="BJ529" s="48">
        <f t="shared" si="305"/>
        <v>0</v>
      </c>
      <c r="BK529" s="48">
        <f t="shared" si="306"/>
        <v>0</v>
      </c>
      <c r="BL529" s="48">
        <f t="shared" si="307"/>
        <v>0</v>
      </c>
    </row>
    <row r="530" spans="1:64" s="2" customFormat="1" ht="30" customHeight="1">
      <c r="A530" s="29" t="str">
        <f t="shared" si="274"/>
        <v>Д</v>
      </c>
      <c r="B530" s="29" t="str">
        <f t="shared" si="275"/>
        <v>Б</v>
      </c>
      <c r="C530" s="30" t="s">
        <v>227</v>
      </c>
      <c r="D530" s="31" t="str">
        <f t="shared" si="276"/>
        <v>'02.03.00</v>
      </c>
      <c r="E530" s="32" t="str">
        <f t="shared" si="277"/>
        <v>Компьютерные и информационные науки (УГСН)</v>
      </c>
      <c r="F530" s="33" t="s">
        <v>74</v>
      </c>
      <c r="G530" s="33" t="s">
        <v>75</v>
      </c>
      <c r="H530" s="34"/>
      <c r="I530" s="34"/>
      <c r="J530" s="35" t="s">
        <v>118</v>
      </c>
      <c r="K530" s="36">
        <v>3</v>
      </c>
      <c r="L530" s="36">
        <v>18</v>
      </c>
      <c r="M530" s="37" t="s">
        <v>84</v>
      </c>
      <c r="N530" s="36"/>
      <c r="O530" s="36"/>
      <c r="P530" s="36">
        <v>1</v>
      </c>
      <c r="Q530" s="37"/>
      <c r="R530" s="36"/>
      <c r="S530" s="36"/>
      <c r="T530" s="36"/>
      <c r="U530" s="36"/>
      <c r="V530" s="36"/>
      <c r="W530" s="39" t="str">
        <f t="shared" si="278"/>
        <v>НКАбд</v>
      </c>
      <c r="X530" s="36" t="s">
        <v>133</v>
      </c>
      <c r="Y530" s="36">
        <v>2</v>
      </c>
      <c r="Z530" s="36">
        <v>1</v>
      </c>
      <c r="AA530" s="39">
        <f t="shared" si="279"/>
        <v>25</v>
      </c>
      <c r="AB530" s="49">
        <v>14</v>
      </c>
      <c r="AC530" s="49">
        <v>11</v>
      </c>
      <c r="AD530" s="40">
        <f t="shared" si="280"/>
        <v>24</v>
      </c>
      <c r="AE530" s="41">
        <f t="shared" si="281"/>
        <v>1</v>
      </c>
      <c r="AF530" s="41">
        <f t="shared" si="282"/>
        <v>1.0416666666666667</v>
      </c>
      <c r="AG530" s="42" t="s">
        <v>80</v>
      </c>
      <c r="AH530" s="37" t="s">
        <v>100</v>
      </c>
      <c r="AI530" s="37" t="s">
        <v>94</v>
      </c>
      <c r="AJ530" s="43" t="s">
        <v>103</v>
      </c>
      <c r="AK530" s="37"/>
      <c r="AL530" s="44">
        <f t="shared" si="283"/>
        <v>0</v>
      </c>
      <c r="AM530" s="44">
        <f t="shared" si="284"/>
        <v>18</v>
      </c>
      <c r="AN530" s="44">
        <f t="shared" si="285"/>
        <v>0</v>
      </c>
      <c r="AO530" s="44">
        <f t="shared" si="286"/>
        <v>0</v>
      </c>
      <c r="AP530" s="44">
        <f t="shared" si="287"/>
        <v>0</v>
      </c>
      <c r="AQ530" s="44">
        <f t="shared" si="288"/>
        <v>0</v>
      </c>
      <c r="AR530" s="44">
        <f t="shared" si="289"/>
        <v>0</v>
      </c>
      <c r="AS530" s="44">
        <f t="shared" si="290"/>
        <v>0</v>
      </c>
      <c r="AT530" s="44">
        <f t="shared" si="291"/>
        <v>0</v>
      </c>
      <c r="AU530" s="44">
        <f t="shared" si="292"/>
        <v>0</v>
      </c>
      <c r="AV530" s="44">
        <f>IF(M530="ПП",РПП*AA530*(U530/1.5),IF(M530="ВП",ВПр*AA530*(U530/1.5),IF(M530="РПА",РПА*AA530*(U530/1.5),IF(M530="КПА",кпа*AA530*(U530/1.5),0))))</f>
        <v>0</v>
      </c>
      <c r="AW530" s="44">
        <f t="shared" si="293"/>
        <v>0</v>
      </c>
      <c r="AX530" s="44">
        <f t="shared" si="294"/>
        <v>0</v>
      </c>
      <c r="AY530" s="44">
        <f t="shared" si="295"/>
        <v>0</v>
      </c>
      <c r="AZ530" s="44">
        <f t="shared" si="296"/>
        <v>0</v>
      </c>
      <c r="BA530" s="44">
        <f t="shared" si="297"/>
        <v>0</v>
      </c>
      <c r="BB530" s="44">
        <f t="shared" si="298"/>
        <v>0</v>
      </c>
      <c r="BC530" s="44">
        <f t="shared" si="299"/>
        <v>0</v>
      </c>
      <c r="BD530" s="44">
        <f t="shared" si="300"/>
        <v>0</v>
      </c>
      <c r="BE530" s="45">
        <f t="shared" si="301"/>
        <v>18</v>
      </c>
      <c r="BF530" s="46"/>
      <c r="BG530" s="47">
        <f t="shared" si="302"/>
        <v>18</v>
      </c>
      <c r="BH530" s="47">
        <f t="shared" si="303"/>
        <v>0.5</v>
      </c>
      <c r="BI530" s="47">
        <f t="shared" si="304"/>
        <v>0</v>
      </c>
      <c r="BJ530" s="48">
        <f t="shared" si="305"/>
        <v>0</v>
      </c>
      <c r="BK530" s="48">
        <f t="shared" si="306"/>
        <v>0</v>
      </c>
      <c r="BL530" s="48">
        <f t="shared" si="307"/>
        <v>0</v>
      </c>
    </row>
    <row r="531" spans="1:64" s="2" customFormat="1" ht="30" customHeight="1">
      <c r="A531" s="29" t="str">
        <f t="shared" si="274"/>
        <v>Д</v>
      </c>
      <c r="B531" s="29" t="str">
        <f t="shared" si="275"/>
        <v>Б</v>
      </c>
      <c r="C531" s="30" t="s">
        <v>227</v>
      </c>
      <c r="D531" s="31" t="str">
        <f t="shared" si="276"/>
        <v>'02.03.00</v>
      </c>
      <c r="E531" s="32" t="str">
        <f t="shared" si="277"/>
        <v>Компьютерные и информационные науки (УГСН)</v>
      </c>
      <c r="F531" s="33" t="s">
        <v>74</v>
      </c>
      <c r="G531" s="33" t="s">
        <v>75</v>
      </c>
      <c r="H531" s="34"/>
      <c r="I531" s="34"/>
      <c r="J531" s="35" t="s">
        <v>118</v>
      </c>
      <c r="K531" s="36">
        <v>3</v>
      </c>
      <c r="L531" s="36">
        <v>18</v>
      </c>
      <c r="M531" s="37" t="s">
        <v>84</v>
      </c>
      <c r="N531" s="36"/>
      <c r="O531" s="36"/>
      <c r="P531" s="36">
        <v>1</v>
      </c>
      <c r="Q531" s="37"/>
      <c r="R531" s="36"/>
      <c r="S531" s="36"/>
      <c r="T531" s="36"/>
      <c r="U531" s="36"/>
      <c r="V531" s="36"/>
      <c r="W531" s="39" t="str">
        <f t="shared" si="278"/>
        <v>НКАбд</v>
      </c>
      <c r="X531" s="36" t="s">
        <v>134</v>
      </c>
      <c r="Y531" s="36">
        <v>2</v>
      </c>
      <c r="Z531" s="36">
        <v>1</v>
      </c>
      <c r="AA531" s="39">
        <f t="shared" si="279"/>
        <v>25</v>
      </c>
      <c r="AB531" s="49">
        <v>14</v>
      </c>
      <c r="AC531" s="49">
        <v>11</v>
      </c>
      <c r="AD531" s="40">
        <f t="shared" si="280"/>
        <v>24</v>
      </c>
      <c r="AE531" s="41">
        <f t="shared" si="281"/>
        <v>1</v>
      </c>
      <c r="AF531" s="41">
        <f t="shared" si="282"/>
        <v>1.0416666666666667</v>
      </c>
      <c r="AG531" s="42" t="s">
        <v>80</v>
      </c>
      <c r="AH531" s="37" t="s">
        <v>100</v>
      </c>
      <c r="AI531" s="37" t="s">
        <v>94</v>
      </c>
      <c r="AJ531" s="43" t="s">
        <v>103</v>
      </c>
      <c r="AK531" s="37"/>
      <c r="AL531" s="44">
        <f t="shared" si="283"/>
        <v>0</v>
      </c>
      <c r="AM531" s="44">
        <f t="shared" si="284"/>
        <v>18</v>
      </c>
      <c r="AN531" s="44">
        <f t="shared" si="285"/>
        <v>0</v>
      </c>
      <c r="AO531" s="44">
        <f t="shared" si="286"/>
        <v>0</v>
      </c>
      <c r="AP531" s="44">
        <f t="shared" si="287"/>
        <v>0</v>
      </c>
      <c r="AQ531" s="44">
        <f t="shared" si="288"/>
        <v>0</v>
      </c>
      <c r="AR531" s="44">
        <f t="shared" si="289"/>
        <v>0</v>
      </c>
      <c r="AS531" s="44">
        <f t="shared" si="290"/>
        <v>0</v>
      </c>
      <c r="AT531" s="44">
        <f t="shared" si="291"/>
        <v>0</v>
      </c>
      <c r="AU531" s="44">
        <f t="shared" si="292"/>
        <v>0</v>
      </c>
      <c r="AV531" s="44">
        <f>IF(M531="ПП",РПП*AA531*(U531/1.5),IF(M531="ВП",ВПр*AA531*(U531/1.5),IF(M531="РПА",РПА*AA531*(U531/1.5),IF(M531="КПА",кпа*AA531*(U531/1.5),0))))</f>
        <v>0</v>
      </c>
      <c r="AW531" s="44">
        <f t="shared" si="293"/>
        <v>0</v>
      </c>
      <c r="AX531" s="44">
        <f t="shared" si="294"/>
        <v>0</v>
      </c>
      <c r="AY531" s="44">
        <f t="shared" si="295"/>
        <v>0</v>
      </c>
      <c r="AZ531" s="44">
        <f t="shared" si="296"/>
        <v>0</v>
      </c>
      <c r="BA531" s="44">
        <f t="shared" si="297"/>
        <v>0</v>
      </c>
      <c r="BB531" s="44">
        <f t="shared" si="298"/>
        <v>0</v>
      </c>
      <c r="BC531" s="44">
        <f t="shared" si="299"/>
        <v>0</v>
      </c>
      <c r="BD531" s="44">
        <f t="shared" si="300"/>
        <v>0</v>
      </c>
      <c r="BE531" s="45">
        <f t="shared" si="301"/>
        <v>18</v>
      </c>
      <c r="BF531" s="46"/>
      <c r="BG531" s="47">
        <f t="shared" si="302"/>
        <v>18</v>
      </c>
      <c r="BH531" s="47">
        <f t="shared" si="303"/>
        <v>0.5</v>
      </c>
      <c r="BI531" s="47">
        <f t="shared" si="304"/>
        <v>0</v>
      </c>
      <c r="BJ531" s="48">
        <f t="shared" si="305"/>
        <v>0</v>
      </c>
      <c r="BK531" s="48">
        <f t="shared" si="306"/>
        <v>0</v>
      </c>
      <c r="BL531" s="48">
        <f t="shared" si="307"/>
        <v>0</v>
      </c>
    </row>
    <row r="532" spans="1:64" s="2" customFormat="1" ht="30" customHeight="1">
      <c r="A532" s="29" t="str">
        <f t="shared" si="274"/>
        <v>Д</v>
      </c>
      <c r="B532" s="29" t="str">
        <f t="shared" si="275"/>
        <v>Б</v>
      </c>
      <c r="C532" s="30" t="s">
        <v>227</v>
      </c>
      <c r="D532" s="31" t="str">
        <f t="shared" si="276"/>
        <v>'02.03.00</v>
      </c>
      <c r="E532" s="32" t="str">
        <f t="shared" si="277"/>
        <v>Компьютерные и информационные науки (УГСН)</v>
      </c>
      <c r="F532" s="33" t="s">
        <v>74</v>
      </c>
      <c r="G532" s="33" t="s">
        <v>75</v>
      </c>
      <c r="H532" s="34"/>
      <c r="I532" s="34"/>
      <c r="J532" s="35" t="s">
        <v>118</v>
      </c>
      <c r="K532" s="36">
        <v>3</v>
      </c>
      <c r="L532" s="36">
        <v>18</v>
      </c>
      <c r="M532" s="37" t="s">
        <v>84</v>
      </c>
      <c r="N532" s="36"/>
      <c r="O532" s="36"/>
      <c r="P532" s="36">
        <v>1</v>
      </c>
      <c r="Q532" s="37"/>
      <c r="R532" s="36"/>
      <c r="S532" s="36"/>
      <c r="T532" s="36"/>
      <c r="U532" s="36"/>
      <c r="V532" s="36"/>
      <c r="W532" s="39" t="str">
        <f t="shared" si="278"/>
        <v>НКАбд</v>
      </c>
      <c r="X532" s="36" t="s">
        <v>236</v>
      </c>
      <c r="Y532" s="36">
        <v>2</v>
      </c>
      <c r="Z532" s="36">
        <v>1</v>
      </c>
      <c r="AA532" s="39">
        <f t="shared" si="279"/>
        <v>25</v>
      </c>
      <c r="AB532" s="49">
        <v>14</v>
      </c>
      <c r="AC532" s="49">
        <v>11</v>
      </c>
      <c r="AD532" s="40">
        <f t="shared" si="280"/>
        <v>24</v>
      </c>
      <c r="AE532" s="41">
        <f t="shared" si="281"/>
        <v>1</v>
      </c>
      <c r="AF532" s="41">
        <f t="shared" si="282"/>
        <v>1.0416666666666667</v>
      </c>
      <c r="AG532" s="42" t="s">
        <v>80</v>
      </c>
      <c r="AH532" s="37" t="s">
        <v>100</v>
      </c>
      <c r="AI532" s="37" t="s">
        <v>94</v>
      </c>
      <c r="AJ532" s="43" t="s">
        <v>103</v>
      </c>
      <c r="AK532" s="37"/>
      <c r="AL532" s="44">
        <f t="shared" si="283"/>
        <v>0</v>
      </c>
      <c r="AM532" s="44">
        <f t="shared" si="284"/>
        <v>18</v>
      </c>
      <c r="AN532" s="44">
        <f t="shared" si="285"/>
        <v>0</v>
      </c>
      <c r="AO532" s="44">
        <f t="shared" si="286"/>
        <v>0</v>
      </c>
      <c r="AP532" s="44">
        <f t="shared" si="287"/>
        <v>0</v>
      </c>
      <c r="AQ532" s="44">
        <f t="shared" si="288"/>
        <v>0</v>
      </c>
      <c r="AR532" s="44">
        <f t="shared" si="289"/>
        <v>0</v>
      </c>
      <c r="AS532" s="44">
        <f t="shared" si="290"/>
        <v>0</v>
      </c>
      <c r="AT532" s="44">
        <f t="shared" si="291"/>
        <v>0</v>
      </c>
      <c r="AU532" s="44">
        <f t="shared" si="292"/>
        <v>0</v>
      </c>
      <c r="AV532" s="44">
        <f>IF(M532="ПП",РПП*AA532*(U532/1.5),IF(M532="ВП",ВПр*AA532*(U532/1.5),IF(M532="РПА",РПА*AA532*(U532/1.5),IF(M532="КПА",кпа*AA532*(U532/1.5),0))))</f>
        <v>0</v>
      </c>
      <c r="AW532" s="44">
        <f t="shared" si="293"/>
        <v>0</v>
      </c>
      <c r="AX532" s="44">
        <f t="shared" si="294"/>
        <v>0</v>
      </c>
      <c r="AY532" s="44">
        <f t="shared" si="295"/>
        <v>0</v>
      </c>
      <c r="AZ532" s="44">
        <f t="shared" si="296"/>
        <v>0</v>
      </c>
      <c r="BA532" s="44">
        <f t="shared" si="297"/>
        <v>0</v>
      </c>
      <c r="BB532" s="44">
        <f t="shared" si="298"/>
        <v>0</v>
      </c>
      <c r="BC532" s="44">
        <f t="shared" si="299"/>
        <v>0</v>
      </c>
      <c r="BD532" s="44">
        <f t="shared" si="300"/>
        <v>0</v>
      </c>
      <c r="BE532" s="45">
        <f t="shared" si="301"/>
        <v>18</v>
      </c>
      <c r="BF532" s="46"/>
      <c r="BG532" s="47">
        <f t="shared" si="302"/>
        <v>18</v>
      </c>
      <c r="BH532" s="47">
        <f t="shared" si="303"/>
        <v>0.5</v>
      </c>
      <c r="BI532" s="47">
        <f t="shared" si="304"/>
        <v>0</v>
      </c>
      <c r="BJ532" s="48">
        <f t="shared" si="305"/>
        <v>0</v>
      </c>
      <c r="BK532" s="48">
        <f t="shared" si="306"/>
        <v>0</v>
      </c>
      <c r="BL532" s="48">
        <f t="shared" si="307"/>
        <v>0</v>
      </c>
    </row>
    <row r="533" spans="1:64" s="2" customFormat="1" ht="30" customHeight="1">
      <c r="A533" s="29" t="str">
        <f t="shared" si="274"/>
        <v>Д</v>
      </c>
      <c r="B533" s="29" t="str">
        <f t="shared" si="275"/>
        <v>Б</v>
      </c>
      <c r="C533" s="30" t="s">
        <v>227</v>
      </c>
      <c r="D533" s="31" t="str">
        <f t="shared" si="276"/>
        <v>'02.03.00</v>
      </c>
      <c r="E533" s="32" t="str">
        <f t="shared" si="277"/>
        <v>Компьютерные и информационные науки (УГСН)</v>
      </c>
      <c r="F533" s="33" t="s">
        <v>74</v>
      </c>
      <c r="G533" s="33" t="s">
        <v>75</v>
      </c>
      <c r="H533" s="34"/>
      <c r="I533" s="34"/>
      <c r="J533" s="35" t="s">
        <v>118</v>
      </c>
      <c r="K533" s="36">
        <v>3</v>
      </c>
      <c r="L533" s="36">
        <v>18</v>
      </c>
      <c r="M533" s="37" t="s">
        <v>84</v>
      </c>
      <c r="N533" s="36"/>
      <c r="O533" s="36"/>
      <c r="P533" s="36">
        <v>1</v>
      </c>
      <c r="Q533" s="37"/>
      <c r="R533" s="36"/>
      <c r="S533" s="36"/>
      <c r="T533" s="36"/>
      <c r="U533" s="36"/>
      <c r="V533" s="36"/>
      <c r="W533" s="39" t="str">
        <f t="shared" si="278"/>
        <v>НКАбд</v>
      </c>
      <c r="X533" s="36" t="s">
        <v>237</v>
      </c>
      <c r="Y533" s="36">
        <v>2</v>
      </c>
      <c r="Z533" s="36">
        <v>1</v>
      </c>
      <c r="AA533" s="39">
        <f t="shared" si="279"/>
        <v>24</v>
      </c>
      <c r="AB533" s="49">
        <v>14</v>
      </c>
      <c r="AC533" s="49">
        <v>10</v>
      </c>
      <c r="AD533" s="40">
        <f t="shared" si="280"/>
        <v>24</v>
      </c>
      <c r="AE533" s="41">
        <f t="shared" si="281"/>
        <v>1</v>
      </c>
      <c r="AF533" s="41">
        <f t="shared" si="282"/>
        <v>1</v>
      </c>
      <c r="AG533" s="42" t="s">
        <v>80</v>
      </c>
      <c r="AH533" s="37" t="s">
        <v>100</v>
      </c>
      <c r="AI533" s="37" t="s">
        <v>94</v>
      </c>
      <c r="AJ533" s="50" t="s">
        <v>103</v>
      </c>
      <c r="AK533" s="37"/>
      <c r="AL533" s="44">
        <f t="shared" si="283"/>
        <v>0</v>
      </c>
      <c r="AM533" s="44">
        <f t="shared" si="284"/>
        <v>18</v>
      </c>
      <c r="AN533" s="44">
        <f t="shared" si="285"/>
        <v>0</v>
      </c>
      <c r="AO533" s="44">
        <f t="shared" si="286"/>
        <v>0</v>
      </c>
      <c r="AP533" s="44">
        <f t="shared" si="287"/>
        <v>0</v>
      </c>
      <c r="AQ533" s="44">
        <f t="shared" si="288"/>
        <v>0</v>
      </c>
      <c r="AR533" s="44">
        <f t="shared" si="289"/>
        <v>0</v>
      </c>
      <c r="AS533" s="44">
        <f t="shared" si="290"/>
        <v>0</v>
      </c>
      <c r="AT533" s="44">
        <f t="shared" si="291"/>
        <v>0</v>
      </c>
      <c r="AU533" s="44">
        <f t="shared" si="292"/>
        <v>0</v>
      </c>
      <c r="AV533" s="44">
        <f>IF(M533="ПП",РПП*AA533*(U533/1.5),IF(M533="ВП",ВПр*AA533*(U533/1.5),IF(M533="РПА",РПА*AA533*(U533/1.5),IF(M533="КПА",кпа*AA533*(U533/1.5),0))))</f>
        <v>0</v>
      </c>
      <c r="AW533" s="44">
        <f t="shared" si="293"/>
        <v>0</v>
      </c>
      <c r="AX533" s="44">
        <f t="shared" si="294"/>
        <v>0</v>
      </c>
      <c r="AY533" s="44">
        <f t="shared" si="295"/>
        <v>0</v>
      </c>
      <c r="AZ533" s="44">
        <f t="shared" si="296"/>
        <v>0</v>
      </c>
      <c r="BA533" s="44">
        <f t="shared" si="297"/>
        <v>0</v>
      </c>
      <c r="BB533" s="44">
        <f t="shared" si="298"/>
        <v>0</v>
      </c>
      <c r="BC533" s="44">
        <f t="shared" si="299"/>
        <v>0</v>
      </c>
      <c r="BD533" s="44">
        <f t="shared" si="300"/>
        <v>0</v>
      </c>
      <c r="BE533" s="45">
        <f t="shared" si="301"/>
        <v>18</v>
      </c>
      <c r="BF533" s="46"/>
      <c r="BG533" s="47">
        <f t="shared" si="302"/>
        <v>18</v>
      </c>
      <c r="BH533" s="47">
        <f t="shared" si="303"/>
        <v>0.5</v>
      </c>
      <c r="BI533" s="47">
        <f t="shared" si="304"/>
        <v>0</v>
      </c>
      <c r="BJ533" s="48">
        <f t="shared" si="305"/>
        <v>0</v>
      </c>
      <c r="BK533" s="48">
        <f t="shared" si="306"/>
        <v>0</v>
      </c>
      <c r="BL533" s="48">
        <f t="shared" si="307"/>
        <v>0</v>
      </c>
    </row>
    <row r="534" spans="1:64" s="2" customFormat="1" ht="30" customHeight="1">
      <c r="A534" s="29" t="str">
        <f t="shared" si="274"/>
        <v>Д</v>
      </c>
      <c r="B534" s="29" t="str">
        <f t="shared" si="275"/>
        <v>Б</v>
      </c>
      <c r="C534" s="30" t="s">
        <v>227</v>
      </c>
      <c r="D534" s="31" t="str">
        <f t="shared" si="276"/>
        <v>'02.03.00</v>
      </c>
      <c r="E534" s="32" t="str">
        <f t="shared" si="277"/>
        <v>Компьютерные и информационные науки (УГСН)</v>
      </c>
      <c r="F534" s="33" t="s">
        <v>74</v>
      </c>
      <c r="G534" s="33" t="s">
        <v>75</v>
      </c>
      <c r="H534" s="34"/>
      <c r="I534" s="34"/>
      <c r="J534" s="35" t="s">
        <v>76</v>
      </c>
      <c r="K534" s="36">
        <v>3</v>
      </c>
      <c r="L534" s="36">
        <v>18</v>
      </c>
      <c r="M534" s="37" t="s">
        <v>78</v>
      </c>
      <c r="N534" s="36">
        <v>1</v>
      </c>
      <c r="O534" s="36"/>
      <c r="P534" s="36"/>
      <c r="Q534" s="37" t="s">
        <v>91</v>
      </c>
      <c r="R534" s="36"/>
      <c r="S534" s="36"/>
      <c r="T534" s="36"/>
      <c r="U534" s="36"/>
      <c r="V534" s="36"/>
      <c r="W534" s="39" t="str">
        <f t="shared" si="278"/>
        <v>НКАбд</v>
      </c>
      <c r="X534" s="36" t="s">
        <v>235</v>
      </c>
      <c r="Y534" s="36">
        <v>10</v>
      </c>
      <c r="Z534" s="36">
        <v>5</v>
      </c>
      <c r="AA534" s="39">
        <f t="shared" si="279"/>
        <v>124</v>
      </c>
      <c r="AB534" s="36">
        <v>70</v>
      </c>
      <c r="AC534" s="36">
        <v>54</v>
      </c>
      <c r="AD534" s="40">
        <f t="shared" si="280"/>
        <v>124</v>
      </c>
      <c r="AE534" s="41">
        <f t="shared" si="281"/>
        <v>1</v>
      </c>
      <c r="AF534" s="41">
        <f t="shared" si="282"/>
        <v>1</v>
      </c>
      <c r="AG534" s="42" t="s">
        <v>80</v>
      </c>
      <c r="AH534" s="37" t="s">
        <v>81</v>
      </c>
      <c r="AI534" s="37" t="s">
        <v>94</v>
      </c>
      <c r="AJ534" s="43" t="s">
        <v>150</v>
      </c>
      <c r="AK534" s="37"/>
      <c r="AL534" s="44">
        <f t="shared" si="283"/>
        <v>18</v>
      </c>
      <c r="AM534" s="44">
        <f t="shared" si="284"/>
        <v>0</v>
      </c>
      <c r="AN534" s="44">
        <f t="shared" si="285"/>
        <v>0</v>
      </c>
      <c r="AO534" s="44">
        <f t="shared" si="286"/>
        <v>40.92</v>
      </c>
      <c r="AP534" s="44">
        <f t="shared" si="287"/>
        <v>62</v>
      </c>
      <c r="AQ534" s="44">
        <f t="shared" si="288"/>
        <v>5</v>
      </c>
      <c r="AR534" s="44">
        <f t="shared" si="289"/>
        <v>4.5</v>
      </c>
      <c r="AS534" s="44">
        <f t="shared" si="290"/>
        <v>0</v>
      </c>
      <c r="AT534" s="44">
        <f t="shared" si="291"/>
        <v>0</v>
      </c>
      <c r="AU534" s="44">
        <f t="shared" si="292"/>
        <v>0</v>
      </c>
      <c r="AV534" s="44">
        <f>IF(M534="ПП",РПП*AA534*(U534/1.5),IF(M534="ВП",ВПр*AA534*(U534/1.5),IF(M534="РПА",РПА*AA534*(U534/1.5),IF(M534="КПА",кпа*AA534*(U534/1.5),0))))</f>
        <v>0</v>
      </c>
      <c r="AW534" s="44">
        <f t="shared" si="293"/>
        <v>0</v>
      </c>
      <c r="AX534" s="44">
        <f t="shared" si="294"/>
        <v>0</v>
      </c>
      <c r="AY534" s="44">
        <f t="shared" si="295"/>
        <v>0</v>
      </c>
      <c r="AZ534" s="44">
        <f t="shared" si="296"/>
        <v>0</v>
      </c>
      <c r="BA534" s="44">
        <f t="shared" si="297"/>
        <v>0</v>
      </c>
      <c r="BB534" s="44">
        <f t="shared" si="298"/>
        <v>0</v>
      </c>
      <c r="BC534" s="44">
        <f t="shared" si="299"/>
        <v>0</v>
      </c>
      <c r="BD534" s="44">
        <f t="shared" si="300"/>
        <v>0</v>
      </c>
      <c r="BE534" s="45">
        <f t="shared" si="301"/>
        <v>130.42000000000002</v>
      </c>
      <c r="BF534" s="46"/>
      <c r="BG534" s="47">
        <f t="shared" si="302"/>
        <v>18</v>
      </c>
      <c r="BH534" s="47">
        <f t="shared" si="303"/>
        <v>0.5</v>
      </c>
      <c r="BI534" s="47">
        <f t="shared" si="304"/>
        <v>112.42</v>
      </c>
      <c r="BJ534" s="48">
        <f t="shared" si="305"/>
        <v>0</v>
      </c>
      <c r="BK534" s="48">
        <f t="shared" si="306"/>
        <v>0</v>
      </c>
      <c r="BL534" s="48">
        <f t="shared" si="307"/>
        <v>0</v>
      </c>
    </row>
    <row r="535" spans="1:64" s="2" customFormat="1" ht="30" customHeight="1">
      <c r="A535" s="29" t="str">
        <f t="shared" si="274"/>
        <v>Д</v>
      </c>
      <c r="B535" s="29" t="str">
        <f t="shared" si="275"/>
        <v>Б</v>
      </c>
      <c r="C535" s="30" t="s">
        <v>227</v>
      </c>
      <c r="D535" s="31" t="str">
        <f t="shared" si="276"/>
        <v>'02.03.00</v>
      </c>
      <c r="E535" s="32" t="str">
        <f t="shared" si="277"/>
        <v>Компьютерные и информационные науки (УГСН)</v>
      </c>
      <c r="F535" s="33" t="s">
        <v>74</v>
      </c>
      <c r="G535" s="33" t="s">
        <v>75</v>
      </c>
      <c r="H535" s="34"/>
      <c r="I535" s="34"/>
      <c r="J535" s="35" t="s">
        <v>76</v>
      </c>
      <c r="K535" s="36">
        <v>3</v>
      </c>
      <c r="L535" s="36">
        <v>18</v>
      </c>
      <c r="M535" s="37" t="s">
        <v>84</v>
      </c>
      <c r="N535" s="36"/>
      <c r="O535" s="36"/>
      <c r="P535" s="36">
        <v>2</v>
      </c>
      <c r="Q535" s="37"/>
      <c r="R535" s="36"/>
      <c r="S535" s="36"/>
      <c r="T535" s="36"/>
      <c r="U535" s="36"/>
      <c r="V535" s="36"/>
      <c r="W535" s="39" t="str">
        <f t="shared" si="278"/>
        <v>НКАбд</v>
      </c>
      <c r="X535" s="36" t="s">
        <v>116</v>
      </c>
      <c r="Y535" s="36">
        <v>2</v>
      </c>
      <c r="Z535" s="36">
        <v>1</v>
      </c>
      <c r="AA535" s="39">
        <f t="shared" si="279"/>
        <v>25</v>
      </c>
      <c r="AB535" s="49">
        <v>14</v>
      </c>
      <c r="AC535" s="49">
        <v>11</v>
      </c>
      <c r="AD535" s="40">
        <f t="shared" si="280"/>
        <v>24</v>
      </c>
      <c r="AE535" s="41">
        <f t="shared" si="281"/>
        <v>1</v>
      </c>
      <c r="AF535" s="41">
        <f t="shared" si="282"/>
        <v>1.0416666666666667</v>
      </c>
      <c r="AG535" s="42" t="s">
        <v>80</v>
      </c>
      <c r="AH535" s="37" t="s">
        <v>81</v>
      </c>
      <c r="AI535" s="37" t="s">
        <v>94</v>
      </c>
      <c r="AJ535" s="51" t="s">
        <v>150</v>
      </c>
      <c r="AK535" s="37"/>
      <c r="AL535" s="44">
        <f t="shared" si="283"/>
        <v>0</v>
      </c>
      <c r="AM535" s="44">
        <f t="shared" si="284"/>
        <v>36</v>
      </c>
      <c r="AN535" s="44">
        <f t="shared" si="285"/>
        <v>0</v>
      </c>
      <c r="AO535" s="44">
        <f t="shared" si="286"/>
        <v>0</v>
      </c>
      <c r="AP535" s="44">
        <f t="shared" si="287"/>
        <v>0</v>
      </c>
      <c r="AQ535" s="44">
        <f t="shared" si="288"/>
        <v>0</v>
      </c>
      <c r="AR535" s="44">
        <f t="shared" si="289"/>
        <v>0</v>
      </c>
      <c r="AS535" s="44">
        <f t="shared" si="290"/>
        <v>0</v>
      </c>
      <c r="AT535" s="44">
        <f t="shared" si="291"/>
        <v>0</v>
      </c>
      <c r="AU535" s="44">
        <f t="shared" si="292"/>
        <v>0</v>
      </c>
      <c r="AV535" s="44">
        <f>IF(M535="ПП",РПП*AA535*(U535/1.5),IF(M535="ВП",ВПр*AA535*(U535/1.5),IF(M535="РПА",РПА*AA535*(U535/1.5),IF(M535="КПА",кпа*AA535*(U535/1.5),0))))</f>
        <v>0</v>
      </c>
      <c r="AW535" s="44">
        <f t="shared" si="293"/>
        <v>0</v>
      </c>
      <c r="AX535" s="44">
        <f t="shared" si="294"/>
        <v>0</v>
      </c>
      <c r="AY535" s="44">
        <f t="shared" si="295"/>
        <v>0</v>
      </c>
      <c r="AZ535" s="44">
        <f t="shared" si="296"/>
        <v>0</v>
      </c>
      <c r="BA535" s="44">
        <f t="shared" si="297"/>
        <v>0</v>
      </c>
      <c r="BB535" s="44">
        <f t="shared" si="298"/>
        <v>0</v>
      </c>
      <c r="BC535" s="44">
        <f t="shared" si="299"/>
        <v>0</v>
      </c>
      <c r="BD535" s="44">
        <f t="shared" si="300"/>
        <v>0</v>
      </c>
      <c r="BE535" s="45">
        <f t="shared" si="301"/>
        <v>36</v>
      </c>
      <c r="BF535" s="46"/>
      <c r="BG535" s="47">
        <f t="shared" si="302"/>
        <v>36</v>
      </c>
      <c r="BH535" s="47">
        <f t="shared" si="303"/>
        <v>1</v>
      </c>
      <c r="BI535" s="47">
        <f t="shared" si="304"/>
        <v>0</v>
      </c>
      <c r="BJ535" s="48">
        <f t="shared" si="305"/>
        <v>0</v>
      </c>
      <c r="BK535" s="48">
        <f t="shared" si="306"/>
        <v>0</v>
      </c>
      <c r="BL535" s="48">
        <f t="shared" si="307"/>
        <v>0</v>
      </c>
    </row>
    <row r="536" spans="1:64" s="2" customFormat="1" ht="30" customHeight="1">
      <c r="A536" s="29" t="str">
        <f t="shared" si="274"/>
        <v>Д</v>
      </c>
      <c r="B536" s="29" t="str">
        <f t="shared" si="275"/>
        <v>Б</v>
      </c>
      <c r="C536" s="30" t="s">
        <v>227</v>
      </c>
      <c r="D536" s="31" t="str">
        <f t="shared" si="276"/>
        <v>'02.03.00</v>
      </c>
      <c r="E536" s="32" t="str">
        <f t="shared" si="277"/>
        <v>Компьютерные и информационные науки (УГСН)</v>
      </c>
      <c r="F536" s="33" t="s">
        <v>74</v>
      </c>
      <c r="G536" s="33" t="s">
        <v>75</v>
      </c>
      <c r="H536" s="34"/>
      <c r="I536" s="34"/>
      <c r="J536" s="35" t="s">
        <v>76</v>
      </c>
      <c r="K536" s="38">
        <v>3</v>
      </c>
      <c r="L536" s="36">
        <v>18</v>
      </c>
      <c r="M536" s="37" t="s">
        <v>84</v>
      </c>
      <c r="N536" s="38"/>
      <c r="O536" s="38"/>
      <c r="P536" s="38">
        <v>2</v>
      </c>
      <c r="Q536" s="37"/>
      <c r="R536" s="38"/>
      <c r="S536" s="38"/>
      <c r="T536" s="38"/>
      <c r="U536" s="38"/>
      <c r="V536" s="38"/>
      <c r="W536" s="39" t="str">
        <f t="shared" si="278"/>
        <v>НКАбд</v>
      </c>
      <c r="X536" s="36" t="s">
        <v>133</v>
      </c>
      <c r="Y536" s="36">
        <v>2</v>
      </c>
      <c r="Z536" s="36">
        <v>1</v>
      </c>
      <c r="AA536" s="39">
        <f t="shared" si="279"/>
        <v>25</v>
      </c>
      <c r="AB536" s="49">
        <v>14</v>
      </c>
      <c r="AC536" s="49">
        <v>11</v>
      </c>
      <c r="AD536" s="40">
        <f t="shared" si="280"/>
        <v>24</v>
      </c>
      <c r="AE536" s="41">
        <f t="shared" si="281"/>
        <v>1</v>
      </c>
      <c r="AF536" s="41">
        <f t="shared" si="282"/>
        <v>1.0416666666666667</v>
      </c>
      <c r="AG536" s="42" t="s">
        <v>80</v>
      </c>
      <c r="AH536" s="37" t="s">
        <v>81</v>
      </c>
      <c r="AI536" s="37" t="s">
        <v>94</v>
      </c>
      <c r="AJ536" s="43" t="s">
        <v>150</v>
      </c>
      <c r="AK536" s="37"/>
      <c r="AL536" s="44">
        <f t="shared" si="283"/>
        <v>0</v>
      </c>
      <c r="AM536" s="44">
        <f t="shared" si="284"/>
        <v>36</v>
      </c>
      <c r="AN536" s="44">
        <f t="shared" si="285"/>
        <v>0</v>
      </c>
      <c r="AO536" s="44">
        <f t="shared" si="286"/>
        <v>0</v>
      </c>
      <c r="AP536" s="44">
        <f t="shared" si="287"/>
        <v>0</v>
      </c>
      <c r="AQ536" s="44">
        <f t="shared" si="288"/>
        <v>0</v>
      </c>
      <c r="AR536" s="44">
        <f t="shared" si="289"/>
        <v>0</v>
      </c>
      <c r="AS536" s="44">
        <f t="shared" si="290"/>
        <v>0</v>
      </c>
      <c r="AT536" s="44">
        <f t="shared" si="291"/>
        <v>0</v>
      </c>
      <c r="AU536" s="44">
        <f t="shared" si="292"/>
        <v>0</v>
      </c>
      <c r="AV536" s="44">
        <f>IF(M536="ПП",РПП*AA536*(U536/1.5),IF(M536="ВП",ВПр*AA536*(U536/1.5),IF(M536="РПА",РПА*AA536*(U536/1.5),IF(M536="КПА",кпа*AA536*(U536/1.5),0))))</f>
        <v>0</v>
      </c>
      <c r="AW536" s="44">
        <f t="shared" si="293"/>
        <v>0</v>
      </c>
      <c r="AX536" s="44">
        <f t="shared" si="294"/>
        <v>0</v>
      </c>
      <c r="AY536" s="44">
        <f t="shared" si="295"/>
        <v>0</v>
      </c>
      <c r="AZ536" s="44">
        <f t="shared" si="296"/>
        <v>0</v>
      </c>
      <c r="BA536" s="44">
        <f t="shared" si="297"/>
        <v>0</v>
      </c>
      <c r="BB536" s="44">
        <f t="shared" si="298"/>
        <v>0</v>
      </c>
      <c r="BC536" s="44">
        <f t="shared" si="299"/>
        <v>0</v>
      </c>
      <c r="BD536" s="44">
        <f t="shared" si="300"/>
        <v>0</v>
      </c>
      <c r="BE536" s="45">
        <f t="shared" si="301"/>
        <v>36</v>
      </c>
      <c r="BF536" s="46"/>
      <c r="BG536" s="47">
        <f t="shared" si="302"/>
        <v>36</v>
      </c>
      <c r="BH536" s="47">
        <f t="shared" si="303"/>
        <v>1</v>
      </c>
      <c r="BI536" s="47">
        <f t="shared" si="304"/>
        <v>0</v>
      </c>
      <c r="BJ536" s="48">
        <f t="shared" si="305"/>
        <v>0</v>
      </c>
      <c r="BK536" s="48">
        <f t="shared" si="306"/>
        <v>0</v>
      </c>
      <c r="BL536" s="48">
        <f t="shared" si="307"/>
        <v>0</v>
      </c>
    </row>
    <row r="537" spans="1:64" s="2" customFormat="1" ht="30" customHeight="1">
      <c r="A537" s="29" t="str">
        <f t="shared" si="274"/>
        <v>Д</v>
      </c>
      <c r="B537" s="29" t="str">
        <f t="shared" si="275"/>
        <v>Б</v>
      </c>
      <c r="C537" s="30" t="s">
        <v>227</v>
      </c>
      <c r="D537" s="31" t="str">
        <f t="shared" si="276"/>
        <v>'02.03.00</v>
      </c>
      <c r="E537" s="32" t="str">
        <f t="shared" si="277"/>
        <v>Компьютерные и информационные науки (УГСН)</v>
      </c>
      <c r="F537" s="33" t="s">
        <v>74</v>
      </c>
      <c r="G537" s="33" t="s">
        <v>75</v>
      </c>
      <c r="H537" s="34"/>
      <c r="I537" s="34"/>
      <c r="J537" s="35" t="s">
        <v>76</v>
      </c>
      <c r="K537" s="36">
        <v>3</v>
      </c>
      <c r="L537" s="36">
        <v>18</v>
      </c>
      <c r="M537" s="37" t="s">
        <v>84</v>
      </c>
      <c r="N537" s="36"/>
      <c r="O537" s="36"/>
      <c r="P537" s="36">
        <v>2</v>
      </c>
      <c r="Q537" s="37"/>
      <c r="R537" s="36"/>
      <c r="S537" s="36"/>
      <c r="T537" s="36"/>
      <c r="U537" s="36"/>
      <c r="V537" s="36"/>
      <c r="W537" s="39" t="str">
        <f t="shared" si="278"/>
        <v>НКАбд</v>
      </c>
      <c r="X537" s="36" t="s">
        <v>134</v>
      </c>
      <c r="Y537" s="36">
        <v>2</v>
      </c>
      <c r="Z537" s="36">
        <v>1</v>
      </c>
      <c r="AA537" s="39">
        <f t="shared" si="279"/>
        <v>25</v>
      </c>
      <c r="AB537" s="49">
        <v>14</v>
      </c>
      <c r="AC537" s="49">
        <v>11</v>
      </c>
      <c r="AD537" s="40">
        <f t="shared" si="280"/>
        <v>24</v>
      </c>
      <c r="AE537" s="41">
        <f t="shared" si="281"/>
        <v>1</v>
      </c>
      <c r="AF537" s="41">
        <f t="shared" si="282"/>
        <v>1.0416666666666667</v>
      </c>
      <c r="AG537" s="42" t="s">
        <v>80</v>
      </c>
      <c r="AH537" s="37" t="s">
        <v>81</v>
      </c>
      <c r="AI537" s="37" t="s">
        <v>94</v>
      </c>
      <c r="AJ537" s="43" t="s">
        <v>150</v>
      </c>
      <c r="AK537" s="37"/>
      <c r="AL537" s="44">
        <f t="shared" si="283"/>
        <v>0</v>
      </c>
      <c r="AM537" s="44">
        <f t="shared" si="284"/>
        <v>36</v>
      </c>
      <c r="AN537" s="44">
        <f t="shared" si="285"/>
        <v>0</v>
      </c>
      <c r="AO537" s="44">
        <f t="shared" si="286"/>
        <v>0</v>
      </c>
      <c r="AP537" s="44">
        <f t="shared" si="287"/>
        <v>0</v>
      </c>
      <c r="AQ537" s="44">
        <f t="shared" si="288"/>
        <v>0</v>
      </c>
      <c r="AR537" s="44">
        <f t="shared" si="289"/>
        <v>0</v>
      </c>
      <c r="AS537" s="44">
        <f t="shared" si="290"/>
        <v>0</v>
      </c>
      <c r="AT537" s="44">
        <f t="shared" si="291"/>
        <v>0</v>
      </c>
      <c r="AU537" s="44">
        <f t="shared" si="292"/>
        <v>0</v>
      </c>
      <c r="AV537" s="44">
        <f>IF(M537="ПП",РПП*AA537*(U537/1.5),IF(M537="ВП",ВПр*AA537*(U537/1.5),IF(M537="РПА",РПА*AA537*(U537/1.5),IF(M537="КПА",кпа*AA537*(U537/1.5),0))))</f>
        <v>0</v>
      </c>
      <c r="AW537" s="44">
        <f t="shared" si="293"/>
        <v>0</v>
      </c>
      <c r="AX537" s="44">
        <f t="shared" si="294"/>
        <v>0</v>
      </c>
      <c r="AY537" s="44">
        <f t="shared" si="295"/>
        <v>0</v>
      </c>
      <c r="AZ537" s="44">
        <f t="shared" si="296"/>
        <v>0</v>
      </c>
      <c r="BA537" s="44">
        <f t="shared" si="297"/>
        <v>0</v>
      </c>
      <c r="BB537" s="44">
        <f t="shared" si="298"/>
        <v>0</v>
      </c>
      <c r="BC537" s="44">
        <f t="shared" si="299"/>
        <v>0</v>
      </c>
      <c r="BD537" s="44">
        <f t="shared" si="300"/>
        <v>0</v>
      </c>
      <c r="BE537" s="45">
        <f t="shared" si="301"/>
        <v>36</v>
      </c>
      <c r="BF537" s="46"/>
      <c r="BG537" s="47">
        <f t="shared" si="302"/>
        <v>36</v>
      </c>
      <c r="BH537" s="47">
        <f t="shared" si="303"/>
        <v>1</v>
      </c>
      <c r="BI537" s="47">
        <f t="shared" si="304"/>
        <v>0</v>
      </c>
      <c r="BJ537" s="48">
        <f t="shared" si="305"/>
        <v>0</v>
      </c>
      <c r="BK537" s="48">
        <f t="shared" si="306"/>
        <v>0</v>
      </c>
      <c r="BL537" s="48">
        <f t="shared" si="307"/>
        <v>0</v>
      </c>
    </row>
    <row r="538" spans="1:64" s="2" customFormat="1" ht="30" customHeight="1">
      <c r="A538" s="29" t="str">
        <f t="shared" si="274"/>
        <v>Д</v>
      </c>
      <c r="B538" s="29" t="str">
        <f t="shared" si="275"/>
        <v>Б</v>
      </c>
      <c r="C538" s="30" t="s">
        <v>227</v>
      </c>
      <c r="D538" s="31" t="str">
        <f t="shared" si="276"/>
        <v>'02.03.00</v>
      </c>
      <c r="E538" s="32" t="str">
        <f t="shared" si="277"/>
        <v>Компьютерные и информационные науки (УГСН)</v>
      </c>
      <c r="F538" s="33" t="s">
        <v>74</v>
      </c>
      <c r="G538" s="33" t="s">
        <v>75</v>
      </c>
      <c r="H538" s="34"/>
      <c r="I538" s="34"/>
      <c r="J538" s="35" t="s">
        <v>76</v>
      </c>
      <c r="K538" s="36">
        <v>3</v>
      </c>
      <c r="L538" s="36">
        <v>18</v>
      </c>
      <c r="M538" s="37" t="s">
        <v>84</v>
      </c>
      <c r="N538" s="36"/>
      <c r="O538" s="36"/>
      <c r="P538" s="36">
        <v>2</v>
      </c>
      <c r="Q538" s="37"/>
      <c r="R538" s="36"/>
      <c r="S538" s="36"/>
      <c r="T538" s="36"/>
      <c r="U538" s="36"/>
      <c r="V538" s="36"/>
      <c r="W538" s="39" t="str">
        <f t="shared" si="278"/>
        <v>НКАбд</v>
      </c>
      <c r="X538" s="36" t="s">
        <v>236</v>
      </c>
      <c r="Y538" s="36">
        <v>2</v>
      </c>
      <c r="Z538" s="36">
        <v>1</v>
      </c>
      <c r="AA538" s="39">
        <f t="shared" si="279"/>
        <v>25</v>
      </c>
      <c r="AB538" s="49">
        <v>14</v>
      </c>
      <c r="AC538" s="49">
        <v>11</v>
      </c>
      <c r="AD538" s="40">
        <f t="shared" si="280"/>
        <v>24</v>
      </c>
      <c r="AE538" s="41">
        <f t="shared" si="281"/>
        <v>1</v>
      </c>
      <c r="AF538" s="41">
        <f t="shared" si="282"/>
        <v>1.0416666666666667</v>
      </c>
      <c r="AG538" s="42" t="s">
        <v>80</v>
      </c>
      <c r="AH538" s="37" t="s">
        <v>81</v>
      </c>
      <c r="AI538" s="37" t="s">
        <v>94</v>
      </c>
      <c r="AJ538" s="43" t="s">
        <v>150</v>
      </c>
      <c r="AK538" s="37"/>
      <c r="AL538" s="44">
        <f t="shared" si="283"/>
        <v>0</v>
      </c>
      <c r="AM538" s="44">
        <f t="shared" si="284"/>
        <v>36</v>
      </c>
      <c r="AN538" s="44">
        <f t="shared" si="285"/>
        <v>0</v>
      </c>
      <c r="AO538" s="44">
        <f t="shared" si="286"/>
        <v>0</v>
      </c>
      <c r="AP538" s="44">
        <f t="shared" si="287"/>
        <v>0</v>
      </c>
      <c r="AQ538" s="44">
        <f t="shared" si="288"/>
        <v>0</v>
      </c>
      <c r="AR538" s="44">
        <f t="shared" si="289"/>
        <v>0</v>
      </c>
      <c r="AS538" s="44">
        <f t="shared" si="290"/>
        <v>0</v>
      </c>
      <c r="AT538" s="44">
        <f t="shared" si="291"/>
        <v>0</v>
      </c>
      <c r="AU538" s="44">
        <f t="shared" si="292"/>
        <v>0</v>
      </c>
      <c r="AV538" s="44">
        <f>IF(M538="ПП",РПП*AA538*(U538/1.5),IF(M538="ВП",ВПр*AA538*(U538/1.5),IF(M538="РПА",РПА*AA538*(U538/1.5),IF(M538="КПА",кпа*AA538*(U538/1.5),0))))</f>
        <v>0</v>
      </c>
      <c r="AW538" s="44">
        <f t="shared" si="293"/>
        <v>0</v>
      </c>
      <c r="AX538" s="44">
        <f t="shared" si="294"/>
        <v>0</v>
      </c>
      <c r="AY538" s="44">
        <f t="shared" si="295"/>
        <v>0</v>
      </c>
      <c r="AZ538" s="44">
        <f t="shared" si="296"/>
        <v>0</v>
      </c>
      <c r="BA538" s="44">
        <f t="shared" si="297"/>
        <v>0</v>
      </c>
      <c r="BB538" s="44">
        <f t="shared" si="298"/>
        <v>0</v>
      </c>
      <c r="BC538" s="44">
        <f t="shared" si="299"/>
        <v>0</v>
      </c>
      <c r="BD538" s="44">
        <f t="shared" si="300"/>
        <v>0</v>
      </c>
      <c r="BE538" s="45">
        <f t="shared" si="301"/>
        <v>36</v>
      </c>
      <c r="BF538" s="46"/>
      <c r="BG538" s="47">
        <f t="shared" si="302"/>
        <v>36</v>
      </c>
      <c r="BH538" s="47">
        <f t="shared" si="303"/>
        <v>1</v>
      </c>
      <c r="BI538" s="47">
        <f t="shared" si="304"/>
        <v>0</v>
      </c>
      <c r="BJ538" s="48">
        <f t="shared" si="305"/>
        <v>0</v>
      </c>
      <c r="BK538" s="48">
        <f t="shared" si="306"/>
        <v>0</v>
      </c>
      <c r="BL538" s="48">
        <f t="shared" si="307"/>
        <v>0</v>
      </c>
    </row>
    <row r="539" spans="1:64" s="2" customFormat="1" ht="30" customHeight="1">
      <c r="A539" s="29" t="str">
        <f t="shared" si="274"/>
        <v>Д</v>
      </c>
      <c r="B539" s="29" t="str">
        <f t="shared" si="275"/>
        <v>Б</v>
      </c>
      <c r="C539" s="30" t="s">
        <v>227</v>
      </c>
      <c r="D539" s="31" t="str">
        <f t="shared" si="276"/>
        <v>'02.03.00</v>
      </c>
      <c r="E539" s="32" t="str">
        <f t="shared" si="277"/>
        <v>Компьютерные и информационные науки (УГСН)</v>
      </c>
      <c r="F539" s="33" t="s">
        <v>74</v>
      </c>
      <c r="G539" s="33" t="s">
        <v>75</v>
      </c>
      <c r="H539" s="34"/>
      <c r="I539" s="34"/>
      <c r="J539" s="35" t="s">
        <v>76</v>
      </c>
      <c r="K539" s="36">
        <v>3</v>
      </c>
      <c r="L539" s="36">
        <v>18</v>
      </c>
      <c r="M539" s="37" t="s">
        <v>84</v>
      </c>
      <c r="N539" s="36"/>
      <c r="O539" s="36"/>
      <c r="P539" s="36">
        <v>2</v>
      </c>
      <c r="Q539" s="37"/>
      <c r="R539" s="36"/>
      <c r="S539" s="36"/>
      <c r="T539" s="36"/>
      <c r="U539" s="36"/>
      <c r="V539" s="36"/>
      <c r="W539" s="39" t="str">
        <f t="shared" si="278"/>
        <v>НКАбд</v>
      </c>
      <c r="X539" s="36" t="s">
        <v>237</v>
      </c>
      <c r="Y539" s="36">
        <v>2</v>
      </c>
      <c r="Z539" s="36">
        <v>1</v>
      </c>
      <c r="AA539" s="39">
        <f t="shared" si="279"/>
        <v>24</v>
      </c>
      <c r="AB539" s="49">
        <v>14</v>
      </c>
      <c r="AC539" s="49">
        <v>10</v>
      </c>
      <c r="AD539" s="40">
        <f t="shared" si="280"/>
        <v>24</v>
      </c>
      <c r="AE539" s="41">
        <f t="shared" si="281"/>
        <v>1</v>
      </c>
      <c r="AF539" s="41">
        <f t="shared" si="282"/>
        <v>1</v>
      </c>
      <c r="AG539" s="42" t="s">
        <v>80</v>
      </c>
      <c r="AH539" s="37" t="s">
        <v>81</v>
      </c>
      <c r="AI539" s="37" t="s">
        <v>94</v>
      </c>
      <c r="AJ539" s="43" t="s">
        <v>150</v>
      </c>
      <c r="AK539" s="37"/>
      <c r="AL539" s="44">
        <f t="shared" si="283"/>
        <v>0</v>
      </c>
      <c r="AM539" s="44">
        <f t="shared" si="284"/>
        <v>36</v>
      </c>
      <c r="AN539" s="44">
        <f t="shared" si="285"/>
        <v>0</v>
      </c>
      <c r="AO539" s="44">
        <f t="shared" si="286"/>
        <v>0</v>
      </c>
      <c r="AP539" s="44">
        <f t="shared" si="287"/>
        <v>0</v>
      </c>
      <c r="AQ539" s="44">
        <f t="shared" si="288"/>
        <v>0</v>
      </c>
      <c r="AR539" s="44">
        <f t="shared" si="289"/>
        <v>0</v>
      </c>
      <c r="AS539" s="44">
        <f t="shared" si="290"/>
        <v>0</v>
      </c>
      <c r="AT539" s="44">
        <f t="shared" si="291"/>
        <v>0</v>
      </c>
      <c r="AU539" s="44">
        <f t="shared" si="292"/>
        <v>0</v>
      </c>
      <c r="AV539" s="44">
        <f>IF(M539="ПП",РПП*AA539*(U539/1.5),IF(M539="ВП",ВПр*AA539*(U539/1.5),IF(M539="РПА",РПА*AA539*(U539/1.5),IF(M539="КПА",кпа*AA539*(U539/1.5),0))))</f>
        <v>0</v>
      </c>
      <c r="AW539" s="44">
        <f t="shared" si="293"/>
        <v>0</v>
      </c>
      <c r="AX539" s="44">
        <f t="shared" si="294"/>
        <v>0</v>
      </c>
      <c r="AY539" s="44">
        <f t="shared" si="295"/>
        <v>0</v>
      </c>
      <c r="AZ539" s="44">
        <f t="shared" si="296"/>
        <v>0</v>
      </c>
      <c r="BA539" s="44">
        <f t="shared" si="297"/>
        <v>0</v>
      </c>
      <c r="BB539" s="44">
        <f t="shared" si="298"/>
        <v>0</v>
      </c>
      <c r="BC539" s="44">
        <f t="shared" si="299"/>
        <v>0</v>
      </c>
      <c r="BD539" s="44">
        <f t="shared" si="300"/>
        <v>0</v>
      </c>
      <c r="BE539" s="45">
        <f t="shared" si="301"/>
        <v>36</v>
      </c>
      <c r="BF539" s="46"/>
      <c r="BG539" s="47">
        <f t="shared" si="302"/>
        <v>36</v>
      </c>
      <c r="BH539" s="47">
        <f t="shared" si="303"/>
        <v>1</v>
      </c>
      <c r="BI539" s="47">
        <f t="shared" si="304"/>
        <v>0</v>
      </c>
      <c r="BJ539" s="48">
        <f t="shared" si="305"/>
        <v>0</v>
      </c>
      <c r="BK539" s="48">
        <f t="shared" si="306"/>
        <v>0</v>
      </c>
      <c r="BL539" s="48">
        <f t="shared" si="307"/>
        <v>0</v>
      </c>
    </row>
    <row r="540" spans="1:64" s="2" customFormat="1" ht="30" customHeight="1">
      <c r="A540" s="29" t="str">
        <f t="shared" si="274"/>
        <v>Д</v>
      </c>
      <c r="B540" s="29" t="str">
        <f t="shared" si="275"/>
        <v>Б</v>
      </c>
      <c r="C540" s="30" t="s">
        <v>227</v>
      </c>
      <c r="D540" s="31" t="str">
        <f t="shared" si="276"/>
        <v>'02.03.00</v>
      </c>
      <c r="E540" s="32" t="str">
        <f t="shared" si="277"/>
        <v>Компьютерные и информационные науки (УГСН)</v>
      </c>
      <c r="F540" s="33" t="s">
        <v>74</v>
      </c>
      <c r="G540" s="33" t="s">
        <v>75</v>
      </c>
      <c r="H540" s="34"/>
      <c r="I540" s="34"/>
      <c r="J540" s="35" t="s">
        <v>76</v>
      </c>
      <c r="K540" s="36">
        <v>4</v>
      </c>
      <c r="L540" s="36">
        <v>18</v>
      </c>
      <c r="M540" s="37" t="s">
        <v>78</v>
      </c>
      <c r="N540" s="36">
        <v>1</v>
      </c>
      <c r="O540" s="36"/>
      <c r="P540" s="36"/>
      <c r="Q540" s="37" t="s">
        <v>91</v>
      </c>
      <c r="R540" s="36"/>
      <c r="S540" s="36"/>
      <c r="T540" s="36"/>
      <c r="U540" s="36"/>
      <c r="V540" s="36"/>
      <c r="W540" s="39" t="str">
        <f t="shared" si="278"/>
        <v>НКАбд</v>
      </c>
      <c r="X540" s="36" t="s">
        <v>235</v>
      </c>
      <c r="Y540" s="36">
        <v>10</v>
      </c>
      <c r="Z540" s="36">
        <v>5</v>
      </c>
      <c r="AA540" s="39">
        <f t="shared" si="279"/>
        <v>124</v>
      </c>
      <c r="AB540" s="36">
        <v>70</v>
      </c>
      <c r="AC540" s="36">
        <v>54</v>
      </c>
      <c r="AD540" s="40">
        <f t="shared" si="280"/>
        <v>124</v>
      </c>
      <c r="AE540" s="41">
        <f t="shared" si="281"/>
        <v>1</v>
      </c>
      <c r="AF540" s="41">
        <f t="shared" si="282"/>
        <v>1</v>
      </c>
      <c r="AG540" s="42" t="s">
        <v>80</v>
      </c>
      <c r="AH540" s="37" t="s">
        <v>81</v>
      </c>
      <c r="AI540" s="37" t="s">
        <v>94</v>
      </c>
      <c r="AJ540" s="43" t="s">
        <v>150</v>
      </c>
      <c r="AK540" s="37"/>
      <c r="AL540" s="44">
        <f t="shared" si="283"/>
        <v>18</v>
      </c>
      <c r="AM540" s="44">
        <f t="shared" si="284"/>
        <v>0</v>
      </c>
      <c r="AN540" s="44">
        <f t="shared" si="285"/>
        <v>0</v>
      </c>
      <c r="AO540" s="44">
        <f t="shared" si="286"/>
        <v>40.92</v>
      </c>
      <c r="AP540" s="44">
        <f t="shared" si="287"/>
        <v>62</v>
      </c>
      <c r="AQ540" s="44">
        <f t="shared" si="288"/>
        <v>5</v>
      </c>
      <c r="AR540" s="44">
        <f t="shared" si="289"/>
        <v>4.5</v>
      </c>
      <c r="AS540" s="44">
        <f t="shared" si="290"/>
        <v>0</v>
      </c>
      <c r="AT540" s="44">
        <f t="shared" si="291"/>
        <v>0</v>
      </c>
      <c r="AU540" s="44">
        <f t="shared" si="292"/>
        <v>0</v>
      </c>
      <c r="AV540" s="44">
        <f>IF(M540="ПП",РПП*AA540*(U540/1.5),IF(M540="ВП",ВПр*AA540*(U540/1.5),IF(M540="РПА",РПА*AA540*(U540/1.5),IF(M540="КПА",кпа*AA540*(U540/1.5),0))))</f>
        <v>0</v>
      </c>
      <c r="AW540" s="44">
        <f t="shared" si="293"/>
        <v>0</v>
      </c>
      <c r="AX540" s="44">
        <f t="shared" si="294"/>
        <v>0</v>
      </c>
      <c r="AY540" s="44">
        <f t="shared" si="295"/>
        <v>0</v>
      </c>
      <c r="AZ540" s="44">
        <f t="shared" si="296"/>
        <v>0</v>
      </c>
      <c r="BA540" s="44">
        <f t="shared" si="297"/>
        <v>0</v>
      </c>
      <c r="BB540" s="44">
        <f t="shared" si="298"/>
        <v>0</v>
      </c>
      <c r="BC540" s="44">
        <f t="shared" si="299"/>
        <v>0</v>
      </c>
      <c r="BD540" s="44">
        <f t="shared" si="300"/>
        <v>0</v>
      </c>
      <c r="BE540" s="45">
        <f t="shared" si="301"/>
        <v>130.42000000000002</v>
      </c>
      <c r="BF540" s="46"/>
      <c r="BG540" s="47">
        <f t="shared" si="302"/>
        <v>0</v>
      </c>
      <c r="BH540" s="47">
        <f t="shared" si="303"/>
        <v>0</v>
      </c>
      <c r="BI540" s="47">
        <f t="shared" si="304"/>
        <v>0</v>
      </c>
      <c r="BJ540" s="48">
        <f t="shared" si="305"/>
        <v>18</v>
      </c>
      <c r="BK540" s="48">
        <f t="shared" si="306"/>
        <v>0.5</v>
      </c>
      <c r="BL540" s="48">
        <f t="shared" si="307"/>
        <v>112.42</v>
      </c>
    </row>
    <row r="541" spans="1:64" s="2" customFormat="1" ht="30" customHeight="1">
      <c r="A541" s="29" t="str">
        <f t="shared" si="274"/>
        <v>Д</v>
      </c>
      <c r="B541" s="29" t="str">
        <f t="shared" si="275"/>
        <v>Б</v>
      </c>
      <c r="C541" s="30" t="s">
        <v>227</v>
      </c>
      <c r="D541" s="31" t="str">
        <f t="shared" si="276"/>
        <v>'02.03.00</v>
      </c>
      <c r="E541" s="32" t="str">
        <f t="shared" si="277"/>
        <v>Компьютерные и информационные науки (УГСН)</v>
      </c>
      <c r="F541" s="33" t="s">
        <v>74</v>
      </c>
      <c r="G541" s="33" t="s">
        <v>75</v>
      </c>
      <c r="H541" s="34"/>
      <c r="I541" s="34"/>
      <c r="J541" s="35" t="s">
        <v>76</v>
      </c>
      <c r="K541" s="36">
        <v>4</v>
      </c>
      <c r="L541" s="36">
        <v>18</v>
      </c>
      <c r="M541" s="37" t="s">
        <v>84</v>
      </c>
      <c r="N541" s="36"/>
      <c r="O541" s="36"/>
      <c r="P541" s="36">
        <v>2</v>
      </c>
      <c r="Q541" s="37"/>
      <c r="R541" s="36"/>
      <c r="S541" s="36"/>
      <c r="T541" s="36"/>
      <c r="U541" s="36"/>
      <c r="V541" s="36"/>
      <c r="W541" s="39" t="str">
        <f t="shared" si="278"/>
        <v>НКАбд</v>
      </c>
      <c r="X541" s="36" t="s">
        <v>116</v>
      </c>
      <c r="Y541" s="36">
        <v>2</v>
      </c>
      <c r="Z541" s="36">
        <v>1</v>
      </c>
      <c r="AA541" s="39">
        <f t="shared" si="279"/>
        <v>25</v>
      </c>
      <c r="AB541" s="49">
        <v>14</v>
      </c>
      <c r="AC541" s="49">
        <v>11</v>
      </c>
      <c r="AD541" s="40">
        <f t="shared" si="280"/>
        <v>24</v>
      </c>
      <c r="AE541" s="41">
        <f t="shared" si="281"/>
        <v>1</v>
      </c>
      <c r="AF541" s="41">
        <f t="shared" si="282"/>
        <v>1.0416666666666667</v>
      </c>
      <c r="AG541" s="42" t="s">
        <v>80</v>
      </c>
      <c r="AH541" s="37" t="s">
        <v>81</v>
      </c>
      <c r="AI541" s="37" t="s">
        <v>94</v>
      </c>
      <c r="AJ541" s="50" t="s">
        <v>150</v>
      </c>
      <c r="AK541" s="37"/>
      <c r="AL541" s="44">
        <f t="shared" si="283"/>
        <v>0</v>
      </c>
      <c r="AM541" s="44">
        <f t="shared" si="284"/>
        <v>36</v>
      </c>
      <c r="AN541" s="44">
        <f t="shared" si="285"/>
        <v>0</v>
      </c>
      <c r="AO541" s="44">
        <f t="shared" si="286"/>
        <v>0</v>
      </c>
      <c r="AP541" s="44">
        <f t="shared" si="287"/>
        <v>0</v>
      </c>
      <c r="AQ541" s="44">
        <f t="shared" si="288"/>
        <v>0</v>
      </c>
      <c r="AR541" s="44">
        <f t="shared" si="289"/>
        <v>0</v>
      </c>
      <c r="AS541" s="44">
        <f t="shared" si="290"/>
        <v>0</v>
      </c>
      <c r="AT541" s="44">
        <f t="shared" si="291"/>
        <v>0</v>
      </c>
      <c r="AU541" s="44">
        <f t="shared" si="292"/>
        <v>0</v>
      </c>
      <c r="AV541" s="44">
        <f>IF(M541="ПП",РПП*AA541*(U541/1.5),IF(M541="ВП",ВПр*AA541*(U541/1.5),IF(M541="РПА",РПА*AA541*(U541/1.5),IF(M541="КПА",кпа*AA541*(U541/1.5),0))))</f>
        <v>0</v>
      </c>
      <c r="AW541" s="44">
        <f t="shared" si="293"/>
        <v>0</v>
      </c>
      <c r="AX541" s="44">
        <f t="shared" si="294"/>
        <v>0</v>
      </c>
      <c r="AY541" s="44">
        <f t="shared" si="295"/>
        <v>0</v>
      </c>
      <c r="AZ541" s="44">
        <f t="shared" si="296"/>
        <v>0</v>
      </c>
      <c r="BA541" s="44">
        <f t="shared" si="297"/>
        <v>0</v>
      </c>
      <c r="BB541" s="44">
        <f t="shared" si="298"/>
        <v>0</v>
      </c>
      <c r="BC541" s="44">
        <f t="shared" si="299"/>
        <v>0</v>
      </c>
      <c r="BD541" s="44">
        <f t="shared" si="300"/>
        <v>0</v>
      </c>
      <c r="BE541" s="45">
        <f t="shared" si="301"/>
        <v>36</v>
      </c>
      <c r="BF541" s="46"/>
      <c r="BG541" s="47">
        <f t="shared" si="302"/>
        <v>0</v>
      </c>
      <c r="BH541" s="47">
        <f t="shared" si="303"/>
        <v>0</v>
      </c>
      <c r="BI541" s="47">
        <f t="shared" si="304"/>
        <v>0</v>
      </c>
      <c r="BJ541" s="48">
        <f t="shared" si="305"/>
        <v>36</v>
      </c>
      <c r="BK541" s="48">
        <f t="shared" si="306"/>
        <v>1</v>
      </c>
      <c r="BL541" s="48">
        <f t="shared" si="307"/>
        <v>0</v>
      </c>
    </row>
    <row r="542" spans="1:64" s="2" customFormat="1" ht="30" customHeight="1">
      <c r="A542" s="29" t="str">
        <f t="shared" si="274"/>
        <v>Д</v>
      </c>
      <c r="B542" s="29" t="str">
        <f t="shared" si="275"/>
        <v>Б</v>
      </c>
      <c r="C542" s="30" t="s">
        <v>227</v>
      </c>
      <c r="D542" s="31" t="str">
        <f t="shared" si="276"/>
        <v>'02.03.00</v>
      </c>
      <c r="E542" s="32" t="str">
        <f t="shared" si="277"/>
        <v>Компьютерные и информационные науки (УГСН)</v>
      </c>
      <c r="F542" s="33" t="s">
        <v>74</v>
      </c>
      <c r="G542" s="33" t="s">
        <v>75</v>
      </c>
      <c r="H542" s="34"/>
      <c r="I542" s="34"/>
      <c r="J542" s="35" t="s">
        <v>76</v>
      </c>
      <c r="K542" s="36">
        <v>4</v>
      </c>
      <c r="L542" s="36">
        <v>18</v>
      </c>
      <c r="M542" s="37" t="s">
        <v>84</v>
      </c>
      <c r="N542" s="36"/>
      <c r="O542" s="36"/>
      <c r="P542" s="36">
        <v>2</v>
      </c>
      <c r="Q542" s="37"/>
      <c r="R542" s="36"/>
      <c r="S542" s="36"/>
      <c r="T542" s="36"/>
      <c r="U542" s="36"/>
      <c r="V542" s="36"/>
      <c r="W542" s="39" t="str">
        <f t="shared" si="278"/>
        <v>НКАбд</v>
      </c>
      <c r="X542" s="36" t="s">
        <v>133</v>
      </c>
      <c r="Y542" s="36">
        <v>2</v>
      </c>
      <c r="Z542" s="36">
        <v>1</v>
      </c>
      <c r="AA542" s="39">
        <f t="shared" si="279"/>
        <v>25</v>
      </c>
      <c r="AB542" s="49">
        <v>14</v>
      </c>
      <c r="AC542" s="49">
        <v>11</v>
      </c>
      <c r="AD542" s="40">
        <f t="shared" si="280"/>
        <v>24</v>
      </c>
      <c r="AE542" s="41">
        <f t="shared" si="281"/>
        <v>1</v>
      </c>
      <c r="AF542" s="41">
        <f t="shared" si="282"/>
        <v>1.0416666666666667</v>
      </c>
      <c r="AG542" s="42" t="s">
        <v>80</v>
      </c>
      <c r="AH542" s="37" t="s">
        <v>81</v>
      </c>
      <c r="AI542" s="37" t="s">
        <v>94</v>
      </c>
      <c r="AJ542" s="43" t="s">
        <v>150</v>
      </c>
      <c r="AK542" s="37"/>
      <c r="AL542" s="44">
        <f t="shared" si="283"/>
        <v>0</v>
      </c>
      <c r="AM542" s="44">
        <f t="shared" si="284"/>
        <v>36</v>
      </c>
      <c r="AN542" s="44">
        <f t="shared" si="285"/>
        <v>0</v>
      </c>
      <c r="AO542" s="44">
        <f t="shared" si="286"/>
        <v>0</v>
      </c>
      <c r="AP542" s="44">
        <f t="shared" si="287"/>
        <v>0</v>
      </c>
      <c r="AQ542" s="44">
        <f t="shared" si="288"/>
        <v>0</v>
      </c>
      <c r="AR542" s="44">
        <f t="shared" si="289"/>
        <v>0</v>
      </c>
      <c r="AS542" s="44">
        <f t="shared" si="290"/>
        <v>0</v>
      </c>
      <c r="AT542" s="44">
        <f t="shared" si="291"/>
        <v>0</v>
      </c>
      <c r="AU542" s="44">
        <f t="shared" si="292"/>
        <v>0</v>
      </c>
      <c r="AV542" s="44">
        <f>IF(M542="ПП",РПП*AA542*(U542/1.5),IF(M542="ВП",ВПр*AA542*(U542/1.5),IF(M542="РПА",РПА*AA542*(U542/1.5),IF(M542="КПА",кпа*AA542*(U542/1.5),0))))</f>
        <v>0</v>
      </c>
      <c r="AW542" s="44">
        <f t="shared" si="293"/>
        <v>0</v>
      </c>
      <c r="AX542" s="44">
        <f t="shared" si="294"/>
        <v>0</v>
      </c>
      <c r="AY542" s="44">
        <f t="shared" si="295"/>
        <v>0</v>
      </c>
      <c r="AZ542" s="44">
        <f t="shared" si="296"/>
        <v>0</v>
      </c>
      <c r="BA542" s="44">
        <f t="shared" si="297"/>
        <v>0</v>
      </c>
      <c r="BB542" s="44">
        <f t="shared" si="298"/>
        <v>0</v>
      </c>
      <c r="BC542" s="44">
        <f t="shared" si="299"/>
        <v>0</v>
      </c>
      <c r="BD542" s="44">
        <f t="shared" si="300"/>
        <v>0</v>
      </c>
      <c r="BE542" s="45">
        <f t="shared" si="301"/>
        <v>36</v>
      </c>
      <c r="BF542" s="46"/>
      <c r="BG542" s="47">
        <f t="shared" si="302"/>
        <v>0</v>
      </c>
      <c r="BH542" s="47">
        <f t="shared" si="303"/>
        <v>0</v>
      </c>
      <c r="BI542" s="47">
        <f t="shared" si="304"/>
        <v>0</v>
      </c>
      <c r="BJ542" s="48">
        <f t="shared" si="305"/>
        <v>36</v>
      </c>
      <c r="BK542" s="48">
        <f t="shared" si="306"/>
        <v>1</v>
      </c>
      <c r="BL542" s="48">
        <f t="shared" si="307"/>
        <v>0</v>
      </c>
    </row>
    <row r="543" spans="1:64" s="2" customFormat="1" ht="30" customHeight="1">
      <c r="A543" s="29" t="str">
        <f t="shared" si="274"/>
        <v>Д</v>
      </c>
      <c r="B543" s="29" t="str">
        <f t="shared" si="275"/>
        <v>Б</v>
      </c>
      <c r="C543" s="30" t="s">
        <v>227</v>
      </c>
      <c r="D543" s="31" t="str">
        <f t="shared" si="276"/>
        <v>'02.03.00</v>
      </c>
      <c r="E543" s="32" t="str">
        <f t="shared" si="277"/>
        <v>Компьютерные и информационные науки (УГСН)</v>
      </c>
      <c r="F543" s="33" t="s">
        <v>74</v>
      </c>
      <c r="G543" s="33" t="s">
        <v>75</v>
      </c>
      <c r="H543" s="34"/>
      <c r="I543" s="34"/>
      <c r="J543" s="35" t="s">
        <v>76</v>
      </c>
      <c r="K543" s="36">
        <v>4</v>
      </c>
      <c r="L543" s="36">
        <v>18</v>
      </c>
      <c r="M543" s="37" t="s">
        <v>84</v>
      </c>
      <c r="N543" s="36"/>
      <c r="O543" s="36"/>
      <c r="P543" s="36">
        <v>2</v>
      </c>
      <c r="Q543" s="37"/>
      <c r="R543" s="36"/>
      <c r="S543" s="36"/>
      <c r="T543" s="36"/>
      <c r="U543" s="36"/>
      <c r="V543" s="36"/>
      <c r="W543" s="39" t="str">
        <f t="shared" si="278"/>
        <v>НКАбд</v>
      </c>
      <c r="X543" s="36" t="s">
        <v>134</v>
      </c>
      <c r="Y543" s="36">
        <v>2</v>
      </c>
      <c r="Z543" s="36">
        <v>1</v>
      </c>
      <c r="AA543" s="39">
        <f t="shared" si="279"/>
        <v>25</v>
      </c>
      <c r="AB543" s="49">
        <v>14</v>
      </c>
      <c r="AC543" s="49">
        <v>11</v>
      </c>
      <c r="AD543" s="40">
        <f t="shared" si="280"/>
        <v>24</v>
      </c>
      <c r="AE543" s="41">
        <f t="shared" si="281"/>
        <v>1</v>
      </c>
      <c r="AF543" s="41">
        <f t="shared" si="282"/>
        <v>1.0416666666666667</v>
      </c>
      <c r="AG543" s="42" t="s">
        <v>80</v>
      </c>
      <c r="AH543" s="37" t="s">
        <v>81</v>
      </c>
      <c r="AI543" s="37" t="s">
        <v>94</v>
      </c>
      <c r="AJ543" s="51" t="s">
        <v>150</v>
      </c>
      <c r="AK543" s="37"/>
      <c r="AL543" s="44">
        <f t="shared" si="283"/>
        <v>0</v>
      </c>
      <c r="AM543" s="44">
        <f t="shared" si="284"/>
        <v>36</v>
      </c>
      <c r="AN543" s="44">
        <f t="shared" si="285"/>
        <v>0</v>
      </c>
      <c r="AO543" s="44">
        <f t="shared" si="286"/>
        <v>0</v>
      </c>
      <c r="AP543" s="44">
        <f t="shared" si="287"/>
        <v>0</v>
      </c>
      <c r="AQ543" s="44">
        <f t="shared" si="288"/>
        <v>0</v>
      </c>
      <c r="AR543" s="44">
        <f t="shared" si="289"/>
        <v>0</v>
      </c>
      <c r="AS543" s="44">
        <f t="shared" si="290"/>
        <v>0</v>
      </c>
      <c r="AT543" s="44">
        <f t="shared" si="291"/>
        <v>0</v>
      </c>
      <c r="AU543" s="44">
        <f t="shared" si="292"/>
        <v>0</v>
      </c>
      <c r="AV543" s="44">
        <f>IF(M543="ПП",РПП*AA543*(U543/1.5),IF(M543="ВП",ВПр*AA543*(U543/1.5),IF(M543="РПА",РПА*AA543*(U543/1.5),IF(M543="КПА",кпа*AA543*(U543/1.5),0))))</f>
        <v>0</v>
      </c>
      <c r="AW543" s="44">
        <f t="shared" si="293"/>
        <v>0</v>
      </c>
      <c r="AX543" s="44">
        <f t="shared" si="294"/>
        <v>0</v>
      </c>
      <c r="AY543" s="44">
        <f t="shared" si="295"/>
        <v>0</v>
      </c>
      <c r="AZ543" s="44">
        <f t="shared" si="296"/>
        <v>0</v>
      </c>
      <c r="BA543" s="44">
        <f t="shared" si="297"/>
        <v>0</v>
      </c>
      <c r="BB543" s="44">
        <f t="shared" si="298"/>
        <v>0</v>
      </c>
      <c r="BC543" s="44">
        <f t="shared" si="299"/>
        <v>0</v>
      </c>
      <c r="BD543" s="44">
        <f t="shared" si="300"/>
        <v>0</v>
      </c>
      <c r="BE543" s="45">
        <f t="shared" si="301"/>
        <v>36</v>
      </c>
      <c r="BF543" s="46"/>
      <c r="BG543" s="47">
        <f t="shared" si="302"/>
        <v>0</v>
      </c>
      <c r="BH543" s="47">
        <f t="shared" si="303"/>
        <v>0</v>
      </c>
      <c r="BI543" s="47">
        <f t="shared" si="304"/>
        <v>0</v>
      </c>
      <c r="BJ543" s="48">
        <f t="shared" si="305"/>
        <v>36</v>
      </c>
      <c r="BK543" s="48">
        <f t="shared" si="306"/>
        <v>1</v>
      </c>
      <c r="BL543" s="48">
        <f t="shared" si="307"/>
        <v>0</v>
      </c>
    </row>
    <row r="544" spans="1:64" s="2" customFormat="1" ht="30" customHeight="1">
      <c r="A544" s="29" t="str">
        <f t="shared" si="274"/>
        <v>Д</v>
      </c>
      <c r="B544" s="29" t="str">
        <f t="shared" si="275"/>
        <v>Б</v>
      </c>
      <c r="C544" s="30" t="s">
        <v>227</v>
      </c>
      <c r="D544" s="31" t="str">
        <f t="shared" si="276"/>
        <v>'02.03.00</v>
      </c>
      <c r="E544" s="32" t="str">
        <f t="shared" si="277"/>
        <v>Компьютерные и информационные науки (УГСН)</v>
      </c>
      <c r="F544" s="33" t="s">
        <v>74</v>
      </c>
      <c r="G544" s="33" t="s">
        <v>75</v>
      </c>
      <c r="H544" s="34"/>
      <c r="I544" s="34"/>
      <c r="J544" s="35" t="s">
        <v>76</v>
      </c>
      <c r="K544" s="38">
        <v>4</v>
      </c>
      <c r="L544" s="36">
        <v>18</v>
      </c>
      <c r="M544" s="37" t="s">
        <v>84</v>
      </c>
      <c r="N544" s="38"/>
      <c r="O544" s="38"/>
      <c r="P544" s="38">
        <v>2</v>
      </c>
      <c r="Q544" s="37"/>
      <c r="R544" s="38"/>
      <c r="S544" s="38"/>
      <c r="T544" s="38"/>
      <c r="U544" s="38"/>
      <c r="V544" s="38"/>
      <c r="W544" s="39" t="str">
        <f t="shared" si="278"/>
        <v>НКАбд</v>
      </c>
      <c r="X544" s="36" t="s">
        <v>236</v>
      </c>
      <c r="Y544" s="36">
        <v>2</v>
      </c>
      <c r="Z544" s="36">
        <v>1</v>
      </c>
      <c r="AA544" s="39">
        <f t="shared" si="279"/>
        <v>25</v>
      </c>
      <c r="AB544" s="49">
        <v>14</v>
      </c>
      <c r="AC544" s="49">
        <v>11</v>
      </c>
      <c r="AD544" s="40">
        <f t="shared" si="280"/>
        <v>24</v>
      </c>
      <c r="AE544" s="41">
        <f t="shared" si="281"/>
        <v>1</v>
      </c>
      <c r="AF544" s="41">
        <f t="shared" si="282"/>
        <v>1.0416666666666667</v>
      </c>
      <c r="AG544" s="42" t="s">
        <v>80</v>
      </c>
      <c r="AH544" s="37" t="s">
        <v>81</v>
      </c>
      <c r="AI544" s="37" t="s">
        <v>94</v>
      </c>
      <c r="AJ544" s="43" t="s">
        <v>150</v>
      </c>
      <c r="AK544" s="37"/>
      <c r="AL544" s="44">
        <f t="shared" si="283"/>
        <v>0</v>
      </c>
      <c r="AM544" s="44">
        <f t="shared" si="284"/>
        <v>36</v>
      </c>
      <c r="AN544" s="44">
        <f t="shared" si="285"/>
        <v>0</v>
      </c>
      <c r="AO544" s="44">
        <f t="shared" si="286"/>
        <v>0</v>
      </c>
      <c r="AP544" s="44">
        <f t="shared" si="287"/>
        <v>0</v>
      </c>
      <c r="AQ544" s="44">
        <f t="shared" si="288"/>
        <v>0</v>
      </c>
      <c r="AR544" s="44">
        <f t="shared" si="289"/>
        <v>0</v>
      </c>
      <c r="AS544" s="44">
        <f t="shared" si="290"/>
        <v>0</v>
      </c>
      <c r="AT544" s="44">
        <f t="shared" si="291"/>
        <v>0</v>
      </c>
      <c r="AU544" s="44">
        <f t="shared" si="292"/>
        <v>0</v>
      </c>
      <c r="AV544" s="44">
        <f>IF(M544="ПП",РПП*AA544*(U544/1.5),IF(M544="ВП",ВПр*AA544*(U544/1.5),IF(M544="РПА",РПА*AA544*(U544/1.5),IF(M544="КПА",кпа*AA544*(U544/1.5),0))))</f>
        <v>0</v>
      </c>
      <c r="AW544" s="44">
        <f t="shared" si="293"/>
        <v>0</v>
      </c>
      <c r="AX544" s="44">
        <f t="shared" si="294"/>
        <v>0</v>
      </c>
      <c r="AY544" s="44">
        <f t="shared" si="295"/>
        <v>0</v>
      </c>
      <c r="AZ544" s="44">
        <f t="shared" si="296"/>
        <v>0</v>
      </c>
      <c r="BA544" s="44">
        <f t="shared" si="297"/>
        <v>0</v>
      </c>
      <c r="BB544" s="44">
        <f t="shared" si="298"/>
        <v>0</v>
      </c>
      <c r="BC544" s="44">
        <f t="shared" si="299"/>
        <v>0</v>
      </c>
      <c r="BD544" s="44">
        <f t="shared" si="300"/>
        <v>0</v>
      </c>
      <c r="BE544" s="45">
        <f t="shared" si="301"/>
        <v>36</v>
      </c>
      <c r="BF544" s="46"/>
      <c r="BG544" s="47">
        <f t="shared" si="302"/>
        <v>0</v>
      </c>
      <c r="BH544" s="47">
        <f t="shared" si="303"/>
        <v>0</v>
      </c>
      <c r="BI544" s="47">
        <f t="shared" si="304"/>
        <v>0</v>
      </c>
      <c r="BJ544" s="48">
        <f t="shared" si="305"/>
        <v>36</v>
      </c>
      <c r="BK544" s="48">
        <f t="shared" si="306"/>
        <v>1</v>
      </c>
      <c r="BL544" s="48">
        <f t="shared" si="307"/>
        <v>0</v>
      </c>
    </row>
    <row r="545" spans="1:64" s="2" customFormat="1" ht="30" customHeight="1">
      <c r="A545" s="29" t="str">
        <f t="shared" si="274"/>
        <v>Д</v>
      </c>
      <c r="B545" s="29" t="str">
        <f t="shared" si="275"/>
        <v>Б</v>
      </c>
      <c r="C545" s="30" t="s">
        <v>227</v>
      </c>
      <c r="D545" s="31" t="str">
        <f t="shared" si="276"/>
        <v>'02.03.00</v>
      </c>
      <c r="E545" s="32" t="str">
        <f t="shared" si="277"/>
        <v>Компьютерные и информационные науки (УГСН)</v>
      </c>
      <c r="F545" s="33" t="s">
        <v>74</v>
      </c>
      <c r="G545" s="33" t="s">
        <v>75</v>
      </c>
      <c r="H545" s="34"/>
      <c r="I545" s="34"/>
      <c r="J545" s="35" t="s">
        <v>76</v>
      </c>
      <c r="K545" s="52">
        <v>4</v>
      </c>
      <c r="L545" s="36">
        <v>18</v>
      </c>
      <c r="M545" s="37" t="s">
        <v>84</v>
      </c>
      <c r="N545" s="52"/>
      <c r="O545" s="52"/>
      <c r="P545" s="52">
        <v>2</v>
      </c>
      <c r="Q545" s="37"/>
      <c r="R545" s="52"/>
      <c r="S545" s="52"/>
      <c r="T545" s="52"/>
      <c r="U545" s="52"/>
      <c r="V545" s="52"/>
      <c r="W545" s="39" t="str">
        <f t="shared" si="278"/>
        <v>НКАбд</v>
      </c>
      <c r="X545" s="36" t="s">
        <v>237</v>
      </c>
      <c r="Y545" s="36">
        <v>2</v>
      </c>
      <c r="Z545" s="36">
        <v>1</v>
      </c>
      <c r="AA545" s="39">
        <f t="shared" si="279"/>
        <v>24</v>
      </c>
      <c r="AB545" s="49">
        <v>14</v>
      </c>
      <c r="AC545" s="49">
        <v>10</v>
      </c>
      <c r="AD545" s="40">
        <f t="shared" si="280"/>
        <v>24</v>
      </c>
      <c r="AE545" s="41">
        <f t="shared" si="281"/>
        <v>1</v>
      </c>
      <c r="AF545" s="41">
        <f t="shared" si="282"/>
        <v>1</v>
      </c>
      <c r="AG545" s="42" t="s">
        <v>80</v>
      </c>
      <c r="AH545" s="37" t="s">
        <v>81</v>
      </c>
      <c r="AI545" s="37" t="s">
        <v>94</v>
      </c>
      <c r="AJ545" s="43" t="s">
        <v>150</v>
      </c>
      <c r="AK545" s="37"/>
      <c r="AL545" s="44">
        <f t="shared" si="283"/>
        <v>0</v>
      </c>
      <c r="AM545" s="44">
        <f t="shared" si="284"/>
        <v>36</v>
      </c>
      <c r="AN545" s="44">
        <f t="shared" si="285"/>
        <v>0</v>
      </c>
      <c r="AO545" s="44">
        <f t="shared" si="286"/>
        <v>0</v>
      </c>
      <c r="AP545" s="44">
        <f t="shared" si="287"/>
        <v>0</v>
      </c>
      <c r="AQ545" s="44">
        <f t="shared" si="288"/>
        <v>0</v>
      </c>
      <c r="AR545" s="44">
        <f t="shared" si="289"/>
        <v>0</v>
      </c>
      <c r="AS545" s="44">
        <f t="shared" si="290"/>
        <v>0</v>
      </c>
      <c r="AT545" s="44">
        <f t="shared" si="291"/>
        <v>0</v>
      </c>
      <c r="AU545" s="44">
        <f t="shared" si="292"/>
        <v>0</v>
      </c>
      <c r="AV545" s="44">
        <f>IF(M545="ПП",РПП*AA545*(U545/1.5),IF(M545="ВП",ВПр*AA545*(U545/1.5),IF(M545="РПА",РПА*AA545*(U545/1.5),IF(M545="КПА",кпа*AA545*(U545/1.5),0))))</f>
        <v>0</v>
      </c>
      <c r="AW545" s="44">
        <f t="shared" si="293"/>
        <v>0</v>
      </c>
      <c r="AX545" s="44">
        <f t="shared" si="294"/>
        <v>0</v>
      </c>
      <c r="AY545" s="44">
        <f t="shared" si="295"/>
        <v>0</v>
      </c>
      <c r="AZ545" s="44">
        <f t="shared" si="296"/>
        <v>0</v>
      </c>
      <c r="BA545" s="44">
        <f t="shared" si="297"/>
        <v>0</v>
      </c>
      <c r="BB545" s="44">
        <f t="shared" si="298"/>
        <v>0</v>
      </c>
      <c r="BC545" s="44">
        <f t="shared" si="299"/>
        <v>0</v>
      </c>
      <c r="BD545" s="44">
        <f t="shared" si="300"/>
        <v>0</v>
      </c>
      <c r="BE545" s="45">
        <f t="shared" si="301"/>
        <v>36</v>
      </c>
      <c r="BF545" s="46"/>
      <c r="BG545" s="47">
        <f t="shared" si="302"/>
        <v>0</v>
      </c>
      <c r="BH545" s="47">
        <f t="shared" si="303"/>
        <v>0</v>
      </c>
      <c r="BI545" s="47">
        <f t="shared" si="304"/>
        <v>0</v>
      </c>
      <c r="BJ545" s="48">
        <f t="shared" si="305"/>
        <v>36</v>
      </c>
      <c r="BK545" s="48">
        <f t="shared" si="306"/>
        <v>1</v>
      </c>
      <c r="BL545" s="48">
        <f t="shared" si="307"/>
        <v>0</v>
      </c>
    </row>
    <row r="546" spans="1:64" s="2" customFormat="1" ht="30" customHeight="1">
      <c r="A546" s="29" t="str">
        <f t="shared" si="274"/>
        <v>Д</v>
      </c>
      <c r="B546" s="29" t="str">
        <f t="shared" si="275"/>
        <v>Б</v>
      </c>
      <c r="C546" s="30" t="s">
        <v>227</v>
      </c>
      <c r="D546" s="31" t="str">
        <f t="shared" si="276"/>
        <v>'02.03.00</v>
      </c>
      <c r="E546" s="32" t="str">
        <f t="shared" si="277"/>
        <v>Компьютерные и информационные науки (УГСН)</v>
      </c>
      <c r="F546" s="33" t="s">
        <v>74</v>
      </c>
      <c r="G546" s="33" t="s">
        <v>89</v>
      </c>
      <c r="H546" s="34"/>
      <c r="I546" s="34"/>
      <c r="J546" s="35" t="s">
        <v>239</v>
      </c>
      <c r="K546" s="36">
        <v>3</v>
      </c>
      <c r="L546" s="36">
        <v>18</v>
      </c>
      <c r="M546" s="37" t="s">
        <v>78</v>
      </c>
      <c r="N546" s="36">
        <v>1</v>
      </c>
      <c r="O546" s="36"/>
      <c r="P546" s="36"/>
      <c r="Q546" s="37"/>
      <c r="R546" s="38"/>
      <c r="S546" s="38"/>
      <c r="T546" s="38"/>
      <c r="U546" s="38"/>
      <c r="V546" s="38"/>
      <c r="W546" s="39" t="str">
        <f t="shared" si="278"/>
        <v>НКАбд</v>
      </c>
      <c r="X546" s="36" t="s">
        <v>235</v>
      </c>
      <c r="Y546" s="36">
        <v>10</v>
      </c>
      <c r="Z546" s="36">
        <v>5</v>
      </c>
      <c r="AA546" s="39">
        <f t="shared" si="279"/>
        <v>124</v>
      </c>
      <c r="AB546" s="36">
        <v>70</v>
      </c>
      <c r="AC546" s="36">
        <v>54</v>
      </c>
      <c r="AD546" s="40">
        <f t="shared" si="280"/>
        <v>124</v>
      </c>
      <c r="AE546" s="41">
        <f t="shared" si="281"/>
        <v>1</v>
      </c>
      <c r="AF546" s="41">
        <f t="shared" si="282"/>
        <v>1</v>
      </c>
      <c r="AG546" s="42" t="s">
        <v>80</v>
      </c>
      <c r="AH546" s="37" t="s">
        <v>81</v>
      </c>
      <c r="AI546" s="37" t="s">
        <v>94</v>
      </c>
      <c r="AJ546" s="43" t="s">
        <v>150</v>
      </c>
      <c r="AK546" s="37"/>
      <c r="AL546" s="44">
        <f t="shared" si="283"/>
        <v>18</v>
      </c>
      <c r="AM546" s="44">
        <f t="shared" si="284"/>
        <v>0</v>
      </c>
      <c r="AN546" s="44">
        <f t="shared" si="285"/>
        <v>0</v>
      </c>
      <c r="AO546" s="44">
        <f t="shared" si="286"/>
        <v>0</v>
      </c>
      <c r="AP546" s="44">
        <f t="shared" si="287"/>
        <v>0</v>
      </c>
      <c r="AQ546" s="44">
        <f t="shared" si="288"/>
        <v>0</v>
      </c>
      <c r="AR546" s="44">
        <f t="shared" si="289"/>
        <v>4.5</v>
      </c>
      <c r="AS546" s="44">
        <f t="shared" si="290"/>
        <v>0</v>
      </c>
      <c r="AT546" s="44">
        <f t="shared" si="291"/>
        <v>0</v>
      </c>
      <c r="AU546" s="44">
        <f t="shared" si="292"/>
        <v>0</v>
      </c>
      <c r="AV546" s="44">
        <f>IF(M546="ПП",РПП*AA546*(U546/1.5),IF(M546="ВП",ВПр*AA546*(U546/1.5),IF(M546="РПА",РПА*AA546*(U546/1.5),IF(M546="КПА",кпа*AA546*(U546/1.5),0))))</f>
        <v>0</v>
      </c>
      <c r="AW546" s="44">
        <f t="shared" si="293"/>
        <v>0</v>
      </c>
      <c r="AX546" s="44">
        <f t="shared" si="294"/>
        <v>0</v>
      </c>
      <c r="AY546" s="44">
        <f t="shared" si="295"/>
        <v>0</v>
      </c>
      <c r="AZ546" s="44">
        <f t="shared" si="296"/>
        <v>0</v>
      </c>
      <c r="BA546" s="44">
        <f t="shared" si="297"/>
        <v>0</v>
      </c>
      <c r="BB546" s="44">
        <f t="shared" si="298"/>
        <v>0</v>
      </c>
      <c r="BC546" s="44">
        <f t="shared" si="299"/>
        <v>0</v>
      </c>
      <c r="BD546" s="44">
        <f t="shared" si="300"/>
        <v>0</v>
      </c>
      <c r="BE546" s="45">
        <f t="shared" si="301"/>
        <v>22.5</v>
      </c>
      <c r="BF546" s="46"/>
      <c r="BG546" s="47">
        <f t="shared" si="302"/>
        <v>18</v>
      </c>
      <c r="BH546" s="47">
        <f t="shared" si="303"/>
        <v>0.5</v>
      </c>
      <c r="BI546" s="47">
        <f t="shared" si="304"/>
        <v>4.5</v>
      </c>
      <c r="BJ546" s="48">
        <f t="shared" si="305"/>
        <v>0</v>
      </c>
      <c r="BK546" s="48">
        <f t="shared" si="306"/>
        <v>0</v>
      </c>
      <c r="BL546" s="48">
        <f t="shared" si="307"/>
        <v>0</v>
      </c>
    </row>
    <row r="547" spans="1:64" s="2" customFormat="1" ht="30" customHeight="1">
      <c r="A547" s="29" t="str">
        <f t="shared" si="274"/>
        <v>Д</v>
      </c>
      <c r="B547" s="29" t="str">
        <f t="shared" si="275"/>
        <v>Б</v>
      </c>
      <c r="C547" s="30" t="s">
        <v>227</v>
      </c>
      <c r="D547" s="31" t="str">
        <f t="shared" si="276"/>
        <v>'02.03.00</v>
      </c>
      <c r="E547" s="32" t="str">
        <f t="shared" si="277"/>
        <v>Компьютерные и информационные науки (УГСН)</v>
      </c>
      <c r="F547" s="33" t="s">
        <v>74</v>
      </c>
      <c r="G547" s="33" t="s">
        <v>89</v>
      </c>
      <c r="H547" s="34"/>
      <c r="I547" s="34"/>
      <c r="J547" s="35" t="s">
        <v>239</v>
      </c>
      <c r="K547" s="36">
        <v>3</v>
      </c>
      <c r="L547" s="36">
        <v>18</v>
      </c>
      <c r="M547" s="37" t="s">
        <v>84</v>
      </c>
      <c r="N547" s="36"/>
      <c r="O547" s="36"/>
      <c r="P547" s="36">
        <v>2</v>
      </c>
      <c r="Q547" s="37" t="s">
        <v>85</v>
      </c>
      <c r="R547" s="38"/>
      <c r="S547" s="38"/>
      <c r="T547" s="38"/>
      <c r="U547" s="38"/>
      <c r="V547" s="38"/>
      <c r="W547" s="39" t="str">
        <f t="shared" si="278"/>
        <v>НКАбд</v>
      </c>
      <c r="X547" s="36" t="s">
        <v>116</v>
      </c>
      <c r="Y547" s="36">
        <v>2</v>
      </c>
      <c r="Z547" s="36">
        <v>1</v>
      </c>
      <c r="AA547" s="39">
        <f t="shared" si="279"/>
        <v>25</v>
      </c>
      <c r="AB547" s="49">
        <v>14</v>
      </c>
      <c r="AC547" s="49">
        <v>11</v>
      </c>
      <c r="AD547" s="40">
        <f t="shared" si="280"/>
        <v>24</v>
      </c>
      <c r="AE547" s="41">
        <f t="shared" si="281"/>
        <v>1</v>
      </c>
      <c r="AF547" s="41">
        <f t="shared" si="282"/>
        <v>1.0416666666666667</v>
      </c>
      <c r="AG547" s="42" t="s">
        <v>80</v>
      </c>
      <c r="AH547" s="37" t="s">
        <v>81</v>
      </c>
      <c r="AI547" s="37" t="s">
        <v>94</v>
      </c>
      <c r="AJ547" s="43" t="s">
        <v>150</v>
      </c>
      <c r="AK547" s="37"/>
      <c r="AL547" s="44">
        <f t="shared" si="283"/>
        <v>0</v>
      </c>
      <c r="AM547" s="44">
        <f t="shared" si="284"/>
        <v>36</v>
      </c>
      <c r="AN547" s="44">
        <f t="shared" si="285"/>
        <v>0</v>
      </c>
      <c r="AO547" s="44">
        <f t="shared" si="286"/>
        <v>8.25</v>
      </c>
      <c r="AP547" s="44">
        <f t="shared" si="287"/>
        <v>12.5</v>
      </c>
      <c r="AQ547" s="44">
        <f t="shared" si="288"/>
        <v>1</v>
      </c>
      <c r="AR547" s="44">
        <f t="shared" si="289"/>
        <v>0</v>
      </c>
      <c r="AS547" s="44">
        <f t="shared" si="290"/>
        <v>0</v>
      </c>
      <c r="AT547" s="44">
        <f t="shared" si="291"/>
        <v>0</v>
      </c>
      <c r="AU547" s="44">
        <f t="shared" si="292"/>
        <v>0</v>
      </c>
      <c r="AV547" s="44">
        <f>IF(M547="ПП",РПП*AA547*(U547/1.5),IF(M547="ВП",ВПр*AA547*(U547/1.5),IF(M547="РПА",РПА*AA547*(U547/1.5),IF(M547="КПА",кпа*AA547*(U547/1.5),0))))</f>
        <v>0</v>
      </c>
      <c r="AW547" s="44">
        <f t="shared" si="293"/>
        <v>0</v>
      </c>
      <c r="AX547" s="44">
        <f t="shared" si="294"/>
        <v>0</v>
      </c>
      <c r="AY547" s="44">
        <f t="shared" si="295"/>
        <v>0</v>
      </c>
      <c r="AZ547" s="44">
        <f t="shared" si="296"/>
        <v>0</v>
      </c>
      <c r="BA547" s="44">
        <f t="shared" si="297"/>
        <v>0</v>
      </c>
      <c r="BB547" s="44">
        <f t="shared" si="298"/>
        <v>0</v>
      </c>
      <c r="BC547" s="44">
        <f t="shared" si="299"/>
        <v>0</v>
      </c>
      <c r="BD547" s="44">
        <f t="shared" si="300"/>
        <v>0</v>
      </c>
      <c r="BE547" s="45">
        <f t="shared" si="301"/>
        <v>57.75</v>
      </c>
      <c r="BF547" s="46"/>
      <c r="BG547" s="47">
        <f t="shared" si="302"/>
        <v>36</v>
      </c>
      <c r="BH547" s="47">
        <f t="shared" si="303"/>
        <v>1</v>
      </c>
      <c r="BI547" s="47">
        <f t="shared" si="304"/>
        <v>21.75</v>
      </c>
      <c r="BJ547" s="48">
        <f t="shared" si="305"/>
        <v>0</v>
      </c>
      <c r="BK547" s="48">
        <f t="shared" si="306"/>
        <v>0</v>
      </c>
      <c r="BL547" s="48">
        <f t="shared" si="307"/>
        <v>0</v>
      </c>
    </row>
    <row r="548" spans="1:64" s="2" customFormat="1" ht="30" customHeight="1">
      <c r="A548" s="29" t="str">
        <f t="shared" si="274"/>
        <v>Д</v>
      </c>
      <c r="B548" s="29" t="str">
        <f t="shared" si="275"/>
        <v>Б</v>
      </c>
      <c r="C548" s="30" t="s">
        <v>227</v>
      </c>
      <c r="D548" s="31" t="str">
        <f t="shared" si="276"/>
        <v>'02.03.00</v>
      </c>
      <c r="E548" s="32" t="str">
        <f t="shared" si="277"/>
        <v>Компьютерные и информационные науки (УГСН)</v>
      </c>
      <c r="F548" s="33" t="s">
        <v>74</v>
      </c>
      <c r="G548" s="33" t="s">
        <v>89</v>
      </c>
      <c r="H548" s="34"/>
      <c r="I548" s="34"/>
      <c r="J548" s="35" t="s">
        <v>239</v>
      </c>
      <c r="K548" s="36">
        <v>3</v>
      </c>
      <c r="L548" s="36">
        <v>18</v>
      </c>
      <c r="M548" s="37" t="s">
        <v>84</v>
      </c>
      <c r="N548" s="36"/>
      <c r="O548" s="36"/>
      <c r="P548" s="36">
        <v>2</v>
      </c>
      <c r="Q548" s="37" t="s">
        <v>85</v>
      </c>
      <c r="R548" s="38"/>
      <c r="S548" s="38"/>
      <c r="T548" s="38"/>
      <c r="U548" s="38"/>
      <c r="V548" s="38"/>
      <c r="W548" s="39" t="str">
        <f t="shared" si="278"/>
        <v>НКАбд</v>
      </c>
      <c r="X548" s="36" t="s">
        <v>133</v>
      </c>
      <c r="Y548" s="36">
        <v>2</v>
      </c>
      <c r="Z548" s="36">
        <v>1</v>
      </c>
      <c r="AA548" s="39">
        <f t="shared" si="279"/>
        <v>25</v>
      </c>
      <c r="AB548" s="49">
        <v>14</v>
      </c>
      <c r="AC548" s="49">
        <v>11</v>
      </c>
      <c r="AD548" s="40">
        <f t="shared" si="280"/>
        <v>24</v>
      </c>
      <c r="AE548" s="41">
        <f t="shared" si="281"/>
        <v>1</v>
      </c>
      <c r="AF548" s="41">
        <f t="shared" si="282"/>
        <v>1.0416666666666667</v>
      </c>
      <c r="AG548" s="42" t="s">
        <v>80</v>
      </c>
      <c r="AH548" s="37" t="s">
        <v>81</v>
      </c>
      <c r="AI548" s="37" t="s">
        <v>94</v>
      </c>
      <c r="AJ548" s="43" t="s">
        <v>150</v>
      </c>
      <c r="AK548" s="37"/>
      <c r="AL548" s="44">
        <f t="shared" si="283"/>
        <v>0</v>
      </c>
      <c r="AM548" s="44">
        <f t="shared" si="284"/>
        <v>36</v>
      </c>
      <c r="AN548" s="44">
        <f t="shared" si="285"/>
        <v>0</v>
      </c>
      <c r="AO548" s="44">
        <f t="shared" si="286"/>
        <v>8.25</v>
      </c>
      <c r="AP548" s="44">
        <f t="shared" si="287"/>
        <v>12.5</v>
      </c>
      <c r="AQ548" s="44">
        <f t="shared" si="288"/>
        <v>1</v>
      </c>
      <c r="AR548" s="44">
        <f t="shared" si="289"/>
        <v>0</v>
      </c>
      <c r="AS548" s="44">
        <f t="shared" si="290"/>
        <v>0</v>
      </c>
      <c r="AT548" s="44">
        <f t="shared" si="291"/>
        <v>0</v>
      </c>
      <c r="AU548" s="44">
        <f t="shared" si="292"/>
        <v>0</v>
      </c>
      <c r="AV548" s="44">
        <f>IF(M548="ПП",РПП*AA548*(U548/1.5),IF(M548="ВП",ВПр*AA548*(U548/1.5),IF(M548="РПА",РПА*AA548*(U548/1.5),IF(M548="КПА",кпа*AA548*(U548/1.5),0))))</f>
        <v>0</v>
      </c>
      <c r="AW548" s="44">
        <f t="shared" si="293"/>
        <v>0</v>
      </c>
      <c r="AX548" s="44">
        <f t="shared" si="294"/>
        <v>0</v>
      </c>
      <c r="AY548" s="44">
        <f t="shared" si="295"/>
        <v>0</v>
      </c>
      <c r="AZ548" s="44">
        <f t="shared" si="296"/>
        <v>0</v>
      </c>
      <c r="BA548" s="44">
        <f t="shared" si="297"/>
        <v>0</v>
      </c>
      <c r="BB548" s="44">
        <f t="shared" si="298"/>
        <v>0</v>
      </c>
      <c r="BC548" s="44">
        <f t="shared" si="299"/>
        <v>0</v>
      </c>
      <c r="BD548" s="44">
        <f t="shared" si="300"/>
        <v>0</v>
      </c>
      <c r="BE548" s="45">
        <f t="shared" si="301"/>
        <v>57.75</v>
      </c>
      <c r="BF548" s="46"/>
      <c r="BG548" s="47">
        <f t="shared" si="302"/>
        <v>36</v>
      </c>
      <c r="BH548" s="47">
        <f t="shared" si="303"/>
        <v>1</v>
      </c>
      <c r="BI548" s="47">
        <f t="shared" si="304"/>
        <v>21.75</v>
      </c>
      <c r="BJ548" s="48">
        <f t="shared" si="305"/>
        <v>0</v>
      </c>
      <c r="BK548" s="48">
        <f t="shared" si="306"/>
        <v>0</v>
      </c>
      <c r="BL548" s="48">
        <f t="shared" si="307"/>
        <v>0</v>
      </c>
    </row>
    <row r="549" spans="1:64" s="2" customFormat="1" ht="30" customHeight="1">
      <c r="A549" s="29" t="str">
        <f t="shared" si="274"/>
        <v>Д</v>
      </c>
      <c r="B549" s="29" t="str">
        <f t="shared" si="275"/>
        <v>Б</v>
      </c>
      <c r="C549" s="30" t="s">
        <v>227</v>
      </c>
      <c r="D549" s="31" t="str">
        <f t="shared" si="276"/>
        <v>'02.03.00</v>
      </c>
      <c r="E549" s="32" t="str">
        <f t="shared" si="277"/>
        <v>Компьютерные и информационные науки (УГСН)</v>
      </c>
      <c r="F549" s="33" t="s">
        <v>74</v>
      </c>
      <c r="G549" s="33" t="s">
        <v>89</v>
      </c>
      <c r="H549" s="34"/>
      <c r="I549" s="34"/>
      <c r="J549" s="35" t="s">
        <v>239</v>
      </c>
      <c r="K549" s="36">
        <v>3</v>
      </c>
      <c r="L549" s="36">
        <v>18</v>
      </c>
      <c r="M549" s="37" t="s">
        <v>84</v>
      </c>
      <c r="N549" s="36"/>
      <c r="O549" s="36"/>
      <c r="P549" s="36">
        <v>2</v>
      </c>
      <c r="Q549" s="37" t="s">
        <v>85</v>
      </c>
      <c r="R549" s="38"/>
      <c r="S549" s="38"/>
      <c r="T549" s="38"/>
      <c r="U549" s="38"/>
      <c r="V549" s="38"/>
      <c r="W549" s="39" t="str">
        <f t="shared" si="278"/>
        <v>НКАбд</v>
      </c>
      <c r="X549" s="36" t="s">
        <v>134</v>
      </c>
      <c r="Y549" s="36">
        <v>2</v>
      </c>
      <c r="Z549" s="36">
        <v>1</v>
      </c>
      <c r="AA549" s="39">
        <f t="shared" si="279"/>
        <v>25</v>
      </c>
      <c r="AB549" s="49">
        <v>14</v>
      </c>
      <c r="AC549" s="49">
        <v>11</v>
      </c>
      <c r="AD549" s="40">
        <f t="shared" si="280"/>
        <v>24</v>
      </c>
      <c r="AE549" s="41">
        <f t="shared" si="281"/>
        <v>1</v>
      </c>
      <c r="AF549" s="41">
        <f t="shared" si="282"/>
        <v>1.0416666666666667</v>
      </c>
      <c r="AG549" s="42" t="s">
        <v>80</v>
      </c>
      <c r="AH549" s="37" t="s">
        <v>81</v>
      </c>
      <c r="AI549" s="37" t="s">
        <v>94</v>
      </c>
      <c r="AJ549" s="43" t="s">
        <v>150</v>
      </c>
      <c r="AK549" s="37"/>
      <c r="AL549" s="44">
        <f t="shared" si="283"/>
        <v>0</v>
      </c>
      <c r="AM549" s="44">
        <f t="shared" si="284"/>
        <v>36</v>
      </c>
      <c r="AN549" s="44">
        <f t="shared" si="285"/>
        <v>0</v>
      </c>
      <c r="AO549" s="44">
        <f t="shared" si="286"/>
        <v>8.25</v>
      </c>
      <c r="AP549" s="44">
        <f t="shared" si="287"/>
        <v>12.5</v>
      </c>
      <c r="AQ549" s="44">
        <f t="shared" si="288"/>
        <v>1</v>
      </c>
      <c r="AR549" s="44">
        <f t="shared" si="289"/>
        <v>0</v>
      </c>
      <c r="AS549" s="44">
        <f t="shared" si="290"/>
        <v>0</v>
      </c>
      <c r="AT549" s="44">
        <f t="shared" si="291"/>
        <v>0</v>
      </c>
      <c r="AU549" s="44">
        <f t="shared" si="292"/>
        <v>0</v>
      </c>
      <c r="AV549" s="44">
        <f>IF(M549="ПП",РПП*AA549*(U549/1.5),IF(M549="ВП",ВПр*AA549*(U549/1.5),IF(M549="РПА",РПА*AA549*(U549/1.5),IF(M549="КПА",кпа*AA549*(U549/1.5),0))))</f>
        <v>0</v>
      </c>
      <c r="AW549" s="44">
        <f t="shared" si="293"/>
        <v>0</v>
      </c>
      <c r="AX549" s="44">
        <f t="shared" si="294"/>
        <v>0</v>
      </c>
      <c r="AY549" s="44">
        <f t="shared" si="295"/>
        <v>0</v>
      </c>
      <c r="AZ549" s="44">
        <f t="shared" si="296"/>
        <v>0</v>
      </c>
      <c r="BA549" s="44">
        <f t="shared" si="297"/>
        <v>0</v>
      </c>
      <c r="BB549" s="44">
        <f t="shared" si="298"/>
        <v>0</v>
      </c>
      <c r="BC549" s="44">
        <f t="shared" si="299"/>
        <v>0</v>
      </c>
      <c r="BD549" s="44">
        <f t="shared" si="300"/>
        <v>0</v>
      </c>
      <c r="BE549" s="45">
        <f t="shared" si="301"/>
        <v>57.75</v>
      </c>
      <c r="BF549" s="46"/>
      <c r="BG549" s="47">
        <f t="shared" si="302"/>
        <v>36</v>
      </c>
      <c r="BH549" s="47">
        <f t="shared" si="303"/>
        <v>1</v>
      </c>
      <c r="BI549" s="47">
        <f t="shared" si="304"/>
        <v>21.75</v>
      </c>
      <c r="BJ549" s="48">
        <f t="shared" si="305"/>
        <v>0</v>
      </c>
      <c r="BK549" s="48">
        <f t="shared" si="306"/>
        <v>0</v>
      </c>
      <c r="BL549" s="48">
        <f t="shared" si="307"/>
        <v>0</v>
      </c>
    </row>
    <row r="550" spans="1:64" s="2" customFormat="1" ht="30" customHeight="1">
      <c r="A550" s="29" t="str">
        <f t="shared" si="274"/>
        <v>Д</v>
      </c>
      <c r="B550" s="29" t="str">
        <f t="shared" si="275"/>
        <v>Б</v>
      </c>
      <c r="C550" s="30" t="s">
        <v>227</v>
      </c>
      <c r="D550" s="31" t="str">
        <f t="shared" si="276"/>
        <v>'02.03.00</v>
      </c>
      <c r="E550" s="32" t="str">
        <f t="shared" si="277"/>
        <v>Компьютерные и информационные науки (УГСН)</v>
      </c>
      <c r="F550" s="33" t="s">
        <v>74</v>
      </c>
      <c r="G550" s="33" t="s">
        <v>89</v>
      </c>
      <c r="H550" s="34"/>
      <c r="I550" s="34"/>
      <c r="J550" s="35" t="s">
        <v>239</v>
      </c>
      <c r="K550" s="36">
        <v>3</v>
      </c>
      <c r="L550" s="36">
        <v>18</v>
      </c>
      <c r="M550" s="37" t="s">
        <v>84</v>
      </c>
      <c r="N550" s="36"/>
      <c r="O550" s="36"/>
      <c r="P550" s="36">
        <v>2</v>
      </c>
      <c r="Q550" s="37" t="s">
        <v>85</v>
      </c>
      <c r="R550" s="38"/>
      <c r="S550" s="38"/>
      <c r="T550" s="38"/>
      <c r="U550" s="38"/>
      <c r="V550" s="38"/>
      <c r="W550" s="39" t="str">
        <f t="shared" si="278"/>
        <v>НКАбд</v>
      </c>
      <c r="X550" s="36" t="s">
        <v>236</v>
      </c>
      <c r="Y550" s="36">
        <v>2</v>
      </c>
      <c r="Z550" s="36">
        <v>1</v>
      </c>
      <c r="AA550" s="39">
        <f t="shared" si="279"/>
        <v>25</v>
      </c>
      <c r="AB550" s="49">
        <v>14</v>
      </c>
      <c r="AC550" s="49">
        <v>11</v>
      </c>
      <c r="AD550" s="40">
        <f t="shared" si="280"/>
        <v>24</v>
      </c>
      <c r="AE550" s="41">
        <f t="shared" si="281"/>
        <v>1</v>
      </c>
      <c r="AF550" s="41">
        <f t="shared" si="282"/>
        <v>1.0416666666666667</v>
      </c>
      <c r="AG550" s="42" t="s">
        <v>80</v>
      </c>
      <c r="AH550" s="37" t="s">
        <v>81</v>
      </c>
      <c r="AI550" s="37" t="s">
        <v>94</v>
      </c>
      <c r="AJ550" s="43" t="s">
        <v>150</v>
      </c>
      <c r="AK550" s="37"/>
      <c r="AL550" s="44">
        <f t="shared" si="283"/>
        <v>0</v>
      </c>
      <c r="AM550" s="44">
        <f t="shared" si="284"/>
        <v>36</v>
      </c>
      <c r="AN550" s="44">
        <f t="shared" si="285"/>
        <v>0</v>
      </c>
      <c r="AO550" s="44">
        <f t="shared" si="286"/>
        <v>8.25</v>
      </c>
      <c r="AP550" s="44">
        <f t="shared" si="287"/>
        <v>12.5</v>
      </c>
      <c r="AQ550" s="44">
        <f t="shared" si="288"/>
        <v>1</v>
      </c>
      <c r="AR550" s="44">
        <f t="shared" si="289"/>
        <v>0</v>
      </c>
      <c r="AS550" s="44">
        <f t="shared" si="290"/>
        <v>0</v>
      </c>
      <c r="AT550" s="44">
        <f t="shared" si="291"/>
        <v>0</v>
      </c>
      <c r="AU550" s="44">
        <f t="shared" si="292"/>
        <v>0</v>
      </c>
      <c r="AV550" s="44">
        <f>IF(M550="ПП",РПП*AA550*(U550/1.5),IF(M550="ВП",ВПр*AA550*(U550/1.5),IF(M550="РПА",РПА*AA550*(U550/1.5),IF(M550="КПА",кпа*AA550*(U550/1.5),0))))</f>
        <v>0</v>
      </c>
      <c r="AW550" s="44">
        <f t="shared" si="293"/>
        <v>0</v>
      </c>
      <c r="AX550" s="44">
        <f t="shared" si="294"/>
        <v>0</v>
      </c>
      <c r="AY550" s="44">
        <f t="shared" si="295"/>
        <v>0</v>
      </c>
      <c r="AZ550" s="44">
        <f t="shared" si="296"/>
        <v>0</v>
      </c>
      <c r="BA550" s="44">
        <f t="shared" si="297"/>
        <v>0</v>
      </c>
      <c r="BB550" s="44">
        <f t="shared" si="298"/>
        <v>0</v>
      </c>
      <c r="BC550" s="44">
        <f t="shared" si="299"/>
        <v>0</v>
      </c>
      <c r="BD550" s="44">
        <f t="shared" si="300"/>
        <v>0</v>
      </c>
      <c r="BE550" s="45">
        <f t="shared" si="301"/>
        <v>57.75</v>
      </c>
      <c r="BF550" s="46"/>
      <c r="BG550" s="47">
        <f t="shared" si="302"/>
        <v>36</v>
      </c>
      <c r="BH550" s="47">
        <f t="shared" si="303"/>
        <v>1</v>
      </c>
      <c r="BI550" s="47">
        <f t="shared" si="304"/>
        <v>21.75</v>
      </c>
      <c r="BJ550" s="48">
        <f t="shared" si="305"/>
        <v>0</v>
      </c>
      <c r="BK550" s="48">
        <f t="shared" si="306"/>
        <v>0</v>
      </c>
      <c r="BL550" s="48">
        <f t="shared" si="307"/>
        <v>0</v>
      </c>
    </row>
    <row r="551" spans="1:64" s="2" customFormat="1" ht="30" customHeight="1">
      <c r="A551" s="29" t="str">
        <f t="shared" si="274"/>
        <v>Д</v>
      </c>
      <c r="B551" s="29" t="str">
        <f t="shared" si="275"/>
        <v>Б</v>
      </c>
      <c r="C551" s="30" t="s">
        <v>227</v>
      </c>
      <c r="D551" s="31" t="str">
        <f t="shared" si="276"/>
        <v>'02.03.00</v>
      </c>
      <c r="E551" s="32" t="str">
        <f t="shared" si="277"/>
        <v>Компьютерные и информационные науки (УГСН)</v>
      </c>
      <c r="F551" s="33" t="s">
        <v>74</v>
      </c>
      <c r="G551" s="33" t="s">
        <v>89</v>
      </c>
      <c r="H551" s="34"/>
      <c r="I551" s="34"/>
      <c r="J551" s="35" t="s">
        <v>239</v>
      </c>
      <c r="K551" s="36">
        <v>3</v>
      </c>
      <c r="L551" s="36">
        <v>18</v>
      </c>
      <c r="M551" s="37" t="s">
        <v>84</v>
      </c>
      <c r="N551" s="36"/>
      <c r="O551" s="36"/>
      <c r="P551" s="36">
        <v>2</v>
      </c>
      <c r="Q551" s="37" t="s">
        <v>85</v>
      </c>
      <c r="R551" s="36"/>
      <c r="S551" s="36"/>
      <c r="T551" s="36"/>
      <c r="U551" s="36"/>
      <c r="V551" s="36"/>
      <c r="W551" s="39" t="str">
        <f t="shared" si="278"/>
        <v>НКАбд</v>
      </c>
      <c r="X551" s="36" t="s">
        <v>237</v>
      </c>
      <c r="Y551" s="36">
        <v>2</v>
      </c>
      <c r="Z551" s="36">
        <v>1</v>
      </c>
      <c r="AA551" s="39">
        <f t="shared" si="279"/>
        <v>24</v>
      </c>
      <c r="AB551" s="49">
        <v>14</v>
      </c>
      <c r="AC551" s="49">
        <v>10</v>
      </c>
      <c r="AD551" s="40">
        <f t="shared" si="280"/>
        <v>24</v>
      </c>
      <c r="AE551" s="41">
        <f t="shared" si="281"/>
        <v>1</v>
      </c>
      <c r="AF551" s="41">
        <f t="shared" si="282"/>
        <v>1</v>
      </c>
      <c r="AG551" s="42" t="s">
        <v>80</v>
      </c>
      <c r="AH551" s="37" t="s">
        <v>81</v>
      </c>
      <c r="AI551" s="37" t="s">
        <v>94</v>
      </c>
      <c r="AJ551" s="43" t="s">
        <v>150</v>
      </c>
      <c r="AK551" s="37"/>
      <c r="AL551" s="44">
        <f t="shared" si="283"/>
        <v>0</v>
      </c>
      <c r="AM551" s="44">
        <f t="shared" si="284"/>
        <v>36</v>
      </c>
      <c r="AN551" s="44">
        <f t="shared" si="285"/>
        <v>0</v>
      </c>
      <c r="AO551" s="44">
        <f t="shared" si="286"/>
        <v>7.92</v>
      </c>
      <c r="AP551" s="44">
        <f t="shared" si="287"/>
        <v>12</v>
      </c>
      <c r="AQ551" s="44">
        <f t="shared" si="288"/>
        <v>1</v>
      </c>
      <c r="AR551" s="44">
        <f t="shared" si="289"/>
        <v>0</v>
      </c>
      <c r="AS551" s="44">
        <f t="shared" si="290"/>
        <v>0</v>
      </c>
      <c r="AT551" s="44">
        <f t="shared" si="291"/>
        <v>0</v>
      </c>
      <c r="AU551" s="44">
        <f t="shared" si="292"/>
        <v>0</v>
      </c>
      <c r="AV551" s="44">
        <f>IF(M551="ПП",РПП*AA551*(U551/1.5),IF(M551="ВП",ВПр*AA551*(U551/1.5),IF(M551="РПА",РПА*AA551*(U551/1.5),IF(M551="КПА",кпа*AA551*(U551/1.5),0))))</f>
        <v>0</v>
      </c>
      <c r="AW551" s="44">
        <f t="shared" si="293"/>
        <v>0</v>
      </c>
      <c r="AX551" s="44">
        <f t="shared" si="294"/>
        <v>0</v>
      </c>
      <c r="AY551" s="44">
        <f t="shared" si="295"/>
        <v>0</v>
      </c>
      <c r="AZ551" s="44">
        <f t="shared" si="296"/>
        <v>0</v>
      </c>
      <c r="BA551" s="44">
        <f t="shared" si="297"/>
        <v>0</v>
      </c>
      <c r="BB551" s="44">
        <f t="shared" si="298"/>
        <v>0</v>
      </c>
      <c r="BC551" s="44">
        <f t="shared" si="299"/>
        <v>0</v>
      </c>
      <c r="BD551" s="44">
        <f t="shared" si="300"/>
        <v>0</v>
      </c>
      <c r="BE551" s="45">
        <f t="shared" si="301"/>
        <v>56.92</v>
      </c>
      <c r="BF551" s="46"/>
      <c r="BG551" s="47">
        <f t="shared" si="302"/>
        <v>36</v>
      </c>
      <c r="BH551" s="47">
        <f t="shared" si="303"/>
        <v>1</v>
      </c>
      <c r="BI551" s="47">
        <f t="shared" si="304"/>
        <v>20.92</v>
      </c>
      <c r="BJ551" s="48">
        <f t="shared" si="305"/>
        <v>0</v>
      </c>
      <c r="BK551" s="48">
        <f t="shared" si="306"/>
        <v>0</v>
      </c>
      <c r="BL551" s="48">
        <f t="shared" si="307"/>
        <v>0</v>
      </c>
    </row>
    <row r="552" spans="1:64" s="2" customFormat="1" ht="30" customHeight="1">
      <c r="A552" s="29" t="str">
        <f t="shared" si="274"/>
        <v>Д</v>
      </c>
      <c r="B552" s="29" t="str">
        <f t="shared" si="275"/>
        <v>Б</v>
      </c>
      <c r="C552" s="30" t="s">
        <v>227</v>
      </c>
      <c r="D552" s="31" t="str">
        <f t="shared" si="276"/>
        <v>'02.03.00</v>
      </c>
      <c r="E552" s="32" t="str">
        <f t="shared" si="277"/>
        <v>Компьютерные и информационные науки (УГСН)</v>
      </c>
      <c r="F552" s="33" t="s">
        <v>74</v>
      </c>
      <c r="G552" s="33" t="s">
        <v>89</v>
      </c>
      <c r="H552" s="34"/>
      <c r="I552" s="34"/>
      <c r="J552" s="35" t="s">
        <v>240</v>
      </c>
      <c r="K552" s="36">
        <v>3</v>
      </c>
      <c r="L552" s="36">
        <v>18</v>
      </c>
      <c r="M552" s="37" t="s">
        <v>78</v>
      </c>
      <c r="N552" s="36">
        <v>1</v>
      </c>
      <c r="O552" s="36"/>
      <c r="P552" s="36"/>
      <c r="Q552" s="37"/>
      <c r="R552" s="36"/>
      <c r="S552" s="36"/>
      <c r="T552" s="36"/>
      <c r="U552" s="36"/>
      <c r="V552" s="36"/>
      <c r="W552" s="39" t="str">
        <f t="shared" si="278"/>
        <v>НКАбд</v>
      </c>
      <c r="X552" s="36" t="s">
        <v>235</v>
      </c>
      <c r="Y552" s="36">
        <v>10</v>
      </c>
      <c r="Z552" s="36">
        <v>5</v>
      </c>
      <c r="AA552" s="39">
        <f t="shared" si="279"/>
        <v>124</v>
      </c>
      <c r="AB552" s="36">
        <v>70</v>
      </c>
      <c r="AC552" s="36">
        <v>54</v>
      </c>
      <c r="AD552" s="40">
        <f t="shared" si="280"/>
        <v>124</v>
      </c>
      <c r="AE552" s="41">
        <f t="shared" si="281"/>
        <v>1</v>
      </c>
      <c r="AF552" s="41">
        <f t="shared" si="282"/>
        <v>1</v>
      </c>
      <c r="AG552" s="42" t="s">
        <v>80</v>
      </c>
      <c r="AH552" s="37" t="s">
        <v>111</v>
      </c>
      <c r="AI552" s="37" t="s">
        <v>94</v>
      </c>
      <c r="AJ552" s="43" t="s">
        <v>223</v>
      </c>
      <c r="AK552" s="37"/>
      <c r="AL552" s="44">
        <f t="shared" si="283"/>
        <v>18</v>
      </c>
      <c r="AM552" s="44">
        <f t="shared" si="284"/>
        <v>0</v>
      </c>
      <c r="AN552" s="44">
        <f t="shared" si="285"/>
        <v>0</v>
      </c>
      <c r="AO552" s="44">
        <f t="shared" si="286"/>
        <v>0</v>
      </c>
      <c r="AP552" s="44">
        <f t="shared" si="287"/>
        <v>0</v>
      </c>
      <c r="AQ552" s="44">
        <f t="shared" si="288"/>
        <v>0</v>
      </c>
      <c r="AR552" s="44">
        <f t="shared" si="289"/>
        <v>4.5</v>
      </c>
      <c r="AS552" s="44">
        <f t="shared" si="290"/>
        <v>0</v>
      </c>
      <c r="AT552" s="44">
        <f t="shared" si="291"/>
        <v>0</v>
      </c>
      <c r="AU552" s="44">
        <f t="shared" si="292"/>
        <v>0</v>
      </c>
      <c r="AV552" s="44">
        <f>IF(M552="ПП",РПП*AA552*(U552/1.5),IF(M552="ВП",ВПр*AA552*(U552/1.5),IF(M552="РПА",РПА*AA552*(U552/1.5),IF(M552="КПА",кпа*AA552*(U552/1.5),0))))</f>
        <v>0</v>
      </c>
      <c r="AW552" s="44">
        <f t="shared" si="293"/>
        <v>0</v>
      </c>
      <c r="AX552" s="44">
        <f t="shared" si="294"/>
        <v>0</v>
      </c>
      <c r="AY552" s="44">
        <f t="shared" si="295"/>
        <v>0</v>
      </c>
      <c r="AZ552" s="44">
        <f t="shared" si="296"/>
        <v>0</v>
      </c>
      <c r="BA552" s="44">
        <f t="shared" si="297"/>
        <v>0</v>
      </c>
      <c r="BB552" s="44">
        <f t="shared" si="298"/>
        <v>0</v>
      </c>
      <c r="BC552" s="44">
        <f t="shared" si="299"/>
        <v>0</v>
      </c>
      <c r="BD552" s="44">
        <f t="shared" si="300"/>
        <v>0</v>
      </c>
      <c r="BE552" s="45">
        <f t="shared" si="301"/>
        <v>22.5</v>
      </c>
      <c r="BF552" s="46"/>
      <c r="BG552" s="47">
        <f t="shared" si="302"/>
        <v>18</v>
      </c>
      <c r="BH552" s="47">
        <f t="shared" si="303"/>
        <v>0.5</v>
      </c>
      <c r="BI552" s="47">
        <f t="shared" si="304"/>
        <v>4.5</v>
      </c>
      <c r="BJ552" s="48">
        <f t="shared" si="305"/>
        <v>0</v>
      </c>
      <c r="BK552" s="48">
        <f t="shared" si="306"/>
        <v>0</v>
      </c>
      <c r="BL552" s="48">
        <f t="shared" si="307"/>
        <v>0</v>
      </c>
    </row>
    <row r="553" spans="1:64" s="2" customFormat="1" ht="30" customHeight="1">
      <c r="A553" s="29" t="str">
        <f t="shared" si="274"/>
        <v>Д</v>
      </c>
      <c r="B553" s="29" t="str">
        <f t="shared" si="275"/>
        <v>Б</v>
      </c>
      <c r="C553" s="30" t="s">
        <v>227</v>
      </c>
      <c r="D553" s="31" t="str">
        <f t="shared" si="276"/>
        <v>'02.03.00</v>
      </c>
      <c r="E553" s="32" t="str">
        <f t="shared" si="277"/>
        <v>Компьютерные и информационные науки (УГСН)</v>
      </c>
      <c r="F553" s="33" t="s">
        <v>74</v>
      </c>
      <c r="G553" s="33" t="s">
        <v>89</v>
      </c>
      <c r="H553" s="34"/>
      <c r="I553" s="34"/>
      <c r="J553" s="35" t="s">
        <v>240</v>
      </c>
      <c r="K553" s="36">
        <v>3</v>
      </c>
      <c r="L553" s="36">
        <v>18</v>
      </c>
      <c r="M553" s="37" t="s">
        <v>84</v>
      </c>
      <c r="N553" s="36"/>
      <c r="O553" s="36"/>
      <c r="P553" s="36">
        <v>2</v>
      </c>
      <c r="Q553" s="37" t="s">
        <v>85</v>
      </c>
      <c r="R553" s="36"/>
      <c r="S553" s="36"/>
      <c r="T553" s="36"/>
      <c r="U553" s="36"/>
      <c r="V553" s="36"/>
      <c r="W553" s="39" t="str">
        <f t="shared" si="278"/>
        <v>НКАбд</v>
      </c>
      <c r="X553" s="36" t="s">
        <v>116</v>
      </c>
      <c r="Y553" s="36">
        <v>2</v>
      </c>
      <c r="Z553" s="36">
        <v>1</v>
      </c>
      <c r="AA553" s="39">
        <f t="shared" si="279"/>
        <v>25</v>
      </c>
      <c r="AB553" s="49">
        <v>14</v>
      </c>
      <c r="AC553" s="49">
        <v>11</v>
      </c>
      <c r="AD553" s="40">
        <f t="shared" si="280"/>
        <v>24</v>
      </c>
      <c r="AE553" s="41">
        <f t="shared" si="281"/>
        <v>1</v>
      </c>
      <c r="AF553" s="41">
        <f t="shared" si="282"/>
        <v>1.0416666666666667</v>
      </c>
      <c r="AG553" s="42" t="s">
        <v>80</v>
      </c>
      <c r="AH553" s="37" t="s">
        <v>100</v>
      </c>
      <c r="AI553" s="37" t="s">
        <v>94</v>
      </c>
      <c r="AJ553" s="43" t="s">
        <v>136</v>
      </c>
      <c r="AK553" s="37"/>
      <c r="AL553" s="44">
        <f t="shared" si="283"/>
        <v>0</v>
      </c>
      <c r="AM553" s="44">
        <f t="shared" si="284"/>
        <v>36</v>
      </c>
      <c r="AN553" s="44">
        <f t="shared" si="285"/>
        <v>0</v>
      </c>
      <c r="AO553" s="44">
        <f t="shared" si="286"/>
        <v>8.25</v>
      </c>
      <c r="AP553" s="44">
        <f t="shared" si="287"/>
        <v>12.5</v>
      </c>
      <c r="AQ553" s="44">
        <f t="shared" si="288"/>
        <v>1</v>
      </c>
      <c r="AR553" s="44">
        <f t="shared" si="289"/>
        <v>0</v>
      </c>
      <c r="AS553" s="44">
        <f t="shared" si="290"/>
        <v>0</v>
      </c>
      <c r="AT553" s="44">
        <f t="shared" si="291"/>
        <v>0</v>
      </c>
      <c r="AU553" s="44">
        <f t="shared" si="292"/>
        <v>0</v>
      </c>
      <c r="AV553" s="44">
        <f>IF(M553="ПП",РПП*AA553*(U553/1.5),IF(M553="ВП",ВПр*AA553*(U553/1.5),IF(M553="РПА",РПА*AA553*(U553/1.5),IF(M553="КПА",кпа*AA553*(U553/1.5),0))))</f>
        <v>0</v>
      </c>
      <c r="AW553" s="44">
        <f t="shared" si="293"/>
        <v>0</v>
      </c>
      <c r="AX553" s="44">
        <f t="shared" si="294"/>
        <v>0</v>
      </c>
      <c r="AY553" s="44">
        <f t="shared" si="295"/>
        <v>0</v>
      </c>
      <c r="AZ553" s="44">
        <f t="shared" si="296"/>
        <v>0</v>
      </c>
      <c r="BA553" s="44">
        <f t="shared" si="297"/>
        <v>0</v>
      </c>
      <c r="BB553" s="44">
        <f t="shared" si="298"/>
        <v>0</v>
      </c>
      <c r="BC553" s="44">
        <f t="shared" si="299"/>
        <v>0</v>
      </c>
      <c r="BD553" s="44">
        <f t="shared" si="300"/>
        <v>0</v>
      </c>
      <c r="BE553" s="45">
        <f t="shared" si="301"/>
        <v>57.75</v>
      </c>
      <c r="BF553" s="46"/>
      <c r="BG553" s="47">
        <f t="shared" si="302"/>
        <v>36</v>
      </c>
      <c r="BH553" s="47">
        <f t="shared" si="303"/>
        <v>1</v>
      </c>
      <c r="BI553" s="47">
        <f t="shared" si="304"/>
        <v>21.75</v>
      </c>
      <c r="BJ553" s="48">
        <f t="shared" si="305"/>
        <v>0</v>
      </c>
      <c r="BK553" s="48">
        <f t="shared" si="306"/>
        <v>0</v>
      </c>
      <c r="BL553" s="48">
        <f t="shared" si="307"/>
        <v>0</v>
      </c>
    </row>
    <row r="554" spans="1:64" s="2" customFormat="1" ht="30" customHeight="1">
      <c r="A554" s="29" t="str">
        <f t="shared" si="274"/>
        <v>Д</v>
      </c>
      <c r="B554" s="29" t="str">
        <f t="shared" si="275"/>
        <v>Б</v>
      </c>
      <c r="C554" s="30" t="s">
        <v>227</v>
      </c>
      <c r="D554" s="31" t="str">
        <f t="shared" si="276"/>
        <v>'02.03.00</v>
      </c>
      <c r="E554" s="32" t="str">
        <f t="shared" si="277"/>
        <v>Компьютерные и информационные науки (УГСН)</v>
      </c>
      <c r="F554" s="33" t="s">
        <v>74</v>
      </c>
      <c r="G554" s="33" t="s">
        <v>89</v>
      </c>
      <c r="H554" s="34"/>
      <c r="I554" s="34"/>
      <c r="J554" s="35" t="s">
        <v>240</v>
      </c>
      <c r="K554" s="36">
        <v>3</v>
      </c>
      <c r="L554" s="36">
        <v>18</v>
      </c>
      <c r="M554" s="37" t="s">
        <v>84</v>
      </c>
      <c r="N554" s="36"/>
      <c r="O554" s="36"/>
      <c r="P554" s="36">
        <v>2</v>
      </c>
      <c r="Q554" s="37" t="s">
        <v>85</v>
      </c>
      <c r="R554" s="36"/>
      <c r="S554" s="36"/>
      <c r="T554" s="36"/>
      <c r="U554" s="36"/>
      <c r="V554" s="36"/>
      <c r="W554" s="39" t="str">
        <f t="shared" si="278"/>
        <v>НКАбд</v>
      </c>
      <c r="X554" s="36" t="s">
        <v>133</v>
      </c>
      <c r="Y554" s="36">
        <v>2</v>
      </c>
      <c r="Z554" s="36">
        <v>1</v>
      </c>
      <c r="AA554" s="39">
        <f t="shared" si="279"/>
        <v>25</v>
      </c>
      <c r="AB554" s="49">
        <v>14</v>
      </c>
      <c r="AC554" s="49">
        <v>11</v>
      </c>
      <c r="AD554" s="40">
        <f t="shared" si="280"/>
        <v>24</v>
      </c>
      <c r="AE554" s="41">
        <f t="shared" si="281"/>
        <v>1</v>
      </c>
      <c r="AF554" s="41">
        <f t="shared" si="282"/>
        <v>1.0416666666666667</v>
      </c>
      <c r="AG554" s="42" t="s">
        <v>80</v>
      </c>
      <c r="AH554" s="37" t="s">
        <v>100</v>
      </c>
      <c r="AI554" s="37" t="s">
        <v>94</v>
      </c>
      <c r="AJ554" s="43" t="s">
        <v>136</v>
      </c>
      <c r="AK554" s="37"/>
      <c r="AL554" s="44">
        <f t="shared" si="283"/>
        <v>0</v>
      </c>
      <c r="AM554" s="44">
        <f t="shared" si="284"/>
        <v>36</v>
      </c>
      <c r="AN554" s="44">
        <f t="shared" si="285"/>
        <v>0</v>
      </c>
      <c r="AO554" s="44">
        <f t="shared" si="286"/>
        <v>8.25</v>
      </c>
      <c r="AP554" s="44">
        <f t="shared" si="287"/>
        <v>12.5</v>
      </c>
      <c r="AQ554" s="44">
        <f t="shared" si="288"/>
        <v>1</v>
      </c>
      <c r="AR554" s="44">
        <f t="shared" si="289"/>
        <v>0</v>
      </c>
      <c r="AS554" s="44">
        <f t="shared" si="290"/>
        <v>0</v>
      </c>
      <c r="AT554" s="44">
        <f t="shared" si="291"/>
        <v>0</v>
      </c>
      <c r="AU554" s="44">
        <f t="shared" si="292"/>
        <v>0</v>
      </c>
      <c r="AV554" s="44">
        <f>IF(M554="ПП",РПП*AA554*(U554/1.5),IF(M554="ВП",ВПр*AA554*(U554/1.5),IF(M554="РПА",РПА*AA554*(U554/1.5),IF(M554="КПА",кпа*AA554*(U554/1.5),0))))</f>
        <v>0</v>
      </c>
      <c r="AW554" s="44">
        <f t="shared" si="293"/>
        <v>0</v>
      </c>
      <c r="AX554" s="44">
        <f t="shared" si="294"/>
        <v>0</v>
      </c>
      <c r="AY554" s="44">
        <f t="shared" si="295"/>
        <v>0</v>
      </c>
      <c r="AZ554" s="44">
        <f t="shared" si="296"/>
        <v>0</v>
      </c>
      <c r="BA554" s="44">
        <f t="shared" si="297"/>
        <v>0</v>
      </c>
      <c r="BB554" s="44">
        <f t="shared" si="298"/>
        <v>0</v>
      </c>
      <c r="BC554" s="44">
        <f t="shared" si="299"/>
        <v>0</v>
      </c>
      <c r="BD554" s="44">
        <f t="shared" si="300"/>
        <v>0</v>
      </c>
      <c r="BE554" s="45">
        <f t="shared" si="301"/>
        <v>57.75</v>
      </c>
      <c r="BF554" s="46"/>
      <c r="BG554" s="47">
        <f t="shared" si="302"/>
        <v>36</v>
      </c>
      <c r="BH554" s="47">
        <f t="shared" si="303"/>
        <v>1</v>
      </c>
      <c r="BI554" s="47">
        <f t="shared" si="304"/>
        <v>21.75</v>
      </c>
      <c r="BJ554" s="48">
        <f t="shared" si="305"/>
        <v>0</v>
      </c>
      <c r="BK554" s="48">
        <f t="shared" si="306"/>
        <v>0</v>
      </c>
      <c r="BL554" s="48">
        <f t="shared" si="307"/>
        <v>0</v>
      </c>
    </row>
    <row r="555" spans="1:64" s="2" customFormat="1" ht="30" customHeight="1">
      <c r="A555" s="29" t="str">
        <f t="shared" si="274"/>
        <v>Д</v>
      </c>
      <c r="B555" s="29" t="str">
        <f t="shared" si="275"/>
        <v>Б</v>
      </c>
      <c r="C555" s="30" t="s">
        <v>227</v>
      </c>
      <c r="D555" s="31" t="str">
        <f t="shared" si="276"/>
        <v>'02.03.00</v>
      </c>
      <c r="E555" s="32" t="str">
        <f t="shared" si="277"/>
        <v>Компьютерные и информационные науки (УГСН)</v>
      </c>
      <c r="F555" s="33" t="s">
        <v>74</v>
      </c>
      <c r="G555" s="33" t="s">
        <v>89</v>
      </c>
      <c r="H555" s="34"/>
      <c r="I555" s="34"/>
      <c r="J555" s="35" t="s">
        <v>240</v>
      </c>
      <c r="K555" s="36">
        <v>3</v>
      </c>
      <c r="L555" s="36">
        <v>18</v>
      </c>
      <c r="M555" s="37" t="s">
        <v>84</v>
      </c>
      <c r="N555" s="36"/>
      <c r="O555" s="36"/>
      <c r="P555" s="36">
        <v>2</v>
      </c>
      <c r="Q555" s="37" t="s">
        <v>85</v>
      </c>
      <c r="R555" s="36"/>
      <c r="S555" s="36"/>
      <c r="T555" s="36"/>
      <c r="U555" s="36"/>
      <c r="V555" s="36"/>
      <c r="W555" s="39" t="str">
        <f t="shared" si="278"/>
        <v>НКАбд</v>
      </c>
      <c r="X555" s="36" t="s">
        <v>134</v>
      </c>
      <c r="Y555" s="36">
        <v>2</v>
      </c>
      <c r="Z555" s="36">
        <v>1</v>
      </c>
      <c r="AA555" s="39">
        <f t="shared" si="279"/>
        <v>25</v>
      </c>
      <c r="AB555" s="49">
        <v>14</v>
      </c>
      <c r="AC555" s="49">
        <v>11</v>
      </c>
      <c r="AD555" s="40">
        <f t="shared" si="280"/>
        <v>24</v>
      </c>
      <c r="AE555" s="41">
        <f t="shared" si="281"/>
        <v>1</v>
      </c>
      <c r="AF555" s="41">
        <f t="shared" si="282"/>
        <v>1.0416666666666667</v>
      </c>
      <c r="AG555" s="42" t="s">
        <v>80</v>
      </c>
      <c r="AH555" s="37" t="s">
        <v>100</v>
      </c>
      <c r="AI555" s="37" t="s">
        <v>94</v>
      </c>
      <c r="AJ555" s="43" t="s">
        <v>136</v>
      </c>
      <c r="AK555" s="37"/>
      <c r="AL555" s="44">
        <f t="shared" si="283"/>
        <v>0</v>
      </c>
      <c r="AM555" s="44">
        <f t="shared" si="284"/>
        <v>36</v>
      </c>
      <c r="AN555" s="44">
        <f t="shared" si="285"/>
        <v>0</v>
      </c>
      <c r="AO555" s="44">
        <f t="shared" si="286"/>
        <v>8.25</v>
      </c>
      <c r="AP555" s="44">
        <f t="shared" si="287"/>
        <v>12.5</v>
      </c>
      <c r="AQ555" s="44">
        <f t="shared" si="288"/>
        <v>1</v>
      </c>
      <c r="AR555" s="44">
        <f t="shared" si="289"/>
        <v>0</v>
      </c>
      <c r="AS555" s="44">
        <f t="shared" si="290"/>
        <v>0</v>
      </c>
      <c r="AT555" s="44">
        <f t="shared" si="291"/>
        <v>0</v>
      </c>
      <c r="AU555" s="44">
        <f t="shared" si="292"/>
        <v>0</v>
      </c>
      <c r="AV555" s="44">
        <f>IF(M555="ПП",РПП*AA555*(U555/1.5),IF(M555="ВП",ВПр*AA555*(U555/1.5),IF(M555="РПА",РПА*AA555*(U555/1.5),IF(M555="КПА",кпа*AA555*(U555/1.5),0))))</f>
        <v>0</v>
      </c>
      <c r="AW555" s="44">
        <f t="shared" si="293"/>
        <v>0</v>
      </c>
      <c r="AX555" s="44">
        <f t="shared" si="294"/>
        <v>0</v>
      </c>
      <c r="AY555" s="44">
        <f t="shared" si="295"/>
        <v>0</v>
      </c>
      <c r="AZ555" s="44">
        <f t="shared" si="296"/>
        <v>0</v>
      </c>
      <c r="BA555" s="44">
        <f t="shared" si="297"/>
        <v>0</v>
      </c>
      <c r="BB555" s="44">
        <f t="shared" si="298"/>
        <v>0</v>
      </c>
      <c r="BC555" s="44">
        <f t="shared" si="299"/>
        <v>0</v>
      </c>
      <c r="BD555" s="44">
        <f t="shared" si="300"/>
        <v>0</v>
      </c>
      <c r="BE555" s="45">
        <f t="shared" si="301"/>
        <v>57.75</v>
      </c>
      <c r="BF555" s="46"/>
      <c r="BG555" s="47">
        <f t="shared" si="302"/>
        <v>36</v>
      </c>
      <c r="BH555" s="47">
        <f t="shared" si="303"/>
        <v>1</v>
      </c>
      <c r="BI555" s="47">
        <f t="shared" si="304"/>
        <v>21.75</v>
      </c>
      <c r="BJ555" s="48">
        <f t="shared" si="305"/>
        <v>0</v>
      </c>
      <c r="BK555" s="48">
        <f t="shared" si="306"/>
        <v>0</v>
      </c>
      <c r="BL555" s="48">
        <f t="shared" si="307"/>
        <v>0</v>
      </c>
    </row>
    <row r="556" spans="1:64" s="2" customFormat="1" ht="30" customHeight="1">
      <c r="A556" s="29" t="str">
        <f t="shared" si="274"/>
        <v>Д</v>
      </c>
      <c r="B556" s="29" t="str">
        <f t="shared" si="275"/>
        <v>Б</v>
      </c>
      <c r="C556" s="30" t="s">
        <v>227</v>
      </c>
      <c r="D556" s="31" t="str">
        <f t="shared" si="276"/>
        <v>'02.03.00</v>
      </c>
      <c r="E556" s="32" t="str">
        <f t="shared" si="277"/>
        <v>Компьютерные и информационные науки (УГСН)</v>
      </c>
      <c r="F556" s="33" t="s">
        <v>74</v>
      </c>
      <c r="G556" s="33" t="s">
        <v>89</v>
      </c>
      <c r="H556" s="34"/>
      <c r="I556" s="34"/>
      <c r="J556" s="35" t="s">
        <v>240</v>
      </c>
      <c r="K556" s="36">
        <v>3</v>
      </c>
      <c r="L556" s="36">
        <v>18</v>
      </c>
      <c r="M556" s="37" t="s">
        <v>84</v>
      </c>
      <c r="N556" s="36"/>
      <c r="O556" s="36"/>
      <c r="P556" s="36">
        <v>2</v>
      </c>
      <c r="Q556" s="37" t="s">
        <v>85</v>
      </c>
      <c r="R556" s="36"/>
      <c r="S556" s="36"/>
      <c r="T556" s="36"/>
      <c r="U556" s="36"/>
      <c r="V556" s="36"/>
      <c r="W556" s="39" t="str">
        <f t="shared" si="278"/>
        <v>НКАбд</v>
      </c>
      <c r="X556" s="36" t="s">
        <v>236</v>
      </c>
      <c r="Y556" s="36">
        <v>2</v>
      </c>
      <c r="Z556" s="36">
        <v>1</v>
      </c>
      <c r="AA556" s="39">
        <f t="shared" si="279"/>
        <v>25</v>
      </c>
      <c r="AB556" s="49">
        <v>14</v>
      </c>
      <c r="AC556" s="49">
        <v>11</v>
      </c>
      <c r="AD556" s="40">
        <f t="shared" si="280"/>
        <v>24</v>
      </c>
      <c r="AE556" s="41">
        <f t="shared" si="281"/>
        <v>1</v>
      </c>
      <c r="AF556" s="41">
        <f t="shared" si="282"/>
        <v>1.0416666666666667</v>
      </c>
      <c r="AG556" s="42" t="s">
        <v>80</v>
      </c>
      <c r="AH556" s="37" t="s">
        <v>100</v>
      </c>
      <c r="AI556" s="37" t="s">
        <v>94</v>
      </c>
      <c r="AJ556" s="43" t="s">
        <v>136</v>
      </c>
      <c r="AK556" s="37"/>
      <c r="AL556" s="44">
        <f t="shared" si="283"/>
        <v>0</v>
      </c>
      <c r="AM556" s="44">
        <f t="shared" si="284"/>
        <v>36</v>
      </c>
      <c r="AN556" s="44">
        <f t="shared" si="285"/>
        <v>0</v>
      </c>
      <c r="AO556" s="44">
        <f t="shared" si="286"/>
        <v>8.25</v>
      </c>
      <c r="AP556" s="44">
        <f t="shared" si="287"/>
        <v>12.5</v>
      </c>
      <c r="AQ556" s="44">
        <f t="shared" si="288"/>
        <v>1</v>
      </c>
      <c r="AR556" s="44">
        <f t="shared" si="289"/>
        <v>0</v>
      </c>
      <c r="AS556" s="44">
        <f t="shared" si="290"/>
        <v>0</v>
      </c>
      <c r="AT556" s="44">
        <f t="shared" si="291"/>
        <v>0</v>
      </c>
      <c r="AU556" s="44">
        <f t="shared" si="292"/>
        <v>0</v>
      </c>
      <c r="AV556" s="44">
        <f>IF(M556="ПП",РПП*AA556*(U556/1.5),IF(M556="ВП",ВПр*AA556*(U556/1.5),IF(M556="РПА",РПА*AA556*(U556/1.5),IF(M556="КПА",кпа*AA556*(U556/1.5),0))))</f>
        <v>0</v>
      </c>
      <c r="AW556" s="44">
        <f t="shared" si="293"/>
        <v>0</v>
      </c>
      <c r="AX556" s="44">
        <f t="shared" si="294"/>
        <v>0</v>
      </c>
      <c r="AY556" s="44">
        <f t="shared" si="295"/>
        <v>0</v>
      </c>
      <c r="AZ556" s="44">
        <f t="shared" si="296"/>
        <v>0</v>
      </c>
      <c r="BA556" s="44">
        <f t="shared" si="297"/>
        <v>0</v>
      </c>
      <c r="BB556" s="44">
        <f t="shared" si="298"/>
        <v>0</v>
      </c>
      <c r="BC556" s="44">
        <f t="shared" si="299"/>
        <v>0</v>
      </c>
      <c r="BD556" s="44">
        <f t="shared" si="300"/>
        <v>0</v>
      </c>
      <c r="BE556" s="45">
        <f t="shared" si="301"/>
        <v>57.75</v>
      </c>
      <c r="BF556" s="46"/>
      <c r="BG556" s="47">
        <f t="shared" si="302"/>
        <v>36</v>
      </c>
      <c r="BH556" s="47">
        <f t="shared" si="303"/>
        <v>1</v>
      </c>
      <c r="BI556" s="47">
        <f t="shared" si="304"/>
        <v>21.75</v>
      </c>
      <c r="BJ556" s="48">
        <f t="shared" si="305"/>
        <v>0</v>
      </c>
      <c r="BK556" s="48">
        <f t="shared" si="306"/>
        <v>0</v>
      </c>
      <c r="BL556" s="48">
        <f t="shared" si="307"/>
        <v>0</v>
      </c>
    </row>
    <row r="557" spans="1:64" s="2" customFormat="1" ht="30" customHeight="1">
      <c r="A557" s="29" t="str">
        <f t="shared" si="274"/>
        <v>Д</v>
      </c>
      <c r="B557" s="29" t="str">
        <f t="shared" si="275"/>
        <v>Б</v>
      </c>
      <c r="C557" s="30" t="s">
        <v>227</v>
      </c>
      <c r="D557" s="31" t="str">
        <f t="shared" si="276"/>
        <v>'02.03.00</v>
      </c>
      <c r="E557" s="32" t="str">
        <f t="shared" si="277"/>
        <v>Компьютерные и информационные науки (УГСН)</v>
      </c>
      <c r="F557" s="33" t="s">
        <v>74</v>
      </c>
      <c r="G557" s="33" t="s">
        <v>89</v>
      </c>
      <c r="H557" s="34"/>
      <c r="I557" s="34"/>
      <c r="J557" s="35" t="s">
        <v>240</v>
      </c>
      <c r="K557" s="36">
        <v>3</v>
      </c>
      <c r="L557" s="36">
        <v>18</v>
      </c>
      <c r="M557" s="37" t="s">
        <v>84</v>
      </c>
      <c r="N557" s="36"/>
      <c r="O557" s="36"/>
      <c r="P557" s="36">
        <v>2</v>
      </c>
      <c r="Q557" s="37" t="s">
        <v>85</v>
      </c>
      <c r="R557" s="36"/>
      <c r="S557" s="36"/>
      <c r="T557" s="36"/>
      <c r="U557" s="36"/>
      <c r="V557" s="36"/>
      <c r="W557" s="39" t="str">
        <f t="shared" si="278"/>
        <v>НКАбд</v>
      </c>
      <c r="X557" s="36" t="s">
        <v>237</v>
      </c>
      <c r="Y557" s="36">
        <v>2</v>
      </c>
      <c r="Z557" s="36">
        <v>1</v>
      </c>
      <c r="AA557" s="39">
        <f t="shared" si="279"/>
        <v>24</v>
      </c>
      <c r="AB557" s="49">
        <v>14</v>
      </c>
      <c r="AC557" s="49">
        <v>10</v>
      </c>
      <c r="AD557" s="40">
        <f t="shared" si="280"/>
        <v>24</v>
      </c>
      <c r="AE557" s="41">
        <f t="shared" si="281"/>
        <v>1</v>
      </c>
      <c r="AF557" s="41">
        <f t="shared" si="282"/>
        <v>1</v>
      </c>
      <c r="AG557" s="42" t="s">
        <v>80</v>
      </c>
      <c r="AH557" s="37" t="s">
        <v>100</v>
      </c>
      <c r="AI557" s="37" t="s">
        <v>94</v>
      </c>
      <c r="AJ557" s="43" t="s">
        <v>136</v>
      </c>
      <c r="AK557" s="37"/>
      <c r="AL557" s="44">
        <f t="shared" si="283"/>
        <v>0</v>
      </c>
      <c r="AM557" s="44">
        <f t="shared" si="284"/>
        <v>36</v>
      </c>
      <c r="AN557" s="44">
        <f t="shared" si="285"/>
        <v>0</v>
      </c>
      <c r="AO557" s="44">
        <f t="shared" si="286"/>
        <v>7.92</v>
      </c>
      <c r="AP557" s="44">
        <f t="shared" si="287"/>
        <v>12</v>
      </c>
      <c r="AQ557" s="44">
        <f t="shared" si="288"/>
        <v>1</v>
      </c>
      <c r="AR557" s="44">
        <f t="shared" si="289"/>
        <v>0</v>
      </c>
      <c r="AS557" s="44">
        <f t="shared" si="290"/>
        <v>0</v>
      </c>
      <c r="AT557" s="44">
        <f t="shared" si="291"/>
        <v>0</v>
      </c>
      <c r="AU557" s="44">
        <f t="shared" si="292"/>
        <v>0</v>
      </c>
      <c r="AV557" s="44">
        <f>IF(M557="ПП",РПП*AA557*(U557/1.5),IF(M557="ВП",ВПр*AA557*(U557/1.5),IF(M557="РПА",РПА*AA557*(U557/1.5),IF(M557="КПА",кпа*AA557*(U557/1.5),0))))</f>
        <v>0</v>
      </c>
      <c r="AW557" s="44">
        <f t="shared" si="293"/>
        <v>0</v>
      </c>
      <c r="AX557" s="44">
        <f t="shared" si="294"/>
        <v>0</v>
      </c>
      <c r="AY557" s="44">
        <f t="shared" si="295"/>
        <v>0</v>
      </c>
      <c r="AZ557" s="44">
        <f t="shared" si="296"/>
        <v>0</v>
      </c>
      <c r="BA557" s="44">
        <f t="shared" si="297"/>
        <v>0</v>
      </c>
      <c r="BB557" s="44">
        <f t="shared" si="298"/>
        <v>0</v>
      </c>
      <c r="BC557" s="44">
        <f t="shared" si="299"/>
        <v>0</v>
      </c>
      <c r="BD557" s="44">
        <f t="shared" si="300"/>
        <v>0</v>
      </c>
      <c r="BE557" s="45">
        <f t="shared" si="301"/>
        <v>56.92</v>
      </c>
      <c r="BF557" s="46"/>
      <c r="BG557" s="47">
        <f t="shared" si="302"/>
        <v>36</v>
      </c>
      <c r="BH557" s="47">
        <f t="shared" si="303"/>
        <v>1</v>
      </c>
      <c r="BI557" s="47">
        <f t="shared" si="304"/>
        <v>20.92</v>
      </c>
      <c r="BJ557" s="48">
        <f t="shared" si="305"/>
        <v>0</v>
      </c>
      <c r="BK557" s="48">
        <f t="shared" si="306"/>
        <v>0</v>
      </c>
      <c r="BL557" s="48">
        <f t="shared" si="307"/>
        <v>0</v>
      </c>
    </row>
    <row r="558" spans="1:64" s="2" customFormat="1" ht="30" customHeight="1">
      <c r="A558" s="29" t="str">
        <f t="shared" si="274"/>
        <v>Д</v>
      </c>
      <c r="B558" s="29" t="str">
        <f t="shared" si="275"/>
        <v>Б</v>
      </c>
      <c r="C558" s="30" t="s">
        <v>227</v>
      </c>
      <c r="D558" s="31" t="str">
        <f t="shared" si="276"/>
        <v>'02.03.00</v>
      </c>
      <c r="E558" s="32" t="str">
        <f t="shared" si="277"/>
        <v>Компьютерные и информационные науки (УГСН)</v>
      </c>
      <c r="F558" s="33" t="s">
        <v>74</v>
      </c>
      <c r="G558" s="33" t="s">
        <v>89</v>
      </c>
      <c r="H558" s="34"/>
      <c r="I558" s="34"/>
      <c r="J558" s="35" t="s">
        <v>120</v>
      </c>
      <c r="K558" s="36">
        <v>4</v>
      </c>
      <c r="L558" s="36">
        <v>18</v>
      </c>
      <c r="M558" s="37" t="s">
        <v>78</v>
      </c>
      <c r="N558" s="36">
        <v>1</v>
      </c>
      <c r="O558" s="36"/>
      <c r="P558" s="36"/>
      <c r="Q558" s="37" t="s">
        <v>91</v>
      </c>
      <c r="R558" s="36"/>
      <c r="S558" s="36"/>
      <c r="T558" s="36"/>
      <c r="U558" s="36"/>
      <c r="V558" s="36"/>
      <c r="W558" s="39" t="str">
        <f t="shared" si="278"/>
        <v>НКАбд</v>
      </c>
      <c r="X558" s="36" t="s">
        <v>235</v>
      </c>
      <c r="Y558" s="36">
        <v>10</v>
      </c>
      <c r="Z558" s="36">
        <v>5</v>
      </c>
      <c r="AA558" s="39">
        <f t="shared" si="279"/>
        <v>124</v>
      </c>
      <c r="AB558" s="36">
        <v>70</v>
      </c>
      <c r="AC558" s="36">
        <v>54</v>
      </c>
      <c r="AD558" s="40">
        <f t="shared" si="280"/>
        <v>124</v>
      </c>
      <c r="AE558" s="41">
        <f t="shared" si="281"/>
        <v>1</v>
      </c>
      <c r="AF558" s="41">
        <f t="shared" si="282"/>
        <v>1</v>
      </c>
      <c r="AG558" s="42" t="s">
        <v>80</v>
      </c>
      <c r="AH558" s="37" t="s">
        <v>81</v>
      </c>
      <c r="AI558" s="37" t="s">
        <v>94</v>
      </c>
      <c r="AJ558" s="43" t="s">
        <v>121</v>
      </c>
      <c r="AK558" s="37"/>
      <c r="AL558" s="44">
        <f t="shared" si="283"/>
        <v>18</v>
      </c>
      <c r="AM558" s="44">
        <f t="shared" si="284"/>
        <v>0</v>
      </c>
      <c r="AN558" s="44">
        <f t="shared" si="285"/>
        <v>0</v>
      </c>
      <c r="AO558" s="44">
        <f t="shared" si="286"/>
        <v>40.92</v>
      </c>
      <c r="AP558" s="44">
        <f t="shared" si="287"/>
        <v>62</v>
      </c>
      <c r="AQ558" s="44">
        <f t="shared" si="288"/>
        <v>5</v>
      </c>
      <c r="AR558" s="44">
        <f t="shared" si="289"/>
        <v>4.5</v>
      </c>
      <c r="AS558" s="44">
        <f t="shared" si="290"/>
        <v>0</v>
      </c>
      <c r="AT558" s="44">
        <f t="shared" si="291"/>
        <v>0</v>
      </c>
      <c r="AU558" s="44">
        <f t="shared" si="292"/>
        <v>0</v>
      </c>
      <c r="AV558" s="44">
        <f>IF(M558="ПП",РПП*AA558*(U558/1.5),IF(M558="ВП",ВПр*AA558*(U558/1.5),IF(M558="РПА",РПА*AA558*(U558/1.5),IF(M558="КПА",кпа*AA558*(U558/1.5),0))))</f>
        <v>0</v>
      </c>
      <c r="AW558" s="44">
        <f t="shared" si="293"/>
        <v>0</v>
      </c>
      <c r="AX558" s="44">
        <f t="shared" si="294"/>
        <v>0</v>
      </c>
      <c r="AY558" s="44">
        <f t="shared" si="295"/>
        <v>0</v>
      </c>
      <c r="AZ558" s="44">
        <f t="shared" si="296"/>
        <v>0</v>
      </c>
      <c r="BA558" s="44">
        <f t="shared" si="297"/>
        <v>0</v>
      </c>
      <c r="BB558" s="44">
        <f t="shared" si="298"/>
        <v>0</v>
      </c>
      <c r="BC558" s="44">
        <f t="shared" si="299"/>
        <v>0</v>
      </c>
      <c r="BD558" s="44">
        <f t="shared" si="300"/>
        <v>0</v>
      </c>
      <c r="BE558" s="45">
        <f t="shared" si="301"/>
        <v>130.42000000000002</v>
      </c>
      <c r="BF558" s="46"/>
      <c r="BG558" s="47">
        <f t="shared" si="302"/>
        <v>0</v>
      </c>
      <c r="BH558" s="47">
        <f t="shared" si="303"/>
        <v>0</v>
      </c>
      <c r="BI558" s="47">
        <f t="shared" si="304"/>
        <v>0</v>
      </c>
      <c r="BJ558" s="48">
        <f t="shared" si="305"/>
        <v>18</v>
      </c>
      <c r="BK558" s="48">
        <f t="shared" si="306"/>
        <v>0.5</v>
      </c>
      <c r="BL558" s="48">
        <f t="shared" si="307"/>
        <v>112.42</v>
      </c>
    </row>
    <row r="559" spans="1:64" s="2" customFormat="1" ht="30" customHeight="1">
      <c r="A559" s="29" t="str">
        <f t="shared" si="274"/>
        <v>Д</v>
      </c>
      <c r="B559" s="29" t="str">
        <f t="shared" si="275"/>
        <v>Б</v>
      </c>
      <c r="C559" s="30" t="s">
        <v>227</v>
      </c>
      <c r="D559" s="31" t="str">
        <f t="shared" si="276"/>
        <v>'02.03.00</v>
      </c>
      <c r="E559" s="32" t="str">
        <f t="shared" si="277"/>
        <v>Компьютерные и информационные науки (УГСН)</v>
      </c>
      <c r="F559" s="33" t="s">
        <v>74</v>
      </c>
      <c r="G559" s="33" t="s">
        <v>89</v>
      </c>
      <c r="H559" s="34"/>
      <c r="I559" s="34"/>
      <c r="J559" s="35" t="s">
        <v>120</v>
      </c>
      <c r="K559" s="36">
        <v>4</v>
      </c>
      <c r="L559" s="36">
        <v>18</v>
      </c>
      <c r="M559" s="37" t="s">
        <v>84</v>
      </c>
      <c r="N559" s="36"/>
      <c r="O559" s="36"/>
      <c r="P559" s="36">
        <v>2</v>
      </c>
      <c r="Q559" s="37"/>
      <c r="R559" s="36"/>
      <c r="S559" s="36"/>
      <c r="T559" s="36"/>
      <c r="U559" s="36"/>
      <c r="V559" s="36"/>
      <c r="W559" s="39" t="str">
        <f t="shared" si="278"/>
        <v>НКАбд</v>
      </c>
      <c r="X559" s="36" t="s">
        <v>116</v>
      </c>
      <c r="Y559" s="36">
        <v>2</v>
      </c>
      <c r="Z559" s="36">
        <v>1</v>
      </c>
      <c r="AA559" s="39">
        <f t="shared" si="279"/>
        <v>25</v>
      </c>
      <c r="AB559" s="49">
        <v>14</v>
      </c>
      <c r="AC559" s="49">
        <v>11</v>
      </c>
      <c r="AD559" s="40">
        <f t="shared" si="280"/>
        <v>24</v>
      </c>
      <c r="AE559" s="41">
        <f t="shared" si="281"/>
        <v>1</v>
      </c>
      <c r="AF559" s="41">
        <f t="shared" si="282"/>
        <v>1.0416666666666667</v>
      </c>
      <c r="AG559" s="42" t="s">
        <v>80</v>
      </c>
      <c r="AH559" s="37" t="s">
        <v>81</v>
      </c>
      <c r="AI559" s="37" t="s">
        <v>82</v>
      </c>
      <c r="AJ559" s="43" t="s">
        <v>122</v>
      </c>
      <c r="AK559" s="37"/>
      <c r="AL559" s="44">
        <f t="shared" si="283"/>
        <v>0</v>
      </c>
      <c r="AM559" s="44">
        <f t="shared" si="284"/>
        <v>36</v>
      </c>
      <c r="AN559" s="44">
        <f t="shared" si="285"/>
        <v>0</v>
      </c>
      <c r="AO559" s="44">
        <f t="shared" si="286"/>
        <v>0</v>
      </c>
      <c r="AP559" s="44">
        <f t="shared" si="287"/>
        <v>0</v>
      </c>
      <c r="AQ559" s="44">
        <f t="shared" si="288"/>
        <v>0</v>
      </c>
      <c r="AR559" s="44">
        <f t="shared" si="289"/>
        <v>0</v>
      </c>
      <c r="AS559" s="44">
        <f t="shared" si="290"/>
        <v>0</v>
      </c>
      <c r="AT559" s="44">
        <f t="shared" si="291"/>
        <v>0</v>
      </c>
      <c r="AU559" s="44">
        <f t="shared" si="292"/>
        <v>0</v>
      </c>
      <c r="AV559" s="44">
        <f>IF(M559="ПП",РПП*AA559*(U559/1.5),IF(M559="ВП",ВПр*AA559*(U559/1.5),IF(M559="РПА",РПА*AA559*(U559/1.5),IF(M559="КПА",кпа*AA559*(U559/1.5),0))))</f>
        <v>0</v>
      </c>
      <c r="AW559" s="44">
        <f t="shared" si="293"/>
        <v>0</v>
      </c>
      <c r="AX559" s="44">
        <f t="shared" si="294"/>
        <v>0</v>
      </c>
      <c r="AY559" s="44">
        <f t="shared" si="295"/>
        <v>0</v>
      </c>
      <c r="AZ559" s="44">
        <f t="shared" si="296"/>
        <v>0</v>
      </c>
      <c r="BA559" s="44">
        <f t="shared" si="297"/>
        <v>0</v>
      </c>
      <c r="BB559" s="44">
        <f t="shared" si="298"/>
        <v>0</v>
      </c>
      <c r="BC559" s="44">
        <f t="shared" si="299"/>
        <v>0</v>
      </c>
      <c r="BD559" s="44">
        <f t="shared" si="300"/>
        <v>0</v>
      </c>
      <c r="BE559" s="45">
        <f t="shared" si="301"/>
        <v>36</v>
      </c>
      <c r="BF559" s="46"/>
      <c r="BG559" s="47">
        <f t="shared" si="302"/>
        <v>0</v>
      </c>
      <c r="BH559" s="47">
        <f t="shared" si="303"/>
        <v>0</v>
      </c>
      <c r="BI559" s="47">
        <f t="shared" si="304"/>
        <v>0</v>
      </c>
      <c r="BJ559" s="48">
        <f t="shared" si="305"/>
        <v>36</v>
      </c>
      <c r="BK559" s="48">
        <f t="shared" si="306"/>
        <v>1</v>
      </c>
      <c r="BL559" s="48">
        <f t="shared" si="307"/>
        <v>0</v>
      </c>
    </row>
    <row r="560" spans="1:64" s="2" customFormat="1" ht="30" customHeight="1">
      <c r="A560" s="29" t="str">
        <f t="shared" si="274"/>
        <v>Д</v>
      </c>
      <c r="B560" s="29" t="str">
        <f t="shared" si="275"/>
        <v>Б</v>
      </c>
      <c r="C560" s="30" t="s">
        <v>227</v>
      </c>
      <c r="D560" s="31" t="str">
        <f t="shared" si="276"/>
        <v>'02.03.00</v>
      </c>
      <c r="E560" s="32" t="str">
        <f t="shared" si="277"/>
        <v>Компьютерные и информационные науки (УГСН)</v>
      </c>
      <c r="F560" s="33" t="s">
        <v>74</v>
      </c>
      <c r="G560" s="33" t="s">
        <v>89</v>
      </c>
      <c r="H560" s="34"/>
      <c r="I560" s="34"/>
      <c r="J560" s="35" t="s">
        <v>120</v>
      </c>
      <c r="K560" s="36">
        <v>4</v>
      </c>
      <c r="L560" s="36">
        <v>18</v>
      </c>
      <c r="M560" s="37" t="s">
        <v>84</v>
      </c>
      <c r="N560" s="36"/>
      <c r="O560" s="36"/>
      <c r="P560" s="36">
        <v>2</v>
      </c>
      <c r="Q560" s="37"/>
      <c r="R560" s="36"/>
      <c r="S560" s="36"/>
      <c r="T560" s="36"/>
      <c r="U560" s="36"/>
      <c r="V560" s="36"/>
      <c r="W560" s="39" t="str">
        <f t="shared" si="278"/>
        <v>НКАбд</v>
      </c>
      <c r="X560" s="36" t="s">
        <v>133</v>
      </c>
      <c r="Y560" s="36">
        <v>2</v>
      </c>
      <c r="Z560" s="36">
        <v>1</v>
      </c>
      <c r="AA560" s="39">
        <f t="shared" si="279"/>
        <v>25</v>
      </c>
      <c r="AB560" s="49">
        <v>14</v>
      </c>
      <c r="AC560" s="49">
        <v>11</v>
      </c>
      <c r="AD560" s="40">
        <f t="shared" si="280"/>
        <v>24</v>
      </c>
      <c r="AE560" s="41">
        <f t="shared" si="281"/>
        <v>1</v>
      </c>
      <c r="AF560" s="41">
        <f t="shared" si="282"/>
        <v>1.0416666666666667</v>
      </c>
      <c r="AG560" s="42" t="s">
        <v>80</v>
      </c>
      <c r="AH560" s="37" t="s">
        <v>81</v>
      </c>
      <c r="AI560" s="37" t="s">
        <v>82</v>
      </c>
      <c r="AJ560" s="43" t="s">
        <v>122</v>
      </c>
      <c r="AK560" s="37"/>
      <c r="AL560" s="44">
        <f t="shared" si="283"/>
        <v>0</v>
      </c>
      <c r="AM560" s="44">
        <f t="shared" si="284"/>
        <v>36</v>
      </c>
      <c r="AN560" s="44">
        <f t="shared" si="285"/>
        <v>0</v>
      </c>
      <c r="AO560" s="44">
        <f t="shared" si="286"/>
        <v>0</v>
      </c>
      <c r="AP560" s="44">
        <f t="shared" si="287"/>
        <v>0</v>
      </c>
      <c r="AQ560" s="44">
        <f t="shared" si="288"/>
        <v>0</v>
      </c>
      <c r="AR560" s="44">
        <f t="shared" si="289"/>
        <v>0</v>
      </c>
      <c r="AS560" s="44">
        <f t="shared" si="290"/>
        <v>0</v>
      </c>
      <c r="AT560" s="44">
        <f t="shared" si="291"/>
        <v>0</v>
      </c>
      <c r="AU560" s="44">
        <f t="shared" si="292"/>
        <v>0</v>
      </c>
      <c r="AV560" s="44">
        <f>IF(M560="ПП",РПП*AA560*(U560/1.5),IF(M560="ВП",ВПр*AA560*(U560/1.5),IF(M560="РПА",РПА*AA560*(U560/1.5),IF(M560="КПА",кпа*AA560*(U560/1.5),0))))</f>
        <v>0</v>
      </c>
      <c r="AW560" s="44">
        <f t="shared" si="293"/>
        <v>0</v>
      </c>
      <c r="AX560" s="44">
        <f t="shared" si="294"/>
        <v>0</v>
      </c>
      <c r="AY560" s="44">
        <f t="shared" si="295"/>
        <v>0</v>
      </c>
      <c r="AZ560" s="44">
        <f t="shared" si="296"/>
        <v>0</v>
      </c>
      <c r="BA560" s="44">
        <f t="shared" si="297"/>
        <v>0</v>
      </c>
      <c r="BB560" s="44">
        <f t="shared" si="298"/>
        <v>0</v>
      </c>
      <c r="BC560" s="44">
        <f t="shared" si="299"/>
        <v>0</v>
      </c>
      <c r="BD560" s="44">
        <f t="shared" si="300"/>
        <v>0</v>
      </c>
      <c r="BE560" s="45">
        <f t="shared" si="301"/>
        <v>36</v>
      </c>
      <c r="BF560" s="46"/>
      <c r="BG560" s="47">
        <f t="shared" si="302"/>
        <v>0</v>
      </c>
      <c r="BH560" s="47">
        <f t="shared" si="303"/>
        <v>0</v>
      </c>
      <c r="BI560" s="47">
        <f t="shared" si="304"/>
        <v>0</v>
      </c>
      <c r="BJ560" s="48">
        <f t="shared" si="305"/>
        <v>36</v>
      </c>
      <c r="BK560" s="48">
        <f t="shared" si="306"/>
        <v>1</v>
      </c>
      <c r="BL560" s="48">
        <f t="shared" si="307"/>
        <v>0</v>
      </c>
    </row>
    <row r="561" spans="1:64" s="2" customFormat="1" ht="30" customHeight="1">
      <c r="A561" s="29" t="str">
        <f t="shared" si="274"/>
        <v>Д</v>
      </c>
      <c r="B561" s="29" t="str">
        <f t="shared" si="275"/>
        <v>Б</v>
      </c>
      <c r="C561" s="30" t="s">
        <v>227</v>
      </c>
      <c r="D561" s="31" t="str">
        <f t="shared" si="276"/>
        <v>'02.03.00</v>
      </c>
      <c r="E561" s="32" t="str">
        <f t="shared" si="277"/>
        <v>Компьютерные и информационные науки (УГСН)</v>
      </c>
      <c r="F561" s="33" t="s">
        <v>74</v>
      </c>
      <c r="G561" s="33" t="s">
        <v>89</v>
      </c>
      <c r="H561" s="34"/>
      <c r="I561" s="34"/>
      <c r="J561" s="35" t="s">
        <v>120</v>
      </c>
      <c r="K561" s="36">
        <v>4</v>
      </c>
      <c r="L561" s="36">
        <v>18</v>
      </c>
      <c r="M561" s="37" t="s">
        <v>84</v>
      </c>
      <c r="N561" s="36"/>
      <c r="O561" s="36"/>
      <c r="P561" s="36">
        <v>2</v>
      </c>
      <c r="Q561" s="37"/>
      <c r="R561" s="36"/>
      <c r="S561" s="36"/>
      <c r="T561" s="36"/>
      <c r="U561" s="36"/>
      <c r="V561" s="36"/>
      <c r="W561" s="39" t="str">
        <f t="shared" si="278"/>
        <v>НКАбд</v>
      </c>
      <c r="X561" s="36" t="s">
        <v>134</v>
      </c>
      <c r="Y561" s="36">
        <v>2</v>
      </c>
      <c r="Z561" s="36">
        <v>1</v>
      </c>
      <c r="AA561" s="39">
        <f t="shared" si="279"/>
        <v>25</v>
      </c>
      <c r="AB561" s="49">
        <v>14</v>
      </c>
      <c r="AC561" s="49">
        <v>11</v>
      </c>
      <c r="AD561" s="40">
        <f t="shared" si="280"/>
        <v>24</v>
      </c>
      <c r="AE561" s="41">
        <f t="shared" si="281"/>
        <v>1</v>
      </c>
      <c r="AF561" s="41">
        <f t="shared" si="282"/>
        <v>1.0416666666666667</v>
      </c>
      <c r="AG561" s="42" t="s">
        <v>80</v>
      </c>
      <c r="AH561" s="37" t="s">
        <v>81</v>
      </c>
      <c r="AI561" s="37" t="s">
        <v>82</v>
      </c>
      <c r="AJ561" s="43" t="s">
        <v>122</v>
      </c>
      <c r="AK561" s="37"/>
      <c r="AL561" s="44">
        <f t="shared" si="283"/>
        <v>0</v>
      </c>
      <c r="AM561" s="44">
        <f t="shared" si="284"/>
        <v>36</v>
      </c>
      <c r="AN561" s="44">
        <f t="shared" si="285"/>
        <v>0</v>
      </c>
      <c r="AO561" s="44">
        <f t="shared" si="286"/>
        <v>0</v>
      </c>
      <c r="AP561" s="44">
        <f t="shared" si="287"/>
        <v>0</v>
      </c>
      <c r="AQ561" s="44">
        <f t="shared" si="288"/>
        <v>0</v>
      </c>
      <c r="AR561" s="44">
        <f t="shared" si="289"/>
        <v>0</v>
      </c>
      <c r="AS561" s="44">
        <f t="shared" si="290"/>
        <v>0</v>
      </c>
      <c r="AT561" s="44">
        <f t="shared" si="291"/>
        <v>0</v>
      </c>
      <c r="AU561" s="44">
        <f t="shared" si="292"/>
        <v>0</v>
      </c>
      <c r="AV561" s="44">
        <f>IF(M561="ПП",РПП*AA561*(U561/1.5),IF(M561="ВП",ВПр*AA561*(U561/1.5),IF(M561="РПА",РПА*AA561*(U561/1.5),IF(M561="КПА",кпа*AA561*(U561/1.5),0))))</f>
        <v>0</v>
      </c>
      <c r="AW561" s="44">
        <f t="shared" si="293"/>
        <v>0</v>
      </c>
      <c r="AX561" s="44">
        <f t="shared" si="294"/>
        <v>0</v>
      </c>
      <c r="AY561" s="44">
        <f t="shared" si="295"/>
        <v>0</v>
      </c>
      <c r="AZ561" s="44">
        <f t="shared" si="296"/>
        <v>0</v>
      </c>
      <c r="BA561" s="44">
        <f t="shared" si="297"/>
        <v>0</v>
      </c>
      <c r="BB561" s="44">
        <f t="shared" si="298"/>
        <v>0</v>
      </c>
      <c r="BC561" s="44">
        <f t="shared" si="299"/>
        <v>0</v>
      </c>
      <c r="BD561" s="44">
        <f t="shared" si="300"/>
        <v>0</v>
      </c>
      <c r="BE561" s="45">
        <f t="shared" si="301"/>
        <v>36</v>
      </c>
      <c r="BF561" s="46"/>
      <c r="BG561" s="47">
        <f t="shared" si="302"/>
        <v>0</v>
      </c>
      <c r="BH561" s="47">
        <f t="shared" si="303"/>
        <v>0</v>
      </c>
      <c r="BI561" s="47">
        <f t="shared" si="304"/>
        <v>0</v>
      </c>
      <c r="BJ561" s="48">
        <f t="shared" si="305"/>
        <v>36</v>
      </c>
      <c r="BK561" s="48">
        <f t="shared" si="306"/>
        <v>1</v>
      </c>
      <c r="BL561" s="48">
        <f t="shared" si="307"/>
        <v>0</v>
      </c>
    </row>
    <row r="562" spans="1:64" s="2" customFormat="1" ht="30" customHeight="1">
      <c r="A562" s="29" t="str">
        <f t="shared" si="274"/>
        <v>Д</v>
      </c>
      <c r="B562" s="29" t="str">
        <f t="shared" si="275"/>
        <v>Б</v>
      </c>
      <c r="C562" s="30" t="s">
        <v>227</v>
      </c>
      <c r="D562" s="31" t="str">
        <f t="shared" si="276"/>
        <v>'02.03.00</v>
      </c>
      <c r="E562" s="32" t="str">
        <f t="shared" si="277"/>
        <v>Компьютерные и информационные науки (УГСН)</v>
      </c>
      <c r="F562" s="33" t="s">
        <v>74</v>
      </c>
      <c r="G562" s="33" t="s">
        <v>89</v>
      </c>
      <c r="H562" s="34"/>
      <c r="I562" s="34"/>
      <c r="J562" s="35" t="s">
        <v>120</v>
      </c>
      <c r="K562" s="36">
        <v>4</v>
      </c>
      <c r="L562" s="36">
        <v>18</v>
      </c>
      <c r="M562" s="37" t="s">
        <v>84</v>
      </c>
      <c r="N562" s="36"/>
      <c r="O562" s="36"/>
      <c r="P562" s="36">
        <v>2</v>
      </c>
      <c r="Q562" s="37"/>
      <c r="R562" s="36"/>
      <c r="S562" s="36"/>
      <c r="T562" s="36"/>
      <c r="U562" s="36"/>
      <c r="V562" s="36"/>
      <c r="W562" s="39" t="str">
        <f t="shared" si="278"/>
        <v>НКАбд</v>
      </c>
      <c r="X562" s="36" t="s">
        <v>236</v>
      </c>
      <c r="Y562" s="36">
        <v>2</v>
      </c>
      <c r="Z562" s="36">
        <v>1</v>
      </c>
      <c r="AA562" s="39">
        <f t="shared" si="279"/>
        <v>25</v>
      </c>
      <c r="AB562" s="49">
        <v>14</v>
      </c>
      <c r="AC562" s="49">
        <v>11</v>
      </c>
      <c r="AD562" s="40">
        <f t="shared" si="280"/>
        <v>24</v>
      </c>
      <c r="AE562" s="41">
        <f t="shared" si="281"/>
        <v>1</v>
      </c>
      <c r="AF562" s="41">
        <f t="shared" si="282"/>
        <v>1.0416666666666667</v>
      </c>
      <c r="AG562" s="42" t="s">
        <v>80</v>
      </c>
      <c r="AH562" s="37" t="s">
        <v>81</v>
      </c>
      <c r="AI562" s="37" t="s">
        <v>82</v>
      </c>
      <c r="AJ562" s="50" t="s">
        <v>122</v>
      </c>
      <c r="AK562" s="37"/>
      <c r="AL562" s="44">
        <f t="shared" si="283"/>
        <v>0</v>
      </c>
      <c r="AM562" s="44">
        <f t="shared" si="284"/>
        <v>36</v>
      </c>
      <c r="AN562" s="44">
        <f t="shared" si="285"/>
        <v>0</v>
      </c>
      <c r="AO562" s="44">
        <f t="shared" si="286"/>
        <v>0</v>
      </c>
      <c r="AP562" s="44">
        <f t="shared" si="287"/>
        <v>0</v>
      </c>
      <c r="AQ562" s="44">
        <f t="shared" si="288"/>
        <v>0</v>
      </c>
      <c r="AR562" s="44">
        <f t="shared" si="289"/>
        <v>0</v>
      </c>
      <c r="AS562" s="44">
        <f t="shared" si="290"/>
        <v>0</v>
      </c>
      <c r="AT562" s="44">
        <f t="shared" si="291"/>
        <v>0</v>
      </c>
      <c r="AU562" s="44">
        <f t="shared" si="292"/>
        <v>0</v>
      </c>
      <c r="AV562" s="44">
        <f>IF(M562="ПП",РПП*AA562*(U562/1.5),IF(M562="ВП",ВПр*AA562*(U562/1.5),IF(M562="РПА",РПА*AA562*(U562/1.5),IF(M562="КПА",кпа*AA562*(U562/1.5),0))))</f>
        <v>0</v>
      </c>
      <c r="AW562" s="44">
        <f t="shared" si="293"/>
        <v>0</v>
      </c>
      <c r="AX562" s="44">
        <f t="shared" si="294"/>
        <v>0</v>
      </c>
      <c r="AY562" s="44">
        <f t="shared" si="295"/>
        <v>0</v>
      </c>
      <c r="AZ562" s="44">
        <f t="shared" si="296"/>
        <v>0</v>
      </c>
      <c r="BA562" s="44">
        <f t="shared" si="297"/>
        <v>0</v>
      </c>
      <c r="BB562" s="44">
        <f t="shared" si="298"/>
        <v>0</v>
      </c>
      <c r="BC562" s="44">
        <f t="shared" si="299"/>
        <v>0</v>
      </c>
      <c r="BD562" s="44">
        <f t="shared" si="300"/>
        <v>0</v>
      </c>
      <c r="BE562" s="45">
        <f t="shared" si="301"/>
        <v>36</v>
      </c>
      <c r="BF562" s="46"/>
      <c r="BG562" s="47">
        <f t="shared" si="302"/>
        <v>0</v>
      </c>
      <c r="BH562" s="47">
        <f t="shared" si="303"/>
        <v>0</v>
      </c>
      <c r="BI562" s="47">
        <f t="shared" si="304"/>
        <v>0</v>
      </c>
      <c r="BJ562" s="48">
        <f t="shared" si="305"/>
        <v>36</v>
      </c>
      <c r="BK562" s="48">
        <f t="shared" si="306"/>
        <v>1</v>
      </c>
      <c r="BL562" s="48">
        <f t="shared" si="307"/>
        <v>0</v>
      </c>
    </row>
    <row r="563" spans="1:64" s="2" customFormat="1" ht="30" customHeight="1">
      <c r="A563" s="29" t="str">
        <f t="shared" si="274"/>
        <v>Д</v>
      </c>
      <c r="B563" s="29" t="str">
        <f t="shared" si="275"/>
        <v>Б</v>
      </c>
      <c r="C563" s="30" t="s">
        <v>227</v>
      </c>
      <c r="D563" s="31" t="str">
        <f t="shared" si="276"/>
        <v>'02.03.00</v>
      </c>
      <c r="E563" s="32" t="str">
        <f t="shared" si="277"/>
        <v>Компьютерные и информационные науки (УГСН)</v>
      </c>
      <c r="F563" s="33" t="s">
        <v>74</v>
      </c>
      <c r="G563" s="33" t="s">
        <v>89</v>
      </c>
      <c r="H563" s="34"/>
      <c r="I563" s="34"/>
      <c r="J563" s="35" t="s">
        <v>120</v>
      </c>
      <c r="K563" s="36">
        <v>4</v>
      </c>
      <c r="L563" s="36">
        <v>18</v>
      </c>
      <c r="M563" s="37" t="s">
        <v>84</v>
      </c>
      <c r="N563" s="36"/>
      <c r="O563" s="36"/>
      <c r="P563" s="36">
        <v>2</v>
      </c>
      <c r="Q563" s="37"/>
      <c r="R563" s="36"/>
      <c r="S563" s="36"/>
      <c r="T563" s="36"/>
      <c r="U563" s="36"/>
      <c r="V563" s="36"/>
      <c r="W563" s="39" t="str">
        <f t="shared" si="278"/>
        <v>НКАбд</v>
      </c>
      <c r="X563" s="36" t="s">
        <v>237</v>
      </c>
      <c r="Y563" s="36">
        <v>2</v>
      </c>
      <c r="Z563" s="36">
        <v>1</v>
      </c>
      <c r="AA563" s="39">
        <f t="shared" si="279"/>
        <v>24</v>
      </c>
      <c r="AB563" s="49">
        <v>14</v>
      </c>
      <c r="AC563" s="49">
        <v>10</v>
      </c>
      <c r="AD563" s="40">
        <f t="shared" si="280"/>
        <v>24</v>
      </c>
      <c r="AE563" s="41">
        <f t="shared" si="281"/>
        <v>1</v>
      </c>
      <c r="AF563" s="41">
        <f t="shared" si="282"/>
        <v>1</v>
      </c>
      <c r="AG563" s="42" t="s">
        <v>80</v>
      </c>
      <c r="AH563" s="37" t="s">
        <v>81</v>
      </c>
      <c r="AI563" s="37" t="s">
        <v>82</v>
      </c>
      <c r="AJ563" s="43" t="s">
        <v>122</v>
      </c>
      <c r="AK563" s="37"/>
      <c r="AL563" s="44">
        <f t="shared" si="283"/>
        <v>0</v>
      </c>
      <c r="AM563" s="44">
        <f t="shared" si="284"/>
        <v>36</v>
      </c>
      <c r="AN563" s="44">
        <f t="shared" si="285"/>
        <v>0</v>
      </c>
      <c r="AO563" s="44">
        <f t="shared" si="286"/>
        <v>0</v>
      </c>
      <c r="AP563" s="44">
        <f t="shared" si="287"/>
        <v>0</v>
      </c>
      <c r="AQ563" s="44">
        <f t="shared" si="288"/>
        <v>0</v>
      </c>
      <c r="AR563" s="44">
        <f t="shared" si="289"/>
        <v>0</v>
      </c>
      <c r="AS563" s="44">
        <f t="shared" si="290"/>
        <v>0</v>
      </c>
      <c r="AT563" s="44">
        <f t="shared" si="291"/>
        <v>0</v>
      </c>
      <c r="AU563" s="44">
        <f t="shared" si="292"/>
        <v>0</v>
      </c>
      <c r="AV563" s="44">
        <f>IF(M563="ПП",РПП*AA563*(U563/1.5),IF(M563="ВП",ВПр*AA563*(U563/1.5),IF(M563="РПА",РПА*AA563*(U563/1.5),IF(M563="КПА",кпа*AA563*(U563/1.5),0))))</f>
        <v>0</v>
      </c>
      <c r="AW563" s="44">
        <f t="shared" si="293"/>
        <v>0</v>
      </c>
      <c r="AX563" s="44">
        <f t="shared" si="294"/>
        <v>0</v>
      </c>
      <c r="AY563" s="44">
        <f t="shared" si="295"/>
        <v>0</v>
      </c>
      <c r="AZ563" s="44">
        <f t="shared" si="296"/>
        <v>0</v>
      </c>
      <c r="BA563" s="44">
        <f t="shared" si="297"/>
        <v>0</v>
      </c>
      <c r="BB563" s="44">
        <f t="shared" si="298"/>
        <v>0</v>
      </c>
      <c r="BC563" s="44">
        <f t="shared" si="299"/>
        <v>0</v>
      </c>
      <c r="BD563" s="44">
        <f t="shared" si="300"/>
        <v>0</v>
      </c>
      <c r="BE563" s="45">
        <f t="shared" si="301"/>
        <v>36</v>
      </c>
      <c r="BF563" s="46"/>
      <c r="BG563" s="47">
        <f t="shared" si="302"/>
        <v>0</v>
      </c>
      <c r="BH563" s="47">
        <f t="shared" si="303"/>
        <v>0</v>
      </c>
      <c r="BI563" s="47">
        <f t="shared" si="304"/>
        <v>0</v>
      </c>
      <c r="BJ563" s="48">
        <f t="shared" si="305"/>
        <v>36</v>
      </c>
      <c r="BK563" s="48">
        <f t="shared" si="306"/>
        <v>1</v>
      </c>
      <c r="BL563" s="48">
        <f t="shared" si="307"/>
        <v>0</v>
      </c>
    </row>
    <row r="564" spans="1:64" s="2" customFormat="1" ht="30" customHeight="1">
      <c r="A564" s="29" t="str">
        <f t="shared" si="274"/>
        <v>Д</v>
      </c>
      <c r="B564" s="29" t="str">
        <f t="shared" si="275"/>
        <v>Б</v>
      </c>
      <c r="C564" s="30" t="s">
        <v>227</v>
      </c>
      <c r="D564" s="31" t="str">
        <f t="shared" si="276"/>
        <v>'02.03.00</v>
      </c>
      <c r="E564" s="32" t="str">
        <f t="shared" si="277"/>
        <v>Компьютерные и информационные науки (УГСН)</v>
      </c>
      <c r="F564" s="33" t="s">
        <v>74</v>
      </c>
      <c r="G564" s="33" t="s">
        <v>89</v>
      </c>
      <c r="H564" s="34"/>
      <c r="I564" s="34"/>
      <c r="J564" s="35" t="s">
        <v>123</v>
      </c>
      <c r="K564" s="36">
        <v>4</v>
      </c>
      <c r="L564" s="36">
        <v>18</v>
      </c>
      <c r="M564" s="37" t="s">
        <v>78</v>
      </c>
      <c r="N564" s="36">
        <v>1</v>
      </c>
      <c r="O564" s="36"/>
      <c r="P564" s="36"/>
      <c r="Q564" s="37"/>
      <c r="R564" s="36"/>
      <c r="S564" s="36"/>
      <c r="T564" s="36"/>
      <c r="U564" s="36"/>
      <c r="V564" s="36"/>
      <c r="W564" s="39" t="str">
        <f t="shared" si="278"/>
        <v>НКАбд</v>
      </c>
      <c r="X564" s="36" t="s">
        <v>235</v>
      </c>
      <c r="Y564" s="36">
        <v>10</v>
      </c>
      <c r="Z564" s="36">
        <v>5</v>
      </c>
      <c r="AA564" s="39">
        <f t="shared" si="279"/>
        <v>124</v>
      </c>
      <c r="AB564" s="36">
        <v>70</v>
      </c>
      <c r="AC564" s="36">
        <v>54</v>
      </c>
      <c r="AD564" s="40">
        <f t="shared" si="280"/>
        <v>124</v>
      </c>
      <c r="AE564" s="41">
        <f t="shared" si="281"/>
        <v>1</v>
      </c>
      <c r="AF564" s="41">
        <f t="shared" si="282"/>
        <v>1</v>
      </c>
      <c r="AG564" s="42" t="s">
        <v>80</v>
      </c>
      <c r="AH564" s="37" t="s">
        <v>111</v>
      </c>
      <c r="AI564" s="37" t="s">
        <v>94</v>
      </c>
      <c r="AJ564" s="51" t="s">
        <v>112</v>
      </c>
      <c r="AK564" s="37"/>
      <c r="AL564" s="44">
        <f t="shared" si="283"/>
        <v>18</v>
      </c>
      <c r="AM564" s="44">
        <f t="shared" si="284"/>
        <v>0</v>
      </c>
      <c r="AN564" s="44">
        <f t="shared" si="285"/>
        <v>0</v>
      </c>
      <c r="AO564" s="44">
        <f t="shared" si="286"/>
        <v>0</v>
      </c>
      <c r="AP564" s="44">
        <f t="shared" si="287"/>
        <v>0</v>
      </c>
      <c r="AQ564" s="44">
        <f t="shared" si="288"/>
        <v>0</v>
      </c>
      <c r="AR564" s="44">
        <f t="shared" si="289"/>
        <v>4.5</v>
      </c>
      <c r="AS564" s="44">
        <f t="shared" si="290"/>
        <v>0</v>
      </c>
      <c r="AT564" s="44">
        <f t="shared" si="291"/>
        <v>0</v>
      </c>
      <c r="AU564" s="44">
        <f t="shared" si="292"/>
        <v>0</v>
      </c>
      <c r="AV564" s="44">
        <f>IF(M564="ПП",РПП*AA564*(U564/1.5),IF(M564="ВП",ВПр*AA564*(U564/1.5),IF(M564="РПА",РПА*AA564*(U564/1.5),IF(M564="КПА",кпа*AA564*(U564/1.5),0))))</f>
        <v>0</v>
      </c>
      <c r="AW564" s="44">
        <f t="shared" si="293"/>
        <v>0</v>
      </c>
      <c r="AX564" s="44">
        <f t="shared" si="294"/>
        <v>0</v>
      </c>
      <c r="AY564" s="44">
        <f t="shared" si="295"/>
        <v>0</v>
      </c>
      <c r="AZ564" s="44">
        <f t="shared" si="296"/>
        <v>0</v>
      </c>
      <c r="BA564" s="44">
        <f t="shared" si="297"/>
        <v>0</v>
      </c>
      <c r="BB564" s="44">
        <f t="shared" si="298"/>
        <v>0</v>
      </c>
      <c r="BC564" s="44">
        <f t="shared" si="299"/>
        <v>0</v>
      </c>
      <c r="BD564" s="44">
        <f t="shared" si="300"/>
        <v>0</v>
      </c>
      <c r="BE564" s="45">
        <f t="shared" si="301"/>
        <v>22.5</v>
      </c>
      <c r="BF564" s="46"/>
      <c r="BG564" s="47">
        <f t="shared" si="302"/>
        <v>0</v>
      </c>
      <c r="BH564" s="47">
        <f t="shared" si="303"/>
        <v>0</v>
      </c>
      <c r="BI564" s="47">
        <f t="shared" si="304"/>
        <v>0</v>
      </c>
      <c r="BJ564" s="48">
        <f t="shared" si="305"/>
        <v>18</v>
      </c>
      <c r="BK564" s="48">
        <f t="shared" si="306"/>
        <v>0.5</v>
      </c>
      <c r="BL564" s="48">
        <f t="shared" si="307"/>
        <v>4.5</v>
      </c>
    </row>
    <row r="565" spans="1:64" s="2" customFormat="1" ht="30" customHeight="1">
      <c r="A565" s="29" t="str">
        <f t="shared" si="274"/>
        <v>Д</v>
      </c>
      <c r="B565" s="29" t="str">
        <f t="shared" si="275"/>
        <v>Б</v>
      </c>
      <c r="C565" s="30" t="s">
        <v>227</v>
      </c>
      <c r="D565" s="31" t="str">
        <f t="shared" si="276"/>
        <v>'02.03.00</v>
      </c>
      <c r="E565" s="32" t="str">
        <f t="shared" si="277"/>
        <v>Компьютерные и информационные науки (УГСН)</v>
      </c>
      <c r="F565" s="33" t="s">
        <v>74</v>
      </c>
      <c r="G565" s="33" t="s">
        <v>89</v>
      </c>
      <c r="H565" s="34"/>
      <c r="I565" s="34"/>
      <c r="J565" s="35" t="s">
        <v>123</v>
      </c>
      <c r="K565" s="38">
        <v>4</v>
      </c>
      <c r="L565" s="36">
        <v>18</v>
      </c>
      <c r="M565" s="37" t="s">
        <v>108</v>
      </c>
      <c r="N565" s="38"/>
      <c r="O565" s="38">
        <v>2</v>
      </c>
      <c r="P565" s="38"/>
      <c r="Q565" s="37" t="s">
        <v>85</v>
      </c>
      <c r="R565" s="38"/>
      <c r="S565" s="38"/>
      <c r="T565" s="38"/>
      <c r="U565" s="38"/>
      <c r="V565" s="38"/>
      <c r="W565" s="39" t="str">
        <f t="shared" si="278"/>
        <v>НКАбд</v>
      </c>
      <c r="X565" s="36" t="s">
        <v>116</v>
      </c>
      <c r="Y565" s="36">
        <v>1</v>
      </c>
      <c r="Z565" s="36">
        <v>1</v>
      </c>
      <c r="AA565" s="39">
        <f t="shared" si="279"/>
        <v>13</v>
      </c>
      <c r="AB565" s="49">
        <v>7</v>
      </c>
      <c r="AC565" s="49">
        <v>6</v>
      </c>
      <c r="AD565" s="40">
        <f t="shared" si="280"/>
        <v>12</v>
      </c>
      <c r="AE565" s="41">
        <f t="shared" si="281"/>
        <v>1</v>
      </c>
      <c r="AF565" s="41">
        <f t="shared" si="282"/>
        <v>1.0833333333333333</v>
      </c>
      <c r="AG565" s="42" t="s">
        <v>80</v>
      </c>
      <c r="AH565" s="37" t="s">
        <v>111</v>
      </c>
      <c r="AI565" s="37" t="s">
        <v>94</v>
      </c>
      <c r="AJ565" s="43" t="s">
        <v>112</v>
      </c>
      <c r="AK565" s="37"/>
      <c r="AL565" s="44">
        <f t="shared" si="283"/>
        <v>0</v>
      </c>
      <c r="AM565" s="44">
        <f t="shared" si="284"/>
        <v>0</v>
      </c>
      <c r="AN565" s="44">
        <f t="shared" si="285"/>
        <v>36</v>
      </c>
      <c r="AO565" s="44">
        <f t="shared" si="286"/>
        <v>4.29</v>
      </c>
      <c r="AP565" s="44">
        <f t="shared" si="287"/>
        <v>6.5</v>
      </c>
      <c r="AQ565" s="44">
        <f t="shared" si="288"/>
        <v>1</v>
      </c>
      <c r="AR565" s="44">
        <f t="shared" si="289"/>
        <v>0</v>
      </c>
      <c r="AS565" s="44">
        <f t="shared" si="290"/>
        <v>0</v>
      </c>
      <c r="AT565" s="44">
        <f t="shared" si="291"/>
        <v>0</v>
      </c>
      <c r="AU565" s="44">
        <f t="shared" si="292"/>
        <v>0</v>
      </c>
      <c r="AV565" s="44">
        <f>IF(M565="ПП",РПП*AA565*(U565/1.5),IF(M565="ВП",ВПр*AA565*(U565/1.5),IF(M565="РПА",РПА*AA565*(U565/1.5),IF(M565="КПА",кпа*AA565*(U565/1.5),0))))</f>
        <v>0</v>
      </c>
      <c r="AW565" s="44">
        <f t="shared" si="293"/>
        <v>0</v>
      </c>
      <c r="AX565" s="44">
        <f t="shared" si="294"/>
        <v>0</v>
      </c>
      <c r="AY565" s="44">
        <f t="shared" si="295"/>
        <v>0</v>
      </c>
      <c r="AZ565" s="44">
        <f t="shared" si="296"/>
        <v>0</v>
      </c>
      <c r="BA565" s="44">
        <f t="shared" si="297"/>
        <v>0</v>
      </c>
      <c r="BB565" s="44">
        <f t="shared" si="298"/>
        <v>0</v>
      </c>
      <c r="BC565" s="44">
        <f t="shared" si="299"/>
        <v>0</v>
      </c>
      <c r="BD565" s="44">
        <f t="shared" si="300"/>
        <v>0</v>
      </c>
      <c r="BE565" s="45">
        <f t="shared" si="301"/>
        <v>47.79</v>
      </c>
      <c r="BF565" s="46"/>
      <c r="BG565" s="47">
        <f t="shared" si="302"/>
        <v>0</v>
      </c>
      <c r="BH565" s="47">
        <f t="shared" si="303"/>
        <v>0</v>
      </c>
      <c r="BI565" s="47">
        <f t="shared" si="304"/>
        <v>0</v>
      </c>
      <c r="BJ565" s="48">
        <f t="shared" si="305"/>
        <v>36</v>
      </c>
      <c r="BK565" s="48">
        <f t="shared" si="306"/>
        <v>1</v>
      </c>
      <c r="BL565" s="48">
        <f t="shared" si="307"/>
        <v>11.79</v>
      </c>
    </row>
    <row r="566" spans="1:64" s="2" customFormat="1" ht="30" customHeight="1">
      <c r="A566" s="29" t="str">
        <f t="shared" si="274"/>
        <v>Д</v>
      </c>
      <c r="B566" s="29" t="str">
        <f t="shared" si="275"/>
        <v>Б</v>
      </c>
      <c r="C566" s="30" t="s">
        <v>227</v>
      </c>
      <c r="D566" s="31" t="str">
        <f t="shared" si="276"/>
        <v>'02.03.00</v>
      </c>
      <c r="E566" s="32" t="str">
        <f t="shared" si="277"/>
        <v>Компьютерные и информационные науки (УГСН)</v>
      </c>
      <c r="F566" s="33" t="s">
        <v>74</v>
      </c>
      <c r="G566" s="33" t="s">
        <v>89</v>
      </c>
      <c r="H566" s="34"/>
      <c r="I566" s="34"/>
      <c r="J566" s="35" t="s">
        <v>123</v>
      </c>
      <c r="K566" s="36">
        <v>4</v>
      </c>
      <c r="L566" s="36">
        <v>18</v>
      </c>
      <c r="M566" s="37" t="s">
        <v>108</v>
      </c>
      <c r="N566" s="36"/>
      <c r="O566" s="36">
        <v>2</v>
      </c>
      <c r="P566" s="36"/>
      <c r="Q566" s="37" t="s">
        <v>85</v>
      </c>
      <c r="R566" s="36"/>
      <c r="S566" s="36"/>
      <c r="T566" s="36"/>
      <c r="U566" s="36"/>
      <c r="V566" s="36"/>
      <c r="W566" s="39" t="str">
        <f t="shared" si="278"/>
        <v>НКАбд</v>
      </c>
      <c r="X566" s="36" t="s">
        <v>116</v>
      </c>
      <c r="Y566" s="36">
        <v>1</v>
      </c>
      <c r="Z566" s="36">
        <v>1</v>
      </c>
      <c r="AA566" s="39">
        <f t="shared" si="279"/>
        <v>13</v>
      </c>
      <c r="AB566" s="49">
        <v>7</v>
      </c>
      <c r="AC566" s="49">
        <v>6</v>
      </c>
      <c r="AD566" s="40">
        <f t="shared" si="280"/>
        <v>12</v>
      </c>
      <c r="AE566" s="41">
        <f t="shared" si="281"/>
        <v>1</v>
      </c>
      <c r="AF566" s="41">
        <f t="shared" si="282"/>
        <v>1.0833333333333333</v>
      </c>
      <c r="AG566" s="42" t="s">
        <v>80</v>
      </c>
      <c r="AH566" s="37" t="s">
        <v>111</v>
      </c>
      <c r="AI566" s="37" t="s">
        <v>94</v>
      </c>
      <c r="AJ566" s="43" t="s">
        <v>112</v>
      </c>
      <c r="AK566" s="37"/>
      <c r="AL566" s="44">
        <f t="shared" si="283"/>
        <v>0</v>
      </c>
      <c r="AM566" s="44">
        <f t="shared" si="284"/>
        <v>0</v>
      </c>
      <c r="AN566" s="44">
        <f t="shared" si="285"/>
        <v>36</v>
      </c>
      <c r="AO566" s="44">
        <f t="shared" si="286"/>
        <v>4.29</v>
      </c>
      <c r="AP566" s="44">
        <f t="shared" si="287"/>
        <v>6.5</v>
      </c>
      <c r="AQ566" s="44">
        <f t="shared" si="288"/>
        <v>1</v>
      </c>
      <c r="AR566" s="44">
        <f t="shared" si="289"/>
        <v>0</v>
      </c>
      <c r="AS566" s="44">
        <f t="shared" si="290"/>
        <v>0</v>
      </c>
      <c r="AT566" s="44">
        <f t="shared" si="291"/>
        <v>0</v>
      </c>
      <c r="AU566" s="44">
        <f t="shared" si="292"/>
        <v>0</v>
      </c>
      <c r="AV566" s="44">
        <f>IF(M566="ПП",РПП*AA566*(U566/1.5),IF(M566="ВП",ВПр*AA566*(U566/1.5),IF(M566="РПА",РПА*AA566*(U566/1.5),IF(M566="КПА",кпа*AA566*(U566/1.5),0))))</f>
        <v>0</v>
      </c>
      <c r="AW566" s="44">
        <f t="shared" si="293"/>
        <v>0</v>
      </c>
      <c r="AX566" s="44">
        <f t="shared" si="294"/>
        <v>0</v>
      </c>
      <c r="AY566" s="44">
        <f t="shared" si="295"/>
        <v>0</v>
      </c>
      <c r="AZ566" s="44">
        <f t="shared" si="296"/>
        <v>0</v>
      </c>
      <c r="BA566" s="44">
        <f t="shared" si="297"/>
        <v>0</v>
      </c>
      <c r="BB566" s="44">
        <f t="shared" si="298"/>
        <v>0</v>
      </c>
      <c r="BC566" s="44">
        <f t="shared" si="299"/>
        <v>0</v>
      </c>
      <c r="BD566" s="44">
        <f t="shared" si="300"/>
        <v>0</v>
      </c>
      <c r="BE566" s="45">
        <f t="shared" si="301"/>
        <v>47.79</v>
      </c>
      <c r="BF566" s="46"/>
      <c r="BG566" s="47">
        <f t="shared" si="302"/>
        <v>0</v>
      </c>
      <c r="BH566" s="47">
        <f t="shared" si="303"/>
        <v>0</v>
      </c>
      <c r="BI566" s="47">
        <f t="shared" si="304"/>
        <v>0</v>
      </c>
      <c r="BJ566" s="48">
        <f t="shared" si="305"/>
        <v>36</v>
      </c>
      <c r="BK566" s="48">
        <f t="shared" si="306"/>
        <v>1</v>
      </c>
      <c r="BL566" s="48">
        <f t="shared" si="307"/>
        <v>11.79</v>
      </c>
    </row>
    <row r="567" spans="1:64" s="2" customFormat="1" ht="30" customHeight="1">
      <c r="A567" s="29" t="str">
        <f t="shared" si="274"/>
        <v>Д</v>
      </c>
      <c r="B567" s="29" t="str">
        <f t="shared" si="275"/>
        <v>Б</v>
      </c>
      <c r="C567" s="30" t="s">
        <v>227</v>
      </c>
      <c r="D567" s="31" t="str">
        <f t="shared" si="276"/>
        <v>'02.03.00</v>
      </c>
      <c r="E567" s="32" t="str">
        <f t="shared" si="277"/>
        <v>Компьютерные и информационные науки (УГСН)</v>
      </c>
      <c r="F567" s="33" t="s">
        <v>74</v>
      </c>
      <c r="G567" s="33" t="s">
        <v>89</v>
      </c>
      <c r="H567" s="34"/>
      <c r="I567" s="34"/>
      <c r="J567" s="35" t="s">
        <v>123</v>
      </c>
      <c r="K567" s="36">
        <v>4</v>
      </c>
      <c r="L567" s="36">
        <v>18</v>
      </c>
      <c r="M567" s="37" t="s">
        <v>108</v>
      </c>
      <c r="N567" s="36"/>
      <c r="O567" s="36">
        <v>2</v>
      </c>
      <c r="P567" s="36"/>
      <c r="Q567" s="37" t="s">
        <v>85</v>
      </c>
      <c r="R567" s="36"/>
      <c r="S567" s="36"/>
      <c r="T567" s="36"/>
      <c r="U567" s="36"/>
      <c r="V567" s="36"/>
      <c r="W567" s="39" t="str">
        <f t="shared" si="278"/>
        <v>НКАбд</v>
      </c>
      <c r="X567" s="36" t="s">
        <v>133</v>
      </c>
      <c r="Y567" s="36">
        <v>1</v>
      </c>
      <c r="Z567" s="36">
        <v>1</v>
      </c>
      <c r="AA567" s="39">
        <f t="shared" si="279"/>
        <v>13</v>
      </c>
      <c r="AB567" s="49">
        <v>7</v>
      </c>
      <c r="AC567" s="49">
        <v>6</v>
      </c>
      <c r="AD567" s="40">
        <f t="shared" si="280"/>
        <v>12</v>
      </c>
      <c r="AE567" s="41">
        <f t="shared" si="281"/>
        <v>1</v>
      </c>
      <c r="AF567" s="41">
        <f t="shared" si="282"/>
        <v>1.0833333333333333</v>
      </c>
      <c r="AG567" s="42" t="s">
        <v>80</v>
      </c>
      <c r="AH567" s="37" t="s">
        <v>111</v>
      </c>
      <c r="AI567" s="37" t="s">
        <v>94</v>
      </c>
      <c r="AJ567" s="43" t="s">
        <v>112</v>
      </c>
      <c r="AK567" s="37"/>
      <c r="AL567" s="44">
        <f t="shared" si="283"/>
        <v>0</v>
      </c>
      <c r="AM567" s="44">
        <f t="shared" si="284"/>
        <v>0</v>
      </c>
      <c r="AN567" s="44">
        <f t="shared" si="285"/>
        <v>36</v>
      </c>
      <c r="AO567" s="44">
        <f t="shared" si="286"/>
        <v>4.29</v>
      </c>
      <c r="AP567" s="44">
        <f t="shared" si="287"/>
        <v>6.5</v>
      </c>
      <c r="AQ567" s="44">
        <f t="shared" si="288"/>
        <v>1</v>
      </c>
      <c r="AR567" s="44">
        <f t="shared" si="289"/>
        <v>0</v>
      </c>
      <c r="AS567" s="44">
        <f t="shared" si="290"/>
        <v>0</v>
      </c>
      <c r="AT567" s="44">
        <f t="shared" si="291"/>
        <v>0</v>
      </c>
      <c r="AU567" s="44">
        <f t="shared" si="292"/>
        <v>0</v>
      </c>
      <c r="AV567" s="44">
        <f>IF(M567="ПП",РПП*AA567*(U567/1.5),IF(M567="ВП",ВПр*AA567*(U567/1.5),IF(M567="РПА",РПА*AA567*(U567/1.5),IF(M567="КПА",кпа*AA567*(U567/1.5),0))))</f>
        <v>0</v>
      </c>
      <c r="AW567" s="44">
        <f t="shared" si="293"/>
        <v>0</v>
      </c>
      <c r="AX567" s="44">
        <f t="shared" si="294"/>
        <v>0</v>
      </c>
      <c r="AY567" s="44">
        <f t="shared" si="295"/>
        <v>0</v>
      </c>
      <c r="AZ567" s="44">
        <f t="shared" si="296"/>
        <v>0</v>
      </c>
      <c r="BA567" s="44">
        <f t="shared" si="297"/>
        <v>0</v>
      </c>
      <c r="BB567" s="44">
        <f t="shared" si="298"/>
        <v>0</v>
      </c>
      <c r="BC567" s="44">
        <f t="shared" si="299"/>
        <v>0</v>
      </c>
      <c r="BD567" s="44">
        <f t="shared" si="300"/>
        <v>0</v>
      </c>
      <c r="BE567" s="45">
        <f t="shared" si="301"/>
        <v>47.79</v>
      </c>
      <c r="BF567" s="46"/>
      <c r="BG567" s="47">
        <f t="shared" si="302"/>
        <v>0</v>
      </c>
      <c r="BH567" s="47">
        <f t="shared" si="303"/>
        <v>0</v>
      </c>
      <c r="BI567" s="47">
        <f t="shared" si="304"/>
        <v>0</v>
      </c>
      <c r="BJ567" s="48">
        <f t="shared" si="305"/>
        <v>36</v>
      </c>
      <c r="BK567" s="48">
        <f t="shared" si="306"/>
        <v>1</v>
      </c>
      <c r="BL567" s="48">
        <f t="shared" si="307"/>
        <v>11.79</v>
      </c>
    </row>
    <row r="568" spans="1:64" s="2" customFormat="1" ht="30" customHeight="1">
      <c r="A568" s="29" t="str">
        <f t="shared" si="274"/>
        <v>Д</v>
      </c>
      <c r="B568" s="29" t="str">
        <f t="shared" si="275"/>
        <v>Б</v>
      </c>
      <c r="C568" s="30" t="s">
        <v>227</v>
      </c>
      <c r="D568" s="31" t="str">
        <f t="shared" si="276"/>
        <v>'02.03.00</v>
      </c>
      <c r="E568" s="32" t="str">
        <f t="shared" si="277"/>
        <v>Компьютерные и информационные науки (УГСН)</v>
      </c>
      <c r="F568" s="33" t="s">
        <v>74</v>
      </c>
      <c r="G568" s="33" t="s">
        <v>89</v>
      </c>
      <c r="H568" s="34"/>
      <c r="I568" s="34"/>
      <c r="J568" s="35" t="s">
        <v>123</v>
      </c>
      <c r="K568" s="36">
        <v>4</v>
      </c>
      <c r="L568" s="36">
        <v>18</v>
      </c>
      <c r="M568" s="37" t="s">
        <v>108</v>
      </c>
      <c r="N568" s="36"/>
      <c r="O568" s="36">
        <v>2</v>
      </c>
      <c r="P568" s="36"/>
      <c r="Q568" s="37" t="s">
        <v>85</v>
      </c>
      <c r="R568" s="36"/>
      <c r="S568" s="36"/>
      <c r="T568" s="36"/>
      <c r="U568" s="36"/>
      <c r="V568" s="36"/>
      <c r="W568" s="39" t="str">
        <f t="shared" si="278"/>
        <v>НКАбд</v>
      </c>
      <c r="X568" s="36" t="s">
        <v>133</v>
      </c>
      <c r="Y568" s="36">
        <v>1</v>
      </c>
      <c r="Z568" s="36">
        <v>1</v>
      </c>
      <c r="AA568" s="39">
        <f t="shared" si="279"/>
        <v>13</v>
      </c>
      <c r="AB568" s="49">
        <v>7</v>
      </c>
      <c r="AC568" s="49">
        <v>6</v>
      </c>
      <c r="AD568" s="40">
        <f t="shared" si="280"/>
        <v>12</v>
      </c>
      <c r="AE568" s="41">
        <f t="shared" si="281"/>
        <v>1</v>
      </c>
      <c r="AF568" s="41">
        <f t="shared" si="282"/>
        <v>1.0833333333333333</v>
      </c>
      <c r="AG568" s="42" t="s">
        <v>80</v>
      </c>
      <c r="AH568" s="37" t="s">
        <v>111</v>
      </c>
      <c r="AI568" s="37" t="s">
        <v>94</v>
      </c>
      <c r="AJ568" s="43" t="s">
        <v>112</v>
      </c>
      <c r="AK568" s="37"/>
      <c r="AL568" s="44">
        <f t="shared" si="283"/>
        <v>0</v>
      </c>
      <c r="AM568" s="44">
        <f t="shared" si="284"/>
        <v>0</v>
      </c>
      <c r="AN568" s="44">
        <f t="shared" si="285"/>
        <v>36</v>
      </c>
      <c r="AO568" s="44">
        <f t="shared" si="286"/>
        <v>4.29</v>
      </c>
      <c r="AP568" s="44">
        <f t="shared" si="287"/>
        <v>6.5</v>
      </c>
      <c r="AQ568" s="44">
        <f t="shared" si="288"/>
        <v>1</v>
      </c>
      <c r="AR568" s="44">
        <f t="shared" si="289"/>
        <v>0</v>
      </c>
      <c r="AS568" s="44">
        <f t="shared" si="290"/>
        <v>0</v>
      </c>
      <c r="AT568" s="44">
        <f t="shared" si="291"/>
        <v>0</v>
      </c>
      <c r="AU568" s="44">
        <f t="shared" si="292"/>
        <v>0</v>
      </c>
      <c r="AV568" s="44">
        <f>IF(M568="ПП",РПП*AA568*(U568/1.5),IF(M568="ВП",ВПр*AA568*(U568/1.5),IF(M568="РПА",РПА*AA568*(U568/1.5),IF(M568="КПА",кпа*AA568*(U568/1.5),0))))</f>
        <v>0</v>
      </c>
      <c r="AW568" s="44">
        <f t="shared" si="293"/>
        <v>0</v>
      </c>
      <c r="AX568" s="44">
        <f t="shared" si="294"/>
        <v>0</v>
      </c>
      <c r="AY568" s="44">
        <f t="shared" si="295"/>
        <v>0</v>
      </c>
      <c r="AZ568" s="44">
        <f t="shared" si="296"/>
        <v>0</v>
      </c>
      <c r="BA568" s="44">
        <f t="shared" si="297"/>
        <v>0</v>
      </c>
      <c r="BB568" s="44">
        <f t="shared" si="298"/>
        <v>0</v>
      </c>
      <c r="BC568" s="44">
        <f t="shared" si="299"/>
        <v>0</v>
      </c>
      <c r="BD568" s="44">
        <f t="shared" si="300"/>
        <v>0</v>
      </c>
      <c r="BE568" s="45">
        <f t="shared" si="301"/>
        <v>47.79</v>
      </c>
      <c r="BF568" s="46"/>
      <c r="BG568" s="47">
        <f t="shared" si="302"/>
        <v>0</v>
      </c>
      <c r="BH568" s="47">
        <f t="shared" si="303"/>
        <v>0</v>
      </c>
      <c r="BI568" s="47">
        <f t="shared" si="304"/>
        <v>0</v>
      </c>
      <c r="BJ568" s="48">
        <f t="shared" si="305"/>
        <v>36</v>
      </c>
      <c r="BK568" s="48">
        <f t="shared" si="306"/>
        <v>1</v>
      </c>
      <c r="BL568" s="48">
        <f t="shared" si="307"/>
        <v>11.79</v>
      </c>
    </row>
    <row r="569" spans="1:64" s="2" customFormat="1" ht="30" customHeight="1">
      <c r="A569" s="29" t="str">
        <f t="shared" si="274"/>
        <v>Д</v>
      </c>
      <c r="B569" s="29" t="str">
        <f t="shared" si="275"/>
        <v>Б</v>
      </c>
      <c r="C569" s="30" t="s">
        <v>227</v>
      </c>
      <c r="D569" s="31" t="str">
        <f t="shared" si="276"/>
        <v>'02.03.00</v>
      </c>
      <c r="E569" s="32" t="str">
        <f t="shared" si="277"/>
        <v>Компьютерные и информационные науки (УГСН)</v>
      </c>
      <c r="F569" s="33" t="s">
        <v>74</v>
      </c>
      <c r="G569" s="33" t="s">
        <v>89</v>
      </c>
      <c r="H569" s="34"/>
      <c r="I569" s="34"/>
      <c r="J569" s="35" t="s">
        <v>123</v>
      </c>
      <c r="K569" s="36">
        <v>4</v>
      </c>
      <c r="L569" s="36">
        <v>18</v>
      </c>
      <c r="M569" s="37" t="s">
        <v>108</v>
      </c>
      <c r="N569" s="36"/>
      <c r="O569" s="36">
        <v>2</v>
      </c>
      <c r="P569" s="36"/>
      <c r="Q569" s="37" t="s">
        <v>85</v>
      </c>
      <c r="R569" s="36"/>
      <c r="S569" s="36"/>
      <c r="T569" s="36"/>
      <c r="U569" s="36"/>
      <c r="V569" s="36"/>
      <c r="W569" s="39" t="str">
        <f t="shared" si="278"/>
        <v>НКАбд</v>
      </c>
      <c r="X569" s="36" t="s">
        <v>134</v>
      </c>
      <c r="Y569" s="36">
        <v>1</v>
      </c>
      <c r="Z569" s="36">
        <v>1</v>
      </c>
      <c r="AA569" s="39">
        <f t="shared" si="279"/>
        <v>12</v>
      </c>
      <c r="AB569" s="49">
        <v>7</v>
      </c>
      <c r="AC569" s="49">
        <v>5</v>
      </c>
      <c r="AD569" s="40">
        <f t="shared" si="280"/>
        <v>12</v>
      </c>
      <c r="AE569" s="41">
        <f t="shared" si="281"/>
        <v>1</v>
      </c>
      <c r="AF569" s="41">
        <f t="shared" si="282"/>
        <v>1</v>
      </c>
      <c r="AG569" s="42" t="s">
        <v>80</v>
      </c>
      <c r="AH569" s="37" t="s">
        <v>111</v>
      </c>
      <c r="AI569" s="37" t="s">
        <v>94</v>
      </c>
      <c r="AJ569" s="43" t="s">
        <v>112</v>
      </c>
      <c r="AK569" s="37"/>
      <c r="AL569" s="44">
        <f t="shared" si="283"/>
        <v>0</v>
      </c>
      <c r="AM569" s="44">
        <f t="shared" si="284"/>
        <v>0</v>
      </c>
      <c r="AN569" s="44">
        <f t="shared" si="285"/>
        <v>36</v>
      </c>
      <c r="AO569" s="44">
        <f t="shared" si="286"/>
        <v>3.96</v>
      </c>
      <c r="AP569" s="44">
        <f t="shared" si="287"/>
        <v>6</v>
      </c>
      <c r="AQ569" s="44">
        <f t="shared" si="288"/>
        <v>1</v>
      </c>
      <c r="AR569" s="44">
        <f t="shared" si="289"/>
        <v>0</v>
      </c>
      <c r="AS569" s="44">
        <f t="shared" si="290"/>
        <v>0</v>
      </c>
      <c r="AT569" s="44">
        <f t="shared" si="291"/>
        <v>0</v>
      </c>
      <c r="AU569" s="44">
        <f t="shared" si="292"/>
        <v>0</v>
      </c>
      <c r="AV569" s="44">
        <f>IF(M569="ПП",РПП*AA569*(U569/1.5),IF(M569="ВП",ВПр*AA569*(U569/1.5),IF(M569="РПА",РПА*AA569*(U569/1.5),IF(M569="КПА",кпа*AA569*(U569/1.5),0))))</f>
        <v>0</v>
      </c>
      <c r="AW569" s="44">
        <f t="shared" si="293"/>
        <v>0</v>
      </c>
      <c r="AX569" s="44">
        <f t="shared" si="294"/>
        <v>0</v>
      </c>
      <c r="AY569" s="44">
        <f t="shared" si="295"/>
        <v>0</v>
      </c>
      <c r="AZ569" s="44">
        <f t="shared" si="296"/>
        <v>0</v>
      </c>
      <c r="BA569" s="44">
        <f t="shared" si="297"/>
        <v>0</v>
      </c>
      <c r="BB569" s="44">
        <f t="shared" si="298"/>
        <v>0</v>
      </c>
      <c r="BC569" s="44">
        <f t="shared" si="299"/>
        <v>0</v>
      </c>
      <c r="BD569" s="44">
        <f t="shared" si="300"/>
        <v>0</v>
      </c>
      <c r="BE569" s="45">
        <f t="shared" si="301"/>
        <v>46.96</v>
      </c>
      <c r="BF569" s="46"/>
      <c r="BG569" s="47">
        <f t="shared" si="302"/>
        <v>0</v>
      </c>
      <c r="BH569" s="47">
        <f t="shared" si="303"/>
        <v>0</v>
      </c>
      <c r="BI569" s="47">
        <f t="shared" si="304"/>
        <v>0</v>
      </c>
      <c r="BJ569" s="48">
        <f t="shared" si="305"/>
        <v>36</v>
      </c>
      <c r="BK569" s="48">
        <f t="shared" si="306"/>
        <v>1</v>
      </c>
      <c r="BL569" s="48">
        <f t="shared" si="307"/>
        <v>10.96</v>
      </c>
    </row>
    <row r="570" spans="1:64" s="2" customFormat="1" ht="30" customHeight="1">
      <c r="A570" s="29" t="str">
        <f t="shared" si="274"/>
        <v>Д</v>
      </c>
      <c r="B570" s="29" t="str">
        <f t="shared" si="275"/>
        <v>Б</v>
      </c>
      <c r="C570" s="30" t="s">
        <v>227</v>
      </c>
      <c r="D570" s="31" t="str">
        <f t="shared" si="276"/>
        <v>'02.03.00</v>
      </c>
      <c r="E570" s="32" t="str">
        <f t="shared" si="277"/>
        <v>Компьютерные и информационные науки (УГСН)</v>
      </c>
      <c r="F570" s="33" t="s">
        <v>74</v>
      </c>
      <c r="G570" s="33" t="s">
        <v>89</v>
      </c>
      <c r="H570" s="34"/>
      <c r="I570" s="34"/>
      <c r="J570" s="35" t="s">
        <v>123</v>
      </c>
      <c r="K570" s="36">
        <v>4</v>
      </c>
      <c r="L570" s="36">
        <v>18</v>
      </c>
      <c r="M570" s="37" t="s">
        <v>108</v>
      </c>
      <c r="N570" s="36"/>
      <c r="O570" s="36">
        <v>2</v>
      </c>
      <c r="P570" s="36"/>
      <c r="Q570" s="37" t="s">
        <v>85</v>
      </c>
      <c r="R570" s="36"/>
      <c r="S570" s="36"/>
      <c r="T570" s="36"/>
      <c r="U570" s="36"/>
      <c r="V570" s="36"/>
      <c r="W570" s="39" t="str">
        <f t="shared" si="278"/>
        <v>НКАбд</v>
      </c>
      <c r="X570" s="36" t="s">
        <v>134</v>
      </c>
      <c r="Y570" s="36">
        <v>1</v>
      </c>
      <c r="Z570" s="36">
        <v>1</v>
      </c>
      <c r="AA570" s="39">
        <f t="shared" si="279"/>
        <v>12</v>
      </c>
      <c r="AB570" s="49">
        <v>7</v>
      </c>
      <c r="AC570" s="49">
        <v>5</v>
      </c>
      <c r="AD570" s="40">
        <f t="shared" si="280"/>
        <v>12</v>
      </c>
      <c r="AE570" s="41">
        <f t="shared" si="281"/>
        <v>1</v>
      </c>
      <c r="AF570" s="41">
        <f t="shared" si="282"/>
        <v>1</v>
      </c>
      <c r="AG570" s="42" t="s">
        <v>80</v>
      </c>
      <c r="AH570" s="37" t="s">
        <v>111</v>
      </c>
      <c r="AI570" s="37" t="s">
        <v>94</v>
      </c>
      <c r="AJ570" s="50" t="s">
        <v>112</v>
      </c>
      <c r="AK570" s="37"/>
      <c r="AL570" s="44">
        <f t="shared" si="283"/>
        <v>0</v>
      </c>
      <c r="AM570" s="44">
        <f t="shared" si="284"/>
        <v>0</v>
      </c>
      <c r="AN570" s="44">
        <f t="shared" si="285"/>
        <v>36</v>
      </c>
      <c r="AO570" s="44">
        <f t="shared" si="286"/>
        <v>3.96</v>
      </c>
      <c r="AP570" s="44">
        <f t="shared" si="287"/>
        <v>6</v>
      </c>
      <c r="AQ570" s="44">
        <f t="shared" si="288"/>
        <v>1</v>
      </c>
      <c r="AR570" s="44">
        <f t="shared" si="289"/>
        <v>0</v>
      </c>
      <c r="AS570" s="44">
        <f t="shared" si="290"/>
        <v>0</v>
      </c>
      <c r="AT570" s="44">
        <f t="shared" si="291"/>
        <v>0</v>
      </c>
      <c r="AU570" s="44">
        <f t="shared" si="292"/>
        <v>0</v>
      </c>
      <c r="AV570" s="44">
        <f>IF(M570="ПП",РПП*AA570*(U570/1.5),IF(M570="ВП",ВПр*AA570*(U570/1.5),IF(M570="РПА",РПА*AA570*(U570/1.5),IF(M570="КПА",кпа*AA570*(U570/1.5),0))))</f>
        <v>0</v>
      </c>
      <c r="AW570" s="44">
        <f t="shared" si="293"/>
        <v>0</v>
      </c>
      <c r="AX570" s="44">
        <f t="shared" si="294"/>
        <v>0</v>
      </c>
      <c r="AY570" s="44">
        <f t="shared" si="295"/>
        <v>0</v>
      </c>
      <c r="AZ570" s="44">
        <f t="shared" si="296"/>
        <v>0</v>
      </c>
      <c r="BA570" s="44">
        <f t="shared" si="297"/>
        <v>0</v>
      </c>
      <c r="BB570" s="44">
        <f t="shared" si="298"/>
        <v>0</v>
      </c>
      <c r="BC570" s="44">
        <f t="shared" si="299"/>
        <v>0</v>
      </c>
      <c r="BD570" s="44">
        <f t="shared" si="300"/>
        <v>0</v>
      </c>
      <c r="BE570" s="45">
        <f t="shared" si="301"/>
        <v>46.96</v>
      </c>
      <c r="BF570" s="46"/>
      <c r="BG570" s="47">
        <f t="shared" si="302"/>
        <v>0</v>
      </c>
      <c r="BH570" s="47">
        <f t="shared" si="303"/>
        <v>0</v>
      </c>
      <c r="BI570" s="47">
        <f t="shared" si="304"/>
        <v>0</v>
      </c>
      <c r="BJ570" s="48">
        <f t="shared" si="305"/>
        <v>36</v>
      </c>
      <c r="BK570" s="48">
        <f t="shared" si="306"/>
        <v>1</v>
      </c>
      <c r="BL570" s="48">
        <f t="shared" si="307"/>
        <v>10.96</v>
      </c>
    </row>
    <row r="571" spans="1:64" s="2" customFormat="1" ht="30" customHeight="1">
      <c r="A571" s="29" t="str">
        <f t="shared" si="274"/>
        <v>Д</v>
      </c>
      <c r="B571" s="29" t="str">
        <f t="shared" si="275"/>
        <v>Б</v>
      </c>
      <c r="C571" s="30" t="s">
        <v>227</v>
      </c>
      <c r="D571" s="31" t="str">
        <f t="shared" si="276"/>
        <v>'02.03.00</v>
      </c>
      <c r="E571" s="32" t="str">
        <f t="shared" si="277"/>
        <v>Компьютерные и информационные науки (УГСН)</v>
      </c>
      <c r="F571" s="33" t="s">
        <v>74</v>
      </c>
      <c r="G571" s="33" t="s">
        <v>89</v>
      </c>
      <c r="H571" s="34"/>
      <c r="I571" s="34"/>
      <c r="J571" s="35" t="s">
        <v>123</v>
      </c>
      <c r="K571" s="36">
        <v>4</v>
      </c>
      <c r="L571" s="36">
        <v>18</v>
      </c>
      <c r="M571" s="37" t="s">
        <v>108</v>
      </c>
      <c r="N571" s="36"/>
      <c r="O571" s="36">
        <v>2</v>
      </c>
      <c r="P571" s="36"/>
      <c r="Q571" s="37" t="s">
        <v>85</v>
      </c>
      <c r="R571" s="36"/>
      <c r="S571" s="36"/>
      <c r="T571" s="36"/>
      <c r="U571" s="36"/>
      <c r="V571" s="36"/>
      <c r="W571" s="39" t="str">
        <f t="shared" si="278"/>
        <v>НКАбд</v>
      </c>
      <c r="X571" s="36" t="s">
        <v>236</v>
      </c>
      <c r="Y571" s="36">
        <v>1</v>
      </c>
      <c r="Z571" s="36">
        <v>1</v>
      </c>
      <c r="AA571" s="39">
        <f t="shared" si="279"/>
        <v>12</v>
      </c>
      <c r="AB571" s="49">
        <v>7</v>
      </c>
      <c r="AC571" s="49">
        <v>5</v>
      </c>
      <c r="AD571" s="40">
        <f t="shared" si="280"/>
        <v>12</v>
      </c>
      <c r="AE571" s="41">
        <f t="shared" si="281"/>
        <v>1</v>
      </c>
      <c r="AF571" s="41">
        <f t="shared" si="282"/>
        <v>1</v>
      </c>
      <c r="AG571" s="42" t="s">
        <v>80</v>
      </c>
      <c r="AH571" s="37" t="s">
        <v>111</v>
      </c>
      <c r="AI571" s="37" t="s">
        <v>94</v>
      </c>
      <c r="AJ571" s="43" t="s">
        <v>112</v>
      </c>
      <c r="AK571" s="37"/>
      <c r="AL571" s="44">
        <f t="shared" si="283"/>
        <v>0</v>
      </c>
      <c r="AM571" s="44">
        <f t="shared" si="284"/>
        <v>0</v>
      </c>
      <c r="AN571" s="44">
        <f t="shared" si="285"/>
        <v>36</v>
      </c>
      <c r="AO571" s="44">
        <f t="shared" si="286"/>
        <v>3.96</v>
      </c>
      <c r="AP571" s="44">
        <f t="shared" si="287"/>
        <v>6</v>
      </c>
      <c r="AQ571" s="44">
        <f t="shared" si="288"/>
        <v>1</v>
      </c>
      <c r="AR571" s="44">
        <f t="shared" si="289"/>
        <v>0</v>
      </c>
      <c r="AS571" s="44">
        <f t="shared" si="290"/>
        <v>0</v>
      </c>
      <c r="AT571" s="44">
        <f t="shared" si="291"/>
        <v>0</v>
      </c>
      <c r="AU571" s="44">
        <f t="shared" si="292"/>
        <v>0</v>
      </c>
      <c r="AV571" s="44">
        <f>IF(M571="ПП",РПП*AA571*(U571/1.5),IF(M571="ВП",ВПр*AA571*(U571/1.5),IF(M571="РПА",РПА*AA571*(U571/1.5),IF(M571="КПА",кпа*AA571*(U571/1.5),0))))</f>
        <v>0</v>
      </c>
      <c r="AW571" s="44">
        <f t="shared" si="293"/>
        <v>0</v>
      </c>
      <c r="AX571" s="44">
        <f t="shared" si="294"/>
        <v>0</v>
      </c>
      <c r="AY571" s="44">
        <f t="shared" si="295"/>
        <v>0</v>
      </c>
      <c r="AZ571" s="44">
        <f t="shared" si="296"/>
        <v>0</v>
      </c>
      <c r="BA571" s="44">
        <f t="shared" si="297"/>
        <v>0</v>
      </c>
      <c r="BB571" s="44">
        <f t="shared" si="298"/>
        <v>0</v>
      </c>
      <c r="BC571" s="44">
        <f t="shared" si="299"/>
        <v>0</v>
      </c>
      <c r="BD571" s="44">
        <f t="shared" si="300"/>
        <v>0</v>
      </c>
      <c r="BE571" s="45">
        <f t="shared" si="301"/>
        <v>46.96</v>
      </c>
      <c r="BF571" s="46"/>
      <c r="BG571" s="47">
        <f t="shared" si="302"/>
        <v>0</v>
      </c>
      <c r="BH571" s="47">
        <f t="shared" si="303"/>
        <v>0</v>
      </c>
      <c r="BI571" s="47">
        <f t="shared" si="304"/>
        <v>0</v>
      </c>
      <c r="BJ571" s="48">
        <f t="shared" si="305"/>
        <v>36</v>
      </c>
      <c r="BK571" s="48">
        <f t="shared" si="306"/>
        <v>1</v>
      </c>
      <c r="BL571" s="48">
        <f t="shared" si="307"/>
        <v>10.96</v>
      </c>
    </row>
    <row r="572" spans="1:64" s="2" customFormat="1" ht="30" customHeight="1">
      <c r="A572" s="29" t="str">
        <f t="shared" si="274"/>
        <v>Д</v>
      </c>
      <c r="B572" s="29" t="str">
        <f t="shared" si="275"/>
        <v>Б</v>
      </c>
      <c r="C572" s="30" t="s">
        <v>227</v>
      </c>
      <c r="D572" s="31" t="str">
        <f t="shared" si="276"/>
        <v>'02.03.00</v>
      </c>
      <c r="E572" s="32" t="str">
        <f t="shared" si="277"/>
        <v>Компьютерные и информационные науки (УГСН)</v>
      </c>
      <c r="F572" s="33" t="s">
        <v>74</v>
      </c>
      <c r="G572" s="33" t="s">
        <v>89</v>
      </c>
      <c r="H572" s="34"/>
      <c r="I572" s="34"/>
      <c r="J572" s="35" t="s">
        <v>123</v>
      </c>
      <c r="K572" s="36">
        <v>4</v>
      </c>
      <c r="L572" s="36">
        <v>18</v>
      </c>
      <c r="M572" s="37" t="s">
        <v>108</v>
      </c>
      <c r="N572" s="36"/>
      <c r="O572" s="36">
        <v>2</v>
      </c>
      <c r="P572" s="36"/>
      <c r="Q572" s="37" t="s">
        <v>85</v>
      </c>
      <c r="R572" s="36"/>
      <c r="S572" s="36"/>
      <c r="T572" s="36"/>
      <c r="U572" s="36"/>
      <c r="V572" s="36"/>
      <c r="W572" s="39" t="str">
        <f t="shared" si="278"/>
        <v>НКАбд</v>
      </c>
      <c r="X572" s="36" t="s">
        <v>236</v>
      </c>
      <c r="Y572" s="36">
        <v>1</v>
      </c>
      <c r="Z572" s="36">
        <v>1</v>
      </c>
      <c r="AA572" s="39">
        <f t="shared" si="279"/>
        <v>12</v>
      </c>
      <c r="AB572" s="49">
        <v>7</v>
      </c>
      <c r="AC572" s="49">
        <v>5</v>
      </c>
      <c r="AD572" s="40">
        <f t="shared" si="280"/>
        <v>12</v>
      </c>
      <c r="AE572" s="41">
        <f t="shared" si="281"/>
        <v>1</v>
      </c>
      <c r="AF572" s="41">
        <f t="shared" si="282"/>
        <v>1</v>
      </c>
      <c r="AG572" s="42" t="s">
        <v>80</v>
      </c>
      <c r="AH572" s="37" t="s">
        <v>111</v>
      </c>
      <c r="AI572" s="37" t="s">
        <v>94</v>
      </c>
      <c r="AJ572" s="51" t="s">
        <v>112</v>
      </c>
      <c r="AK572" s="37"/>
      <c r="AL572" s="44">
        <f t="shared" si="283"/>
        <v>0</v>
      </c>
      <c r="AM572" s="44">
        <f t="shared" si="284"/>
        <v>0</v>
      </c>
      <c r="AN572" s="44">
        <f t="shared" si="285"/>
        <v>36</v>
      </c>
      <c r="AO572" s="44">
        <f t="shared" si="286"/>
        <v>3.96</v>
      </c>
      <c r="AP572" s="44">
        <f t="shared" si="287"/>
        <v>6</v>
      </c>
      <c r="AQ572" s="44">
        <f t="shared" si="288"/>
        <v>1</v>
      </c>
      <c r="AR572" s="44">
        <f t="shared" si="289"/>
        <v>0</v>
      </c>
      <c r="AS572" s="44">
        <f t="shared" si="290"/>
        <v>0</v>
      </c>
      <c r="AT572" s="44">
        <f t="shared" si="291"/>
        <v>0</v>
      </c>
      <c r="AU572" s="44">
        <f t="shared" si="292"/>
        <v>0</v>
      </c>
      <c r="AV572" s="44">
        <f>IF(M572="ПП",РПП*AA572*(U572/1.5),IF(M572="ВП",ВПр*AA572*(U572/1.5),IF(M572="РПА",РПА*AA572*(U572/1.5),IF(M572="КПА",кпа*AA572*(U572/1.5),0))))</f>
        <v>0</v>
      </c>
      <c r="AW572" s="44">
        <f t="shared" si="293"/>
        <v>0</v>
      </c>
      <c r="AX572" s="44">
        <f t="shared" si="294"/>
        <v>0</v>
      </c>
      <c r="AY572" s="44">
        <f t="shared" si="295"/>
        <v>0</v>
      </c>
      <c r="AZ572" s="44">
        <f t="shared" si="296"/>
        <v>0</v>
      </c>
      <c r="BA572" s="44">
        <f t="shared" si="297"/>
        <v>0</v>
      </c>
      <c r="BB572" s="44">
        <f t="shared" si="298"/>
        <v>0</v>
      </c>
      <c r="BC572" s="44">
        <f t="shared" si="299"/>
        <v>0</v>
      </c>
      <c r="BD572" s="44">
        <f t="shared" si="300"/>
        <v>0</v>
      </c>
      <c r="BE572" s="45">
        <f t="shared" si="301"/>
        <v>46.96</v>
      </c>
      <c r="BF572" s="46"/>
      <c r="BG572" s="47">
        <f t="shared" si="302"/>
        <v>0</v>
      </c>
      <c r="BH572" s="47">
        <f t="shared" si="303"/>
        <v>0</v>
      </c>
      <c r="BI572" s="47">
        <f t="shared" si="304"/>
        <v>0</v>
      </c>
      <c r="BJ572" s="48">
        <f t="shared" si="305"/>
        <v>36</v>
      </c>
      <c r="BK572" s="48">
        <f t="shared" si="306"/>
        <v>1</v>
      </c>
      <c r="BL572" s="48">
        <f t="shared" si="307"/>
        <v>10.96</v>
      </c>
    </row>
    <row r="573" spans="1:64" s="2" customFormat="1" ht="30" customHeight="1">
      <c r="A573" s="29" t="str">
        <f t="shared" si="274"/>
        <v>Д</v>
      </c>
      <c r="B573" s="29" t="str">
        <f t="shared" si="275"/>
        <v>Б</v>
      </c>
      <c r="C573" s="30" t="s">
        <v>227</v>
      </c>
      <c r="D573" s="31" t="str">
        <f t="shared" si="276"/>
        <v>'02.03.00</v>
      </c>
      <c r="E573" s="32" t="str">
        <f t="shared" si="277"/>
        <v>Компьютерные и информационные науки (УГСН)</v>
      </c>
      <c r="F573" s="33" t="s">
        <v>74</v>
      </c>
      <c r="G573" s="33" t="s">
        <v>89</v>
      </c>
      <c r="H573" s="34"/>
      <c r="I573" s="34"/>
      <c r="J573" s="35" t="s">
        <v>123</v>
      </c>
      <c r="K573" s="38">
        <v>4</v>
      </c>
      <c r="L573" s="36">
        <v>18</v>
      </c>
      <c r="M573" s="37" t="s">
        <v>108</v>
      </c>
      <c r="N573" s="38"/>
      <c r="O573" s="38">
        <v>2</v>
      </c>
      <c r="P573" s="38"/>
      <c r="Q573" s="37" t="s">
        <v>85</v>
      </c>
      <c r="R573" s="38"/>
      <c r="S573" s="38"/>
      <c r="T573" s="38"/>
      <c r="U573" s="38"/>
      <c r="V573" s="38"/>
      <c r="W573" s="39" t="str">
        <f t="shared" si="278"/>
        <v>НКАбд</v>
      </c>
      <c r="X573" s="36" t="s">
        <v>237</v>
      </c>
      <c r="Y573" s="36">
        <v>1</v>
      </c>
      <c r="Z573" s="36">
        <v>1</v>
      </c>
      <c r="AA573" s="39">
        <f t="shared" si="279"/>
        <v>12</v>
      </c>
      <c r="AB573" s="49">
        <v>7</v>
      </c>
      <c r="AC573" s="49">
        <v>5</v>
      </c>
      <c r="AD573" s="40">
        <f t="shared" si="280"/>
        <v>12</v>
      </c>
      <c r="AE573" s="41">
        <f t="shared" si="281"/>
        <v>1</v>
      </c>
      <c r="AF573" s="41">
        <f t="shared" si="282"/>
        <v>1</v>
      </c>
      <c r="AG573" s="42" t="s">
        <v>80</v>
      </c>
      <c r="AH573" s="37" t="s">
        <v>111</v>
      </c>
      <c r="AI573" s="37" t="s">
        <v>94</v>
      </c>
      <c r="AJ573" s="43" t="s">
        <v>112</v>
      </c>
      <c r="AK573" s="37"/>
      <c r="AL573" s="44">
        <f t="shared" si="283"/>
        <v>0</v>
      </c>
      <c r="AM573" s="44">
        <f t="shared" si="284"/>
        <v>0</v>
      </c>
      <c r="AN573" s="44">
        <f t="shared" si="285"/>
        <v>36</v>
      </c>
      <c r="AO573" s="44">
        <f t="shared" si="286"/>
        <v>3.96</v>
      </c>
      <c r="AP573" s="44">
        <f t="shared" si="287"/>
        <v>6</v>
      </c>
      <c r="AQ573" s="44">
        <f t="shared" si="288"/>
        <v>1</v>
      </c>
      <c r="AR573" s="44">
        <f t="shared" si="289"/>
        <v>0</v>
      </c>
      <c r="AS573" s="44">
        <f t="shared" si="290"/>
        <v>0</v>
      </c>
      <c r="AT573" s="44">
        <f t="shared" si="291"/>
        <v>0</v>
      </c>
      <c r="AU573" s="44">
        <f t="shared" si="292"/>
        <v>0</v>
      </c>
      <c r="AV573" s="44">
        <f>IF(M573="ПП",РПП*AA573*(U573/1.5),IF(M573="ВП",ВПр*AA573*(U573/1.5),IF(M573="РПА",РПА*AA573*(U573/1.5),IF(M573="КПА",кпа*AA573*(U573/1.5),0))))</f>
        <v>0</v>
      </c>
      <c r="AW573" s="44">
        <f t="shared" si="293"/>
        <v>0</v>
      </c>
      <c r="AX573" s="44">
        <f t="shared" si="294"/>
        <v>0</v>
      </c>
      <c r="AY573" s="44">
        <f t="shared" si="295"/>
        <v>0</v>
      </c>
      <c r="AZ573" s="44">
        <f t="shared" si="296"/>
        <v>0</v>
      </c>
      <c r="BA573" s="44">
        <f t="shared" si="297"/>
        <v>0</v>
      </c>
      <c r="BB573" s="44">
        <f t="shared" si="298"/>
        <v>0</v>
      </c>
      <c r="BC573" s="44">
        <f t="shared" si="299"/>
        <v>0</v>
      </c>
      <c r="BD573" s="44">
        <f t="shared" si="300"/>
        <v>0</v>
      </c>
      <c r="BE573" s="45">
        <f t="shared" si="301"/>
        <v>46.96</v>
      </c>
      <c r="BF573" s="46"/>
      <c r="BG573" s="47">
        <f t="shared" si="302"/>
        <v>0</v>
      </c>
      <c r="BH573" s="47">
        <f t="shared" si="303"/>
        <v>0</v>
      </c>
      <c r="BI573" s="47">
        <f t="shared" si="304"/>
        <v>0</v>
      </c>
      <c r="BJ573" s="48">
        <f t="shared" si="305"/>
        <v>36</v>
      </c>
      <c r="BK573" s="48">
        <f t="shared" si="306"/>
        <v>1</v>
      </c>
      <c r="BL573" s="48">
        <f t="shared" si="307"/>
        <v>10.96</v>
      </c>
    </row>
    <row r="574" spans="1:64" s="2" customFormat="1" ht="30" customHeight="1">
      <c r="A574" s="29" t="str">
        <f t="shared" si="274"/>
        <v>Д</v>
      </c>
      <c r="B574" s="29" t="str">
        <f t="shared" si="275"/>
        <v>Б</v>
      </c>
      <c r="C574" s="30" t="s">
        <v>227</v>
      </c>
      <c r="D574" s="31" t="str">
        <f t="shared" si="276"/>
        <v>'02.03.00</v>
      </c>
      <c r="E574" s="32" t="str">
        <f t="shared" si="277"/>
        <v>Компьютерные и информационные науки (УГСН)</v>
      </c>
      <c r="F574" s="33" t="s">
        <v>74</v>
      </c>
      <c r="G574" s="33" t="s">
        <v>89</v>
      </c>
      <c r="H574" s="34"/>
      <c r="I574" s="34"/>
      <c r="J574" s="35" t="s">
        <v>123</v>
      </c>
      <c r="K574" s="36">
        <v>4</v>
      </c>
      <c r="L574" s="36">
        <v>18</v>
      </c>
      <c r="M574" s="37" t="s">
        <v>108</v>
      </c>
      <c r="N574" s="36"/>
      <c r="O574" s="36">
        <v>2</v>
      </c>
      <c r="P574" s="36"/>
      <c r="Q574" s="37" t="s">
        <v>85</v>
      </c>
      <c r="R574" s="36"/>
      <c r="S574" s="36"/>
      <c r="T574" s="36"/>
      <c r="U574" s="36"/>
      <c r="V574" s="36"/>
      <c r="W574" s="39" t="str">
        <f t="shared" si="278"/>
        <v>НКАбд</v>
      </c>
      <c r="X574" s="36" t="s">
        <v>237</v>
      </c>
      <c r="Y574" s="36">
        <v>1</v>
      </c>
      <c r="Z574" s="36">
        <v>1</v>
      </c>
      <c r="AA574" s="39">
        <f t="shared" si="279"/>
        <v>12</v>
      </c>
      <c r="AB574" s="49">
        <v>7</v>
      </c>
      <c r="AC574" s="49">
        <v>5</v>
      </c>
      <c r="AD574" s="40">
        <f t="shared" si="280"/>
        <v>12</v>
      </c>
      <c r="AE574" s="41">
        <f t="shared" si="281"/>
        <v>1</v>
      </c>
      <c r="AF574" s="41">
        <f t="shared" si="282"/>
        <v>1</v>
      </c>
      <c r="AG574" s="42" t="s">
        <v>80</v>
      </c>
      <c r="AH574" s="37" t="s">
        <v>111</v>
      </c>
      <c r="AI574" s="37" t="s">
        <v>94</v>
      </c>
      <c r="AJ574" s="43" t="s">
        <v>112</v>
      </c>
      <c r="AK574" s="37"/>
      <c r="AL574" s="44">
        <f t="shared" si="283"/>
        <v>0</v>
      </c>
      <c r="AM574" s="44">
        <f t="shared" si="284"/>
        <v>0</v>
      </c>
      <c r="AN574" s="44">
        <f t="shared" si="285"/>
        <v>36</v>
      </c>
      <c r="AO574" s="44">
        <f t="shared" si="286"/>
        <v>3.96</v>
      </c>
      <c r="AP574" s="44">
        <f t="shared" si="287"/>
        <v>6</v>
      </c>
      <c r="AQ574" s="44">
        <f t="shared" si="288"/>
        <v>1</v>
      </c>
      <c r="AR574" s="44">
        <f t="shared" si="289"/>
        <v>0</v>
      </c>
      <c r="AS574" s="44">
        <f t="shared" si="290"/>
        <v>0</v>
      </c>
      <c r="AT574" s="44">
        <f t="shared" si="291"/>
        <v>0</v>
      </c>
      <c r="AU574" s="44">
        <f t="shared" si="292"/>
        <v>0</v>
      </c>
      <c r="AV574" s="44">
        <f>IF(M574="ПП",РПП*AA574*(U574/1.5),IF(M574="ВП",ВПр*AA574*(U574/1.5),IF(M574="РПА",РПА*AA574*(U574/1.5),IF(M574="КПА",кпа*AA574*(U574/1.5),0))))</f>
        <v>0</v>
      </c>
      <c r="AW574" s="44">
        <f t="shared" si="293"/>
        <v>0</v>
      </c>
      <c r="AX574" s="44">
        <f t="shared" si="294"/>
        <v>0</v>
      </c>
      <c r="AY574" s="44">
        <f t="shared" si="295"/>
        <v>0</v>
      </c>
      <c r="AZ574" s="44">
        <f t="shared" si="296"/>
        <v>0</v>
      </c>
      <c r="BA574" s="44">
        <f t="shared" si="297"/>
        <v>0</v>
      </c>
      <c r="BB574" s="44">
        <f t="shared" si="298"/>
        <v>0</v>
      </c>
      <c r="BC574" s="44">
        <f t="shared" si="299"/>
        <v>0</v>
      </c>
      <c r="BD574" s="44">
        <f t="shared" si="300"/>
        <v>0</v>
      </c>
      <c r="BE574" s="45">
        <f t="shared" si="301"/>
        <v>46.96</v>
      </c>
      <c r="BF574" s="46"/>
      <c r="BG574" s="47">
        <f t="shared" si="302"/>
        <v>0</v>
      </c>
      <c r="BH574" s="47">
        <f t="shared" si="303"/>
        <v>0</v>
      </c>
      <c r="BI574" s="47">
        <f t="shared" si="304"/>
        <v>0</v>
      </c>
      <c r="BJ574" s="48">
        <f t="shared" si="305"/>
        <v>36</v>
      </c>
      <c r="BK574" s="48">
        <f t="shared" si="306"/>
        <v>1</v>
      </c>
      <c r="BL574" s="48">
        <f t="shared" si="307"/>
        <v>10.96</v>
      </c>
    </row>
    <row r="575" spans="1:64" s="2" customFormat="1" ht="30" customHeight="1">
      <c r="A575" s="29" t="str">
        <f t="shared" si="274"/>
        <v>Д</v>
      </c>
      <c r="B575" s="29" t="str">
        <f t="shared" si="275"/>
        <v>Б</v>
      </c>
      <c r="C575" s="30" t="s">
        <v>227</v>
      </c>
      <c r="D575" s="31" t="str">
        <f t="shared" si="276"/>
        <v>'02.03.00</v>
      </c>
      <c r="E575" s="32" t="str">
        <f t="shared" si="277"/>
        <v>Компьютерные и информационные науки (УГСН)</v>
      </c>
      <c r="F575" s="33" t="s">
        <v>74</v>
      </c>
      <c r="G575" s="33" t="s">
        <v>129</v>
      </c>
      <c r="H575" s="34"/>
      <c r="I575" s="34" t="s">
        <v>130</v>
      </c>
      <c r="J575" s="35" t="s">
        <v>131</v>
      </c>
      <c r="K575" s="36">
        <v>4</v>
      </c>
      <c r="L575" s="36">
        <v>18</v>
      </c>
      <c r="M575" s="37" t="s">
        <v>108</v>
      </c>
      <c r="N575" s="36"/>
      <c r="O575" s="36">
        <v>2</v>
      </c>
      <c r="P575" s="36"/>
      <c r="Q575" s="37" t="s">
        <v>85</v>
      </c>
      <c r="R575" s="36"/>
      <c r="S575" s="36"/>
      <c r="T575" s="36"/>
      <c r="U575" s="36"/>
      <c r="V575" s="36"/>
      <c r="W575" s="39" t="str">
        <f t="shared" si="278"/>
        <v>НКАбд</v>
      </c>
      <c r="X575" s="36" t="s">
        <v>116</v>
      </c>
      <c r="Y575" s="36">
        <v>1</v>
      </c>
      <c r="Z575" s="36">
        <v>1</v>
      </c>
      <c r="AA575" s="39">
        <f t="shared" si="279"/>
        <v>12</v>
      </c>
      <c r="AB575" s="53">
        <v>7</v>
      </c>
      <c r="AC575" s="53">
        <v>5</v>
      </c>
      <c r="AD575" s="40">
        <f t="shared" si="280"/>
        <v>12</v>
      </c>
      <c r="AE575" s="41">
        <f t="shared" si="281"/>
        <v>1</v>
      </c>
      <c r="AF575" s="41">
        <f t="shared" si="282"/>
        <v>1</v>
      </c>
      <c r="AG575" s="42" t="s">
        <v>80</v>
      </c>
      <c r="AH575" s="37" t="s">
        <v>81</v>
      </c>
      <c r="AI575" s="37" t="s">
        <v>94</v>
      </c>
      <c r="AJ575" s="43" t="s">
        <v>218</v>
      </c>
      <c r="AK575" s="37"/>
      <c r="AL575" s="44">
        <f t="shared" si="283"/>
        <v>0</v>
      </c>
      <c r="AM575" s="44">
        <f t="shared" si="284"/>
        <v>0</v>
      </c>
      <c r="AN575" s="44">
        <f t="shared" si="285"/>
        <v>36</v>
      </c>
      <c r="AO575" s="44">
        <f t="shared" si="286"/>
        <v>3.96</v>
      </c>
      <c r="AP575" s="44">
        <f t="shared" si="287"/>
        <v>6</v>
      </c>
      <c r="AQ575" s="44">
        <f t="shared" si="288"/>
        <v>1</v>
      </c>
      <c r="AR575" s="44">
        <f t="shared" si="289"/>
        <v>0</v>
      </c>
      <c r="AS575" s="44">
        <f t="shared" si="290"/>
        <v>0</v>
      </c>
      <c r="AT575" s="44">
        <f t="shared" si="291"/>
        <v>0</v>
      </c>
      <c r="AU575" s="44">
        <f t="shared" si="292"/>
        <v>0</v>
      </c>
      <c r="AV575" s="44">
        <f>IF(M575="ПП",РПП*AA575*(U575/1.5),IF(M575="ВП",ВПр*AA575*(U575/1.5),IF(M575="РПА",РПА*AA575*(U575/1.5),IF(M575="КПА",кпа*AA575*(U575/1.5),0))))</f>
        <v>0</v>
      </c>
      <c r="AW575" s="44">
        <f t="shared" si="293"/>
        <v>0</v>
      </c>
      <c r="AX575" s="44">
        <f t="shared" si="294"/>
        <v>0</v>
      </c>
      <c r="AY575" s="44">
        <f t="shared" si="295"/>
        <v>0</v>
      </c>
      <c r="AZ575" s="44">
        <f t="shared" si="296"/>
        <v>0</v>
      </c>
      <c r="BA575" s="44">
        <f t="shared" si="297"/>
        <v>0</v>
      </c>
      <c r="BB575" s="44">
        <f t="shared" si="298"/>
        <v>0</v>
      </c>
      <c r="BC575" s="44">
        <f t="shared" si="299"/>
        <v>0</v>
      </c>
      <c r="BD575" s="44">
        <f t="shared" si="300"/>
        <v>0</v>
      </c>
      <c r="BE575" s="45">
        <f t="shared" si="301"/>
        <v>46.96</v>
      </c>
      <c r="BF575" s="46"/>
      <c r="BG575" s="47">
        <f t="shared" si="302"/>
        <v>0</v>
      </c>
      <c r="BH575" s="47">
        <f t="shared" si="303"/>
        <v>0</v>
      </c>
      <c r="BI575" s="47">
        <f t="shared" si="304"/>
        <v>0</v>
      </c>
      <c r="BJ575" s="48">
        <f t="shared" si="305"/>
        <v>36</v>
      </c>
      <c r="BK575" s="48">
        <f t="shared" si="306"/>
        <v>1</v>
      </c>
      <c r="BL575" s="48">
        <f t="shared" si="307"/>
        <v>10.96</v>
      </c>
    </row>
    <row r="576" spans="1:64" s="2" customFormat="1" ht="30" customHeight="1">
      <c r="A576" s="29" t="str">
        <f t="shared" si="274"/>
        <v>Д</v>
      </c>
      <c r="B576" s="29" t="str">
        <f t="shared" si="275"/>
        <v>Б</v>
      </c>
      <c r="C576" s="30" t="s">
        <v>227</v>
      </c>
      <c r="D576" s="31" t="str">
        <f t="shared" si="276"/>
        <v>'02.03.00</v>
      </c>
      <c r="E576" s="32" t="str">
        <f t="shared" si="277"/>
        <v>Компьютерные и информационные науки (УГСН)</v>
      </c>
      <c r="F576" s="33" t="s">
        <v>74</v>
      </c>
      <c r="G576" s="33" t="s">
        <v>129</v>
      </c>
      <c r="H576" s="34"/>
      <c r="I576" s="34" t="s">
        <v>130</v>
      </c>
      <c r="J576" s="35" t="s">
        <v>131</v>
      </c>
      <c r="K576" s="36">
        <v>4</v>
      </c>
      <c r="L576" s="36">
        <v>18</v>
      </c>
      <c r="M576" s="37" t="s">
        <v>108</v>
      </c>
      <c r="N576" s="36"/>
      <c r="O576" s="36">
        <v>2</v>
      </c>
      <c r="P576" s="36"/>
      <c r="Q576" s="37" t="s">
        <v>85</v>
      </c>
      <c r="R576" s="36"/>
      <c r="S576" s="36"/>
      <c r="T576" s="36"/>
      <c r="U576" s="36"/>
      <c r="V576" s="36"/>
      <c r="W576" s="39" t="str">
        <f t="shared" si="278"/>
        <v>НКАбд</v>
      </c>
      <c r="X576" s="36" t="s">
        <v>133</v>
      </c>
      <c r="Y576" s="36">
        <v>1</v>
      </c>
      <c r="Z576" s="36">
        <v>1</v>
      </c>
      <c r="AA576" s="39">
        <f t="shared" si="279"/>
        <v>13</v>
      </c>
      <c r="AB576" s="53">
        <v>7</v>
      </c>
      <c r="AC576" s="53">
        <v>6</v>
      </c>
      <c r="AD576" s="40">
        <f t="shared" si="280"/>
        <v>12</v>
      </c>
      <c r="AE576" s="41">
        <f t="shared" si="281"/>
        <v>1</v>
      </c>
      <c r="AF576" s="41">
        <f t="shared" si="282"/>
        <v>1.0833333333333333</v>
      </c>
      <c r="AG576" s="42" t="s">
        <v>80</v>
      </c>
      <c r="AH576" s="37" t="s">
        <v>81</v>
      </c>
      <c r="AI576" s="37" t="s">
        <v>94</v>
      </c>
      <c r="AJ576" s="43" t="s">
        <v>218</v>
      </c>
      <c r="AK576" s="37"/>
      <c r="AL576" s="44">
        <f t="shared" si="283"/>
        <v>0</v>
      </c>
      <c r="AM576" s="44">
        <f t="shared" si="284"/>
        <v>0</v>
      </c>
      <c r="AN576" s="44">
        <f t="shared" si="285"/>
        <v>36</v>
      </c>
      <c r="AO576" s="44">
        <f t="shared" si="286"/>
        <v>4.29</v>
      </c>
      <c r="AP576" s="44">
        <f t="shared" si="287"/>
        <v>6.5</v>
      </c>
      <c r="AQ576" s="44">
        <f t="shared" si="288"/>
        <v>1</v>
      </c>
      <c r="AR576" s="44">
        <f t="shared" si="289"/>
        <v>0</v>
      </c>
      <c r="AS576" s="44">
        <f t="shared" si="290"/>
        <v>0</v>
      </c>
      <c r="AT576" s="44">
        <f t="shared" si="291"/>
        <v>0</v>
      </c>
      <c r="AU576" s="44">
        <f t="shared" si="292"/>
        <v>0</v>
      </c>
      <c r="AV576" s="44">
        <f>IF(M576="ПП",РПП*AA576*(U576/1.5),IF(M576="ВП",ВПр*AA576*(U576/1.5),IF(M576="РПА",РПА*AA576*(U576/1.5),IF(M576="КПА",кпа*AA576*(U576/1.5),0))))</f>
        <v>0</v>
      </c>
      <c r="AW576" s="44">
        <f t="shared" si="293"/>
        <v>0</v>
      </c>
      <c r="AX576" s="44">
        <f t="shared" si="294"/>
        <v>0</v>
      </c>
      <c r="AY576" s="44">
        <f t="shared" si="295"/>
        <v>0</v>
      </c>
      <c r="AZ576" s="44">
        <f t="shared" si="296"/>
        <v>0</v>
      </c>
      <c r="BA576" s="44">
        <f t="shared" si="297"/>
        <v>0</v>
      </c>
      <c r="BB576" s="44">
        <f t="shared" si="298"/>
        <v>0</v>
      </c>
      <c r="BC576" s="44">
        <f t="shared" si="299"/>
        <v>0</v>
      </c>
      <c r="BD576" s="44">
        <f t="shared" si="300"/>
        <v>0</v>
      </c>
      <c r="BE576" s="45">
        <f t="shared" si="301"/>
        <v>47.79</v>
      </c>
      <c r="BF576" s="46"/>
      <c r="BG576" s="47">
        <f t="shared" si="302"/>
        <v>0</v>
      </c>
      <c r="BH576" s="47">
        <f t="shared" si="303"/>
        <v>0</v>
      </c>
      <c r="BI576" s="47">
        <f t="shared" si="304"/>
        <v>0</v>
      </c>
      <c r="BJ576" s="48">
        <f t="shared" si="305"/>
        <v>36</v>
      </c>
      <c r="BK576" s="48">
        <f t="shared" si="306"/>
        <v>1</v>
      </c>
      <c r="BL576" s="48">
        <f t="shared" si="307"/>
        <v>11.79</v>
      </c>
    </row>
    <row r="577" spans="1:64" s="2" customFormat="1" ht="30" customHeight="1">
      <c r="A577" s="29" t="str">
        <f t="shared" si="274"/>
        <v>Д</v>
      </c>
      <c r="B577" s="29" t="str">
        <f t="shared" si="275"/>
        <v>Б</v>
      </c>
      <c r="C577" s="30" t="s">
        <v>227</v>
      </c>
      <c r="D577" s="31" t="str">
        <f t="shared" si="276"/>
        <v>'02.03.00</v>
      </c>
      <c r="E577" s="32" t="str">
        <f t="shared" si="277"/>
        <v>Компьютерные и информационные науки (УГСН)</v>
      </c>
      <c r="F577" s="33" t="s">
        <v>74</v>
      </c>
      <c r="G577" s="33" t="s">
        <v>129</v>
      </c>
      <c r="H577" s="34"/>
      <c r="I577" s="34" t="s">
        <v>130</v>
      </c>
      <c r="J577" s="35" t="s">
        <v>131</v>
      </c>
      <c r="K577" s="36">
        <v>4</v>
      </c>
      <c r="L577" s="36">
        <v>18</v>
      </c>
      <c r="M577" s="37" t="s">
        <v>108</v>
      </c>
      <c r="N577" s="36"/>
      <c r="O577" s="36">
        <v>2</v>
      </c>
      <c r="P577" s="36"/>
      <c r="Q577" s="37" t="s">
        <v>85</v>
      </c>
      <c r="R577" s="36"/>
      <c r="S577" s="36"/>
      <c r="T577" s="36"/>
      <c r="U577" s="36"/>
      <c r="V577" s="36"/>
      <c r="W577" s="39" t="str">
        <f t="shared" si="278"/>
        <v>НКАбд</v>
      </c>
      <c r="X577" s="36" t="s">
        <v>134</v>
      </c>
      <c r="Y577" s="36">
        <v>1</v>
      </c>
      <c r="Z577" s="36">
        <v>1</v>
      </c>
      <c r="AA577" s="39">
        <f t="shared" si="279"/>
        <v>12</v>
      </c>
      <c r="AB577" s="53">
        <v>7</v>
      </c>
      <c r="AC577" s="53">
        <v>5</v>
      </c>
      <c r="AD577" s="40">
        <f t="shared" si="280"/>
        <v>12</v>
      </c>
      <c r="AE577" s="41">
        <f t="shared" si="281"/>
        <v>1</v>
      </c>
      <c r="AF577" s="41">
        <f t="shared" si="282"/>
        <v>1</v>
      </c>
      <c r="AG577" s="42" t="s">
        <v>80</v>
      </c>
      <c r="AH577" s="37" t="s">
        <v>81</v>
      </c>
      <c r="AI577" s="37" t="s">
        <v>94</v>
      </c>
      <c r="AJ577" s="43" t="s">
        <v>218</v>
      </c>
      <c r="AK577" s="37"/>
      <c r="AL577" s="44">
        <f t="shared" si="283"/>
        <v>0</v>
      </c>
      <c r="AM577" s="44">
        <f t="shared" si="284"/>
        <v>0</v>
      </c>
      <c r="AN577" s="44">
        <f t="shared" si="285"/>
        <v>36</v>
      </c>
      <c r="AO577" s="44">
        <f t="shared" si="286"/>
        <v>3.96</v>
      </c>
      <c r="AP577" s="44">
        <f t="shared" si="287"/>
        <v>6</v>
      </c>
      <c r="AQ577" s="44">
        <f t="shared" si="288"/>
        <v>1</v>
      </c>
      <c r="AR577" s="44">
        <f t="shared" si="289"/>
        <v>0</v>
      </c>
      <c r="AS577" s="44">
        <f t="shared" si="290"/>
        <v>0</v>
      </c>
      <c r="AT577" s="44">
        <f t="shared" si="291"/>
        <v>0</v>
      </c>
      <c r="AU577" s="44">
        <f t="shared" si="292"/>
        <v>0</v>
      </c>
      <c r="AV577" s="44">
        <f>IF(M577="ПП",РПП*AA577*(U577/1.5),IF(M577="ВП",ВПр*AA577*(U577/1.5),IF(M577="РПА",РПА*AA577*(U577/1.5),IF(M577="КПА",кпа*AA577*(U577/1.5),0))))</f>
        <v>0</v>
      </c>
      <c r="AW577" s="44">
        <f t="shared" si="293"/>
        <v>0</v>
      </c>
      <c r="AX577" s="44">
        <f t="shared" si="294"/>
        <v>0</v>
      </c>
      <c r="AY577" s="44">
        <f t="shared" si="295"/>
        <v>0</v>
      </c>
      <c r="AZ577" s="44">
        <f t="shared" si="296"/>
        <v>0</v>
      </c>
      <c r="BA577" s="44">
        <f t="shared" si="297"/>
        <v>0</v>
      </c>
      <c r="BB577" s="44">
        <f t="shared" si="298"/>
        <v>0</v>
      </c>
      <c r="BC577" s="44">
        <f t="shared" si="299"/>
        <v>0</v>
      </c>
      <c r="BD577" s="44">
        <f t="shared" si="300"/>
        <v>0</v>
      </c>
      <c r="BE577" s="45">
        <f t="shared" si="301"/>
        <v>46.96</v>
      </c>
      <c r="BF577" s="46"/>
      <c r="BG577" s="47">
        <f t="shared" si="302"/>
        <v>0</v>
      </c>
      <c r="BH577" s="47">
        <f t="shared" si="303"/>
        <v>0</v>
      </c>
      <c r="BI577" s="47">
        <f t="shared" si="304"/>
        <v>0</v>
      </c>
      <c r="BJ577" s="48">
        <f t="shared" si="305"/>
        <v>36</v>
      </c>
      <c r="BK577" s="48">
        <f t="shared" si="306"/>
        <v>1</v>
      </c>
      <c r="BL577" s="48">
        <f t="shared" si="307"/>
        <v>10.96</v>
      </c>
    </row>
    <row r="578" spans="1:64" s="2" customFormat="1" ht="30" customHeight="1">
      <c r="A578" s="29" t="str">
        <f t="shared" si="274"/>
        <v>Д</v>
      </c>
      <c r="B578" s="29" t="str">
        <f t="shared" si="275"/>
        <v>Б</v>
      </c>
      <c r="C578" s="30" t="s">
        <v>227</v>
      </c>
      <c r="D578" s="31" t="str">
        <f t="shared" si="276"/>
        <v>'02.03.00</v>
      </c>
      <c r="E578" s="32" t="str">
        <f t="shared" si="277"/>
        <v>Компьютерные и информационные науки (УГСН)</v>
      </c>
      <c r="F578" s="33" t="s">
        <v>74</v>
      </c>
      <c r="G578" s="33" t="s">
        <v>129</v>
      </c>
      <c r="H578" s="34"/>
      <c r="I578" s="34" t="s">
        <v>130</v>
      </c>
      <c r="J578" s="35" t="s">
        <v>131</v>
      </c>
      <c r="K578" s="36">
        <v>4</v>
      </c>
      <c r="L578" s="36">
        <v>18</v>
      </c>
      <c r="M578" s="37" t="s">
        <v>108</v>
      </c>
      <c r="N578" s="36"/>
      <c r="O578" s="36">
        <v>2</v>
      </c>
      <c r="P578" s="36"/>
      <c r="Q578" s="37" t="s">
        <v>85</v>
      </c>
      <c r="R578" s="36"/>
      <c r="S578" s="36"/>
      <c r="T578" s="36"/>
      <c r="U578" s="36"/>
      <c r="V578" s="36"/>
      <c r="W578" s="39" t="str">
        <f t="shared" si="278"/>
        <v>НКАбд</v>
      </c>
      <c r="X578" s="36" t="s">
        <v>236</v>
      </c>
      <c r="Y578" s="36">
        <v>1</v>
      </c>
      <c r="Z578" s="36">
        <v>1</v>
      </c>
      <c r="AA578" s="39">
        <f t="shared" si="279"/>
        <v>13</v>
      </c>
      <c r="AB578" s="53">
        <v>7</v>
      </c>
      <c r="AC578" s="53">
        <v>6</v>
      </c>
      <c r="AD578" s="40">
        <f t="shared" si="280"/>
        <v>12</v>
      </c>
      <c r="AE578" s="41">
        <f t="shared" si="281"/>
        <v>1</v>
      </c>
      <c r="AF578" s="41">
        <f t="shared" si="282"/>
        <v>1.0833333333333333</v>
      </c>
      <c r="AG578" s="42" t="s">
        <v>80</v>
      </c>
      <c r="AH578" s="37" t="s">
        <v>81</v>
      </c>
      <c r="AI578" s="37" t="s">
        <v>94</v>
      </c>
      <c r="AJ578" s="50" t="s">
        <v>218</v>
      </c>
      <c r="AK578" s="37"/>
      <c r="AL578" s="44">
        <f t="shared" si="283"/>
        <v>0</v>
      </c>
      <c r="AM578" s="44">
        <f t="shared" si="284"/>
        <v>0</v>
      </c>
      <c r="AN578" s="44">
        <f t="shared" si="285"/>
        <v>36</v>
      </c>
      <c r="AO578" s="44">
        <f t="shared" si="286"/>
        <v>4.29</v>
      </c>
      <c r="AP578" s="44">
        <f t="shared" si="287"/>
        <v>6.5</v>
      </c>
      <c r="AQ578" s="44">
        <f t="shared" si="288"/>
        <v>1</v>
      </c>
      <c r="AR578" s="44">
        <f t="shared" si="289"/>
        <v>0</v>
      </c>
      <c r="AS578" s="44">
        <f t="shared" si="290"/>
        <v>0</v>
      </c>
      <c r="AT578" s="44">
        <f t="shared" si="291"/>
        <v>0</v>
      </c>
      <c r="AU578" s="44">
        <f t="shared" si="292"/>
        <v>0</v>
      </c>
      <c r="AV578" s="44">
        <f>IF(M578="ПП",РПП*AA578*(U578/1.5),IF(M578="ВП",ВПр*AA578*(U578/1.5),IF(M578="РПА",РПА*AA578*(U578/1.5),IF(M578="КПА",кпа*AA578*(U578/1.5),0))))</f>
        <v>0</v>
      </c>
      <c r="AW578" s="44">
        <f t="shared" si="293"/>
        <v>0</v>
      </c>
      <c r="AX578" s="44">
        <f t="shared" si="294"/>
        <v>0</v>
      </c>
      <c r="AY578" s="44">
        <f t="shared" si="295"/>
        <v>0</v>
      </c>
      <c r="AZ578" s="44">
        <f t="shared" si="296"/>
        <v>0</v>
      </c>
      <c r="BA578" s="44">
        <f t="shared" si="297"/>
        <v>0</v>
      </c>
      <c r="BB578" s="44">
        <f t="shared" si="298"/>
        <v>0</v>
      </c>
      <c r="BC578" s="44">
        <f t="shared" si="299"/>
        <v>0</v>
      </c>
      <c r="BD578" s="44">
        <f t="shared" si="300"/>
        <v>0</v>
      </c>
      <c r="BE578" s="45">
        <f t="shared" si="301"/>
        <v>47.79</v>
      </c>
      <c r="BF578" s="46"/>
      <c r="BG578" s="47">
        <f t="shared" si="302"/>
        <v>0</v>
      </c>
      <c r="BH578" s="47">
        <f t="shared" si="303"/>
        <v>0</v>
      </c>
      <c r="BI578" s="47">
        <f t="shared" si="304"/>
        <v>0</v>
      </c>
      <c r="BJ578" s="48">
        <f t="shared" si="305"/>
        <v>36</v>
      </c>
      <c r="BK578" s="48">
        <f t="shared" si="306"/>
        <v>1</v>
      </c>
      <c r="BL578" s="48">
        <f t="shared" si="307"/>
        <v>11.79</v>
      </c>
    </row>
    <row r="579" spans="1:64" s="2" customFormat="1" ht="30" customHeight="1">
      <c r="A579" s="29" t="str">
        <f t="shared" si="274"/>
        <v>Д</v>
      </c>
      <c r="B579" s="29" t="str">
        <f t="shared" si="275"/>
        <v>Б</v>
      </c>
      <c r="C579" s="30" t="s">
        <v>227</v>
      </c>
      <c r="D579" s="31" t="str">
        <f t="shared" si="276"/>
        <v>'02.03.00</v>
      </c>
      <c r="E579" s="32" t="str">
        <f t="shared" si="277"/>
        <v>Компьютерные и информационные науки (УГСН)</v>
      </c>
      <c r="F579" s="33" t="s">
        <v>74</v>
      </c>
      <c r="G579" s="33" t="s">
        <v>129</v>
      </c>
      <c r="H579" s="34"/>
      <c r="I579" s="34" t="s">
        <v>130</v>
      </c>
      <c r="J579" s="35" t="s">
        <v>131</v>
      </c>
      <c r="K579" s="36">
        <v>4</v>
      </c>
      <c r="L579" s="36">
        <v>18</v>
      </c>
      <c r="M579" s="37" t="s">
        <v>108</v>
      </c>
      <c r="N579" s="36"/>
      <c r="O579" s="36">
        <v>2</v>
      </c>
      <c r="P579" s="36"/>
      <c r="Q579" s="37" t="s">
        <v>85</v>
      </c>
      <c r="R579" s="36"/>
      <c r="S579" s="36"/>
      <c r="T579" s="36"/>
      <c r="U579" s="36"/>
      <c r="V579" s="36"/>
      <c r="W579" s="39" t="str">
        <f t="shared" si="278"/>
        <v>НКАбд</v>
      </c>
      <c r="X579" s="36" t="s">
        <v>237</v>
      </c>
      <c r="Y579" s="36">
        <v>1</v>
      </c>
      <c r="Z579" s="36">
        <v>1</v>
      </c>
      <c r="AA579" s="39">
        <f t="shared" si="279"/>
        <v>12</v>
      </c>
      <c r="AB579" s="53">
        <v>7</v>
      </c>
      <c r="AC579" s="53">
        <v>5</v>
      </c>
      <c r="AD579" s="40">
        <f t="shared" si="280"/>
        <v>12</v>
      </c>
      <c r="AE579" s="41">
        <f t="shared" si="281"/>
        <v>1</v>
      </c>
      <c r="AF579" s="41">
        <f t="shared" si="282"/>
        <v>1</v>
      </c>
      <c r="AG579" s="42" t="s">
        <v>80</v>
      </c>
      <c r="AH579" s="37" t="s">
        <v>81</v>
      </c>
      <c r="AI579" s="37" t="s">
        <v>94</v>
      </c>
      <c r="AJ579" s="43" t="s">
        <v>218</v>
      </c>
      <c r="AK579" s="37"/>
      <c r="AL579" s="44">
        <f t="shared" si="283"/>
        <v>0</v>
      </c>
      <c r="AM579" s="44">
        <f t="shared" si="284"/>
        <v>0</v>
      </c>
      <c r="AN579" s="44">
        <f t="shared" si="285"/>
        <v>36</v>
      </c>
      <c r="AO579" s="44">
        <f t="shared" si="286"/>
        <v>3.96</v>
      </c>
      <c r="AP579" s="44">
        <f t="shared" si="287"/>
        <v>6</v>
      </c>
      <c r="AQ579" s="44">
        <f t="shared" si="288"/>
        <v>1</v>
      </c>
      <c r="AR579" s="44">
        <f t="shared" si="289"/>
        <v>0</v>
      </c>
      <c r="AS579" s="44">
        <f t="shared" si="290"/>
        <v>0</v>
      </c>
      <c r="AT579" s="44">
        <f t="shared" si="291"/>
        <v>0</v>
      </c>
      <c r="AU579" s="44">
        <f t="shared" si="292"/>
        <v>0</v>
      </c>
      <c r="AV579" s="44">
        <f>IF(M579="ПП",РПП*AA579*(U579/1.5),IF(M579="ВП",ВПр*AA579*(U579/1.5),IF(M579="РПА",РПА*AA579*(U579/1.5),IF(M579="КПА",кпа*AA579*(U579/1.5),0))))</f>
        <v>0</v>
      </c>
      <c r="AW579" s="44">
        <f t="shared" si="293"/>
        <v>0</v>
      </c>
      <c r="AX579" s="44">
        <f t="shared" si="294"/>
        <v>0</v>
      </c>
      <c r="AY579" s="44">
        <f t="shared" si="295"/>
        <v>0</v>
      </c>
      <c r="AZ579" s="44">
        <f t="shared" si="296"/>
        <v>0</v>
      </c>
      <c r="BA579" s="44">
        <f t="shared" si="297"/>
        <v>0</v>
      </c>
      <c r="BB579" s="44">
        <f t="shared" si="298"/>
        <v>0</v>
      </c>
      <c r="BC579" s="44">
        <f t="shared" si="299"/>
        <v>0</v>
      </c>
      <c r="BD579" s="44">
        <f t="shared" si="300"/>
        <v>0</v>
      </c>
      <c r="BE579" s="45">
        <f t="shared" si="301"/>
        <v>46.96</v>
      </c>
      <c r="BF579" s="46"/>
      <c r="BG579" s="47">
        <f t="shared" si="302"/>
        <v>0</v>
      </c>
      <c r="BH579" s="47">
        <f t="shared" si="303"/>
        <v>0</v>
      </c>
      <c r="BI579" s="47">
        <f t="shared" si="304"/>
        <v>0</v>
      </c>
      <c r="BJ579" s="48">
        <f t="shared" si="305"/>
        <v>36</v>
      </c>
      <c r="BK579" s="48">
        <f t="shared" si="306"/>
        <v>1</v>
      </c>
      <c r="BL579" s="48">
        <f t="shared" si="307"/>
        <v>10.96</v>
      </c>
    </row>
    <row r="580" spans="1:64" s="2" customFormat="1" ht="30" customHeight="1">
      <c r="A580" s="29" t="str">
        <f t="shared" si="274"/>
        <v>Д</v>
      </c>
      <c r="B580" s="29" t="str">
        <f t="shared" si="275"/>
        <v>Б</v>
      </c>
      <c r="C580" s="30" t="s">
        <v>241</v>
      </c>
      <c r="D580" s="31" t="str">
        <f t="shared" si="276"/>
        <v>'02.03.01</v>
      </c>
      <c r="E580" s="32" t="str">
        <f t="shared" si="277"/>
        <v>Математика и компьютерные науки</v>
      </c>
      <c r="F580" s="33" t="s">
        <v>74</v>
      </c>
      <c r="G580" s="33" t="s">
        <v>75</v>
      </c>
      <c r="H580" s="34"/>
      <c r="I580" s="34"/>
      <c r="J580" s="35" t="s">
        <v>242</v>
      </c>
      <c r="K580" s="36" t="s">
        <v>77</v>
      </c>
      <c r="L580" s="36">
        <v>9</v>
      </c>
      <c r="M580" s="37" t="s">
        <v>78</v>
      </c>
      <c r="N580" s="36">
        <v>2</v>
      </c>
      <c r="O580" s="36"/>
      <c r="P580" s="36"/>
      <c r="Q580" s="37"/>
      <c r="R580" s="36"/>
      <c r="S580" s="36"/>
      <c r="T580" s="36"/>
      <c r="U580" s="36"/>
      <c r="V580" s="36"/>
      <c r="W580" s="39" t="str">
        <f t="shared" si="278"/>
        <v>НКНбд</v>
      </c>
      <c r="X580" s="36" t="s">
        <v>86</v>
      </c>
      <c r="Y580" s="36">
        <v>2</v>
      </c>
      <c r="Z580" s="36">
        <v>1</v>
      </c>
      <c r="AA580" s="39">
        <f t="shared" si="279"/>
        <v>30</v>
      </c>
      <c r="AB580" s="36">
        <v>19</v>
      </c>
      <c r="AC580" s="36">
        <v>11</v>
      </c>
      <c r="AD580" s="40">
        <f t="shared" si="280"/>
        <v>30</v>
      </c>
      <c r="AE580" s="41">
        <f t="shared" si="281"/>
        <v>1</v>
      </c>
      <c r="AF580" s="41">
        <f t="shared" si="282"/>
        <v>1</v>
      </c>
      <c r="AG580" s="42" t="s">
        <v>80</v>
      </c>
      <c r="AH580" s="37" t="s">
        <v>81</v>
      </c>
      <c r="AI580" s="37" t="s">
        <v>94</v>
      </c>
      <c r="AJ580" s="51" t="s">
        <v>150</v>
      </c>
      <c r="AK580" s="37"/>
      <c r="AL580" s="44">
        <f t="shared" si="283"/>
        <v>18</v>
      </c>
      <c r="AM580" s="44">
        <f t="shared" si="284"/>
        <v>0</v>
      </c>
      <c r="AN580" s="44">
        <f t="shared" si="285"/>
        <v>0</v>
      </c>
      <c r="AO580" s="44">
        <f t="shared" si="286"/>
        <v>0</v>
      </c>
      <c r="AP580" s="44">
        <f t="shared" si="287"/>
        <v>0</v>
      </c>
      <c r="AQ580" s="44">
        <f t="shared" si="288"/>
        <v>0</v>
      </c>
      <c r="AR580" s="44">
        <f t="shared" si="289"/>
        <v>0.9</v>
      </c>
      <c r="AS580" s="44">
        <f t="shared" si="290"/>
        <v>0</v>
      </c>
      <c r="AT580" s="44">
        <f t="shared" si="291"/>
        <v>0</v>
      </c>
      <c r="AU580" s="44">
        <f t="shared" si="292"/>
        <v>0</v>
      </c>
      <c r="AV580" s="44">
        <f>IF(M580="ПП",РПП*AA580*(U580/1.5),IF(M580="ВП",ВПр*AA580*(U580/1.5),IF(M580="РПА",РПА*AA580*(U580/1.5),IF(M580="КПА",кпа*AA580*(U580/1.5),0))))</f>
        <v>0</v>
      </c>
      <c r="AW580" s="44">
        <f t="shared" si="293"/>
        <v>0</v>
      </c>
      <c r="AX580" s="44">
        <f t="shared" si="294"/>
        <v>0</v>
      </c>
      <c r="AY580" s="44">
        <f t="shared" si="295"/>
        <v>0</v>
      </c>
      <c r="AZ580" s="44">
        <f t="shared" si="296"/>
        <v>0</v>
      </c>
      <c r="BA580" s="44">
        <f t="shared" si="297"/>
        <v>0</v>
      </c>
      <c r="BB580" s="44">
        <f t="shared" si="298"/>
        <v>0</v>
      </c>
      <c r="BC580" s="44">
        <f t="shared" si="299"/>
        <v>0</v>
      </c>
      <c r="BD580" s="44">
        <f t="shared" si="300"/>
        <v>0</v>
      </c>
      <c r="BE580" s="45">
        <f t="shared" si="301"/>
        <v>18.899999999999999</v>
      </c>
      <c r="BF580" s="46"/>
      <c r="BG580" s="47">
        <f t="shared" si="302"/>
        <v>18</v>
      </c>
      <c r="BH580" s="47">
        <f t="shared" si="303"/>
        <v>1</v>
      </c>
      <c r="BI580" s="47">
        <f t="shared" si="304"/>
        <v>0.9</v>
      </c>
      <c r="BJ580" s="48">
        <f t="shared" si="305"/>
        <v>0</v>
      </c>
      <c r="BK580" s="48">
        <f t="shared" si="306"/>
        <v>0</v>
      </c>
      <c r="BL580" s="48">
        <f t="shared" si="307"/>
        <v>0</v>
      </c>
    </row>
    <row r="581" spans="1:64" s="2" customFormat="1" ht="30" customHeight="1">
      <c r="A581" s="29" t="str">
        <f t="shared" si="274"/>
        <v>Д</v>
      </c>
      <c r="B581" s="29" t="str">
        <f t="shared" si="275"/>
        <v>Б</v>
      </c>
      <c r="C581" s="30" t="s">
        <v>241</v>
      </c>
      <c r="D581" s="31" t="str">
        <f t="shared" si="276"/>
        <v>'02.03.01</v>
      </c>
      <c r="E581" s="32" t="str">
        <f t="shared" si="277"/>
        <v>Математика и компьютерные науки</v>
      </c>
      <c r="F581" s="33" t="s">
        <v>74</v>
      </c>
      <c r="G581" s="33" t="s">
        <v>75</v>
      </c>
      <c r="H581" s="34"/>
      <c r="I581" s="34"/>
      <c r="J581" s="35" t="s">
        <v>242</v>
      </c>
      <c r="K581" s="38" t="s">
        <v>77</v>
      </c>
      <c r="L581" s="36">
        <v>9</v>
      </c>
      <c r="M581" s="37" t="s">
        <v>108</v>
      </c>
      <c r="N581" s="38"/>
      <c r="O581" s="38">
        <v>4</v>
      </c>
      <c r="P581" s="38"/>
      <c r="Q581" s="37" t="s">
        <v>85</v>
      </c>
      <c r="R581" s="38"/>
      <c r="S581" s="38"/>
      <c r="T581" s="38"/>
      <c r="U581" s="38"/>
      <c r="V581" s="38"/>
      <c r="W581" s="39" t="str">
        <f t="shared" si="278"/>
        <v>НКНбд</v>
      </c>
      <c r="X581" s="36" t="s">
        <v>86</v>
      </c>
      <c r="Y581" s="36">
        <v>1</v>
      </c>
      <c r="Z581" s="36">
        <v>1</v>
      </c>
      <c r="AA581" s="39">
        <f t="shared" si="279"/>
        <v>15</v>
      </c>
      <c r="AB581" s="49">
        <v>9</v>
      </c>
      <c r="AC581" s="49">
        <v>6</v>
      </c>
      <c r="AD581" s="40">
        <f t="shared" si="280"/>
        <v>12</v>
      </c>
      <c r="AE581" s="41">
        <f t="shared" si="281"/>
        <v>1</v>
      </c>
      <c r="AF581" s="41">
        <f t="shared" si="282"/>
        <v>1.25</v>
      </c>
      <c r="AG581" s="42" t="s">
        <v>80</v>
      </c>
      <c r="AH581" s="37" t="s">
        <v>81</v>
      </c>
      <c r="AI581" s="37" t="s">
        <v>94</v>
      </c>
      <c r="AJ581" s="43" t="s">
        <v>150</v>
      </c>
      <c r="AK581" s="37"/>
      <c r="AL581" s="44">
        <f t="shared" si="283"/>
        <v>0</v>
      </c>
      <c r="AM581" s="44">
        <f t="shared" si="284"/>
        <v>0</v>
      </c>
      <c r="AN581" s="44">
        <f t="shared" si="285"/>
        <v>36</v>
      </c>
      <c r="AO581" s="44">
        <f t="shared" si="286"/>
        <v>0</v>
      </c>
      <c r="AP581" s="44">
        <f t="shared" si="287"/>
        <v>7.5</v>
      </c>
      <c r="AQ581" s="44">
        <f t="shared" si="288"/>
        <v>1</v>
      </c>
      <c r="AR581" s="44">
        <f t="shared" si="289"/>
        <v>0</v>
      </c>
      <c r="AS581" s="44">
        <f t="shared" si="290"/>
        <v>0</v>
      </c>
      <c r="AT581" s="44">
        <f t="shared" si="291"/>
        <v>0</v>
      </c>
      <c r="AU581" s="44">
        <f t="shared" si="292"/>
        <v>0</v>
      </c>
      <c r="AV581" s="44">
        <f>IF(M581="ПП",РПП*AA581*(U581/1.5),IF(M581="ВП",ВПр*AA581*(U581/1.5),IF(M581="РПА",РПА*AA581*(U581/1.5),IF(M581="КПА",кпа*AA581*(U581/1.5),0))))</f>
        <v>0</v>
      </c>
      <c r="AW581" s="44">
        <f t="shared" si="293"/>
        <v>0</v>
      </c>
      <c r="AX581" s="44">
        <f t="shared" si="294"/>
        <v>0</v>
      </c>
      <c r="AY581" s="44">
        <f t="shared" si="295"/>
        <v>0</v>
      </c>
      <c r="AZ581" s="44">
        <f t="shared" si="296"/>
        <v>0</v>
      </c>
      <c r="BA581" s="44">
        <f t="shared" si="297"/>
        <v>0</v>
      </c>
      <c r="BB581" s="44">
        <f t="shared" si="298"/>
        <v>0</v>
      </c>
      <c r="BC581" s="44">
        <f t="shared" si="299"/>
        <v>0</v>
      </c>
      <c r="BD581" s="44">
        <f t="shared" si="300"/>
        <v>0</v>
      </c>
      <c r="BE581" s="45">
        <f t="shared" si="301"/>
        <v>44.5</v>
      </c>
      <c r="BF581" s="46"/>
      <c r="BG581" s="47">
        <f t="shared" si="302"/>
        <v>36</v>
      </c>
      <c r="BH581" s="47">
        <f t="shared" si="303"/>
        <v>2</v>
      </c>
      <c r="BI581" s="47">
        <f t="shared" si="304"/>
        <v>8.5</v>
      </c>
      <c r="BJ581" s="48">
        <f t="shared" si="305"/>
        <v>0</v>
      </c>
      <c r="BK581" s="48">
        <f t="shared" si="306"/>
        <v>0</v>
      </c>
      <c r="BL581" s="48">
        <f t="shared" si="307"/>
        <v>0</v>
      </c>
    </row>
    <row r="582" spans="1:64" s="2" customFormat="1" ht="30" customHeight="1">
      <c r="A582" s="29" t="str">
        <f t="shared" ref="A582:A645" si="308">IF(C582&gt;0, VLOOKUP(C582,Код_ООП,12,FALSE()),0)</f>
        <v>Д</v>
      </c>
      <c r="B582" s="29" t="str">
        <f t="shared" ref="B582:B645" si="309">IF(C582&gt;0, VLOOKUP(C582,Код_ООП,11,FALSE()),0)</f>
        <v>Б</v>
      </c>
      <c r="C582" s="30" t="s">
        <v>241</v>
      </c>
      <c r="D582" s="31" t="str">
        <f t="shared" ref="D582:D645" si="310">IF(C582&gt;0, VLOOKUP(C582,Код_ООП,2,FALSE()),0)</f>
        <v>'02.03.01</v>
      </c>
      <c r="E582" s="32" t="str">
        <f t="shared" ref="E582:E645" si="311">IF(C582&gt;0, VLOOKUP(C582,Код_ООП,8,FALSE()),0)</f>
        <v>Математика и компьютерные науки</v>
      </c>
      <c r="F582" s="33" t="s">
        <v>74</v>
      </c>
      <c r="G582" s="33" t="s">
        <v>75</v>
      </c>
      <c r="H582" s="34"/>
      <c r="I582" s="34"/>
      <c r="J582" s="35" t="s">
        <v>242</v>
      </c>
      <c r="K582" s="36" t="s">
        <v>77</v>
      </c>
      <c r="L582" s="36">
        <v>9</v>
      </c>
      <c r="M582" s="37" t="s">
        <v>108</v>
      </c>
      <c r="N582" s="36"/>
      <c r="O582" s="36">
        <v>4</v>
      </c>
      <c r="P582" s="36"/>
      <c r="Q582" s="37" t="s">
        <v>85</v>
      </c>
      <c r="R582" s="36"/>
      <c r="S582" s="36"/>
      <c r="T582" s="36"/>
      <c r="U582" s="36"/>
      <c r="V582" s="36"/>
      <c r="W582" s="39" t="str">
        <f t="shared" ref="W582:W645" si="312">MID(C582,1,5)</f>
        <v>НКНбд</v>
      </c>
      <c r="X582" s="36" t="s">
        <v>86</v>
      </c>
      <c r="Y582" s="36">
        <v>1</v>
      </c>
      <c r="Z582" s="36">
        <v>1</v>
      </c>
      <c r="AA582" s="39">
        <f t="shared" ref="AA582:AA645" si="313">AB582+AC582</f>
        <v>15</v>
      </c>
      <c r="AB582" s="49">
        <v>10</v>
      </c>
      <c r="AC582" s="49">
        <v>5</v>
      </c>
      <c r="AD582" s="40">
        <f t="shared" ref="AD582:AD645" si="314">IF(M582="сп",6,IF(M582="клн",8,IF(OR(M582="лаб",M582="ия"),12,IF(OR(M582="пр",M582="ТЕСТ"),IF(OR(B582="Б",B582="С"),24,12),IF(M582="лек",AA582,1)))))</f>
        <v>12</v>
      </c>
      <c r="AE582" s="41">
        <f t="shared" ref="AE582:AE645" si="315">IF(AF582&gt;1,1,AF582)</f>
        <v>1</v>
      </c>
      <c r="AF582" s="41">
        <f t="shared" ref="AF582:AF645" si="316">AA582/AD582</f>
        <v>1.25</v>
      </c>
      <c r="AG582" s="42" t="s">
        <v>80</v>
      </c>
      <c r="AH582" s="37" t="s">
        <v>81</v>
      </c>
      <c r="AI582" s="37" t="s">
        <v>94</v>
      </c>
      <c r="AJ582" s="43" t="s">
        <v>150</v>
      </c>
      <c r="AK582" s="37"/>
      <c r="AL582" s="44">
        <f t="shared" ref="AL582:AL645" si="317">IF(OR(M582="лек",M582="ТУИС"),(IF(NOT(B582="ЦМ"),N582*L582,0)),0)</f>
        <v>0</v>
      </c>
      <c r="AM582" s="44">
        <f t="shared" ref="AM582:AM645" si="318">IF(OR(M582="пр",M582="ия",M582="сп"),P582*AE582*L582,0)</f>
        <v>0</v>
      </c>
      <c r="AN582" s="44">
        <f t="shared" ref="AN582:AN645" si="319">IF(OR(M582="лаб",M582="клн"),O582*AE582*L582,0)</f>
        <v>36</v>
      </c>
      <c r="AO582" s="44">
        <f t="shared" ref="AO582:AO645" si="320">IF((AND(OR(K582=1,K582=2,K582=3,K582=4,K582=5,K582=6,K582=7,K582=8,K582=9,K582=10,K582=11,K582=12),OR(Q582="Зач",Q582="Экз"))),ТКиРА*AA582,0)+IF(SUM(N582:P582)&lt;&gt;0,IF(Q582="ТК",ТКиРА*AA582,0),0)</f>
        <v>0</v>
      </c>
      <c r="AP582" s="44">
        <f t="shared" ref="AP582:AP645" si="321">IF(SUM(O582:P582)&lt;&gt;0,IF(Q582="Зач",ПАБРС*AA582,0),0)+IF(N582&lt;&gt;0,IF(Q582="Экз",ПАБРС*AA582,0),0)</f>
        <v>7.5</v>
      </c>
      <c r="AQ582" s="44">
        <f t="shared" ref="AQ582:AQ645" si="322">IF(AP582&lt;&gt;0,ОфВед*(IF(OR(M582="лек",M582="лаб"),Z582,AE582)),0)</f>
        <v>1</v>
      </c>
      <c r="AR582" s="44">
        <f t="shared" ref="AR582:AR645" si="323">IF(A582="Д",ТКЛД,IF(A582="В",ТКЛВ,IF(A582="З",ТКЛЗ,0)))*AL582*Z582</f>
        <v>0</v>
      </c>
      <c r="AS582" s="44">
        <f t="shared" ref="AS582:AS645" si="324">IF(OR(M582="лаб",M582="пр"),IF(R582="К",AA582*ВПКР,IF(R582="М",AA582*ВПИБ,0)),0)</f>
        <v>0</v>
      </c>
      <c r="AT582" s="44">
        <f t="shared" ref="AT582:AT645" si="325">IF(OR(M582="лаб",M582="пр"),IF(S582="К",AA582*ВПКП,0),0)</f>
        <v>0</v>
      </c>
      <c r="AU582" s="44">
        <f t="shared" ref="AU582:AU645" si="326">IF(M582="УП",T582/1.5*AA582*РУП,IF(M582="УПМ",T582/1.5*AA582*РУПЛеч,0))</f>
        <v>0</v>
      </c>
      <c r="AV582" s="44">
        <f>IF(M582="ПП",РПП*AA582*(U582/1.5),IF(M582="ВП",ВПр*AA582*(U582/1.5),IF(M582="РПА",РПА*AA582*(U582/1.5),IF(M582="КПА",кпа*AA582*(U582/1.5),0))))</f>
        <v>0</v>
      </c>
      <c r="AW582" s="44">
        <f t="shared" ref="AW582:AW645" si="327">IF(M582="НР",(AB582*НИРМ+AC582*НИРМИн)*(V582/1.5),IF(M582="НИ",(AB582*НИРА+AC582*НИРАИ)*(V582/1.5),0))</f>
        <v>0</v>
      </c>
      <c r="AX582" s="44">
        <f t="shared" ref="AX582:AX645" si="328">IF(AND(M582="ЦП",B582="ЦМ"),AA582*ЦП,0)</f>
        <v>0</v>
      </c>
      <c r="AY582" s="44">
        <f t="shared" ref="AY582:AY645" si="329">IF(B582="А",IF(M582="РР",AA582*РефАсп,IF(M582="РРФ",AA582*РефФил,0)),0)</f>
        <v>0</v>
      </c>
      <c r="AZ582" s="44">
        <f t="shared" ref="AZ582:AZ645" si="330">IF(AND(Q582="КЭ",M582="ЧК"),AA582*КдЭк,0)</f>
        <v>0</v>
      </c>
      <c r="BA582" s="44">
        <f t="shared" ref="BA582:BA645" si="331">IF(AND(M582="НКД",B582="Д"),AA582*НКД,0)+IF(AND(M582="РПЛ",B582="А"),AA582*РукПЛ,0)+IF(AND(M582="РСтж",B582="А"),AB582*РукСт+AC582*РукИСт,0)+IF(M582="ФГТ",AB582*РукРФа+AC582*РукИна,0)</f>
        <v>0</v>
      </c>
      <c r="BB582" s="44">
        <f t="shared" ref="BB582:BB645" si="332">IF(M582="РК",IF(OR(B582="С",B582="М"),(AB582*РСМ+AC582*РСМИ),0),0)+IF(M582="РК",IF(B582="Б",(AB582*РБ+AC582*РБИ),0),0)+IF(M582="РК",IF(B582="А",(AB582*РНКР+AC582*РНКРИн),0),0)+IF(AND(Q582="ПАкр"),AA582*0.3)</f>
        <v>0</v>
      </c>
      <c r="BC582" s="44">
        <f t="shared" ref="BC582:BC645" si="333">IF(M582="РДП",IF(B582="А",AA582*РРА,IF(OR(B582="С",B582="М"),AA582*РРСМ,IF(B582="Б",AA582*РРБ,0))),IF(M582="РДИ",AA582*РДП,0))</f>
        <v>0</v>
      </c>
      <c r="BD582" s="44">
        <f t="shared" ref="BD582:BD645" si="334">IF(M582="ЧГ",AA582*ЧГ,IF(M582="ПГ",AA582*ПГ,IF(M582="ТЕСТ",ТГИЭ*AF582,IF(M582="СГ",AA582*СГ,0))))</f>
        <v>0</v>
      </c>
      <c r="BE582" s="45">
        <f t="shared" ref="BE582:BE645" si="335">SUM(AL582:BD582)</f>
        <v>44.5</v>
      </c>
      <c r="BF582" s="46"/>
      <c r="BG582" s="47">
        <f t="shared" ref="BG582:BG645" si="336">IF(OR(K582="1;1",K582="1;2",K582=1,K582="3;1",K582="3;2",K582=3,K582="5;1",K582="5;2",K582=5,K582="7;1",K582="7;2",K582=7,K582="9;1",K582="9;2",K582=9,K582=11),SUM(AL582:AN582),0)</f>
        <v>36</v>
      </c>
      <c r="BH582" s="47">
        <f t="shared" ref="BH582:BH645" si="337">IF(BG582&lt;&gt;0,SUM(N582:P582)/2,0)</f>
        <v>2</v>
      </c>
      <c r="BI582" s="47">
        <f t="shared" ref="BI582:BI645" si="338">IF(OR(K582="1;1",K582="1;2",K582=1,K582="3;1",K582="3;2",K582=3,K582="5;1",K582="5;2",K582=5,K582="7;1",K582="7;2",K582=7,K582="9;1",K582="9;2",K582=9,K582=11),SUM(AO582:BD582),0)</f>
        <v>8.5</v>
      </c>
      <c r="BJ582" s="48">
        <f t="shared" ref="BJ582:BJ645" si="339">IF(OR(K582="2;3",K582="2;4",K582=2,K582="4;3",K582="4;4",K582=4,K582="6;3",K582="6;4",K582=6,K582="8;3",K582="8;4",K582=8,K582="10;3",K582="10;4",K582=10,K582=12),SUM(AL582:AN582),0)</f>
        <v>0</v>
      </c>
      <c r="BK582" s="48">
        <f t="shared" ref="BK582:BK645" si="340">IF(BJ582&lt;&gt;0,SUM(N582:P582)/2,0)</f>
        <v>0</v>
      </c>
      <c r="BL582" s="48">
        <f t="shared" ref="BL582:BL645" si="341">IF(OR(K582="2;3",K582="2;4",K582=2,K582="4;3",K582="4;4",K582=4,K582="6;3",K582="6;4",K582=6,K582="8;3",K582="8;4",K582=8,K582="10;3",K582="10;4",K582=10,K582=12),SUM(AO582:BD582),0)</f>
        <v>0</v>
      </c>
    </row>
    <row r="583" spans="1:64" s="2" customFormat="1" ht="30" customHeight="1">
      <c r="A583" s="29" t="str">
        <f t="shared" si="308"/>
        <v>Д</v>
      </c>
      <c r="B583" s="29" t="str">
        <f t="shared" si="309"/>
        <v>Б</v>
      </c>
      <c r="C583" s="30" t="s">
        <v>241</v>
      </c>
      <c r="D583" s="31" t="str">
        <f t="shared" si="310"/>
        <v>'02.03.01</v>
      </c>
      <c r="E583" s="32" t="str">
        <f t="shared" si="311"/>
        <v>Математика и компьютерные науки</v>
      </c>
      <c r="F583" s="33" t="s">
        <v>74</v>
      </c>
      <c r="G583" s="33" t="s">
        <v>75</v>
      </c>
      <c r="H583" s="34"/>
      <c r="I583" s="34"/>
      <c r="J583" s="35" t="s">
        <v>243</v>
      </c>
      <c r="K583" s="36" t="s">
        <v>145</v>
      </c>
      <c r="L583" s="36">
        <v>9</v>
      </c>
      <c r="M583" s="37" t="s">
        <v>78</v>
      </c>
      <c r="N583" s="36">
        <v>2</v>
      </c>
      <c r="O583" s="36"/>
      <c r="P583" s="36"/>
      <c r="Q583" s="37"/>
      <c r="R583" s="36"/>
      <c r="S583" s="36"/>
      <c r="T583" s="36"/>
      <c r="U583" s="36"/>
      <c r="V583" s="36"/>
      <c r="W583" s="39" t="str">
        <f t="shared" si="312"/>
        <v>НКНбд</v>
      </c>
      <c r="X583" s="36" t="s">
        <v>86</v>
      </c>
      <c r="Y583" s="36">
        <v>2</v>
      </c>
      <c r="Z583" s="36">
        <v>1</v>
      </c>
      <c r="AA583" s="39">
        <f t="shared" si="313"/>
        <v>30</v>
      </c>
      <c r="AB583" s="36">
        <v>19</v>
      </c>
      <c r="AC583" s="36">
        <v>11</v>
      </c>
      <c r="AD583" s="40">
        <f t="shared" si="314"/>
        <v>30</v>
      </c>
      <c r="AE583" s="41">
        <f t="shared" si="315"/>
        <v>1</v>
      </c>
      <c r="AF583" s="41">
        <f t="shared" si="316"/>
        <v>1</v>
      </c>
      <c r="AG583" s="42" t="s">
        <v>80</v>
      </c>
      <c r="AH583" s="37" t="s">
        <v>81</v>
      </c>
      <c r="AI583" s="37" t="s">
        <v>94</v>
      </c>
      <c r="AJ583" s="43" t="s">
        <v>124</v>
      </c>
      <c r="AK583" s="37"/>
      <c r="AL583" s="44">
        <f t="shared" si="317"/>
        <v>18</v>
      </c>
      <c r="AM583" s="44">
        <f t="shared" si="318"/>
        <v>0</v>
      </c>
      <c r="AN583" s="44">
        <f t="shared" si="319"/>
        <v>0</v>
      </c>
      <c r="AO583" s="44">
        <f t="shared" si="320"/>
        <v>0</v>
      </c>
      <c r="AP583" s="44">
        <f t="shared" si="321"/>
        <v>0</v>
      </c>
      <c r="AQ583" s="44">
        <f t="shared" si="322"/>
        <v>0</v>
      </c>
      <c r="AR583" s="44">
        <f t="shared" si="323"/>
        <v>0.9</v>
      </c>
      <c r="AS583" s="44">
        <f t="shared" si="324"/>
        <v>0</v>
      </c>
      <c r="AT583" s="44">
        <f t="shared" si="325"/>
        <v>0</v>
      </c>
      <c r="AU583" s="44">
        <f t="shared" si="326"/>
        <v>0</v>
      </c>
      <c r="AV583" s="44">
        <f>IF(M583="ПП",РПП*AA583*(U583/1.5),IF(M583="ВП",ВПр*AA583*(U583/1.5),IF(M583="РПА",РПА*AA583*(U583/1.5),IF(M583="КПА",кпа*AA583*(U583/1.5),0))))</f>
        <v>0</v>
      </c>
      <c r="AW583" s="44">
        <f t="shared" si="327"/>
        <v>0</v>
      </c>
      <c r="AX583" s="44">
        <f t="shared" si="328"/>
        <v>0</v>
      </c>
      <c r="AY583" s="44">
        <f t="shared" si="329"/>
        <v>0</v>
      </c>
      <c r="AZ583" s="44">
        <f t="shared" si="330"/>
        <v>0</v>
      </c>
      <c r="BA583" s="44">
        <f t="shared" si="331"/>
        <v>0</v>
      </c>
      <c r="BB583" s="44">
        <f t="shared" si="332"/>
        <v>0</v>
      </c>
      <c r="BC583" s="44">
        <f t="shared" si="333"/>
        <v>0</v>
      </c>
      <c r="BD583" s="44">
        <f t="shared" si="334"/>
        <v>0</v>
      </c>
      <c r="BE583" s="45">
        <f t="shared" si="335"/>
        <v>18.899999999999999</v>
      </c>
      <c r="BF583" s="46"/>
      <c r="BG583" s="47">
        <f t="shared" si="336"/>
        <v>0</v>
      </c>
      <c r="BH583" s="47">
        <f t="shared" si="337"/>
        <v>0</v>
      </c>
      <c r="BI583" s="47">
        <f t="shared" si="338"/>
        <v>0</v>
      </c>
      <c r="BJ583" s="48">
        <f t="shared" si="339"/>
        <v>18</v>
      </c>
      <c r="BK583" s="48">
        <f t="shared" si="340"/>
        <v>1</v>
      </c>
      <c r="BL583" s="48">
        <f t="shared" si="341"/>
        <v>0.9</v>
      </c>
    </row>
    <row r="584" spans="1:64" s="2" customFormat="1" ht="30" customHeight="1">
      <c r="A584" s="29" t="str">
        <f t="shared" si="308"/>
        <v>Д</v>
      </c>
      <c r="B584" s="29" t="str">
        <f t="shared" si="309"/>
        <v>Б</v>
      </c>
      <c r="C584" s="30" t="s">
        <v>241</v>
      </c>
      <c r="D584" s="31" t="str">
        <f t="shared" si="310"/>
        <v>'02.03.01</v>
      </c>
      <c r="E584" s="32" t="str">
        <f t="shared" si="311"/>
        <v>Математика и компьютерные науки</v>
      </c>
      <c r="F584" s="33" t="s">
        <v>74</v>
      </c>
      <c r="G584" s="33" t="s">
        <v>75</v>
      </c>
      <c r="H584" s="34"/>
      <c r="I584" s="34"/>
      <c r="J584" s="35" t="s">
        <v>243</v>
      </c>
      <c r="K584" s="36" t="s">
        <v>145</v>
      </c>
      <c r="L584" s="36">
        <v>9</v>
      </c>
      <c r="M584" s="37" t="s">
        <v>108</v>
      </c>
      <c r="N584" s="36"/>
      <c r="O584" s="36">
        <v>4</v>
      </c>
      <c r="P584" s="36"/>
      <c r="Q584" s="37" t="s">
        <v>85</v>
      </c>
      <c r="R584" s="36"/>
      <c r="S584" s="36"/>
      <c r="T584" s="36"/>
      <c r="U584" s="36"/>
      <c r="V584" s="36"/>
      <c r="W584" s="39" t="str">
        <f t="shared" si="312"/>
        <v>НКНбд</v>
      </c>
      <c r="X584" s="36" t="s">
        <v>86</v>
      </c>
      <c r="Y584" s="36">
        <v>1</v>
      </c>
      <c r="Z584" s="36">
        <v>1</v>
      </c>
      <c r="AA584" s="39">
        <f t="shared" si="313"/>
        <v>15</v>
      </c>
      <c r="AB584" s="49">
        <v>9</v>
      </c>
      <c r="AC584" s="49">
        <v>6</v>
      </c>
      <c r="AD584" s="40">
        <f t="shared" si="314"/>
        <v>12</v>
      </c>
      <c r="AE584" s="41">
        <f t="shared" si="315"/>
        <v>1</v>
      </c>
      <c r="AF584" s="41">
        <f t="shared" si="316"/>
        <v>1.25</v>
      </c>
      <c r="AG584" s="42" t="s">
        <v>80</v>
      </c>
      <c r="AH584" s="37" t="s">
        <v>81</v>
      </c>
      <c r="AI584" s="37" t="s">
        <v>94</v>
      </c>
      <c r="AJ584" s="43" t="s">
        <v>124</v>
      </c>
      <c r="AK584" s="37"/>
      <c r="AL584" s="44">
        <f t="shared" si="317"/>
        <v>0</v>
      </c>
      <c r="AM584" s="44">
        <f t="shared" si="318"/>
        <v>0</v>
      </c>
      <c r="AN584" s="44">
        <f t="shared" si="319"/>
        <v>36</v>
      </c>
      <c r="AO584" s="44">
        <f t="shared" si="320"/>
        <v>0</v>
      </c>
      <c r="AP584" s="44">
        <f t="shared" si="321"/>
        <v>7.5</v>
      </c>
      <c r="AQ584" s="44">
        <f t="shared" si="322"/>
        <v>1</v>
      </c>
      <c r="AR584" s="44">
        <f t="shared" si="323"/>
        <v>0</v>
      </c>
      <c r="AS584" s="44">
        <f t="shared" si="324"/>
        <v>0</v>
      </c>
      <c r="AT584" s="44">
        <f t="shared" si="325"/>
        <v>0</v>
      </c>
      <c r="AU584" s="44">
        <f t="shared" si="326"/>
        <v>0</v>
      </c>
      <c r="AV584" s="44">
        <f>IF(M584="ПП",РПП*AA584*(U584/1.5),IF(M584="ВП",ВПр*AA584*(U584/1.5),IF(M584="РПА",РПА*AA584*(U584/1.5),IF(M584="КПА",кпа*AA584*(U584/1.5),0))))</f>
        <v>0</v>
      </c>
      <c r="AW584" s="44">
        <f t="shared" si="327"/>
        <v>0</v>
      </c>
      <c r="AX584" s="44">
        <f t="shared" si="328"/>
        <v>0</v>
      </c>
      <c r="AY584" s="44">
        <f t="shared" si="329"/>
        <v>0</v>
      </c>
      <c r="AZ584" s="44">
        <f t="shared" si="330"/>
        <v>0</v>
      </c>
      <c r="BA584" s="44">
        <f t="shared" si="331"/>
        <v>0</v>
      </c>
      <c r="BB584" s="44">
        <f t="shared" si="332"/>
        <v>0</v>
      </c>
      <c r="BC584" s="44">
        <f t="shared" si="333"/>
        <v>0</v>
      </c>
      <c r="BD584" s="44">
        <f t="shared" si="334"/>
        <v>0</v>
      </c>
      <c r="BE584" s="45">
        <f t="shared" si="335"/>
        <v>44.5</v>
      </c>
      <c r="BF584" s="46"/>
      <c r="BG584" s="47">
        <f t="shared" si="336"/>
        <v>0</v>
      </c>
      <c r="BH584" s="47">
        <f t="shared" si="337"/>
        <v>0</v>
      </c>
      <c r="BI584" s="47">
        <f t="shared" si="338"/>
        <v>0</v>
      </c>
      <c r="BJ584" s="48">
        <f t="shared" si="339"/>
        <v>36</v>
      </c>
      <c r="BK584" s="48">
        <f t="shared" si="340"/>
        <v>2</v>
      </c>
      <c r="BL584" s="48">
        <f t="shared" si="341"/>
        <v>8.5</v>
      </c>
    </row>
    <row r="585" spans="1:64" s="2" customFormat="1" ht="30" customHeight="1">
      <c r="A585" s="29" t="str">
        <f t="shared" si="308"/>
        <v>Д</v>
      </c>
      <c r="B585" s="29" t="str">
        <f t="shared" si="309"/>
        <v>Б</v>
      </c>
      <c r="C585" s="30" t="s">
        <v>241</v>
      </c>
      <c r="D585" s="31" t="str">
        <f t="shared" si="310"/>
        <v>'02.03.01</v>
      </c>
      <c r="E585" s="32" t="str">
        <f t="shared" si="311"/>
        <v>Математика и компьютерные науки</v>
      </c>
      <c r="F585" s="33" t="s">
        <v>74</v>
      </c>
      <c r="G585" s="33" t="s">
        <v>75</v>
      </c>
      <c r="H585" s="34"/>
      <c r="I585" s="34"/>
      <c r="J585" s="35" t="s">
        <v>243</v>
      </c>
      <c r="K585" s="36" t="s">
        <v>145</v>
      </c>
      <c r="L585" s="36">
        <v>9</v>
      </c>
      <c r="M585" s="37" t="s">
        <v>108</v>
      </c>
      <c r="N585" s="36"/>
      <c r="O585" s="36">
        <v>4</v>
      </c>
      <c r="P585" s="36"/>
      <c r="Q585" s="37" t="s">
        <v>85</v>
      </c>
      <c r="R585" s="36"/>
      <c r="S585" s="36"/>
      <c r="T585" s="36"/>
      <c r="U585" s="36"/>
      <c r="V585" s="36"/>
      <c r="W585" s="39" t="str">
        <f t="shared" si="312"/>
        <v>НКНбд</v>
      </c>
      <c r="X585" s="36" t="s">
        <v>86</v>
      </c>
      <c r="Y585" s="36">
        <v>1</v>
      </c>
      <c r="Z585" s="36">
        <v>1</v>
      </c>
      <c r="AA585" s="39">
        <f t="shared" si="313"/>
        <v>15</v>
      </c>
      <c r="AB585" s="49">
        <v>10</v>
      </c>
      <c r="AC585" s="49">
        <v>5</v>
      </c>
      <c r="AD585" s="40">
        <f t="shared" si="314"/>
        <v>12</v>
      </c>
      <c r="AE585" s="41">
        <f t="shared" si="315"/>
        <v>1</v>
      </c>
      <c r="AF585" s="41">
        <f t="shared" si="316"/>
        <v>1.25</v>
      </c>
      <c r="AG585" s="42" t="s">
        <v>80</v>
      </c>
      <c r="AH585" s="37" t="s">
        <v>81</v>
      </c>
      <c r="AI585" s="37" t="s">
        <v>94</v>
      </c>
      <c r="AJ585" s="43" t="s">
        <v>124</v>
      </c>
      <c r="AK585" s="37"/>
      <c r="AL585" s="44">
        <f t="shared" si="317"/>
        <v>0</v>
      </c>
      <c r="AM585" s="44">
        <f t="shared" si="318"/>
        <v>0</v>
      </c>
      <c r="AN585" s="44">
        <f t="shared" si="319"/>
        <v>36</v>
      </c>
      <c r="AO585" s="44">
        <f t="shared" si="320"/>
        <v>0</v>
      </c>
      <c r="AP585" s="44">
        <f t="shared" si="321"/>
        <v>7.5</v>
      </c>
      <c r="AQ585" s="44">
        <f t="shared" si="322"/>
        <v>1</v>
      </c>
      <c r="AR585" s="44">
        <f t="shared" si="323"/>
        <v>0</v>
      </c>
      <c r="AS585" s="44">
        <f t="shared" si="324"/>
        <v>0</v>
      </c>
      <c r="AT585" s="44">
        <f t="shared" si="325"/>
        <v>0</v>
      </c>
      <c r="AU585" s="44">
        <f t="shared" si="326"/>
        <v>0</v>
      </c>
      <c r="AV585" s="44">
        <f>IF(M585="ПП",РПП*AA585*(U585/1.5),IF(M585="ВП",ВПр*AA585*(U585/1.5),IF(M585="РПА",РПА*AA585*(U585/1.5),IF(M585="КПА",кпа*AA585*(U585/1.5),0))))</f>
        <v>0</v>
      </c>
      <c r="AW585" s="44">
        <f t="shared" si="327"/>
        <v>0</v>
      </c>
      <c r="AX585" s="44">
        <f t="shared" si="328"/>
        <v>0</v>
      </c>
      <c r="AY585" s="44">
        <f t="shared" si="329"/>
        <v>0</v>
      </c>
      <c r="AZ585" s="44">
        <f t="shared" si="330"/>
        <v>0</v>
      </c>
      <c r="BA585" s="44">
        <f t="shared" si="331"/>
        <v>0</v>
      </c>
      <c r="BB585" s="44">
        <f t="shared" si="332"/>
        <v>0</v>
      </c>
      <c r="BC585" s="44">
        <f t="shared" si="333"/>
        <v>0</v>
      </c>
      <c r="BD585" s="44">
        <f t="shared" si="334"/>
        <v>0</v>
      </c>
      <c r="BE585" s="45">
        <f t="shared" si="335"/>
        <v>44.5</v>
      </c>
      <c r="BF585" s="46"/>
      <c r="BG585" s="47">
        <f t="shared" si="336"/>
        <v>0</v>
      </c>
      <c r="BH585" s="47">
        <f t="shared" si="337"/>
        <v>0</v>
      </c>
      <c r="BI585" s="47">
        <f t="shared" si="338"/>
        <v>0</v>
      </c>
      <c r="BJ585" s="48">
        <f t="shared" si="339"/>
        <v>36</v>
      </c>
      <c r="BK585" s="48">
        <f t="shared" si="340"/>
        <v>2</v>
      </c>
      <c r="BL585" s="48">
        <f t="shared" si="341"/>
        <v>8.5</v>
      </c>
    </row>
    <row r="586" spans="1:64" s="2" customFormat="1" ht="30" customHeight="1">
      <c r="A586" s="29" t="str">
        <f t="shared" si="308"/>
        <v>Д</v>
      </c>
      <c r="B586" s="29" t="str">
        <f t="shared" si="309"/>
        <v>Б</v>
      </c>
      <c r="C586" s="30" t="s">
        <v>241</v>
      </c>
      <c r="D586" s="31" t="str">
        <f t="shared" si="310"/>
        <v>'02.03.01</v>
      </c>
      <c r="E586" s="32" t="str">
        <f t="shared" si="311"/>
        <v>Математика и компьютерные науки</v>
      </c>
      <c r="F586" s="33" t="s">
        <v>74</v>
      </c>
      <c r="G586" s="33" t="s">
        <v>89</v>
      </c>
      <c r="H586" s="34"/>
      <c r="I586" s="34"/>
      <c r="J586" s="35" t="s">
        <v>244</v>
      </c>
      <c r="K586" s="36" t="s">
        <v>77</v>
      </c>
      <c r="L586" s="36">
        <v>9</v>
      </c>
      <c r="M586" s="37" t="s">
        <v>78</v>
      </c>
      <c r="N586" s="36">
        <v>2</v>
      </c>
      <c r="O586" s="36"/>
      <c r="P586" s="36"/>
      <c r="Q586" s="37"/>
      <c r="R586" s="36"/>
      <c r="S586" s="36"/>
      <c r="T586" s="36"/>
      <c r="U586" s="36"/>
      <c r="V586" s="36"/>
      <c r="W586" s="39" t="str">
        <f t="shared" si="312"/>
        <v>НКНбд</v>
      </c>
      <c r="X586" s="36" t="s">
        <v>86</v>
      </c>
      <c r="Y586" s="36">
        <v>2</v>
      </c>
      <c r="Z586" s="36">
        <v>1</v>
      </c>
      <c r="AA586" s="39">
        <f t="shared" si="313"/>
        <v>30</v>
      </c>
      <c r="AB586" s="36">
        <v>19</v>
      </c>
      <c r="AC586" s="36">
        <v>11</v>
      </c>
      <c r="AD586" s="40">
        <f t="shared" si="314"/>
        <v>30</v>
      </c>
      <c r="AE586" s="41">
        <f t="shared" si="315"/>
        <v>1</v>
      </c>
      <c r="AF586" s="41">
        <f t="shared" si="316"/>
        <v>1</v>
      </c>
      <c r="AG586" s="42" t="s">
        <v>93</v>
      </c>
      <c r="AH586" s="37" t="s">
        <v>81</v>
      </c>
      <c r="AI586" s="37" t="s">
        <v>94</v>
      </c>
      <c r="AJ586" s="50" t="s">
        <v>213</v>
      </c>
      <c r="AK586" s="37"/>
      <c r="AL586" s="44">
        <f t="shared" si="317"/>
        <v>18</v>
      </c>
      <c r="AM586" s="44">
        <f t="shared" si="318"/>
        <v>0</v>
      </c>
      <c r="AN586" s="44">
        <f t="shared" si="319"/>
        <v>0</v>
      </c>
      <c r="AO586" s="44">
        <f t="shared" si="320"/>
        <v>0</v>
      </c>
      <c r="AP586" s="44">
        <f t="shared" si="321"/>
        <v>0</v>
      </c>
      <c r="AQ586" s="44">
        <f t="shared" si="322"/>
        <v>0</v>
      </c>
      <c r="AR586" s="44">
        <f t="shared" si="323"/>
        <v>0.9</v>
      </c>
      <c r="AS586" s="44">
        <f t="shared" si="324"/>
        <v>0</v>
      </c>
      <c r="AT586" s="44">
        <f t="shared" si="325"/>
        <v>0</v>
      </c>
      <c r="AU586" s="44">
        <f t="shared" si="326"/>
        <v>0</v>
      </c>
      <c r="AV586" s="44">
        <f>IF(M586="ПП",РПП*AA586*(U586/1.5),IF(M586="ВП",ВПр*AA586*(U586/1.5),IF(M586="РПА",РПА*AA586*(U586/1.5),IF(M586="КПА",кпа*AA586*(U586/1.5),0))))</f>
        <v>0</v>
      </c>
      <c r="AW586" s="44">
        <f t="shared" si="327"/>
        <v>0</v>
      </c>
      <c r="AX586" s="44">
        <f t="shared" si="328"/>
        <v>0</v>
      </c>
      <c r="AY586" s="44">
        <f t="shared" si="329"/>
        <v>0</v>
      </c>
      <c r="AZ586" s="44">
        <f t="shared" si="330"/>
        <v>0</v>
      </c>
      <c r="BA586" s="44">
        <f t="shared" si="331"/>
        <v>0</v>
      </c>
      <c r="BB586" s="44">
        <f t="shared" si="332"/>
        <v>0</v>
      </c>
      <c r="BC586" s="44">
        <f t="shared" si="333"/>
        <v>0</v>
      </c>
      <c r="BD586" s="44">
        <f t="shared" si="334"/>
        <v>0</v>
      </c>
      <c r="BE586" s="45">
        <f t="shared" si="335"/>
        <v>18.899999999999999</v>
      </c>
      <c r="BF586" s="46"/>
      <c r="BG586" s="47">
        <f t="shared" si="336"/>
        <v>18</v>
      </c>
      <c r="BH586" s="47">
        <f t="shared" si="337"/>
        <v>1</v>
      </c>
      <c r="BI586" s="47">
        <f t="shared" si="338"/>
        <v>0.9</v>
      </c>
      <c r="BJ586" s="48">
        <f t="shared" si="339"/>
        <v>0</v>
      </c>
      <c r="BK586" s="48">
        <f t="shared" si="340"/>
        <v>0</v>
      </c>
      <c r="BL586" s="48">
        <f t="shared" si="341"/>
        <v>0</v>
      </c>
    </row>
    <row r="587" spans="1:64" s="2" customFormat="1" ht="30" customHeight="1">
      <c r="A587" s="29" t="str">
        <f t="shared" si="308"/>
        <v>Д</v>
      </c>
      <c r="B587" s="29" t="str">
        <f t="shared" si="309"/>
        <v>Б</v>
      </c>
      <c r="C587" s="30" t="s">
        <v>241</v>
      </c>
      <c r="D587" s="31" t="str">
        <f t="shared" si="310"/>
        <v>'02.03.01</v>
      </c>
      <c r="E587" s="32" t="str">
        <f t="shared" si="311"/>
        <v>Математика и компьютерные науки</v>
      </c>
      <c r="F587" s="33" t="s">
        <v>74</v>
      </c>
      <c r="G587" s="33" t="s">
        <v>89</v>
      </c>
      <c r="H587" s="34"/>
      <c r="I587" s="34"/>
      <c r="J587" s="35" t="s">
        <v>244</v>
      </c>
      <c r="K587" s="36" t="s">
        <v>77</v>
      </c>
      <c r="L587" s="36">
        <v>9</v>
      </c>
      <c r="M587" s="37" t="s">
        <v>108</v>
      </c>
      <c r="N587" s="36"/>
      <c r="O587" s="36">
        <v>4</v>
      </c>
      <c r="P587" s="36"/>
      <c r="Q587" s="37" t="s">
        <v>85</v>
      </c>
      <c r="R587" s="36"/>
      <c r="S587" s="36"/>
      <c r="T587" s="36"/>
      <c r="U587" s="36"/>
      <c r="V587" s="36"/>
      <c r="W587" s="39" t="str">
        <f t="shared" si="312"/>
        <v>НКНбд</v>
      </c>
      <c r="X587" s="36" t="s">
        <v>86</v>
      </c>
      <c r="Y587" s="36">
        <v>1</v>
      </c>
      <c r="Z587" s="36">
        <v>1</v>
      </c>
      <c r="AA587" s="39">
        <f t="shared" si="313"/>
        <v>15</v>
      </c>
      <c r="AB587" s="49">
        <v>9</v>
      </c>
      <c r="AC587" s="49">
        <v>6</v>
      </c>
      <c r="AD587" s="40">
        <f t="shared" si="314"/>
        <v>12</v>
      </c>
      <c r="AE587" s="41">
        <f t="shared" si="315"/>
        <v>1</v>
      </c>
      <c r="AF587" s="41">
        <f t="shared" si="316"/>
        <v>1.25</v>
      </c>
      <c r="AG587" s="42" t="s">
        <v>93</v>
      </c>
      <c r="AH587" s="37" t="s">
        <v>81</v>
      </c>
      <c r="AI587" s="37" t="s">
        <v>94</v>
      </c>
      <c r="AJ587" s="43" t="s">
        <v>213</v>
      </c>
      <c r="AK587" s="37"/>
      <c r="AL587" s="44">
        <f t="shared" si="317"/>
        <v>0</v>
      </c>
      <c r="AM587" s="44">
        <f t="shared" si="318"/>
        <v>0</v>
      </c>
      <c r="AN587" s="44">
        <f t="shared" si="319"/>
        <v>36</v>
      </c>
      <c r="AO587" s="44">
        <f t="shared" si="320"/>
        <v>0</v>
      </c>
      <c r="AP587" s="44">
        <f t="shared" si="321"/>
        <v>7.5</v>
      </c>
      <c r="AQ587" s="44">
        <f t="shared" si="322"/>
        <v>1</v>
      </c>
      <c r="AR587" s="44">
        <f t="shared" si="323"/>
        <v>0</v>
      </c>
      <c r="AS587" s="44">
        <f t="shared" si="324"/>
        <v>0</v>
      </c>
      <c r="AT587" s="44">
        <f t="shared" si="325"/>
        <v>0</v>
      </c>
      <c r="AU587" s="44">
        <f t="shared" si="326"/>
        <v>0</v>
      </c>
      <c r="AV587" s="44">
        <f>IF(M587="ПП",РПП*AA587*(U587/1.5),IF(M587="ВП",ВПр*AA587*(U587/1.5),IF(M587="РПА",РПА*AA587*(U587/1.5),IF(M587="КПА",кпа*AA587*(U587/1.5),0))))</f>
        <v>0</v>
      </c>
      <c r="AW587" s="44">
        <f t="shared" si="327"/>
        <v>0</v>
      </c>
      <c r="AX587" s="44">
        <f t="shared" si="328"/>
        <v>0</v>
      </c>
      <c r="AY587" s="44">
        <f t="shared" si="329"/>
        <v>0</v>
      </c>
      <c r="AZ587" s="44">
        <f t="shared" si="330"/>
        <v>0</v>
      </c>
      <c r="BA587" s="44">
        <f t="shared" si="331"/>
        <v>0</v>
      </c>
      <c r="BB587" s="44">
        <f t="shared" si="332"/>
        <v>0</v>
      </c>
      <c r="BC587" s="44">
        <f t="shared" si="333"/>
        <v>0</v>
      </c>
      <c r="BD587" s="44">
        <f t="shared" si="334"/>
        <v>0</v>
      </c>
      <c r="BE587" s="45">
        <f t="shared" si="335"/>
        <v>44.5</v>
      </c>
      <c r="BF587" s="46"/>
      <c r="BG587" s="47">
        <f t="shared" si="336"/>
        <v>36</v>
      </c>
      <c r="BH587" s="47">
        <f t="shared" si="337"/>
        <v>2</v>
      </c>
      <c r="BI587" s="47">
        <f t="shared" si="338"/>
        <v>8.5</v>
      </c>
      <c r="BJ587" s="48">
        <f t="shared" si="339"/>
        <v>0</v>
      </c>
      <c r="BK587" s="48">
        <f t="shared" si="340"/>
        <v>0</v>
      </c>
      <c r="BL587" s="48">
        <f t="shared" si="341"/>
        <v>0</v>
      </c>
    </row>
    <row r="588" spans="1:64" s="2" customFormat="1" ht="30" customHeight="1">
      <c r="A588" s="29" t="str">
        <f t="shared" si="308"/>
        <v>Д</v>
      </c>
      <c r="B588" s="29" t="str">
        <f t="shared" si="309"/>
        <v>Б</v>
      </c>
      <c r="C588" s="30" t="s">
        <v>241</v>
      </c>
      <c r="D588" s="31" t="str">
        <f t="shared" si="310"/>
        <v>'02.03.01</v>
      </c>
      <c r="E588" s="32" t="str">
        <f t="shared" si="311"/>
        <v>Математика и компьютерные науки</v>
      </c>
      <c r="F588" s="33" t="s">
        <v>74</v>
      </c>
      <c r="G588" s="33" t="s">
        <v>89</v>
      </c>
      <c r="H588" s="34"/>
      <c r="I588" s="34"/>
      <c r="J588" s="35" t="s">
        <v>244</v>
      </c>
      <c r="K588" s="36" t="s">
        <v>77</v>
      </c>
      <c r="L588" s="36">
        <v>9</v>
      </c>
      <c r="M588" s="37" t="s">
        <v>108</v>
      </c>
      <c r="N588" s="36"/>
      <c r="O588" s="36">
        <v>4</v>
      </c>
      <c r="P588" s="36"/>
      <c r="Q588" s="37" t="s">
        <v>85</v>
      </c>
      <c r="R588" s="36"/>
      <c r="S588" s="36"/>
      <c r="T588" s="36"/>
      <c r="U588" s="36"/>
      <c r="V588" s="36"/>
      <c r="W588" s="39" t="str">
        <f t="shared" si="312"/>
        <v>НКНбд</v>
      </c>
      <c r="X588" s="36" t="s">
        <v>86</v>
      </c>
      <c r="Y588" s="36">
        <v>1</v>
      </c>
      <c r="Z588" s="36">
        <v>1</v>
      </c>
      <c r="AA588" s="39">
        <f t="shared" si="313"/>
        <v>15</v>
      </c>
      <c r="AB588" s="49">
        <v>10</v>
      </c>
      <c r="AC588" s="49">
        <v>5</v>
      </c>
      <c r="AD588" s="40">
        <f t="shared" si="314"/>
        <v>12</v>
      </c>
      <c r="AE588" s="41">
        <f t="shared" si="315"/>
        <v>1</v>
      </c>
      <c r="AF588" s="41">
        <f t="shared" si="316"/>
        <v>1.25</v>
      </c>
      <c r="AG588" s="42" t="s">
        <v>93</v>
      </c>
      <c r="AH588" s="37" t="s">
        <v>81</v>
      </c>
      <c r="AI588" s="37" t="s">
        <v>94</v>
      </c>
      <c r="AJ588" s="51" t="s">
        <v>213</v>
      </c>
      <c r="AK588" s="37"/>
      <c r="AL588" s="44">
        <f t="shared" si="317"/>
        <v>0</v>
      </c>
      <c r="AM588" s="44">
        <f t="shared" si="318"/>
        <v>0</v>
      </c>
      <c r="AN588" s="44">
        <f t="shared" si="319"/>
        <v>36</v>
      </c>
      <c r="AO588" s="44">
        <f t="shared" si="320"/>
        <v>0</v>
      </c>
      <c r="AP588" s="44">
        <f t="shared" si="321"/>
        <v>7.5</v>
      </c>
      <c r="AQ588" s="44">
        <f t="shared" si="322"/>
        <v>1</v>
      </c>
      <c r="AR588" s="44">
        <f t="shared" si="323"/>
        <v>0</v>
      </c>
      <c r="AS588" s="44">
        <f t="shared" si="324"/>
        <v>0</v>
      </c>
      <c r="AT588" s="44">
        <f t="shared" si="325"/>
        <v>0</v>
      </c>
      <c r="AU588" s="44">
        <f t="shared" si="326"/>
        <v>0</v>
      </c>
      <c r="AV588" s="44">
        <f>IF(M588="ПП",РПП*AA588*(U588/1.5),IF(M588="ВП",ВПр*AA588*(U588/1.5),IF(M588="РПА",РПА*AA588*(U588/1.5),IF(M588="КПА",кпа*AA588*(U588/1.5),0))))</f>
        <v>0</v>
      </c>
      <c r="AW588" s="44">
        <f t="shared" si="327"/>
        <v>0</v>
      </c>
      <c r="AX588" s="44">
        <f t="shared" si="328"/>
        <v>0</v>
      </c>
      <c r="AY588" s="44">
        <f t="shared" si="329"/>
        <v>0</v>
      </c>
      <c r="AZ588" s="44">
        <f t="shared" si="330"/>
        <v>0</v>
      </c>
      <c r="BA588" s="44">
        <f t="shared" si="331"/>
        <v>0</v>
      </c>
      <c r="BB588" s="44">
        <f t="shared" si="332"/>
        <v>0</v>
      </c>
      <c r="BC588" s="44">
        <f t="shared" si="333"/>
        <v>0</v>
      </c>
      <c r="BD588" s="44">
        <f t="shared" si="334"/>
        <v>0</v>
      </c>
      <c r="BE588" s="45">
        <f t="shared" si="335"/>
        <v>44.5</v>
      </c>
      <c r="BF588" s="46"/>
      <c r="BG588" s="47">
        <f t="shared" si="336"/>
        <v>36</v>
      </c>
      <c r="BH588" s="47">
        <f t="shared" si="337"/>
        <v>2</v>
      </c>
      <c r="BI588" s="47">
        <f t="shared" si="338"/>
        <v>8.5</v>
      </c>
      <c r="BJ588" s="48">
        <f t="shared" si="339"/>
        <v>0</v>
      </c>
      <c r="BK588" s="48">
        <f t="shared" si="340"/>
        <v>0</v>
      </c>
      <c r="BL588" s="48">
        <f t="shared" si="341"/>
        <v>0</v>
      </c>
    </row>
    <row r="589" spans="1:64" s="2" customFormat="1" ht="30" customHeight="1">
      <c r="A589" s="29" t="str">
        <f t="shared" si="308"/>
        <v>Д</v>
      </c>
      <c r="B589" s="29" t="str">
        <f t="shared" si="309"/>
        <v>Б</v>
      </c>
      <c r="C589" s="30" t="s">
        <v>241</v>
      </c>
      <c r="D589" s="31" t="str">
        <f t="shared" si="310"/>
        <v>'02.03.01</v>
      </c>
      <c r="E589" s="32" t="str">
        <f t="shared" si="311"/>
        <v>Математика и компьютерные науки</v>
      </c>
      <c r="F589" s="33" t="s">
        <v>74</v>
      </c>
      <c r="G589" s="33" t="s">
        <v>89</v>
      </c>
      <c r="H589" s="34"/>
      <c r="I589" s="34"/>
      <c r="J589" s="35" t="s">
        <v>200</v>
      </c>
      <c r="K589" s="38" t="s">
        <v>145</v>
      </c>
      <c r="L589" s="36">
        <v>9</v>
      </c>
      <c r="M589" s="37" t="s">
        <v>78</v>
      </c>
      <c r="N589" s="38">
        <v>2</v>
      </c>
      <c r="O589" s="38"/>
      <c r="P589" s="38"/>
      <c r="Q589" s="37" t="s">
        <v>91</v>
      </c>
      <c r="R589" s="38"/>
      <c r="S589" s="38"/>
      <c r="T589" s="38"/>
      <c r="U589" s="38"/>
      <c r="V589" s="38"/>
      <c r="W589" s="39" t="str">
        <f t="shared" si="312"/>
        <v>НКНбд</v>
      </c>
      <c r="X589" s="36" t="s">
        <v>86</v>
      </c>
      <c r="Y589" s="36">
        <v>2</v>
      </c>
      <c r="Z589" s="36">
        <v>1</v>
      </c>
      <c r="AA589" s="39">
        <f t="shared" si="313"/>
        <v>30</v>
      </c>
      <c r="AB589" s="36">
        <v>19</v>
      </c>
      <c r="AC589" s="36">
        <v>11</v>
      </c>
      <c r="AD589" s="40">
        <f t="shared" si="314"/>
        <v>30</v>
      </c>
      <c r="AE589" s="41">
        <f t="shared" si="315"/>
        <v>1</v>
      </c>
      <c r="AF589" s="41">
        <f t="shared" si="316"/>
        <v>1</v>
      </c>
      <c r="AG589" s="42" t="s">
        <v>80</v>
      </c>
      <c r="AH589" s="37" t="s">
        <v>111</v>
      </c>
      <c r="AI589" s="37" t="s">
        <v>94</v>
      </c>
      <c r="AJ589" s="43" t="s">
        <v>112</v>
      </c>
      <c r="AK589" s="37"/>
      <c r="AL589" s="44">
        <f t="shared" si="317"/>
        <v>18</v>
      </c>
      <c r="AM589" s="44">
        <f t="shared" si="318"/>
        <v>0</v>
      </c>
      <c r="AN589" s="44">
        <f t="shared" si="319"/>
        <v>0</v>
      </c>
      <c r="AO589" s="44">
        <f t="shared" si="320"/>
        <v>0</v>
      </c>
      <c r="AP589" s="44">
        <f t="shared" si="321"/>
        <v>15</v>
      </c>
      <c r="AQ589" s="44">
        <f t="shared" si="322"/>
        <v>1</v>
      </c>
      <c r="AR589" s="44">
        <f t="shared" si="323"/>
        <v>0.9</v>
      </c>
      <c r="AS589" s="44">
        <f t="shared" si="324"/>
        <v>0</v>
      </c>
      <c r="AT589" s="44">
        <f t="shared" si="325"/>
        <v>0</v>
      </c>
      <c r="AU589" s="44">
        <f t="shared" si="326"/>
        <v>0</v>
      </c>
      <c r="AV589" s="44">
        <f>IF(M589="ПП",РПП*AA589*(U589/1.5),IF(M589="ВП",ВПр*AA589*(U589/1.5),IF(M589="РПА",РПА*AA589*(U589/1.5),IF(M589="КПА",кпа*AA589*(U589/1.5),0))))</f>
        <v>0</v>
      </c>
      <c r="AW589" s="44">
        <f t="shared" si="327"/>
        <v>0</v>
      </c>
      <c r="AX589" s="44">
        <f t="shared" si="328"/>
        <v>0</v>
      </c>
      <c r="AY589" s="44">
        <f t="shared" si="329"/>
        <v>0</v>
      </c>
      <c r="AZ589" s="44">
        <f t="shared" si="330"/>
        <v>0</v>
      </c>
      <c r="BA589" s="44">
        <f t="shared" si="331"/>
        <v>0</v>
      </c>
      <c r="BB589" s="44">
        <f t="shared" si="332"/>
        <v>0</v>
      </c>
      <c r="BC589" s="44">
        <f t="shared" si="333"/>
        <v>0</v>
      </c>
      <c r="BD589" s="44">
        <f t="shared" si="334"/>
        <v>0</v>
      </c>
      <c r="BE589" s="45">
        <f t="shared" si="335"/>
        <v>34.9</v>
      </c>
      <c r="BF589" s="46"/>
      <c r="BG589" s="47">
        <f t="shared" si="336"/>
        <v>0</v>
      </c>
      <c r="BH589" s="47">
        <f t="shared" si="337"/>
        <v>0</v>
      </c>
      <c r="BI589" s="47">
        <f t="shared" si="338"/>
        <v>0</v>
      </c>
      <c r="BJ589" s="48">
        <f t="shared" si="339"/>
        <v>18</v>
      </c>
      <c r="BK589" s="48">
        <f t="shared" si="340"/>
        <v>1</v>
      </c>
      <c r="BL589" s="48">
        <f t="shared" si="341"/>
        <v>16.899999999999999</v>
      </c>
    </row>
    <row r="590" spans="1:64" s="2" customFormat="1" ht="30" customHeight="1">
      <c r="A590" s="29" t="str">
        <f t="shared" si="308"/>
        <v>Д</v>
      </c>
      <c r="B590" s="29" t="str">
        <f t="shared" si="309"/>
        <v>Б</v>
      </c>
      <c r="C590" s="30" t="s">
        <v>241</v>
      </c>
      <c r="D590" s="31" t="str">
        <f t="shared" si="310"/>
        <v>'02.03.01</v>
      </c>
      <c r="E590" s="32" t="str">
        <f t="shared" si="311"/>
        <v>Математика и компьютерные науки</v>
      </c>
      <c r="F590" s="33" t="s">
        <v>74</v>
      </c>
      <c r="G590" s="33" t="s">
        <v>89</v>
      </c>
      <c r="H590" s="34"/>
      <c r="I590" s="34"/>
      <c r="J590" s="35" t="s">
        <v>200</v>
      </c>
      <c r="K590" s="36" t="s">
        <v>145</v>
      </c>
      <c r="L590" s="36">
        <v>9</v>
      </c>
      <c r="M590" s="37" t="s">
        <v>108</v>
      </c>
      <c r="N590" s="36"/>
      <c r="O590" s="36">
        <v>4</v>
      </c>
      <c r="P590" s="36"/>
      <c r="Q590" s="37"/>
      <c r="R590" s="36"/>
      <c r="S590" s="36"/>
      <c r="T590" s="36"/>
      <c r="U590" s="36"/>
      <c r="V590" s="36"/>
      <c r="W590" s="39" t="str">
        <f t="shared" si="312"/>
        <v>НКНбд</v>
      </c>
      <c r="X590" s="36" t="s">
        <v>86</v>
      </c>
      <c r="Y590" s="36">
        <v>1</v>
      </c>
      <c r="Z590" s="36">
        <v>1</v>
      </c>
      <c r="AA590" s="39">
        <f t="shared" si="313"/>
        <v>15</v>
      </c>
      <c r="AB590" s="49">
        <v>9</v>
      </c>
      <c r="AC590" s="49">
        <v>6</v>
      </c>
      <c r="AD590" s="40">
        <f t="shared" si="314"/>
        <v>12</v>
      </c>
      <c r="AE590" s="41">
        <f t="shared" si="315"/>
        <v>1</v>
      </c>
      <c r="AF590" s="41">
        <f t="shared" si="316"/>
        <v>1.25</v>
      </c>
      <c r="AG590" s="42" t="s">
        <v>80</v>
      </c>
      <c r="AH590" s="37" t="s">
        <v>81</v>
      </c>
      <c r="AI590" s="37" t="s">
        <v>94</v>
      </c>
      <c r="AJ590" s="43" t="s">
        <v>107</v>
      </c>
      <c r="AK590" s="37"/>
      <c r="AL590" s="44">
        <f t="shared" si="317"/>
        <v>0</v>
      </c>
      <c r="AM590" s="44">
        <f t="shared" si="318"/>
        <v>0</v>
      </c>
      <c r="AN590" s="44">
        <f t="shared" si="319"/>
        <v>36</v>
      </c>
      <c r="AO590" s="44">
        <f t="shared" si="320"/>
        <v>0</v>
      </c>
      <c r="AP590" s="44">
        <f t="shared" si="321"/>
        <v>0</v>
      </c>
      <c r="AQ590" s="44">
        <f t="shared" si="322"/>
        <v>0</v>
      </c>
      <c r="AR590" s="44">
        <f t="shared" si="323"/>
        <v>0</v>
      </c>
      <c r="AS590" s="44">
        <f t="shared" si="324"/>
        <v>0</v>
      </c>
      <c r="AT590" s="44">
        <f t="shared" si="325"/>
        <v>0</v>
      </c>
      <c r="AU590" s="44">
        <f t="shared" si="326"/>
        <v>0</v>
      </c>
      <c r="AV590" s="44">
        <f>IF(M590="ПП",РПП*AA590*(U590/1.5),IF(M590="ВП",ВПр*AA590*(U590/1.5),IF(M590="РПА",РПА*AA590*(U590/1.5),IF(M590="КПА",кпа*AA590*(U590/1.5),0))))</f>
        <v>0</v>
      </c>
      <c r="AW590" s="44">
        <f t="shared" si="327"/>
        <v>0</v>
      </c>
      <c r="AX590" s="44">
        <f t="shared" si="328"/>
        <v>0</v>
      </c>
      <c r="AY590" s="44">
        <f t="shared" si="329"/>
        <v>0</v>
      </c>
      <c r="AZ590" s="44">
        <f t="shared" si="330"/>
        <v>0</v>
      </c>
      <c r="BA590" s="44">
        <f t="shared" si="331"/>
        <v>0</v>
      </c>
      <c r="BB590" s="44">
        <f t="shared" si="332"/>
        <v>0</v>
      </c>
      <c r="BC590" s="44">
        <f t="shared" si="333"/>
        <v>0</v>
      </c>
      <c r="BD590" s="44">
        <f t="shared" si="334"/>
        <v>0</v>
      </c>
      <c r="BE590" s="45">
        <f t="shared" si="335"/>
        <v>36</v>
      </c>
      <c r="BF590" s="46"/>
      <c r="BG590" s="47">
        <f t="shared" si="336"/>
        <v>0</v>
      </c>
      <c r="BH590" s="47">
        <f t="shared" si="337"/>
        <v>0</v>
      </c>
      <c r="BI590" s="47">
        <f t="shared" si="338"/>
        <v>0</v>
      </c>
      <c r="BJ590" s="48">
        <f t="shared" si="339"/>
        <v>36</v>
      </c>
      <c r="BK590" s="48">
        <f t="shared" si="340"/>
        <v>2</v>
      </c>
      <c r="BL590" s="48">
        <f t="shared" si="341"/>
        <v>0</v>
      </c>
    </row>
    <row r="591" spans="1:64" s="2" customFormat="1" ht="30" customHeight="1">
      <c r="A591" s="29" t="str">
        <f t="shared" si="308"/>
        <v>Д</v>
      </c>
      <c r="B591" s="29" t="str">
        <f t="shared" si="309"/>
        <v>Б</v>
      </c>
      <c r="C591" s="30" t="s">
        <v>241</v>
      </c>
      <c r="D591" s="31" t="str">
        <f t="shared" si="310"/>
        <v>'02.03.01</v>
      </c>
      <c r="E591" s="32" t="str">
        <f t="shared" si="311"/>
        <v>Математика и компьютерные науки</v>
      </c>
      <c r="F591" s="33" t="s">
        <v>74</v>
      </c>
      <c r="G591" s="33" t="s">
        <v>89</v>
      </c>
      <c r="H591" s="34"/>
      <c r="I591" s="34"/>
      <c r="J591" s="35" t="s">
        <v>200</v>
      </c>
      <c r="K591" s="36" t="s">
        <v>145</v>
      </c>
      <c r="L591" s="36">
        <v>9</v>
      </c>
      <c r="M591" s="37" t="s">
        <v>108</v>
      </c>
      <c r="N591" s="36"/>
      <c r="O591" s="36">
        <v>4</v>
      </c>
      <c r="P591" s="36"/>
      <c r="Q591" s="37"/>
      <c r="R591" s="36"/>
      <c r="S591" s="36"/>
      <c r="T591" s="36"/>
      <c r="U591" s="36"/>
      <c r="V591" s="36"/>
      <c r="W591" s="39" t="str">
        <f t="shared" si="312"/>
        <v>НКНбд</v>
      </c>
      <c r="X591" s="36" t="s">
        <v>86</v>
      </c>
      <c r="Y591" s="36">
        <v>1</v>
      </c>
      <c r="Z591" s="36">
        <v>1</v>
      </c>
      <c r="AA591" s="39">
        <f t="shared" si="313"/>
        <v>15</v>
      </c>
      <c r="AB591" s="49">
        <v>10</v>
      </c>
      <c r="AC591" s="49">
        <v>5</v>
      </c>
      <c r="AD591" s="40">
        <f t="shared" si="314"/>
        <v>12</v>
      </c>
      <c r="AE591" s="41">
        <f t="shared" si="315"/>
        <v>1</v>
      </c>
      <c r="AF591" s="41">
        <f t="shared" si="316"/>
        <v>1.25</v>
      </c>
      <c r="AG591" s="42" t="s">
        <v>80</v>
      </c>
      <c r="AH591" s="37" t="s">
        <v>100</v>
      </c>
      <c r="AI591" s="37" t="s">
        <v>109</v>
      </c>
      <c r="AJ591" s="43" t="s">
        <v>110</v>
      </c>
      <c r="AK591" s="37"/>
      <c r="AL591" s="44">
        <f t="shared" si="317"/>
        <v>0</v>
      </c>
      <c r="AM591" s="44">
        <f t="shared" si="318"/>
        <v>0</v>
      </c>
      <c r="AN591" s="44">
        <f t="shared" si="319"/>
        <v>36</v>
      </c>
      <c r="AO591" s="44">
        <f t="shared" si="320"/>
        <v>0</v>
      </c>
      <c r="AP591" s="44">
        <f t="shared" si="321"/>
        <v>0</v>
      </c>
      <c r="AQ591" s="44">
        <f t="shared" si="322"/>
        <v>0</v>
      </c>
      <c r="AR591" s="44">
        <f t="shared" si="323"/>
        <v>0</v>
      </c>
      <c r="AS591" s="44">
        <f t="shared" si="324"/>
        <v>0</v>
      </c>
      <c r="AT591" s="44">
        <f t="shared" si="325"/>
        <v>0</v>
      </c>
      <c r="AU591" s="44">
        <f t="shared" si="326"/>
        <v>0</v>
      </c>
      <c r="AV591" s="44">
        <f>IF(M591="ПП",РПП*AA591*(U591/1.5),IF(M591="ВП",ВПр*AA591*(U591/1.5),IF(M591="РПА",РПА*AA591*(U591/1.5),IF(M591="КПА",кпа*AA591*(U591/1.5),0))))</f>
        <v>0</v>
      </c>
      <c r="AW591" s="44">
        <f t="shared" si="327"/>
        <v>0</v>
      </c>
      <c r="AX591" s="44">
        <f t="shared" si="328"/>
        <v>0</v>
      </c>
      <c r="AY591" s="44">
        <f t="shared" si="329"/>
        <v>0</v>
      </c>
      <c r="AZ591" s="44">
        <f t="shared" si="330"/>
        <v>0</v>
      </c>
      <c r="BA591" s="44">
        <f t="shared" si="331"/>
        <v>0</v>
      </c>
      <c r="BB591" s="44">
        <f t="shared" si="332"/>
        <v>0</v>
      </c>
      <c r="BC591" s="44">
        <f t="shared" si="333"/>
        <v>0</v>
      </c>
      <c r="BD591" s="44">
        <f t="shared" si="334"/>
        <v>0</v>
      </c>
      <c r="BE591" s="45">
        <f t="shared" si="335"/>
        <v>36</v>
      </c>
      <c r="BF591" s="46"/>
      <c r="BG591" s="47">
        <f t="shared" si="336"/>
        <v>0</v>
      </c>
      <c r="BH591" s="47">
        <f t="shared" si="337"/>
        <v>0</v>
      </c>
      <c r="BI591" s="47">
        <f t="shared" si="338"/>
        <v>0</v>
      </c>
      <c r="BJ591" s="48">
        <f t="shared" si="339"/>
        <v>36</v>
      </c>
      <c r="BK591" s="48">
        <f t="shared" si="340"/>
        <v>2</v>
      </c>
      <c r="BL591" s="48">
        <f t="shared" si="341"/>
        <v>0</v>
      </c>
    </row>
    <row r="592" spans="1:64" s="2" customFormat="1" ht="30" customHeight="1">
      <c r="A592" s="29" t="str">
        <f t="shared" si="308"/>
        <v>Д</v>
      </c>
      <c r="B592" s="29" t="str">
        <f t="shared" si="309"/>
        <v>Б</v>
      </c>
      <c r="C592" s="30" t="s">
        <v>241</v>
      </c>
      <c r="D592" s="31" t="str">
        <f t="shared" si="310"/>
        <v>'02.03.01</v>
      </c>
      <c r="E592" s="32" t="str">
        <f t="shared" si="311"/>
        <v>Математика и компьютерные науки</v>
      </c>
      <c r="F592" s="33" t="s">
        <v>74</v>
      </c>
      <c r="G592" s="33" t="s">
        <v>89</v>
      </c>
      <c r="H592" s="34"/>
      <c r="I592" s="34"/>
      <c r="J592" s="35" t="s">
        <v>245</v>
      </c>
      <c r="K592" s="36" t="s">
        <v>148</v>
      </c>
      <c r="L592" s="36">
        <v>9</v>
      </c>
      <c r="M592" s="37" t="s">
        <v>108</v>
      </c>
      <c r="N592" s="36"/>
      <c r="O592" s="36">
        <v>6</v>
      </c>
      <c r="P592" s="36"/>
      <c r="Q592" s="37" t="s">
        <v>85</v>
      </c>
      <c r="R592" s="36"/>
      <c r="S592" s="36"/>
      <c r="T592" s="36"/>
      <c r="U592" s="36"/>
      <c r="V592" s="36"/>
      <c r="W592" s="39" t="str">
        <f t="shared" si="312"/>
        <v>НКНбд</v>
      </c>
      <c r="X592" s="36" t="s">
        <v>86</v>
      </c>
      <c r="Y592" s="36">
        <v>1</v>
      </c>
      <c r="Z592" s="36">
        <v>1</v>
      </c>
      <c r="AA592" s="39">
        <f t="shared" si="313"/>
        <v>15</v>
      </c>
      <c r="AB592" s="49">
        <v>9</v>
      </c>
      <c r="AC592" s="49">
        <v>6</v>
      </c>
      <c r="AD592" s="40">
        <f t="shared" si="314"/>
        <v>12</v>
      </c>
      <c r="AE592" s="41">
        <f t="shared" si="315"/>
        <v>1</v>
      </c>
      <c r="AF592" s="41">
        <f t="shared" si="316"/>
        <v>1.25</v>
      </c>
      <c r="AG592" s="42" t="s">
        <v>80</v>
      </c>
      <c r="AH592" s="37" t="s">
        <v>81</v>
      </c>
      <c r="AI592" s="37" t="s">
        <v>94</v>
      </c>
      <c r="AJ592" s="43" t="s">
        <v>197</v>
      </c>
      <c r="AK592" s="37"/>
      <c r="AL592" s="44">
        <f t="shared" si="317"/>
        <v>0</v>
      </c>
      <c r="AM592" s="44">
        <f t="shared" si="318"/>
        <v>0</v>
      </c>
      <c r="AN592" s="44">
        <f t="shared" si="319"/>
        <v>54</v>
      </c>
      <c r="AO592" s="44">
        <f t="shared" si="320"/>
        <v>0</v>
      </c>
      <c r="AP592" s="44">
        <f t="shared" si="321"/>
        <v>7.5</v>
      </c>
      <c r="AQ592" s="44">
        <f t="shared" si="322"/>
        <v>1</v>
      </c>
      <c r="AR592" s="44">
        <f t="shared" si="323"/>
        <v>0</v>
      </c>
      <c r="AS592" s="44">
        <f t="shared" si="324"/>
        <v>0</v>
      </c>
      <c r="AT592" s="44">
        <f t="shared" si="325"/>
        <v>0</v>
      </c>
      <c r="AU592" s="44">
        <f t="shared" si="326"/>
        <v>0</v>
      </c>
      <c r="AV592" s="44">
        <f>IF(M592="ПП",РПП*AA592*(U592/1.5),IF(M592="ВП",ВПр*AA592*(U592/1.5),IF(M592="РПА",РПА*AA592*(U592/1.5),IF(M592="КПА",кпа*AA592*(U592/1.5),0))))</f>
        <v>0</v>
      </c>
      <c r="AW592" s="44">
        <f t="shared" si="327"/>
        <v>0</v>
      </c>
      <c r="AX592" s="44">
        <f t="shared" si="328"/>
        <v>0</v>
      </c>
      <c r="AY592" s="44">
        <f t="shared" si="329"/>
        <v>0</v>
      </c>
      <c r="AZ592" s="44">
        <f t="shared" si="330"/>
        <v>0</v>
      </c>
      <c r="BA592" s="44">
        <f t="shared" si="331"/>
        <v>0</v>
      </c>
      <c r="BB592" s="44">
        <f t="shared" si="332"/>
        <v>0</v>
      </c>
      <c r="BC592" s="44">
        <f t="shared" si="333"/>
        <v>0</v>
      </c>
      <c r="BD592" s="44">
        <f t="shared" si="334"/>
        <v>0</v>
      </c>
      <c r="BE592" s="45">
        <f t="shared" si="335"/>
        <v>62.5</v>
      </c>
      <c r="BF592" s="46"/>
      <c r="BG592" s="47">
        <f t="shared" si="336"/>
        <v>0</v>
      </c>
      <c r="BH592" s="47">
        <f t="shared" si="337"/>
        <v>0</v>
      </c>
      <c r="BI592" s="47">
        <f t="shared" si="338"/>
        <v>0</v>
      </c>
      <c r="BJ592" s="48">
        <f t="shared" si="339"/>
        <v>54</v>
      </c>
      <c r="BK592" s="48">
        <f t="shared" si="340"/>
        <v>3</v>
      </c>
      <c r="BL592" s="48">
        <f t="shared" si="341"/>
        <v>8.5</v>
      </c>
    </row>
    <row r="593" spans="1:64" s="2" customFormat="1" ht="30" customHeight="1">
      <c r="A593" s="29" t="str">
        <f t="shared" si="308"/>
        <v>Д</v>
      </c>
      <c r="B593" s="29" t="str">
        <f t="shared" si="309"/>
        <v>Б</v>
      </c>
      <c r="C593" s="30" t="s">
        <v>241</v>
      </c>
      <c r="D593" s="31" t="str">
        <f t="shared" si="310"/>
        <v>'02.03.01</v>
      </c>
      <c r="E593" s="32" t="str">
        <f t="shared" si="311"/>
        <v>Математика и компьютерные науки</v>
      </c>
      <c r="F593" s="33" t="s">
        <v>74</v>
      </c>
      <c r="G593" s="33" t="s">
        <v>89</v>
      </c>
      <c r="H593" s="34"/>
      <c r="I593" s="34"/>
      <c r="J593" s="35" t="s">
        <v>245</v>
      </c>
      <c r="K593" s="36" t="s">
        <v>148</v>
      </c>
      <c r="L593" s="36">
        <v>9</v>
      </c>
      <c r="M593" s="37" t="s">
        <v>108</v>
      </c>
      <c r="N593" s="36"/>
      <c r="O593" s="36">
        <v>6</v>
      </c>
      <c r="P593" s="36"/>
      <c r="Q593" s="37" t="s">
        <v>85</v>
      </c>
      <c r="R593" s="36"/>
      <c r="S593" s="36"/>
      <c r="T593" s="36"/>
      <c r="U593" s="36"/>
      <c r="V593" s="36"/>
      <c r="W593" s="39" t="str">
        <f t="shared" si="312"/>
        <v>НКНбд</v>
      </c>
      <c r="X593" s="36" t="s">
        <v>86</v>
      </c>
      <c r="Y593" s="36">
        <v>1</v>
      </c>
      <c r="Z593" s="36">
        <v>1</v>
      </c>
      <c r="AA593" s="39">
        <f t="shared" si="313"/>
        <v>15</v>
      </c>
      <c r="AB593" s="49">
        <v>10</v>
      </c>
      <c r="AC593" s="49">
        <v>5</v>
      </c>
      <c r="AD593" s="40">
        <f t="shared" si="314"/>
        <v>12</v>
      </c>
      <c r="AE593" s="41">
        <f t="shared" si="315"/>
        <v>1</v>
      </c>
      <c r="AF593" s="41">
        <f t="shared" si="316"/>
        <v>1.25</v>
      </c>
      <c r="AG593" s="42" t="s">
        <v>80</v>
      </c>
      <c r="AH593" s="37" t="s">
        <v>81</v>
      </c>
      <c r="AI593" s="37" t="s">
        <v>94</v>
      </c>
      <c r="AJ593" s="43" t="s">
        <v>197</v>
      </c>
      <c r="AK593" s="37"/>
      <c r="AL593" s="44">
        <f t="shared" si="317"/>
        <v>0</v>
      </c>
      <c r="AM593" s="44">
        <f t="shared" si="318"/>
        <v>0</v>
      </c>
      <c r="AN593" s="44">
        <f t="shared" si="319"/>
        <v>54</v>
      </c>
      <c r="AO593" s="44">
        <f t="shared" si="320"/>
        <v>0</v>
      </c>
      <c r="AP593" s="44">
        <f t="shared" si="321"/>
        <v>7.5</v>
      </c>
      <c r="AQ593" s="44">
        <f t="shared" si="322"/>
        <v>1</v>
      </c>
      <c r="AR593" s="44">
        <f t="shared" si="323"/>
        <v>0</v>
      </c>
      <c r="AS593" s="44">
        <f t="shared" si="324"/>
        <v>0</v>
      </c>
      <c r="AT593" s="44">
        <f t="shared" si="325"/>
        <v>0</v>
      </c>
      <c r="AU593" s="44">
        <f t="shared" si="326"/>
        <v>0</v>
      </c>
      <c r="AV593" s="44">
        <f>IF(M593="ПП",РПП*AA593*(U593/1.5),IF(M593="ВП",ВПр*AA593*(U593/1.5),IF(M593="РПА",РПА*AA593*(U593/1.5),IF(M593="КПА",кпа*AA593*(U593/1.5),0))))</f>
        <v>0</v>
      </c>
      <c r="AW593" s="44">
        <f t="shared" si="327"/>
        <v>0</v>
      </c>
      <c r="AX593" s="44">
        <f t="shared" si="328"/>
        <v>0</v>
      </c>
      <c r="AY593" s="44">
        <f t="shared" si="329"/>
        <v>0</v>
      </c>
      <c r="AZ593" s="44">
        <f t="shared" si="330"/>
        <v>0</v>
      </c>
      <c r="BA593" s="44">
        <f t="shared" si="331"/>
        <v>0</v>
      </c>
      <c r="BB593" s="44">
        <f t="shared" si="332"/>
        <v>0</v>
      </c>
      <c r="BC593" s="44">
        <f t="shared" si="333"/>
        <v>0</v>
      </c>
      <c r="BD593" s="44">
        <f t="shared" si="334"/>
        <v>0</v>
      </c>
      <c r="BE593" s="45">
        <f t="shared" si="335"/>
        <v>62.5</v>
      </c>
      <c r="BF593" s="46"/>
      <c r="BG593" s="47">
        <f t="shared" si="336"/>
        <v>0</v>
      </c>
      <c r="BH593" s="47">
        <f t="shared" si="337"/>
        <v>0</v>
      </c>
      <c r="BI593" s="47">
        <f t="shared" si="338"/>
        <v>0</v>
      </c>
      <c r="BJ593" s="48">
        <f t="shared" si="339"/>
        <v>54</v>
      </c>
      <c r="BK593" s="48">
        <f t="shared" si="340"/>
        <v>3</v>
      </c>
      <c r="BL593" s="48">
        <f t="shared" si="341"/>
        <v>8.5</v>
      </c>
    </row>
    <row r="594" spans="1:64" s="2" customFormat="1" ht="30" customHeight="1">
      <c r="A594" s="29" t="str">
        <f t="shared" si="308"/>
        <v>Д</v>
      </c>
      <c r="B594" s="29" t="str">
        <f t="shared" si="309"/>
        <v>Б</v>
      </c>
      <c r="C594" s="30" t="s">
        <v>241</v>
      </c>
      <c r="D594" s="31" t="str">
        <f t="shared" si="310"/>
        <v>'02.03.01</v>
      </c>
      <c r="E594" s="32" t="str">
        <f t="shared" si="311"/>
        <v>Математика и компьютерные науки</v>
      </c>
      <c r="F594" s="33" t="s">
        <v>74</v>
      </c>
      <c r="G594" s="33" t="s">
        <v>129</v>
      </c>
      <c r="H594" s="34"/>
      <c r="I594" s="34" t="s">
        <v>246</v>
      </c>
      <c r="J594" s="35" t="s">
        <v>198</v>
      </c>
      <c r="K594" s="36" t="s">
        <v>77</v>
      </c>
      <c r="L594" s="36">
        <v>9</v>
      </c>
      <c r="M594" s="37" t="s">
        <v>78</v>
      </c>
      <c r="N594" s="36">
        <v>2</v>
      </c>
      <c r="O594" s="36"/>
      <c r="P594" s="36"/>
      <c r="Q594" s="37"/>
      <c r="R594" s="36"/>
      <c r="S594" s="36"/>
      <c r="T594" s="36"/>
      <c r="U594" s="36"/>
      <c r="V594" s="36"/>
      <c r="W594" s="39" t="str">
        <f t="shared" si="312"/>
        <v>НКНбд</v>
      </c>
      <c r="X594" s="36" t="s">
        <v>86</v>
      </c>
      <c r="Y594" s="36">
        <v>1</v>
      </c>
      <c r="Z594" s="36">
        <v>1</v>
      </c>
      <c r="AA594" s="39">
        <f t="shared" si="313"/>
        <v>8</v>
      </c>
      <c r="AB594" s="54">
        <v>5</v>
      </c>
      <c r="AC594" s="54">
        <v>3</v>
      </c>
      <c r="AD594" s="40">
        <f t="shared" si="314"/>
        <v>8</v>
      </c>
      <c r="AE594" s="41">
        <f t="shared" si="315"/>
        <v>1</v>
      </c>
      <c r="AF594" s="41">
        <f t="shared" si="316"/>
        <v>1</v>
      </c>
      <c r="AG594" s="42" t="s">
        <v>80</v>
      </c>
      <c r="AH594" s="37" t="s">
        <v>81</v>
      </c>
      <c r="AI594" s="37" t="s">
        <v>94</v>
      </c>
      <c r="AJ594" s="50" t="s">
        <v>197</v>
      </c>
      <c r="AK594" s="37"/>
      <c r="AL594" s="44">
        <f t="shared" si="317"/>
        <v>18</v>
      </c>
      <c r="AM594" s="44">
        <f t="shared" si="318"/>
        <v>0</v>
      </c>
      <c r="AN594" s="44">
        <f t="shared" si="319"/>
        <v>0</v>
      </c>
      <c r="AO594" s="44">
        <f t="shared" si="320"/>
        <v>0</v>
      </c>
      <c r="AP594" s="44">
        <f t="shared" si="321"/>
        <v>0</v>
      </c>
      <c r="AQ594" s="44">
        <f t="shared" si="322"/>
        <v>0</v>
      </c>
      <c r="AR594" s="44">
        <f t="shared" si="323"/>
        <v>0.9</v>
      </c>
      <c r="AS594" s="44">
        <f t="shared" si="324"/>
        <v>0</v>
      </c>
      <c r="AT594" s="44">
        <f t="shared" si="325"/>
        <v>0</v>
      </c>
      <c r="AU594" s="44">
        <f t="shared" si="326"/>
        <v>0</v>
      </c>
      <c r="AV594" s="44">
        <f>IF(M594="ПП",РПП*AA594*(U594/1.5),IF(M594="ВП",ВПр*AA594*(U594/1.5),IF(M594="РПА",РПА*AA594*(U594/1.5),IF(M594="КПА",кпа*AA594*(U594/1.5),0))))</f>
        <v>0</v>
      </c>
      <c r="AW594" s="44">
        <f t="shared" si="327"/>
        <v>0</v>
      </c>
      <c r="AX594" s="44">
        <f t="shared" si="328"/>
        <v>0</v>
      </c>
      <c r="AY594" s="44">
        <f t="shared" si="329"/>
        <v>0</v>
      </c>
      <c r="AZ594" s="44">
        <f t="shared" si="330"/>
        <v>0</v>
      </c>
      <c r="BA594" s="44">
        <f t="shared" si="331"/>
        <v>0</v>
      </c>
      <c r="BB594" s="44">
        <f t="shared" si="332"/>
        <v>0</v>
      </c>
      <c r="BC594" s="44">
        <f t="shared" si="333"/>
        <v>0</v>
      </c>
      <c r="BD594" s="44">
        <f t="shared" si="334"/>
        <v>0</v>
      </c>
      <c r="BE594" s="45">
        <f t="shared" si="335"/>
        <v>18.899999999999999</v>
      </c>
      <c r="BF594" s="46"/>
      <c r="BG594" s="47">
        <f t="shared" si="336"/>
        <v>18</v>
      </c>
      <c r="BH594" s="47">
        <f t="shared" si="337"/>
        <v>1</v>
      </c>
      <c r="BI594" s="47">
        <f t="shared" si="338"/>
        <v>0.9</v>
      </c>
      <c r="BJ594" s="48">
        <f t="shared" si="339"/>
        <v>0</v>
      </c>
      <c r="BK594" s="48">
        <f t="shared" si="340"/>
        <v>0</v>
      </c>
      <c r="BL594" s="48">
        <f t="shared" si="341"/>
        <v>0</v>
      </c>
    </row>
    <row r="595" spans="1:64" s="2" customFormat="1" ht="30" customHeight="1">
      <c r="A595" s="29" t="str">
        <f t="shared" si="308"/>
        <v>Д</v>
      </c>
      <c r="B595" s="29" t="str">
        <f t="shared" si="309"/>
        <v>Б</v>
      </c>
      <c r="C595" s="30" t="s">
        <v>241</v>
      </c>
      <c r="D595" s="31" t="str">
        <f t="shared" si="310"/>
        <v>'02.03.01</v>
      </c>
      <c r="E595" s="32" t="str">
        <f t="shared" si="311"/>
        <v>Математика и компьютерные науки</v>
      </c>
      <c r="F595" s="33" t="s">
        <v>74</v>
      </c>
      <c r="G595" s="33" t="s">
        <v>129</v>
      </c>
      <c r="H595" s="34"/>
      <c r="I595" s="34" t="s">
        <v>246</v>
      </c>
      <c r="J595" s="35" t="s">
        <v>198</v>
      </c>
      <c r="K595" s="36" t="s">
        <v>77</v>
      </c>
      <c r="L595" s="36">
        <v>9</v>
      </c>
      <c r="M595" s="37" t="s">
        <v>108</v>
      </c>
      <c r="N595" s="36"/>
      <c r="O595" s="36">
        <v>2</v>
      </c>
      <c r="P595" s="36"/>
      <c r="Q595" s="37" t="s">
        <v>85</v>
      </c>
      <c r="R595" s="36"/>
      <c r="S595" s="36"/>
      <c r="T595" s="36"/>
      <c r="U595" s="36"/>
      <c r="V595" s="36"/>
      <c r="W595" s="39" t="str">
        <f t="shared" si="312"/>
        <v>НКНбд</v>
      </c>
      <c r="X595" s="36" t="s">
        <v>86</v>
      </c>
      <c r="Y595" s="36">
        <v>1</v>
      </c>
      <c r="Z595" s="36">
        <v>1</v>
      </c>
      <c r="AA595" s="39">
        <f t="shared" si="313"/>
        <v>8</v>
      </c>
      <c r="AB595" s="53">
        <v>5</v>
      </c>
      <c r="AC595" s="53">
        <v>3</v>
      </c>
      <c r="AD595" s="40">
        <f t="shared" si="314"/>
        <v>12</v>
      </c>
      <c r="AE595" s="41">
        <f t="shared" si="315"/>
        <v>0.66666666666666663</v>
      </c>
      <c r="AF595" s="41">
        <f t="shared" si="316"/>
        <v>0.66666666666666663</v>
      </c>
      <c r="AG595" s="42" t="s">
        <v>80</v>
      </c>
      <c r="AH595" s="37" t="s">
        <v>81</v>
      </c>
      <c r="AI595" s="37" t="s">
        <v>94</v>
      </c>
      <c r="AJ595" s="43" t="s">
        <v>197</v>
      </c>
      <c r="AK595" s="37"/>
      <c r="AL595" s="44">
        <f t="shared" si="317"/>
        <v>0</v>
      </c>
      <c r="AM595" s="44">
        <f t="shared" si="318"/>
        <v>0</v>
      </c>
      <c r="AN595" s="44">
        <f t="shared" si="319"/>
        <v>12</v>
      </c>
      <c r="AO595" s="44">
        <f t="shared" si="320"/>
        <v>0</v>
      </c>
      <c r="AP595" s="44">
        <f t="shared" si="321"/>
        <v>4</v>
      </c>
      <c r="AQ595" s="44">
        <f t="shared" si="322"/>
        <v>1</v>
      </c>
      <c r="AR595" s="44">
        <f t="shared" si="323"/>
        <v>0</v>
      </c>
      <c r="AS595" s="44">
        <f t="shared" si="324"/>
        <v>0</v>
      </c>
      <c r="AT595" s="44">
        <f t="shared" si="325"/>
        <v>0</v>
      </c>
      <c r="AU595" s="44">
        <f t="shared" si="326"/>
        <v>0</v>
      </c>
      <c r="AV595" s="44">
        <f>IF(M595="ПП",РПП*AA595*(U595/1.5),IF(M595="ВП",ВПр*AA595*(U595/1.5),IF(M595="РПА",РПА*AA595*(U595/1.5),IF(M595="КПА",кпа*AA595*(U595/1.5),0))))</f>
        <v>0</v>
      </c>
      <c r="AW595" s="44">
        <f t="shared" si="327"/>
        <v>0</v>
      </c>
      <c r="AX595" s="44">
        <f t="shared" si="328"/>
        <v>0</v>
      </c>
      <c r="AY595" s="44">
        <f t="shared" si="329"/>
        <v>0</v>
      </c>
      <c r="AZ595" s="44">
        <f t="shared" si="330"/>
        <v>0</v>
      </c>
      <c r="BA595" s="44">
        <f t="shared" si="331"/>
        <v>0</v>
      </c>
      <c r="BB595" s="44">
        <f t="shared" si="332"/>
        <v>0</v>
      </c>
      <c r="BC595" s="44">
        <f t="shared" si="333"/>
        <v>0</v>
      </c>
      <c r="BD595" s="44">
        <f t="shared" si="334"/>
        <v>0</v>
      </c>
      <c r="BE595" s="45">
        <f t="shared" si="335"/>
        <v>17</v>
      </c>
      <c r="BF595" s="46"/>
      <c r="BG595" s="47">
        <f t="shared" si="336"/>
        <v>12</v>
      </c>
      <c r="BH595" s="47">
        <f t="shared" si="337"/>
        <v>1</v>
      </c>
      <c r="BI595" s="47">
        <f t="shared" si="338"/>
        <v>5</v>
      </c>
      <c r="BJ595" s="48">
        <f t="shared" si="339"/>
        <v>0</v>
      </c>
      <c r="BK595" s="48">
        <f t="shared" si="340"/>
        <v>0</v>
      </c>
      <c r="BL595" s="48">
        <f t="shared" si="341"/>
        <v>0</v>
      </c>
    </row>
    <row r="596" spans="1:64" s="2" customFormat="1" ht="30" customHeight="1">
      <c r="A596" s="29" t="str">
        <f t="shared" si="308"/>
        <v>Д</v>
      </c>
      <c r="B596" s="29" t="str">
        <f t="shared" si="309"/>
        <v>Б</v>
      </c>
      <c r="C596" s="30" t="s">
        <v>241</v>
      </c>
      <c r="D596" s="31" t="str">
        <f t="shared" si="310"/>
        <v>'02.03.01</v>
      </c>
      <c r="E596" s="32" t="str">
        <f t="shared" si="311"/>
        <v>Математика и компьютерные науки</v>
      </c>
      <c r="F596" s="33" t="s">
        <v>74</v>
      </c>
      <c r="G596" s="33" t="s">
        <v>129</v>
      </c>
      <c r="H596" s="34"/>
      <c r="I596" s="34" t="s">
        <v>246</v>
      </c>
      <c r="J596" s="35" t="s">
        <v>199</v>
      </c>
      <c r="K596" s="36" t="s">
        <v>142</v>
      </c>
      <c r="L596" s="36">
        <v>9</v>
      </c>
      <c r="M596" s="37" t="s">
        <v>78</v>
      </c>
      <c r="N596" s="36">
        <v>2</v>
      </c>
      <c r="O596" s="36"/>
      <c r="P596" s="36"/>
      <c r="Q596" s="37" t="s">
        <v>91</v>
      </c>
      <c r="R596" s="36"/>
      <c r="S596" s="36"/>
      <c r="T596" s="36"/>
      <c r="U596" s="36"/>
      <c r="V596" s="36"/>
      <c r="W596" s="39" t="str">
        <f t="shared" si="312"/>
        <v>НКНбд</v>
      </c>
      <c r="X596" s="36" t="s">
        <v>86</v>
      </c>
      <c r="Y596" s="36">
        <v>1</v>
      </c>
      <c r="Z596" s="36">
        <v>1</v>
      </c>
      <c r="AA596" s="39">
        <f t="shared" si="313"/>
        <v>8</v>
      </c>
      <c r="AB596" s="54">
        <v>5</v>
      </c>
      <c r="AC596" s="54">
        <v>3</v>
      </c>
      <c r="AD596" s="40">
        <f t="shared" si="314"/>
        <v>8</v>
      </c>
      <c r="AE596" s="41">
        <f t="shared" si="315"/>
        <v>1</v>
      </c>
      <c r="AF596" s="41">
        <f t="shared" si="316"/>
        <v>1</v>
      </c>
      <c r="AG596" s="42" t="s">
        <v>80</v>
      </c>
      <c r="AH596" s="37" t="s">
        <v>81</v>
      </c>
      <c r="AI596" s="37" t="s">
        <v>94</v>
      </c>
      <c r="AJ596" s="51" t="s">
        <v>197</v>
      </c>
      <c r="AK596" s="37"/>
      <c r="AL596" s="44">
        <f t="shared" si="317"/>
        <v>18</v>
      </c>
      <c r="AM596" s="44">
        <f t="shared" si="318"/>
        <v>0</v>
      </c>
      <c r="AN596" s="44">
        <f t="shared" si="319"/>
        <v>0</v>
      </c>
      <c r="AO596" s="44">
        <f t="shared" si="320"/>
        <v>0</v>
      </c>
      <c r="AP596" s="44">
        <f t="shared" si="321"/>
        <v>4</v>
      </c>
      <c r="AQ596" s="44">
        <f t="shared" si="322"/>
        <v>1</v>
      </c>
      <c r="AR596" s="44">
        <f t="shared" si="323"/>
        <v>0.9</v>
      </c>
      <c r="AS596" s="44">
        <f t="shared" si="324"/>
        <v>0</v>
      </c>
      <c r="AT596" s="44">
        <f t="shared" si="325"/>
        <v>0</v>
      </c>
      <c r="AU596" s="44">
        <f t="shared" si="326"/>
        <v>0</v>
      </c>
      <c r="AV596" s="44">
        <f>IF(M596="ПП",РПП*AA596*(U596/1.5),IF(M596="ВП",ВПр*AA596*(U596/1.5),IF(M596="РПА",РПА*AA596*(U596/1.5),IF(M596="КПА",кпа*AA596*(U596/1.5),0))))</f>
        <v>0</v>
      </c>
      <c r="AW596" s="44">
        <f t="shared" si="327"/>
        <v>0</v>
      </c>
      <c r="AX596" s="44">
        <f t="shared" si="328"/>
        <v>0</v>
      </c>
      <c r="AY596" s="44">
        <f t="shared" si="329"/>
        <v>0</v>
      </c>
      <c r="AZ596" s="44">
        <f t="shared" si="330"/>
        <v>0</v>
      </c>
      <c r="BA596" s="44">
        <f t="shared" si="331"/>
        <v>0</v>
      </c>
      <c r="BB596" s="44">
        <f t="shared" si="332"/>
        <v>0</v>
      </c>
      <c r="BC596" s="44">
        <f t="shared" si="333"/>
        <v>0</v>
      </c>
      <c r="BD596" s="44">
        <f t="shared" si="334"/>
        <v>0</v>
      </c>
      <c r="BE596" s="45">
        <f t="shared" si="335"/>
        <v>23.9</v>
      </c>
      <c r="BF596" s="46"/>
      <c r="BG596" s="47">
        <f t="shared" si="336"/>
        <v>18</v>
      </c>
      <c r="BH596" s="47">
        <f t="shared" si="337"/>
        <v>1</v>
      </c>
      <c r="BI596" s="47">
        <f t="shared" si="338"/>
        <v>5.9</v>
      </c>
      <c r="BJ596" s="48">
        <f t="shared" si="339"/>
        <v>0</v>
      </c>
      <c r="BK596" s="48">
        <f t="shared" si="340"/>
        <v>0</v>
      </c>
      <c r="BL596" s="48">
        <f t="shared" si="341"/>
        <v>0</v>
      </c>
    </row>
    <row r="597" spans="1:64" s="2" customFormat="1" ht="30" customHeight="1">
      <c r="A597" s="29" t="str">
        <f t="shared" si="308"/>
        <v>Д</v>
      </c>
      <c r="B597" s="29" t="str">
        <f t="shared" si="309"/>
        <v>Б</v>
      </c>
      <c r="C597" s="30" t="s">
        <v>241</v>
      </c>
      <c r="D597" s="31" t="str">
        <f t="shared" si="310"/>
        <v>'02.03.01</v>
      </c>
      <c r="E597" s="32" t="str">
        <f t="shared" si="311"/>
        <v>Математика и компьютерные науки</v>
      </c>
      <c r="F597" s="33" t="s">
        <v>74</v>
      </c>
      <c r="G597" s="33" t="s">
        <v>129</v>
      </c>
      <c r="H597" s="34"/>
      <c r="I597" s="34" t="s">
        <v>246</v>
      </c>
      <c r="J597" s="35" t="s">
        <v>199</v>
      </c>
      <c r="K597" s="38" t="s">
        <v>142</v>
      </c>
      <c r="L597" s="36">
        <v>9</v>
      </c>
      <c r="M597" s="37" t="s">
        <v>108</v>
      </c>
      <c r="N597" s="38"/>
      <c r="O597" s="38">
        <v>4</v>
      </c>
      <c r="P597" s="38"/>
      <c r="Q597" s="37"/>
      <c r="R597" s="38"/>
      <c r="S597" s="38"/>
      <c r="T597" s="38"/>
      <c r="U597" s="38"/>
      <c r="V597" s="38"/>
      <c r="W597" s="39" t="str">
        <f t="shared" si="312"/>
        <v>НКНбд</v>
      </c>
      <c r="X597" s="36" t="s">
        <v>86</v>
      </c>
      <c r="Y597" s="36">
        <v>1</v>
      </c>
      <c r="Z597" s="36">
        <v>1</v>
      </c>
      <c r="AA597" s="39">
        <f t="shared" si="313"/>
        <v>8</v>
      </c>
      <c r="AB597" s="53">
        <v>5</v>
      </c>
      <c r="AC597" s="53">
        <v>3</v>
      </c>
      <c r="AD597" s="40">
        <f t="shared" si="314"/>
        <v>12</v>
      </c>
      <c r="AE597" s="41">
        <f t="shared" si="315"/>
        <v>0.66666666666666663</v>
      </c>
      <c r="AF597" s="41">
        <f t="shared" si="316"/>
        <v>0.66666666666666663</v>
      </c>
      <c r="AG597" s="42" t="s">
        <v>80</v>
      </c>
      <c r="AH597" s="37" t="s">
        <v>81</v>
      </c>
      <c r="AI597" s="37" t="s">
        <v>94</v>
      </c>
      <c r="AJ597" s="43" t="s">
        <v>197</v>
      </c>
      <c r="AK597" s="37"/>
      <c r="AL597" s="44">
        <f t="shared" si="317"/>
        <v>0</v>
      </c>
      <c r="AM597" s="44">
        <f t="shared" si="318"/>
        <v>0</v>
      </c>
      <c r="AN597" s="44">
        <f t="shared" si="319"/>
        <v>24</v>
      </c>
      <c r="AO597" s="44">
        <f t="shared" si="320"/>
        <v>0</v>
      </c>
      <c r="AP597" s="44">
        <f t="shared" si="321"/>
        <v>0</v>
      </c>
      <c r="AQ597" s="44">
        <f t="shared" si="322"/>
        <v>0</v>
      </c>
      <c r="AR597" s="44">
        <f t="shared" si="323"/>
        <v>0</v>
      </c>
      <c r="AS597" s="44">
        <f t="shared" si="324"/>
        <v>0</v>
      </c>
      <c r="AT597" s="44">
        <f t="shared" si="325"/>
        <v>0</v>
      </c>
      <c r="AU597" s="44">
        <f t="shared" si="326"/>
        <v>0</v>
      </c>
      <c r="AV597" s="44">
        <f>IF(M597="ПП",РПП*AA597*(U597/1.5),IF(M597="ВП",ВПр*AA597*(U597/1.5),IF(M597="РПА",РПА*AA597*(U597/1.5),IF(M597="КПА",кпа*AA597*(U597/1.5),0))))</f>
        <v>0</v>
      </c>
      <c r="AW597" s="44">
        <f t="shared" si="327"/>
        <v>0</v>
      </c>
      <c r="AX597" s="44">
        <f t="shared" si="328"/>
        <v>0</v>
      </c>
      <c r="AY597" s="44">
        <f t="shared" si="329"/>
        <v>0</v>
      </c>
      <c r="AZ597" s="44">
        <f t="shared" si="330"/>
        <v>0</v>
      </c>
      <c r="BA597" s="44">
        <f t="shared" si="331"/>
        <v>0</v>
      </c>
      <c r="BB597" s="44">
        <f t="shared" si="332"/>
        <v>0</v>
      </c>
      <c r="BC597" s="44">
        <f t="shared" si="333"/>
        <v>0</v>
      </c>
      <c r="BD597" s="44">
        <f t="shared" si="334"/>
        <v>0</v>
      </c>
      <c r="BE597" s="45">
        <f t="shared" si="335"/>
        <v>24</v>
      </c>
      <c r="BF597" s="46"/>
      <c r="BG597" s="47">
        <f t="shared" si="336"/>
        <v>24</v>
      </c>
      <c r="BH597" s="47">
        <f t="shared" si="337"/>
        <v>2</v>
      </c>
      <c r="BI597" s="47">
        <f t="shared" si="338"/>
        <v>0</v>
      </c>
      <c r="BJ597" s="48">
        <f t="shared" si="339"/>
        <v>0</v>
      </c>
      <c r="BK597" s="48">
        <f t="shared" si="340"/>
        <v>0</v>
      </c>
      <c r="BL597" s="48">
        <f t="shared" si="341"/>
        <v>0</v>
      </c>
    </row>
    <row r="598" spans="1:64" s="2" customFormat="1" ht="30" customHeight="1">
      <c r="A598" s="29" t="str">
        <f t="shared" si="308"/>
        <v>Д</v>
      </c>
      <c r="B598" s="29" t="str">
        <f t="shared" si="309"/>
        <v>Б</v>
      </c>
      <c r="C598" s="30" t="s">
        <v>241</v>
      </c>
      <c r="D598" s="31" t="str">
        <f t="shared" si="310"/>
        <v>'02.03.01</v>
      </c>
      <c r="E598" s="32" t="str">
        <f t="shared" si="311"/>
        <v>Математика и компьютерные науки</v>
      </c>
      <c r="F598" s="33" t="s">
        <v>74</v>
      </c>
      <c r="G598" s="33" t="s">
        <v>129</v>
      </c>
      <c r="H598" s="34"/>
      <c r="I598" s="34" t="s">
        <v>246</v>
      </c>
      <c r="J598" s="35" t="s">
        <v>205</v>
      </c>
      <c r="K598" s="36" t="s">
        <v>145</v>
      </c>
      <c r="L598" s="36">
        <v>9</v>
      </c>
      <c r="M598" s="37" t="s">
        <v>78</v>
      </c>
      <c r="N598" s="36">
        <v>2</v>
      </c>
      <c r="O598" s="36"/>
      <c r="P598" s="36"/>
      <c r="Q598" s="37"/>
      <c r="R598" s="36"/>
      <c r="S598" s="36"/>
      <c r="T598" s="36"/>
      <c r="U598" s="36"/>
      <c r="V598" s="36"/>
      <c r="W598" s="39" t="str">
        <f t="shared" si="312"/>
        <v>НКНбд</v>
      </c>
      <c r="X598" s="36" t="s">
        <v>86</v>
      </c>
      <c r="Y598" s="36">
        <v>1</v>
      </c>
      <c r="Z598" s="36">
        <v>1</v>
      </c>
      <c r="AA598" s="39">
        <f t="shared" si="313"/>
        <v>8</v>
      </c>
      <c r="AB598" s="54">
        <v>5</v>
      </c>
      <c r="AC598" s="54">
        <v>3</v>
      </c>
      <c r="AD598" s="40">
        <f t="shared" si="314"/>
        <v>8</v>
      </c>
      <c r="AE598" s="41">
        <f t="shared" si="315"/>
        <v>1</v>
      </c>
      <c r="AF598" s="41">
        <f t="shared" si="316"/>
        <v>1</v>
      </c>
      <c r="AG598" s="42" t="s">
        <v>80</v>
      </c>
      <c r="AH598" s="37" t="s">
        <v>111</v>
      </c>
      <c r="AI598" s="37" t="s">
        <v>94</v>
      </c>
      <c r="AJ598" s="43" t="s">
        <v>112</v>
      </c>
      <c r="AK598" s="37"/>
      <c r="AL598" s="44">
        <f t="shared" si="317"/>
        <v>18</v>
      </c>
      <c r="AM598" s="44">
        <f t="shared" si="318"/>
        <v>0</v>
      </c>
      <c r="AN598" s="44">
        <f t="shared" si="319"/>
        <v>0</v>
      </c>
      <c r="AO598" s="44">
        <f t="shared" si="320"/>
        <v>0</v>
      </c>
      <c r="AP598" s="44">
        <f t="shared" si="321"/>
        <v>0</v>
      </c>
      <c r="AQ598" s="44">
        <f t="shared" si="322"/>
        <v>0</v>
      </c>
      <c r="AR598" s="44">
        <f t="shared" si="323"/>
        <v>0.9</v>
      </c>
      <c r="AS598" s="44">
        <f t="shared" si="324"/>
        <v>0</v>
      </c>
      <c r="AT598" s="44">
        <f t="shared" si="325"/>
        <v>0</v>
      </c>
      <c r="AU598" s="44">
        <f t="shared" si="326"/>
        <v>0</v>
      </c>
      <c r="AV598" s="44">
        <f>IF(M598="ПП",РПП*AA598*(U598/1.5),IF(M598="ВП",ВПр*AA598*(U598/1.5),IF(M598="РПА",РПА*AA598*(U598/1.5),IF(M598="КПА",кпа*AA598*(U598/1.5),0))))</f>
        <v>0</v>
      </c>
      <c r="AW598" s="44">
        <f t="shared" si="327"/>
        <v>0</v>
      </c>
      <c r="AX598" s="44">
        <f t="shared" si="328"/>
        <v>0</v>
      </c>
      <c r="AY598" s="44">
        <f t="shared" si="329"/>
        <v>0</v>
      </c>
      <c r="AZ598" s="44">
        <f t="shared" si="330"/>
        <v>0</v>
      </c>
      <c r="BA598" s="44">
        <f t="shared" si="331"/>
        <v>0</v>
      </c>
      <c r="BB598" s="44">
        <f t="shared" si="332"/>
        <v>0</v>
      </c>
      <c r="BC598" s="44">
        <f t="shared" si="333"/>
        <v>0</v>
      </c>
      <c r="BD598" s="44">
        <f t="shared" si="334"/>
        <v>0</v>
      </c>
      <c r="BE598" s="45">
        <f t="shared" si="335"/>
        <v>18.899999999999999</v>
      </c>
      <c r="BF598" s="46"/>
      <c r="BG598" s="47">
        <f t="shared" si="336"/>
        <v>0</v>
      </c>
      <c r="BH598" s="47">
        <f t="shared" si="337"/>
        <v>0</v>
      </c>
      <c r="BI598" s="47">
        <f t="shared" si="338"/>
        <v>0</v>
      </c>
      <c r="BJ598" s="48">
        <f t="shared" si="339"/>
        <v>18</v>
      </c>
      <c r="BK598" s="48">
        <f t="shared" si="340"/>
        <v>1</v>
      </c>
      <c r="BL598" s="48">
        <f t="shared" si="341"/>
        <v>0.9</v>
      </c>
    </row>
    <row r="599" spans="1:64" s="2" customFormat="1" ht="30" customHeight="1">
      <c r="A599" s="29" t="str">
        <f t="shared" si="308"/>
        <v>Д</v>
      </c>
      <c r="B599" s="29" t="str">
        <f t="shared" si="309"/>
        <v>Б</v>
      </c>
      <c r="C599" s="30" t="s">
        <v>241</v>
      </c>
      <c r="D599" s="31" t="str">
        <f t="shared" si="310"/>
        <v>'02.03.01</v>
      </c>
      <c r="E599" s="32" t="str">
        <f t="shared" si="311"/>
        <v>Математика и компьютерные науки</v>
      </c>
      <c r="F599" s="33" t="s">
        <v>74</v>
      </c>
      <c r="G599" s="33" t="s">
        <v>129</v>
      </c>
      <c r="H599" s="34"/>
      <c r="I599" s="34" t="s">
        <v>246</v>
      </c>
      <c r="J599" s="35" t="s">
        <v>205</v>
      </c>
      <c r="K599" s="36" t="s">
        <v>145</v>
      </c>
      <c r="L599" s="36">
        <v>9</v>
      </c>
      <c r="M599" s="37" t="s">
        <v>108</v>
      </c>
      <c r="N599" s="36"/>
      <c r="O599" s="36">
        <v>4</v>
      </c>
      <c r="P599" s="36"/>
      <c r="Q599" s="37" t="s">
        <v>85</v>
      </c>
      <c r="R599" s="36"/>
      <c r="S599" s="36"/>
      <c r="T599" s="36"/>
      <c r="U599" s="36"/>
      <c r="V599" s="36"/>
      <c r="W599" s="39" t="str">
        <f t="shared" si="312"/>
        <v>НКНбд</v>
      </c>
      <c r="X599" s="36" t="s">
        <v>86</v>
      </c>
      <c r="Y599" s="36">
        <v>1</v>
      </c>
      <c r="Z599" s="36">
        <v>1</v>
      </c>
      <c r="AA599" s="39">
        <f t="shared" si="313"/>
        <v>8</v>
      </c>
      <c r="AB599" s="53">
        <v>5</v>
      </c>
      <c r="AC599" s="53">
        <v>3</v>
      </c>
      <c r="AD599" s="40">
        <f t="shared" si="314"/>
        <v>12</v>
      </c>
      <c r="AE599" s="41">
        <f t="shared" si="315"/>
        <v>0.66666666666666663</v>
      </c>
      <c r="AF599" s="41">
        <f t="shared" si="316"/>
        <v>0.66666666666666663</v>
      </c>
      <c r="AG599" s="42" t="s">
        <v>80</v>
      </c>
      <c r="AH599" s="37" t="s">
        <v>81</v>
      </c>
      <c r="AI599" s="37" t="s">
        <v>94</v>
      </c>
      <c r="AJ599" s="43" t="s">
        <v>197</v>
      </c>
      <c r="AK599" s="37"/>
      <c r="AL599" s="44">
        <f t="shared" si="317"/>
        <v>0</v>
      </c>
      <c r="AM599" s="44">
        <f t="shared" si="318"/>
        <v>0</v>
      </c>
      <c r="AN599" s="44">
        <f t="shared" si="319"/>
        <v>24</v>
      </c>
      <c r="AO599" s="44">
        <f t="shared" si="320"/>
        <v>0</v>
      </c>
      <c r="AP599" s="44">
        <f t="shared" si="321"/>
        <v>4</v>
      </c>
      <c r="AQ599" s="44">
        <f t="shared" si="322"/>
        <v>1</v>
      </c>
      <c r="AR599" s="44">
        <f t="shared" si="323"/>
        <v>0</v>
      </c>
      <c r="AS599" s="44">
        <f t="shared" si="324"/>
        <v>0</v>
      </c>
      <c r="AT599" s="44">
        <f t="shared" si="325"/>
        <v>0</v>
      </c>
      <c r="AU599" s="44">
        <f t="shared" si="326"/>
        <v>0</v>
      </c>
      <c r="AV599" s="44">
        <f>IF(M599="ПП",РПП*AA599*(U599/1.5),IF(M599="ВП",ВПр*AA599*(U599/1.5),IF(M599="РПА",РПА*AA599*(U599/1.5),IF(M599="КПА",кпа*AA599*(U599/1.5),0))))</f>
        <v>0</v>
      </c>
      <c r="AW599" s="44">
        <f t="shared" si="327"/>
        <v>0</v>
      </c>
      <c r="AX599" s="44">
        <f t="shared" si="328"/>
        <v>0</v>
      </c>
      <c r="AY599" s="44">
        <f t="shared" si="329"/>
        <v>0</v>
      </c>
      <c r="AZ599" s="44">
        <f t="shared" si="330"/>
        <v>0</v>
      </c>
      <c r="BA599" s="44">
        <f t="shared" si="331"/>
        <v>0</v>
      </c>
      <c r="BB599" s="44">
        <f t="shared" si="332"/>
        <v>0</v>
      </c>
      <c r="BC599" s="44">
        <f t="shared" si="333"/>
        <v>0</v>
      </c>
      <c r="BD599" s="44">
        <f t="shared" si="334"/>
        <v>0</v>
      </c>
      <c r="BE599" s="45">
        <f t="shared" si="335"/>
        <v>29</v>
      </c>
      <c r="BF599" s="46"/>
      <c r="BG599" s="47">
        <f t="shared" si="336"/>
        <v>0</v>
      </c>
      <c r="BH599" s="47">
        <f t="shared" si="337"/>
        <v>0</v>
      </c>
      <c r="BI599" s="47">
        <f t="shared" si="338"/>
        <v>0</v>
      </c>
      <c r="BJ599" s="48">
        <f t="shared" si="339"/>
        <v>24</v>
      </c>
      <c r="BK599" s="48">
        <f t="shared" si="340"/>
        <v>2</v>
      </c>
      <c r="BL599" s="48">
        <f t="shared" si="341"/>
        <v>5</v>
      </c>
    </row>
    <row r="600" spans="1:64" s="2" customFormat="1" ht="30" customHeight="1">
      <c r="A600" s="29" t="str">
        <f t="shared" si="308"/>
        <v>Д</v>
      </c>
      <c r="B600" s="29" t="str">
        <f t="shared" si="309"/>
        <v>Б</v>
      </c>
      <c r="C600" s="30" t="s">
        <v>241</v>
      </c>
      <c r="D600" s="31" t="str">
        <f t="shared" si="310"/>
        <v>'02.03.01</v>
      </c>
      <c r="E600" s="32" t="str">
        <f t="shared" si="311"/>
        <v>Математика и компьютерные науки</v>
      </c>
      <c r="F600" s="33" t="s">
        <v>74</v>
      </c>
      <c r="G600" s="33" t="s">
        <v>129</v>
      </c>
      <c r="H600" s="34"/>
      <c r="I600" s="34" t="s">
        <v>246</v>
      </c>
      <c r="J600" s="35" t="s">
        <v>205</v>
      </c>
      <c r="K600" s="36" t="s">
        <v>148</v>
      </c>
      <c r="L600" s="36">
        <v>9</v>
      </c>
      <c r="M600" s="37" t="s">
        <v>78</v>
      </c>
      <c r="N600" s="36">
        <v>2</v>
      </c>
      <c r="O600" s="36"/>
      <c r="P600" s="36"/>
      <c r="Q600" s="37" t="s">
        <v>91</v>
      </c>
      <c r="R600" s="36"/>
      <c r="S600" s="36"/>
      <c r="T600" s="36"/>
      <c r="U600" s="36"/>
      <c r="V600" s="36"/>
      <c r="W600" s="39" t="str">
        <f t="shared" si="312"/>
        <v>НКНбд</v>
      </c>
      <c r="X600" s="36" t="s">
        <v>86</v>
      </c>
      <c r="Y600" s="36">
        <v>1</v>
      </c>
      <c r="Z600" s="36">
        <v>1</v>
      </c>
      <c r="AA600" s="39">
        <f t="shared" si="313"/>
        <v>8</v>
      </c>
      <c r="AB600" s="54">
        <v>5</v>
      </c>
      <c r="AC600" s="54">
        <v>3</v>
      </c>
      <c r="AD600" s="40">
        <f t="shared" si="314"/>
        <v>8</v>
      </c>
      <c r="AE600" s="41">
        <f t="shared" si="315"/>
        <v>1</v>
      </c>
      <c r="AF600" s="41">
        <f t="shared" si="316"/>
        <v>1</v>
      </c>
      <c r="AG600" s="42" t="s">
        <v>80</v>
      </c>
      <c r="AH600" s="37" t="s">
        <v>111</v>
      </c>
      <c r="AI600" s="37" t="s">
        <v>94</v>
      </c>
      <c r="AJ600" s="43" t="s">
        <v>112</v>
      </c>
      <c r="AK600" s="37"/>
      <c r="AL600" s="44">
        <f t="shared" si="317"/>
        <v>18</v>
      </c>
      <c r="AM600" s="44">
        <f t="shared" si="318"/>
        <v>0</v>
      </c>
      <c r="AN600" s="44">
        <f t="shared" si="319"/>
        <v>0</v>
      </c>
      <c r="AO600" s="44">
        <f t="shared" si="320"/>
        <v>0</v>
      </c>
      <c r="AP600" s="44">
        <f t="shared" si="321"/>
        <v>4</v>
      </c>
      <c r="AQ600" s="44">
        <f t="shared" si="322"/>
        <v>1</v>
      </c>
      <c r="AR600" s="44">
        <f t="shared" si="323"/>
        <v>0.9</v>
      </c>
      <c r="AS600" s="44">
        <f t="shared" si="324"/>
        <v>0</v>
      </c>
      <c r="AT600" s="44">
        <f t="shared" si="325"/>
        <v>0</v>
      </c>
      <c r="AU600" s="44">
        <f t="shared" si="326"/>
        <v>0</v>
      </c>
      <c r="AV600" s="44">
        <f>IF(M600="ПП",РПП*AA600*(U600/1.5),IF(M600="ВП",ВПр*AA600*(U600/1.5),IF(M600="РПА",РПА*AA600*(U600/1.5),IF(M600="КПА",кпа*AA600*(U600/1.5),0))))</f>
        <v>0</v>
      </c>
      <c r="AW600" s="44">
        <f t="shared" si="327"/>
        <v>0</v>
      </c>
      <c r="AX600" s="44">
        <f t="shared" si="328"/>
        <v>0</v>
      </c>
      <c r="AY600" s="44">
        <f t="shared" si="329"/>
        <v>0</v>
      </c>
      <c r="AZ600" s="44">
        <f t="shared" si="330"/>
        <v>0</v>
      </c>
      <c r="BA600" s="44">
        <f t="shared" si="331"/>
        <v>0</v>
      </c>
      <c r="BB600" s="44">
        <f t="shared" si="332"/>
        <v>0</v>
      </c>
      <c r="BC600" s="44">
        <f t="shared" si="333"/>
        <v>0</v>
      </c>
      <c r="BD600" s="44">
        <f t="shared" si="334"/>
        <v>0</v>
      </c>
      <c r="BE600" s="45">
        <f t="shared" si="335"/>
        <v>23.9</v>
      </c>
      <c r="BF600" s="46"/>
      <c r="BG600" s="47">
        <f t="shared" si="336"/>
        <v>0</v>
      </c>
      <c r="BH600" s="47">
        <f t="shared" si="337"/>
        <v>0</v>
      </c>
      <c r="BI600" s="47">
        <f t="shared" si="338"/>
        <v>0</v>
      </c>
      <c r="BJ600" s="48">
        <f t="shared" si="339"/>
        <v>18</v>
      </c>
      <c r="BK600" s="48">
        <f t="shared" si="340"/>
        <v>1</v>
      </c>
      <c r="BL600" s="48">
        <f t="shared" si="341"/>
        <v>5.9</v>
      </c>
    </row>
    <row r="601" spans="1:64" s="2" customFormat="1" ht="30" customHeight="1">
      <c r="A601" s="29" t="str">
        <f t="shared" si="308"/>
        <v>Д</v>
      </c>
      <c r="B601" s="29" t="str">
        <f t="shared" si="309"/>
        <v>Б</v>
      </c>
      <c r="C601" s="30" t="s">
        <v>241</v>
      </c>
      <c r="D601" s="31" t="str">
        <f t="shared" si="310"/>
        <v>'02.03.01</v>
      </c>
      <c r="E601" s="32" t="str">
        <f t="shared" si="311"/>
        <v>Математика и компьютерные науки</v>
      </c>
      <c r="F601" s="33" t="s">
        <v>74</v>
      </c>
      <c r="G601" s="33" t="s">
        <v>129</v>
      </c>
      <c r="H601" s="34"/>
      <c r="I601" s="34" t="s">
        <v>246</v>
      </c>
      <c r="J601" s="35" t="s">
        <v>205</v>
      </c>
      <c r="K601" s="36" t="s">
        <v>148</v>
      </c>
      <c r="L601" s="36">
        <v>9</v>
      </c>
      <c r="M601" s="37" t="s">
        <v>108</v>
      </c>
      <c r="N601" s="36"/>
      <c r="O601" s="36">
        <v>4</v>
      </c>
      <c r="P601" s="36"/>
      <c r="Q601" s="37"/>
      <c r="R601" s="36"/>
      <c r="S601" s="36"/>
      <c r="T601" s="36"/>
      <c r="U601" s="36"/>
      <c r="V601" s="36"/>
      <c r="W601" s="39" t="str">
        <f t="shared" si="312"/>
        <v>НКНбд</v>
      </c>
      <c r="X601" s="36" t="s">
        <v>86</v>
      </c>
      <c r="Y601" s="36">
        <v>1</v>
      </c>
      <c r="Z601" s="36">
        <v>1</v>
      </c>
      <c r="AA601" s="39">
        <f t="shared" si="313"/>
        <v>8</v>
      </c>
      <c r="AB601" s="53">
        <v>5</v>
      </c>
      <c r="AC601" s="53">
        <v>3</v>
      </c>
      <c r="AD601" s="40">
        <f t="shared" si="314"/>
        <v>12</v>
      </c>
      <c r="AE601" s="41">
        <f t="shared" si="315"/>
        <v>0.66666666666666663</v>
      </c>
      <c r="AF601" s="41">
        <f t="shared" si="316"/>
        <v>0.66666666666666663</v>
      </c>
      <c r="AG601" s="42" t="s">
        <v>80</v>
      </c>
      <c r="AH601" s="37" t="s">
        <v>81</v>
      </c>
      <c r="AI601" s="37" t="s">
        <v>94</v>
      </c>
      <c r="AJ601" s="43" t="s">
        <v>197</v>
      </c>
      <c r="AK601" s="37"/>
      <c r="AL601" s="44">
        <f t="shared" si="317"/>
        <v>0</v>
      </c>
      <c r="AM601" s="44">
        <f t="shared" si="318"/>
        <v>0</v>
      </c>
      <c r="AN601" s="44">
        <f t="shared" si="319"/>
        <v>24</v>
      </c>
      <c r="AO601" s="44">
        <f t="shared" si="320"/>
        <v>0</v>
      </c>
      <c r="AP601" s="44">
        <f t="shared" si="321"/>
        <v>0</v>
      </c>
      <c r="AQ601" s="44">
        <f t="shared" si="322"/>
        <v>0</v>
      </c>
      <c r="AR601" s="44">
        <f t="shared" si="323"/>
        <v>0</v>
      </c>
      <c r="AS601" s="44">
        <f t="shared" si="324"/>
        <v>0</v>
      </c>
      <c r="AT601" s="44">
        <f t="shared" si="325"/>
        <v>0</v>
      </c>
      <c r="AU601" s="44">
        <f t="shared" si="326"/>
        <v>0</v>
      </c>
      <c r="AV601" s="44">
        <f>IF(M601="ПП",РПП*AA601*(U601/1.5),IF(M601="ВП",ВПр*AA601*(U601/1.5),IF(M601="РПА",РПА*AA601*(U601/1.5),IF(M601="КПА",кпа*AA601*(U601/1.5),0))))</f>
        <v>0</v>
      </c>
      <c r="AW601" s="44">
        <f t="shared" si="327"/>
        <v>0</v>
      </c>
      <c r="AX601" s="44">
        <f t="shared" si="328"/>
        <v>0</v>
      </c>
      <c r="AY601" s="44">
        <f t="shared" si="329"/>
        <v>0</v>
      </c>
      <c r="AZ601" s="44">
        <f t="shared" si="330"/>
        <v>0</v>
      </c>
      <c r="BA601" s="44">
        <f t="shared" si="331"/>
        <v>0</v>
      </c>
      <c r="BB601" s="44">
        <f t="shared" si="332"/>
        <v>0</v>
      </c>
      <c r="BC601" s="44">
        <f t="shared" si="333"/>
        <v>0</v>
      </c>
      <c r="BD601" s="44">
        <f t="shared" si="334"/>
        <v>0</v>
      </c>
      <c r="BE601" s="45">
        <f t="shared" si="335"/>
        <v>24</v>
      </c>
      <c r="BF601" s="46"/>
      <c r="BG601" s="47">
        <f t="shared" si="336"/>
        <v>0</v>
      </c>
      <c r="BH601" s="47">
        <f t="shared" si="337"/>
        <v>0</v>
      </c>
      <c r="BI601" s="47">
        <f t="shared" si="338"/>
        <v>0</v>
      </c>
      <c r="BJ601" s="48">
        <f t="shared" si="339"/>
        <v>24</v>
      </c>
      <c r="BK601" s="48">
        <f t="shared" si="340"/>
        <v>2</v>
      </c>
      <c r="BL601" s="48">
        <f t="shared" si="341"/>
        <v>0</v>
      </c>
    </row>
    <row r="602" spans="1:64" s="2" customFormat="1" ht="30" customHeight="1">
      <c r="A602" s="29" t="str">
        <f t="shared" si="308"/>
        <v>Д</v>
      </c>
      <c r="B602" s="29" t="str">
        <f t="shared" si="309"/>
        <v>Б</v>
      </c>
      <c r="C602" s="30" t="s">
        <v>241</v>
      </c>
      <c r="D602" s="31" t="str">
        <f t="shared" si="310"/>
        <v>'02.03.01</v>
      </c>
      <c r="E602" s="32" t="str">
        <f t="shared" si="311"/>
        <v>Математика и компьютерные науки</v>
      </c>
      <c r="F602" s="33" t="s">
        <v>74</v>
      </c>
      <c r="G602" s="33" t="s">
        <v>129</v>
      </c>
      <c r="H602" s="34"/>
      <c r="I602" s="34" t="s">
        <v>246</v>
      </c>
      <c r="J602" s="35" t="s">
        <v>151</v>
      </c>
      <c r="K602" s="36" t="s">
        <v>77</v>
      </c>
      <c r="L602" s="36">
        <v>9</v>
      </c>
      <c r="M602" s="37" t="s">
        <v>78</v>
      </c>
      <c r="N602" s="36">
        <v>2</v>
      </c>
      <c r="O602" s="36"/>
      <c r="P602" s="36"/>
      <c r="Q602" s="37"/>
      <c r="R602" s="36"/>
      <c r="S602" s="36"/>
      <c r="T602" s="36"/>
      <c r="U602" s="36"/>
      <c r="V602" s="36"/>
      <c r="W602" s="39" t="str">
        <f t="shared" si="312"/>
        <v>НКНбд</v>
      </c>
      <c r="X602" s="36" t="s">
        <v>86</v>
      </c>
      <c r="Y602" s="36">
        <v>1</v>
      </c>
      <c r="Z602" s="36">
        <v>1</v>
      </c>
      <c r="AA602" s="39">
        <f t="shared" si="313"/>
        <v>8</v>
      </c>
      <c r="AB602" s="54">
        <v>5</v>
      </c>
      <c r="AC602" s="54">
        <v>3</v>
      </c>
      <c r="AD602" s="40">
        <f t="shared" si="314"/>
        <v>8</v>
      </c>
      <c r="AE602" s="41">
        <f t="shared" si="315"/>
        <v>1</v>
      </c>
      <c r="AF602" s="41">
        <f t="shared" si="316"/>
        <v>1</v>
      </c>
      <c r="AG602" s="42" t="s">
        <v>80</v>
      </c>
      <c r="AH602" s="37" t="s">
        <v>81</v>
      </c>
      <c r="AI602" s="37" t="s">
        <v>94</v>
      </c>
      <c r="AJ602" s="50" t="s">
        <v>119</v>
      </c>
      <c r="AK602" s="37"/>
      <c r="AL602" s="44">
        <f t="shared" si="317"/>
        <v>18</v>
      </c>
      <c r="AM602" s="44">
        <f t="shared" si="318"/>
        <v>0</v>
      </c>
      <c r="AN602" s="44">
        <f t="shared" si="319"/>
        <v>0</v>
      </c>
      <c r="AO602" s="44">
        <f t="shared" si="320"/>
        <v>0</v>
      </c>
      <c r="AP602" s="44">
        <f t="shared" si="321"/>
        <v>0</v>
      </c>
      <c r="AQ602" s="44">
        <f t="shared" si="322"/>
        <v>0</v>
      </c>
      <c r="AR602" s="44">
        <f t="shared" si="323"/>
        <v>0.9</v>
      </c>
      <c r="AS602" s="44">
        <f t="shared" si="324"/>
        <v>0</v>
      </c>
      <c r="AT602" s="44">
        <f t="shared" si="325"/>
        <v>0</v>
      </c>
      <c r="AU602" s="44">
        <f t="shared" si="326"/>
        <v>0</v>
      </c>
      <c r="AV602" s="44">
        <f>IF(M602="ПП",РПП*AA602*(U602/1.5),IF(M602="ВП",ВПр*AA602*(U602/1.5),IF(M602="РПА",РПА*AA602*(U602/1.5),IF(M602="КПА",кпа*AA602*(U602/1.5),0))))</f>
        <v>0</v>
      </c>
      <c r="AW602" s="44">
        <f t="shared" si="327"/>
        <v>0</v>
      </c>
      <c r="AX602" s="44">
        <f t="shared" si="328"/>
        <v>0</v>
      </c>
      <c r="AY602" s="44">
        <f t="shared" si="329"/>
        <v>0</v>
      </c>
      <c r="AZ602" s="44">
        <f t="shared" si="330"/>
        <v>0</v>
      </c>
      <c r="BA602" s="44">
        <f t="shared" si="331"/>
        <v>0</v>
      </c>
      <c r="BB602" s="44">
        <f t="shared" si="332"/>
        <v>0</v>
      </c>
      <c r="BC602" s="44">
        <f t="shared" si="333"/>
        <v>0</v>
      </c>
      <c r="BD602" s="44">
        <f t="shared" si="334"/>
        <v>0</v>
      </c>
      <c r="BE602" s="45">
        <f t="shared" si="335"/>
        <v>18.899999999999999</v>
      </c>
      <c r="BF602" s="46"/>
      <c r="BG602" s="47">
        <f t="shared" si="336"/>
        <v>18</v>
      </c>
      <c r="BH602" s="47">
        <f t="shared" si="337"/>
        <v>1</v>
      </c>
      <c r="BI602" s="47">
        <f t="shared" si="338"/>
        <v>0.9</v>
      </c>
      <c r="BJ602" s="48">
        <f t="shared" si="339"/>
        <v>0</v>
      </c>
      <c r="BK602" s="48">
        <f t="shared" si="340"/>
        <v>0</v>
      </c>
      <c r="BL602" s="48">
        <f t="shared" si="341"/>
        <v>0</v>
      </c>
    </row>
    <row r="603" spans="1:64" s="2" customFormat="1" ht="30" customHeight="1">
      <c r="A603" s="29" t="str">
        <f t="shared" si="308"/>
        <v>Д</v>
      </c>
      <c r="B603" s="29" t="str">
        <f t="shared" si="309"/>
        <v>Б</v>
      </c>
      <c r="C603" s="30" t="s">
        <v>241</v>
      </c>
      <c r="D603" s="31" t="str">
        <f t="shared" si="310"/>
        <v>'02.03.01</v>
      </c>
      <c r="E603" s="32" t="str">
        <f t="shared" si="311"/>
        <v>Математика и компьютерные науки</v>
      </c>
      <c r="F603" s="33" t="s">
        <v>74</v>
      </c>
      <c r="G603" s="33" t="s">
        <v>129</v>
      </c>
      <c r="H603" s="34"/>
      <c r="I603" s="34" t="s">
        <v>246</v>
      </c>
      <c r="J603" s="35" t="s">
        <v>151</v>
      </c>
      <c r="K603" s="36" t="s">
        <v>77</v>
      </c>
      <c r="L603" s="36">
        <v>9</v>
      </c>
      <c r="M603" s="37" t="s">
        <v>84</v>
      </c>
      <c r="N603" s="36"/>
      <c r="O603" s="36"/>
      <c r="P603" s="36">
        <v>2</v>
      </c>
      <c r="Q603" s="37" t="s">
        <v>85</v>
      </c>
      <c r="R603" s="36"/>
      <c r="S603" s="36"/>
      <c r="T603" s="36"/>
      <c r="U603" s="36"/>
      <c r="V603" s="36"/>
      <c r="W603" s="39" t="str">
        <f t="shared" si="312"/>
        <v>НКНбд</v>
      </c>
      <c r="X603" s="36" t="s">
        <v>86</v>
      </c>
      <c r="Y603" s="36">
        <v>1</v>
      </c>
      <c r="Z603" s="36">
        <v>1</v>
      </c>
      <c r="AA603" s="39">
        <f t="shared" si="313"/>
        <v>8</v>
      </c>
      <c r="AB603" s="53">
        <v>5</v>
      </c>
      <c r="AC603" s="53">
        <v>3</v>
      </c>
      <c r="AD603" s="40">
        <f t="shared" si="314"/>
        <v>24</v>
      </c>
      <c r="AE603" s="41">
        <f t="shared" si="315"/>
        <v>0.33333333333333331</v>
      </c>
      <c r="AF603" s="41">
        <f t="shared" si="316"/>
        <v>0.33333333333333331</v>
      </c>
      <c r="AG603" s="42" t="s">
        <v>80</v>
      </c>
      <c r="AH603" s="37" t="s">
        <v>81</v>
      </c>
      <c r="AI603" s="37" t="s">
        <v>94</v>
      </c>
      <c r="AJ603" s="43" t="s">
        <v>119</v>
      </c>
      <c r="AK603" s="37"/>
      <c r="AL603" s="44">
        <f t="shared" si="317"/>
        <v>0</v>
      </c>
      <c r="AM603" s="44">
        <f t="shared" si="318"/>
        <v>6</v>
      </c>
      <c r="AN603" s="44">
        <f t="shared" si="319"/>
        <v>0</v>
      </c>
      <c r="AO603" s="44">
        <f t="shared" si="320"/>
        <v>0</v>
      </c>
      <c r="AP603" s="44">
        <f t="shared" si="321"/>
        <v>4</v>
      </c>
      <c r="AQ603" s="44">
        <f t="shared" si="322"/>
        <v>0.33333333333333331</v>
      </c>
      <c r="AR603" s="44">
        <f t="shared" si="323"/>
        <v>0</v>
      </c>
      <c r="AS603" s="44">
        <f t="shared" si="324"/>
        <v>0</v>
      </c>
      <c r="AT603" s="44">
        <f t="shared" si="325"/>
        <v>0</v>
      </c>
      <c r="AU603" s="44">
        <f t="shared" si="326"/>
        <v>0</v>
      </c>
      <c r="AV603" s="44">
        <f>IF(M603="ПП",РПП*AA603*(U603/1.5),IF(M603="ВП",ВПр*AA603*(U603/1.5),IF(M603="РПА",РПА*AA603*(U603/1.5),IF(M603="КПА",кпа*AA603*(U603/1.5),0))))</f>
        <v>0</v>
      </c>
      <c r="AW603" s="44">
        <f t="shared" si="327"/>
        <v>0</v>
      </c>
      <c r="AX603" s="44">
        <f t="shared" si="328"/>
        <v>0</v>
      </c>
      <c r="AY603" s="44">
        <f t="shared" si="329"/>
        <v>0</v>
      </c>
      <c r="AZ603" s="44">
        <f t="shared" si="330"/>
        <v>0</v>
      </c>
      <c r="BA603" s="44">
        <f t="shared" si="331"/>
        <v>0</v>
      </c>
      <c r="BB603" s="44">
        <f t="shared" si="332"/>
        <v>0</v>
      </c>
      <c r="BC603" s="44">
        <f t="shared" si="333"/>
        <v>0</v>
      </c>
      <c r="BD603" s="44">
        <f t="shared" si="334"/>
        <v>0</v>
      </c>
      <c r="BE603" s="45">
        <f t="shared" si="335"/>
        <v>10.333333333333334</v>
      </c>
      <c r="BF603" s="46"/>
      <c r="BG603" s="47">
        <f t="shared" si="336"/>
        <v>6</v>
      </c>
      <c r="BH603" s="47">
        <f t="shared" si="337"/>
        <v>1</v>
      </c>
      <c r="BI603" s="47">
        <f t="shared" si="338"/>
        <v>4.333333333333333</v>
      </c>
      <c r="BJ603" s="48">
        <f t="shared" si="339"/>
        <v>0</v>
      </c>
      <c r="BK603" s="48">
        <f t="shared" si="340"/>
        <v>0</v>
      </c>
      <c r="BL603" s="48">
        <f t="shared" si="341"/>
        <v>0</v>
      </c>
    </row>
    <row r="604" spans="1:64" s="2" customFormat="1" ht="30" customHeight="1">
      <c r="A604" s="29" t="str">
        <f t="shared" si="308"/>
        <v>Д</v>
      </c>
      <c r="B604" s="29" t="str">
        <f t="shared" si="309"/>
        <v>Б</v>
      </c>
      <c r="C604" s="30" t="s">
        <v>241</v>
      </c>
      <c r="D604" s="31" t="str">
        <f t="shared" si="310"/>
        <v>'02.03.01</v>
      </c>
      <c r="E604" s="32" t="str">
        <f t="shared" si="311"/>
        <v>Математика и компьютерные науки</v>
      </c>
      <c r="F604" s="33" t="s">
        <v>74</v>
      </c>
      <c r="G604" s="33" t="s">
        <v>129</v>
      </c>
      <c r="H604" s="34"/>
      <c r="I604" s="34" t="s">
        <v>246</v>
      </c>
      <c r="J604" s="35" t="s">
        <v>151</v>
      </c>
      <c r="K604" s="36" t="s">
        <v>142</v>
      </c>
      <c r="L604" s="36">
        <v>9</v>
      </c>
      <c r="M604" s="37" t="s">
        <v>78</v>
      </c>
      <c r="N604" s="36">
        <v>2</v>
      </c>
      <c r="O604" s="36"/>
      <c r="P604" s="36"/>
      <c r="Q604" s="37" t="s">
        <v>91</v>
      </c>
      <c r="R604" s="36"/>
      <c r="S604" s="36"/>
      <c r="T604" s="36"/>
      <c r="U604" s="36"/>
      <c r="V604" s="36"/>
      <c r="W604" s="39" t="str">
        <f t="shared" si="312"/>
        <v>НКНбд</v>
      </c>
      <c r="X604" s="36" t="s">
        <v>86</v>
      </c>
      <c r="Y604" s="36">
        <v>1</v>
      </c>
      <c r="Z604" s="36">
        <v>1</v>
      </c>
      <c r="AA604" s="39">
        <f t="shared" si="313"/>
        <v>8</v>
      </c>
      <c r="AB604" s="54">
        <v>5</v>
      </c>
      <c r="AC604" s="54">
        <v>3</v>
      </c>
      <c r="AD604" s="40">
        <f t="shared" si="314"/>
        <v>8</v>
      </c>
      <c r="AE604" s="41">
        <f t="shared" si="315"/>
        <v>1</v>
      </c>
      <c r="AF604" s="41">
        <f t="shared" si="316"/>
        <v>1</v>
      </c>
      <c r="AG604" s="42" t="s">
        <v>80</v>
      </c>
      <c r="AH604" s="37" t="s">
        <v>81</v>
      </c>
      <c r="AI604" s="37" t="s">
        <v>94</v>
      </c>
      <c r="AJ604" s="51" t="s">
        <v>119</v>
      </c>
      <c r="AK604" s="37"/>
      <c r="AL604" s="44">
        <f t="shared" si="317"/>
        <v>18</v>
      </c>
      <c r="AM604" s="44">
        <f t="shared" si="318"/>
        <v>0</v>
      </c>
      <c r="AN604" s="44">
        <f t="shared" si="319"/>
        <v>0</v>
      </c>
      <c r="AO604" s="44">
        <f t="shared" si="320"/>
        <v>0</v>
      </c>
      <c r="AP604" s="44">
        <f t="shared" si="321"/>
        <v>4</v>
      </c>
      <c r="AQ604" s="44">
        <f t="shared" si="322"/>
        <v>1</v>
      </c>
      <c r="AR604" s="44">
        <f t="shared" si="323"/>
        <v>0.9</v>
      </c>
      <c r="AS604" s="44">
        <f t="shared" si="324"/>
        <v>0</v>
      </c>
      <c r="AT604" s="44">
        <f t="shared" si="325"/>
        <v>0</v>
      </c>
      <c r="AU604" s="44">
        <f t="shared" si="326"/>
        <v>0</v>
      </c>
      <c r="AV604" s="44">
        <f>IF(M604="ПП",РПП*AA604*(U604/1.5),IF(M604="ВП",ВПр*AA604*(U604/1.5),IF(M604="РПА",РПА*AA604*(U604/1.5),IF(M604="КПА",кпа*AA604*(U604/1.5),0))))</f>
        <v>0</v>
      </c>
      <c r="AW604" s="44">
        <f t="shared" si="327"/>
        <v>0</v>
      </c>
      <c r="AX604" s="44">
        <f t="shared" si="328"/>
        <v>0</v>
      </c>
      <c r="AY604" s="44">
        <f t="shared" si="329"/>
        <v>0</v>
      </c>
      <c r="AZ604" s="44">
        <f t="shared" si="330"/>
        <v>0</v>
      </c>
      <c r="BA604" s="44">
        <f t="shared" si="331"/>
        <v>0</v>
      </c>
      <c r="BB604" s="44">
        <f t="shared" si="332"/>
        <v>0</v>
      </c>
      <c r="BC604" s="44">
        <f t="shared" si="333"/>
        <v>0</v>
      </c>
      <c r="BD604" s="44">
        <f t="shared" si="334"/>
        <v>0</v>
      </c>
      <c r="BE604" s="45">
        <f t="shared" si="335"/>
        <v>23.9</v>
      </c>
      <c r="BF604" s="46"/>
      <c r="BG604" s="47">
        <f t="shared" si="336"/>
        <v>18</v>
      </c>
      <c r="BH604" s="47">
        <f t="shared" si="337"/>
        <v>1</v>
      </c>
      <c r="BI604" s="47">
        <f t="shared" si="338"/>
        <v>5.9</v>
      </c>
      <c r="BJ604" s="48">
        <f t="shared" si="339"/>
        <v>0</v>
      </c>
      <c r="BK604" s="48">
        <f t="shared" si="340"/>
        <v>0</v>
      </c>
      <c r="BL604" s="48">
        <f t="shared" si="341"/>
        <v>0</v>
      </c>
    </row>
    <row r="605" spans="1:64" s="2" customFormat="1" ht="30" customHeight="1">
      <c r="A605" s="29" t="str">
        <f t="shared" si="308"/>
        <v>Д</v>
      </c>
      <c r="B605" s="29" t="str">
        <f t="shared" si="309"/>
        <v>Б</v>
      </c>
      <c r="C605" s="30" t="s">
        <v>241</v>
      </c>
      <c r="D605" s="31" t="str">
        <f t="shared" si="310"/>
        <v>'02.03.01</v>
      </c>
      <c r="E605" s="32" t="str">
        <f t="shared" si="311"/>
        <v>Математика и компьютерные науки</v>
      </c>
      <c r="F605" s="33" t="s">
        <v>74</v>
      </c>
      <c r="G605" s="33" t="s">
        <v>129</v>
      </c>
      <c r="H605" s="34"/>
      <c r="I605" s="34" t="s">
        <v>246</v>
      </c>
      <c r="J605" s="35" t="s">
        <v>151</v>
      </c>
      <c r="K605" s="38" t="s">
        <v>142</v>
      </c>
      <c r="L605" s="36">
        <v>9</v>
      </c>
      <c r="M605" s="37" t="s">
        <v>84</v>
      </c>
      <c r="N605" s="38"/>
      <c r="O605" s="38"/>
      <c r="P605" s="38">
        <v>4</v>
      </c>
      <c r="Q605" s="37"/>
      <c r="R605" s="38"/>
      <c r="S605" s="38"/>
      <c r="T605" s="38"/>
      <c r="U605" s="38"/>
      <c r="V605" s="38"/>
      <c r="W605" s="39" t="str">
        <f t="shared" si="312"/>
        <v>НКНбд</v>
      </c>
      <c r="X605" s="36" t="s">
        <v>86</v>
      </c>
      <c r="Y605" s="36">
        <v>1</v>
      </c>
      <c r="Z605" s="36">
        <v>1</v>
      </c>
      <c r="AA605" s="39">
        <f t="shared" si="313"/>
        <v>8</v>
      </c>
      <c r="AB605" s="53">
        <v>5</v>
      </c>
      <c r="AC605" s="53">
        <v>3</v>
      </c>
      <c r="AD605" s="40">
        <f t="shared" si="314"/>
        <v>24</v>
      </c>
      <c r="AE605" s="41">
        <f t="shared" si="315"/>
        <v>0.33333333333333331</v>
      </c>
      <c r="AF605" s="41">
        <f t="shared" si="316"/>
        <v>0.33333333333333331</v>
      </c>
      <c r="AG605" s="42" t="s">
        <v>80</v>
      </c>
      <c r="AH605" s="37" t="s">
        <v>81</v>
      </c>
      <c r="AI605" s="37" t="s">
        <v>94</v>
      </c>
      <c r="AJ605" s="43" t="s">
        <v>119</v>
      </c>
      <c r="AK605" s="37"/>
      <c r="AL605" s="44">
        <f t="shared" si="317"/>
        <v>0</v>
      </c>
      <c r="AM605" s="44">
        <f t="shared" si="318"/>
        <v>12</v>
      </c>
      <c r="AN605" s="44">
        <f t="shared" si="319"/>
        <v>0</v>
      </c>
      <c r="AO605" s="44">
        <f t="shared" si="320"/>
        <v>0</v>
      </c>
      <c r="AP605" s="44">
        <f t="shared" si="321"/>
        <v>0</v>
      </c>
      <c r="AQ605" s="44">
        <f t="shared" si="322"/>
        <v>0</v>
      </c>
      <c r="AR605" s="44">
        <f t="shared" si="323"/>
        <v>0</v>
      </c>
      <c r="AS605" s="44">
        <f t="shared" si="324"/>
        <v>0</v>
      </c>
      <c r="AT605" s="44">
        <f t="shared" si="325"/>
        <v>0</v>
      </c>
      <c r="AU605" s="44">
        <f t="shared" si="326"/>
        <v>0</v>
      </c>
      <c r="AV605" s="44">
        <f>IF(M605="ПП",РПП*AA605*(U605/1.5),IF(M605="ВП",ВПр*AA605*(U605/1.5),IF(M605="РПА",РПА*AA605*(U605/1.5),IF(M605="КПА",кпа*AA605*(U605/1.5),0))))</f>
        <v>0</v>
      </c>
      <c r="AW605" s="44">
        <f t="shared" si="327"/>
        <v>0</v>
      </c>
      <c r="AX605" s="44">
        <f t="shared" si="328"/>
        <v>0</v>
      </c>
      <c r="AY605" s="44">
        <f t="shared" si="329"/>
        <v>0</v>
      </c>
      <c r="AZ605" s="44">
        <f t="shared" si="330"/>
        <v>0</v>
      </c>
      <c r="BA605" s="44">
        <f t="shared" si="331"/>
        <v>0</v>
      </c>
      <c r="BB605" s="44">
        <f t="shared" si="332"/>
        <v>0</v>
      </c>
      <c r="BC605" s="44">
        <f t="shared" si="333"/>
        <v>0</v>
      </c>
      <c r="BD605" s="44">
        <f t="shared" si="334"/>
        <v>0</v>
      </c>
      <c r="BE605" s="45">
        <f t="shared" si="335"/>
        <v>12</v>
      </c>
      <c r="BF605" s="46"/>
      <c r="BG605" s="47">
        <f t="shared" si="336"/>
        <v>12</v>
      </c>
      <c r="BH605" s="47">
        <f t="shared" si="337"/>
        <v>2</v>
      </c>
      <c r="BI605" s="47">
        <f t="shared" si="338"/>
        <v>0</v>
      </c>
      <c r="BJ605" s="48">
        <f t="shared" si="339"/>
        <v>0</v>
      </c>
      <c r="BK605" s="48">
        <f t="shared" si="340"/>
        <v>0</v>
      </c>
      <c r="BL605" s="48">
        <f t="shared" si="341"/>
        <v>0</v>
      </c>
    </row>
    <row r="606" spans="1:64" s="2" customFormat="1" ht="30" customHeight="1">
      <c r="A606" s="29" t="str">
        <f t="shared" si="308"/>
        <v>Д</v>
      </c>
      <c r="B606" s="29" t="str">
        <f t="shared" si="309"/>
        <v>Б</v>
      </c>
      <c r="C606" s="30" t="s">
        <v>241</v>
      </c>
      <c r="D606" s="31" t="str">
        <f t="shared" si="310"/>
        <v>'02.03.01</v>
      </c>
      <c r="E606" s="32" t="str">
        <f t="shared" si="311"/>
        <v>Математика и компьютерные науки</v>
      </c>
      <c r="F606" s="33" t="s">
        <v>74</v>
      </c>
      <c r="G606" s="33" t="s">
        <v>129</v>
      </c>
      <c r="H606" s="34"/>
      <c r="I606" s="34" t="s">
        <v>246</v>
      </c>
      <c r="J606" s="35" t="s">
        <v>206</v>
      </c>
      <c r="K606" s="36" t="s">
        <v>145</v>
      </c>
      <c r="L606" s="36">
        <v>9</v>
      </c>
      <c r="M606" s="37" t="s">
        <v>78</v>
      </c>
      <c r="N606" s="36">
        <v>2</v>
      </c>
      <c r="O606" s="36"/>
      <c r="P606" s="36"/>
      <c r="Q606" s="37"/>
      <c r="R606" s="36"/>
      <c r="S606" s="36"/>
      <c r="T606" s="36"/>
      <c r="U606" s="36"/>
      <c r="V606" s="36"/>
      <c r="W606" s="39" t="str">
        <f t="shared" si="312"/>
        <v>НКНбд</v>
      </c>
      <c r="X606" s="36" t="s">
        <v>86</v>
      </c>
      <c r="Y606" s="36">
        <v>1</v>
      </c>
      <c r="Z606" s="36">
        <v>1</v>
      </c>
      <c r="AA606" s="39">
        <f t="shared" si="313"/>
        <v>8</v>
      </c>
      <c r="AB606" s="54">
        <v>5</v>
      </c>
      <c r="AC606" s="54">
        <v>3</v>
      </c>
      <c r="AD606" s="40">
        <f t="shared" si="314"/>
        <v>8</v>
      </c>
      <c r="AE606" s="41">
        <f t="shared" si="315"/>
        <v>1</v>
      </c>
      <c r="AF606" s="41">
        <f t="shared" si="316"/>
        <v>1</v>
      </c>
      <c r="AG606" s="42" t="s">
        <v>80</v>
      </c>
      <c r="AH606" s="37" t="s">
        <v>81</v>
      </c>
      <c r="AI606" s="37" t="s">
        <v>94</v>
      </c>
      <c r="AJ606" s="43" t="s">
        <v>138</v>
      </c>
      <c r="AK606" s="37"/>
      <c r="AL606" s="44">
        <f t="shared" si="317"/>
        <v>18</v>
      </c>
      <c r="AM606" s="44">
        <f t="shared" si="318"/>
        <v>0</v>
      </c>
      <c r="AN606" s="44">
        <f t="shared" si="319"/>
        <v>0</v>
      </c>
      <c r="AO606" s="44">
        <f t="shared" si="320"/>
        <v>0</v>
      </c>
      <c r="AP606" s="44">
        <f t="shared" si="321"/>
        <v>0</v>
      </c>
      <c r="AQ606" s="44">
        <f t="shared" si="322"/>
        <v>0</v>
      </c>
      <c r="AR606" s="44">
        <f t="shared" si="323"/>
        <v>0.9</v>
      </c>
      <c r="AS606" s="44">
        <f t="shared" si="324"/>
        <v>0</v>
      </c>
      <c r="AT606" s="44">
        <f t="shared" si="325"/>
        <v>0</v>
      </c>
      <c r="AU606" s="44">
        <f t="shared" si="326"/>
        <v>0</v>
      </c>
      <c r="AV606" s="44">
        <f>IF(M606="ПП",РПП*AA606*(U606/1.5),IF(M606="ВП",ВПр*AA606*(U606/1.5),IF(M606="РПА",РПА*AA606*(U606/1.5),IF(M606="КПА",кпа*AA606*(U606/1.5),0))))</f>
        <v>0</v>
      </c>
      <c r="AW606" s="44">
        <f t="shared" si="327"/>
        <v>0</v>
      </c>
      <c r="AX606" s="44">
        <f t="shared" si="328"/>
        <v>0</v>
      </c>
      <c r="AY606" s="44">
        <f t="shared" si="329"/>
        <v>0</v>
      </c>
      <c r="AZ606" s="44">
        <f t="shared" si="330"/>
        <v>0</v>
      </c>
      <c r="BA606" s="44">
        <f t="shared" si="331"/>
        <v>0</v>
      </c>
      <c r="BB606" s="44">
        <f t="shared" si="332"/>
        <v>0</v>
      </c>
      <c r="BC606" s="44">
        <f t="shared" si="333"/>
        <v>0</v>
      </c>
      <c r="BD606" s="44">
        <f t="shared" si="334"/>
        <v>0</v>
      </c>
      <c r="BE606" s="45">
        <f t="shared" si="335"/>
        <v>18.899999999999999</v>
      </c>
      <c r="BF606" s="46"/>
      <c r="BG606" s="47">
        <f t="shared" si="336"/>
        <v>0</v>
      </c>
      <c r="BH606" s="47">
        <f t="shared" si="337"/>
        <v>0</v>
      </c>
      <c r="BI606" s="47">
        <f t="shared" si="338"/>
        <v>0</v>
      </c>
      <c r="BJ606" s="48">
        <f t="shared" si="339"/>
        <v>18</v>
      </c>
      <c r="BK606" s="48">
        <f t="shared" si="340"/>
        <v>1</v>
      </c>
      <c r="BL606" s="48">
        <f t="shared" si="341"/>
        <v>0.9</v>
      </c>
    </row>
    <row r="607" spans="1:64" s="2" customFormat="1" ht="30" customHeight="1">
      <c r="A607" s="29" t="str">
        <f t="shared" si="308"/>
        <v>Д</v>
      </c>
      <c r="B607" s="29" t="str">
        <f t="shared" si="309"/>
        <v>Б</v>
      </c>
      <c r="C607" s="30" t="s">
        <v>241</v>
      </c>
      <c r="D607" s="31" t="str">
        <f t="shared" si="310"/>
        <v>'02.03.01</v>
      </c>
      <c r="E607" s="32" t="str">
        <f t="shared" si="311"/>
        <v>Математика и компьютерные науки</v>
      </c>
      <c r="F607" s="33" t="s">
        <v>74</v>
      </c>
      <c r="G607" s="33" t="s">
        <v>129</v>
      </c>
      <c r="H607" s="34"/>
      <c r="I607" s="34" t="s">
        <v>246</v>
      </c>
      <c r="J607" s="35" t="s">
        <v>206</v>
      </c>
      <c r="K607" s="36" t="s">
        <v>145</v>
      </c>
      <c r="L607" s="36">
        <v>9</v>
      </c>
      <c r="M607" s="37" t="s">
        <v>84</v>
      </c>
      <c r="N607" s="36"/>
      <c r="O607" s="36"/>
      <c r="P607" s="36">
        <v>4</v>
      </c>
      <c r="Q607" s="37" t="s">
        <v>85</v>
      </c>
      <c r="R607" s="36"/>
      <c r="S607" s="36"/>
      <c r="T607" s="36"/>
      <c r="U607" s="36"/>
      <c r="V607" s="36"/>
      <c r="W607" s="39" t="str">
        <f t="shared" si="312"/>
        <v>НКНбд</v>
      </c>
      <c r="X607" s="36" t="s">
        <v>86</v>
      </c>
      <c r="Y607" s="36">
        <v>1</v>
      </c>
      <c r="Z607" s="36">
        <v>1</v>
      </c>
      <c r="AA607" s="39">
        <f t="shared" si="313"/>
        <v>8</v>
      </c>
      <c r="AB607" s="53">
        <v>5</v>
      </c>
      <c r="AC607" s="53">
        <v>3</v>
      </c>
      <c r="AD607" s="40">
        <f t="shared" si="314"/>
        <v>24</v>
      </c>
      <c r="AE607" s="41">
        <f t="shared" si="315"/>
        <v>0.33333333333333331</v>
      </c>
      <c r="AF607" s="41">
        <f t="shared" si="316"/>
        <v>0.33333333333333331</v>
      </c>
      <c r="AG607" s="42" t="s">
        <v>80</v>
      </c>
      <c r="AH607" s="37" t="s">
        <v>81</v>
      </c>
      <c r="AI607" s="37" t="s">
        <v>94</v>
      </c>
      <c r="AJ607" s="43" t="s">
        <v>138</v>
      </c>
      <c r="AK607" s="37"/>
      <c r="AL607" s="44">
        <f t="shared" si="317"/>
        <v>0</v>
      </c>
      <c r="AM607" s="44">
        <f t="shared" si="318"/>
        <v>12</v>
      </c>
      <c r="AN607" s="44">
        <f t="shared" si="319"/>
        <v>0</v>
      </c>
      <c r="AO607" s="44">
        <f t="shared" si="320"/>
        <v>0</v>
      </c>
      <c r="AP607" s="44">
        <f t="shared" si="321"/>
        <v>4</v>
      </c>
      <c r="AQ607" s="44">
        <f t="shared" si="322"/>
        <v>0.33333333333333331</v>
      </c>
      <c r="AR607" s="44">
        <f t="shared" si="323"/>
        <v>0</v>
      </c>
      <c r="AS607" s="44">
        <f t="shared" si="324"/>
        <v>0</v>
      </c>
      <c r="AT607" s="44">
        <f t="shared" si="325"/>
        <v>0</v>
      </c>
      <c r="AU607" s="44">
        <f t="shared" si="326"/>
        <v>0</v>
      </c>
      <c r="AV607" s="44">
        <f>IF(M607="ПП",РПП*AA607*(U607/1.5),IF(M607="ВП",ВПр*AA607*(U607/1.5),IF(M607="РПА",РПА*AA607*(U607/1.5),IF(M607="КПА",кпа*AA607*(U607/1.5),0))))</f>
        <v>0</v>
      </c>
      <c r="AW607" s="44">
        <f t="shared" si="327"/>
        <v>0</v>
      </c>
      <c r="AX607" s="44">
        <f t="shared" si="328"/>
        <v>0</v>
      </c>
      <c r="AY607" s="44">
        <f t="shared" si="329"/>
        <v>0</v>
      </c>
      <c r="AZ607" s="44">
        <f t="shared" si="330"/>
        <v>0</v>
      </c>
      <c r="BA607" s="44">
        <f t="shared" si="331"/>
        <v>0</v>
      </c>
      <c r="BB607" s="44">
        <f t="shared" si="332"/>
        <v>0</v>
      </c>
      <c r="BC607" s="44">
        <f t="shared" si="333"/>
        <v>0</v>
      </c>
      <c r="BD607" s="44">
        <f t="shared" si="334"/>
        <v>0</v>
      </c>
      <c r="BE607" s="45">
        <f t="shared" si="335"/>
        <v>16.333333333333332</v>
      </c>
      <c r="BF607" s="46"/>
      <c r="BG607" s="47">
        <f t="shared" si="336"/>
        <v>0</v>
      </c>
      <c r="BH607" s="47">
        <f t="shared" si="337"/>
        <v>0</v>
      </c>
      <c r="BI607" s="47">
        <f t="shared" si="338"/>
        <v>0</v>
      </c>
      <c r="BJ607" s="48">
        <f t="shared" si="339"/>
        <v>12</v>
      </c>
      <c r="BK607" s="48">
        <f t="shared" si="340"/>
        <v>2</v>
      </c>
      <c r="BL607" s="48">
        <f t="shared" si="341"/>
        <v>4.333333333333333</v>
      </c>
    </row>
    <row r="608" spans="1:64" s="2" customFormat="1" ht="30" customHeight="1">
      <c r="A608" s="29" t="str">
        <f t="shared" si="308"/>
        <v>Д</v>
      </c>
      <c r="B608" s="29" t="str">
        <f t="shared" si="309"/>
        <v>Б</v>
      </c>
      <c r="C608" s="30" t="s">
        <v>241</v>
      </c>
      <c r="D608" s="31" t="str">
        <f t="shared" si="310"/>
        <v>'02.03.01</v>
      </c>
      <c r="E608" s="32" t="str">
        <f t="shared" si="311"/>
        <v>Математика и компьютерные науки</v>
      </c>
      <c r="F608" s="33" t="s">
        <v>74</v>
      </c>
      <c r="G608" s="33" t="s">
        <v>129</v>
      </c>
      <c r="H608" s="34"/>
      <c r="I608" s="34" t="s">
        <v>246</v>
      </c>
      <c r="J608" s="35" t="s">
        <v>206</v>
      </c>
      <c r="K608" s="36" t="s">
        <v>148</v>
      </c>
      <c r="L608" s="36">
        <v>9</v>
      </c>
      <c r="M608" s="37" t="s">
        <v>78</v>
      </c>
      <c r="N608" s="36">
        <v>2</v>
      </c>
      <c r="O608" s="36"/>
      <c r="P608" s="36"/>
      <c r="Q608" s="37" t="s">
        <v>91</v>
      </c>
      <c r="R608" s="36"/>
      <c r="S608" s="36"/>
      <c r="T608" s="36"/>
      <c r="U608" s="36"/>
      <c r="V608" s="36"/>
      <c r="W608" s="39" t="str">
        <f t="shared" si="312"/>
        <v>НКНбд</v>
      </c>
      <c r="X608" s="36" t="s">
        <v>86</v>
      </c>
      <c r="Y608" s="36">
        <v>1</v>
      </c>
      <c r="Z608" s="36">
        <v>1</v>
      </c>
      <c r="AA608" s="39">
        <f t="shared" si="313"/>
        <v>8</v>
      </c>
      <c r="AB608" s="54">
        <v>5</v>
      </c>
      <c r="AC608" s="54">
        <v>3</v>
      </c>
      <c r="AD608" s="40">
        <f t="shared" si="314"/>
        <v>8</v>
      </c>
      <c r="AE608" s="41">
        <f t="shared" si="315"/>
        <v>1</v>
      </c>
      <c r="AF608" s="41">
        <f t="shared" si="316"/>
        <v>1</v>
      </c>
      <c r="AG608" s="42" t="s">
        <v>80</v>
      </c>
      <c r="AH608" s="37" t="s">
        <v>81</v>
      </c>
      <c r="AI608" s="37" t="s">
        <v>94</v>
      </c>
      <c r="AJ608" s="43" t="s">
        <v>138</v>
      </c>
      <c r="AK608" s="37"/>
      <c r="AL608" s="44">
        <f t="shared" si="317"/>
        <v>18</v>
      </c>
      <c r="AM608" s="44">
        <f t="shared" si="318"/>
        <v>0</v>
      </c>
      <c r="AN608" s="44">
        <f t="shared" si="319"/>
        <v>0</v>
      </c>
      <c r="AO608" s="44">
        <f t="shared" si="320"/>
        <v>0</v>
      </c>
      <c r="AP608" s="44">
        <f t="shared" si="321"/>
        <v>4</v>
      </c>
      <c r="AQ608" s="44">
        <f t="shared" si="322"/>
        <v>1</v>
      </c>
      <c r="AR608" s="44">
        <f t="shared" si="323"/>
        <v>0.9</v>
      </c>
      <c r="AS608" s="44">
        <f t="shared" si="324"/>
        <v>0</v>
      </c>
      <c r="AT608" s="44">
        <f t="shared" si="325"/>
        <v>0</v>
      </c>
      <c r="AU608" s="44">
        <f t="shared" si="326"/>
        <v>0</v>
      </c>
      <c r="AV608" s="44">
        <f>IF(M608="ПП",РПП*AA608*(U608/1.5),IF(M608="ВП",ВПр*AA608*(U608/1.5),IF(M608="РПА",РПА*AA608*(U608/1.5),IF(M608="КПА",кпа*AA608*(U608/1.5),0))))</f>
        <v>0</v>
      </c>
      <c r="AW608" s="44">
        <f t="shared" si="327"/>
        <v>0</v>
      </c>
      <c r="AX608" s="44">
        <f t="shared" si="328"/>
        <v>0</v>
      </c>
      <c r="AY608" s="44">
        <f t="shared" si="329"/>
        <v>0</v>
      </c>
      <c r="AZ608" s="44">
        <f t="shared" si="330"/>
        <v>0</v>
      </c>
      <c r="BA608" s="44">
        <f t="shared" si="331"/>
        <v>0</v>
      </c>
      <c r="BB608" s="44">
        <f t="shared" si="332"/>
        <v>0</v>
      </c>
      <c r="BC608" s="44">
        <f t="shared" si="333"/>
        <v>0</v>
      </c>
      <c r="BD608" s="44">
        <f t="shared" si="334"/>
        <v>0</v>
      </c>
      <c r="BE608" s="45">
        <f t="shared" si="335"/>
        <v>23.9</v>
      </c>
      <c r="BF608" s="46"/>
      <c r="BG608" s="47">
        <f t="shared" si="336"/>
        <v>0</v>
      </c>
      <c r="BH608" s="47">
        <f t="shared" si="337"/>
        <v>0</v>
      </c>
      <c r="BI608" s="47">
        <f t="shared" si="338"/>
        <v>0</v>
      </c>
      <c r="BJ608" s="48">
        <f t="shared" si="339"/>
        <v>18</v>
      </c>
      <c r="BK608" s="48">
        <f t="shared" si="340"/>
        <v>1</v>
      </c>
      <c r="BL608" s="48">
        <f t="shared" si="341"/>
        <v>5.9</v>
      </c>
    </row>
    <row r="609" spans="1:64" s="2" customFormat="1" ht="30" customHeight="1">
      <c r="A609" s="29" t="str">
        <f t="shared" si="308"/>
        <v>Д</v>
      </c>
      <c r="B609" s="29" t="str">
        <f t="shared" si="309"/>
        <v>Б</v>
      </c>
      <c r="C609" s="30" t="s">
        <v>241</v>
      </c>
      <c r="D609" s="31" t="str">
        <f t="shared" si="310"/>
        <v>'02.03.01</v>
      </c>
      <c r="E609" s="32" t="str">
        <f t="shared" si="311"/>
        <v>Математика и компьютерные науки</v>
      </c>
      <c r="F609" s="33" t="s">
        <v>74</v>
      </c>
      <c r="G609" s="33" t="s">
        <v>129</v>
      </c>
      <c r="H609" s="34"/>
      <c r="I609" s="34" t="s">
        <v>246</v>
      </c>
      <c r="J609" s="35" t="s">
        <v>206</v>
      </c>
      <c r="K609" s="36" t="s">
        <v>148</v>
      </c>
      <c r="L609" s="36">
        <v>9</v>
      </c>
      <c r="M609" s="37" t="s">
        <v>84</v>
      </c>
      <c r="N609" s="36"/>
      <c r="O609" s="36"/>
      <c r="P609" s="36">
        <v>4</v>
      </c>
      <c r="Q609" s="37"/>
      <c r="R609" s="36"/>
      <c r="S609" s="36"/>
      <c r="T609" s="36"/>
      <c r="U609" s="36"/>
      <c r="V609" s="36"/>
      <c r="W609" s="39" t="str">
        <f t="shared" si="312"/>
        <v>НКНбд</v>
      </c>
      <c r="X609" s="36" t="s">
        <v>86</v>
      </c>
      <c r="Y609" s="36">
        <v>1</v>
      </c>
      <c r="Z609" s="36">
        <v>1</v>
      </c>
      <c r="AA609" s="39">
        <f t="shared" si="313"/>
        <v>8</v>
      </c>
      <c r="AB609" s="53">
        <v>5</v>
      </c>
      <c r="AC609" s="53">
        <v>3</v>
      </c>
      <c r="AD609" s="40">
        <f t="shared" si="314"/>
        <v>24</v>
      </c>
      <c r="AE609" s="41">
        <f t="shared" si="315"/>
        <v>0.33333333333333331</v>
      </c>
      <c r="AF609" s="41">
        <f t="shared" si="316"/>
        <v>0.33333333333333331</v>
      </c>
      <c r="AG609" s="42" t="s">
        <v>80</v>
      </c>
      <c r="AH609" s="37" t="s">
        <v>81</v>
      </c>
      <c r="AI609" s="37" t="s">
        <v>94</v>
      </c>
      <c r="AJ609" s="43" t="s">
        <v>138</v>
      </c>
      <c r="AK609" s="37"/>
      <c r="AL609" s="44">
        <f t="shared" si="317"/>
        <v>0</v>
      </c>
      <c r="AM609" s="44">
        <f t="shared" si="318"/>
        <v>12</v>
      </c>
      <c r="AN609" s="44">
        <f t="shared" si="319"/>
        <v>0</v>
      </c>
      <c r="AO609" s="44">
        <f t="shared" si="320"/>
        <v>0</v>
      </c>
      <c r="AP609" s="44">
        <f t="shared" si="321"/>
        <v>0</v>
      </c>
      <c r="AQ609" s="44">
        <f t="shared" si="322"/>
        <v>0</v>
      </c>
      <c r="AR609" s="44">
        <f t="shared" si="323"/>
        <v>0</v>
      </c>
      <c r="AS609" s="44">
        <f t="shared" si="324"/>
        <v>0</v>
      </c>
      <c r="AT609" s="44">
        <f t="shared" si="325"/>
        <v>0</v>
      </c>
      <c r="AU609" s="44">
        <f t="shared" si="326"/>
        <v>0</v>
      </c>
      <c r="AV609" s="44">
        <f>IF(M609="ПП",РПП*AA609*(U609/1.5),IF(M609="ВП",ВПр*AA609*(U609/1.5),IF(M609="РПА",РПА*AA609*(U609/1.5),IF(M609="КПА",кпа*AA609*(U609/1.5),0))))</f>
        <v>0</v>
      </c>
      <c r="AW609" s="44">
        <f t="shared" si="327"/>
        <v>0</v>
      </c>
      <c r="AX609" s="44">
        <f t="shared" si="328"/>
        <v>0</v>
      </c>
      <c r="AY609" s="44">
        <f t="shared" si="329"/>
        <v>0</v>
      </c>
      <c r="AZ609" s="44">
        <f t="shared" si="330"/>
        <v>0</v>
      </c>
      <c r="BA609" s="44">
        <f t="shared" si="331"/>
        <v>0</v>
      </c>
      <c r="BB609" s="44">
        <f t="shared" si="332"/>
        <v>0</v>
      </c>
      <c r="BC609" s="44">
        <f t="shared" si="333"/>
        <v>0</v>
      </c>
      <c r="BD609" s="44">
        <f t="shared" si="334"/>
        <v>0</v>
      </c>
      <c r="BE609" s="45">
        <f t="shared" si="335"/>
        <v>12</v>
      </c>
      <c r="BF609" s="46"/>
      <c r="BG609" s="47">
        <f t="shared" si="336"/>
        <v>0</v>
      </c>
      <c r="BH609" s="47">
        <f t="shared" si="337"/>
        <v>0</v>
      </c>
      <c r="BI609" s="47">
        <f t="shared" si="338"/>
        <v>0</v>
      </c>
      <c r="BJ609" s="48">
        <f t="shared" si="339"/>
        <v>12</v>
      </c>
      <c r="BK609" s="48">
        <f t="shared" si="340"/>
        <v>2</v>
      </c>
      <c r="BL609" s="48">
        <f t="shared" si="341"/>
        <v>0</v>
      </c>
    </row>
    <row r="610" spans="1:64" s="2" customFormat="1" ht="30" customHeight="1">
      <c r="A610" s="29" t="str">
        <f t="shared" si="308"/>
        <v>Д</v>
      </c>
      <c r="B610" s="29" t="str">
        <f t="shared" si="309"/>
        <v>Б</v>
      </c>
      <c r="C610" s="30" t="s">
        <v>241</v>
      </c>
      <c r="D610" s="31" t="str">
        <f t="shared" si="310"/>
        <v>'02.03.01</v>
      </c>
      <c r="E610" s="32" t="str">
        <f t="shared" si="311"/>
        <v>Математика и компьютерные науки</v>
      </c>
      <c r="F610" s="33" t="s">
        <v>74</v>
      </c>
      <c r="G610" s="33" t="s">
        <v>129</v>
      </c>
      <c r="H610" s="34"/>
      <c r="I610" s="34" t="s">
        <v>246</v>
      </c>
      <c r="J610" s="35" t="s">
        <v>247</v>
      </c>
      <c r="K610" s="36" t="s">
        <v>77</v>
      </c>
      <c r="L610" s="36">
        <v>9</v>
      </c>
      <c r="M610" s="37" t="s">
        <v>78</v>
      </c>
      <c r="N610" s="36">
        <v>2</v>
      </c>
      <c r="O610" s="36"/>
      <c r="P610" s="36"/>
      <c r="Q610" s="37"/>
      <c r="R610" s="36"/>
      <c r="S610" s="36"/>
      <c r="T610" s="36"/>
      <c r="U610" s="36"/>
      <c r="V610" s="36"/>
      <c r="W610" s="39" t="str">
        <f t="shared" si="312"/>
        <v>НКНбд</v>
      </c>
      <c r="X610" s="36" t="s">
        <v>86</v>
      </c>
      <c r="Y610" s="36">
        <v>1</v>
      </c>
      <c r="Z610" s="36">
        <v>1</v>
      </c>
      <c r="AA610" s="39">
        <f t="shared" si="313"/>
        <v>8</v>
      </c>
      <c r="AB610" s="54">
        <v>5</v>
      </c>
      <c r="AC610" s="54">
        <v>3</v>
      </c>
      <c r="AD610" s="40">
        <f t="shared" si="314"/>
        <v>8</v>
      </c>
      <c r="AE610" s="41">
        <f t="shared" si="315"/>
        <v>1</v>
      </c>
      <c r="AF610" s="41">
        <f t="shared" si="316"/>
        <v>1</v>
      </c>
      <c r="AG610" s="42" t="s">
        <v>93</v>
      </c>
      <c r="AH610" s="37" t="s">
        <v>81</v>
      </c>
      <c r="AI610" s="37" t="s">
        <v>94</v>
      </c>
      <c r="AJ610" s="50" t="s">
        <v>248</v>
      </c>
      <c r="AK610" s="37"/>
      <c r="AL610" s="44">
        <f t="shared" si="317"/>
        <v>18</v>
      </c>
      <c r="AM610" s="44">
        <f t="shared" si="318"/>
        <v>0</v>
      </c>
      <c r="AN610" s="44">
        <f t="shared" si="319"/>
        <v>0</v>
      </c>
      <c r="AO610" s="44">
        <f t="shared" si="320"/>
        <v>0</v>
      </c>
      <c r="AP610" s="44">
        <f t="shared" si="321"/>
        <v>0</v>
      </c>
      <c r="AQ610" s="44">
        <f t="shared" si="322"/>
        <v>0</v>
      </c>
      <c r="AR610" s="44">
        <f t="shared" si="323"/>
        <v>0.9</v>
      </c>
      <c r="AS610" s="44">
        <f t="shared" si="324"/>
        <v>0</v>
      </c>
      <c r="AT610" s="44">
        <f t="shared" si="325"/>
        <v>0</v>
      </c>
      <c r="AU610" s="44">
        <f t="shared" si="326"/>
        <v>0</v>
      </c>
      <c r="AV610" s="44">
        <f>IF(M610="ПП",РПП*AA610*(U610/1.5),IF(M610="ВП",ВПр*AA610*(U610/1.5),IF(M610="РПА",РПА*AA610*(U610/1.5),IF(M610="КПА",кпа*AA610*(U610/1.5),0))))</f>
        <v>0</v>
      </c>
      <c r="AW610" s="44">
        <f t="shared" si="327"/>
        <v>0</v>
      </c>
      <c r="AX610" s="44">
        <f t="shared" si="328"/>
        <v>0</v>
      </c>
      <c r="AY610" s="44">
        <f t="shared" si="329"/>
        <v>0</v>
      </c>
      <c r="AZ610" s="44">
        <f t="shared" si="330"/>
        <v>0</v>
      </c>
      <c r="BA610" s="44">
        <f t="shared" si="331"/>
        <v>0</v>
      </c>
      <c r="BB610" s="44">
        <f t="shared" si="332"/>
        <v>0</v>
      </c>
      <c r="BC610" s="44">
        <f t="shared" si="333"/>
        <v>0</v>
      </c>
      <c r="BD610" s="44">
        <f t="shared" si="334"/>
        <v>0</v>
      </c>
      <c r="BE610" s="45">
        <f t="shared" si="335"/>
        <v>18.899999999999999</v>
      </c>
      <c r="BF610" s="46"/>
      <c r="BG610" s="47">
        <f t="shared" si="336"/>
        <v>18</v>
      </c>
      <c r="BH610" s="47">
        <f t="shared" si="337"/>
        <v>1</v>
      </c>
      <c r="BI610" s="47">
        <f t="shared" si="338"/>
        <v>0.9</v>
      </c>
      <c r="BJ610" s="48">
        <f t="shared" si="339"/>
        <v>0</v>
      </c>
      <c r="BK610" s="48">
        <f t="shared" si="340"/>
        <v>0</v>
      </c>
      <c r="BL610" s="48">
        <f t="shared" si="341"/>
        <v>0</v>
      </c>
    </row>
    <row r="611" spans="1:64" s="2" customFormat="1" ht="30" customHeight="1">
      <c r="A611" s="29" t="str">
        <f t="shared" si="308"/>
        <v>Д</v>
      </c>
      <c r="B611" s="29" t="str">
        <f t="shared" si="309"/>
        <v>Б</v>
      </c>
      <c r="C611" s="30" t="s">
        <v>241</v>
      </c>
      <c r="D611" s="31" t="str">
        <f t="shared" si="310"/>
        <v>'02.03.01</v>
      </c>
      <c r="E611" s="32" t="str">
        <f t="shared" si="311"/>
        <v>Математика и компьютерные науки</v>
      </c>
      <c r="F611" s="33" t="s">
        <v>74</v>
      </c>
      <c r="G611" s="33" t="s">
        <v>129</v>
      </c>
      <c r="H611" s="34"/>
      <c r="I611" s="34" t="s">
        <v>246</v>
      </c>
      <c r="J611" s="35" t="s">
        <v>247</v>
      </c>
      <c r="K611" s="36" t="s">
        <v>77</v>
      </c>
      <c r="L611" s="36">
        <v>9</v>
      </c>
      <c r="M611" s="37" t="s">
        <v>84</v>
      </c>
      <c r="N611" s="36"/>
      <c r="O611" s="36"/>
      <c r="P611" s="36">
        <v>2</v>
      </c>
      <c r="Q611" s="37" t="s">
        <v>85</v>
      </c>
      <c r="R611" s="36"/>
      <c r="S611" s="36"/>
      <c r="T611" s="36"/>
      <c r="U611" s="36"/>
      <c r="V611" s="36"/>
      <c r="W611" s="39" t="str">
        <f t="shared" si="312"/>
        <v>НКНбд</v>
      </c>
      <c r="X611" s="36" t="s">
        <v>86</v>
      </c>
      <c r="Y611" s="36">
        <v>1</v>
      </c>
      <c r="Z611" s="36">
        <v>1</v>
      </c>
      <c r="AA611" s="39">
        <f t="shared" si="313"/>
        <v>8</v>
      </c>
      <c r="AB611" s="53">
        <v>5</v>
      </c>
      <c r="AC611" s="53">
        <v>3</v>
      </c>
      <c r="AD611" s="40">
        <f t="shared" si="314"/>
        <v>24</v>
      </c>
      <c r="AE611" s="41">
        <f t="shared" si="315"/>
        <v>0.33333333333333331</v>
      </c>
      <c r="AF611" s="41">
        <f t="shared" si="316"/>
        <v>0.33333333333333331</v>
      </c>
      <c r="AG611" s="42" t="s">
        <v>93</v>
      </c>
      <c r="AH611" s="37" t="s">
        <v>81</v>
      </c>
      <c r="AI611" s="37" t="s">
        <v>94</v>
      </c>
      <c r="AJ611" s="43" t="s">
        <v>248</v>
      </c>
      <c r="AK611" s="37"/>
      <c r="AL611" s="44">
        <f t="shared" si="317"/>
        <v>0</v>
      </c>
      <c r="AM611" s="44">
        <f t="shared" si="318"/>
        <v>6</v>
      </c>
      <c r="AN611" s="44">
        <f t="shared" si="319"/>
        <v>0</v>
      </c>
      <c r="AO611" s="44">
        <f t="shared" si="320"/>
        <v>0</v>
      </c>
      <c r="AP611" s="44">
        <f t="shared" si="321"/>
        <v>4</v>
      </c>
      <c r="AQ611" s="44">
        <f t="shared" si="322"/>
        <v>0.33333333333333331</v>
      </c>
      <c r="AR611" s="44">
        <f t="shared" si="323"/>
        <v>0</v>
      </c>
      <c r="AS611" s="44">
        <f t="shared" si="324"/>
        <v>0</v>
      </c>
      <c r="AT611" s="44">
        <f t="shared" si="325"/>
        <v>0</v>
      </c>
      <c r="AU611" s="44">
        <f t="shared" si="326"/>
        <v>0</v>
      </c>
      <c r="AV611" s="44">
        <f>IF(M611="ПП",РПП*AA611*(U611/1.5),IF(M611="ВП",ВПр*AA611*(U611/1.5),IF(M611="РПА",РПА*AA611*(U611/1.5),IF(M611="КПА",кпа*AA611*(U611/1.5),0))))</f>
        <v>0</v>
      </c>
      <c r="AW611" s="44">
        <f t="shared" si="327"/>
        <v>0</v>
      </c>
      <c r="AX611" s="44">
        <f t="shared" si="328"/>
        <v>0</v>
      </c>
      <c r="AY611" s="44">
        <f t="shared" si="329"/>
        <v>0</v>
      </c>
      <c r="AZ611" s="44">
        <f t="shared" si="330"/>
        <v>0</v>
      </c>
      <c r="BA611" s="44">
        <f t="shared" si="331"/>
        <v>0</v>
      </c>
      <c r="BB611" s="44">
        <f t="shared" si="332"/>
        <v>0</v>
      </c>
      <c r="BC611" s="44">
        <f t="shared" si="333"/>
        <v>0</v>
      </c>
      <c r="BD611" s="44">
        <f t="shared" si="334"/>
        <v>0</v>
      </c>
      <c r="BE611" s="45">
        <f t="shared" si="335"/>
        <v>10.333333333333334</v>
      </c>
      <c r="BF611" s="46"/>
      <c r="BG611" s="47">
        <f t="shared" si="336"/>
        <v>6</v>
      </c>
      <c r="BH611" s="47">
        <f t="shared" si="337"/>
        <v>1</v>
      </c>
      <c r="BI611" s="47">
        <f t="shared" si="338"/>
        <v>4.333333333333333</v>
      </c>
      <c r="BJ611" s="48">
        <f t="shared" si="339"/>
        <v>0</v>
      </c>
      <c r="BK611" s="48">
        <f t="shared" si="340"/>
        <v>0</v>
      </c>
      <c r="BL611" s="48">
        <f t="shared" si="341"/>
        <v>0</v>
      </c>
    </row>
    <row r="612" spans="1:64" s="2" customFormat="1" ht="30" customHeight="1">
      <c r="A612" s="29" t="str">
        <f t="shared" si="308"/>
        <v>Д</v>
      </c>
      <c r="B612" s="29" t="str">
        <f t="shared" si="309"/>
        <v>Б</v>
      </c>
      <c r="C612" s="30" t="s">
        <v>241</v>
      </c>
      <c r="D612" s="31" t="str">
        <f t="shared" si="310"/>
        <v>'02.03.01</v>
      </c>
      <c r="E612" s="32" t="str">
        <f t="shared" si="311"/>
        <v>Математика и компьютерные науки</v>
      </c>
      <c r="F612" s="33" t="s">
        <v>74</v>
      </c>
      <c r="G612" s="33" t="s">
        <v>129</v>
      </c>
      <c r="H612" s="34"/>
      <c r="I612" s="34" t="s">
        <v>246</v>
      </c>
      <c r="J612" s="35" t="s">
        <v>204</v>
      </c>
      <c r="K612" s="36" t="s">
        <v>142</v>
      </c>
      <c r="L612" s="36">
        <v>9</v>
      </c>
      <c r="M612" s="37" t="s">
        <v>78</v>
      </c>
      <c r="N612" s="36">
        <v>2</v>
      </c>
      <c r="O612" s="36"/>
      <c r="P612" s="36"/>
      <c r="Q612" s="37" t="s">
        <v>91</v>
      </c>
      <c r="R612" s="36"/>
      <c r="S612" s="36"/>
      <c r="T612" s="36"/>
      <c r="U612" s="36"/>
      <c r="V612" s="36"/>
      <c r="W612" s="39" t="str">
        <f t="shared" si="312"/>
        <v>НКНбд</v>
      </c>
      <c r="X612" s="36" t="s">
        <v>86</v>
      </c>
      <c r="Y612" s="36">
        <v>1</v>
      </c>
      <c r="Z612" s="36">
        <v>1</v>
      </c>
      <c r="AA612" s="39">
        <f t="shared" si="313"/>
        <v>8</v>
      </c>
      <c r="AB612" s="54">
        <v>5</v>
      </c>
      <c r="AC612" s="54">
        <v>3</v>
      </c>
      <c r="AD612" s="40">
        <f t="shared" si="314"/>
        <v>8</v>
      </c>
      <c r="AE612" s="41">
        <f t="shared" si="315"/>
        <v>1</v>
      </c>
      <c r="AF612" s="41">
        <f t="shared" si="316"/>
        <v>1</v>
      </c>
      <c r="AG612" s="42" t="s">
        <v>93</v>
      </c>
      <c r="AH612" s="37" t="s">
        <v>100</v>
      </c>
      <c r="AI612" s="37" t="s">
        <v>94</v>
      </c>
      <c r="AJ612" s="51" t="s">
        <v>203</v>
      </c>
      <c r="AK612" s="37"/>
      <c r="AL612" s="44">
        <f t="shared" si="317"/>
        <v>18</v>
      </c>
      <c r="AM612" s="44">
        <f t="shared" si="318"/>
        <v>0</v>
      </c>
      <c r="AN612" s="44">
        <f t="shared" si="319"/>
        <v>0</v>
      </c>
      <c r="AO612" s="44">
        <f t="shared" si="320"/>
        <v>0</v>
      </c>
      <c r="AP612" s="44">
        <f t="shared" si="321"/>
        <v>4</v>
      </c>
      <c r="AQ612" s="44">
        <f t="shared" si="322"/>
        <v>1</v>
      </c>
      <c r="AR612" s="44">
        <f t="shared" si="323"/>
        <v>0.9</v>
      </c>
      <c r="AS612" s="44">
        <f t="shared" si="324"/>
        <v>0</v>
      </c>
      <c r="AT612" s="44">
        <f t="shared" si="325"/>
        <v>0</v>
      </c>
      <c r="AU612" s="44">
        <f t="shared" si="326"/>
        <v>0</v>
      </c>
      <c r="AV612" s="44">
        <f>IF(M612="ПП",РПП*AA612*(U612/1.5),IF(M612="ВП",ВПр*AA612*(U612/1.5),IF(M612="РПА",РПА*AA612*(U612/1.5),IF(M612="КПА",кпа*AA612*(U612/1.5),0))))</f>
        <v>0</v>
      </c>
      <c r="AW612" s="44">
        <f t="shared" si="327"/>
        <v>0</v>
      </c>
      <c r="AX612" s="44">
        <f t="shared" si="328"/>
        <v>0</v>
      </c>
      <c r="AY612" s="44">
        <f t="shared" si="329"/>
        <v>0</v>
      </c>
      <c r="AZ612" s="44">
        <f t="shared" si="330"/>
        <v>0</v>
      </c>
      <c r="BA612" s="44">
        <f t="shared" si="331"/>
        <v>0</v>
      </c>
      <c r="BB612" s="44">
        <f t="shared" si="332"/>
        <v>0</v>
      </c>
      <c r="BC612" s="44">
        <f t="shared" si="333"/>
        <v>0</v>
      </c>
      <c r="BD612" s="44">
        <f t="shared" si="334"/>
        <v>0</v>
      </c>
      <c r="BE612" s="45">
        <f t="shared" si="335"/>
        <v>23.9</v>
      </c>
      <c r="BF612" s="46"/>
      <c r="BG612" s="47">
        <f t="shared" si="336"/>
        <v>18</v>
      </c>
      <c r="BH612" s="47">
        <f t="shared" si="337"/>
        <v>1</v>
      </c>
      <c r="BI612" s="47">
        <f t="shared" si="338"/>
        <v>5.9</v>
      </c>
      <c r="BJ612" s="48">
        <f t="shared" si="339"/>
        <v>0</v>
      </c>
      <c r="BK612" s="48">
        <f t="shared" si="340"/>
        <v>0</v>
      </c>
      <c r="BL612" s="48">
        <f t="shared" si="341"/>
        <v>0</v>
      </c>
    </row>
    <row r="613" spans="1:64" s="2" customFormat="1" ht="30" customHeight="1">
      <c r="A613" s="29" t="str">
        <f t="shared" si="308"/>
        <v>Д</v>
      </c>
      <c r="B613" s="29" t="str">
        <f t="shared" si="309"/>
        <v>Б</v>
      </c>
      <c r="C613" s="30" t="s">
        <v>241</v>
      </c>
      <c r="D613" s="31" t="str">
        <f t="shared" si="310"/>
        <v>'02.03.01</v>
      </c>
      <c r="E613" s="32" t="str">
        <f t="shared" si="311"/>
        <v>Математика и компьютерные науки</v>
      </c>
      <c r="F613" s="33" t="s">
        <v>74</v>
      </c>
      <c r="G613" s="33" t="s">
        <v>129</v>
      </c>
      <c r="H613" s="34"/>
      <c r="I613" s="34" t="s">
        <v>246</v>
      </c>
      <c r="J613" s="35" t="s">
        <v>204</v>
      </c>
      <c r="K613" s="38" t="s">
        <v>142</v>
      </c>
      <c r="L613" s="36">
        <v>9</v>
      </c>
      <c r="M613" s="37" t="s">
        <v>84</v>
      </c>
      <c r="N613" s="38"/>
      <c r="O613" s="38"/>
      <c r="P613" s="38">
        <v>4</v>
      </c>
      <c r="Q613" s="37"/>
      <c r="R613" s="38"/>
      <c r="S613" s="38"/>
      <c r="T613" s="38"/>
      <c r="U613" s="38"/>
      <c r="V613" s="38"/>
      <c r="W613" s="39" t="str">
        <f t="shared" si="312"/>
        <v>НКНбд</v>
      </c>
      <c r="X613" s="36" t="s">
        <v>86</v>
      </c>
      <c r="Y613" s="36">
        <v>1</v>
      </c>
      <c r="Z613" s="36">
        <v>1</v>
      </c>
      <c r="AA613" s="39">
        <f t="shared" si="313"/>
        <v>8</v>
      </c>
      <c r="AB613" s="53">
        <v>5</v>
      </c>
      <c r="AC613" s="53">
        <v>3</v>
      </c>
      <c r="AD613" s="40">
        <f t="shared" si="314"/>
        <v>24</v>
      </c>
      <c r="AE613" s="41">
        <f t="shared" si="315"/>
        <v>0.33333333333333331</v>
      </c>
      <c r="AF613" s="41">
        <f t="shared" si="316"/>
        <v>0.33333333333333331</v>
      </c>
      <c r="AG613" s="42" t="s">
        <v>93</v>
      </c>
      <c r="AH613" s="37" t="s">
        <v>100</v>
      </c>
      <c r="AI613" s="37" t="s">
        <v>94</v>
      </c>
      <c r="AJ613" s="43" t="s">
        <v>203</v>
      </c>
      <c r="AK613" s="37"/>
      <c r="AL613" s="44">
        <f t="shared" si="317"/>
        <v>0</v>
      </c>
      <c r="AM613" s="44">
        <f t="shared" si="318"/>
        <v>12</v>
      </c>
      <c r="AN613" s="44">
        <f t="shared" si="319"/>
        <v>0</v>
      </c>
      <c r="AO613" s="44">
        <f t="shared" si="320"/>
        <v>0</v>
      </c>
      <c r="AP613" s="44">
        <f t="shared" si="321"/>
        <v>0</v>
      </c>
      <c r="AQ613" s="44">
        <f t="shared" si="322"/>
        <v>0</v>
      </c>
      <c r="AR613" s="44">
        <f t="shared" si="323"/>
        <v>0</v>
      </c>
      <c r="AS613" s="44">
        <f t="shared" si="324"/>
        <v>0</v>
      </c>
      <c r="AT613" s="44">
        <f t="shared" si="325"/>
        <v>0</v>
      </c>
      <c r="AU613" s="44">
        <f t="shared" si="326"/>
        <v>0</v>
      </c>
      <c r="AV613" s="44">
        <f>IF(M613="ПП",РПП*AA613*(U613/1.5),IF(M613="ВП",ВПр*AA613*(U613/1.5),IF(M613="РПА",РПА*AA613*(U613/1.5),IF(M613="КПА",кпа*AA613*(U613/1.5),0))))</f>
        <v>0</v>
      </c>
      <c r="AW613" s="44">
        <f t="shared" si="327"/>
        <v>0</v>
      </c>
      <c r="AX613" s="44">
        <f t="shared" si="328"/>
        <v>0</v>
      </c>
      <c r="AY613" s="44">
        <f t="shared" si="329"/>
        <v>0</v>
      </c>
      <c r="AZ613" s="44">
        <f t="shared" si="330"/>
        <v>0</v>
      </c>
      <c r="BA613" s="44">
        <f t="shared" si="331"/>
        <v>0</v>
      </c>
      <c r="BB613" s="44">
        <f t="shared" si="332"/>
        <v>0</v>
      </c>
      <c r="BC613" s="44">
        <f t="shared" si="333"/>
        <v>0</v>
      </c>
      <c r="BD613" s="44">
        <f t="shared" si="334"/>
        <v>0</v>
      </c>
      <c r="BE613" s="45">
        <f t="shared" si="335"/>
        <v>12</v>
      </c>
      <c r="BF613" s="46"/>
      <c r="BG613" s="47">
        <f t="shared" si="336"/>
        <v>12</v>
      </c>
      <c r="BH613" s="47">
        <f t="shared" si="337"/>
        <v>2</v>
      </c>
      <c r="BI613" s="47">
        <f t="shared" si="338"/>
        <v>0</v>
      </c>
      <c r="BJ613" s="48">
        <f t="shared" si="339"/>
        <v>0</v>
      </c>
      <c r="BK613" s="48">
        <f t="shared" si="340"/>
        <v>0</v>
      </c>
      <c r="BL613" s="48">
        <f t="shared" si="341"/>
        <v>0</v>
      </c>
    </row>
    <row r="614" spans="1:64" s="2" customFormat="1" ht="30" customHeight="1">
      <c r="A614" s="29" t="str">
        <f t="shared" si="308"/>
        <v>Д</v>
      </c>
      <c r="B614" s="29" t="str">
        <f t="shared" si="309"/>
        <v>Б</v>
      </c>
      <c r="C614" s="30" t="s">
        <v>241</v>
      </c>
      <c r="D614" s="31" t="str">
        <f t="shared" si="310"/>
        <v>'02.03.01</v>
      </c>
      <c r="E614" s="32" t="str">
        <f t="shared" si="311"/>
        <v>Математика и компьютерные науки</v>
      </c>
      <c r="F614" s="33" t="s">
        <v>74</v>
      </c>
      <c r="G614" s="33" t="s">
        <v>129</v>
      </c>
      <c r="H614" s="34"/>
      <c r="I614" s="34" t="s">
        <v>246</v>
      </c>
      <c r="J614" s="35" t="s">
        <v>249</v>
      </c>
      <c r="K614" s="36" t="s">
        <v>145</v>
      </c>
      <c r="L614" s="36">
        <v>9</v>
      </c>
      <c r="M614" s="37" t="s">
        <v>78</v>
      </c>
      <c r="N614" s="36">
        <v>2</v>
      </c>
      <c r="O614" s="36"/>
      <c r="P614" s="36"/>
      <c r="Q614" s="37"/>
      <c r="R614" s="36"/>
      <c r="S614" s="36"/>
      <c r="T614" s="36"/>
      <c r="U614" s="36"/>
      <c r="V614" s="36"/>
      <c r="W614" s="39" t="str">
        <f t="shared" si="312"/>
        <v>НКНбд</v>
      </c>
      <c r="X614" s="36" t="s">
        <v>86</v>
      </c>
      <c r="Y614" s="36">
        <v>1</v>
      </c>
      <c r="Z614" s="36">
        <v>1</v>
      </c>
      <c r="AA614" s="39">
        <f t="shared" si="313"/>
        <v>8</v>
      </c>
      <c r="AB614" s="54">
        <v>5</v>
      </c>
      <c r="AC614" s="54">
        <v>3</v>
      </c>
      <c r="AD614" s="40">
        <f t="shared" si="314"/>
        <v>8</v>
      </c>
      <c r="AE614" s="41">
        <f t="shared" si="315"/>
        <v>1</v>
      </c>
      <c r="AF614" s="41">
        <f t="shared" si="316"/>
        <v>1</v>
      </c>
      <c r="AG614" s="42" t="s">
        <v>93</v>
      </c>
      <c r="AH614" s="37" t="s">
        <v>81</v>
      </c>
      <c r="AI614" s="37" t="s">
        <v>94</v>
      </c>
      <c r="AJ614" s="43" t="s">
        <v>248</v>
      </c>
      <c r="AK614" s="37"/>
      <c r="AL614" s="44">
        <f t="shared" si="317"/>
        <v>18</v>
      </c>
      <c r="AM614" s="44">
        <f t="shared" si="318"/>
        <v>0</v>
      </c>
      <c r="AN614" s="44">
        <f t="shared" si="319"/>
        <v>0</v>
      </c>
      <c r="AO614" s="44">
        <f t="shared" si="320"/>
        <v>0</v>
      </c>
      <c r="AP614" s="44">
        <f t="shared" si="321"/>
        <v>0</v>
      </c>
      <c r="AQ614" s="44">
        <f t="shared" si="322"/>
        <v>0</v>
      </c>
      <c r="AR614" s="44">
        <f t="shared" si="323"/>
        <v>0.9</v>
      </c>
      <c r="AS614" s="44">
        <f t="shared" si="324"/>
        <v>0</v>
      </c>
      <c r="AT614" s="44">
        <f t="shared" si="325"/>
        <v>0</v>
      </c>
      <c r="AU614" s="44">
        <f t="shared" si="326"/>
        <v>0</v>
      </c>
      <c r="AV614" s="44">
        <f>IF(M614="ПП",РПП*AA614*(U614/1.5),IF(M614="ВП",ВПр*AA614*(U614/1.5),IF(M614="РПА",РПА*AA614*(U614/1.5),IF(M614="КПА",кпа*AA614*(U614/1.5),0))))</f>
        <v>0</v>
      </c>
      <c r="AW614" s="44">
        <f t="shared" si="327"/>
        <v>0</v>
      </c>
      <c r="AX614" s="44">
        <f t="shared" si="328"/>
        <v>0</v>
      </c>
      <c r="AY614" s="44">
        <f t="shared" si="329"/>
        <v>0</v>
      </c>
      <c r="AZ614" s="44">
        <f t="shared" si="330"/>
        <v>0</v>
      </c>
      <c r="BA614" s="44">
        <f t="shared" si="331"/>
        <v>0</v>
      </c>
      <c r="BB614" s="44">
        <f t="shared" si="332"/>
        <v>0</v>
      </c>
      <c r="BC614" s="44">
        <f t="shared" si="333"/>
        <v>0</v>
      </c>
      <c r="BD614" s="44">
        <f t="shared" si="334"/>
        <v>0</v>
      </c>
      <c r="BE614" s="45">
        <f t="shared" si="335"/>
        <v>18.899999999999999</v>
      </c>
      <c r="BF614" s="46"/>
      <c r="BG614" s="47">
        <f t="shared" si="336"/>
        <v>0</v>
      </c>
      <c r="BH614" s="47">
        <f t="shared" si="337"/>
        <v>0</v>
      </c>
      <c r="BI614" s="47">
        <f t="shared" si="338"/>
        <v>0</v>
      </c>
      <c r="BJ614" s="48">
        <f t="shared" si="339"/>
        <v>18</v>
      </c>
      <c r="BK614" s="48">
        <f t="shared" si="340"/>
        <v>1</v>
      </c>
      <c r="BL614" s="48">
        <f t="shared" si="341"/>
        <v>0.9</v>
      </c>
    </row>
    <row r="615" spans="1:64" s="2" customFormat="1" ht="30" customHeight="1">
      <c r="A615" s="29" t="str">
        <f t="shared" si="308"/>
        <v>Д</v>
      </c>
      <c r="B615" s="29" t="str">
        <f t="shared" si="309"/>
        <v>Б</v>
      </c>
      <c r="C615" s="30" t="s">
        <v>241</v>
      </c>
      <c r="D615" s="31" t="str">
        <f t="shared" si="310"/>
        <v>'02.03.01</v>
      </c>
      <c r="E615" s="32" t="str">
        <f t="shared" si="311"/>
        <v>Математика и компьютерные науки</v>
      </c>
      <c r="F615" s="33" t="s">
        <v>74</v>
      </c>
      <c r="G615" s="33" t="s">
        <v>129</v>
      </c>
      <c r="H615" s="34"/>
      <c r="I615" s="34" t="s">
        <v>246</v>
      </c>
      <c r="J615" s="35" t="s">
        <v>249</v>
      </c>
      <c r="K615" s="36" t="s">
        <v>145</v>
      </c>
      <c r="L615" s="36">
        <v>9</v>
      </c>
      <c r="M615" s="37" t="s">
        <v>84</v>
      </c>
      <c r="N615" s="36"/>
      <c r="O615" s="36"/>
      <c r="P615" s="36">
        <v>4</v>
      </c>
      <c r="Q615" s="37" t="s">
        <v>85</v>
      </c>
      <c r="R615" s="36"/>
      <c r="S615" s="36"/>
      <c r="T615" s="36"/>
      <c r="U615" s="36"/>
      <c r="V615" s="36"/>
      <c r="W615" s="39" t="str">
        <f t="shared" si="312"/>
        <v>НКНбд</v>
      </c>
      <c r="X615" s="36" t="s">
        <v>86</v>
      </c>
      <c r="Y615" s="36">
        <v>1</v>
      </c>
      <c r="Z615" s="36">
        <v>1</v>
      </c>
      <c r="AA615" s="39">
        <f t="shared" si="313"/>
        <v>8</v>
      </c>
      <c r="AB615" s="53">
        <v>5</v>
      </c>
      <c r="AC615" s="53">
        <v>3</v>
      </c>
      <c r="AD615" s="40">
        <f t="shared" si="314"/>
        <v>24</v>
      </c>
      <c r="AE615" s="41">
        <f t="shared" si="315"/>
        <v>0.33333333333333331</v>
      </c>
      <c r="AF615" s="41">
        <f t="shared" si="316"/>
        <v>0.33333333333333331</v>
      </c>
      <c r="AG615" s="42" t="s">
        <v>93</v>
      </c>
      <c r="AH615" s="37" t="s">
        <v>81</v>
      </c>
      <c r="AI615" s="37" t="s">
        <v>94</v>
      </c>
      <c r="AJ615" s="43" t="s">
        <v>248</v>
      </c>
      <c r="AK615" s="37"/>
      <c r="AL615" s="44">
        <f t="shared" si="317"/>
        <v>0</v>
      </c>
      <c r="AM615" s="44">
        <f t="shared" si="318"/>
        <v>12</v>
      </c>
      <c r="AN615" s="44">
        <f t="shared" si="319"/>
        <v>0</v>
      </c>
      <c r="AO615" s="44">
        <f t="shared" si="320"/>
        <v>0</v>
      </c>
      <c r="AP615" s="44">
        <f t="shared" si="321"/>
        <v>4</v>
      </c>
      <c r="AQ615" s="44">
        <f t="shared" si="322"/>
        <v>0.33333333333333331</v>
      </c>
      <c r="AR615" s="44">
        <f t="shared" si="323"/>
        <v>0</v>
      </c>
      <c r="AS615" s="44">
        <f t="shared" si="324"/>
        <v>0</v>
      </c>
      <c r="AT615" s="44">
        <f t="shared" si="325"/>
        <v>0</v>
      </c>
      <c r="AU615" s="44">
        <f t="shared" si="326"/>
        <v>0</v>
      </c>
      <c r="AV615" s="44">
        <f>IF(M615="ПП",РПП*AA615*(U615/1.5),IF(M615="ВП",ВПр*AA615*(U615/1.5),IF(M615="РПА",РПА*AA615*(U615/1.5),IF(M615="КПА",кпа*AA615*(U615/1.5),0))))</f>
        <v>0</v>
      </c>
      <c r="AW615" s="44">
        <f t="shared" si="327"/>
        <v>0</v>
      </c>
      <c r="AX615" s="44">
        <f t="shared" si="328"/>
        <v>0</v>
      </c>
      <c r="AY615" s="44">
        <f t="shared" si="329"/>
        <v>0</v>
      </c>
      <c r="AZ615" s="44">
        <f t="shared" si="330"/>
        <v>0</v>
      </c>
      <c r="BA615" s="44">
        <f t="shared" si="331"/>
        <v>0</v>
      </c>
      <c r="BB615" s="44">
        <f t="shared" si="332"/>
        <v>0</v>
      </c>
      <c r="BC615" s="44">
        <f t="shared" si="333"/>
        <v>0</v>
      </c>
      <c r="BD615" s="44">
        <f t="shared" si="334"/>
        <v>0</v>
      </c>
      <c r="BE615" s="45">
        <f t="shared" si="335"/>
        <v>16.333333333333332</v>
      </c>
      <c r="BF615" s="46"/>
      <c r="BG615" s="47">
        <f t="shared" si="336"/>
        <v>0</v>
      </c>
      <c r="BH615" s="47">
        <f t="shared" si="337"/>
        <v>0</v>
      </c>
      <c r="BI615" s="47">
        <f t="shared" si="338"/>
        <v>0</v>
      </c>
      <c r="BJ615" s="48">
        <f t="shared" si="339"/>
        <v>12</v>
      </c>
      <c r="BK615" s="48">
        <f t="shared" si="340"/>
        <v>2</v>
      </c>
      <c r="BL615" s="48">
        <f t="shared" si="341"/>
        <v>4.333333333333333</v>
      </c>
    </row>
    <row r="616" spans="1:64" s="2" customFormat="1" ht="30" customHeight="1">
      <c r="A616" s="29" t="str">
        <f t="shared" si="308"/>
        <v>Д</v>
      </c>
      <c r="B616" s="29" t="str">
        <f t="shared" si="309"/>
        <v>Б</v>
      </c>
      <c r="C616" s="30" t="s">
        <v>241</v>
      </c>
      <c r="D616" s="31" t="str">
        <f t="shared" si="310"/>
        <v>'02.03.01</v>
      </c>
      <c r="E616" s="32" t="str">
        <f t="shared" si="311"/>
        <v>Математика и компьютерные науки</v>
      </c>
      <c r="F616" s="33" t="s">
        <v>74</v>
      </c>
      <c r="G616" s="33" t="s">
        <v>129</v>
      </c>
      <c r="H616" s="34"/>
      <c r="I616" s="34" t="s">
        <v>246</v>
      </c>
      <c r="J616" s="35" t="s">
        <v>249</v>
      </c>
      <c r="K616" s="36" t="s">
        <v>148</v>
      </c>
      <c r="L616" s="36">
        <v>9</v>
      </c>
      <c r="M616" s="37" t="s">
        <v>78</v>
      </c>
      <c r="N616" s="36">
        <v>2</v>
      </c>
      <c r="O616" s="36"/>
      <c r="P616" s="36"/>
      <c r="Q616" s="37" t="s">
        <v>91</v>
      </c>
      <c r="R616" s="36"/>
      <c r="S616" s="36"/>
      <c r="T616" s="36"/>
      <c r="U616" s="36"/>
      <c r="V616" s="36"/>
      <c r="W616" s="39" t="str">
        <f t="shared" si="312"/>
        <v>НКНбд</v>
      </c>
      <c r="X616" s="36" t="s">
        <v>86</v>
      </c>
      <c r="Y616" s="36">
        <v>1</v>
      </c>
      <c r="Z616" s="36">
        <v>1</v>
      </c>
      <c r="AA616" s="39">
        <f t="shared" si="313"/>
        <v>8</v>
      </c>
      <c r="AB616" s="54">
        <v>5</v>
      </c>
      <c r="AC616" s="54">
        <v>3</v>
      </c>
      <c r="AD616" s="40">
        <f t="shared" si="314"/>
        <v>8</v>
      </c>
      <c r="AE616" s="41">
        <f t="shared" si="315"/>
        <v>1</v>
      </c>
      <c r="AF616" s="41">
        <f t="shared" si="316"/>
        <v>1</v>
      </c>
      <c r="AG616" s="42" t="s">
        <v>93</v>
      </c>
      <c r="AH616" s="37" t="s">
        <v>81</v>
      </c>
      <c r="AI616" s="37" t="s">
        <v>94</v>
      </c>
      <c r="AJ616" s="43" t="s">
        <v>248</v>
      </c>
      <c r="AK616" s="37"/>
      <c r="AL616" s="44">
        <f t="shared" si="317"/>
        <v>18</v>
      </c>
      <c r="AM616" s="44">
        <f t="shared" si="318"/>
        <v>0</v>
      </c>
      <c r="AN616" s="44">
        <f t="shared" si="319"/>
        <v>0</v>
      </c>
      <c r="AO616" s="44">
        <f t="shared" si="320"/>
        <v>0</v>
      </c>
      <c r="AP616" s="44">
        <f t="shared" si="321"/>
        <v>4</v>
      </c>
      <c r="AQ616" s="44">
        <f t="shared" si="322"/>
        <v>1</v>
      </c>
      <c r="AR616" s="44">
        <f t="shared" si="323"/>
        <v>0.9</v>
      </c>
      <c r="AS616" s="44">
        <f t="shared" si="324"/>
        <v>0</v>
      </c>
      <c r="AT616" s="44">
        <f t="shared" si="325"/>
        <v>0</v>
      </c>
      <c r="AU616" s="44">
        <f t="shared" si="326"/>
        <v>0</v>
      </c>
      <c r="AV616" s="44">
        <f>IF(M616="ПП",РПП*AA616*(U616/1.5),IF(M616="ВП",ВПр*AA616*(U616/1.5),IF(M616="РПА",РПА*AA616*(U616/1.5),IF(M616="КПА",кпа*AA616*(U616/1.5),0))))</f>
        <v>0</v>
      </c>
      <c r="AW616" s="44">
        <f t="shared" si="327"/>
        <v>0</v>
      </c>
      <c r="AX616" s="44">
        <f t="shared" si="328"/>
        <v>0</v>
      </c>
      <c r="AY616" s="44">
        <f t="shared" si="329"/>
        <v>0</v>
      </c>
      <c r="AZ616" s="44">
        <f t="shared" si="330"/>
        <v>0</v>
      </c>
      <c r="BA616" s="44">
        <f t="shared" si="331"/>
        <v>0</v>
      </c>
      <c r="BB616" s="44">
        <f t="shared" si="332"/>
        <v>0</v>
      </c>
      <c r="BC616" s="44">
        <f t="shared" si="333"/>
        <v>0</v>
      </c>
      <c r="BD616" s="44">
        <f t="shared" si="334"/>
        <v>0</v>
      </c>
      <c r="BE616" s="45">
        <f t="shared" si="335"/>
        <v>23.9</v>
      </c>
      <c r="BF616" s="46"/>
      <c r="BG616" s="47">
        <f t="shared" si="336"/>
        <v>0</v>
      </c>
      <c r="BH616" s="47">
        <f t="shared" si="337"/>
        <v>0</v>
      </c>
      <c r="BI616" s="47">
        <f t="shared" si="338"/>
        <v>0</v>
      </c>
      <c r="BJ616" s="48">
        <f t="shared" si="339"/>
        <v>18</v>
      </c>
      <c r="BK616" s="48">
        <f t="shared" si="340"/>
        <v>1</v>
      </c>
      <c r="BL616" s="48">
        <f t="shared" si="341"/>
        <v>5.9</v>
      </c>
    </row>
    <row r="617" spans="1:64" s="2" customFormat="1" ht="30" customHeight="1">
      <c r="A617" s="29" t="str">
        <f t="shared" si="308"/>
        <v>Д</v>
      </c>
      <c r="B617" s="29" t="str">
        <f t="shared" si="309"/>
        <v>Б</v>
      </c>
      <c r="C617" s="30" t="s">
        <v>241</v>
      </c>
      <c r="D617" s="31" t="str">
        <f t="shared" si="310"/>
        <v>'02.03.01</v>
      </c>
      <c r="E617" s="32" t="str">
        <f t="shared" si="311"/>
        <v>Математика и компьютерные науки</v>
      </c>
      <c r="F617" s="33" t="s">
        <v>74</v>
      </c>
      <c r="G617" s="33" t="s">
        <v>129</v>
      </c>
      <c r="H617" s="34"/>
      <c r="I617" s="34" t="s">
        <v>246</v>
      </c>
      <c r="J617" s="35" t="s">
        <v>249</v>
      </c>
      <c r="K617" s="36" t="s">
        <v>148</v>
      </c>
      <c r="L617" s="36">
        <v>9</v>
      </c>
      <c r="M617" s="37" t="s">
        <v>84</v>
      </c>
      <c r="N617" s="36"/>
      <c r="O617" s="36"/>
      <c r="P617" s="36">
        <v>4</v>
      </c>
      <c r="Q617" s="37"/>
      <c r="R617" s="36"/>
      <c r="S617" s="36"/>
      <c r="T617" s="36"/>
      <c r="U617" s="36"/>
      <c r="V617" s="36"/>
      <c r="W617" s="39" t="str">
        <f t="shared" si="312"/>
        <v>НКНбд</v>
      </c>
      <c r="X617" s="36" t="s">
        <v>86</v>
      </c>
      <c r="Y617" s="36">
        <v>1</v>
      </c>
      <c r="Z617" s="36">
        <v>1</v>
      </c>
      <c r="AA617" s="39">
        <f t="shared" si="313"/>
        <v>8</v>
      </c>
      <c r="AB617" s="53">
        <v>5</v>
      </c>
      <c r="AC617" s="53">
        <v>3</v>
      </c>
      <c r="AD617" s="40">
        <f t="shared" si="314"/>
        <v>24</v>
      </c>
      <c r="AE617" s="41">
        <f t="shared" si="315"/>
        <v>0.33333333333333331</v>
      </c>
      <c r="AF617" s="41">
        <f t="shared" si="316"/>
        <v>0.33333333333333331</v>
      </c>
      <c r="AG617" s="42" t="s">
        <v>93</v>
      </c>
      <c r="AH617" s="37" t="s">
        <v>81</v>
      </c>
      <c r="AI617" s="37" t="s">
        <v>94</v>
      </c>
      <c r="AJ617" s="43" t="s">
        <v>248</v>
      </c>
      <c r="AK617" s="37"/>
      <c r="AL617" s="44">
        <f t="shared" si="317"/>
        <v>0</v>
      </c>
      <c r="AM617" s="44">
        <f t="shared" si="318"/>
        <v>12</v>
      </c>
      <c r="AN617" s="44">
        <f t="shared" si="319"/>
        <v>0</v>
      </c>
      <c r="AO617" s="44">
        <f t="shared" si="320"/>
        <v>0</v>
      </c>
      <c r="AP617" s="44">
        <f t="shared" si="321"/>
        <v>0</v>
      </c>
      <c r="AQ617" s="44">
        <f t="shared" si="322"/>
        <v>0</v>
      </c>
      <c r="AR617" s="44">
        <f t="shared" si="323"/>
        <v>0</v>
      </c>
      <c r="AS617" s="44">
        <f t="shared" si="324"/>
        <v>0</v>
      </c>
      <c r="AT617" s="44">
        <f t="shared" si="325"/>
        <v>0</v>
      </c>
      <c r="AU617" s="44">
        <f t="shared" si="326"/>
        <v>0</v>
      </c>
      <c r="AV617" s="44">
        <f>IF(M617="ПП",РПП*AA617*(U617/1.5),IF(M617="ВП",ВПр*AA617*(U617/1.5),IF(M617="РПА",РПА*AA617*(U617/1.5),IF(M617="КПА",кпа*AA617*(U617/1.5),0))))</f>
        <v>0</v>
      </c>
      <c r="AW617" s="44">
        <f t="shared" si="327"/>
        <v>0</v>
      </c>
      <c r="AX617" s="44">
        <f t="shared" si="328"/>
        <v>0</v>
      </c>
      <c r="AY617" s="44">
        <f t="shared" si="329"/>
        <v>0</v>
      </c>
      <c r="AZ617" s="44">
        <f t="shared" si="330"/>
        <v>0</v>
      </c>
      <c r="BA617" s="44">
        <f t="shared" si="331"/>
        <v>0</v>
      </c>
      <c r="BB617" s="44">
        <f t="shared" si="332"/>
        <v>0</v>
      </c>
      <c r="BC617" s="44">
        <f t="shared" si="333"/>
        <v>0</v>
      </c>
      <c r="BD617" s="44">
        <f t="shared" si="334"/>
        <v>0</v>
      </c>
      <c r="BE617" s="45">
        <f t="shared" si="335"/>
        <v>12</v>
      </c>
      <c r="BF617" s="46"/>
      <c r="BG617" s="47">
        <f t="shared" si="336"/>
        <v>0</v>
      </c>
      <c r="BH617" s="47">
        <f t="shared" si="337"/>
        <v>0</v>
      </c>
      <c r="BI617" s="47">
        <f t="shared" si="338"/>
        <v>0</v>
      </c>
      <c r="BJ617" s="48">
        <f t="shared" si="339"/>
        <v>12</v>
      </c>
      <c r="BK617" s="48">
        <f t="shared" si="340"/>
        <v>2</v>
      </c>
      <c r="BL617" s="48">
        <f t="shared" si="341"/>
        <v>0</v>
      </c>
    </row>
    <row r="618" spans="1:64" s="2" customFormat="1" ht="30" customHeight="1">
      <c r="A618" s="29" t="str">
        <f t="shared" si="308"/>
        <v>Д</v>
      </c>
      <c r="B618" s="29" t="str">
        <f t="shared" si="309"/>
        <v>Б</v>
      </c>
      <c r="C618" s="30" t="s">
        <v>241</v>
      </c>
      <c r="D618" s="31" t="str">
        <f t="shared" si="310"/>
        <v>'02.03.01</v>
      </c>
      <c r="E618" s="32" t="str">
        <f t="shared" si="311"/>
        <v>Математика и компьютерные науки</v>
      </c>
      <c r="F618" s="33" t="s">
        <v>74</v>
      </c>
      <c r="G618" s="33" t="s">
        <v>129</v>
      </c>
      <c r="H618" s="34"/>
      <c r="I618" s="34" t="s">
        <v>130</v>
      </c>
      <c r="J618" s="35" t="s">
        <v>250</v>
      </c>
      <c r="K618" s="36" t="s">
        <v>77</v>
      </c>
      <c r="L618" s="36">
        <v>9</v>
      </c>
      <c r="M618" s="37" t="s">
        <v>78</v>
      </c>
      <c r="N618" s="36">
        <v>2</v>
      </c>
      <c r="O618" s="36"/>
      <c r="P618" s="36"/>
      <c r="Q618" s="37"/>
      <c r="R618" s="36"/>
      <c r="S618" s="36"/>
      <c r="T618" s="36"/>
      <c r="U618" s="36"/>
      <c r="V618" s="36"/>
      <c r="W618" s="39" t="str">
        <f t="shared" si="312"/>
        <v>НКНбд</v>
      </c>
      <c r="X618" s="36" t="s">
        <v>86</v>
      </c>
      <c r="Y618" s="36">
        <v>1</v>
      </c>
      <c r="Z618" s="36">
        <v>1</v>
      </c>
      <c r="AA618" s="39">
        <f t="shared" si="313"/>
        <v>15</v>
      </c>
      <c r="AB618" s="54">
        <v>10</v>
      </c>
      <c r="AC618" s="54">
        <v>5</v>
      </c>
      <c r="AD618" s="40">
        <f t="shared" si="314"/>
        <v>15</v>
      </c>
      <c r="AE618" s="41">
        <f t="shared" si="315"/>
        <v>1</v>
      </c>
      <c r="AF618" s="41">
        <f t="shared" si="316"/>
        <v>1</v>
      </c>
      <c r="AG618" s="42" t="s">
        <v>80</v>
      </c>
      <c r="AH618" s="37" t="s">
        <v>81</v>
      </c>
      <c r="AI618" s="37" t="s">
        <v>94</v>
      </c>
      <c r="AJ618" s="50" t="s">
        <v>138</v>
      </c>
      <c r="AK618" s="37"/>
      <c r="AL618" s="44">
        <f t="shared" si="317"/>
        <v>18</v>
      </c>
      <c r="AM618" s="44">
        <f t="shared" si="318"/>
        <v>0</v>
      </c>
      <c r="AN618" s="44">
        <f t="shared" si="319"/>
        <v>0</v>
      </c>
      <c r="AO618" s="44">
        <f t="shared" si="320"/>
        <v>0</v>
      </c>
      <c r="AP618" s="44">
        <f t="shared" si="321"/>
        <v>0</v>
      </c>
      <c r="AQ618" s="44">
        <f t="shared" si="322"/>
        <v>0</v>
      </c>
      <c r="AR618" s="44">
        <f t="shared" si="323"/>
        <v>0.9</v>
      </c>
      <c r="AS618" s="44">
        <f t="shared" si="324"/>
        <v>0</v>
      </c>
      <c r="AT618" s="44">
        <f t="shared" si="325"/>
        <v>0</v>
      </c>
      <c r="AU618" s="44">
        <f t="shared" si="326"/>
        <v>0</v>
      </c>
      <c r="AV618" s="44">
        <f>IF(M618="ПП",РПП*AA618*(U618/1.5),IF(M618="ВП",ВПр*AA618*(U618/1.5),IF(M618="РПА",РПА*AA618*(U618/1.5),IF(M618="КПА",кпа*AA618*(U618/1.5),0))))</f>
        <v>0</v>
      </c>
      <c r="AW618" s="44">
        <f t="shared" si="327"/>
        <v>0</v>
      </c>
      <c r="AX618" s="44">
        <f t="shared" si="328"/>
        <v>0</v>
      </c>
      <c r="AY618" s="44">
        <f t="shared" si="329"/>
        <v>0</v>
      </c>
      <c r="AZ618" s="44">
        <f t="shared" si="330"/>
        <v>0</v>
      </c>
      <c r="BA618" s="44">
        <f t="shared" si="331"/>
        <v>0</v>
      </c>
      <c r="BB618" s="44">
        <f t="shared" si="332"/>
        <v>0</v>
      </c>
      <c r="BC618" s="44">
        <f t="shared" si="333"/>
        <v>0</v>
      </c>
      <c r="BD618" s="44">
        <f t="shared" si="334"/>
        <v>0</v>
      </c>
      <c r="BE618" s="45">
        <f t="shared" si="335"/>
        <v>18.899999999999999</v>
      </c>
      <c r="BF618" s="46"/>
      <c r="BG618" s="47">
        <f t="shared" si="336"/>
        <v>18</v>
      </c>
      <c r="BH618" s="47">
        <f t="shared" si="337"/>
        <v>1</v>
      </c>
      <c r="BI618" s="47">
        <f t="shared" si="338"/>
        <v>0.9</v>
      </c>
      <c r="BJ618" s="48">
        <f t="shared" si="339"/>
        <v>0</v>
      </c>
      <c r="BK618" s="48">
        <f t="shared" si="340"/>
        <v>0</v>
      </c>
      <c r="BL618" s="48">
        <f t="shared" si="341"/>
        <v>0</v>
      </c>
    </row>
    <row r="619" spans="1:64" s="2" customFormat="1" ht="30" customHeight="1">
      <c r="A619" s="29" t="str">
        <f t="shared" si="308"/>
        <v>Д</v>
      </c>
      <c r="B619" s="29" t="str">
        <f t="shared" si="309"/>
        <v>Б</v>
      </c>
      <c r="C619" s="30" t="s">
        <v>241</v>
      </c>
      <c r="D619" s="31" t="str">
        <f t="shared" si="310"/>
        <v>'02.03.01</v>
      </c>
      <c r="E619" s="32" t="str">
        <f t="shared" si="311"/>
        <v>Математика и компьютерные науки</v>
      </c>
      <c r="F619" s="33" t="s">
        <v>74</v>
      </c>
      <c r="G619" s="33" t="s">
        <v>129</v>
      </c>
      <c r="H619" s="34"/>
      <c r="I619" s="34" t="s">
        <v>130</v>
      </c>
      <c r="J619" s="35" t="s">
        <v>250</v>
      </c>
      <c r="K619" s="36" t="s">
        <v>77</v>
      </c>
      <c r="L619" s="36">
        <v>9</v>
      </c>
      <c r="M619" s="37" t="s">
        <v>84</v>
      </c>
      <c r="N619" s="36"/>
      <c r="O619" s="36"/>
      <c r="P619" s="36">
        <v>2</v>
      </c>
      <c r="Q619" s="37" t="s">
        <v>85</v>
      </c>
      <c r="R619" s="36"/>
      <c r="S619" s="36"/>
      <c r="T619" s="36"/>
      <c r="U619" s="36"/>
      <c r="V619" s="36"/>
      <c r="W619" s="39" t="str">
        <f t="shared" si="312"/>
        <v>НКНбд</v>
      </c>
      <c r="X619" s="36" t="s">
        <v>86</v>
      </c>
      <c r="Y619" s="36">
        <v>1</v>
      </c>
      <c r="Z619" s="36">
        <v>1</v>
      </c>
      <c r="AA619" s="39">
        <f t="shared" si="313"/>
        <v>15</v>
      </c>
      <c r="AB619" s="53">
        <v>10</v>
      </c>
      <c r="AC619" s="53">
        <v>5</v>
      </c>
      <c r="AD619" s="40">
        <f t="shared" si="314"/>
        <v>24</v>
      </c>
      <c r="AE619" s="41">
        <f t="shared" si="315"/>
        <v>0.625</v>
      </c>
      <c r="AF619" s="41">
        <f t="shared" si="316"/>
        <v>0.625</v>
      </c>
      <c r="AG619" s="42" t="s">
        <v>80</v>
      </c>
      <c r="AH619" s="37" t="s">
        <v>139</v>
      </c>
      <c r="AI619" s="37" t="s">
        <v>109</v>
      </c>
      <c r="AJ619" s="43" t="s">
        <v>140</v>
      </c>
      <c r="AK619" s="37"/>
      <c r="AL619" s="44">
        <f t="shared" si="317"/>
        <v>0</v>
      </c>
      <c r="AM619" s="44">
        <f t="shared" si="318"/>
        <v>11.25</v>
      </c>
      <c r="AN619" s="44">
        <f t="shared" si="319"/>
        <v>0</v>
      </c>
      <c r="AO619" s="44">
        <f t="shared" si="320"/>
        <v>0</v>
      </c>
      <c r="AP619" s="44">
        <f t="shared" si="321"/>
        <v>7.5</v>
      </c>
      <c r="AQ619" s="44">
        <f t="shared" si="322"/>
        <v>0.625</v>
      </c>
      <c r="AR619" s="44">
        <f t="shared" si="323"/>
        <v>0</v>
      </c>
      <c r="AS619" s="44">
        <f t="shared" si="324"/>
        <v>0</v>
      </c>
      <c r="AT619" s="44">
        <f t="shared" si="325"/>
        <v>0</v>
      </c>
      <c r="AU619" s="44">
        <f t="shared" si="326"/>
        <v>0</v>
      </c>
      <c r="AV619" s="44">
        <f>IF(M619="ПП",РПП*AA619*(U619/1.5),IF(M619="ВП",ВПр*AA619*(U619/1.5),IF(M619="РПА",РПА*AA619*(U619/1.5),IF(M619="КПА",кпа*AA619*(U619/1.5),0))))</f>
        <v>0</v>
      </c>
      <c r="AW619" s="44">
        <f t="shared" si="327"/>
        <v>0</v>
      </c>
      <c r="AX619" s="44">
        <f t="shared" si="328"/>
        <v>0</v>
      </c>
      <c r="AY619" s="44">
        <f t="shared" si="329"/>
        <v>0</v>
      </c>
      <c r="AZ619" s="44">
        <f t="shared" si="330"/>
        <v>0</v>
      </c>
      <c r="BA619" s="44">
        <f t="shared" si="331"/>
        <v>0</v>
      </c>
      <c r="BB619" s="44">
        <f t="shared" si="332"/>
        <v>0</v>
      </c>
      <c r="BC619" s="44">
        <f t="shared" si="333"/>
        <v>0</v>
      </c>
      <c r="BD619" s="44">
        <f t="shared" si="334"/>
        <v>0</v>
      </c>
      <c r="BE619" s="45">
        <f t="shared" si="335"/>
        <v>19.375</v>
      </c>
      <c r="BF619" s="46"/>
      <c r="BG619" s="47">
        <f t="shared" si="336"/>
        <v>11.25</v>
      </c>
      <c r="BH619" s="47">
        <f t="shared" si="337"/>
        <v>1</v>
      </c>
      <c r="BI619" s="47">
        <f t="shared" si="338"/>
        <v>8.125</v>
      </c>
      <c r="BJ619" s="48">
        <f t="shared" si="339"/>
        <v>0</v>
      </c>
      <c r="BK619" s="48">
        <f t="shared" si="340"/>
        <v>0</v>
      </c>
      <c r="BL619" s="48">
        <f t="shared" si="341"/>
        <v>0</v>
      </c>
    </row>
    <row r="620" spans="1:64" s="2" customFormat="1" ht="30" customHeight="1">
      <c r="A620" s="29" t="str">
        <f t="shared" si="308"/>
        <v>Д</v>
      </c>
      <c r="B620" s="29" t="str">
        <f t="shared" si="309"/>
        <v>Б</v>
      </c>
      <c r="C620" s="30" t="s">
        <v>241</v>
      </c>
      <c r="D620" s="31" t="str">
        <f t="shared" si="310"/>
        <v>'02.03.01</v>
      </c>
      <c r="E620" s="32" t="str">
        <f t="shared" si="311"/>
        <v>Математика и компьютерные науки</v>
      </c>
      <c r="F620" s="33" t="s">
        <v>74</v>
      </c>
      <c r="G620" s="33" t="s">
        <v>129</v>
      </c>
      <c r="H620" s="34"/>
      <c r="I620" s="34" t="s">
        <v>130</v>
      </c>
      <c r="J620" s="35" t="s">
        <v>251</v>
      </c>
      <c r="K620" s="36" t="s">
        <v>148</v>
      </c>
      <c r="L620" s="36">
        <v>9</v>
      </c>
      <c r="M620" s="37" t="s">
        <v>78</v>
      </c>
      <c r="N620" s="36">
        <v>2</v>
      </c>
      <c r="O620" s="36"/>
      <c r="P620" s="36"/>
      <c r="Q620" s="37"/>
      <c r="R620" s="36"/>
      <c r="S620" s="36"/>
      <c r="T620" s="36"/>
      <c r="U620" s="36"/>
      <c r="V620" s="36"/>
      <c r="W620" s="39" t="str">
        <f t="shared" si="312"/>
        <v>НКНбд</v>
      </c>
      <c r="X620" s="36" t="s">
        <v>86</v>
      </c>
      <c r="Y620" s="36">
        <v>1</v>
      </c>
      <c r="Z620" s="36">
        <v>1</v>
      </c>
      <c r="AA620" s="39">
        <f t="shared" si="313"/>
        <v>15</v>
      </c>
      <c r="AB620" s="54">
        <v>10</v>
      </c>
      <c r="AC620" s="54">
        <v>5</v>
      </c>
      <c r="AD620" s="40">
        <f t="shared" si="314"/>
        <v>15</v>
      </c>
      <c r="AE620" s="41">
        <f t="shared" si="315"/>
        <v>1</v>
      </c>
      <c r="AF620" s="41">
        <f t="shared" si="316"/>
        <v>1</v>
      </c>
      <c r="AG620" s="42" t="s">
        <v>80</v>
      </c>
      <c r="AH620" s="37" t="s">
        <v>81</v>
      </c>
      <c r="AI620" s="37" t="s">
        <v>94</v>
      </c>
      <c r="AJ620" s="51" t="s">
        <v>138</v>
      </c>
      <c r="AK620" s="37"/>
      <c r="AL620" s="44">
        <f t="shared" si="317"/>
        <v>18</v>
      </c>
      <c r="AM620" s="44">
        <f t="shared" si="318"/>
        <v>0</v>
      </c>
      <c r="AN620" s="44">
        <f t="shared" si="319"/>
        <v>0</v>
      </c>
      <c r="AO620" s="44">
        <f t="shared" si="320"/>
        <v>0</v>
      </c>
      <c r="AP620" s="44">
        <f t="shared" si="321"/>
        <v>0</v>
      </c>
      <c r="AQ620" s="44">
        <f t="shared" si="322"/>
        <v>0</v>
      </c>
      <c r="AR620" s="44">
        <f t="shared" si="323"/>
        <v>0.9</v>
      </c>
      <c r="AS620" s="44">
        <f t="shared" si="324"/>
        <v>0</v>
      </c>
      <c r="AT620" s="44">
        <f t="shared" si="325"/>
        <v>0</v>
      </c>
      <c r="AU620" s="44">
        <f t="shared" si="326"/>
        <v>0</v>
      </c>
      <c r="AV620" s="44">
        <f>IF(M620="ПП",РПП*AA620*(U620/1.5),IF(M620="ВП",ВПр*AA620*(U620/1.5),IF(M620="РПА",РПА*AA620*(U620/1.5),IF(M620="КПА",кпа*AA620*(U620/1.5),0))))</f>
        <v>0</v>
      </c>
      <c r="AW620" s="44">
        <f t="shared" si="327"/>
        <v>0</v>
      </c>
      <c r="AX620" s="44">
        <f t="shared" si="328"/>
        <v>0</v>
      </c>
      <c r="AY620" s="44">
        <f t="shared" si="329"/>
        <v>0</v>
      </c>
      <c r="AZ620" s="44">
        <f t="shared" si="330"/>
        <v>0</v>
      </c>
      <c r="BA620" s="44">
        <f t="shared" si="331"/>
        <v>0</v>
      </c>
      <c r="BB620" s="44">
        <f t="shared" si="332"/>
        <v>0</v>
      </c>
      <c r="BC620" s="44">
        <f t="shared" si="333"/>
        <v>0</v>
      </c>
      <c r="BD620" s="44">
        <f t="shared" si="334"/>
        <v>0</v>
      </c>
      <c r="BE620" s="45">
        <f t="shared" si="335"/>
        <v>18.899999999999999</v>
      </c>
      <c r="BF620" s="46"/>
      <c r="BG620" s="47">
        <f t="shared" si="336"/>
        <v>0</v>
      </c>
      <c r="BH620" s="47">
        <f t="shared" si="337"/>
        <v>0</v>
      </c>
      <c r="BI620" s="47">
        <f t="shared" si="338"/>
        <v>0</v>
      </c>
      <c r="BJ620" s="48">
        <f t="shared" si="339"/>
        <v>18</v>
      </c>
      <c r="BK620" s="48">
        <f t="shared" si="340"/>
        <v>1</v>
      </c>
      <c r="BL620" s="48">
        <f t="shared" si="341"/>
        <v>0.9</v>
      </c>
    </row>
    <row r="621" spans="1:64" s="2" customFormat="1" ht="30" customHeight="1">
      <c r="A621" s="29" t="str">
        <f t="shared" si="308"/>
        <v>Д</v>
      </c>
      <c r="B621" s="29" t="str">
        <f t="shared" si="309"/>
        <v>Б</v>
      </c>
      <c r="C621" s="30" t="s">
        <v>241</v>
      </c>
      <c r="D621" s="31" t="str">
        <f t="shared" si="310"/>
        <v>'02.03.01</v>
      </c>
      <c r="E621" s="32" t="str">
        <f t="shared" si="311"/>
        <v>Математика и компьютерные науки</v>
      </c>
      <c r="F621" s="33" t="s">
        <v>74</v>
      </c>
      <c r="G621" s="33" t="s">
        <v>129</v>
      </c>
      <c r="H621" s="34"/>
      <c r="I621" s="34" t="s">
        <v>130</v>
      </c>
      <c r="J621" s="35" t="s">
        <v>251</v>
      </c>
      <c r="K621" s="38" t="s">
        <v>148</v>
      </c>
      <c r="L621" s="36">
        <v>9</v>
      </c>
      <c r="M621" s="37" t="s">
        <v>84</v>
      </c>
      <c r="N621" s="38"/>
      <c r="O621" s="38"/>
      <c r="P621" s="38">
        <v>4</v>
      </c>
      <c r="Q621" s="37" t="s">
        <v>85</v>
      </c>
      <c r="R621" s="38"/>
      <c r="S621" s="38"/>
      <c r="T621" s="38"/>
      <c r="U621" s="38"/>
      <c r="V621" s="38"/>
      <c r="W621" s="39" t="str">
        <f t="shared" si="312"/>
        <v>НКНбд</v>
      </c>
      <c r="X621" s="36" t="s">
        <v>86</v>
      </c>
      <c r="Y621" s="36">
        <v>1</v>
      </c>
      <c r="Z621" s="36">
        <v>1</v>
      </c>
      <c r="AA621" s="39">
        <f t="shared" si="313"/>
        <v>15</v>
      </c>
      <c r="AB621" s="53">
        <v>10</v>
      </c>
      <c r="AC621" s="53">
        <v>5</v>
      </c>
      <c r="AD621" s="40">
        <f t="shared" si="314"/>
        <v>24</v>
      </c>
      <c r="AE621" s="41">
        <f t="shared" si="315"/>
        <v>0.625</v>
      </c>
      <c r="AF621" s="41">
        <f t="shared" si="316"/>
        <v>0.625</v>
      </c>
      <c r="AG621" s="42" t="s">
        <v>80</v>
      </c>
      <c r="AH621" s="37" t="s">
        <v>81</v>
      </c>
      <c r="AI621" s="37" t="s">
        <v>94</v>
      </c>
      <c r="AJ621" s="43" t="s">
        <v>105</v>
      </c>
      <c r="AK621" s="37"/>
      <c r="AL621" s="44">
        <f t="shared" si="317"/>
        <v>0</v>
      </c>
      <c r="AM621" s="44">
        <f t="shared" si="318"/>
        <v>22.5</v>
      </c>
      <c r="AN621" s="44">
        <f t="shared" si="319"/>
        <v>0</v>
      </c>
      <c r="AO621" s="44">
        <f t="shared" si="320"/>
        <v>0</v>
      </c>
      <c r="AP621" s="44">
        <f t="shared" si="321"/>
        <v>7.5</v>
      </c>
      <c r="AQ621" s="44">
        <f t="shared" si="322"/>
        <v>0.625</v>
      </c>
      <c r="AR621" s="44">
        <f t="shared" si="323"/>
        <v>0</v>
      </c>
      <c r="AS621" s="44">
        <f t="shared" si="324"/>
        <v>0</v>
      </c>
      <c r="AT621" s="44">
        <f t="shared" si="325"/>
        <v>0</v>
      </c>
      <c r="AU621" s="44">
        <f t="shared" si="326"/>
        <v>0</v>
      </c>
      <c r="AV621" s="44">
        <f>IF(M621="ПП",РПП*AA621*(U621/1.5),IF(M621="ВП",ВПр*AA621*(U621/1.5),IF(M621="РПА",РПА*AA621*(U621/1.5),IF(M621="КПА",кпа*AA621*(U621/1.5),0))))</f>
        <v>0</v>
      </c>
      <c r="AW621" s="44">
        <f t="shared" si="327"/>
        <v>0</v>
      </c>
      <c r="AX621" s="44">
        <f t="shared" si="328"/>
        <v>0</v>
      </c>
      <c r="AY621" s="44">
        <f t="shared" si="329"/>
        <v>0</v>
      </c>
      <c r="AZ621" s="44">
        <f t="shared" si="330"/>
        <v>0</v>
      </c>
      <c r="BA621" s="44">
        <f t="shared" si="331"/>
        <v>0</v>
      </c>
      <c r="BB621" s="44">
        <f t="shared" si="332"/>
        <v>0</v>
      </c>
      <c r="BC621" s="44">
        <f t="shared" si="333"/>
        <v>0</v>
      </c>
      <c r="BD621" s="44">
        <f t="shared" si="334"/>
        <v>0</v>
      </c>
      <c r="BE621" s="45">
        <f t="shared" si="335"/>
        <v>30.625</v>
      </c>
      <c r="BF621" s="46"/>
      <c r="BG621" s="47">
        <f t="shared" si="336"/>
        <v>0</v>
      </c>
      <c r="BH621" s="47">
        <f t="shared" si="337"/>
        <v>0</v>
      </c>
      <c r="BI621" s="47">
        <f t="shared" si="338"/>
        <v>0</v>
      </c>
      <c r="BJ621" s="48">
        <f t="shared" si="339"/>
        <v>22.5</v>
      </c>
      <c r="BK621" s="48">
        <f t="shared" si="340"/>
        <v>2</v>
      </c>
      <c r="BL621" s="48">
        <f t="shared" si="341"/>
        <v>8.125</v>
      </c>
    </row>
    <row r="622" spans="1:64" s="2" customFormat="1" ht="30" customHeight="1">
      <c r="A622" s="29" t="str">
        <f t="shared" si="308"/>
        <v>Д</v>
      </c>
      <c r="B622" s="29" t="str">
        <f t="shared" si="309"/>
        <v>Б</v>
      </c>
      <c r="C622" s="30" t="s">
        <v>241</v>
      </c>
      <c r="D622" s="31" t="str">
        <f t="shared" si="310"/>
        <v>'02.03.01</v>
      </c>
      <c r="E622" s="32" t="str">
        <f t="shared" si="311"/>
        <v>Математика и компьютерные науки</v>
      </c>
      <c r="F622" s="33" t="s">
        <v>154</v>
      </c>
      <c r="G622" s="33" t="s">
        <v>75</v>
      </c>
      <c r="H622" s="34"/>
      <c r="I622" s="34" t="s">
        <v>130</v>
      </c>
      <c r="J622" s="35" t="s">
        <v>155</v>
      </c>
      <c r="K622" s="52" t="s">
        <v>148</v>
      </c>
      <c r="L622" s="36">
        <v>9</v>
      </c>
      <c r="M622" s="37" t="s">
        <v>156</v>
      </c>
      <c r="N622" s="52"/>
      <c r="O622" s="52"/>
      <c r="P622" s="52"/>
      <c r="Q622" s="37" t="s">
        <v>85</v>
      </c>
      <c r="R622" s="52"/>
      <c r="S622" s="52"/>
      <c r="T622" s="52">
        <v>3</v>
      </c>
      <c r="U622" s="52"/>
      <c r="V622" s="52"/>
      <c r="W622" s="39" t="str">
        <f t="shared" si="312"/>
        <v>НКНбд</v>
      </c>
      <c r="X622" s="36" t="s">
        <v>86</v>
      </c>
      <c r="Y622" s="36">
        <v>1</v>
      </c>
      <c r="Z622" s="36">
        <v>1</v>
      </c>
      <c r="AA622" s="39">
        <f t="shared" si="313"/>
        <v>15</v>
      </c>
      <c r="AB622" s="53">
        <v>10</v>
      </c>
      <c r="AC622" s="53">
        <v>5</v>
      </c>
      <c r="AD622" s="40">
        <f t="shared" si="314"/>
        <v>1</v>
      </c>
      <c r="AE622" s="41">
        <f t="shared" si="315"/>
        <v>1</v>
      </c>
      <c r="AF622" s="41">
        <f t="shared" si="316"/>
        <v>15</v>
      </c>
      <c r="AG622" s="42" t="s">
        <v>80</v>
      </c>
      <c r="AH622" s="37" t="s">
        <v>100</v>
      </c>
      <c r="AI622" s="37" t="s">
        <v>94</v>
      </c>
      <c r="AJ622" s="43" t="s">
        <v>157</v>
      </c>
      <c r="AK622" s="37"/>
      <c r="AL622" s="44">
        <f t="shared" si="317"/>
        <v>0</v>
      </c>
      <c r="AM622" s="44">
        <f t="shared" si="318"/>
        <v>0</v>
      </c>
      <c r="AN622" s="44">
        <f t="shared" si="319"/>
        <v>0</v>
      </c>
      <c r="AO622" s="44">
        <f t="shared" si="320"/>
        <v>0</v>
      </c>
      <c r="AP622" s="44">
        <f t="shared" si="321"/>
        <v>0</v>
      </c>
      <c r="AQ622" s="44">
        <f t="shared" si="322"/>
        <v>0</v>
      </c>
      <c r="AR622" s="44">
        <f t="shared" si="323"/>
        <v>0</v>
      </c>
      <c r="AS622" s="44">
        <f t="shared" si="324"/>
        <v>0</v>
      </c>
      <c r="AT622" s="44">
        <f t="shared" si="325"/>
        <v>0</v>
      </c>
      <c r="AU622" s="44">
        <f t="shared" si="326"/>
        <v>45</v>
      </c>
      <c r="AV622" s="44">
        <f>IF(M622="ПП",РПП*AA622*(U622/1.5),IF(M622="ВП",ВПр*AA622*(U622/1.5),IF(M622="РПА",РПА*AA622*(U622/1.5),IF(M622="КПА",кпа*AA622*(U622/1.5),0))))</f>
        <v>0</v>
      </c>
      <c r="AW622" s="44">
        <f t="shared" si="327"/>
        <v>0</v>
      </c>
      <c r="AX622" s="44">
        <f t="shared" si="328"/>
        <v>0</v>
      </c>
      <c r="AY622" s="44">
        <f t="shared" si="329"/>
        <v>0</v>
      </c>
      <c r="AZ622" s="44">
        <f t="shared" si="330"/>
        <v>0</v>
      </c>
      <c r="BA622" s="44">
        <f t="shared" si="331"/>
        <v>0</v>
      </c>
      <c r="BB622" s="44">
        <f t="shared" si="332"/>
        <v>0</v>
      </c>
      <c r="BC622" s="44">
        <f t="shared" si="333"/>
        <v>0</v>
      </c>
      <c r="BD622" s="44">
        <f t="shared" si="334"/>
        <v>0</v>
      </c>
      <c r="BE622" s="45">
        <f t="shared" si="335"/>
        <v>45</v>
      </c>
      <c r="BF622" s="46"/>
      <c r="BG622" s="47">
        <f t="shared" si="336"/>
        <v>0</v>
      </c>
      <c r="BH622" s="47">
        <f t="shared" si="337"/>
        <v>0</v>
      </c>
      <c r="BI622" s="47">
        <f t="shared" si="338"/>
        <v>0</v>
      </c>
      <c r="BJ622" s="48">
        <f t="shared" si="339"/>
        <v>0</v>
      </c>
      <c r="BK622" s="48">
        <f t="shared" si="340"/>
        <v>0</v>
      </c>
      <c r="BL622" s="48">
        <f t="shared" si="341"/>
        <v>45</v>
      </c>
    </row>
    <row r="623" spans="1:64" s="2" customFormat="1" ht="30" customHeight="1">
      <c r="A623" s="29" t="str">
        <f t="shared" si="308"/>
        <v>Д</v>
      </c>
      <c r="B623" s="29" t="str">
        <f t="shared" si="309"/>
        <v>Б</v>
      </c>
      <c r="C623" s="30" t="s">
        <v>241</v>
      </c>
      <c r="D623" s="31" t="str">
        <f t="shared" si="310"/>
        <v>'02.03.01</v>
      </c>
      <c r="E623" s="32" t="str">
        <f t="shared" si="311"/>
        <v>Математика и компьютерные науки</v>
      </c>
      <c r="F623" s="33" t="s">
        <v>74</v>
      </c>
      <c r="G623" s="33" t="s">
        <v>89</v>
      </c>
      <c r="H623" s="34"/>
      <c r="I623" s="34"/>
      <c r="J623" s="35" t="s">
        <v>162</v>
      </c>
      <c r="K623" s="36" t="s">
        <v>159</v>
      </c>
      <c r="L623" s="36">
        <v>9</v>
      </c>
      <c r="M623" s="37" t="s">
        <v>78</v>
      </c>
      <c r="N623" s="36">
        <v>2</v>
      </c>
      <c r="O623" s="36"/>
      <c r="P623" s="36"/>
      <c r="Q623" s="37" t="s">
        <v>91</v>
      </c>
      <c r="R623" s="38"/>
      <c r="S623" s="38"/>
      <c r="T623" s="38"/>
      <c r="U623" s="38"/>
      <c r="V623" s="38"/>
      <c r="W623" s="39" t="str">
        <f t="shared" si="312"/>
        <v>НКНбд</v>
      </c>
      <c r="X623" s="36" t="s">
        <v>160</v>
      </c>
      <c r="Y623" s="36">
        <v>1</v>
      </c>
      <c r="Z623" s="36">
        <v>1</v>
      </c>
      <c r="AA623" s="39">
        <f t="shared" si="313"/>
        <v>14</v>
      </c>
      <c r="AB623" s="36">
        <v>6</v>
      </c>
      <c r="AC623" s="36">
        <v>8</v>
      </c>
      <c r="AD623" s="40">
        <f t="shared" si="314"/>
        <v>14</v>
      </c>
      <c r="AE623" s="41">
        <f t="shared" si="315"/>
        <v>1</v>
      </c>
      <c r="AF623" s="41">
        <f t="shared" si="316"/>
        <v>1</v>
      </c>
      <c r="AG623" s="42" t="s">
        <v>80</v>
      </c>
      <c r="AH623" s="37" t="s">
        <v>111</v>
      </c>
      <c r="AI623" s="37" t="s">
        <v>94</v>
      </c>
      <c r="AJ623" s="43" t="s">
        <v>112</v>
      </c>
      <c r="AK623" s="37"/>
      <c r="AL623" s="44">
        <f t="shared" si="317"/>
        <v>18</v>
      </c>
      <c r="AM623" s="44">
        <f t="shared" si="318"/>
        <v>0</v>
      </c>
      <c r="AN623" s="44">
        <f t="shared" si="319"/>
        <v>0</v>
      </c>
      <c r="AO623" s="44">
        <f t="shared" si="320"/>
        <v>0</v>
      </c>
      <c r="AP623" s="44">
        <f t="shared" si="321"/>
        <v>7</v>
      </c>
      <c r="AQ623" s="44">
        <f t="shared" si="322"/>
        <v>1</v>
      </c>
      <c r="AR623" s="44">
        <f t="shared" si="323"/>
        <v>0.9</v>
      </c>
      <c r="AS623" s="44">
        <f t="shared" si="324"/>
        <v>0</v>
      </c>
      <c r="AT623" s="44">
        <f t="shared" si="325"/>
        <v>0</v>
      </c>
      <c r="AU623" s="44">
        <f t="shared" si="326"/>
        <v>0</v>
      </c>
      <c r="AV623" s="44">
        <f>IF(M623="ПП",РПП*AA623*(U623/1.5),IF(M623="ВП",ВПр*AA623*(U623/1.5),IF(M623="РПА",РПА*AA623*(U623/1.5),IF(M623="КПА",кпа*AA623*(U623/1.5),0))))</f>
        <v>0</v>
      </c>
      <c r="AW623" s="44">
        <f t="shared" si="327"/>
        <v>0</v>
      </c>
      <c r="AX623" s="44">
        <f t="shared" si="328"/>
        <v>0</v>
      </c>
      <c r="AY623" s="44">
        <f t="shared" si="329"/>
        <v>0</v>
      </c>
      <c r="AZ623" s="44">
        <f t="shared" si="330"/>
        <v>0</v>
      </c>
      <c r="BA623" s="44">
        <f t="shared" si="331"/>
        <v>0</v>
      </c>
      <c r="BB623" s="44">
        <f t="shared" si="332"/>
        <v>0</v>
      </c>
      <c r="BC623" s="44">
        <f t="shared" si="333"/>
        <v>0</v>
      </c>
      <c r="BD623" s="44">
        <f t="shared" si="334"/>
        <v>0</v>
      </c>
      <c r="BE623" s="45">
        <f t="shared" si="335"/>
        <v>26.9</v>
      </c>
      <c r="BF623" s="46"/>
      <c r="BG623" s="47">
        <f t="shared" si="336"/>
        <v>18</v>
      </c>
      <c r="BH623" s="47">
        <f t="shared" si="337"/>
        <v>1</v>
      </c>
      <c r="BI623" s="47">
        <f t="shared" si="338"/>
        <v>8.9</v>
      </c>
      <c r="BJ623" s="48">
        <f t="shared" si="339"/>
        <v>0</v>
      </c>
      <c r="BK623" s="48">
        <f t="shared" si="340"/>
        <v>0</v>
      </c>
      <c r="BL623" s="48">
        <f t="shared" si="341"/>
        <v>0</v>
      </c>
    </row>
    <row r="624" spans="1:64" s="2" customFormat="1" ht="30" customHeight="1">
      <c r="A624" s="29" t="str">
        <f t="shared" si="308"/>
        <v>Д</v>
      </c>
      <c r="B624" s="29" t="str">
        <f t="shared" si="309"/>
        <v>Б</v>
      </c>
      <c r="C624" s="30" t="s">
        <v>241</v>
      </c>
      <c r="D624" s="31" t="str">
        <f t="shared" si="310"/>
        <v>'02.03.01</v>
      </c>
      <c r="E624" s="32" t="str">
        <f t="shared" si="311"/>
        <v>Математика и компьютерные науки</v>
      </c>
      <c r="F624" s="33" t="s">
        <v>74</v>
      </c>
      <c r="G624" s="33" t="s">
        <v>89</v>
      </c>
      <c r="H624" s="34"/>
      <c r="I624" s="34"/>
      <c r="J624" s="35" t="s">
        <v>162</v>
      </c>
      <c r="K624" s="36" t="s">
        <v>159</v>
      </c>
      <c r="L624" s="36">
        <v>9</v>
      </c>
      <c r="M624" s="37" t="s">
        <v>84</v>
      </c>
      <c r="N624" s="36"/>
      <c r="O624" s="36">
        <v>4</v>
      </c>
      <c r="P624" s="36"/>
      <c r="Q624" s="37"/>
      <c r="R624" s="38"/>
      <c r="S624" s="38"/>
      <c r="T624" s="38"/>
      <c r="U624" s="38"/>
      <c r="V624" s="38"/>
      <c r="W624" s="39" t="str">
        <f t="shared" si="312"/>
        <v>НКНбд</v>
      </c>
      <c r="X624" s="36" t="s">
        <v>160</v>
      </c>
      <c r="Y624" s="36">
        <v>1</v>
      </c>
      <c r="Z624" s="36">
        <v>1</v>
      </c>
      <c r="AA624" s="39">
        <f t="shared" si="313"/>
        <v>14</v>
      </c>
      <c r="AB624" s="49">
        <v>6</v>
      </c>
      <c r="AC624" s="49">
        <v>8</v>
      </c>
      <c r="AD624" s="40">
        <f t="shared" si="314"/>
        <v>24</v>
      </c>
      <c r="AE624" s="41">
        <f t="shared" si="315"/>
        <v>0.58333333333333337</v>
      </c>
      <c r="AF624" s="41">
        <f t="shared" si="316"/>
        <v>0.58333333333333337</v>
      </c>
      <c r="AG624" s="42" t="s">
        <v>80</v>
      </c>
      <c r="AH624" s="37" t="s">
        <v>111</v>
      </c>
      <c r="AI624" s="37" t="s">
        <v>94</v>
      </c>
      <c r="AJ624" s="43" t="s">
        <v>112</v>
      </c>
      <c r="AK624" s="37"/>
      <c r="AL624" s="44">
        <f t="shared" si="317"/>
        <v>0</v>
      </c>
      <c r="AM624" s="44">
        <f t="shared" si="318"/>
        <v>0</v>
      </c>
      <c r="AN624" s="44">
        <f t="shared" si="319"/>
        <v>0</v>
      </c>
      <c r="AO624" s="44">
        <f t="shared" si="320"/>
        <v>0</v>
      </c>
      <c r="AP624" s="44">
        <f t="shared" si="321"/>
        <v>0</v>
      </c>
      <c r="AQ624" s="44">
        <f t="shared" si="322"/>
        <v>0</v>
      </c>
      <c r="AR624" s="44">
        <f t="shared" si="323"/>
        <v>0</v>
      </c>
      <c r="AS624" s="44">
        <f t="shared" si="324"/>
        <v>0</v>
      </c>
      <c r="AT624" s="44">
        <f t="shared" si="325"/>
        <v>0</v>
      </c>
      <c r="AU624" s="44">
        <f t="shared" si="326"/>
        <v>0</v>
      </c>
      <c r="AV624" s="44">
        <f>IF(M624="ПП",РПП*AA624*(U624/1.5),IF(M624="ВП",ВПр*AA624*(U624/1.5),IF(M624="РПА",РПА*AA624*(U624/1.5),IF(M624="КПА",кпа*AA624*(U624/1.5),0))))</f>
        <v>0</v>
      </c>
      <c r="AW624" s="44">
        <f t="shared" si="327"/>
        <v>0</v>
      </c>
      <c r="AX624" s="44">
        <f t="shared" si="328"/>
        <v>0</v>
      </c>
      <c r="AY624" s="44">
        <f t="shared" si="329"/>
        <v>0</v>
      </c>
      <c r="AZ624" s="44">
        <f t="shared" si="330"/>
        <v>0</v>
      </c>
      <c r="BA624" s="44">
        <f t="shared" si="331"/>
        <v>0</v>
      </c>
      <c r="BB624" s="44">
        <f t="shared" si="332"/>
        <v>0</v>
      </c>
      <c r="BC624" s="44">
        <f t="shared" si="333"/>
        <v>0</v>
      </c>
      <c r="BD624" s="44">
        <f t="shared" si="334"/>
        <v>0</v>
      </c>
      <c r="BE624" s="45">
        <f t="shared" si="335"/>
        <v>0</v>
      </c>
      <c r="BF624" s="46"/>
      <c r="BG624" s="47">
        <f t="shared" si="336"/>
        <v>0</v>
      </c>
      <c r="BH624" s="47">
        <f t="shared" si="337"/>
        <v>0</v>
      </c>
      <c r="BI624" s="47">
        <f t="shared" si="338"/>
        <v>0</v>
      </c>
      <c r="BJ624" s="48">
        <f t="shared" si="339"/>
        <v>0</v>
      </c>
      <c r="BK624" s="48">
        <f t="shared" si="340"/>
        <v>0</v>
      </c>
      <c r="BL624" s="48">
        <f t="shared" si="341"/>
        <v>0</v>
      </c>
    </row>
    <row r="625" spans="1:64" s="2" customFormat="1" ht="30" customHeight="1">
      <c r="A625" s="29" t="str">
        <f t="shared" si="308"/>
        <v>Д</v>
      </c>
      <c r="B625" s="29" t="str">
        <f t="shared" si="309"/>
        <v>Б</v>
      </c>
      <c r="C625" s="30" t="s">
        <v>241</v>
      </c>
      <c r="D625" s="31" t="str">
        <f t="shared" si="310"/>
        <v>'02.03.01</v>
      </c>
      <c r="E625" s="32" t="str">
        <f t="shared" si="311"/>
        <v>Математика и компьютерные науки</v>
      </c>
      <c r="F625" s="33" t="s">
        <v>74</v>
      </c>
      <c r="G625" s="33" t="s">
        <v>89</v>
      </c>
      <c r="H625" s="34"/>
      <c r="I625" s="34"/>
      <c r="J625" s="35" t="s">
        <v>252</v>
      </c>
      <c r="K625" s="36" t="s">
        <v>159</v>
      </c>
      <c r="L625" s="36">
        <v>9</v>
      </c>
      <c r="M625" s="37" t="s">
        <v>78</v>
      </c>
      <c r="N625" s="36">
        <v>2</v>
      </c>
      <c r="O625" s="36"/>
      <c r="P625" s="36"/>
      <c r="Q625" s="37"/>
      <c r="R625" s="38"/>
      <c r="S625" s="38"/>
      <c r="T625" s="38"/>
      <c r="U625" s="38"/>
      <c r="V625" s="38"/>
      <c r="W625" s="39" t="str">
        <f t="shared" si="312"/>
        <v>НКНбд</v>
      </c>
      <c r="X625" s="36" t="s">
        <v>160</v>
      </c>
      <c r="Y625" s="36">
        <v>1</v>
      </c>
      <c r="Z625" s="36">
        <v>1</v>
      </c>
      <c r="AA625" s="39">
        <f t="shared" si="313"/>
        <v>14</v>
      </c>
      <c r="AB625" s="36">
        <v>6</v>
      </c>
      <c r="AC625" s="36">
        <v>8</v>
      </c>
      <c r="AD625" s="40">
        <f t="shared" si="314"/>
        <v>14</v>
      </c>
      <c r="AE625" s="41">
        <f t="shared" si="315"/>
        <v>1</v>
      </c>
      <c r="AF625" s="41">
        <f t="shared" si="316"/>
        <v>1</v>
      </c>
      <c r="AG625" s="42" t="s">
        <v>80</v>
      </c>
      <c r="AH625" s="37" t="s">
        <v>81</v>
      </c>
      <c r="AI625" s="37" t="s">
        <v>94</v>
      </c>
      <c r="AJ625" s="43" t="s">
        <v>124</v>
      </c>
      <c r="AK625" s="37"/>
      <c r="AL625" s="44">
        <f t="shared" si="317"/>
        <v>18</v>
      </c>
      <c r="AM625" s="44">
        <f t="shared" si="318"/>
        <v>0</v>
      </c>
      <c r="AN625" s="44">
        <f t="shared" si="319"/>
        <v>0</v>
      </c>
      <c r="AO625" s="44">
        <f t="shared" si="320"/>
        <v>0</v>
      </c>
      <c r="AP625" s="44">
        <f t="shared" si="321"/>
        <v>0</v>
      </c>
      <c r="AQ625" s="44">
        <f t="shared" si="322"/>
        <v>0</v>
      </c>
      <c r="AR625" s="44">
        <f t="shared" si="323"/>
        <v>0.9</v>
      </c>
      <c r="AS625" s="44">
        <f t="shared" si="324"/>
        <v>0</v>
      </c>
      <c r="AT625" s="44">
        <f t="shared" si="325"/>
        <v>0</v>
      </c>
      <c r="AU625" s="44">
        <f t="shared" si="326"/>
        <v>0</v>
      </c>
      <c r="AV625" s="44">
        <f>IF(M625="ПП",РПП*AA625*(U625/1.5),IF(M625="ВП",ВПр*AA625*(U625/1.5),IF(M625="РПА",РПА*AA625*(U625/1.5),IF(M625="КПА",кпа*AA625*(U625/1.5),0))))</f>
        <v>0</v>
      </c>
      <c r="AW625" s="44">
        <f t="shared" si="327"/>
        <v>0</v>
      </c>
      <c r="AX625" s="44">
        <f t="shared" si="328"/>
        <v>0</v>
      </c>
      <c r="AY625" s="44">
        <f t="shared" si="329"/>
        <v>0</v>
      </c>
      <c r="AZ625" s="44">
        <f t="shared" si="330"/>
        <v>0</v>
      </c>
      <c r="BA625" s="44">
        <f t="shared" si="331"/>
        <v>0</v>
      </c>
      <c r="BB625" s="44">
        <f t="shared" si="332"/>
        <v>0</v>
      </c>
      <c r="BC625" s="44">
        <f t="shared" si="333"/>
        <v>0</v>
      </c>
      <c r="BD625" s="44">
        <f t="shared" si="334"/>
        <v>0</v>
      </c>
      <c r="BE625" s="45">
        <f t="shared" si="335"/>
        <v>18.899999999999999</v>
      </c>
      <c r="BF625" s="46"/>
      <c r="BG625" s="47">
        <f t="shared" si="336"/>
        <v>18</v>
      </c>
      <c r="BH625" s="47">
        <f t="shared" si="337"/>
        <v>1</v>
      </c>
      <c r="BI625" s="47">
        <f t="shared" si="338"/>
        <v>0.9</v>
      </c>
      <c r="BJ625" s="48">
        <f t="shared" si="339"/>
        <v>0</v>
      </c>
      <c r="BK625" s="48">
        <f t="shared" si="340"/>
        <v>0</v>
      </c>
      <c r="BL625" s="48">
        <f t="shared" si="341"/>
        <v>0</v>
      </c>
    </row>
    <row r="626" spans="1:64" s="2" customFormat="1" ht="30" customHeight="1">
      <c r="A626" s="29" t="str">
        <f t="shared" si="308"/>
        <v>Д</v>
      </c>
      <c r="B626" s="29" t="str">
        <f t="shared" si="309"/>
        <v>Б</v>
      </c>
      <c r="C626" s="30" t="s">
        <v>241</v>
      </c>
      <c r="D626" s="31" t="str">
        <f t="shared" si="310"/>
        <v>'02.03.01</v>
      </c>
      <c r="E626" s="32" t="str">
        <f t="shared" si="311"/>
        <v>Математика и компьютерные науки</v>
      </c>
      <c r="F626" s="33" t="s">
        <v>74</v>
      </c>
      <c r="G626" s="33" t="s">
        <v>89</v>
      </c>
      <c r="H626" s="34"/>
      <c r="I626" s="34"/>
      <c r="J626" s="35" t="s">
        <v>252</v>
      </c>
      <c r="K626" s="36" t="s">
        <v>159</v>
      </c>
      <c r="L626" s="36">
        <v>9</v>
      </c>
      <c r="M626" s="37" t="s">
        <v>84</v>
      </c>
      <c r="N626" s="36"/>
      <c r="O626" s="36">
        <v>4</v>
      </c>
      <c r="P626" s="36"/>
      <c r="Q626" s="37" t="s">
        <v>85</v>
      </c>
      <c r="R626" s="38"/>
      <c r="S626" s="38"/>
      <c r="T626" s="38"/>
      <c r="U626" s="38"/>
      <c r="V626" s="38"/>
      <c r="W626" s="39" t="str">
        <f t="shared" si="312"/>
        <v>НКНбд</v>
      </c>
      <c r="X626" s="36" t="s">
        <v>160</v>
      </c>
      <c r="Y626" s="36">
        <v>1</v>
      </c>
      <c r="Z626" s="36">
        <v>1</v>
      </c>
      <c r="AA626" s="39">
        <f t="shared" si="313"/>
        <v>14</v>
      </c>
      <c r="AB626" s="49">
        <v>6</v>
      </c>
      <c r="AC626" s="49">
        <v>8</v>
      </c>
      <c r="AD626" s="40">
        <f t="shared" si="314"/>
        <v>24</v>
      </c>
      <c r="AE626" s="41">
        <f t="shared" si="315"/>
        <v>0.58333333333333337</v>
      </c>
      <c r="AF626" s="41">
        <f t="shared" si="316"/>
        <v>0.58333333333333337</v>
      </c>
      <c r="AG626" s="42" t="s">
        <v>80</v>
      </c>
      <c r="AH626" s="37" t="s">
        <v>81</v>
      </c>
      <c r="AI626" s="37" t="s">
        <v>94</v>
      </c>
      <c r="AJ626" s="43" t="s">
        <v>124</v>
      </c>
      <c r="AK626" s="37"/>
      <c r="AL626" s="44">
        <f t="shared" si="317"/>
        <v>0</v>
      </c>
      <c r="AM626" s="44">
        <f t="shared" si="318"/>
        <v>0</v>
      </c>
      <c r="AN626" s="44">
        <f t="shared" si="319"/>
        <v>0</v>
      </c>
      <c r="AO626" s="44">
        <f t="shared" si="320"/>
        <v>0</v>
      </c>
      <c r="AP626" s="44">
        <f t="shared" si="321"/>
        <v>7</v>
      </c>
      <c r="AQ626" s="44">
        <f t="shared" si="322"/>
        <v>0.58333333333333337</v>
      </c>
      <c r="AR626" s="44">
        <f t="shared" si="323"/>
        <v>0</v>
      </c>
      <c r="AS626" s="44">
        <f t="shared" si="324"/>
        <v>0</v>
      </c>
      <c r="AT626" s="44">
        <f t="shared" si="325"/>
        <v>0</v>
      </c>
      <c r="AU626" s="44">
        <f t="shared" si="326"/>
        <v>0</v>
      </c>
      <c r="AV626" s="44">
        <f>IF(M626="ПП",РПП*AA626*(U626/1.5),IF(M626="ВП",ВПр*AA626*(U626/1.5),IF(M626="РПА",РПА*AA626*(U626/1.5),IF(M626="КПА",кпа*AA626*(U626/1.5),0))))</f>
        <v>0</v>
      </c>
      <c r="AW626" s="44">
        <f t="shared" si="327"/>
        <v>0</v>
      </c>
      <c r="AX626" s="44">
        <f t="shared" si="328"/>
        <v>0</v>
      </c>
      <c r="AY626" s="44">
        <f t="shared" si="329"/>
        <v>0</v>
      </c>
      <c r="AZ626" s="44">
        <f t="shared" si="330"/>
        <v>0</v>
      </c>
      <c r="BA626" s="44">
        <f t="shared" si="331"/>
        <v>0</v>
      </c>
      <c r="BB626" s="44">
        <f t="shared" si="332"/>
        <v>0</v>
      </c>
      <c r="BC626" s="44">
        <f t="shared" si="333"/>
        <v>0</v>
      </c>
      <c r="BD626" s="44">
        <f t="shared" si="334"/>
        <v>0</v>
      </c>
      <c r="BE626" s="45">
        <f t="shared" si="335"/>
        <v>7.583333333333333</v>
      </c>
      <c r="BF626" s="46"/>
      <c r="BG626" s="47">
        <f t="shared" si="336"/>
        <v>0</v>
      </c>
      <c r="BH626" s="47">
        <f t="shared" si="337"/>
        <v>0</v>
      </c>
      <c r="BI626" s="47">
        <f t="shared" si="338"/>
        <v>7.583333333333333</v>
      </c>
      <c r="BJ626" s="48">
        <f t="shared" si="339"/>
        <v>0</v>
      </c>
      <c r="BK626" s="48">
        <f t="shared" si="340"/>
        <v>0</v>
      </c>
      <c r="BL626" s="48">
        <f t="shared" si="341"/>
        <v>0</v>
      </c>
    </row>
    <row r="627" spans="1:64" s="2" customFormat="1" ht="30" customHeight="1">
      <c r="A627" s="29" t="str">
        <f t="shared" si="308"/>
        <v>Д</v>
      </c>
      <c r="B627" s="29" t="str">
        <f t="shared" si="309"/>
        <v>Б</v>
      </c>
      <c r="C627" s="30" t="s">
        <v>241</v>
      </c>
      <c r="D627" s="31" t="str">
        <f t="shared" si="310"/>
        <v>'02.03.01</v>
      </c>
      <c r="E627" s="32" t="str">
        <f t="shared" si="311"/>
        <v>Математика и компьютерные науки</v>
      </c>
      <c r="F627" s="33" t="s">
        <v>74</v>
      </c>
      <c r="G627" s="33" t="s">
        <v>129</v>
      </c>
      <c r="H627" s="34"/>
      <c r="I627" s="34" t="s">
        <v>246</v>
      </c>
      <c r="J627" s="35" t="s">
        <v>210</v>
      </c>
      <c r="K627" s="36" t="s">
        <v>165</v>
      </c>
      <c r="L627" s="36">
        <v>9</v>
      </c>
      <c r="M627" s="37" t="s">
        <v>78</v>
      </c>
      <c r="N627" s="36">
        <v>2</v>
      </c>
      <c r="O627" s="36"/>
      <c r="P627" s="36"/>
      <c r="Q627" s="37" t="s">
        <v>91</v>
      </c>
      <c r="R627" s="38"/>
      <c r="S627" s="38"/>
      <c r="T627" s="38"/>
      <c r="U627" s="38"/>
      <c r="V627" s="38"/>
      <c r="W627" s="39" t="str">
        <f t="shared" si="312"/>
        <v>НКНбд</v>
      </c>
      <c r="X627" s="36" t="s">
        <v>160</v>
      </c>
      <c r="Y627" s="36">
        <v>1</v>
      </c>
      <c r="Z627" s="36">
        <v>1</v>
      </c>
      <c r="AA627" s="39">
        <f t="shared" si="313"/>
        <v>3</v>
      </c>
      <c r="AB627" s="54">
        <v>1</v>
      </c>
      <c r="AC627" s="54">
        <v>2</v>
      </c>
      <c r="AD627" s="40">
        <f t="shared" si="314"/>
        <v>3</v>
      </c>
      <c r="AE627" s="41">
        <f t="shared" si="315"/>
        <v>1</v>
      </c>
      <c r="AF627" s="41">
        <f t="shared" si="316"/>
        <v>1</v>
      </c>
      <c r="AG627" s="42" t="s">
        <v>80</v>
      </c>
      <c r="AH627" s="37" t="s">
        <v>111</v>
      </c>
      <c r="AI627" s="37" t="s">
        <v>94</v>
      </c>
      <c r="AJ627" s="43" t="s">
        <v>112</v>
      </c>
      <c r="AK627" s="37"/>
      <c r="AL627" s="44">
        <f t="shared" si="317"/>
        <v>18</v>
      </c>
      <c r="AM627" s="44">
        <f t="shared" si="318"/>
        <v>0</v>
      </c>
      <c r="AN627" s="44">
        <f t="shared" si="319"/>
        <v>0</v>
      </c>
      <c r="AO627" s="44">
        <f t="shared" si="320"/>
        <v>0</v>
      </c>
      <c r="AP627" s="44">
        <f t="shared" si="321"/>
        <v>1.5</v>
      </c>
      <c r="AQ627" s="44">
        <f t="shared" si="322"/>
        <v>1</v>
      </c>
      <c r="AR627" s="44">
        <f t="shared" si="323"/>
        <v>0.9</v>
      </c>
      <c r="AS627" s="44">
        <f t="shared" si="324"/>
        <v>0</v>
      </c>
      <c r="AT627" s="44">
        <f t="shared" si="325"/>
        <v>0</v>
      </c>
      <c r="AU627" s="44">
        <f t="shared" si="326"/>
        <v>0</v>
      </c>
      <c r="AV627" s="44">
        <f>IF(M627="ПП",РПП*AA627*(U627/1.5),IF(M627="ВП",ВПр*AA627*(U627/1.5),IF(M627="РПА",РПА*AA627*(U627/1.5),IF(M627="КПА",кпа*AA627*(U627/1.5),0))))</f>
        <v>0</v>
      </c>
      <c r="AW627" s="44">
        <f t="shared" si="327"/>
        <v>0</v>
      </c>
      <c r="AX627" s="44">
        <f t="shared" si="328"/>
        <v>0</v>
      </c>
      <c r="AY627" s="44">
        <f t="shared" si="329"/>
        <v>0</v>
      </c>
      <c r="AZ627" s="44">
        <f t="shared" si="330"/>
        <v>0</v>
      </c>
      <c r="BA627" s="44">
        <f t="shared" si="331"/>
        <v>0</v>
      </c>
      <c r="BB627" s="44">
        <f t="shared" si="332"/>
        <v>0</v>
      </c>
      <c r="BC627" s="44">
        <f t="shared" si="333"/>
        <v>0</v>
      </c>
      <c r="BD627" s="44">
        <f t="shared" si="334"/>
        <v>0</v>
      </c>
      <c r="BE627" s="45">
        <f t="shared" si="335"/>
        <v>21.4</v>
      </c>
      <c r="BF627" s="46"/>
      <c r="BG627" s="47">
        <f t="shared" si="336"/>
        <v>18</v>
      </c>
      <c r="BH627" s="47">
        <f t="shared" si="337"/>
        <v>1</v>
      </c>
      <c r="BI627" s="47">
        <f t="shared" si="338"/>
        <v>3.4</v>
      </c>
      <c r="BJ627" s="48">
        <f t="shared" si="339"/>
        <v>0</v>
      </c>
      <c r="BK627" s="48">
        <f t="shared" si="340"/>
        <v>0</v>
      </c>
      <c r="BL627" s="48">
        <f t="shared" si="341"/>
        <v>0</v>
      </c>
    </row>
    <row r="628" spans="1:64" s="2" customFormat="1" ht="30" customHeight="1">
      <c r="A628" s="29" t="str">
        <f t="shared" si="308"/>
        <v>Д</v>
      </c>
      <c r="B628" s="29" t="str">
        <f t="shared" si="309"/>
        <v>Б</v>
      </c>
      <c r="C628" s="30" t="s">
        <v>241</v>
      </c>
      <c r="D628" s="31" t="str">
        <f t="shared" si="310"/>
        <v>'02.03.01</v>
      </c>
      <c r="E628" s="32" t="str">
        <f t="shared" si="311"/>
        <v>Математика и компьютерные науки</v>
      </c>
      <c r="F628" s="33" t="s">
        <v>74</v>
      </c>
      <c r="G628" s="33" t="s">
        <v>129</v>
      </c>
      <c r="H628" s="34"/>
      <c r="I628" s="34" t="s">
        <v>246</v>
      </c>
      <c r="J628" s="35" t="s">
        <v>210</v>
      </c>
      <c r="K628" s="36" t="s">
        <v>165</v>
      </c>
      <c r="L628" s="36">
        <v>9</v>
      </c>
      <c r="M628" s="37" t="s">
        <v>108</v>
      </c>
      <c r="N628" s="36"/>
      <c r="O628" s="36">
        <v>4</v>
      </c>
      <c r="P628" s="36"/>
      <c r="Q628" s="37"/>
      <c r="R628" s="36"/>
      <c r="S628" s="36"/>
      <c r="T628" s="36"/>
      <c r="U628" s="36"/>
      <c r="V628" s="36"/>
      <c r="W628" s="39" t="str">
        <f t="shared" si="312"/>
        <v>НКНбд</v>
      </c>
      <c r="X628" s="36" t="s">
        <v>160</v>
      </c>
      <c r="Y628" s="36">
        <v>1</v>
      </c>
      <c r="Z628" s="36">
        <v>1</v>
      </c>
      <c r="AA628" s="39">
        <f t="shared" si="313"/>
        <v>3</v>
      </c>
      <c r="AB628" s="53">
        <v>1</v>
      </c>
      <c r="AC628" s="53">
        <v>2</v>
      </c>
      <c r="AD628" s="40">
        <f t="shared" si="314"/>
        <v>12</v>
      </c>
      <c r="AE628" s="41">
        <f t="shared" si="315"/>
        <v>0.25</v>
      </c>
      <c r="AF628" s="41">
        <f t="shared" si="316"/>
        <v>0.25</v>
      </c>
      <c r="AG628" s="42" t="s">
        <v>80</v>
      </c>
      <c r="AH628" s="37" t="s">
        <v>81</v>
      </c>
      <c r="AI628" s="37" t="s">
        <v>94</v>
      </c>
      <c r="AJ628" s="43" t="s">
        <v>197</v>
      </c>
      <c r="AK628" s="37"/>
      <c r="AL628" s="44">
        <f t="shared" si="317"/>
        <v>0</v>
      </c>
      <c r="AM628" s="44">
        <f t="shared" si="318"/>
        <v>0</v>
      </c>
      <c r="AN628" s="44">
        <f t="shared" si="319"/>
        <v>9</v>
      </c>
      <c r="AO628" s="44">
        <f t="shared" si="320"/>
        <v>0</v>
      </c>
      <c r="AP628" s="44">
        <f t="shared" si="321"/>
        <v>0</v>
      </c>
      <c r="AQ628" s="44">
        <f t="shared" si="322"/>
        <v>0</v>
      </c>
      <c r="AR628" s="44">
        <f t="shared" si="323"/>
        <v>0</v>
      </c>
      <c r="AS628" s="44">
        <f t="shared" si="324"/>
        <v>0</v>
      </c>
      <c r="AT628" s="44">
        <f t="shared" si="325"/>
        <v>0</v>
      </c>
      <c r="AU628" s="44">
        <f t="shared" si="326"/>
        <v>0</v>
      </c>
      <c r="AV628" s="44">
        <f>IF(M628="ПП",РПП*AA628*(U628/1.5),IF(M628="ВП",ВПр*AA628*(U628/1.5),IF(M628="РПА",РПА*AA628*(U628/1.5),IF(M628="КПА",кпа*AA628*(U628/1.5),0))))</f>
        <v>0</v>
      </c>
      <c r="AW628" s="44">
        <f t="shared" si="327"/>
        <v>0</v>
      </c>
      <c r="AX628" s="44">
        <f t="shared" si="328"/>
        <v>0</v>
      </c>
      <c r="AY628" s="44">
        <f t="shared" si="329"/>
        <v>0</v>
      </c>
      <c r="AZ628" s="44">
        <f t="shared" si="330"/>
        <v>0</v>
      </c>
      <c r="BA628" s="44">
        <f t="shared" si="331"/>
        <v>0</v>
      </c>
      <c r="BB628" s="44">
        <f t="shared" si="332"/>
        <v>0</v>
      </c>
      <c r="BC628" s="44">
        <f t="shared" si="333"/>
        <v>0</v>
      </c>
      <c r="BD628" s="44">
        <f t="shared" si="334"/>
        <v>0</v>
      </c>
      <c r="BE628" s="45">
        <f t="shared" si="335"/>
        <v>9</v>
      </c>
      <c r="BF628" s="46"/>
      <c r="BG628" s="47">
        <f t="shared" si="336"/>
        <v>9</v>
      </c>
      <c r="BH628" s="47">
        <f t="shared" si="337"/>
        <v>2</v>
      </c>
      <c r="BI628" s="47">
        <f t="shared" si="338"/>
        <v>0</v>
      </c>
      <c r="BJ628" s="48">
        <f t="shared" si="339"/>
        <v>0</v>
      </c>
      <c r="BK628" s="48">
        <f t="shared" si="340"/>
        <v>0</v>
      </c>
      <c r="BL628" s="48">
        <f t="shared" si="341"/>
        <v>0</v>
      </c>
    </row>
    <row r="629" spans="1:64" s="2" customFormat="1" ht="30" customHeight="1">
      <c r="A629" s="29" t="str">
        <f t="shared" si="308"/>
        <v>Д</v>
      </c>
      <c r="B629" s="29" t="str">
        <f t="shared" si="309"/>
        <v>Б</v>
      </c>
      <c r="C629" s="30" t="s">
        <v>241</v>
      </c>
      <c r="D629" s="31" t="str">
        <f t="shared" si="310"/>
        <v>'02.03.01</v>
      </c>
      <c r="E629" s="32" t="str">
        <f t="shared" si="311"/>
        <v>Математика и компьютерные науки</v>
      </c>
      <c r="F629" s="33" t="s">
        <v>74</v>
      </c>
      <c r="G629" s="33" t="s">
        <v>129</v>
      </c>
      <c r="H629" s="34"/>
      <c r="I629" s="34" t="s">
        <v>246</v>
      </c>
      <c r="J629" s="35" t="s">
        <v>211</v>
      </c>
      <c r="K629" s="36" t="s">
        <v>165</v>
      </c>
      <c r="L629" s="36">
        <v>9</v>
      </c>
      <c r="M629" s="37" t="s">
        <v>78</v>
      </c>
      <c r="N629" s="36">
        <v>2</v>
      </c>
      <c r="O629" s="36"/>
      <c r="P629" s="36"/>
      <c r="Q629" s="37" t="s">
        <v>91</v>
      </c>
      <c r="R629" s="36"/>
      <c r="S629" s="36"/>
      <c r="T629" s="36"/>
      <c r="U629" s="36"/>
      <c r="V629" s="36"/>
      <c r="W629" s="39" t="str">
        <f t="shared" si="312"/>
        <v>НКНбд</v>
      </c>
      <c r="X629" s="36" t="s">
        <v>160</v>
      </c>
      <c r="Y629" s="36">
        <v>1</v>
      </c>
      <c r="Z629" s="36">
        <v>1</v>
      </c>
      <c r="AA629" s="39">
        <f t="shared" si="313"/>
        <v>3</v>
      </c>
      <c r="AB629" s="54">
        <v>1</v>
      </c>
      <c r="AC629" s="54">
        <v>2</v>
      </c>
      <c r="AD629" s="40">
        <f t="shared" si="314"/>
        <v>3</v>
      </c>
      <c r="AE629" s="41">
        <f t="shared" si="315"/>
        <v>1</v>
      </c>
      <c r="AF629" s="41">
        <f t="shared" si="316"/>
        <v>1</v>
      </c>
      <c r="AG629" s="42" t="s">
        <v>80</v>
      </c>
      <c r="AH629" s="37" t="s">
        <v>81</v>
      </c>
      <c r="AI629" s="37" t="s">
        <v>94</v>
      </c>
      <c r="AJ629" s="43" t="s">
        <v>102</v>
      </c>
      <c r="AK629" s="37"/>
      <c r="AL629" s="44">
        <f t="shared" si="317"/>
        <v>18</v>
      </c>
      <c r="AM629" s="44">
        <f t="shared" si="318"/>
        <v>0</v>
      </c>
      <c r="AN629" s="44">
        <f t="shared" si="319"/>
        <v>0</v>
      </c>
      <c r="AO629" s="44">
        <f t="shared" si="320"/>
        <v>0</v>
      </c>
      <c r="AP629" s="44">
        <f t="shared" si="321"/>
        <v>1.5</v>
      </c>
      <c r="AQ629" s="44">
        <f t="shared" si="322"/>
        <v>1</v>
      </c>
      <c r="AR629" s="44">
        <f t="shared" si="323"/>
        <v>0.9</v>
      </c>
      <c r="AS629" s="44">
        <f t="shared" si="324"/>
        <v>0</v>
      </c>
      <c r="AT629" s="44">
        <f t="shared" si="325"/>
        <v>0</v>
      </c>
      <c r="AU629" s="44">
        <f t="shared" si="326"/>
        <v>0</v>
      </c>
      <c r="AV629" s="44">
        <f>IF(M629="ПП",РПП*AA629*(U629/1.5),IF(M629="ВП",ВПр*AA629*(U629/1.5),IF(M629="РПА",РПА*AA629*(U629/1.5),IF(M629="КПА",кпа*AA629*(U629/1.5),0))))</f>
        <v>0</v>
      </c>
      <c r="AW629" s="44">
        <f t="shared" si="327"/>
        <v>0</v>
      </c>
      <c r="AX629" s="44">
        <f t="shared" si="328"/>
        <v>0</v>
      </c>
      <c r="AY629" s="44">
        <f t="shared" si="329"/>
        <v>0</v>
      </c>
      <c r="AZ629" s="44">
        <f t="shared" si="330"/>
        <v>0</v>
      </c>
      <c r="BA629" s="44">
        <f t="shared" si="331"/>
        <v>0</v>
      </c>
      <c r="BB629" s="44">
        <f t="shared" si="332"/>
        <v>0</v>
      </c>
      <c r="BC629" s="44">
        <f t="shared" si="333"/>
        <v>0</v>
      </c>
      <c r="BD629" s="44">
        <f t="shared" si="334"/>
        <v>0</v>
      </c>
      <c r="BE629" s="45">
        <f t="shared" si="335"/>
        <v>21.4</v>
      </c>
      <c r="BF629" s="46"/>
      <c r="BG629" s="47">
        <f t="shared" si="336"/>
        <v>18</v>
      </c>
      <c r="BH629" s="47">
        <f t="shared" si="337"/>
        <v>1</v>
      </c>
      <c r="BI629" s="47">
        <f t="shared" si="338"/>
        <v>3.4</v>
      </c>
      <c r="BJ629" s="48">
        <f t="shared" si="339"/>
        <v>0</v>
      </c>
      <c r="BK629" s="48">
        <f t="shared" si="340"/>
        <v>0</v>
      </c>
      <c r="BL629" s="48">
        <f t="shared" si="341"/>
        <v>0</v>
      </c>
    </row>
    <row r="630" spans="1:64" s="2" customFormat="1" ht="30" customHeight="1">
      <c r="A630" s="29" t="str">
        <f t="shared" si="308"/>
        <v>Д</v>
      </c>
      <c r="B630" s="29" t="str">
        <f t="shared" si="309"/>
        <v>Б</v>
      </c>
      <c r="C630" s="30" t="s">
        <v>241</v>
      </c>
      <c r="D630" s="31" t="str">
        <f t="shared" si="310"/>
        <v>'02.03.01</v>
      </c>
      <c r="E630" s="32" t="str">
        <f t="shared" si="311"/>
        <v>Математика и компьютерные науки</v>
      </c>
      <c r="F630" s="33" t="s">
        <v>74</v>
      </c>
      <c r="G630" s="33" t="s">
        <v>129</v>
      </c>
      <c r="H630" s="34"/>
      <c r="I630" s="34" t="s">
        <v>246</v>
      </c>
      <c r="J630" s="35" t="s">
        <v>211</v>
      </c>
      <c r="K630" s="36" t="s">
        <v>165</v>
      </c>
      <c r="L630" s="36">
        <v>9</v>
      </c>
      <c r="M630" s="37" t="s">
        <v>84</v>
      </c>
      <c r="N630" s="36"/>
      <c r="O630" s="36"/>
      <c r="P630" s="36">
        <v>4</v>
      </c>
      <c r="Q630" s="37"/>
      <c r="R630" s="36"/>
      <c r="S630" s="36"/>
      <c r="T630" s="36"/>
      <c r="U630" s="36"/>
      <c r="V630" s="36"/>
      <c r="W630" s="39" t="str">
        <f t="shared" si="312"/>
        <v>НКНбд</v>
      </c>
      <c r="X630" s="36" t="s">
        <v>160</v>
      </c>
      <c r="Y630" s="36">
        <v>1</v>
      </c>
      <c r="Z630" s="36">
        <v>1</v>
      </c>
      <c r="AA630" s="39">
        <f t="shared" si="313"/>
        <v>3</v>
      </c>
      <c r="AB630" s="53">
        <v>1</v>
      </c>
      <c r="AC630" s="53">
        <v>2</v>
      </c>
      <c r="AD630" s="40">
        <f t="shared" si="314"/>
        <v>24</v>
      </c>
      <c r="AE630" s="41">
        <f t="shared" si="315"/>
        <v>0.125</v>
      </c>
      <c r="AF630" s="41">
        <f t="shared" si="316"/>
        <v>0.125</v>
      </c>
      <c r="AG630" s="42" t="s">
        <v>80</v>
      </c>
      <c r="AH630" s="37" t="s">
        <v>81</v>
      </c>
      <c r="AI630" s="37" t="s">
        <v>94</v>
      </c>
      <c r="AJ630" s="43" t="s">
        <v>102</v>
      </c>
      <c r="AK630" s="37"/>
      <c r="AL630" s="44">
        <f t="shared" si="317"/>
        <v>0</v>
      </c>
      <c r="AM630" s="44">
        <f t="shared" si="318"/>
        <v>4.5</v>
      </c>
      <c r="AN630" s="44">
        <f t="shared" si="319"/>
        <v>0</v>
      </c>
      <c r="AO630" s="44">
        <f t="shared" si="320"/>
        <v>0</v>
      </c>
      <c r="AP630" s="44">
        <f t="shared" si="321"/>
        <v>0</v>
      </c>
      <c r="AQ630" s="44">
        <f t="shared" si="322"/>
        <v>0</v>
      </c>
      <c r="AR630" s="44">
        <f t="shared" si="323"/>
        <v>0</v>
      </c>
      <c r="AS630" s="44">
        <f t="shared" si="324"/>
        <v>0</v>
      </c>
      <c r="AT630" s="44">
        <f t="shared" si="325"/>
        <v>0</v>
      </c>
      <c r="AU630" s="44">
        <f t="shared" si="326"/>
        <v>0</v>
      </c>
      <c r="AV630" s="44">
        <f>IF(M630="ПП",РПП*AA630*(U630/1.5),IF(M630="ВП",ВПр*AA630*(U630/1.5),IF(M630="РПА",РПА*AA630*(U630/1.5),IF(M630="КПА",кпа*AA630*(U630/1.5),0))))</f>
        <v>0</v>
      </c>
      <c r="AW630" s="44">
        <f t="shared" si="327"/>
        <v>0</v>
      </c>
      <c r="AX630" s="44">
        <f t="shared" si="328"/>
        <v>0</v>
      </c>
      <c r="AY630" s="44">
        <f t="shared" si="329"/>
        <v>0</v>
      </c>
      <c r="AZ630" s="44">
        <f t="shared" si="330"/>
        <v>0</v>
      </c>
      <c r="BA630" s="44">
        <f t="shared" si="331"/>
        <v>0</v>
      </c>
      <c r="BB630" s="44">
        <f t="shared" si="332"/>
        <v>0</v>
      </c>
      <c r="BC630" s="44">
        <f t="shared" si="333"/>
        <v>0</v>
      </c>
      <c r="BD630" s="44">
        <f t="shared" si="334"/>
        <v>0</v>
      </c>
      <c r="BE630" s="45">
        <f t="shared" si="335"/>
        <v>4.5</v>
      </c>
      <c r="BF630" s="46"/>
      <c r="BG630" s="47">
        <f t="shared" si="336"/>
        <v>4.5</v>
      </c>
      <c r="BH630" s="47">
        <f t="shared" si="337"/>
        <v>2</v>
      </c>
      <c r="BI630" s="47">
        <f t="shared" si="338"/>
        <v>0</v>
      </c>
      <c r="BJ630" s="48">
        <f t="shared" si="339"/>
        <v>0</v>
      </c>
      <c r="BK630" s="48">
        <f t="shared" si="340"/>
        <v>0</v>
      </c>
      <c r="BL630" s="48">
        <f t="shared" si="341"/>
        <v>0</v>
      </c>
    </row>
    <row r="631" spans="1:64" s="2" customFormat="1" ht="30" customHeight="1">
      <c r="A631" s="29" t="str">
        <f t="shared" si="308"/>
        <v>Д</v>
      </c>
      <c r="B631" s="29" t="str">
        <f t="shared" si="309"/>
        <v>Б</v>
      </c>
      <c r="C631" s="30" t="s">
        <v>241</v>
      </c>
      <c r="D631" s="31" t="str">
        <f t="shared" si="310"/>
        <v>'02.03.01</v>
      </c>
      <c r="E631" s="32" t="str">
        <f t="shared" si="311"/>
        <v>Математика и компьютерные науки</v>
      </c>
      <c r="F631" s="33" t="s">
        <v>74</v>
      </c>
      <c r="G631" s="33" t="s">
        <v>129</v>
      </c>
      <c r="H631" s="34"/>
      <c r="I631" s="34" t="s">
        <v>246</v>
      </c>
      <c r="J631" s="35" t="s">
        <v>253</v>
      </c>
      <c r="K631" s="36" t="s">
        <v>165</v>
      </c>
      <c r="L631" s="36">
        <v>9</v>
      </c>
      <c r="M631" s="37" t="s">
        <v>78</v>
      </c>
      <c r="N631" s="36">
        <v>2</v>
      </c>
      <c r="O631" s="36"/>
      <c r="P631" s="36"/>
      <c r="Q631" s="37" t="s">
        <v>91</v>
      </c>
      <c r="R631" s="36"/>
      <c r="S631" s="36"/>
      <c r="T631" s="36"/>
      <c r="U631" s="36"/>
      <c r="V631" s="36"/>
      <c r="W631" s="39" t="str">
        <f t="shared" si="312"/>
        <v>НКНбд</v>
      </c>
      <c r="X631" s="36" t="s">
        <v>160</v>
      </c>
      <c r="Y631" s="36">
        <v>1</v>
      </c>
      <c r="Z631" s="36">
        <v>1</v>
      </c>
      <c r="AA631" s="39">
        <f t="shared" si="313"/>
        <v>3</v>
      </c>
      <c r="AB631" s="54">
        <v>1</v>
      </c>
      <c r="AC631" s="54">
        <v>2</v>
      </c>
      <c r="AD631" s="40">
        <f t="shared" si="314"/>
        <v>3</v>
      </c>
      <c r="AE631" s="41">
        <f t="shared" si="315"/>
        <v>1</v>
      </c>
      <c r="AF631" s="41">
        <f t="shared" si="316"/>
        <v>1</v>
      </c>
      <c r="AG631" s="42" t="s">
        <v>93</v>
      </c>
      <c r="AH631" s="37" t="s">
        <v>111</v>
      </c>
      <c r="AI631" s="37" t="s">
        <v>94</v>
      </c>
      <c r="AJ631" s="43" t="s">
        <v>254</v>
      </c>
      <c r="AK631" s="37"/>
      <c r="AL631" s="44">
        <f t="shared" si="317"/>
        <v>18</v>
      </c>
      <c r="AM631" s="44">
        <f t="shared" si="318"/>
        <v>0</v>
      </c>
      <c r="AN631" s="44">
        <f t="shared" si="319"/>
        <v>0</v>
      </c>
      <c r="AO631" s="44">
        <f t="shared" si="320"/>
        <v>0</v>
      </c>
      <c r="AP631" s="44">
        <f t="shared" si="321"/>
        <v>1.5</v>
      </c>
      <c r="AQ631" s="44">
        <f t="shared" si="322"/>
        <v>1</v>
      </c>
      <c r="AR631" s="44">
        <f t="shared" si="323"/>
        <v>0.9</v>
      </c>
      <c r="AS631" s="44">
        <f t="shared" si="324"/>
        <v>0</v>
      </c>
      <c r="AT631" s="44">
        <f t="shared" si="325"/>
        <v>0</v>
      </c>
      <c r="AU631" s="44">
        <f t="shared" si="326"/>
        <v>0</v>
      </c>
      <c r="AV631" s="44">
        <f>IF(M631="ПП",РПП*AA631*(U631/1.5),IF(M631="ВП",ВПр*AA631*(U631/1.5),IF(M631="РПА",РПА*AA631*(U631/1.5),IF(M631="КПА",кпа*AA631*(U631/1.5),0))))</f>
        <v>0</v>
      </c>
      <c r="AW631" s="44">
        <f t="shared" si="327"/>
        <v>0</v>
      </c>
      <c r="AX631" s="44">
        <f t="shared" si="328"/>
        <v>0</v>
      </c>
      <c r="AY631" s="44">
        <f t="shared" si="329"/>
        <v>0</v>
      </c>
      <c r="AZ631" s="44">
        <f t="shared" si="330"/>
        <v>0</v>
      </c>
      <c r="BA631" s="44">
        <f t="shared" si="331"/>
        <v>0</v>
      </c>
      <c r="BB631" s="44">
        <f t="shared" si="332"/>
        <v>0</v>
      </c>
      <c r="BC631" s="44">
        <f t="shared" si="333"/>
        <v>0</v>
      </c>
      <c r="BD631" s="44">
        <f t="shared" si="334"/>
        <v>0</v>
      </c>
      <c r="BE631" s="45">
        <f t="shared" si="335"/>
        <v>21.4</v>
      </c>
      <c r="BF631" s="46"/>
      <c r="BG631" s="47">
        <f t="shared" si="336"/>
        <v>18</v>
      </c>
      <c r="BH631" s="47">
        <f t="shared" si="337"/>
        <v>1</v>
      </c>
      <c r="BI631" s="47">
        <f t="shared" si="338"/>
        <v>3.4</v>
      </c>
      <c r="BJ631" s="48">
        <f t="shared" si="339"/>
        <v>0</v>
      </c>
      <c r="BK631" s="48">
        <f t="shared" si="340"/>
        <v>0</v>
      </c>
      <c r="BL631" s="48">
        <f t="shared" si="341"/>
        <v>0</v>
      </c>
    </row>
    <row r="632" spans="1:64" s="2" customFormat="1" ht="30" customHeight="1">
      <c r="A632" s="29" t="str">
        <f t="shared" si="308"/>
        <v>Д</v>
      </c>
      <c r="B632" s="29" t="str">
        <f t="shared" si="309"/>
        <v>Б</v>
      </c>
      <c r="C632" s="30" t="s">
        <v>241</v>
      </c>
      <c r="D632" s="31" t="str">
        <f t="shared" si="310"/>
        <v>'02.03.01</v>
      </c>
      <c r="E632" s="32" t="str">
        <f t="shared" si="311"/>
        <v>Математика и компьютерные науки</v>
      </c>
      <c r="F632" s="33" t="s">
        <v>74</v>
      </c>
      <c r="G632" s="33" t="s">
        <v>129</v>
      </c>
      <c r="H632" s="34"/>
      <c r="I632" s="34" t="s">
        <v>246</v>
      </c>
      <c r="J632" s="35" t="s">
        <v>253</v>
      </c>
      <c r="K632" s="36" t="s">
        <v>165</v>
      </c>
      <c r="L632" s="36">
        <v>9</v>
      </c>
      <c r="M632" s="37" t="s">
        <v>84</v>
      </c>
      <c r="N632" s="36"/>
      <c r="O632" s="36"/>
      <c r="P632" s="36">
        <v>4</v>
      </c>
      <c r="Q632" s="37"/>
      <c r="R632" s="36"/>
      <c r="S632" s="36"/>
      <c r="T632" s="36"/>
      <c r="U632" s="36"/>
      <c r="V632" s="36"/>
      <c r="W632" s="39" t="str">
        <f t="shared" si="312"/>
        <v>НКНбд</v>
      </c>
      <c r="X632" s="36" t="s">
        <v>160</v>
      </c>
      <c r="Y632" s="36">
        <v>1</v>
      </c>
      <c r="Z632" s="36">
        <v>1</v>
      </c>
      <c r="AA632" s="39">
        <f t="shared" si="313"/>
        <v>3</v>
      </c>
      <c r="AB632" s="53">
        <v>1</v>
      </c>
      <c r="AC632" s="53">
        <v>2</v>
      </c>
      <c r="AD632" s="40">
        <f t="shared" si="314"/>
        <v>24</v>
      </c>
      <c r="AE632" s="41">
        <f t="shared" si="315"/>
        <v>0.125</v>
      </c>
      <c r="AF632" s="41">
        <f t="shared" si="316"/>
        <v>0.125</v>
      </c>
      <c r="AG632" s="42" t="s">
        <v>93</v>
      </c>
      <c r="AH632" s="37" t="s">
        <v>81</v>
      </c>
      <c r="AI632" s="37" t="s">
        <v>94</v>
      </c>
      <c r="AJ632" s="43" t="s">
        <v>213</v>
      </c>
      <c r="AK632" s="37"/>
      <c r="AL632" s="44">
        <f t="shared" si="317"/>
        <v>0</v>
      </c>
      <c r="AM632" s="44">
        <f t="shared" si="318"/>
        <v>4.5</v>
      </c>
      <c r="AN632" s="44">
        <f t="shared" si="319"/>
        <v>0</v>
      </c>
      <c r="AO632" s="44">
        <f t="shared" si="320"/>
        <v>0</v>
      </c>
      <c r="AP632" s="44">
        <f t="shared" si="321"/>
        <v>0</v>
      </c>
      <c r="AQ632" s="44">
        <f t="shared" si="322"/>
        <v>0</v>
      </c>
      <c r="AR632" s="44">
        <f t="shared" si="323"/>
        <v>0</v>
      </c>
      <c r="AS632" s="44">
        <f t="shared" si="324"/>
        <v>0</v>
      </c>
      <c r="AT632" s="44">
        <f t="shared" si="325"/>
        <v>0</v>
      </c>
      <c r="AU632" s="44">
        <f t="shared" si="326"/>
        <v>0</v>
      </c>
      <c r="AV632" s="44">
        <f>IF(M632="ПП",РПП*AA632*(U632/1.5),IF(M632="ВП",ВПр*AA632*(U632/1.5),IF(M632="РПА",РПА*AA632*(U632/1.5),IF(M632="КПА",кпа*AA632*(U632/1.5),0))))</f>
        <v>0</v>
      </c>
      <c r="AW632" s="44">
        <f t="shared" si="327"/>
        <v>0</v>
      </c>
      <c r="AX632" s="44">
        <f t="shared" si="328"/>
        <v>0</v>
      </c>
      <c r="AY632" s="44">
        <f t="shared" si="329"/>
        <v>0</v>
      </c>
      <c r="AZ632" s="44">
        <f t="shared" si="330"/>
        <v>0</v>
      </c>
      <c r="BA632" s="44">
        <f t="shared" si="331"/>
        <v>0</v>
      </c>
      <c r="BB632" s="44">
        <f t="shared" si="332"/>
        <v>0</v>
      </c>
      <c r="BC632" s="44">
        <f t="shared" si="333"/>
        <v>0</v>
      </c>
      <c r="BD632" s="44">
        <f t="shared" si="334"/>
        <v>0</v>
      </c>
      <c r="BE632" s="45">
        <f t="shared" si="335"/>
        <v>4.5</v>
      </c>
      <c r="BF632" s="46"/>
      <c r="BG632" s="47">
        <f t="shared" si="336"/>
        <v>4.5</v>
      </c>
      <c r="BH632" s="47">
        <f t="shared" si="337"/>
        <v>2</v>
      </c>
      <c r="BI632" s="47">
        <f t="shared" si="338"/>
        <v>0</v>
      </c>
      <c r="BJ632" s="48">
        <f t="shared" si="339"/>
        <v>0</v>
      </c>
      <c r="BK632" s="48">
        <f t="shared" si="340"/>
        <v>0</v>
      </c>
      <c r="BL632" s="48">
        <f t="shared" si="341"/>
        <v>0</v>
      </c>
    </row>
    <row r="633" spans="1:64" s="2" customFormat="1" ht="30" customHeight="1">
      <c r="A633" s="29" t="str">
        <f t="shared" si="308"/>
        <v>Д</v>
      </c>
      <c r="B633" s="29" t="str">
        <f t="shared" si="309"/>
        <v>Б</v>
      </c>
      <c r="C633" s="30" t="s">
        <v>241</v>
      </c>
      <c r="D633" s="31" t="str">
        <f t="shared" si="310"/>
        <v>'02.03.01</v>
      </c>
      <c r="E633" s="32" t="str">
        <f t="shared" si="311"/>
        <v>Математика и компьютерные науки</v>
      </c>
      <c r="F633" s="33" t="s">
        <v>74</v>
      </c>
      <c r="G633" s="33" t="s">
        <v>129</v>
      </c>
      <c r="H633" s="34"/>
      <c r="I633" s="34" t="s">
        <v>130</v>
      </c>
      <c r="J633" s="35" t="s">
        <v>208</v>
      </c>
      <c r="K633" s="36" t="s">
        <v>159</v>
      </c>
      <c r="L633" s="36">
        <v>9</v>
      </c>
      <c r="M633" s="37" t="s">
        <v>78</v>
      </c>
      <c r="N633" s="36">
        <v>2</v>
      </c>
      <c r="O633" s="36"/>
      <c r="P633" s="36"/>
      <c r="Q633" s="37" t="s">
        <v>91</v>
      </c>
      <c r="R633" s="36"/>
      <c r="S633" s="36"/>
      <c r="T633" s="36"/>
      <c r="U633" s="36"/>
      <c r="V633" s="36"/>
      <c r="W633" s="39" t="str">
        <f t="shared" si="312"/>
        <v>НКНбд</v>
      </c>
      <c r="X633" s="36" t="s">
        <v>160</v>
      </c>
      <c r="Y633" s="36">
        <v>1</v>
      </c>
      <c r="Z633" s="36">
        <v>1</v>
      </c>
      <c r="AA633" s="39">
        <f t="shared" si="313"/>
        <v>7</v>
      </c>
      <c r="AB633" s="54">
        <v>3</v>
      </c>
      <c r="AC633" s="54">
        <v>4</v>
      </c>
      <c r="AD633" s="40">
        <f t="shared" si="314"/>
        <v>7</v>
      </c>
      <c r="AE633" s="41">
        <f t="shared" si="315"/>
        <v>1</v>
      </c>
      <c r="AF633" s="41">
        <f t="shared" si="316"/>
        <v>1</v>
      </c>
      <c r="AG633" s="42" t="s">
        <v>80</v>
      </c>
      <c r="AH633" s="37" t="s">
        <v>81</v>
      </c>
      <c r="AI633" s="37" t="s">
        <v>94</v>
      </c>
      <c r="AJ633" s="43" t="s">
        <v>124</v>
      </c>
      <c r="AK633" s="37"/>
      <c r="AL633" s="44">
        <f t="shared" si="317"/>
        <v>18</v>
      </c>
      <c r="AM633" s="44">
        <f t="shared" si="318"/>
        <v>0</v>
      </c>
      <c r="AN633" s="44">
        <f t="shared" si="319"/>
        <v>0</v>
      </c>
      <c r="AO633" s="44">
        <f t="shared" si="320"/>
        <v>0</v>
      </c>
      <c r="AP633" s="44">
        <f t="shared" si="321"/>
        <v>3.5</v>
      </c>
      <c r="AQ633" s="44">
        <f t="shared" si="322"/>
        <v>1</v>
      </c>
      <c r="AR633" s="44">
        <f t="shared" si="323"/>
        <v>0.9</v>
      </c>
      <c r="AS633" s="44">
        <f t="shared" si="324"/>
        <v>0</v>
      </c>
      <c r="AT633" s="44">
        <f t="shared" si="325"/>
        <v>0</v>
      </c>
      <c r="AU633" s="44">
        <f t="shared" si="326"/>
        <v>0</v>
      </c>
      <c r="AV633" s="44">
        <f>IF(M633="ПП",РПП*AA633*(U633/1.5),IF(M633="ВП",ВПр*AA633*(U633/1.5),IF(M633="РПА",РПА*AA633*(U633/1.5),IF(M633="КПА",кпа*AA633*(U633/1.5),0))))</f>
        <v>0</v>
      </c>
      <c r="AW633" s="44">
        <f t="shared" si="327"/>
        <v>0</v>
      </c>
      <c r="AX633" s="44">
        <f t="shared" si="328"/>
        <v>0</v>
      </c>
      <c r="AY633" s="44">
        <f t="shared" si="329"/>
        <v>0</v>
      </c>
      <c r="AZ633" s="44">
        <f t="shared" si="330"/>
        <v>0</v>
      </c>
      <c r="BA633" s="44">
        <f t="shared" si="331"/>
        <v>0</v>
      </c>
      <c r="BB633" s="44">
        <f t="shared" si="332"/>
        <v>0</v>
      </c>
      <c r="BC633" s="44">
        <f t="shared" si="333"/>
        <v>0</v>
      </c>
      <c r="BD633" s="44">
        <f t="shared" si="334"/>
        <v>0</v>
      </c>
      <c r="BE633" s="45">
        <f t="shared" si="335"/>
        <v>23.4</v>
      </c>
      <c r="BF633" s="46"/>
      <c r="BG633" s="47">
        <f t="shared" si="336"/>
        <v>18</v>
      </c>
      <c r="BH633" s="47">
        <f t="shared" si="337"/>
        <v>1</v>
      </c>
      <c r="BI633" s="47">
        <f t="shared" si="338"/>
        <v>5.4</v>
      </c>
      <c r="BJ633" s="48">
        <f t="shared" si="339"/>
        <v>0</v>
      </c>
      <c r="BK633" s="48">
        <f t="shared" si="340"/>
        <v>0</v>
      </c>
      <c r="BL633" s="48">
        <f t="shared" si="341"/>
        <v>0</v>
      </c>
    </row>
    <row r="634" spans="1:64" s="2" customFormat="1" ht="30" customHeight="1">
      <c r="A634" s="29" t="str">
        <f t="shared" si="308"/>
        <v>Д</v>
      </c>
      <c r="B634" s="29" t="str">
        <f t="shared" si="309"/>
        <v>Б</v>
      </c>
      <c r="C634" s="30" t="s">
        <v>241</v>
      </c>
      <c r="D634" s="31" t="str">
        <f t="shared" si="310"/>
        <v>'02.03.01</v>
      </c>
      <c r="E634" s="32" t="str">
        <f t="shared" si="311"/>
        <v>Математика и компьютерные науки</v>
      </c>
      <c r="F634" s="33" t="s">
        <v>74</v>
      </c>
      <c r="G634" s="33" t="s">
        <v>129</v>
      </c>
      <c r="H634" s="34"/>
      <c r="I634" s="34" t="s">
        <v>130</v>
      </c>
      <c r="J634" s="35" t="s">
        <v>208</v>
      </c>
      <c r="K634" s="36" t="s">
        <v>159</v>
      </c>
      <c r="L634" s="36">
        <v>9</v>
      </c>
      <c r="M634" s="37" t="s">
        <v>108</v>
      </c>
      <c r="N634" s="36"/>
      <c r="O634" s="36">
        <v>4</v>
      </c>
      <c r="P634" s="36"/>
      <c r="Q634" s="37"/>
      <c r="R634" s="36"/>
      <c r="S634" s="36"/>
      <c r="T634" s="36"/>
      <c r="U634" s="36"/>
      <c r="V634" s="36"/>
      <c r="W634" s="39" t="str">
        <f t="shared" si="312"/>
        <v>НКНбд</v>
      </c>
      <c r="X634" s="36" t="s">
        <v>160</v>
      </c>
      <c r="Y634" s="36">
        <v>1</v>
      </c>
      <c r="Z634" s="36">
        <v>1</v>
      </c>
      <c r="AA634" s="39">
        <f t="shared" si="313"/>
        <v>7</v>
      </c>
      <c r="AB634" s="54">
        <v>3</v>
      </c>
      <c r="AC634" s="53">
        <v>4</v>
      </c>
      <c r="AD634" s="40">
        <f t="shared" si="314"/>
        <v>12</v>
      </c>
      <c r="AE634" s="41">
        <f t="shared" si="315"/>
        <v>0.58333333333333337</v>
      </c>
      <c r="AF634" s="41">
        <f t="shared" si="316"/>
        <v>0.58333333333333337</v>
      </c>
      <c r="AG634" s="42" t="s">
        <v>80</v>
      </c>
      <c r="AH634" s="37" t="s">
        <v>81</v>
      </c>
      <c r="AI634" s="37" t="s">
        <v>94</v>
      </c>
      <c r="AJ634" s="43" t="s">
        <v>124</v>
      </c>
      <c r="AK634" s="37"/>
      <c r="AL634" s="44">
        <f t="shared" si="317"/>
        <v>0</v>
      </c>
      <c r="AM634" s="44">
        <f t="shared" si="318"/>
        <v>0</v>
      </c>
      <c r="AN634" s="44">
        <f t="shared" si="319"/>
        <v>21</v>
      </c>
      <c r="AO634" s="44">
        <f t="shared" si="320"/>
        <v>0</v>
      </c>
      <c r="AP634" s="44">
        <f t="shared" si="321"/>
        <v>0</v>
      </c>
      <c r="AQ634" s="44">
        <f t="shared" si="322"/>
        <v>0</v>
      </c>
      <c r="AR634" s="44">
        <f t="shared" si="323"/>
        <v>0</v>
      </c>
      <c r="AS634" s="44">
        <f t="shared" si="324"/>
        <v>0</v>
      </c>
      <c r="AT634" s="44">
        <f t="shared" si="325"/>
        <v>0</v>
      </c>
      <c r="AU634" s="44">
        <f t="shared" si="326"/>
        <v>0</v>
      </c>
      <c r="AV634" s="44">
        <f>IF(M634="ПП",РПП*AA634*(U634/1.5),IF(M634="ВП",ВПр*AA634*(U634/1.5),IF(M634="РПА",РПА*AA634*(U634/1.5),IF(M634="КПА",кпа*AA634*(U634/1.5),0))))</f>
        <v>0</v>
      </c>
      <c r="AW634" s="44">
        <f t="shared" si="327"/>
        <v>0</v>
      </c>
      <c r="AX634" s="44">
        <f t="shared" si="328"/>
        <v>0</v>
      </c>
      <c r="AY634" s="44">
        <f t="shared" si="329"/>
        <v>0</v>
      </c>
      <c r="AZ634" s="44">
        <f t="shared" si="330"/>
        <v>0</v>
      </c>
      <c r="BA634" s="44">
        <f t="shared" si="331"/>
        <v>0</v>
      </c>
      <c r="BB634" s="44">
        <f t="shared" si="332"/>
        <v>0</v>
      </c>
      <c r="BC634" s="44">
        <f t="shared" si="333"/>
        <v>0</v>
      </c>
      <c r="BD634" s="44">
        <f t="shared" si="334"/>
        <v>0</v>
      </c>
      <c r="BE634" s="45">
        <f t="shared" si="335"/>
        <v>21</v>
      </c>
      <c r="BF634" s="46"/>
      <c r="BG634" s="47">
        <f t="shared" si="336"/>
        <v>21</v>
      </c>
      <c r="BH634" s="47">
        <f t="shared" si="337"/>
        <v>2</v>
      </c>
      <c r="BI634" s="47">
        <f t="shared" si="338"/>
        <v>0</v>
      </c>
      <c r="BJ634" s="48">
        <f t="shared" si="339"/>
        <v>0</v>
      </c>
      <c r="BK634" s="48">
        <f t="shared" si="340"/>
        <v>0</v>
      </c>
      <c r="BL634" s="48">
        <f t="shared" si="341"/>
        <v>0</v>
      </c>
    </row>
    <row r="635" spans="1:64" s="2" customFormat="1" ht="30" customHeight="1">
      <c r="A635" s="29" t="str">
        <f t="shared" si="308"/>
        <v>Д</v>
      </c>
      <c r="B635" s="29" t="str">
        <f t="shared" si="309"/>
        <v>Б</v>
      </c>
      <c r="C635" s="30" t="s">
        <v>241</v>
      </c>
      <c r="D635" s="31" t="str">
        <f t="shared" si="310"/>
        <v>'02.03.01</v>
      </c>
      <c r="E635" s="32" t="str">
        <f t="shared" si="311"/>
        <v>Математика и компьютерные науки</v>
      </c>
      <c r="F635" s="33" t="s">
        <v>74</v>
      </c>
      <c r="G635" s="33" t="s">
        <v>129</v>
      </c>
      <c r="H635" s="34"/>
      <c r="I635" s="34" t="s">
        <v>130</v>
      </c>
      <c r="J635" s="35" t="s">
        <v>209</v>
      </c>
      <c r="K635" s="36" t="s">
        <v>165</v>
      </c>
      <c r="L635" s="36">
        <v>9</v>
      </c>
      <c r="M635" s="37" t="s">
        <v>108</v>
      </c>
      <c r="N635" s="36"/>
      <c r="O635" s="36">
        <v>4</v>
      </c>
      <c r="P635" s="36"/>
      <c r="Q635" s="37" t="s">
        <v>85</v>
      </c>
      <c r="R635" s="36"/>
      <c r="S635" s="36"/>
      <c r="T635" s="36"/>
      <c r="U635" s="36"/>
      <c r="V635" s="36"/>
      <c r="W635" s="39" t="str">
        <f t="shared" si="312"/>
        <v>НКНбд</v>
      </c>
      <c r="X635" s="36" t="s">
        <v>160</v>
      </c>
      <c r="Y635" s="36">
        <v>1</v>
      </c>
      <c r="Z635" s="36">
        <v>1</v>
      </c>
      <c r="AA635" s="39">
        <f t="shared" si="313"/>
        <v>7</v>
      </c>
      <c r="AB635" s="54">
        <v>3</v>
      </c>
      <c r="AC635" s="53">
        <v>4</v>
      </c>
      <c r="AD635" s="40">
        <f t="shared" si="314"/>
        <v>12</v>
      </c>
      <c r="AE635" s="41">
        <f t="shared" si="315"/>
        <v>0.58333333333333337</v>
      </c>
      <c r="AF635" s="41">
        <f t="shared" si="316"/>
        <v>0.58333333333333337</v>
      </c>
      <c r="AG635" s="42" t="s">
        <v>80</v>
      </c>
      <c r="AH635" s="37" t="s">
        <v>81</v>
      </c>
      <c r="AI635" s="37" t="s">
        <v>94</v>
      </c>
      <c r="AJ635" s="43" t="s">
        <v>197</v>
      </c>
      <c r="AK635" s="37"/>
      <c r="AL635" s="44">
        <f t="shared" si="317"/>
        <v>0</v>
      </c>
      <c r="AM635" s="44">
        <f t="shared" si="318"/>
        <v>0</v>
      </c>
      <c r="AN635" s="44">
        <f t="shared" si="319"/>
        <v>21</v>
      </c>
      <c r="AO635" s="44">
        <f t="shared" si="320"/>
        <v>0</v>
      </c>
      <c r="AP635" s="44">
        <f t="shared" si="321"/>
        <v>3.5</v>
      </c>
      <c r="AQ635" s="44">
        <f t="shared" si="322"/>
        <v>1</v>
      </c>
      <c r="AR635" s="44">
        <f t="shared" si="323"/>
        <v>0</v>
      </c>
      <c r="AS635" s="44">
        <f t="shared" si="324"/>
        <v>0</v>
      </c>
      <c r="AT635" s="44">
        <f t="shared" si="325"/>
        <v>0</v>
      </c>
      <c r="AU635" s="44">
        <f t="shared" si="326"/>
        <v>0</v>
      </c>
      <c r="AV635" s="44">
        <f>IF(M635="ПП",РПП*AA635*(U635/1.5),IF(M635="ВП",ВПр*AA635*(U635/1.5),IF(M635="РПА",РПА*AA635*(U635/1.5),IF(M635="КПА",кпа*AA635*(U635/1.5),0))))</f>
        <v>0</v>
      </c>
      <c r="AW635" s="44">
        <f t="shared" si="327"/>
        <v>0</v>
      </c>
      <c r="AX635" s="44">
        <f t="shared" si="328"/>
        <v>0</v>
      </c>
      <c r="AY635" s="44">
        <f t="shared" si="329"/>
        <v>0</v>
      </c>
      <c r="AZ635" s="44">
        <f t="shared" si="330"/>
        <v>0</v>
      </c>
      <c r="BA635" s="44">
        <f t="shared" si="331"/>
        <v>0</v>
      </c>
      <c r="BB635" s="44">
        <f t="shared" si="332"/>
        <v>0</v>
      </c>
      <c r="BC635" s="44">
        <f t="shared" si="333"/>
        <v>0</v>
      </c>
      <c r="BD635" s="44">
        <f t="shared" si="334"/>
        <v>0</v>
      </c>
      <c r="BE635" s="45">
        <f t="shared" si="335"/>
        <v>25.5</v>
      </c>
      <c r="BF635" s="46"/>
      <c r="BG635" s="47">
        <f t="shared" si="336"/>
        <v>21</v>
      </c>
      <c r="BH635" s="47">
        <f t="shared" si="337"/>
        <v>2</v>
      </c>
      <c r="BI635" s="47">
        <f t="shared" si="338"/>
        <v>4.5</v>
      </c>
      <c r="BJ635" s="48">
        <f t="shared" si="339"/>
        <v>0</v>
      </c>
      <c r="BK635" s="48">
        <f t="shared" si="340"/>
        <v>0</v>
      </c>
      <c r="BL635" s="48">
        <f t="shared" si="341"/>
        <v>0</v>
      </c>
    </row>
    <row r="636" spans="1:64" s="2" customFormat="1" ht="30" customHeight="1">
      <c r="A636" s="29" t="str">
        <f t="shared" si="308"/>
        <v>Д</v>
      </c>
      <c r="B636" s="29" t="str">
        <f t="shared" si="309"/>
        <v>Б</v>
      </c>
      <c r="C636" s="30" t="s">
        <v>241</v>
      </c>
      <c r="D636" s="31" t="str">
        <f t="shared" si="310"/>
        <v>'02.03.01</v>
      </c>
      <c r="E636" s="32" t="str">
        <f t="shared" si="311"/>
        <v>Математика и компьютерные науки</v>
      </c>
      <c r="F636" s="33" t="s">
        <v>154</v>
      </c>
      <c r="G636" s="33" t="s">
        <v>75</v>
      </c>
      <c r="H636" s="34"/>
      <c r="I636" s="34"/>
      <c r="J636" s="35" t="s">
        <v>166</v>
      </c>
      <c r="K636" s="36" t="s">
        <v>167</v>
      </c>
      <c r="L636" s="36">
        <v>9</v>
      </c>
      <c r="M636" s="37" t="s">
        <v>168</v>
      </c>
      <c r="N636" s="36"/>
      <c r="O636" s="36"/>
      <c r="P636" s="36"/>
      <c r="Q636" s="37"/>
      <c r="R636" s="36"/>
      <c r="S636" s="36"/>
      <c r="T636" s="36"/>
      <c r="U636" s="36"/>
      <c r="V636" s="36">
        <v>15</v>
      </c>
      <c r="W636" s="39" t="str">
        <f t="shared" si="312"/>
        <v>НКНбд</v>
      </c>
      <c r="X636" s="36" t="s">
        <v>160</v>
      </c>
      <c r="Y636" s="36">
        <v>1</v>
      </c>
      <c r="Z636" s="36">
        <v>1</v>
      </c>
      <c r="AA636" s="39">
        <f t="shared" si="313"/>
        <v>1</v>
      </c>
      <c r="AB636" s="36">
        <v>1</v>
      </c>
      <c r="AC636" s="36"/>
      <c r="AD636" s="40">
        <f t="shared" si="314"/>
        <v>1</v>
      </c>
      <c r="AE636" s="41">
        <f t="shared" si="315"/>
        <v>1</v>
      </c>
      <c r="AF636" s="41">
        <f t="shared" si="316"/>
        <v>1</v>
      </c>
      <c r="AG636" s="42" t="s">
        <v>80</v>
      </c>
      <c r="AH636" s="37" t="s">
        <v>111</v>
      </c>
      <c r="AI636" s="37" t="s">
        <v>94</v>
      </c>
      <c r="AJ636" s="43" t="s">
        <v>223</v>
      </c>
      <c r="AK636" s="37"/>
      <c r="AL636" s="44">
        <f t="shared" si="317"/>
        <v>0</v>
      </c>
      <c r="AM636" s="44">
        <f t="shared" si="318"/>
        <v>0</v>
      </c>
      <c r="AN636" s="44">
        <f t="shared" si="319"/>
        <v>0</v>
      </c>
      <c r="AO636" s="44">
        <f t="shared" si="320"/>
        <v>0</v>
      </c>
      <c r="AP636" s="44">
        <f t="shared" si="321"/>
        <v>0</v>
      </c>
      <c r="AQ636" s="44">
        <f t="shared" si="322"/>
        <v>0</v>
      </c>
      <c r="AR636" s="44">
        <f t="shared" si="323"/>
        <v>0</v>
      </c>
      <c r="AS636" s="44">
        <f t="shared" si="324"/>
        <v>0</v>
      </c>
      <c r="AT636" s="44">
        <f t="shared" si="325"/>
        <v>0</v>
      </c>
      <c r="AU636" s="44">
        <f t="shared" si="326"/>
        <v>0</v>
      </c>
      <c r="AV636" s="44">
        <f>IF(M636="ПП",РПП*AA636*(U636/1.5),IF(M636="ВП",ВПр*AA636*(U636/1.5),IF(M636="РПА",РПА*AA636*(U636/1.5),IF(M636="КПА",кпа*AA636*(U636/1.5),0))))</f>
        <v>0</v>
      </c>
      <c r="AW636" s="44">
        <f t="shared" si="327"/>
        <v>10</v>
      </c>
      <c r="AX636" s="44">
        <f t="shared" si="328"/>
        <v>0</v>
      </c>
      <c r="AY636" s="44">
        <f t="shared" si="329"/>
        <v>0</v>
      </c>
      <c r="AZ636" s="44">
        <f t="shared" si="330"/>
        <v>0</v>
      </c>
      <c r="BA636" s="44">
        <f t="shared" si="331"/>
        <v>0</v>
      </c>
      <c r="BB636" s="44">
        <f t="shared" si="332"/>
        <v>0</v>
      </c>
      <c r="BC636" s="44">
        <f t="shared" si="333"/>
        <v>0</v>
      </c>
      <c r="BD636" s="44">
        <f t="shared" si="334"/>
        <v>0</v>
      </c>
      <c r="BE636" s="45">
        <f t="shared" si="335"/>
        <v>10</v>
      </c>
      <c r="BF636" s="46"/>
      <c r="BG636" s="47">
        <f t="shared" si="336"/>
        <v>0</v>
      </c>
      <c r="BH636" s="47">
        <f t="shared" si="337"/>
        <v>0</v>
      </c>
      <c r="BI636" s="47">
        <f t="shared" si="338"/>
        <v>0</v>
      </c>
      <c r="BJ636" s="48">
        <f t="shared" si="339"/>
        <v>0</v>
      </c>
      <c r="BK636" s="48">
        <f t="shared" si="340"/>
        <v>0</v>
      </c>
      <c r="BL636" s="48">
        <f t="shared" si="341"/>
        <v>10</v>
      </c>
    </row>
    <row r="637" spans="1:64" s="2" customFormat="1" ht="30" customHeight="1">
      <c r="A637" s="29" t="str">
        <f t="shared" si="308"/>
        <v>Д</v>
      </c>
      <c r="B637" s="29" t="str">
        <f t="shared" si="309"/>
        <v>Б</v>
      </c>
      <c r="C637" s="30" t="s">
        <v>241</v>
      </c>
      <c r="D637" s="31" t="str">
        <f t="shared" si="310"/>
        <v>'02.03.01</v>
      </c>
      <c r="E637" s="32" t="str">
        <f t="shared" si="311"/>
        <v>Математика и компьютерные науки</v>
      </c>
      <c r="F637" s="33" t="s">
        <v>154</v>
      </c>
      <c r="G637" s="33" t="s">
        <v>75</v>
      </c>
      <c r="H637" s="34"/>
      <c r="I637" s="34"/>
      <c r="J637" s="35" t="s">
        <v>166</v>
      </c>
      <c r="K637" s="36" t="s">
        <v>167</v>
      </c>
      <c r="L637" s="36">
        <v>9</v>
      </c>
      <c r="M637" s="37" t="s">
        <v>168</v>
      </c>
      <c r="N637" s="36"/>
      <c r="O637" s="36"/>
      <c r="P637" s="36"/>
      <c r="Q637" s="37"/>
      <c r="R637" s="36"/>
      <c r="S637" s="36"/>
      <c r="T637" s="36"/>
      <c r="U637" s="36"/>
      <c r="V637" s="36">
        <v>15</v>
      </c>
      <c r="W637" s="39" t="str">
        <f t="shared" si="312"/>
        <v>НКНбд</v>
      </c>
      <c r="X637" s="36" t="s">
        <v>160</v>
      </c>
      <c r="Y637" s="36">
        <v>1</v>
      </c>
      <c r="Z637" s="36">
        <v>1</v>
      </c>
      <c r="AA637" s="39">
        <f t="shared" si="313"/>
        <v>1</v>
      </c>
      <c r="AB637" s="36">
        <v>1</v>
      </c>
      <c r="AC637" s="36"/>
      <c r="AD637" s="40">
        <f t="shared" si="314"/>
        <v>1</v>
      </c>
      <c r="AE637" s="41">
        <f t="shared" si="315"/>
        <v>1</v>
      </c>
      <c r="AF637" s="41">
        <f t="shared" si="316"/>
        <v>1</v>
      </c>
      <c r="AG637" s="42" t="s">
        <v>80</v>
      </c>
      <c r="AH637" s="37" t="s">
        <v>111</v>
      </c>
      <c r="AI637" s="37" t="s">
        <v>94</v>
      </c>
      <c r="AJ637" s="43" t="s">
        <v>255</v>
      </c>
      <c r="AK637" s="37"/>
      <c r="AL637" s="44">
        <f t="shared" si="317"/>
        <v>0</v>
      </c>
      <c r="AM637" s="44">
        <f t="shared" si="318"/>
        <v>0</v>
      </c>
      <c r="AN637" s="44">
        <f t="shared" si="319"/>
        <v>0</v>
      </c>
      <c r="AO637" s="44">
        <f t="shared" si="320"/>
        <v>0</v>
      </c>
      <c r="AP637" s="44">
        <f t="shared" si="321"/>
        <v>0</v>
      </c>
      <c r="AQ637" s="44">
        <f t="shared" si="322"/>
        <v>0</v>
      </c>
      <c r="AR637" s="44">
        <f t="shared" si="323"/>
        <v>0</v>
      </c>
      <c r="AS637" s="44">
        <f t="shared" si="324"/>
        <v>0</v>
      </c>
      <c r="AT637" s="44">
        <f t="shared" si="325"/>
        <v>0</v>
      </c>
      <c r="AU637" s="44">
        <f t="shared" si="326"/>
        <v>0</v>
      </c>
      <c r="AV637" s="44">
        <f>IF(M637="ПП",РПП*AA637*(U637/1.5),IF(M637="ВП",ВПр*AA637*(U637/1.5),IF(M637="РПА",РПА*AA637*(U637/1.5),IF(M637="КПА",кпа*AA637*(U637/1.5),0))))</f>
        <v>0</v>
      </c>
      <c r="AW637" s="44">
        <f t="shared" si="327"/>
        <v>10</v>
      </c>
      <c r="AX637" s="44">
        <f t="shared" si="328"/>
        <v>0</v>
      </c>
      <c r="AY637" s="44">
        <f t="shared" si="329"/>
        <v>0</v>
      </c>
      <c r="AZ637" s="44">
        <f t="shared" si="330"/>
        <v>0</v>
      </c>
      <c r="BA637" s="44">
        <f t="shared" si="331"/>
        <v>0</v>
      </c>
      <c r="BB637" s="44">
        <f t="shared" si="332"/>
        <v>0</v>
      </c>
      <c r="BC637" s="44">
        <f t="shared" si="333"/>
        <v>0</v>
      </c>
      <c r="BD637" s="44">
        <f t="shared" si="334"/>
        <v>0</v>
      </c>
      <c r="BE637" s="45">
        <f t="shared" si="335"/>
        <v>10</v>
      </c>
      <c r="BF637" s="46"/>
      <c r="BG637" s="47">
        <f t="shared" si="336"/>
        <v>0</v>
      </c>
      <c r="BH637" s="47">
        <f t="shared" si="337"/>
        <v>0</v>
      </c>
      <c r="BI637" s="47">
        <f t="shared" si="338"/>
        <v>0</v>
      </c>
      <c r="BJ637" s="48">
        <f t="shared" si="339"/>
        <v>0</v>
      </c>
      <c r="BK637" s="48">
        <f t="shared" si="340"/>
        <v>0</v>
      </c>
      <c r="BL637" s="48">
        <f t="shared" si="341"/>
        <v>10</v>
      </c>
    </row>
    <row r="638" spans="1:64" s="2" customFormat="1" ht="30" customHeight="1">
      <c r="A638" s="29" t="str">
        <f t="shared" si="308"/>
        <v>Д</v>
      </c>
      <c r="B638" s="29" t="str">
        <f t="shared" si="309"/>
        <v>Б</v>
      </c>
      <c r="C638" s="30" t="s">
        <v>241</v>
      </c>
      <c r="D638" s="31" t="str">
        <f t="shared" si="310"/>
        <v>'02.03.01</v>
      </c>
      <c r="E638" s="32" t="str">
        <f t="shared" si="311"/>
        <v>Математика и компьютерные науки</v>
      </c>
      <c r="F638" s="33" t="s">
        <v>154</v>
      </c>
      <c r="G638" s="33" t="s">
        <v>75</v>
      </c>
      <c r="H638" s="34"/>
      <c r="I638" s="34"/>
      <c r="J638" s="35" t="s">
        <v>166</v>
      </c>
      <c r="K638" s="36" t="s">
        <v>167</v>
      </c>
      <c r="L638" s="36">
        <v>9</v>
      </c>
      <c r="M638" s="37" t="s">
        <v>168</v>
      </c>
      <c r="N638" s="36"/>
      <c r="O638" s="36"/>
      <c r="P638" s="36"/>
      <c r="Q638" s="37"/>
      <c r="R638" s="36"/>
      <c r="S638" s="36"/>
      <c r="T638" s="36"/>
      <c r="U638" s="36"/>
      <c r="V638" s="36">
        <v>15</v>
      </c>
      <c r="W638" s="39" t="str">
        <f t="shared" si="312"/>
        <v>НКНбд</v>
      </c>
      <c r="X638" s="36" t="s">
        <v>160</v>
      </c>
      <c r="Y638" s="36">
        <v>1</v>
      </c>
      <c r="Z638" s="36">
        <v>1</v>
      </c>
      <c r="AA638" s="39">
        <f t="shared" si="313"/>
        <v>1</v>
      </c>
      <c r="AB638" s="36">
        <v>1</v>
      </c>
      <c r="AC638" s="36"/>
      <c r="AD638" s="40">
        <f t="shared" si="314"/>
        <v>1</v>
      </c>
      <c r="AE638" s="41">
        <f t="shared" si="315"/>
        <v>1</v>
      </c>
      <c r="AF638" s="41">
        <f t="shared" si="316"/>
        <v>1</v>
      </c>
      <c r="AG638" s="42" t="s">
        <v>93</v>
      </c>
      <c r="AH638" s="37" t="s">
        <v>81</v>
      </c>
      <c r="AI638" s="37" t="s">
        <v>94</v>
      </c>
      <c r="AJ638" s="43" t="s">
        <v>213</v>
      </c>
      <c r="AK638" s="37"/>
      <c r="AL638" s="44">
        <f t="shared" si="317"/>
        <v>0</v>
      </c>
      <c r="AM638" s="44">
        <f t="shared" si="318"/>
        <v>0</v>
      </c>
      <c r="AN638" s="44">
        <f t="shared" si="319"/>
        <v>0</v>
      </c>
      <c r="AO638" s="44">
        <f t="shared" si="320"/>
        <v>0</v>
      </c>
      <c r="AP638" s="44">
        <f t="shared" si="321"/>
        <v>0</v>
      </c>
      <c r="AQ638" s="44">
        <f t="shared" si="322"/>
        <v>0</v>
      </c>
      <c r="AR638" s="44">
        <f t="shared" si="323"/>
        <v>0</v>
      </c>
      <c r="AS638" s="44">
        <f t="shared" si="324"/>
        <v>0</v>
      </c>
      <c r="AT638" s="44">
        <f t="shared" si="325"/>
        <v>0</v>
      </c>
      <c r="AU638" s="44">
        <f t="shared" si="326"/>
        <v>0</v>
      </c>
      <c r="AV638" s="44">
        <f>IF(M638="ПП",РПП*AA638*(U638/1.5),IF(M638="ВП",ВПр*AA638*(U638/1.5),IF(M638="РПА",РПА*AA638*(U638/1.5),IF(M638="КПА",кпа*AA638*(U638/1.5),0))))</f>
        <v>0</v>
      </c>
      <c r="AW638" s="44">
        <f t="shared" si="327"/>
        <v>10</v>
      </c>
      <c r="AX638" s="44">
        <f t="shared" si="328"/>
        <v>0</v>
      </c>
      <c r="AY638" s="44">
        <f t="shared" si="329"/>
        <v>0</v>
      </c>
      <c r="AZ638" s="44">
        <f t="shared" si="330"/>
        <v>0</v>
      </c>
      <c r="BA638" s="44">
        <f t="shared" si="331"/>
        <v>0</v>
      </c>
      <c r="BB638" s="44">
        <f t="shared" si="332"/>
        <v>0</v>
      </c>
      <c r="BC638" s="44">
        <f t="shared" si="333"/>
        <v>0</v>
      </c>
      <c r="BD638" s="44">
        <f t="shared" si="334"/>
        <v>0</v>
      </c>
      <c r="BE638" s="45">
        <f t="shared" si="335"/>
        <v>10</v>
      </c>
      <c r="BF638" s="46"/>
      <c r="BG638" s="47">
        <f t="shared" si="336"/>
        <v>0</v>
      </c>
      <c r="BH638" s="47">
        <f t="shared" si="337"/>
        <v>0</v>
      </c>
      <c r="BI638" s="47">
        <f t="shared" si="338"/>
        <v>0</v>
      </c>
      <c r="BJ638" s="48">
        <f t="shared" si="339"/>
        <v>0</v>
      </c>
      <c r="BK638" s="48">
        <f t="shared" si="340"/>
        <v>0</v>
      </c>
      <c r="BL638" s="48">
        <f t="shared" si="341"/>
        <v>10</v>
      </c>
    </row>
    <row r="639" spans="1:64" s="2" customFormat="1" ht="30" customHeight="1">
      <c r="A639" s="29" t="str">
        <f t="shared" si="308"/>
        <v>Д</v>
      </c>
      <c r="B639" s="29" t="str">
        <f t="shared" si="309"/>
        <v>Б</v>
      </c>
      <c r="C639" s="30" t="s">
        <v>241</v>
      </c>
      <c r="D639" s="31" t="str">
        <f t="shared" si="310"/>
        <v>'02.03.01</v>
      </c>
      <c r="E639" s="32" t="str">
        <f t="shared" si="311"/>
        <v>Математика и компьютерные науки</v>
      </c>
      <c r="F639" s="33" t="s">
        <v>154</v>
      </c>
      <c r="G639" s="33" t="s">
        <v>75</v>
      </c>
      <c r="H639" s="34"/>
      <c r="I639" s="34"/>
      <c r="J639" s="35" t="s">
        <v>166</v>
      </c>
      <c r="K639" s="36" t="s">
        <v>167</v>
      </c>
      <c r="L639" s="36">
        <v>9</v>
      </c>
      <c r="M639" s="37" t="s">
        <v>168</v>
      </c>
      <c r="N639" s="36"/>
      <c r="O639" s="36"/>
      <c r="P639" s="36"/>
      <c r="Q639" s="37"/>
      <c r="R639" s="36"/>
      <c r="S639" s="36"/>
      <c r="T639" s="36"/>
      <c r="U639" s="36"/>
      <c r="V639" s="36">
        <v>15</v>
      </c>
      <c r="W639" s="39" t="str">
        <f t="shared" si="312"/>
        <v>НКНбд</v>
      </c>
      <c r="X639" s="36" t="s">
        <v>160</v>
      </c>
      <c r="Y639" s="36">
        <v>1</v>
      </c>
      <c r="Z639" s="36">
        <v>1</v>
      </c>
      <c r="AA639" s="39">
        <f t="shared" si="313"/>
        <v>1</v>
      </c>
      <c r="AB639" s="36"/>
      <c r="AC639" s="36">
        <v>1</v>
      </c>
      <c r="AD639" s="40">
        <f t="shared" si="314"/>
        <v>1</v>
      </c>
      <c r="AE639" s="41">
        <f t="shared" si="315"/>
        <v>1</v>
      </c>
      <c r="AF639" s="41">
        <f t="shared" si="316"/>
        <v>1</v>
      </c>
      <c r="AG639" s="42" t="s">
        <v>93</v>
      </c>
      <c r="AH639" s="37" t="s">
        <v>81</v>
      </c>
      <c r="AI639" s="37" t="s">
        <v>94</v>
      </c>
      <c r="AJ639" s="50" t="s">
        <v>248</v>
      </c>
      <c r="AK639" s="37"/>
      <c r="AL639" s="44">
        <f t="shared" si="317"/>
        <v>0</v>
      </c>
      <c r="AM639" s="44">
        <f t="shared" si="318"/>
        <v>0</v>
      </c>
      <c r="AN639" s="44">
        <f t="shared" si="319"/>
        <v>0</v>
      </c>
      <c r="AO639" s="44">
        <f t="shared" si="320"/>
        <v>0</v>
      </c>
      <c r="AP639" s="44">
        <f t="shared" si="321"/>
        <v>0</v>
      </c>
      <c r="AQ639" s="44">
        <f t="shared" si="322"/>
        <v>0</v>
      </c>
      <c r="AR639" s="44">
        <f t="shared" si="323"/>
        <v>0</v>
      </c>
      <c r="AS639" s="44">
        <f t="shared" si="324"/>
        <v>0</v>
      </c>
      <c r="AT639" s="44">
        <f t="shared" si="325"/>
        <v>0</v>
      </c>
      <c r="AU639" s="44">
        <f t="shared" si="326"/>
        <v>0</v>
      </c>
      <c r="AV639" s="44">
        <f>IF(M639="ПП",РПП*AA639*(U639/1.5),IF(M639="ВП",ВПр*AA639*(U639/1.5),IF(M639="РПА",РПА*AA639*(U639/1.5),IF(M639="КПА",кпа*AA639*(U639/1.5),0))))</f>
        <v>0</v>
      </c>
      <c r="AW639" s="44">
        <f t="shared" si="327"/>
        <v>15</v>
      </c>
      <c r="AX639" s="44">
        <f t="shared" si="328"/>
        <v>0</v>
      </c>
      <c r="AY639" s="44">
        <f t="shared" si="329"/>
        <v>0</v>
      </c>
      <c r="AZ639" s="44">
        <f t="shared" si="330"/>
        <v>0</v>
      </c>
      <c r="BA639" s="44">
        <f t="shared" si="331"/>
        <v>0</v>
      </c>
      <c r="BB639" s="44">
        <f t="shared" si="332"/>
        <v>0</v>
      </c>
      <c r="BC639" s="44">
        <f t="shared" si="333"/>
        <v>0</v>
      </c>
      <c r="BD639" s="44">
        <f t="shared" si="334"/>
        <v>0</v>
      </c>
      <c r="BE639" s="45">
        <f t="shared" si="335"/>
        <v>15</v>
      </c>
      <c r="BF639" s="46"/>
      <c r="BG639" s="47">
        <f t="shared" si="336"/>
        <v>0</v>
      </c>
      <c r="BH639" s="47">
        <f t="shared" si="337"/>
        <v>0</v>
      </c>
      <c r="BI639" s="47">
        <f t="shared" si="338"/>
        <v>0</v>
      </c>
      <c r="BJ639" s="48">
        <f t="shared" si="339"/>
        <v>0</v>
      </c>
      <c r="BK639" s="48">
        <f t="shared" si="340"/>
        <v>0</v>
      </c>
      <c r="BL639" s="48">
        <f t="shared" si="341"/>
        <v>15</v>
      </c>
    </row>
    <row r="640" spans="1:64" s="2" customFormat="1" ht="30" customHeight="1">
      <c r="A640" s="29" t="str">
        <f t="shared" si="308"/>
        <v>Д</v>
      </c>
      <c r="B640" s="29" t="str">
        <f t="shared" si="309"/>
        <v>Б</v>
      </c>
      <c r="C640" s="30" t="s">
        <v>241</v>
      </c>
      <c r="D640" s="31" t="str">
        <f t="shared" si="310"/>
        <v>'02.03.01</v>
      </c>
      <c r="E640" s="32" t="str">
        <f t="shared" si="311"/>
        <v>Математика и компьютерные науки</v>
      </c>
      <c r="F640" s="33" t="s">
        <v>154</v>
      </c>
      <c r="G640" s="33" t="s">
        <v>75</v>
      </c>
      <c r="H640" s="34"/>
      <c r="I640" s="34"/>
      <c r="J640" s="35" t="s">
        <v>171</v>
      </c>
      <c r="K640" s="36" t="s">
        <v>172</v>
      </c>
      <c r="L640" s="36">
        <v>9</v>
      </c>
      <c r="M640" s="37" t="s">
        <v>173</v>
      </c>
      <c r="N640" s="36"/>
      <c r="O640" s="36"/>
      <c r="P640" s="36"/>
      <c r="Q640" s="37"/>
      <c r="R640" s="36"/>
      <c r="S640" s="36"/>
      <c r="T640" s="36"/>
      <c r="U640" s="36">
        <v>3</v>
      </c>
      <c r="V640" s="36"/>
      <c r="W640" s="39" t="str">
        <f t="shared" si="312"/>
        <v>НКНбд</v>
      </c>
      <c r="X640" s="36" t="s">
        <v>160</v>
      </c>
      <c r="Y640" s="36">
        <v>1</v>
      </c>
      <c r="Z640" s="36">
        <v>1</v>
      </c>
      <c r="AA640" s="39">
        <f t="shared" si="313"/>
        <v>1</v>
      </c>
      <c r="AB640" s="36">
        <v>1</v>
      </c>
      <c r="AC640" s="36"/>
      <c r="AD640" s="40">
        <f t="shared" si="314"/>
        <v>1</v>
      </c>
      <c r="AE640" s="41">
        <f t="shared" si="315"/>
        <v>1</v>
      </c>
      <c r="AF640" s="41">
        <f t="shared" si="316"/>
        <v>1</v>
      </c>
      <c r="AG640" s="42" t="s">
        <v>80</v>
      </c>
      <c r="AH640" s="37" t="s">
        <v>111</v>
      </c>
      <c r="AI640" s="37" t="s">
        <v>94</v>
      </c>
      <c r="AJ640" s="43" t="s">
        <v>223</v>
      </c>
      <c r="AK640" s="37"/>
      <c r="AL640" s="44">
        <f t="shared" si="317"/>
        <v>0</v>
      </c>
      <c r="AM640" s="44">
        <f t="shared" si="318"/>
        <v>0</v>
      </c>
      <c r="AN640" s="44">
        <f t="shared" si="319"/>
        <v>0</v>
      </c>
      <c r="AO640" s="44">
        <f t="shared" si="320"/>
        <v>0</v>
      </c>
      <c r="AP640" s="44">
        <f t="shared" si="321"/>
        <v>0</v>
      </c>
      <c r="AQ640" s="44">
        <f t="shared" si="322"/>
        <v>0</v>
      </c>
      <c r="AR640" s="44">
        <f t="shared" si="323"/>
        <v>0</v>
      </c>
      <c r="AS640" s="44">
        <f t="shared" si="324"/>
        <v>0</v>
      </c>
      <c r="AT640" s="44">
        <f t="shared" si="325"/>
        <v>0</v>
      </c>
      <c r="AU640" s="44">
        <f t="shared" si="326"/>
        <v>0</v>
      </c>
      <c r="AV640" s="44">
        <f>IF(M640="ПП",РПП*AA640*(U640/1.5),IF(M640="ВП",ВПр*AA640*(U640/1.5),IF(M640="РПА",РПА*AA640*(U640/1.5),IF(M640="КПА",кпа*AA640*(U640/1.5),0))))</f>
        <v>3</v>
      </c>
      <c r="AW640" s="44">
        <f t="shared" si="327"/>
        <v>0</v>
      </c>
      <c r="AX640" s="44">
        <f t="shared" si="328"/>
        <v>0</v>
      </c>
      <c r="AY640" s="44">
        <f t="shared" si="329"/>
        <v>0</v>
      </c>
      <c r="AZ640" s="44">
        <f t="shared" si="330"/>
        <v>0</v>
      </c>
      <c r="BA640" s="44">
        <f t="shared" si="331"/>
        <v>0</v>
      </c>
      <c r="BB640" s="44">
        <f t="shared" si="332"/>
        <v>0</v>
      </c>
      <c r="BC640" s="44">
        <f t="shared" si="333"/>
        <v>0</v>
      </c>
      <c r="BD640" s="44">
        <f t="shared" si="334"/>
        <v>0</v>
      </c>
      <c r="BE640" s="45">
        <f t="shared" si="335"/>
        <v>3</v>
      </c>
      <c r="BF640" s="46"/>
      <c r="BG640" s="47">
        <f t="shared" si="336"/>
        <v>0</v>
      </c>
      <c r="BH640" s="47">
        <f t="shared" si="337"/>
        <v>0</v>
      </c>
      <c r="BI640" s="47">
        <f t="shared" si="338"/>
        <v>0</v>
      </c>
      <c r="BJ640" s="48">
        <f t="shared" si="339"/>
        <v>0</v>
      </c>
      <c r="BK640" s="48">
        <f t="shared" si="340"/>
        <v>0</v>
      </c>
      <c r="BL640" s="48">
        <f t="shared" si="341"/>
        <v>3</v>
      </c>
    </row>
    <row r="641" spans="1:64" s="2" customFormat="1" ht="30" customHeight="1">
      <c r="A641" s="29" t="str">
        <f t="shared" si="308"/>
        <v>Д</v>
      </c>
      <c r="B641" s="29" t="str">
        <f t="shared" si="309"/>
        <v>Б</v>
      </c>
      <c r="C641" s="30" t="s">
        <v>241</v>
      </c>
      <c r="D641" s="31" t="str">
        <f t="shared" si="310"/>
        <v>'02.03.01</v>
      </c>
      <c r="E641" s="32" t="str">
        <f t="shared" si="311"/>
        <v>Математика и компьютерные науки</v>
      </c>
      <c r="F641" s="33" t="s">
        <v>154</v>
      </c>
      <c r="G641" s="33" t="s">
        <v>75</v>
      </c>
      <c r="H641" s="34"/>
      <c r="I641" s="34"/>
      <c r="J641" s="35" t="s">
        <v>171</v>
      </c>
      <c r="K641" s="36" t="s">
        <v>172</v>
      </c>
      <c r="L641" s="36">
        <v>9</v>
      </c>
      <c r="M641" s="37" t="s">
        <v>173</v>
      </c>
      <c r="N641" s="36"/>
      <c r="O641" s="36"/>
      <c r="P641" s="36"/>
      <c r="Q641" s="37"/>
      <c r="R641" s="36"/>
      <c r="S641" s="36"/>
      <c r="T641" s="36"/>
      <c r="U641" s="36">
        <v>3</v>
      </c>
      <c r="V641" s="36"/>
      <c r="W641" s="39" t="str">
        <f t="shared" si="312"/>
        <v>НКНбд</v>
      </c>
      <c r="X641" s="36" t="s">
        <v>160</v>
      </c>
      <c r="Y641" s="36">
        <v>1</v>
      </c>
      <c r="Z641" s="36">
        <v>1</v>
      </c>
      <c r="AA641" s="39">
        <f t="shared" si="313"/>
        <v>1</v>
      </c>
      <c r="AB641" s="36">
        <v>1</v>
      </c>
      <c r="AC641" s="36"/>
      <c r="AD641" s="40">
        <f t="shared" si="314"/>
        <v>1</v>
      </c>
      <c r="AE641" s="41">
        <f t="shared" si="315"/>
        <v>1</v>
      </c>
      <c r="AF641" s="41">
        <f t="shared" si="316"/>
        <v>1</v>
      </c>
      <c r="AG641" s="42" t="s">
        <v>80</v>
      </c>
      <c r="AH641" s="37" t="s">
        <v>111</v>
      </c>
      <c r="AI641" s="37" t="s">
        <v>94</v>
      </c>
      <c r="AJ641" s="51" t="s">
        <v>255</v>
      </c>
      <c r="AK641" s="37"/>
      <c r="AL641" s="44">
        <f t="shared" si="317"/>
        <v>0</v>
      </c>
      <c r="AM641" s="44">
        <f t="shared" si="318"/>
        <v>0</v>
      </c>
      <c r="AN641" s="44">
        <f t="shared" si="319"/>
        <v>0</v>
      </c>
      <c r="AO641" s="44">
        <f t="shared" si="320"/>
        <v>0</v>
      </c>
      <c r="AP641" s="44">
        <f t="shared" si="321"/>
        <v>0</v>
      </c>
      <c r="AQ641" s="44">
        <f t="shared" si="322"/>
        <v>0</v>
      </c>
      <c r="AR641" s="44">
        <f t="shared" si="323"/>
        <v>0</v>
      </c>
      <c r="AS641" s="44">
        <f t="shared" si="324"/>
        <v>0</v>
      </c>
      <c r="AT641" s="44">
        <f t="shared" si="325"/>
        <v>0</v>
      </c>
      <c r="AU641" s="44">
        <f t="shared" si="326"/>
        <v>0</v>
      </c>
      <c r="AV641" s="44">
        <f>IF(M641="ПП",РПП*AA641*(U641/1.5),IF(M641="ВП",ВПр*AA641*(U641/1.5),IF(M641="РПА",РПА*AA641*(U641/1.5),IF(M641="КПА",кпа*AA641*(U641/1.5),0))))</f>
        <v>3</v>
      </c>
      <c r="AW641" s="44">
        <f t="shared" si="327"/>
        <v>0</v>
      </c>
      <c r="AX641" s="44">
        <f t="shared" si="328"/>
        <v>0</v>
      </c>
      <c r="AY641" s="44">
        <f t="shared" si="329"/>
        <v>0</v>
      </c>
      <c r="AZ641" s="44">
        <f t="shared" si="330"/>
        <v>0</v>
      </c>
      <c r="BA641" s="44">
        <f t="shared" si="331"/>
        <v>0</v>
      </c>
      <c r="BB641" s="44">
        <f t="shared" si="332"/>
        <v>0</v>
      </c>
      <c r="BC641" s="44">
        <f t="shared" si="333"/>
        <v>0</v>
      </c>
      <c r="BD641" s="44">
        <f t="shared" si="334"/>
        <v>0</v>
      </c>
      <c r="BE641" s="45">
        <f t="shared" si="335"/>
        <v>3</v>
      </c>
      <c r="BF641" s="46"/>
      <c r="BG641" s="47">
        <f t="shared" si="336"/>
        <v>0</v>
      </c>
      <c r="BH641" s="47">
        <f t="shared" si="337"/>
        <v>0</v>
      </c>
      <c r="BI641" s="47">
        <f t="shared" si="338"/>
        <v>0</v>
      </c>
      <c r="BJ641" s="48">
        <f t="shared" si="339"/>
        <v>0</v>
      </c>
      <c r="BK641" s="48">
        <f t="shared" si="340"/>
        <v>0</v>
      </c>
      <c r="BL641" s="48">
        <f t="shared" si="341"/>
        <v>3</v>
      </c>
    </row>
    <row r="642" spans="1:64" s="2" customFormat="1" ht="30" customHeight="1">
      <c r="A642" s="29" t="str">
        <f t="shared" si="308"/>
        <v>Д</v>
      </c>
      <c r="B642" s="29" t="str">
        <f t="shared" si="309"/>
        <v>Б</v>
      </c>
      <c r="C642" s="30" t="s">
        <v>241</v>
      </c>
      <c r="D642" s="31" t="str">
        <f t="shared" si="310"/>
        <v>'02.03.01</v>
      </c>
      <c r="E642" s="32" t="str">
        <f t="shared" si="311"/>
        <v>Математика и компьютерные науки</v>
      </c>
      <c r="F642" s="33" t="s">
        <v>154</v>
      </c>
      <c r="G642" s="33" t="s">
        <v>75</v>
      </c>
      <c r="H642" s="34"/>
      <c r="I642" s="34"/>
      <c r="J642" s="35" t="s">
        <v>171</v>
      </c>
      <c r="K642" s="38" t="s">
        <v>172</v>
      </c>
      <c r="L642" s="36">
        <v>9</v>
      </c>
      <c r="M642" s="37" t="s">
        <v>173</v>
      </c>
      <c r="N642" s="38"/>
      <c r="O642" s="38"/>
      <c r="P642" s="38"/>
      <c r="Q642" s="37"/>
      <c r="R642" s="38"/>
      <c r="S642" s="38"/>
      <c r="T642" s="38"/>
      <c r="U642" s="38">
        <v>3</v>
      </c>
      <c r="V642" s="38"/>
      <c r="W642" s="39" t="str">
        <f t="shared" si="312"/>
        <v>НКНбд</v>
      </c>
      <c r="X642" s="36" t="s">
        <v>160</v>
      </c>
      <c r="Y642" s="36">
        <v>1</v>
      </c>
      <c r="Z642" s="36">
        <v>1</v>
      </c>
      <c r="AA642" s="39">
        <f t="shared" si="313"/>
        <v>1</v>
      </c>
      <c r="AB642" s="36">
        <v>1</v>
      </c>
      <c r="AC642" s="36"/>
      <c r="AD642" s="40">
        <f t="shared" si="314"/>
        <v>1</v>
      </c>
      <c r="AE642" s="41">
        <f t="shared" si="315"/>
        <v>1</v>
      </c>
      <c r="AF642" s="41">
        <f t="shared" si="316"/>
        <v>1</v>
      </c>
      <c r="AG642" s="42" t="s">
        <v>93</v>
      </c>
      <c r="AH642" s="37" t="s">
        <v>81</v>
      </c>
      <c r="AI642" s="37" t="s">
        <v>94</v>
      </c>
      <c r="AJ642" s="43" t="s">
        <v>213</v>
      </c>
      <c r="AK642" s="37"/>
      <c r="AL642" s="44">
        <f t="shared" si="317"/>
        <v>0</v>
      </c>
      <c r="AM642" s="44">
        <f t="shared" si="318"/>
        <v>0</v>
      </c>
      <c r="AN642" s="44">
        <f t="shared" si="319"/>
        <v>0</v>
      </c>
      <c r="AO642" s="44">
        <f t="shared" si="320"/>
        <v>0</v>
      </c>
      <c r="AP642" s="44">
        <f t="shared" si="321"/>
        <v>0</v>
      </c>
      <c r="AQ642" s="44">
        <f t="shared" si="322"/>
        <v>0</v>
      </c>
      <c r="AR642" s="44">
        <f t="shared" si="323"/>
        <v>0</v>
      </c>
      <c r="AS642" s="44">
        <f t="shared" si="324"/>
        <v>0</v>
      </c>
      <c r="AT642" s="44">
        <f t="shared" si="325"/>
        <v>0</v>
      </c>
      <c r="AU642" s="44">
        <f t="shared" si="326"/>
        <v>0</v>
      </c>
      <c r="AV642" s="44">
        <f>IF(M642="ПП",РПП*AA642*(U642/1.5),IF(M642="ВП",ВПр*AA642*(U642/1.5),IF(M642="РПА",РПА*AA642*(U642/1.5),IF(M642="КПА",кпа*AA642*(U642/1.5),0))))</f>
        <v>3</v>
      </c>
      <c r="AW642" s="44">
        <f t="shared" si="327"/>
        <v>0</v>
      </c>
      <c r="AX642" s="44">
        <f t="shared" si="328"/>
        <v>0</v>
      </c>
      <c r="AY642" s="44">
        <f t="shared" si="329"/>
        <v>0</v>
      </c>
      <c r="AZ642" s="44">
        <f t="shared" si="330"/>
        <v>0</v>
      </c>
      <c r="BA642" s="44">
        <f t="shared" si="331"/>
        <v>0</v>
      </c>
      <c r="BB642" s="44">
        <f t="shared" si="332"/>
        <v>0</v>
      </c>
      <c r="BC642" s="44">
        <f t="shared" si="333"/>
        <v>0</v>
      </c>
      <c r="BD642" s="44">
        <f t="shared" si="334"/>
        <v>0</v>
      </c>
      <c r="BE642" s="45">
        <f t="shared" si="335"/>
        <v>3</v>
      </c>
      <c r="BF642" s="46"/>
      <c r="BG642" s="47">
        <f t="shared" si="336"/>
        <v>0</v>
      </c>
      <c r="BH642" s="47">
        <f t="shared" si="337"/>
        <v>0</v>
      </c>
      <c r="BI642" s="47">
        <f t="shared" si="338"/>
        <v>0</v>
      </c>
      <c r="BJ642" s="48">
        <f t="shared" si="339"/>
        <v>0</v>
      </c>
      <c r="BK642" s="48">
        <f t="shared" si="340"/>
        <v>0</v>
      </c>
      <c r="BL642" s="48">
        <f t="shared" si="341"/>
        <v>3</v>
      </c>
    </row>
    <row r="643" spans="1:64" s="2" customFormat="1" ht="30" customHeight="1">
      <c r="A643" s="29" t="str">
        <f t="shared" si="308"/>
        <v>Д</v>
      </c>
      <c r="B643" s="29" t="str">
        <f t="shared" si="309"/>
        <v>Б</v>
      </c>
      <c r="C643" s="30" t="s">
        <v>241</v>
      </c>
      <c r="D643" s="31" t="str">
        <f t="shared" si="310"/>
        <v>'02.03.01</v>
      </c>
      <c r="E643" s="32" t="str">
        <f t="shared" si="311"/>
        <v>Математика и компьютерные науки</v>
      </c>
      <c r="F643" s="33" t="s">
        <v>154</v>
      </c>
      <c r="G643" s="33" t="s">
        <v>75</v>
      </c>
      <c r="H643" s="34"/>
      <c r="I643" s="34"/>
      <c r="J643" s="35" t="s">
        <v>171</v>
      </c>
      <c r="K643" s="36" t="s">
        <v>172</v>
      </c>
      <c r="L643" s="36">
        <v>9</v>
      </c>
      <c r="M643" s="37" t="s">
        <v>173</v>
      </c>
      <c r="N643" s="36"/>
      <c r="O643" s="36"/>
      <c r="P643" s="36"/>
      <c r="Q643" s="37"/>
      <c r="R643" s="36"/>
      <c r="S643" s="36"/>
      <c r="T643" s="36"/>
      <c r="U643" s="36">
        <v>3</v>
      </c>
      <c r="V643" s="36"/>
      <c r="W643" s="39" t="str">
        <f t="shared" si="312"/>
        <v>НКНбд</v>
      </c>
      <c r="X643" s="36" t="s">
        <v>160</v>
      </c>
      <c r="Y643" s="36">
        <v>1</v>
      </c>
      <c r="Z643" s="36">
        <v>1</v>
      </c>
      <c r="AA643" s="39">
        <f t="shared" si="313"/>
        <v>1</v>
      </c>
      <c r="AB643" s="36"/>
      <c r="AC643" s="36">
        <v>1</v>
      </c>
      <c r="AD643" s="40">
        <f t="shared" si="314"/>
        <v>1</v>
      </c>
      <c r="AE643" s="41">
        <f t="shared" si="315"/>
        <v>1</v>
      </c>
      <c r="AF643" s="41">
        <f t="shared" si="316"/>
        <v>1</v>
      </c>
      <c r="AG643" s="42" t="s">
        <v>93</v>
      </c>
      <c r="AH643" s="37" t="s">
        <v>81</v>
      </c>
      <c r="AI643" s="37" t="s">
        <v>94</v>
      </c>
      <c r="AJ643" s="43" t="s">
        <v>248</v>
      </c>
      <c r="AK643" s="37"/>
      <c r="AL643" s="44">
        <f t="shared" si="317"/>
        <v>0</v>
      </c>
      <c r="AM643" s="44">
        <f t="shared" si="318"/>
        <v>0</v>
      </c>
      <c r="AN643" s="44">
        <f t="shared" si="319"/>
        <v>0</v>
      </c>
      <c r="AO643" s="44">
        <f t="shared" si="320"/>
        <v>0</v>
      </c>
      <c r="AP643" s="44">
        <f t="shared" si="321"/>
        <v>0</v>
      </c>
      <c r="AQ643" s="44">
        <f t="shared" si="322"/>
        <v>0</v>
      </c>
      <c r="AR643" s="44">
        <f t="shared" si="323"/>
        <v>0</v>
      </c>
      <c r="AS643" s="44">
        <f t="shared" si="324"/>
        <v>0</v>
      </c>
      <c r="AT643" s="44">
        <f t="shared" si="325"/>
        <v>0</v>
      </c>
      <c r="AU643" s="44">
        <f t="shared" si="326"/>
        <v>0</v>
      </c>
      <c r="AV643" s="44">
        <f>IF(M643="ПП",РПП*AA643*(U643/1.5),IF(M643="ВП",ВПр*AA643*(U643/1.5),IF(M643="РПА",РПА*AA643*(U643/1.5),IF(M643="КПА",кпа*AA643*(U643/1.5),0))))</f>
        <v>3</v>
      </c>
      <c r="AW643" s="44">
        <f t="shared" si="327"/>
        <v>0</v>
      </c>
      <c r="AX643" s="44">
        <f t="shared" si="328"/>
        <v>0</v>
      </c>
      <c r="AY643" s="44">
        <f t="shared" si="329"/>
        <v>0</v>
      </c>
      <c r="AZ643" s="44">
        <f t="shared" si="330"/>
        <v>0</v>
      </c>
      <c r="BA643" s="44">
        <f t="shared" si="331"/>
        <v>0</v>
      </c>
      <c r="BB643" s="44">
        <f t="shared" si="332"/>
        <v>0</v>
      </c>
      <c r="BC643" s="44">
        <f t="shared" si="333"/>
        <v>0</v>
      </c>
      <c r="BD643" s="44">
        <f t="shared" si="334"/>
        <v>0</v>
      </c>
      <c r="BE643" s="45">
        <f t="shared" si="335"/>
        <v>3</v>
      </c>
      <c r="BF643" s="46"/>
      <c r="BG643" s="47">
        <f t="shared" si="336"/>
        <v>0</v>
      </c>
      <c r="BH643" s="47">
        <f t="shared" si="337"/>
        <v>0</v>
      </c>
      <c r="BI643" s="47">
        <f t="shared" si="338"/>
        <v>0</v>
      </c>
      <c r="BJ643" s="48">
        <f t="shared" si="339"/>
        <v>0</v>
      </c>
      <c r="BK643" s="48">
        <f t="shared" si="340"/>
        <v>0</v>
      </c>
      <c r="BL643" s="48">
        <f t="shared" si="341"/>
        <v>3</v>
      </c>
    </row>
    <row r="644" spans="1:64" s="2" customFormat="1" ht="30" customHeight="1">
      <c r="A644" s="29" t="str">
        <f t="shared" si="308"/>
        <v>Д</v>
      </c>
      <c r="B644" s="29" t="str">
        <f t="shared" si="309"/>
        <v>Б</v>
      </c>
      <c r="C644" s="30" t="s">
        <v>241</v>
      </c>
      <c r="D644" s="31" t="str">
        <f t="shared" si="310"/>
        <v>'02.03.01</v>
      </c>
      <c r="E644" s="32" t="str">
        <f t="shared" si="311"/>
        <v>Математика и компьютерные науки</v>
      </c>
      <c r="F644" s="33" t="s">
        <v>174</v>
      </c>
      <c r="G644" s="33" t="s">
        <v>75</v>
      </c>
      <c r="H644" s="34"/>
      <c r="I644" s="34"/>
      <c r="J644" s="35" t="s">
        <v>175</v>
      </c>
      <c r="K644" s="36" t="s">
        <v>172</v>
      </c>
      <c r="L644" s="36">
        <v>9</v>
      </c>
      <c r="M644" s="37" t="s">
        <v>176</v>
      </c>
      <c r="N644" s="36"/>
      <c r="O644" s="36"/>
      <c r="P644" s="36"/>
      <c r="Q644" s="37" t="s">
        <v>177</v>
      </c>
      <c r="R644" s="36"/>
      <c r="S644" s="36"/>
      <c r="T644" s="36"/>
      <c r="U644" s="36"/>
      <c r="V644" s="36"/>
      <c r="W644" s="39" t="str">
        <f t="shared" si="312"/>
        <v>НКНбд</v>
      </c>
      <c r="X644" s="36" t="s">
        <v>160</v>
      </c>
      <c r="Y644" s="36">
        <v>1</v>
      </c>
      <c r="Z644" s="36">
        <v>1</v>
      </c>
      <c r="AA644" s="39">
        <f t="shared" si="313"/>
        <v>1</v>
      </c>
      <c r="AB644" s="36">
        <v>1</v>
      </c>
      <c r="AC644" s="36"/>
      <c r="AD644" s="40">
        <f t="shared" si="314"/>
        <v>1</v>
      </c>
      <c r="AE644" s="41">
        <f t="shared" si="315"/>
        <v>1</v>
      </c>
      <c r="AF644" s="41">
        <f t="shared" si="316"/>
        <v>1</v>
      </c>
      <c r="AG644" s="42" t="s">
        <v>80</v>
      </c>
      <c r="AH644" s="37" t="s">
        <v>111</v>
      </c>
      <c r="AI644" s="37" t="s">
        <v>94</v>
      </c>
      <c r="AJ644" s="43" t="s">
        <v>223</v>
      </c>
      <c r="AK644" s="37"/>
      <c r="AL644" s="44">
        <f t="shared" si="317"/>
        <v>0</v>
      </c>
      <c r="AM644" s="44">
        <f t="shared" si="318"/>
        <v>0</v>
      </c>
      <c r="AN644" s="44">
        <f t="shared" si="319"/>
        <v>0</v>
      </c>
      <c r="AO644" s="44">
        <f t="shared" si="320"/>
        <v>0</v>
      </c>
      <c r="AP644" s="44">
        <f t="shared" si="321"/>
        <v>0</v>
      </c>
      <c r="AQ644" s="44">
        <f t="shared" si="322"/>
        <v>0</v>
      </c>
      <c r="AR644" s="44">
        <f t="shared" si="323"/>
        <v>0</v>
      </c>
      <c r="AS644" s="44">
        <f t="shared" si="324"/>
        <v>0</v>
      </c>
      <c r="AT644" s="44">
        <f t="shared" si="325"/>
        <v>0</v>
      </c>
      <c r="AU644" s="44">
        <f t="shared" si="326"/>
        <v>0</v>
      </c>
      <c r="AV644" s="44">
        <f>IF(M644="ПП",РПП*AA644*(U644/1.5),IF(M644="ВП",ВПр*AA644*(U644/1.5),IF(M644="РПА",РПА*AA644*(U644/1.5),IF(M644="КПА",кпа*AA644*(U644/1.5),0))))</f>
        <v>0</v>
      </c>
      <c r="AW644" s="44">
        <f t="shared" si="327"/>
        <v>0</v>
      </c>
      <c r="AX644" s="44">
        <f t="shared" si="328"/>
        <v>0</v>
      </c>
      <c r="AY644" s="44">
        <f t="shared" si="329"/>
        <v>0</v>
      </c>
      <c r="AZ644" s="44">
        <f t="shared" si="330"/>
        <v>0</v>
      </c>
      <c r="BA644" s="44">
        <f t="shared" si="331"/>
        <v>0</v>
      </c>
      <c r="BB644" s="44">
        <f t="shared" si="332"/>
        <v>20</v>
      </c>
      <c r="BC644" s="44">
        <f t="shared" si="333"/>
        <v>0</v>
      </c>
      <c r="BD644" s="44">
        <f t="shared" si="334"/>
        <v>0</v>
      </c>
      <c r="BE644" s="45">
        <f t="shared" si="335"/>
        <v>20</v>
      </c>
      <c r="BF644" s="46"/>
      <c r="BG644" s="47">
        <f t="shared" si="336"/>
        <v>0</v>
      </c>
      <c r="BH644" s="47">
        <f t="shared" si="337"/>
        <v>0</v>
      </c>
      <c r="BI644" s="47">
        <f t="shared" si="338"/>
        <v>0</v>
      </c>
      <c r="BJ644" s="48">
        <f t="shared" si="339"/>
        <v>0</v>
      </c>
      <c r="BK644" s="48">
        <f t="shared" si="340"/>
        <v>0</v>
      </c>
      <c r="BL644" s="48">
        <f t="shared" si="341"/>
        <v>20</v>
      </c>
    </row>
    <row r="645" spans="1:64" s="2" customFormat="1" ht="30" customHeight="1">
      <c r="A645" s="29" t="str">
        <f t="shared" si="308"/>
        <v>Д</v>
      </c>
      <c r="B645" s="29" t="str">
        <f t="shared" si="309"/>
        <v>Б</v>
      </c>
      <c r="C645" s="30" t="s">
        <v>241</v>
      </c>
      <c r="D645" s="31" t="str">
        <f t="shared" si="310"/>
        <v>'02.03.01</v>
      </c>
      <c r="E645" s="32" t="str">
        <f t="shared" si="311"/>
        <v>Математика и компьютерные науки</v>
      </c>
      <c r="F645" s="33" t="s">
        <v>174</v>
      </c>
      <c r="G645" s="33" t="s">
        <v>75</v>
      </c>
      <c r="H645" s="34"/>
      <c r="I645" s="34"/>
      <c r="J645" s="35" t="s">
        <v>175</v>
      </c>
      <c r="K645" s="36" t="s">
        <v>172</v>
      </c>
      <c r="L645" s="36">
        <v>9</v>
      </c>
      <c r="M645" s="37" t="s">
        <v>176</v>
      </c>
      <c r="N645" s="36"/>
      <c r="O645" s="36"/>
      <c r="P645" s="36"/>
      <c r="Q645" s="37" t="s">
        <v>177</v>
      </c>
      <c r="R645" s="36"/>
      <c r="S645" s="36"/>
      <c r="T645" s="36"/>
      <c r="U645" s="36"/>
      <c r="V645" s="36"/>
      <c r="W645" s="39" t="str">
        <f t="shared" si="312"/>
        <v>НКНбд</v>
      </c>
      <c r="X645" s="36" t="s">
        <v>160</v>
      </c>
      <c r="Y645" s="36">
        <v>1</v>
      </c>
      <c r="Z645" s="36">
        <v>1</v>
      </c>
      <c r="AA645" s="39">
        <f t="shared" si="313"/>
        <v>1</v>
      </c>
      <c r="AB645" s="36">
        <v>1</v>
      </c>
      <c r="AC645" s="36"/>
      <c r="AD645" s="40">
        <f t="shared" si="314"/>
        <v>1</v>
      </c>
      <c r="AE645" s="41">
        <f t="shared" si="315"/>
        <v>1</v>
      </c>
      <c r="AF645" s="41">
        <f t="shared" si="316"/>
        <v>1</v>
      </c>
      <c r="AG645" s="42" t="s">
        <v>80</v>
      </c>
      <c r="AH645" s="37" t="s">
        <v>111</v>
      </c>
      <c r="AI645" s="37" t="s">
        <v>94</v>
      </c>
      <c r="AJ645" s="43" t="s">
        <v>255</v>
      </c>
      <c r="AK645" s="37"/>
      <c r="AL645" s="44">
        <f t="shared" si="317"/>
        <v>0</v>
      </c>
      <c r="AM645" s="44">
        <f t="shared" si="318"/>
        <v>0</v>
      </c>
      <c r="AN645" s="44">
        <f t="shared" si="319"/>
        <v>0</v>
      </c>
      <c r="AO645" s="44">
        <f t="shared" si="320"/>
        <v>0</v>
      </c>
      <c r="AP645" s="44">
        <f t="shared" si="321"/>
        <v>0</v>
      </c>
      <c r="AQ645" s="44">
        <f t="shared" si="322"/>
        <v>0</v>
      </c>
      <c r="AR645" s="44">
        <f t="shared" si="323"/>
        <v>0</v>
      </c>
      <c r="AS645" s="44">
        <f t="shared" si="324"/>
        <v>0</v>
      </c>
      <c r="AT645" s="44">
        <f t="shared" si="325"/>
        <v>0</v>
      </c>
      <c r="AU645" s="44">
        <f t="shared" si="326"/>
        <v>0</v>
      </c>
      <c r="AV645" s="44">
        <f>IF(M645="ПП",РПП*AA645*(U645/1.5),IF(M645="ВП",ВПр*AA645*(U645/1.5),IF(M645="РПА",РПА*AA645*(U645/1.5),IF(M645="КПА",кпа*AA645*(U645/1.5),0))))</f>
        <v>0</v>
      </c>
      <c r="AW645" s="44">
        <f t="shared" si="327"/>
        <v>0</v>
      </c>
      <c r="AX645" s="44">
        <f t="shared" si="328"/>
        <v>0</v>
      </c>
      <c r="AY645" s="44">
        <f t="shared" si="329"/>
        <v>0</v>
      </c>
      <c r="AZ645" s="44">
        <f t="shared" si="330"/>
        <v>0</v>
      </c>
      <c r="BA645" s="44">
        <f t="shared" si="331"/>
        <v>0</v>
      </c>
      <c r="BB645" s="44">
        <f t="shared" si="332"/>
        <v>20</v>
      </c>
      <c r="BC645" s="44">
        <f t="shared" si="333"/>
        <v>0</v>
      </c>
      <c r="BD645" s="44">
        <f t="shared" si="334"/>
        <v>0</v>
      </c>
      <c r="BE645" s="45">
        <f t="shared" si="335"/>
        <v>20</v>
      </c>
      <c r="BF645" s="46"/>
      <c r="BG645" s="47">
        <f t="shared" si="336"/>
        <v>0</v>
      </c>
      <c r="BH645" s="47">
        <f t="shared" si="337"/>
        <v>0</v>
      </c>
      <c r="BI645" s="47">
        <f t="shared" si="338"/>
        <v>0</v>
      </c>
      <c r="BJ645" s="48">
        <f t="shared" si="339"/>
        <v>0</v>
      </c>
      <c r="BK645" s="48">
        <f t="shared" si="340"/>
        <v>0</v>
      </c>
      <c r="BL645" s="48">
        <f t="shared" si="341"/>
        <v>20</v>
      </c>
    </row>
    <row r="646" spans="1:64" s="2" customFormat="1" ht="30" customHeight="1">
      <c r="A646" s="29" t="str">
        <f t="shared" ref="A646:A709" si="342">IF(C646&gt;0, VLOOKUP(C646,Код_ООП,12,FALSE()),0)</f>
        <v>Д</v>
      </c>
      <c r="B646" s="29" t="str">
        <f t="shared" ref="B646:B709" si="343">IF(C646&gt;0, VLOOKUP(C646,Код_ООП,11,FALSE()),0)</f>
        <v>Б</v>
      </c>
      <c r="C646" s="30" t="s">
        <v>241</v>
      </c>
      <c r="D646" s="31" t="str">
        <f t="shared" ref="D646:D709" si="344">IF(C646&gt;0, VLOOKUP(C646,Код_ООП,2,FALSE()),0)</f>
        <v>'02.03.01</v>
      </c>
      <c r="E646" s="32" t="str">
        <f t="shared" ref="E646:E709" si="345">IF(C646&gt;0, VLOOKUP(C646,Код_ООП,8,FALSE()),0)</f>
        <v>Математика и компьютерные науки</v>
      </c>
      <c r="F646" s="33" t="s">
        <v>174</v>
      </c>
      <c r="G646" s="33" t="s">
        <v>75</v>
      </c>
      <c r="H646" s="34"/>
      <c r="I646" s="34"/>
      <c r="J646" s="35" t="s">
        <v>175</v>
      </c>
      <c r="K646" s="36" t="s">
        <v>172</v>
      </c>
      <c r="L646" s="36">
        <v>9</v>
      </c>
      <c r="M646" s="37" t="s">
        <v>176</v>
      </c>
      <c r="N646" s="36"/>
      <c r="O646" s="36"/>
      <c r="P646" s="36"/>
      <c r="Q646" s="37" t="s">
        <v>177</v>
      </c>
      <c r="R646" s="36"/>
      <c r="S646" s="36"/>
      <c r="T646" s="36"/>
      <c r="U646" s="36"/>
      <c r="V646" s="36"/>
      <c r="W646" s="39" t="str">
        <f t="shared" ref="W646:W709" si="346">MID(C646,1,5)</f>
        <v>НКНбд</v>
      </c>
      <c r="X646" s="36" t="s">
        <v>160</v>
      </c>
      <c r="Y646" s="36">
        <v>1</v>
      </c>
      <c r="Z646" s="36">
        <v>1</v>
      </c>
      <c r="AA646" s="39">
        <f t="shared" ref="AA646:AA709" si="347">AB646+AC646</f>
        <v>1</v>
      </c>
      <c r="AB646" s="36">
        <v>1</v>
      </c>
      <c r="AC646" s="36"/>
      <c r="AD646" s="40">
        <f t="shared" ref="AD646:AD709" si="348">IF(M646="сп",6,IF(M646="клн",8,IF(OR(M646="лаб",M646="ия"),12,IF(OR(M646="пр",M646="ТЕСТ"),IF(OR(B646="Б",B646="С"),24,12),IF(M646="лек",AA646,1)))))</f>
        <v>1</v>
      </c>
      <c r="AE646" s="41">
        <f t="shared" ref="AE646:AE709" si="349">IF(AF646&gt;1,1,AF646)</f>
        <v>1</v>
      </c>
      <c r="AF646" s="41">
        <f t="shared" ref="AF646:AF709" si="350">AA646/AD646</f>
        <v>1</v>
      </c>
      <c r="AG646" s="42" t="s">
        <v>93</v>
      </c>
      <c r="AH646" s="37" t="s">
        <v>81</v>
      </c>
      <c r="AI646" s="37" t="s">
        <v>94</v>
      </c>
      <c r="AJ646" s="43" t="s">
        <v>213</v>
      </c>
      <c r="AK646" s="37"/>
      <c r="AL646" s="44">
        <f t="shared" ref="AL646:AL709" si="351">IF(OR(M646="лек",M646="ТУИС"),(IF(NOT(B646="ЦМ"),N646*L646,0)),0)</f>
        <v>0</v>
      </c>
      <c r="AM646" s="44">
        <f t="shared" ref="AM646:AM709" si="352">IF(OR(M646="пр",M646="ия",M646="сп"),P646*AE646*L646,0)</f>
        <v>0</v>
      </c>
      <c r="AN646" s="44">
        <f t="shared" ref="AN646:AN709" si="353">IF(OR(M646="лаб",M646="клн"),O646*AE646*L646,0)</f>
        <v>0</v>
      </c>
      <c r="AO646" s="44">
        <f t="shared" ref="AO646:AO709" si="354">IF((AND(OR(K646=1,K646=2,K646=3,K646=4,K646=5,K646=6,K646=7,K646=8,K646=9,K646=10,K646=11,K646=12),OR(Q646="Зач",Q646="Экз"))),ТКиРА*AA646,0)+IF(SUM(N646:P646)&lt;&gt;0,IF(Q646="ТК",ТКиРА*AA646,0),0)</f>
        <v>0</v>
      </c>
      <c r="AP646" s="44">
        <f t="shared" ref="AP646:AP709" si="355">IF(SUM(O646:P646)&lt;&gt;0,IF(Q646="Зач",ПАБРС*AA646,0),0)+IF(N646&lt;&gt;0,IF(Q646="Экз",ПАБРС*AA646,0),0)</f>
        <v>0</v>
      </c>
      <c r="AQ646" s="44">
        <f t="shared" ref="AQ646:AQ709" si="356">IF(AP646&lt;&gt;0,ОфВед*(IF(OR(M646="лек",M646="лаб"),Z646,AE646)),0)</f>
        <v>0</v>
      </c>
      <c r="AR646" s="44">
        <f t="shared" ref="AR646:AR709" si="357">IF(A646="Д",ТКЛД,IF(A646="В",ТКЛВ,IF(A646="З",ТКЛЗ,0)))*AL646*Z646</f>
        <v>0</v>
      </c>
      <c r="AS646" s="44">
        <f t="shared" ref="AS646:AS709" si="358">IF(OR(M646="лаб",M646="пр"),IF(R646="К",AA646*ВПКР,IF(R646="М",AA646*ВПИБ,0)),0)</f>
        <v>0</v>
      </c>
      <c r="AT646" s="44">
        <f t="shared" ref="AT646:AT709" si="359">IF(OR(M646="лаб",M646="пр"),IF(S646="К",AA646*ВПКП,0),0)</f>
        <v>0</v>
      </c>
      <c r="AU646" s="44">
        <f t="shared" ref="AU646:AU709" si="360">IF(M646="УП",T646/1.5*AA646*РУП,IF(M646="УПМ",T646/1.5*AA646*РУПЛеч,0))</f>
        <v>0</v>
      </c>
      <c r="AV646" s="44">
        <f>IF(M646="ПП",РПП*AA646*(U646/1.5),IF(M646="ВП",ВПр*AA646*(U646/1.5),IF(M646="РПА",РПА*AA646*(U646/1.5),IF(M646="КПА",кпа*AA646*(U646/1.5),0))))</f>
        <v>0</v>
      </c>
      <c r="AW646" s="44">
        <f t="shared" ref="AW646:AW709" si="361">IF(M646="НР",(AB646*НИРМ+AC646*НИРМИн)*(V646/1.5),IF(M646="НИ",(AB646*НИРА+AC646*НИРАИ)*(V646/1.5),0))</f>
        <v>0</v>
      </c>
      <c r="AX646" s="44">
        <f t="shared" ref="AX646:AX709" si="362">IF(AND(M646="ЦП",B646="ЦМ"),AA646*ЦП,0)</f>
        <v>0</v>
      </c>
      <c r="AY646" s="44">
        <f t="shared" ref="AY646:AY709" si="363">IF(B646="А",IF(M646="РР",AA646*РефАсп,IF(M646="РРФ",AA646*РефФил,0)),0)</f>
        <v>0</v>
      </c>
      <c r="AZ646" s="44">
        <f t="shared" ref="AZ646:AZ709" si="364">IF(AND(Q646="КЭ",M646="ЧК"),AA646*КдЭк,0)</f>
        <v>0</v>
      </c>
      <c r="BA646" s="44">
        <f t="shared" ref="BA646:BA709" si="365">IF(AND(M646="НКД",B646="Д"),AA646*НКД,0)+IF(AND(M646="РПЛ",B646="А"),AA646*РукПЛ,0)+IF(AND(M646="РСтж",B646="А"),AB646*РукСт+AC646*РукИСт,0)+IF(M646="ФГТ",AB646*РукРФа+AC646*РукИна,0)</f>
        <v>0</v>
      </c>
      <c r="BB646" s="44">
        <f t="shared" ref="BB646:BB709" si="366">IF(M646="РК",IF(OR(B646="С",B646="М"),(AB646*РСМ+AC646*РСМИ),0),0)+IF(M646="РК",IF(B646="Б",(AB646*РБ+AC646*РБИ),0),0)+IF(M646="РК",IF(B646="А",(AB646*РНКР+AC646*РНКРИн),0),0)+IF(AND(Q646="ПАкр"),AA646*0.3)</f>
        <v>20</v>
      </c>
      <c r="BC646" s="44">
        <f t="shared" ref="BC646:BC709" si="367">IF(M646="РДП",IF(B646="А",AA646*РРА,IF(OR(B646="С",B646="М"),AA646*РРСМ,IF(B646="Б",AA646*РРБ,0))),IF(M646="РДИ",AA646*РДП,0))</f>
        <v>0</v>
      </c>
      <c r="BD646" s="44">
        <f t="shared" ref="BD646:BD709" si="368">IF(M646="ЧГ",AA646*ЧГ,IF(M646="ПГ",AA646*ПГ,IF(M646="ТЕСТ",ТГИЭ*AF646,IF(M646="СГ",AA646*СГ,0))))</f>
        <v>0</v>
      </c>
      <c r="BE646" s="45">
        <f t="shared" ref="BE646:BE709" si="369">SUM(AL646:BD646)</f>
        <v>20</v>
      </c>
      <c r="BF646" s="46"/>
      <c r="BG646" s="47">
        <f t="shared" ref="BG646:BG709" si="370">IF(OR(K646="1;1",K646="1;2",K646=1,K646="3;1",K646="3;2",K646=3,K646="5;1",K646="5;2",K646=5,K646="7;1",K646="7;2",K646=7,K646="9;1",K646="9;2",K646=9,K646=11),SUM(AL646:AN646),0)</f>
        <v>0</v>
      </c>
      <c r="BH646" s="47">
        <f t="shared" ref="BH646:BH709" si="371">IF(BG646&lt;&gt;0,SUM(N646:P646)/2,0)</f>
        <v>0</v>
      </c>
      <c r="BI646" s="47">
        <f t="shared" ref="BI646:BI709" si="372">IF(OR(K646="1;1",K646="1;2",K646=1,K646="3;1",K646="3;2",K646=3,K646="5;1",K646="5;2",K646=5,K646="7;1",K646="7;2",K646=7,K646="9;1",K646="9;2",K646=9,K646=11),SUM(AO646:BD646),0)</f>
        <v>0</v>
      </c>
      <c r="BJ646" s="48">
        <f t="shared" ref="BJ646:BJ709" si="373">IF(OR(K646="2;3",K646="2;4",K646=2,K646="4;3",K646="4;4",K646=4,K646="6;3",K646="6;4",K646=6,K646="8;3",K646="8;4",K646=8,K646="10;3",K646="10;4",K646=10,K646=12),SUM(AL646:AN646),0)</f>
        <v>0</v>
      </c>
      <c r="BK646" s="48">
        <f t="shared" ref="BK646:BK709" si="374">IF(BJ646&lt;&gt;0,SUM(N646:P646)/2,0)</f>
        <v>0</v>
      </c>
      <c r="BL646" s="48">
        <f t="shared" ref="BL646:BL709" si="375">IF(OR(K646="2;3",K646="2;4",K646=2,K646="4;3",K646="4;4",K646=4,K646="6;3",K646="6;4",K646=6,K646="8;3",K646="8;4",K646=8,K646="10;3",K646="10;4",K646=10,K646=12),SUM(AO646:BD646),0)</f>
        <v>20</v>
      </c>
    </row>
    <row r="647" spans="1:64" s="2" customFormat="1" ht="30" customHeight="1">
      <c r="A647" s="29" t="str">
        <f t="shared" si="342"/>
        <v>Д</v>
      </c>
      <c r="B647" s="29" t="str">
        <f t="shared" si="343"/>
        <v>Б</v>
      </c>
      <c r="C647" s="30" t="s">
        <v>241</v>
      </c>
      <c r="D647" s="31" t="str">
        <f t="shared" si="344"/>
        <v>'02.03.01</v>
      </c>
      <c r="E647" s="32" t="str">
        <f t="shared" si="345"/>
        <v>Математика и компьютерные науки</v>
      </c>
      <c r="F647" s="33" t="s">
        <v>174</v>
      </c>
      <c r="G647" s="33" t="s">
        <v>75</v>
      </c>
      <c r="H647" s="34"/>
      <c r="I647" s="34"/>
      <c r="J647" s="35" t="s">
        <v>175</v>
      </c>
      <c r="K647" s="36" t="s">
        <v>172</v>
      </c>
      <c r="L647" s="36">
        <v>9</v>
      </c>
      <c r="M647" s="37" t="s">
        <v>176</v>
      </c>
      <c r="N647" s="36"/>
      <c r="O647" s="36"/>
      <c r="P647" s="36"/>
      <c r="Q647" s="37" t="s">
        <v>177</v>
      </c>
      <c r="R647" s="36"/>
      <c r="S647" s="36"/>
      <c r="T647" s="36"/>
      <c r="U647" s="36"/>
      <c r="V647" s="36"/>
      <c r="W647" s="39" t="str">
        <f t="shared" si="346"/>
        <v>НКНбд</v>
      </c>
      <c r="X647" s="36" t="s">
        <v>160</v>
      </c>
      <c r="Y647" s="36">
        <v>1</v>
      </c>
      <c r="Z647" s="36">
        <v>1</v>
      </c>
      <c r="AA647" s="39">
        <f t="shared" si="347"/>
        <v>1</v>
      </c>
      <c r="AB647" s="36"/>
      <c r="AC647" s="36">
        <v>1</v>
      </c>
      <c r="AD647" s="40">
        <f t="shared" si="348"/>
        <v>1</v>
      </c>
      <c r="AE647" s="41">
        <f t="shared" si="349"/>
        <v>1</v>
      </c>
      <c r="AF647" s="41">
        <f t="shared" si="350"/>
        <v>1</v>
      </c>
      <c r="AG647" s="42" t="s">
        <v>93</v>
      </c>
      <c r="AH647" s="37" t="s">
        <v>81</v>
      </c>
      <c r="AI647" s="37" t="s">
        <v>94</v>
      </c>
      <c r="AJ647" s="50" t="s">
        <v>248</v>
      </c>
      <c r="AK647" s="37"/>
      <c r="AL647" s="44">
        <f t="shared" si="351"/>
        <v>0</v>
      </c>
      <c r="AM647" s="44">
        <f t="shared" si="352"/>
        <v>0</v>
      </c>
      <c r="AN647" s="44">
        <f t="shared" si="353"/>
        <v>0</v>
      </c>
      <c r="AO647" s="44">
        <f t="shared" si="354"/>
        <v>0</v>
      </c>
      <c r="AP647" s="44">
        <f t="shared" si="355"/>
        <v>0</v>
      </c>
      <c r="AQ647" s="44">
        <f t="shared" si="356"/>
        <v>0</v>
      </c>
      <c r="AR647" s="44">
        <f t="shared" si="357"/>
        <v>0</v>
      </c>
      <c r="AS647" s="44">
        <f t="shared" si="358"/>
        <v>0</v>
      </c>
      <c r="AT647" s="44">
        <f t="shared" si="359"/>
        <v>0</v>
      </c>
      <c r="AU647" s="44">
        <f t="shared" si="360"/>
        <v>0</v>
      </c>
      <c r="AV647" s="44">
        <f>IF(M647="ПП",РПП*AA647*(U647/1.5),IF(M647="ВП",ВПр*AA647*(U647/1.5),IF(M647="РПА",РПА*AA647*(U647/1.5),IF(M647="КПА",кпа*AA647*(U647/1.5),0))))</f>
        <v>0</v>
      </c>
      <c r="AW647" s="44">
        <f t="shared" si="361"/>
        <v>0</v>
      </c>
      <c r="AX647" s="44">
        <f t="shared" si="362"/>
        <v>0</v>
      </c>
      <c r="AY647" s="44">
        <f t="shared" si="363"/>
        <v>0</v>
      </c>
      <c r="AZ647" s="44">
        <f t="shared" si="364"/>
        <v>0</v>
      </c>
      <c r="BA647" s="44">
        <f t="shared" si="365"/>
        <v>0</v>
      </c>
      <c r="BB647" s="44">
        <f t="shared" si="366"/>
        <v>30</v>
      </c>
      <c r="BC647" s="44">
        <f t="shared" si="367"/>
        <v>0</v>
      </c>
      <c r="BD647" s="44">
        <f t="shared" si="368"/>
        <v>0</v>
      </c>
      <c r="BE647" s="45">
        <f t="shared" si="369"/>
        <v>30</v>
      </c>
      <c r="BF647" s="46"/>
      <c r="BG647" s="47">
        <f t="shared" si="370"/>
        <v>0</v>
      </c>
      <c r="BH647" s="47">
        <f t="shared" si="371"/>
        <v>0</v>
      </c>
      <c r="BI647" s="47">
        <f t="shared" si="372"/>
        <v>0</v>
      </c>
      <c r="BJ647" s="48">
        <f t="shared" si="373"/>
        <v>0</v>
      </c>
      <c r="BK647" s="48">
        <f t="shared" si="374"/>
        <v>0</v>
      </c>
      <c r="BL647" s="48">
        <f t="shared" si="375"/>
        <v>30</v>
      </c>
    </row>
    <row r="648" spans="1:64" s="2" customFormat="1" ht="30" customHeight="1">
      <c r="A648" s="29" t="str">
        <f t="shared" si="342"/>
        <v>Д</v>
      </c>
      <c r="B648" s="29" t="str">
        <f t="shared" si="343"/>
        <v>Б</v>
      </c>
      <c r="C648" s="30" t="s">
        <v>241</v>
      </c>
      <c r="D648" s="31" t="str">
        <f t="shared" si="344"/>
        <v>'02.03.01</v>
      </c>
      <c r="E648" s="32" t="str">
        <f t="shared" si="345"/>
        <v>Математика и компьютерные науки</v>
      </c>
      <c r="F648" s="33" t="s">
        <v>174</v>
      </c>
      <c r="G648" s="33" t="s">
        <v>75</v>
      </c>
      <c r="H648" s="34"/>
      <c r="I648" s="34"/>
      <c r="J648" s="35" t="s">
        <v>47</v>
      </c>
      <c r="K648" s="36" t="s">
        <v>172</v>
      </c>
      <c r="L648" s="36">
        <v>9</v>
      </c>
      <c r="M648" s="37" t="s">
        <v>178</v>
      </c>
      <c r="N648" s="36"/>
      <c r="O648" s="36"/>
      <c r="P648" s="36"/>
      <c r="Q648" s="37" t="s">
        <v>177</v>
      </c>
      <c r="R648" s="36"/>
      <c r="S648" s="36"/>
      <c r="T648" s="36"/>
      <c r="U648" s="36"/>
      <c r="V648" s="36"/>
      <c r="W648" s="39" t="str">
        <f t="shared" si="346"/>
        <v>НКНбд</v>
      </c>
      <c r="X648" s="36" t="s">
        <v>160</v>
      </c>
      <c r="Y648" s="36">
        <v>1</v>
      </c>
      <c r="Z648" s="36">
        <v>1</v>
      </c>
      <c r="AA648" s="39">
        <f t="shared" si="347"/>
        <v>1</v>
      </c>
      <c r="AB648" s="36">
        <v>1</v>
      </c>
      <c r="AC648" s="36"/>
      <c r="AD648" s="40">
        <f t="shared" si="348"/>
        <v>1</v>
      </c>
      <c r="AE648" s="41">
        <f t="shared" si="349"/>
        <v>1</v>
      </c>
      <c r="AF648" s="41">
        <f t="shared" si="350"/>
        <v>1</v>
      </c>
      <c r="AG648" s="42" t="s">
        <v>80</v>
      </c>
      <c r="AH648" s="37" t="s">
        <v>111</v>
      </c>
      <c r="AI648" s="37" t="s">
        <v>94</v>
      </c>
      <c r="AJ648" s="43" t="s">
        <v>223</v>
      </c>
      <c r="AK648" s="37"/>
      <c r="AL648" s="44">
        <f t="shared" si="351"/>
        <v>0</v>
      </c>
      <c r="AM648" s="44">
        <f t="shared" si="352"/>
        <v>0</v>
      </c>
      <c r="AN648" s="44">
        <f t="shared" si="353"/>
        <v>0</v>
      </c>
      <c r="AO648" s="44">
        <f t="shared" si="354"/>
        <v>0</v>
      </c>
      <c r="AP648" s="44">
        <f t="shared" si="355"/>
        <v>0</v>
      </c>
      <c r="AQ648" s="44">
        <f t="shared" si="356"/>
        <v>0</v>
      </c>
      <c r="AR648" s="44">
        <f t="shared" si="357"/>
        <v>0</v>
      </c>
      <c r="AS648" s="44">
        <f t="shared" si="358"/>
        <v>0</v>
      </c>
      <c r="AT648" s="44">
        <f t="shared" si="359"/>
        <v>0</v>
      </c>
      <c r="AU648" s="44">
        <f t="shared" si="360"/>
        <v>0</v>
      </c>
      <c r="AV648" s="44">
        <f>IF(M648="ПП",РПП*AA648*(U648/1.5),IF(M648="ВП",ВПр*AA648*(U648/1.5),IF(M648="РПА",РПА*AA648*(U648/1.5),IF(M648="КПА",кпа*AA648*(U648/1.5),0))))</f>
        <v>0</v>
      </c>
      <c r="AW648" s="44">
        <f t="shared" si="361"/>
        <v>0</v>
      </c>
      <c r="AX648" s="44">
        <f t="shared" si="362"/>
        <v>0</v>
      </c>
      <c r="AY648" s="44">
        <f t="shared" si="363"/>
        <v>0</v>
      </c>
      <c r="AZ648" s="44">
        <f t="shared" si="364"/>
        <v>0</v>
      </c>
      <c r="BA648" s="44">
        <f t="shared" si="365"/>
        <v>0</v>
      </c>
      <c r="BB648" s="44">
        <f t="shared" si="366"/>
        <v>0</v>
      </c>
      <c r="BC648" s="44">
        <f t="shared" si="367"/>
        <v>2</v>
      </c>
      <c r="BD648" s="44">
        <f t="shared" si="368"/>
        <v>0</v>
      </c>
      <c r="BE648" s="45">
        <f t="shared" si="369"/>
        <v>2</v>
      </c>
      <c r="BF648" s="46"/>
      <c r="BG648" s="47">
        <f t="shared" si="370"/>
        <v>0</v>
      </c>
      <c r="BH648" s="47">
        <f t="shared" si="371"/>
        <v>0</v>
      </c>
      <c r="BI648" s="47">
        <f t="shared" si="372"/>
        <v>0</v>
      </c>
      <c r="BJ648" s="48">
        <f t="shared" si="373"/>
        <v>0</v>
      </c>
      <c r="BK648" s="48">
        <f t="shared" si="374"/>
        <v>0</v>
      </c>
      <c r="BL648" s="48">
        <f t="shared" si="375"/>
        <v>2</v>
      </c>
    </row>
    <row r="649" spans="1:64" s="2" customFormat="1" ht="30" customHeight="1">
      <c r="A649" s="29" t="str">
        <f t="shared" si="342"/>
        <v>Д</v>
      </c>
      <c r="B649" s="29" t="str">
        <f t="shared" si="343"/>
        <v>Б</v>
      </c>
      <c r="C649" s="30" t="s">
        <v>241</v>
      </c>
      <c r="D649" s="31" t="str">
        <f t="shared" si="344"/>
        <v>'02.03.01</v>
      </c>
      <c r="E649" s="32" t="str">
        <f t="shared" si="345"/>
        <v>Математика и компьютерные науки</v>
      </c>
      <c r="F649" s="33" t="s">
        <v>174</v>
      </c>
      <c r="G649" s="33" t="s">
        <v>75</v>
      </c>
      <c r="H649" s="34"/>
      <c r="I649" s="34"/>
      <c r="J649" s="35" t="s">
        <v>47</v>
      </c>
      <c r="K649" s="36" t="s">
        <v>172</v>
      </c>
      <c r="L649" s="36">
        <v>9</v>
      </c>
      <c r="M649" s="37" t="s">
        <v>178</v>
      </c>
      <c r="N649" s="36"/>
      <c r="O649" s="36"/>
      <c r="P649" s="36"/>
      <c r="Q649" s="37" t="s">
        <v>177</v>
      </c>
      <c r="R649" s="36"/>
      <c r="S649" s="36"/>
      <c r="T649" s="36"/>
      <c r="U649" s="36"/>
      <c r="V649" s="36"/>
      <c r="W649" s="39" t="str">
        <f t="shared" si="346"/>
        <v>НКНбд</v>
      </c>
      <c r="X649" s="36" t="s">
        <v>160</v>
      </c>
      <c r="Y649" s="36">
        <v>1</v>
      </c>
      <c r="Z649" s="36">
        <v>1</v>
      </c>
      <c r="AA649" s="39">
        <f t="shared" si="347"/>
        <v>1</v>
      </c>
      <c r="AB649" s="36">
        <v>1</v>
      </c>
      <c r="AC649" s="36"/>
      <c r="AD649" s="40">
        <f t="shared" si="348"/>
        <v>1</v>
      </c>
      <c r="AE649" s="41">
        <f t="shared" si="349"/>
        <v>1</v>
      </c>
      <c r="AF649" s="41">
        <f t="shared" si="350"/>
        <v>1</v>
      </c>
      <c r="AG649" s="42" t="s">
        <v>80</v>
      </c>
      <c r="AH649" s="37" t="s">
        <v>111</v>
      </c>
      <c r="AI649" s="37" t="s">
        <v>94</v>
      </c>
      <c r="AJ649" s="51" t="s">
        <v>255</v>
      </c>
      <c r="AK649" s="37"/>
      <c r="AL649" s="44">
        <f t="shared" si="351"/>
        <v>0</v>
      </c>
      <c r="AM649" s="44">
        <f t="shared" si="352"/>
        <v>0</v>
      </c>
      <c r="AN649" s="44">
        <f t="shared" si="353"/>
        <v>0</v>
      </c>
      <c r="AO649" s="44">
        <f t="shared" si="354"/>
        <v>0</v>
      </c>
      <c r="AP649" s="44">
        <f t="shared" si="355"/>
        <v>0</v>
      </c>
      <c r="AQ649" s="44">
        <f t="shared" si="356"/>
        <v>0</v>
      </c>
      <c r="AR649" s="44">
        <f t="shared" si="357"/>
        <v>0</v>
      </c>
      <c r="AS649" s="44">
        <f t="shared" si="358"/>
        <v>0</v>
      </c>
      <c r="AT649" s="44">
        <f t="shared" si="359"/>
        <v>0</v>
      </c>
      <c r="AU649" s="44">
        <f t="shared" si="360"/>
        <v>0</v>
      </c>
      <c r="AV649" s="44">
        <f>IF(M649="ПП",РПП*AA649*(U649/1.5),IF(M649="ВП",ВПр*AA649*(U649/1.5),IF(M649="РПА",РПА*AA649*(U649/1.5),IF(M649="КПА",кпа*AA649*(U649/1.5),0))))</f>
        <v>0</v>
      </c>
      <c r="AW649" s="44">
        <f t="shared" si="361"/>
        <v>0</v>
      </c>
      <c r="AX649" s="44">
        <f t="shared" si="362"/>
        <v>0</v>
      </c>
      <c r="AY649" s="44">
        <f t="shared" si="363"/>
        <v>0</v>
      </c>
      <c r="AZ649" s="44">
        <f t="shared" si="364"/>
        <v>0</v>
      </c>
      <c r="BA649" s="44">
        <f t="shared" si="365"/>
        <v>0</v>
      </c>
      <c r="BB649" s="44">
        <f t="shared" si="366"/>
        <v>0</v>
      </c>
      <c r="BC649" s="44">
        <f t="shared" si="367"/>
        <v>2</v>
      </c>
      <c r="BD649" s="44">
        <f t="shared" si="368"/>
        <v>0</v>
      </c>
      <c r="BE649" s="45">
        <f t="shared" si="369"/>
        <v>2</v>
      </c>
      <c r="BF649" s="46"/>
      <c r="BG649" s="47">
        <f t="shared" si="370"/>
        <v>0</v>
      </c>
      <c r="BH649" s="47">
        <f t="shared" si="371"/>
        <v>0</v>
      </c>
      <c r="BI649" s="47">
        <f t="shared" si="372"/>
        <v>0</v>
      </c>
      <c r="BJ649" s="48">
        <f t="shared" si="373"/>
        <v>0</v>
      </c>
      <c r="BK649" s="48">
        <f t="shared" si="374"/>
        <v>0</v>
      </c>
      <c r="BL649" s="48">
        <f t="shared" si="375"/>
        <v>2</v>
      </c>
    </row>
    <row r="650" spans="1:64" s="2" customFormat="1" ht="30" customHeight="1">
      <c r="A650" s="29" t="str">
        <f t="shared" si="342"/>
        <v>Д</v>
      </c>
      <c r="B650" s="29" t="str">
        <f t="shared" si="343"/>
        <v>Б</v>
      </c>
      <c r="C650" s="30" t="s">
        <v>241</v>
      </c>
      <c r="D650" s="31" t="str">
        <f t="shared" si="344"/>
        <v>'02.03.01</v>
      </c>
      <c r="E650" s="32" t="str">
        <f t="shared" si="345"/>
        <v>Математика и компьютерные науки</v>
      </c>
      <c r="F650" s="33" t="s">
        <v>174</v>
      </c>
      <c r="G650" s="33" t="s">
        <v>75</v>
      </c>
      <c r="H650" s="34"/>
      <c r="I650" s="34"/>
      <c r="J650" s="35" t="s">
        <v>47</v>
      </c>
      <c r="K650" s="38" t="s">
        <v>172</v>
      </c>
      <c r="L650" s="36">
        <v>9</v>
      </c>
      <c r="M650" s="37" t="s">
        <v>178</v>
      </c>
      <c r="N650" s="38"/>
      <c r="O650" s="38"/>
      <c r="P650" s="38"/>
      <c r="Q650" s="37" t="s">
        <v>177</v>
      </c>
      <c r="R650" s="38"/>
      <c r="S650" s="38"/>
      <c r="T650" s="38"/>
      <c r="U650" s="38"/>
      <c r="V650" s="38"/>
      <c r="W650" s="39" t="str">
        <f t="shared" si="346"/>
        <v>НКНбд</v>
      </c>
      <c r="X650" s="36" t="s">
        <v>160</v>
      </c>
      <c r="Y650" s="36">
        <v>1</v>
      </c>
      <c r="Z650" s="36">
        <v>1</v>
      </c>
      <c r="AA650" s="39">
        <f t="shared" si="347"/>
        <v>1</v>
      </c>
      <c r="AB650" s="36">
        <v>1</v>
      </c>
      <c r="AC650" s="36"/>
      <c r="AD650" s="40">
        <f t="shared" si="348"/>
        <v>1</v>
      </c>
      <c r="AE650" s="41">
        <f t="shared" si="349"/>
        <v>1</v>
      </c>
      <c r="AF650" s="41">
        <f t="shared" si="350"/>
        <v>1</v>
      </c>
      <c r="AG650" s="42" t="s">
        <v>93</v>
      </c>
      <c r="AH650" s="37" t="s">
        <v>81</v>
      </c>
      <c r="AI650" s="37" t="s">
        <v>94</v>
      </c>
      <c r="AJ650" s="43" t="s">
        <v>213</v>
      </c>
      <c r="AK650" s="37"/>
      <c r="AL650" s="44">
        <f t="shared" si="351"/>
        <v>0</v>
      </c>
      <c r="AM650" s="44">
        <f t="shared" si="352"/>
        <v>0</v>
      </c>
      <c r="AN650" s="44">
        <f t="shared" si="353"/>
        <v>0</v>
      </c>
      <c r="AO650" s="44">
        <f t="shared" si="354"/>
        <v>0</v>
      </c>
      <c r="AP650" s="44">
        <f t="shared" si="355"/>
        <v>0</v>
      </c>
      <c r="AQ650" s="44">
        <f t="shared" si="356"/>
        <v>0</v>
      </c>
      <c r="AR650" s="44">
        <f t="shared" si="357"/>
        <v>0</v>
      </c>
      <c r="AS650" s="44">
        <f t="shared" si="358"/>
        <v>0</v>
      </c>
      <c r="AT650" s="44">
        <f t="shared" si="359"/>
        <v>0</v>
      </c>
      <c r="AU650" s="44">
        <f t="shared" si="360"/>
        <v>0</v>
      </c>
      <c r="AV650" s="44">
        <f>IF(M650="ПП",РПП*AA650*(U650/1.5),IF(M650="ВП",ВПр*AA650*(U650/1.5),IF(M650="РПА",РПА*AA650*(U650/1.5),IF(M650="КПА",кпа*AA650*(U650/1.5),0))))</f>
        <v>0</v>
      </c>
      <c r="AW650" s="44">
        <f t="shared" si="361"/>
        <v>0</v>
      </c>
      <c r="AX650" s="44">
        <f t="shared" si="362"/>
        <v>0</v>
      </c>
      <c r="AY650" s="44">
        <f t="shared" si="363"/>
        <v>0</v>
      </c>
      <c r="AZ650" s="44">
        <f t="shared" si="364"/>
        <v>0</v>
      </c>
      <c r="BA650" s="44">
        <f t="shared" si="365"/>
        <v>0</v>
      </c>
      <c r="BB650" s="44">
        <f t="shared" si="366"/>
        <v>0</v>
      </c>
      <c r="BC650" s="44">
        <f t="shared" si="367"/>
        <v>2</v>
      </c>
      <c r="BD650" s="44">
        <f t="shared" si="368"/>
        <v>0</v>
      </c>
      <c r="BE650" s="45">
        <f t="shared" si="369"/>
        <v>2</v>
      </c>
      <c r="BF650" s="46"/>
      <c r="BG650" s="47">
        <f t="shared" si="370"/>
        <v>0</v>
      </c>
      <c r="BH650" s="47">
        <f t="shared" si="371"/>
        <v>0</v>
      </c>
      <c r="BI650" s="47">
        <f t="shared" si="372"/>
        <v>0</v>
      </c>
      <c r="BJ650" s="48">
        <f t="shared" si="373"/>
        <v>0</v>
      </c>
      <c r="BK650" s="48">
        <f t="shared" si="374"/>
        <v>0</v>
      </c>
      <c r="BL650" s="48">
        <f t="shared" si="375"/>
        <v>2</v>
      </c>
    </row>
    <row r="651" spans="1:64" s="2" customFormat="1" ht="30" customHeight="1">
      <c r="A651" s="29" t="str">
        <f t="shared" si="342"/>
        <v>Д</v>
      </c>
      <c r="B651" s="29" t="str">
        <f t="shared" si="343"/>
        <v>Б</v>
      </c>
      <c r="C651" s="30" t="s">
        <v>241</v>
      </c>
      <c r="D651" s="31" t="str">
        <f t="shared" si="344"/>
        <v>'02.03.01</v>
      </c>
      <c r="E651" s="32" t="str">
        <f t="shared" si="345"/>
        <v>Математика и компьютерные науки</v>
      </c>
      <c r="F651" s="33" t="s">
        <v>174</v>
      </c>
      <c r="G651" s="33" t="s">
        <v>75</v>
      </c>
      <c r="H651" s="34"/>
      <c r="I651" s="34"/>
      <c r="J651" s="35" t="s">
        <v>47</v>
      </c>
      <c r="K651" s="36" t="s">
        <v>172</v>
      </c>
      <c r="L651" s="36">
        <v>9</v>
      </c>
      <c r="M651" s="37" t="s">
        <v>178</v>
      </c>
      <c r="N651" s="36"/>
      <c r="O651" s="36"/>
      <c r="P651" s="36"/>
      <c r="Q651" s="37" t="s">
        <v>177</v>
      </c>
      <c r="R651" s="36"/>
      <c r="S651" s="36"/>
      <c r="T651" s="36"/>
      <c r="U651" s="36"/>
      <c r="V651" s="36"/>
      <c r="W651" s="39" t="str">
        <f t="shared" si="346"/>
        <v>НКНбд</v>
      </c>
      <c r="X651" s="36" t="s">
        <v>160</v>
      </c>
      <c r="Y651" s="36">
        <v>1</v>
      </c>
      <c r="Z651" s="36">
        <v>1</v>
      </c>
      <c r="AA651" s="39">
        <f t="shared" si="347"/>
        <v>1</v>
      </c>
      <c r="AB651" s="36"/>
      <c r="AC651" s="36">
        <v>1</v>
      </c>
      <c r="AD651" s="40">
        <f t="shared" si="348"/>
        <v>1</v>
      </c>
      <c r="AE651" s="41">
        <f t="shared" si="349"/>
        <v>1</v>
      </c>
      <c r="AF651" s="41">
        <f t="shared" si="350"/>
        <v>1</v>
      </c>
      <c r="AG651" s="42" t="s">
        <v>93</v>
      </c>
      <c r="AH651" s="37" t="s">
        <v>81</v>
      </c>
      <c r="AI651" s="37" t="s">
        <v>94</v>
      </c>
      <c r="AJ651" s="43" t="s">
        <v>248</v>
      </c>
      <c r="AK651" s="37"/>
      <c r="AL651" s="44">
        <f t="shared" si="351"/>
        <v>0</v>
      </c>
      <c r="AM651" s="44">
        <f t="shared" si="352"/>
        <v>0</v>
      </c>
      <c r="AN651" s="44">
        <f t="shared" si="353"/>
        <v>0</v>
      </c>
      <c r="AO651" s="44">
        <f t="shared" si="354"/>
        <v>0</v>
      </c>
      <c r="AP651" s="44">
        <f t="shared" si="355"/>
        <v>0</v>
      </c>
      <c r="AQ651" s="44">
        <f t="shared" si="356"/>
        <v>0</v>
      </c>
      <c r="AR651" s="44">
        <f t="shared" si="357"/>
        <v>0</v>
      </c>
      <c r="AS651" s="44">
        <f t="shared" si="358"/>
        <v>0</v>
      </c>
      <c r="AT651" s="44">
        <f t="shared" si="359"/>
        <v>0</v>
      </c>
      <c r="AU651" s="44">
        <f t="shared" si="360"/>
        <v>0</v>
      </c>
      <c r="AV651" s="44">
        <f>IF(M651="ПП",РПП*AA651*(U651/1.5),IF(M651="ВП",ВПр*AA651*(U651/1.5),IF(M651="РПА",РПА*AA651*(U651/1.5),IF(M651="КПА",кпа*AA651*(U651/1.5),0))))</f>
        <v>0</v>
      </c>
      <c r="AW651" s="44">
        <f t="shared" si="361"/>
        <v>0</v>
      </c>
      <c r="AX651" s="44">
        <f t="shared" si="362"/>
        <v>0</v>
      </c>
      <c r="AY651" s="44">
        <f t="shared" si="363"/>
        <v>0</v>
      </c>
      <c r="AZ651" s="44">
        <f t="shared" si="364"/>
        <v>0</v>
      </c>
      <c r="BA651" s="44">
        <f t="shared" si="365"/>
        <v>0</v>
      </c>
      <c r="BB651" s="44">
        <f t="shared" si="366"/>
        <v>0</v>
      </c>
      <c r="BC651" s="44">
        <f t="shared" si="367"/>
        <v>2</v>
      </c>
      <c r="BD651" s="44">
        <f t="shared" si="368"/>
        <v>0</v>
      </c>
      <c r="BE651" s="45">
        <f t="shared" si="369"/>
        <v>2</v>
      </c>
      <c r="BF651" s="46"/>
      <c r="BG651" s="47">
        <f t="shared" si="370"/>
        <v>0</v>
      </c>
      <c r="BH651" s="47">
        <f t="shared" si="371"/>
        <v>0</v>
      </c>
      <c r="BI651" s="47">
        <f t="shared" si="372"/>
        <v>0</v>
      </c>
      <c r="BJ651" s="48">
        <f t="shared" si="373"/>
        <v>0</v>
      </c>
      <c r="BK651" s="48">
        <f t="shared" si="374"/>
        <v>0</v>
      </c>
      <c r="BL651" s="48">
        <f t="shared" si="375"/>
        <v>2</v>
      </c>
    </row>
    <row r="652" spans="1:64" s="2" customFormat="1" ht="30" customHeight="1">
      <c r="A652" s="29" t="str">
        <f t="shared" si="342"/>
        <v>Д</v>
      </c>
      <c r="B652" s="29" t="str">
        <f t="shared" si="343"/>
        <v>Б</v>
      </c>
      <c r="C652" s="30" t="s">
        <v>241</v>
      </c>
      <c r="D652" s="31" t="str">
        <f t="shared" si="344"/>
        <v>'02.03.01</v>
      </c>
      <c r="E652" s="32" t="str">
        <f t="shared" si="345"/>
        <v>Математика и компьютерные науки</v>
      </c>
      <c r="F652" s="33" t="s">
        <v>174</v>
      </c>
      <c r="G652" s="33" t="s">
        <v>75</v>
      </c>
      <c r="H652" s="34"/>
      <c r="I652" s="34"/>
      <c r="J652" s="35" t="s">
        <v>179</v>
      </c>
      <c r="K652" s="36" t="s">
        <v>172</v>
      </c>
      <c r="L652" s="36">
        <v>9</v>
      </c>
      <c r="M652" s="37" t="s">
        <v>180</v>
      </c>
      <c r="N652" s="36"/>
      <c r="O652" s="36"/>
      <c r="P652" s="36"/>
      <c r="Q652" s="37" t="s">
        <v>181</v>
      </c>
      <c r="R652" s="36"/>
      <c r="S652" s="36"/>
      <c r="T652" s="36"/>
      <c r="U652" s="36"/>
      <c r="V652" s="36"/>
      <c r="W652" s="39" t="str">
        <f t="shared" si="346"/>
        <v>НКНбд</v>
      </c>
      <c r="X652" s="36" t="s">
        <v>160</v>
      </c>
      <c r="Y652" s="36">
        <v>1</v>
      </c>
      <c r="Z652" s="36">
        <v>1</v>
      </c>
      <c r="AA652" s="39">
        <f t="shared" si="347"/>
        <v>4</v>
      </c>
      <c r="AB652" s="36">
        <v>3</v>
      </c>
      <c r="AC652" s="36">
        <v>1</v>
      </c>
      <c r="AD652" s="40">
        <f t="shared" si="348"/>
        <v>24</v>
      </c>
      <c r="AE652" s="41">
        <f t="shared" si="349"/>
        <v>0.16666666666666666</v>
      </c>
      <c r="AF652" s="41">
        <f t="shared" si="350"/>
        <v>0.16666666666666666</v>
      </c>
      <c r="AG652" s="42" t="s">
        <v>80</v>
      </c>
      <c r="AH652" s="37" t="s">
        <v>81</v>
      </c>
      <c r="AI652" s="37" t="s">
        <v>94</v>
      </c>
      <c r="AJ652" s="43" t="s">
        <v>107</v>
      </c>
      <c r="AK652" s="37"/>
      <c r="AL652" s="44">
        <f t="shared" si="351"/>
        <v>0</v>
      </c>
      <c r="AM652" s="44">
        <f t="shared" si="352"/>
        <v>0</v>
      </c>
      <c r="AN652" s="44">
        <f t="shared" si="353"/>
        <v>0</v>
      </c>
      <c r="AO652" s="44">
        <f t="shared" si="354"/>
        <v>0</v>
      </c>
      <c r="AP652" s="44">
        <f t="shared" si="355"/>
        <v>0</v>
      </c>
      <c r="AQ652" s="44">
        <f t="shared" si="356"/>
        <v>0</v>
      </c>
      <c r="AR652" s="44">
        <f t="shared" si="357"/>
        <v>0</v>
      </c>
      <c r="AS652" s="44">
        <f t="shared" si="358"/>
        <v>0</v>
      </c>
      <c r="AT652" s="44">
        <f t="shared" si="359"/>
        <v>0</v>
      </c>
      <c r="AU652" s="44">
        <f t="shared" si="360"/>
        <v>0</v>
      </c>
      <c r="AV652" s="44">
        <f>IF(M652="ПП",РПП*AA652*(U652/1.5),IF(M652="ВП",ВПр*AA652*(U652/1.5),IF(M652="РПА",РПА*AA652*(U652/1.5),IF(M652="КПА",кпа*AA652*(U652/1.5),0))))</f>
        <v>0</v>
      </c>
      <c r="AW652" s="44">
        <f t="shared" si="361"/>
        <v>0</v>
      </c>
      <c r="AX652" s="44">
        <f t="shared" si="362"/>
        <v>0</v>
      </c>
      <c r="AY652" s="44">
        <f t="shared" si="363"/>
        <v>0</v>
      </c>
      <c r="AZ652" s="44">
        <f t="shared" si="364"/>
        <v>0</v>
      </c>
      <c r="BA652" s="44">
        <f t="shared" si="365"/>
        <v>0</v>
      </c>
      <c r="BB652" s="44">
        <f t="shared" si="366"/>
        <v>0</v>
      </c>
      <c r="BC652" s="44">
        <f t="shared" si="367"/>
        <v>0</v>
      </c>
      <c r="BD652" s="44">
        <f t="shared" si="368"/>
        <v>0.33333333333333331</v>
      </c>
      <c r="BE652" s="45">
        <f t="shared" si="369"/>
        <v>0.33333333333333331</v>
      </c>
      <c r="BF652" s="46"/>
      <c r="BG652" s="47">
        <f t="shared" si="370"/>
        <v>0</v>
      </c>
      <c r="BH652" s="47">
        <f t="shared" si="371"/>
        <v>0</v>
      </c>
      <c r="BI652" s="47">
        <f t="shared" si="372"/>
        <v>0</v>
      </c>
      <c r="BJ652" s="48">
        <f t="shared" si="373"/>
        <v>0</v>
      </c>
      <c r="BK652" s="48">
        <f t="shared" si="374"/>
        <v>0</v>
      </c>
      <c r="BL652" s="48">
        <f t="shared" si="375"/>
        <v>0.33333333333333331</v>
      </c>
    </row>
    <row r="653" spans="1:64" s="2" customFormat="1" ht="30" customHeight="1">
      <c r="A653" s="29" t="str">
        <f t="shared" si="342"/>
        <v>Д</v>
      </c>
      <c r="B653" s="29" t="str">
        <f t="shared" si="343"/>
        <v>Б</v>
      </c>
      <c r="C653" s="30" t="s">
        <v>241</v>
      </c>
      <c r="D653" s="31" t="str">
        <f t="shared" si="344"/>
        <v>'02.03.01</v>
      </c>
      <c r="E653" s="32" t="str">
        <f t="shared" si="345"/>
        <v>Математика и компьютерные науки</v>
      </c>
      <c r="F653" s="33" t="s">
        <v>174</v>
      </c>
      <c r="G653" s="33" t="s">
        <v>75</v>
      </c>
      <c r="H653" s="34"/>
      <c r="I653" s="34"/>
      <c r="J653" s="35" t="s">
        <v>182</v>
      </c>
      <c r="K653" s="36" t="s">
        <v>172</v>
      </c>
      <c r="L653" s="36">
        <v>9</v>
      </c>
      <c r="M653" s="37" t="s">
        <v>183</v>
      </c>
      <c r="N653" s="36"/>
      <c r="O653" s="36"/>
      <c r="P653" s="36"/>
      <c r="Q653" s="37"/>
      <c r="R653" s="36"/>
      <c r="S653" s="36"/>
      <c r="T653" s="36"/>
      <c r="U653" s="36"/>
      <c r="V653" s="36"/>
      <c r="W653" s="39" t="str">
        <f t="shared" si="346"/>
        <v>НКНбд</v>
      </c>
      <c r="X653" s="36" t="s">
        <v>160</v>
      </c>
      <c r="Y653" s="36">
        <v>1</v>
      </c>
      <c r="Z653" s="36">
        <v>1</v>
      </c>
      <c r="AA653" s="39">
        <f t="shared" si="347"/>
        <v>4</v>
      </c>
      <c r="AB653" s="36">
        <v>3</v>
      </c>
      <c r="AC653" s="36">
        <v>1</v>
      </c>
      <c r="AD653" s="40">
        <f t="shared" si="348"/>
        <v>1</v>
      </c>
      <c r="AE653" s="41">
        <f t="shared" si="349"/>
        <v>1</v>
      </c>
      <c r="AF653" s="41">
        <f t="shared" si="350"/>
        <v>4</v>
      </c>
      <c r="AG653" s="42" t="s">
        <v>80</v>
      </c>
      <c r="AH653" s="37" t="s">
        <v>169</v>
      </c>
      <c r="AI653" s="37"/>
      <c r="AJ653" s="43" t="s">
        <v>184</v>
      </c>
      <c r="AK653" s="37"/>
      <c r="AL653" s="44">
        <f t="shared" si="351"/>
        <v>0</v>
      </c>
      <c r="AM653" s="44">
        <f t="shared" si="352"/>
        <v>0</v>
      </c>
      <c r="AN653" s="44">
        <f t="shared" si="353"/>
        <v>0</v>
      </c>
      <c r="AO653" s="44">
        <f t="shared" si="354"/>
        <v>0</v>
      </c>
      <c r="AP653" s="44">
        <f t="shared" si="355"/>
        <v>0</v>
      </c>
      <c r="AQ653" s="44">
        <f t="shared" si="356"/>
        <v>0</v>
      </c>
      <c r="AR653" s="44">
        <f t="shared" si="357"/>
        <v>0</v>
      </c>
      <c r="AS653" s="44">
        <f t="shared" si="358"/>
        <v>0</v>
      </c>
      <c r="AT653" s="44">
        <f t="shared" si="359"/>
        <v>0</v>
      </c>
      <c r="AU653" s="44">
        <f t="shared" si="360"/>
        <v>0</v>
      </c>
      <c r="AV653" s="44">
        <f>IF(M653="ПП",РПП*AA653*(U653/1.5),IF(M653="ВП",ВПр*AA653*(U653/1.5),IF(M653="РПА",РПА*AA653*(U653/1.5),IF(M653="КПА",кпа*AA653*(U653/1.5),0))))</f>
        <v>0</v>
      </c>
      <c r="AW653" s="44">
        <f t="shared" si="361"/>
        <v>0</v>
      </c>
      <c r="AX653" s="44">
        <f t="shared" si="362"/>
        <v>0</v>
      </c>
      <c r="AY653" s="44">
        <f t="shared" si="363"/>
        <v>0</v>
      </c>
      <c r="AZ653" s="44">
        <f t="shared" si="364"/>
        <v>0</v>
      </c>
      <c r="BA653" s="44">
        <f t="shared" si="365"/>
        <v>0</v>
      </c>
      <c r="BB653" s="44">
        <f t="shared" si="366"/>
        <v>0</v>
      </c>
      <c r="BC653" s="44">
        <f t="shared" si="367"/>
        <v>0</v>
      </c>
      <c r="BD653" s="44">
        <f t="shared" si="368"/>
        <v>2</v>
      </c>
      <c r="BE653" s="45">
        <f t="shared" si="369"/>
        <v>2</v>
      </c>
      <c r="BF653" s="46"/>
      <c r="BG653" s="47">
        <f t="shared" si="370"/>
        <v>0</v>
      </c>
      <c r="BH653" s="47">
        <f t="shared" si="371"/>
        <v>0</v>
      </c>
      <c r="BI653" s="47">
        <f t="shared" si="372"/>
        <v>0</v>
      </c>
      <c r="BJ653" s="48">
        <f t="shared" si="373"/>
        <v>0</v>
      </c>
      <c r="BK653" s="48">
        <f t="shared" si="374"/>
        <v>0</v>
      </c>
      <c r="BL653" s="48">
        <f t="shared" si="375"/>
        <v>2</v>
      </c>
    </row>
    <row r="654" spans="1:64" s="2" customFormat="1" ht="30" customHeight="1">
      <c r="A654" s="29" t="str">
        <f t="shared" si="342"/>
        <v>Д</v>
      </c>
      <c r="B654" s="29" t="str">
        <f t="shared" si="343"/>
        <v>Б</v>
      </c>
      <c r="C654" s="30" t="s">
        <v>241</v>
      </c>
      <c r="D654" s="31" t="str">
        <f t="shared" si="344"/>
        <v>'02.03.01</v>
      </c>
      <c r="E654" s="32" t="str">
        <f t="shared" si="345"/>
        <v>Математика и компьютерные науки</v>
      </c>
      <c r="F654" s="33" t="s">
        <v>174</v>
      </c>
      <c r="G654" s="33" t="s">
        <v>75</v>
      </c>
      <c r="H654" s="34"/>
      <c r="I654" s="34"/>
      <c r="J654" s="35" t="s">
        <v>185</v>
      </c>
      <c r="K654" s="36" t="s">
        <v>172</v>
      </c>
      <c r="L654" s="36">
        <v>9</v>
      </c>
      <c r="M654" s="37" t="s">
        <v>186</v>
      </c>
      <c r="N654" s="36"/>
      <c r="O654" s="36"/>
      <c r="P654" s="36"/>
      <c r="Q654" s="37" t="s">
        <v>181</v>
      </c>
      <c r="R654" s="36"/>
      <c r="S654" s="36"/>
      <c r="T654" s="36"/>
      <c r="U654" s="36"/>
      <c r="V654" s="36"/>
      <c r="W654" s="39" t="str">
        <f t="shared" si="346"/>
        <v>НКНбд</v>
      </c>
      <c r="X654" s="36" t="s">
        <v>160</v>
      </c>
      <c r="Y654" s="36">
        <v>1</v>
      </c>
      <c r="Z654" s="36">
        <v>1</v>
      </c>
      <c r="AA654" s="39">
        <f t="shared" si="347"/>
        <v>4</v>
      </c>
      <c r="AB654" s="36">
        <v>3</v>
      </c>
      <c r="AC654" s="36">
        <v>1</v>
      </c>
      <c r="AD654" s="40">
        <f t="shared" si="348"/>
        <v>1</v>
      </c>
      <c r="AE654" s="41">
        <f t="shared" si="349"/>
        <v>1</v>
      </c>
      <c r="AF654" s="41">
        <f t="shared" si="350"/>
        <v>4</v>
      </c>
      <c r="AG654" s="42" t="s">
        <v>93</v>
      </c>
      <c r="AH654" s="37" t="s">
        <v>81</v>
      </c>
      <c r="AI654" s="37" t="s">
        <v>82</v>
      </c>
      <c r="AJ654" s="43" t="s">
        <v>187</v>
      </c>
      <c r="AK654" s="37"/>
      <c r="AL654" s="44">
        <f t="shared" si="351"/>
        <v>0</v>
      </c>
      <c r="AM654" s="44">
        <f t="shared" si="352"/>
        <v>0</v>
      </c>
      <c r="AN654" s="44">
        <f t="shared" si="353"/>
        <v>0</v>
      </c>
      <c r="AO654" s="44">
        <f t="shared" si="354"/>
        <v>0</v>
      </c>
      <c r="AP654" s="44">
        <f t="shared" si="355"/>
        <v>0</v>
      </c>
      <c r="AQ654" s="44">
        <f t="shared" si="356"/>
        <v>0</v>
      </c>
      <c r="AR654" s="44">
        <f t="shared" si="357"/>
        <v>0</v>
      </c>
      <c r="AS654" s="44">
        <f t="shared" si="358"/>
        <v>0</v>
      </c>
      <c r="AT654" s="44">
        <f t="shared" si="359"/>
        <v>0</v>
      </c>
      <c r="AU654" s="44">
        <f t="shared" si="360"/>
        <v>0</v>
      </c>
      <c r="AV654" s="44">
        <f>IF(M654="ПП",РПП*AA654*(U654/1.5),IF(M654="ВП",ВПр*AA654*(U654/1.5),IF(M654="РПА",РПА*AA654*(U654/1.5),IF(M654="КПА",кпа*AA654*(U654/1.5),0))))</f>
        <v>0</v>
      </c>
      <c r="AW654" s="44">
        <f t="shared" si="361"/>
        <v>0</v>
      </c>
      <c r="AX654" s="44">
        <f t="shared" si="362"/>
        <v>0</v>
      </c>
      <c r="AY654" s="44">
        <f t="shared" si="363"/>
        <v>0</v>
      </c>
      <c r="AZ654" s="44">
        <f t="shared" si="364"/>
        <v>0</v>
      </c>
      <c r="BA654" s="44">
        <f t="shared" si="365"/>
        <v>0</v>
      </c>
      <c r="BB654" s="44">
        <f t="shared" si="366"/>
        <v>0</v>
      </c>
      <c r="BC654" s="44">
        <f t="shared" si="367"/>
        <v>0</v>
      </c>
      <c r="BD654" s="44">
        <f t="shared" si="368"/>
        <v>1</v>
      </c>
      <c r="BE654" s="45">
        <f t="shared" si="369"/>
        <v>1</v>
      </c>
      <c r="BF654" s="46"/>
      <c r="BG654" s="47">
        <f t="shared" si="370"/>
        <v>0</v>
      </c>
      <c r="BH654" s="47">
        <f t="shared" si="371"/>
        <v>0</v>
      </c>
      <c r="BI654" s="47">
        <f t="shared" si="372"/>
        <v>0</v>
      </c>
      <c r="BJ654" s="48">
        <f t="shared" si="373"/>
        <v>0</v>
      </c>
      <c r="BK654" s="48">
        <f t="shared" si="374"/>
        <v>0</v>
      </c>
      <c r="BL654" s="48">
        <f t="shared" si="375"/>
        <v>1</v>
      </c>
    </row>
    <row r="655" spans="1:64" s="2" customFormat="1" ht="30" customHeight="1">
      <c r="A655" s="29" t="str">
        <f t="shared" si="342"/>
        <v>Д</v>
      </c>
      <c r="B655" s="29" t="str">
        <f t="shared" si="343"/>
        <v>Б</v>
      </c>
      <c r="C655" s="30" t="s">
        <v>241</v>
      </c>
      <c r="D655" s="31" t="str">
        <f t="shared" si="344"/>
        <v>'02.03.01</v>
      </c>
      <c r="E655" s="32" t="str">
        <f t="shared" si="345"/>
        <v>Математика и компьютерные науки</v>
      </c>
      <c r="F655" s="33" t="s">
        <v>174</v>
      </c>
      <c r="G655" s="33" t="s">
        <v>75</v>
      </c>
      <c r="H655" s="34"/>
      <c r="I655" s="34"/>
      <c r="J655" s="35" t="s">
        <v>185</v>
      </c>
      <c r="K655" s="36" t="s">
        <v>172</v>
      </c>
      <c r="L655" s="36">
        <v>9</v>
      </c>
      <c r="M655" s="37" t="s">
        <v>186</v>
      </c>
      <c r="N655" s="36"/>
      <c r="O655" s="36"/>
      <c r="P655" s="36"/>
      <c r="Q655" s="37" t="s">
        <v>181</v>
      </c>
      <c r="R655" s="36"/>
      <c r="S655" s="36"/>
      <c r="T655" s="36"/>
      <c r="U655" s="36"/>
      <c r="V655" s="36"/>
      <c r="W655" s="39" t="str">
        <f t="shared" si="346"/>
        <v>НКНбд</v>
      </c>
      <c r="X655" s="36" t="s">
        <v>160</v>
      </c>
      <c r="Y655" s="36">
        <v>1</v>
      </c>
      <c r="Z655" s="36">
        <v>1</v>
      </c>
      <c r="AA655" s="39">
        <f t="shared" si="347"/>
        <v>4</v>
      </c>
      <c r="AB655" s="36">
        <v>3</v>
      </c>
      <c r="AC655" s="36">
        <v>1</v>
      </c>
      <c r="AD655" s="40">
        <f t="shared" si="348"/>
        <v>1</v>
      </c>
      <c r="AE655" s="41">
        <f t="shared" si="349"/>
        <v>1</v>
      </c>
      <c r="AF655" s="41">
        <f t="shared" si="350"/>
        <v>4</v>
      </c>
      <c r="AG655" s="42" t="s">
        <v>80</v>
      </c>
      <c r="AH655" s="37" t="s">
        <v>169</v>
      </c>
      <c r="AI655" s="37"/>
      <c r="AJ655" s="50" t="s">
        <v>188</v>
      </c>
      <c r="AK655" s="37"/>
      <c r="AL655" s="44">
        <f t="shared" si="351"/>
        <v>0</v>
      </c>
      <c r="AM655" s="44">
        <f t="shared" si="352"/>
        <v>0</v>
      </c>
      <c r="AN655" s="44">
        <f t="shared" si="353"/>
        <v>0</v>
      </c>
      <c r="AO655" s="44">
        <f t="shared" si="354"/>
        <v>0</v>
      </c>
      <c r="AP655" s="44">
        <f t="shared" si="355"/>
        <v>0</v>
      </c>
      <c r="AQ655" s="44">
        <f t="shared" si="356"/>
        <v>0</v>
      </c>
      <c r="AR655" s="44">
        <f t="shared" si="357"/>
        <v>0</v>
      </c>
      <c r="AS655" s="44">
        <f t="shared" si="358"/>
        <v>0</v>
      </c>
      <c r="AT655" s="44">
        <f t="shared" si="359"/>
        <v>0</v>
      </c>
      <c r="AU655" s="44">
        <f t="shared" si="360"/>
        <v>0</v>
      </c>
      <c r="AV655" s="44">
        <f>IF(M655="ПП",РПП*AA655*(U655/1.5),IF(M655="ВП",ВПр*AA655*(U655/1.5),IF(M655="РПА",РПА*AA655*(U655/1.5),IF(M655="КПА",кпа*AA655*(U655/1.5),0))))</f>
        <v>0</v>
      </c>
      <c r="AW655" s="44">
        <f t="shared" si="361"/>
        <v>0</v>
      </c>
      <c r="AX655" s="44">
        <f t="shared" si="362"/>
        <v>0</v>
      </c>
      <c r="AY655" s="44">
        <f t="shared" si="363"/>
        <v>0</v>
      </c>
      <c r="AZ655" s="44">
        <f t="shared" si="364"/>
        <v>0</v>
      </c>
      <c r="BA655" s="44">
        <f t="shared" si="365"/>
        <v>0</v>
      </c>
      <c r="BB655" s="44">
        <f t="shared" si="366"/>
        <v>0</v>
      </c>
      <c r="BC655" s="44">
        <f t="shared" si="367"/>
        <v>0</v>
      </c>
      <c r="BD655" s="44">
        <f t="shared" si="368"/>
        <v>1</v>
      </c>
      <c r="BE655" s="45">
        <f t="shared" si="369"/>
        <v>1</v>
      </c>
      <c r="BF655" s="46"/>
      <c r="BG655" s="47">
        <f t="shared" si="370"/>
        <v>0</v>
      </c>
      <c r="BH655" s="47">
        <f t="shared" si="371"/>
        <v>0</v>
      </c>
      <c r="BI655" s="47">
        <f t="shared" si="372"/>
        <v>0</v>
      </c>
      <c r="BJ655" s="48">
        <f t="shared" si="373"/>
        <v>0</v>
      </c>
      <c r="BK655" s="48">
        <f t="shared" si="374"/>
        <v>0</v>
      </c>
      <c r="BL655" s="48">
        <f t="shared" si="375"/>
        <v>1</v>
      </c>
    </row>
    <row r="656" spans="1:64" s="2" customFormat="1" ht="30" customHeight="1">
      <c r="A656" s="29" t="str">
        <f t="shared" si="342"/>
        <v>Д</v>
      </c>
      <c r="B656" s="29" t="str">
        <f t="shared" si="343"/>
        <v>Б</v>
      </c>
      <c r="C656" s="30" t="s">
        <v>241</v>
      </c>
      <c r="D656" s="31" t="str">
        <f t="shared" si="344"/>
        <v>'02.03.01</v>
      </c>
      <c r="E656" s="32" t="str">
        <f t="shared" si="345"/>
        <v>Математика и компьютерные науки</v>
      </c>
      <c r="F656" s="33" t="s">
        <v>174</v>
      </c>
      <c r="G656" s="33" t="s">
        <v>75</v>
      </c>
      <c r="H656" s="34"/>
      <c r="I656" s="34"/>
      <c r="J656" s="35" t="s">
        <v>185</v>
      </c>
      <c r="K656" s="36" t="s">
        <v>172</v>
      </c>
      <c r="L656" s="36">
        <v>9</v>
      </c>
      <c r="M656" s="37" t="s">
        <v>186</v>
      </c>
      <c r="N656" s="36"/>
      <c r="O656" s="36"/>
      <c r="P656" s="36"/>
      <c r="Q656" s="37" t="s">
        <v>181</v>
      </c>
      <c r="R656" s="36"/>
      <c r="S656" s="36"/>
      <c r="T656" s="36"/>
      <c r="U656" s="36"/>
      <c r="V656" s="36"/>
      <c r="W656" s="39" t="str">
        <f t="shared" si="346"/>
        <v>НКНбд</v>
      </c>
      <c r="X656" s="36" t="s">
        <v>160</v>
      </c>
      <c r="Y656" s="36">
        <v>1</v>
      </c>
      <c r="Z656" s="36">
        <v>1</v>
      </c>
      <c r="AA656" s="39">
        <f t="shared" si="347"/>
        <v>4</v>
      </c>
      <c r="AB656" s="36">
        <v>3</v>
      </c>
      <c r="AC656" s="36">
        <v>1</v>
      </c>
      <c r="AD656" s="40">
        <f t="shared" si="348"/>
        <v>1</v>
      </c>
      <c r="AE656" s="41">
        <f t="shared" si="349"/>
        <v>1</v>
      </c>
      <c r="AF656" s="41">
        <f t="shared" si="350"/>
        <v>4</v>
      </c>
      <c r="AG656" s="42" t="s">
        <v>80</v>
      </c>
      <c r="AH656" s="37" t="s">
        <v>169</v>
      </c>
      <c r="AI656" s="37"/>
      <c r="AJ656" s="43" t="s">
        <v>189</v>
      </c>
      <c r="AK656" s="37"/>
      <c r="AL656" s="44">
        <f t="shared" si="351"/>
        <v>0</v>
      </c>
      <c r="AM656" s="44">
        <f t="shared" si="352"/>
        <v>0</v>
      </c>
      <c r="AN656" s="44">
        <f t="shared" si="353"/>
        <v>0</v>
      </c>
      <c r="AO656" s="44">
        <f t="shared" si="354"/>
        <v>0</v>
      </c>
      <c r="AP656" s="44">
        <f t="shared" si="355"/>
        <v>0</v>
      </c>
      <c r="AQ656" s="44">
        <f t="shared" si="356"/>
        <v>0</v>
      </c>
      <c r="AR656" s="44">
        <f t="shared" si="357"/>
        <v>0</v>
      </c>
      <c r="AS656" s="44">
        <f t="shared" si="358"/>
        <v>0</v>
      </c>
      <c r="AT656" s="44">
        <f t="shared" si="359"/>
        <v>0</v>
      </c>
      <c r="AU656" s="44">
        <f t="shared" si="360"/>
        <v>0</v>
      </c>
      <c r="AV656" s="44">
        <f>IF(M656="ПП",РПП*AA656*(U656/1.5),IF(M656="ВП",ВПр*AA656*(U656/1.5),IF(M656="РПА",РПА*AA656*(U656/1.5),IF(M656="КПА",кпа*AA656*(U656/1.5),0))))</f>
        <v>0</v>
      </c>
      <c r="AW656" s="44">
        <f t="shared" si="361"/>
        <v>0</v>
      </c>
      <c r="AX656" s="44">
        <f t="shared" si="362"/>
        <v>0</v>
      </c>
      <c r="AY656" s="44">
        <f t="shared" si="363"/>
        <v>0</v>
      </c>
      <c r="AZ656" s="44">
        <f t="shared" si="364"/>
        <v>0</v>
      </c>
      <c r="BA656" s="44">
        <f t="shared" si="365"/>
        <v>0</v>
      </c>
      <c r="BB656" s="44">
        <f t="shared" si="366"/>
        <v>0</v>
      </c>
      <c r="BC656" s="44">
        <f t="shared" si="367"/>
        <v>0</v>
      </c>
      <c r="BD656" s="44">
        <f t="shared" si="368"/>
        <v>1</v>
      </c>
      <c r="BE656" s="45">
        <f t="shared" si="369"/>
        <v>1</v>
      </c>
      <c r="BF656" s="46"/>
      <c r="BG656" s="47">
        <f t="shared" si="370"/>
        <v>0</v>
      </c>
      <c r="BH656" s="47">
        <f t="shared" si="371"/>
        <v>0</v>
      </c>
      <c r="BI656" s="47">
        <f t="shared" si="372"/>
        <v>0</v>
      </c>
      <c r="BJ656" s="48">
        <f t="shared" si="373"/>
        <v>0</v>
      </c>
      <c r="BK656" s="48">
        <f t="shared" si="374"/>
        <v>0</v>
      </c>
      <c r="BL656" s="48">
        <f t="shared" si="375"/>
        <v>1</v>
      </c>
    </row>
    <row r="657" spans="1:64" s="2" customFormat="1" ht="30" customHeight="1">
      <c r="A657" s="29" t="str">
        <f t="shared" si="342"/>
        <v>Д</v>
      </c>
      <c r="B657" s="29" t="str">
        <f t="shared" si="343"/>
        <v>Б</v>
      </c>
      <c r="C657" s="30" t="s">
        <v>241</v>
      </c>
      <c r="D657" s="31" t="str">
        <f t="shared" si="344"/>
        <v>'02.03.01</v>
      </c>
      <c r="E657" s="32" t="str">
        <f t="shared" si="345"/>
        <v>Математика и компьютерные науки</v>
      </c>
      <c r="F657" s="33" t="s">
        <v>174</v>
      </c>
      <c r="G657" s="33" t="s">
        <v>75</v>
      </c>
      <c r="H657" s="34"/>
      <c r="I657" s="34"/>
      <c r="J657" s="35" t="s">
        <v>185</v>
      </c>
      <c r="K657" s="36" t="s">
        <v>172</v>
      </c>
      <c r="L657" s="36">
        <v>9</v>
      </c>
      <c r="M657" s="37" t="s">
        <v>186</v>
      </c>
      <c r="N657" s="36"/>
      <c r="O657" s="36"/>
      <c r="P657" s="36"/>
      <c r="Q657" s="37" t="s">
        <v>181</v>
      </c>
      <c r="R657" s="36"/>
      <c r="S657" s="36"/>
      <c r="T657" s="36"/>
      <c r="U657" s="36"/>
      <c r="V657" s="36"/>
      <c r="W657" s="39" t="str">
        <f t="shared" si="346"/>
        <v>НКНбд</v>
      </c>
      <c r="X657" s="36" t="s">
        <v>160</v>
      </c>
      <c r="Y657" s="36">
        <v>1</v>
      </c>
      <c r="Z657" s="36">
        <v>1</v>
      </c>
      <c r="AA657" s="39">
        <f t="shared" si="347"/>
        <v>4</v>
      </c>
      <c r="AB657" s="36">
        <v>3</v>
      </c>
      <c r="AC657" s="36">
        <v>1</v>
      </c>
      <c r="AD657" s="40">
        <f t="shared" si="348"/>
        <v>1</v>
      </c>
      <c r="AE657" s="41">
        <f t="shared" si="349"/>
        <v>1</v>
      </c>
      <c r="AF657" s="41">
        <f t="shared" si="350"/>
        <v>4</v>
      </c>
      <c r="AG657" s="42" t="s">
        <v>80</v>
      </c>
      <c r="AH657" s="37" t="s">
        <v>169</v>
      </c>
      <c r="AI657" s="37"/>
      <c r="AJ657" s="51" t="s">
        <v>190</v>
      </c>
      <c r="AK657" s="37"/>
      <c r="AL657" s="44">
        <f t="shared" si="351"/>
        <v>0</v>
      </c>
      <c r="AM657" s="44">
        <f t="shared" si="352"/>
        <v>0</v>
      </c>
      <c r="AN657" s="44">
        <f t="shared" si="353"/>
        <v>0</v>
      </c>
      <c r="AO657" s="44">
        <f t="shared" si="354"/>
        <v>0</v>
      </c>
      <c r="AP657" s="44">
        <f t="shared" si="355"/>
        <v>0</v>
      </c>
      <c r="AQ657" s="44">
        <f t="shared" si="356"/>
        <v>0</v>
      </c>
      <c r="AR657" s="44">
        <f t="shared" si="357"/>
        <v>0</v>
      </c>
      <c r="AS657" s="44">
        <f t="shared" si="358"/>
        <v>0</v>
      </c>
      <c r="AT657" s="44">
        <f t="shared" si="359"/>
        <v>0</v>
      </c>
      <c r="AU657" s="44">
        <f t="shared" si="360"/>
        <v>0</v>
      </c>
      <c r="AV657" s="44">
        <f>IF(M657="ПП",РПП*AA657*(U657/1.5),IF(M657="ВП",ВПр*AA657*(U657/1.5),IF(M657="РПА",РПА*AA657*(U657/1.5),IF(M657="КПА",кпа*AA657*(U657/1.5),0))))</f>
        <v>0</v>
      </c>
      <c r="AW657" s="44">
        <f t="shared" si="361"/>
        <v>0</v>
      </c>
      <c r="AX657" s="44">
        <f t="shared" si="362"/>
        <v>0</v>
      </c>
      <c r="AY657" s="44">
        <f t="shared" si="363"/>
        <v>0</v>
      </c>
      <c r="AZ657" s="44">
        <f t="shared" si="364"/>
        <v>0</v>
      </c>
      <c r="BA657" s="44">
        <f t="shared" si="365"/>
        <v>0</v>
      </c>
      <c r="BB657" s="44">
        <f t="shared" si="366"/>
        <v>0</v>
      </c>
      <c r="BC657" s="44">
        <f t="shared" si="367"/>
        <v>0</v>
      </c>
      <c r="BD657" s="44">
        <f t="shared" si="368"/>
        <v>1</v>
      </c>
      <c r="BE657" s="45">
        <f t="shared" si="369"/>
        <v>1</v>
      </c>
      <c r="BF657" s="46"/>
      <c r="BG657" s="47">
        <f t="shared" si="370"/>
        <v>0</v>
      </c>
      <c r="BH657" s="47">
        <f t="shared" si="371"/>
        <v>0</v>
      </c>
      <c r="BI657" s="47">
        <f t="shared" si="372"/>
        <v>0</v>
      </c>
      <c r="BJ657" s="48">
        <f t="shared" si="373"/>
        <v>0</v>
      </c>
      <c r="BK657" s="48">
        <f t="shared" si="374"/>
        <v>0</v>
      </c>
      <c r="BL657" s="48">
        <f t="shared" si="375"/>
        <v>1</v>
      </c>
    </row>
    <row r="658" spans="1:64" s="2" customFormat="1" ht="30" customHeight="1">
      <c r="A658" s="29" t="str">
        <f t="shared" si="342"/>
        <v>Д</v>
      </c>
      <c r="B658" s="29" t="str">
        <f t="shared" si="343"/>
        <v>Б</v>
      </c>
      <c r="C658" s="30" t="s">
        <v>241</v>
      </c>
      <c r="D658" s="31" t="str">
        <f t="shared" si="344"/>
        <v>'02.03.01</v>
      </c>
      <c r="E658" s="32" t="str">
        <f t="shared" si="345"/>
        <v>Математика и компьютерные науки</v>
      </c>
      <c r="F658" s="33" t="s">
        <v>174</v>
      </c>
      <c r="G658" s="33" t="s">
        <v>75</v>
      </c>
      <c r="H658" s="34"/>
      <c r="I658" s="34"/>
      <c r="J658" s="35" t="s">
        <v>191</v>
      </c>
      <c r="K658" s="38" t="s">
        <v>172</v>
      </c>
      <c r="L658" s="36">
        <v>9</v>
      </c>
      <c r="M658" s="37" t="s">
        <v>192</v>
      </c>
      <c r="N658" s="38"/>
      <c r="O658" s="38"/>
      <c r="P658" s="38"/>
      <c r="Q658" s="37"/>
      <c r="R658" s="38"/>
      <c r="S658" s="38"/>
      <c r="T658" s="38"/>
      <c r="U658" s="38"/>
      <c r="V658" s="38"/>
      <c r="W658" s="39" t="str">
        <f t="shared" si="346"/>
        <v>НКНбд</v>
      </c>
      <c r="X658" s="36" t="s">
        <v>160</v>
      </c>
      <c r="Y658" s="36">
        <v>1</v>
      </c>
      <c r="Z658" s="36">
        <v>1</v>
      </c>
      <c r="AA658" s="39">
        <f t="shared" si="347"/>
        <v>4</v>
      </c>
      <c r="AB658" s="36">
        <v>3</v>
      </c>
      <c r="AC658" s="36">
        <v>1</v>
      </c>
      <c r="AD658" s="40">
        <f t="shared" si="348"/>
        <v>1</v>
      </c>
      <c r="AE658" s="41">
        <f t="shared" si="349"/>
        <v>1</v>
      </c>
      <c r="AF658" s="41">
        <f t="shared" si="350"/>
        <v>4</v>
      </c>
      <c r="AG658" s="42" t="s">
        <v>80</v>
      </c>
      <c r="AH658" s="37" t="s">
        <v>81</v>
      </c>
      <c r="AI658" s="37" t="s">
        <v>94</v>
      </c>
      <c r="AJ658" s="43" t="s">
        <v>107</v>
      </c>
      <c r="AK658" s="37"/>
      <c r="AL658" s="44">
        <f t="shared" si="351"/>
        <v>0</v>
      </c>
      <c r="AM658" s="44">
        <f t="shared" si="352"/>
        <v>0</v>
      </c>
      <c r="AN658" s="44">
        <f t="shared" si="353"/>
        <v>0</v>
      </c>
      <c r="AO658" s="44">
        <f t="shared" si="354"/>
        <v>0</v>
      </c>
      <c r="AP658" s="44">
        <f t="shared" si="355"/>
        <v>0</v>
      </c>
      <c r="AQ658" s="44">
        <f t="shared" si="356"/>
        <v>0</v>
      </c>
      <c r="AR658" s="44">
        <f t="shared" si="357"/>
        <v>0</v>
      </c>
      <c r="AS658" s="44">
        <f t="shared" si="358"/>
        <v>0</v>
      </c>
      <c r="AT658" s="44">
        <f t="shared" si="359"/>
        <v>0</v>
      </c>
      <c r="AU658" s="44">
        <f t="shared" si="360"/>
        <v>0</v>
      </c>
      <c r="AV658" s="44">
        <f>IF(M658="ПП",РПП*AA658*(U658/1.5),IF(M658="ВП",ВПр*AA658*(U658/1.5),IF(M658="РПА",РПА*AA658*(U658/1.5),IF(M658="КПА",кпа*AA658*(U658/1.5),0))))</f>
        <v>0</v>
      </c>
      <c r="AW658" s="44">
        <f t="shared" si="361"/>
        <v>0</v>
      </c>
      <c r="AX658" s="44">
        <f t="shared" si="362"/>
        <v>0</v>
      </c>
      <c r="AY658" s="44">
        <f t="shared" si="363"/>
        <v>0</v>
      </c>
      <c r="AZ658" s="44">
        <f t="shared" si="364"/>
        <v>0</v>
      </c>
      <c r="BA658" s="44">
        <f t="shared" si="365"/>
        <v>0</v>
      </c>
      <c r="BB658" s="44">
        <f t="shared" si="366"/>
        <v>0</v>
      </c>
      <c r="BC658" s="44">
        <f t="shared" si="367"/>
        <v>0</v>
      </c>
      <c r="BD658" s="44">
        <f t="shared" si="368"/>
        <v>2</v>
      </c>
      <c r="BE658" s="45">
        <f t="shared" si="369"/>
        <v>2</v>
      </c>
      <c r="BF658" s="46"/>
      <c r="BG658" s="47">
        <f t="shared" si="370"/>
        <v>0</v>
      </c>
      <c r="BH658" s="47">
        <f t="shared" si="371"/>
        <v>0</v>
      </c>
      <c r="BI658" s="47">
        <f t="shared" si="372"/>
        <v>0</v>
      </c>
      <c r="BJ658" s="48">
        <f t="shared" si="373"/>
        <v>0</v>
      </c>
      <c r="BK658" s="48">
        <f t="shared" si="374"/>
        <v>0</v>
      </c>
      <c r="BL658" s="48">
        <f t="shared" si="375"/>
        <v>2</v>
      </c>
    </row>
    <row r="659" spans="1:64" s="2" customFormat="1" ht="30" customHeight="1">
      <c r="A659" s="29" t="str">
        <f t="shared" si="342"/>
        <v>Д</v>
      </c>
      <c r="B659" s="29" t="str">
        <f t="shared" si="343"/>
        <v>Б</v>
      </c>
      <c r="C659" s="30" t="s">
        <v>241</v>
      </c>
      <c r="D659" s="31" t="str">
        <f t="shared" si="344"/>
        <v>'02.03.01</v>
      </c>
      <c r="E659" s="32" t="str">
        <f t="shared" si="345"/>
        <v>Математика и компьютерные науки</v>
      </c>
      <c r="F659" s="33" t="s">
        <v>174</v>
      </c>
      <c r="G659" s="33" t="s">
        <v>75</v>
      </c>
      <c r="H659" s="34"/>
      <c r="I659" s="34"/>
      <c r="J659" s="35" t="s">
        <v>185</v>
      </c>
      <c r="K659" s="36" t="s">
        <v>172</v>
      </c>
      <c r="L659" s="36">
        <v>9</v>
      </c>
      <c r="M659" s="37" t="s">
        <v>186</v>
      </c>
      <c r="N659" s="36"/>
      <c r="O659" s="36"/>
      <c r="P659" s="36"/>
      <c r="Q659" s="37" t="s">
        <v>177</v>
      </c>
      <c r="R659" s="36"/>
      <c r="S659" s="36"/>
      <c r="T659" s="36"/>
      <c r="U659" s="36"/>
      <c r="V659" s="36"/>
      <c r="W659" s="39" t="str">
        <f t="shared" si="346"/>
        <v>НКНбд</v>
      </c>
      <c r="X659" s="36" t="s">
        <v>160</v>
      </c>
      <c r="Y659" s="36">
        <v>1</v>
      </c>
      <c r="Z659" s="36">
        <v>1</v>
      </c>
      <c r="AA659" s="39">
        <f t="shared" si="347"/>
        <v>4</v>
      </c>
      <c r="AB659" s="36">
        <v>3</v>
      </c>
      <c r="AC659" s="36">
        <v>1</v>
      </c>
      <c r="AD659" s="40">
        <f t="shared" si="348"/>
        <v>1</v>
      </c>
      <c r="AE659" s="41">
        <f t="shared" si="349"/>
        <v>1</v>
      </c>
      <c r="AF659" s="41">
        <f t="shared" si="350"/>
        <v>4</v>
      </c>
      <c r="AG659" s="42" t="s">
        <v>93</v>
      </c>
      <c r="AH659" s="37" t="s">
        <v>81</v>
      </c>
      <c r="AI659" s="37" t="s">
        <v>82</v>
      </c>
      <c r="AJ659" s="43" t="s">
        <v>187</v>
      </c>
      <c r="AK659" s="37"/>
      <c r="AL659" s="44">
        <f t="shared" si="351"/>
        <v>0</v>
      </c>
      <c r="AM659" s="44">
        <f t="shared" si="352"/>
        <v>0</v>
      </c>
      <c r="AN659" s="44">
        <f t="shared" si="353"/>
        <v>0</v>
      </c>
      <c r="AO659" s="44">
        <f t="shared" si="354"/>
        <v>0</v>
      </c>
      <c r="AP659" s="44">
        <f t="shared" si="355"/>
        <v>0</v>
      </c>
      <c r="AQ659" s="44">
        <f t="shared" si="356"/>
        <v>0</v>
      </c>
      <c r="AR659" s="44">
        <f t="shared" si="357"/>
        <v>0</v>
      </c>
      <c r="AS659" s="44">
        <f t="shared" si="358"/>
        <v>0</v>
      </c>
      <c r="AT659" s="44">
        <f t="shared" si="359"/>
        <v>0</v>
      </c>
      <c r="AU659" s="44">
        <f t="shared" si="360"/>
        <v>0</v>
      </c>
      <c r="AV659" s="44">
        <f>IF(M659="ПП",РПП*AA659*(U659/1.5),IF(M659="ВП",ВПр*AA659*(U659/1.5),IF(M659="РПА",РПА*AA659*(U659/1.5),IF(M659="КПА",кпа*AA659*(U659/1.5),0))))</f>
        <v>0</v>
      </c>
      <c r="AW659" s="44">
        <f t="shared" si="361"/>
        <v>0</v>
      </c>
      <c r="AX659" s="44">
        <f t="shared" si="362"/>
        <v>0</v>
      </c>
      <c r="AY659" s="44">
        <f t="shared" si="363"/>
        <v>0</v>
      </c>
      <c r="AZ659" s="44">
        <f t="shared" si="364"/>
        <v>0</v>
      </c>
      <c r="BA659" s="44">
        <f t="shared" si="365"/>
        <v>0</v>
      </c>
      <c r="BB659" s="44">
        <f t="shared" si="366"/>
        <v>0</v>
      </c>
      <c r="BC659" s="44">
        <f t="shared" si="367"/>
        <v>0</v>
      </c>
      <c r="BD659" s="44">
        <f t="shared" si="368"/>
        <v>1</v>
      </c>
      <c r="BE659" s="45">
        <f t="shared" si="369"/>
        <v>1</v>
      </c>
      <c r="BF659" s="46"/>
      <c r="BG659" s="47">
        <f t="shared" si="370"/>
        <v>0</v>
      </c>
      <c r="BH659" s="47">
        <f t="shared" si="371"/>
        <v>0</v>
      </c>
      <c r="BI659" s="47">
        <f t="shared" si="372"/>
        <v>0</v>
      </c>
      <c r="BJ659" s="48">
        <f t="shared" si="373"/>
        <v>0</v>
      </c>
      <c r="BK659" s="48">
        <f t="shared" si="374"/>
        <v>0</v>
      </c>
      <c r="BL659" s="48">
        <f t="shared" si="375"/>
        <v>1</v>
      </c>
    </row>
    <row r="660" spans="1:64" s="2" customFormat="1" ht="30" customHeight="1">
      <c r="A660" s="29" t="str">
        <f t="shared" si="342"/>
        <v>Д</v>
      </c>
      <c r="B660" s="29" t="str">
        <f t="shared" si="343"/>
        <v>Б</v>
      </c>
      <c r="C660" s="30" t="s">
        <v>241</v>
      </c>
      <c r="D660" s="31" t="str">
        <f t="shared" si="344"/>
        <v>'02.03.01</v>
      </c>
      <c r="E660" s="32" t="str">
        <f t="shared" si="345"/>
        <v>Математика и компьютерные науки</v>
      </c>
      <c r="F660" s="33" t="s">
        <v>174</v>
      </c>
      <c r="G660" s="33" t="s">
        <v>75</v>
      </c>
      <c r="H660" s="34"/>
      <c r="I660" s="34"/>
      <c r="J660" s="35" t="s">
        <v>185</v>
      </c>
      <c r="K660" s="36" t="s">
        <v>172</v>
      </c>
      <c r="L660" s="36">
        <v>9</v>
      </c>
      <c r="M660" s="37" t="s">
        <v>186</v>
      </c>
      <c r="N660" s="36"/>
      <c r="O660" s="36"/>
      <c r="P660" s="36"/>
      <c r="Q660" s="37" t="s">
        <v>177</v>
      </c>
      <c r="R660" s="36"/>
      <c r="S660" s="36"/>
      <c r="T660" s="36"/>
      <c r="U660" s="36"/>
      <c r="V660" s="36"/>
      <c r="W660" s="39" t="str">
        <f t="shared" si="346"/>
        <v>НКНбд</v>
      </c>
      <c r="X660" s="36" t="s">
        <v>160</v>
      </c>
      <c r="Y660" s="36">
        <v>1</v>
      </c>
      <c r="Z660" s="36">
        <v>1</v>
      </c>
      <c r="AA660" s="39">
        <f t="shared" si="347"/>
        <v>4</v>
      </c>
      <c r="AB660" s="36">
        <v>3</v>
      </c>
      <c r="AC660" s="36">
        <v>1</v>
      </c>
      <c r="AD660" s="40">
        <f t="shared" si="348"/>
        <v>1</v>
      </c>
      <c r="AE660" s="41">
        <f t="shared" si="349"/>
        <v>1</v>
      </c>
      <c r="AF660" s="41">
        <f t="shared" si="350"/>
        <v>4</v>
      </c>
      <c r="AG660" s="42" t="s">
        <v>80</v>
      </c>
      <c r="AH660" s="37" t="s">
        <v>169</v>
      </c>
      <c r="AI660" s="37"/>
      <c r="AJ660" s="43" t="s">
        <v>188</v>
      </c>
      <c r="AK660" s="37"/>
      <c r="AL660" s="44">
        <f t="shared" si="351"/>
        <v>0</v>
      </c>
      <c r="AM660" s="44">
        <f t="shared" si="352"/>
        <v>0</v>
      </c>
      <c r="AN660" s="44">
        <f t="shared" si="353"/>
        <v>0</v>
      </c>
      <c r="AO660" s="44">
        <f t="shared" si="354"/>
        <v>0</v>
      </c>
      <c r="AP660" s="44">
        <f t="shared" si="355"/>
        <v>0</v>
      </c>
      <c r="AQ660" s="44">
        <f t="shared" si="356"/>
        <v>0</v>
      </c>
      <c r="AR660" s="44">
        <f t="shared" si="357"/>
        <v>0</v>
      </c>
      <c r="AS660" s="44">
        <f t="shared" si="358"/>
        <v>0</v>
      </c>
      <c r="AT660" s="44">
        <f t="shared" si="359"/>
        <v>0</v>
      </c>
      <c r="AU660" s="44">
        <f t="shared" si="360"/>
        <v>0</v>
      </c>
      <c r="AV660" s="44">
        <f>IF(M660="ПП",РПП*AA660*(U660/1.5),IF(M660="ВП",ВПр*AA660*(U660/1.5),IF(M660="РПА",РПА*AA660*(U660/1.5),IF(M660="КПА",кпа*AA660*(U660/1.5),0))))</f>
        <v>0</v>
      </c>
      <c r="AW660" s="44">
        <f t="shared" si="361"/>
        <v>0</v>
      </c>
      <c r="AX660" s="44">
        <f t="shared" si="362"/>
        <v>0</v>
      </c>
      <c r="AY660" s="44">
        <f t="shared" si="363"/>
        <v>0</v>
      </c>
      <c r="AZ660" s="44">
        <f t="shared" si="364"/>
        <v>0</v>
      </c>
      <c r="BA660" s="44">
        <f t="shared" si="365"/>
        <v>0</v>
      </c>
      <c r="BB660" s="44">
        <f t="shared" si="366"/>
        <v>0</v>
      </c>
      <c r="BC660" s="44">
        <f t="shared" si="367"/>
        <v>0</v>
      </c>
      <c r="BD660" s="44">
        <f t="shared" si="368"/>
        <v>1</v>
      </c>
      <c r="BE660" s="45">
        <f t="shared" si="369"/>
        <v>1</v>
      </c>
      <c r="BF660" s="46"/>
      <c r="BG660" s="47">
        <f t="shared" si="370"/>
        <v>0</v>
      </c>
      <c r="BH660" s="47">
        <f t="shared" si="371"/>
        <v>0</v>
      </c>
      <c r="BI660" s="47">
        <f t="shared" si="372"/>
        <v>0</v>
      </c>
      <c r="BJ660" s="48">
        <f t="shared" si="373"/>
        <v>0</v>
      </c>
      <c r="BK660" s="48">
        <f t="shared" si="374"/>
        <v>0</v>
      </c>
      <c r="BL660" s="48">
        <f t="shared" si="375"/>
        <v>1</v>
      </c>
    </row>
    <row r="661" spans="1:64" s="2" customFormat="1" ht="30" customHeight="1">
      <c r="A661" s="29" t="str">
        <f t="shared" si="342"/>
        <v>Д</v>
      </c>
      <c r="B661" s="29" t="str">
        <f t="shared" si="343"/>
        <v>Б</v>
      </c>
      <c r="C661" s="30" t="s">
        <v>241</v>
      </c>
      <c r="D661" s="31" t="str">
        <f t="shared" si="344"/>
        <v>'02.03.01</v>
      </c>
      <c r="E661" s="32" t="str">
        <f t="shared" si="345"/>
        <v>Математика и компьютерные науки</v>
      </c>
      <c r="F661" s="33" t="s">
        <v>174</v>
      </c>
      <c r="G661" s="33" t="s">
        <v>75</v>
      </c>
      <c r="H661" s="34"/>
      <c r="I661" s="34"/>
      <c r="J661" s="35" t="s">
        <v>185</v>
      </c>
      <c r="K661" s="36" t="s">
        <v>172</v>
      </c>
      <c r="L661" s="36">
        <v>9</v>
      </c>
      <c r="M661" s="37" t="s">
        <v>186</v>
      </c>
      <c r="N661" s="36"/>
      <c r="O661" s="36"/>
      <c r="P661" s="36"/>
      <c r="Q661" s="37" t="s">
        <v>177</v>
      </c>
      <c r="R661" s="36"/>
      <c r="S661" s="36"/>
      <c r="T661" s="36"/>
      <c r="U661" s="36"/>
      <c r="V661" s="36"/>
      <c r="W661" s="39" t="str">
        <f t="shared" si="346"/>
        <v>НКНбд</v>
      </c>
      <c r="X661" s="36" t="s">
        <v>160</v>
      </c>
      <c r="Y661" s="36">
        <v>1</v>
      </c>
      <c r="Z661" s="36">
        <v>1</v>
      </c>
      <c r="AA661" s="39">
        <f t="shared" si="347"/>
        <v>4</v>
      </c>
      <c r="AB661" s="36">
        <v>3</v>
      </c>
      <c r="AC661" s="36">
        <v>1</v>
      </c>
      <c r="AD661" s="40">
        <f t="shared" si="348"/>
        <v>1</v>
      </c>
      <c r="AE661" s="41">
        <f t="shared" si="349"/>
        <v>1</v>
      </c>
      <c r="AF661" s="41">
        <f t="shared" si="350"/>
        <v>4</v>
      </c>
      <c r="AG661" s="42" t="s">
        <v>80</v>
      </c>
      <c r="AH661" s="37" t="s">
        <v>169</v>
      </c>
      <c r="AI661" s="37"/>
      <c r="AJ661" s="43" t="s">
        <v>189</v>
      </c>
      <c r="AK661" s="37"/>
      <c r="AL661" s="44">
        <f t="shared" si="351"/>
        <v>0</v>
      </c>
      <c r="AM661" s="44">
        <f t="shared" si="352"/>
        <v>0</v>
      </c>
      <c r="AN661" s="44">
        <f t="shared" si="353"/>
        <v>0</v>
      </c>
      <c r="AO661" s="44">
        <f t="shared" si="354"/>
        <v>0</v>
      </c>
      <c r="AP661" s="44">
        <f t="shared" si="355"/>
        <v>0</v>
      </c>
      <c r="AQ661" s="44">
        <f t="shared" si="356"/>
        <v>0</v>
      </c>
      <c r="AR661" s="44">
        <f t="shared" si="357"/>
        <v>0</v>
      </c>
      <c r="AS661" s="44">
        <f t="shared" si="358"/>
        <v>0</v>
      </c>
      <c r="AT661" s="44">
        <f t="shared" si="359"/>
        <v>0</v>
      </c>
      <c r="AU661" s="44">
        <f t="shared" si="360"/>
        <v>0</v>
      </c>
      <c r="AV661" s="44">
        <f>IF(M661="ПП",РПП*AA661*(U661/1.5),IF(M661="ВП",ВПр*AA661*(U661/1.5),IF(M661="РПА",РПА*AA661*(U661/1.5),IF(M661="КПА",кпа*AA661*(U661/1.5),0))))</f>
        <v>0</v>
      </c>
      <c r="AW661" s="44">
        <f t="shared" si="361"/>
        <v>0</v>
      </c>
      <c r="AX661" s="44">
        <f t="shared" si="362"/>
        <v>0</v>
      </c>
      <c r="AY661" s="44">
        <f t="shared" si="363"/>
        <v>0</v>
      </c>
      <c r="AZ661" s="44">
        <f t="shared" si="364"/>
        <v>0</v>
      </c>
      <c r="BA661" s="44">
        <f t="shared" si="365"/>
        <v>0</v>
      </c>
      <c r="BB661" s="44">
        <f t="shared" si="366"/>
        <v>0</v>
      </c>
      <c r="BC661" s="44">
        <f t="shared" si="367"/>
        <v>0</v>
      </c>
      <c r="BD661" s="44">
        <f t="shared" si="368"/>
        <v>1</v>
      </c>
      <c r="BE661" s="45">
        <f t="shared" si="369"/>
        <v>1</v>
      </c>
      <c r="BF661" s="46"/>
      <c r="BG661" s="47">
        <f t="shared" si="370"/>
        <v>0</v>
      </c>
      <c r="BH661" s="47">
        <f t="shared" si="371"/>
        <v>0</v>
      </c>
      <c r="BI661" s="47">
        <f t="shared" si="372"/>
        <v>0</v>
      </c>
      <c r="BJ661" s="48">
        <f t="shared" si="373"/>
        <v>0</v>
      </c>
      <c r="BK661" s="48">
        <f t="shared" si="374"/>
        <v>0</v>
      </c>
      <c r="BL661" s="48">
        <f t="shared" si="375"/>
        <v>1</v>
      </c>
    </row>
    <row r="662" spans="1:64" s="2" customFormat="1" ht="30" customHeight="1">
      <c r="A662" s="29" t="str">
        <f t="shared" si="342"/>
        <v>Д</v>
      </c>
      <c r="B662" s="29" t="str">
        <f t="shared" si="343"/>
        <v>Б</v>
      </c>
      <c r="C662" s="30" t="s">
        <v>241</v>
      </c>
      <c r="D662" s="31" t="str">
        <f t="shared" si="344"/>
        <v>'02.03.01</v>
      </c>
      <c r="E662" s="32" t="str">
        <f t="shared" si="345"/>
        <v>Математика и компьютерные науки</v>
      </c>
      <c r="F662" s="33" t="s">
        <v>174</v>
      </c>
      <c r="G662" s="33" t="s">
        <v>75</v>
      </c>
      <c r="H662" s="34"/>
      <c r="I662" s="34"/>
      <c r="J662" s="35" t="s">
        <v>185</v>
      </c>
      <c r="K662" s="36" t="s">
        <v>172</v>
      </c>
      <c r="L662" s="36">
        <v>9</v>
      </c>
      <c r="M662" s="37" t="s">
        <v>186</v>
      </c>
      <c r="N662" s="36"/>
      <c r="O662" s="36"/>
      <c r="P662" s="36"/>
      <c r="Q662" s="37" t="s">
        <v>177</v>
      </c>
      <c r="R662" s="36"/>
      <c r="S662" s="36"/>
      <c r="T662" s="36"/>
      <c r="U662" s="36"/>
      <c r="V662" s="36"/>
      <c r="W662" s="39" t="str">
        <f t="shared" si="346"/>
        <v>НКНбд</v>
      </c>
      <c r="X662" s="36" t="s">
        <v>160</v>
      </c>
      <c r="Y662" s="36">
        <v>1</v>
      </c>
      <c r="Z662" s="36">
        <v>1</v>
      </c>
      <c r="AA662" s="39">
        <f t="shared" si="347"/>
        <v>4</v>
      </c>
      <c r="AB662" s="36">
        <v>3</v>
      </c>
      <c r="AC662" s="36">
        <v>1</v>
      </c>
      <c r="AD662" s="40">
        <f t="shared" si="348"/>
        <v>1</v>
      </c>
      <c r="AE662" s="41">
        <f t="shared" si="349"/>
        <v>1</v>
      </c>
      <c r="AF662" s="41">
        <f t="shared" si="350"/>
        <v>4</v>
      </c>
      <c r="AG662" s="42" t="s">
        <v>80</v>
      </c>
      <c r="AH662" s="37" t="s">
        <v>169</v>
      </c>
      <c r="AI662" s="37"/>
      <c r="AJ662" s="43" t="s">
        <v>190</v>
      </c>
      <c r="AK662" s="37"/>
      <c r="AL662" s="44">
        <f t="shared" si="351"/>
        <v>0</v>
      </c>
      <c r="AM662" s="44">
        <f t="shared" si="352"/>
        <v>0</v>
      </c>
      <c r="AN662" s="44">
        <f t="shared" si="353"/>
        <v>0</v>
      </c>
      <c r="AO662" s="44">
        <f t="shared" si="354"/>
        <v>0</v>
      </c>
      <c r="AP662" s="44">
        <f t="shared" si="355"/>
        <v>0</v>
      </c>
      <c r="AQ662" s="44">
        <f t="shared" si="356"/>
        <v>0</v>
      </c>
      <c r="AR662" s="44">
        <f t="shared" si="357"/>
        <v>0</v>
      </c>
      <c r="AS662" s="44">
        <f t="shared" si="358"/>
        <v>0</v>
      </c>
      <c r="AT662" s="44">
        <f t="shared" si="359"/>
        <v>0</v>
      </c>
      <c r="AU662" s="44">
        <f t="shared" si="360"/>
        <v>0</v>
      </c>
      <c r="AV662" s="44">
        <f>IF(M662="ПП",РПП*AA662*(U662/1.5),IF(M662="ВП",ВПр*AA662*(U662/1.5),IF(M662="РПА",РПА*AA662*(U662/1.5),IF(M662="КПА",кпа*AA662*(U662/1.5),0))))</f>
        <v>0</v>
      </c>
      <c r="AW662" s="44">
        <f t="shared" si="361"/>
        <v>0</v>
      </c>
      <c r="AX662" s="44">
        <f t="shared" si="362"/>
        <v>0</v>
      </c>
      <c r="AY662" s="44">
        <f t="shared" si="363"/>
        <v>0</v>
      </c>
      <c r="AZ662" s="44">
        <f t="shared" si="364"/>
        <v>0</v>
      </c>
      <c r="BA662" s="44">
        <f t="shared" si="365"/>
        <v>0</v>
      </c>
      <c r="BB662" s="44">
        <f t="shared" si="366"/>
        <v>0</v>
      </c>
      <c r="BC662" s="44">
        <f t="shared" si="367"/>
        <v>0</v>
      </c>
      <c r="BD662" s="44">
        <f t="shared" si="368"/>
        <v>1</v>
      </c>
      <c r="BE662" s="45">
        <f t="shared" si="369"/>
        <v>1</v>
      </c>
      <c r="BF662" s="46"/>
      <c r="BG662" s="47">
        <f t="shared" si="370"/>
        <v>0</v>
      </c>
      <c r="BH662" s="47">
        <f t="shared" si="371"/>
        <v>0</v>
      </c>
      <c r="BI662" s="47">
        <f t="shared" si="372"/>
        <v>0</v>
      </c>
      <c r="BJ662" s="48">
        <f t="shared" si="373"/>
        <v>0</v>
      </c>
      <c r="BK662" s="48">
        <f t="shared" si="374"/>
        <v>0</v>
      </c>
      <c r="BL662" s="48">
        <f t="shared" si="375"/>
        <v>1</v>
      </c>
    </row>
    <row r="663" spans="1:64" s="2" customFormat="1" ht="30" customHeight="1">
      <c r="A663" s="29" t="str">
        <f t="shared" si="342"/>
        <v>Д</v>
      </c>
      <c r="B663" s="29" t="str">
        <f t="shared" si="343"/>
        <v>Б</v>
      </c>
      <c r="C663" s="30" t="s">
        <v>256</v>
      </c>
      <c r="D663" s="31" t="str">
        <f t="shared" si="344"/>
        <v>'02.03.02</v>
      </c>
      <c r="E663" s="32" t="str">
        <f t="shared" si="345"/>
        <v>Фундаментальная информатика и информационные технологии</v>
      </c>
      <c r="F663" s="33" t="s">
        <v>74</v>
      </c>
      <c r="G663" s="33" t="s">
        <v>75</v>
      </c>
      <c r="H663" s="34"/>
      <c r="I663" s="34"/>
      <c r="J663" s="35" t="s">
        <v>244</v>
      </c>
      <c r="K663" s="36" t="s">
        <v>77</v>
      </c>
      <c r="L663" s="36">
        <v>9</v>
      </c>
      <c r="M663" s="37" t="s">
        <v>78</v>
      </c>
      <c r="N663" s="36">
        <v>2</v>
      </c>
      <c r="O663" s="36"/>
      <c r="P663" s="36"/>
      <c r="Q663" s="37"/>
      <c r="R663" s="36"/>
      <c r="S663" s="36"/>
      <c r="T663" s="36"/>
      <c r="U663" s="36"/>
      <c r="V663" s="36"/>
      <c r="W663" s="39" t="str">
        <f t="shared" si="346"/>
        <v>НФИбд</v>
      </c>
      <c r="X663" s="36" t="s">
        <v>79</v>
      </c>
      <c r="Y663" s="36">
        <v>4</v>
      </c>
      <c r="Z663" s="36">
        <v>2</v>
      </c>
      <c r="AA663" s="39">
        <f t="shared" si="347"/>
        <v>45</v>
      </c>
      <c r="AB663" s="36">
        <v>31</v>
      </c>
      <c r="AC663" s="36">
        <v>14</v>
      </c>
      <c r="AD663" s="40">
        <f t="shared" si="348"/>
        <v>45</v>
      </c>
      <c r="AE663" s="41">
        <f t="shared" si="349"/>
        <v>1</v>
      </c>
      <c r="AF663" s="41">
        <f t="shared" si="350"/>
        <v>1</v>
      </c>
      <c r="AG663" s="42" t="s">
        <v>93</v>
      </c>
      <c r="AH663" s="37" t="s">
        <v>81</v>
      </c>
      <c r="AI663" s="37" t="s">
        <v>94</v>
      </c>
      <c r="AJ663" s="50" t="s">
        <v>213</v>
      </c>
      <c r="AK663" s="37"/>
      <c r="AL663" s="44">
        <f t="shared" si="351"/>
        <v>18</v>
      </c>
      <c r="AM663" s="44">
        <f t="shared" si="352"/>
        <v>0</v>
      </c>
      <c r="AN663" s="44">
        <f t="shared" si="353"/>
        <v>0</v>
      </c>
      <c r="AO663" s="44">
        <f t="shared" si="354"/>
        <v>0</v>
      </c>
      <c r="AP663" s="44">
        <f t="shared" si="355"/>
        <v>0</v>
      </c>
      <c r="AQ663" s="44">
        <f t="shared" si="356"/>
        <v>0</v>
      </c>
      <c r="AR663" s="44">
        <f t="shared" si="357"/>
        <v>1.8</v>
      </c>
      <c r="AS663" s="44">
        <f t="shared" si="358"/>
        <v>0</v>
      </c>
      <c r="AT663" s="44">
        <f t="shared" si="359"/>
        <v>0</v>
      </c>
      <c r="AU663" s="44">
        <f t="shared" si="360"/>
        <v>0</v>
      </c>
      <c r="AV663" s="44">
        <f>IF(M663="ПП",РПП*AA663*(U663/1.5),IF(M663="ВП",ВПр*AA663*(U663/1.5),IF(M663="РПА",РПА*AA663*(U663/1.5),IF(M663="КПА",кпа*AA663*(U663/1.5),0))))</f>
        <v>0</v>
      </c>
      <c r="AW663" s="44">
        <f t="shared" si="361"/>
        <v>0</v>
      </c>
      <c r="AX663" s="44">
        <f t="shared" si="362"/>
        <v>0</v>
      </c>
      <c r="AY663" s="44">
        <f t="shared" si="363"/>
        <v>0</v>
      </c>
      <c r="AZ663" s="44">
        <f t="shared" si="364"/>
        <v>0</v>
      </c>
      <c r="BA663" s="44">
        <f t="shared" si="365"/>
        <v>0</v>
      </c>
      <c r="BB663" s="44">
        <f t="shared" si="366"/>
        <v>0</v>
      </c>
      <c r="BC663" s="44">
        <f t="shared" si="367"/>
        <v>0</v>
      </c>
      <c r="BD663" s="44">
        <f t="shared" si="368"/>
        <v>0</v>
      </c>
      <c r="BE663" s="45">
        <f t="shared" si="369"/>
        <v>19.8</v>
      </c>
      <c r="BF663" s="46"/>
      <c r="BG663" s="47">
        <f t="shared" si="370"/>
        <v>18</v>
      </c>
      <c r="BH663" s="47">
        <f t="shared" si="371"/>
        <v>1</v>
      </c>
      <c r="BI663" s="47">
        <f t="shared" si="372"/>
        <v>1.8</v>
      </c>
      <c r="BJ663" s="48">
        <f t="shared" si="373"/>
        <v>0</v>
      </c>
      <c r="BK663" s="48">
        <f t="shared" si="374"/>
        <v>0</v>
      </c>
      <c r="BL663" s="48">
        <f t="shared" si="375"/>
        <v>0</v>
      </c>
    </row>
    <row r="664" spans="1:64" s="2" customFormat="1" ht="30" customHeight="1">
      <c r="A664" s="29" t="str">
        <f t="shared" si="342"/>
        <v>Д</v>
      </c>
      <c r="B664" s="29" t="str">
        <f t="shared" si="343"/>
        <v>Б</v>
      </c>
      <c r="C664" s="30" t="s">
        <v>256</v>
      </c>
      <c r="D664" s="31" t="str">
        <f t="shared" si="344"/>
        <v>'02.03.02</v>
      </c>
      <c r="E664" s="32" t="str">
        <f t="shared" si="345"/>
        <v>Фундаментальная информатика и информационные технологии</v>
      </c>
      <c r="F664" s="33" t="s">
        <v>74</v>
      </c>
      <c r="G664" s="33" t="s">
        <v>75</v>
      </c>
      <c r="H664" s="34"/>
      <c r="I664" s="34"/>
      <c r="J664" s="35" t="s">
        <v>244</v>
      </c>
      <c r="K664" s="36" t="s">
        <v>77</v>
      </c>
      <c r="L664" s="36">
        <v>9</v>
      </c>
      <c r="M664" s="37" t="s">
        <v>108</v>
      </c>
      <c r="N664" s="36"/>
      <c r="O664" s="36">
        <v>4</v>
      </c>
      <c r="P664" s="36"/>
      <c r="Q664" s="37" t="s">
        <v>85</v>
      </c>
      <c r="R664" s="36"/>
      <c r="S664" s="36"/>
      <c r="T664" s="36"/>
      <c r="U664" s="36"/>
      <c r="V664" s="36"/>
      <c r="W664" s="39" t="str">
        <f t="shared" si="346"/>
        <v>НФИбд</v>
      </c>
      <c r="X664" s="36" t="s">
        <v>86</v>
      </c>
      <c r="Y664" s="36">
        <v>1</v>
      </c>
      <c r="Z664" s="36">
        <v>1</v>
      </c>
      <c r="AA664" s="39">
        <f t="shared" si="347"/>
        <v>12</v>
      </c>
      <c r="AB664" s="49">
        <v>8</v>
      </c>
      <c r="AC664" s="49">
        <v>4</v>
      </c>
      <c r="AD664" s="40">
        <f t="shared" si="348"/>
        <v>12</v>
      </c>
      <c r="AE664" s="41">
        <f t="shared" si="349"/>
        <v>1</v>
      </c>
      <c r="AF664" s="41">
        <f t="shared" si="350"/>
        <v>1</v>
      </c>
      <c r="AG664" s="42" t="s">
        <v>93</v>
      </c>
      <c r="AH664" s="37" t="s">
        <v>81</v>
      </c>
      <c r="AI664" s="37" t="s">
        <v>94</v>
      </c>
      <c r="AJ664" s="43" t="s">
        <v>213</v>
      </c>
      <c r="AK664" s="37"/>
      <c r="AL664" s="44">
        <f t="shared" si="351"/>
        <v>0</v>
      </c>
      <c r="AM664" s="44">
        <f t="shared" si="352"/>
        <v>0</v>
      </c>
      <c r="AN664" s="44">
        <f t="shared" si="353"/>
        <v>36</v>
      </c>
      <c r="AO664" s="44">
        <f t="shared" si="354"/>
        <v>0</v>
      </c>
      <c r="AP664" s="44">
        <f t="shared" si="355"/>
        <v>6</v>
      </c>
      <c r="AQ664" s="44">
        <f t="shared" si="356"/>
        <v>1</v>
      </c>
      <c r="AR664" s="44">
        <f t="shared" si="357"/>
        <v>0</v>
      </c>
      <c r="AS664" s="44">
        <f t="shared" si="358"/>
        <v>0</v>
      </c>
      <c r="AT664" s="44">
        <f t="shared" si="359"/>
        <v>0</v>
      </c>
      <c r="AU664" s="44">
        <f t="shared" si="360"/>
        <v>0</v>
      </c>
      <c r="AV664" s="44">
        <f>IF(M664="ПП",РПП*AA664*(U664/1.5),IF(M664="ВП",ВПр*AA664*(U664/1.5),IF(M664="РПА",РПА*AA664*(U664/1.5),IF(M664="КПА",кпа*AA664*(U664/1.5),0))))</f>
        <v>0</v>
      </c>
      <c r="AW664" s="44">
        <f t="shared" si="361"/>
        <v>0</v>
      </c>
      <c r="AX664" s="44">
        <f t="shared" si="362"/>
        <v>0</v>
      </c>
      <c r="AY664" s="44">
        <f t="shared" si="363"/>
        <v>0</v>
      </c>
      <c r="AZ664" s="44">
        <f t="shared" si="364"/>
        <v>0</v>
      </c>
      <c r="BA664" s="44">
        <f t="shared" si="365"/>
        <v>0</v>
      </c>
      <c r="BB664" s="44">
        <f t="shared" si="366"/>
        <v>0</v>
      </c>
      <c r="BC664" s="44">
        <f t="shared" si="367"/>
        <v>0</v>
      </c>
      <c r="BD664" s="44">
        <f t="shared" si="368"/>
        <v>0</v>
      </c>
      <c r="BE664" s="45">
        <f t="shared" si="369"/>
        <v>43</v>
      </c>
      <c r="BF664" s="46"/>
      <c r="BG664" s="47">
        <f t="shared" si="370"/>
        <v>36</v>
      </c>
      <c r="BH664" s="47">
        <f t="shared" si="371"/>
        <v>2</v>
      </c>
      <c r="BI664" s="47">
        <f t="shared" si="372"/>
        <v>7</v>
      </c>
      <c r="BJ664" s="48">
        <f t="shared" si="373"/>
        <v>0</v>
      </c>
      <c r="BK664" s="48">
        <f t="shared" si="374"/>
        <v>0</v>
      </c>
      <c r="BL664" s="48">
        <f t="shared" si="375"/>
        <v>0</v>
      </c>
    </row>
    <row r="665" spans="1:64" s="2" customFormat="1" ht="30" customHeight="1">
      <c r="A665" s="29" t="str">
        <f t="shared" si="342"/>
        <v>Д</v>
      </c>
      <c r="B665" s="29" t="str">
        <f t="shared" si="343"/>
        <v>Б</v>
      </c>
      <c r="C665" s="30" t="s">
        <v>256</v>
      </c>
      <c r="D665" s="31" t="str">
        <f t="shared" si="344"/>
        <v>'02.03.02</v>
      </c>
      <c r="E665" s="32" t="str">
        <f t="shared" si="345"/>
        <v>Фундаментальная информатика и информационные технологии</v>
      </c>
      <c r="F665" s="33" t="s">
        <v>74</v>
      </c>
      <c r="G665" s="33" t="s">
        <v>75</v>
      </c>
      <c r="H665" s="34"/>
      <c r="I665" s="34"/>
      <c r="J665" s="35" t="s">
        <v>244</v>
      </c>
      <c r="K665" s="36" t="s">
        <v>77</v>
      </c>
      <c r="L665" s="36">
        <v>9</v>
      </c>
      <c r="M665" s="37" t="s">
        <v>108</v>
      </c>
      <c r="N665" s="36"/>
      <c r="O665" s="36">
        <v>4</v>
      </c>
      <c r="P665" s="36"/>
      <c r="Q665" s="37" t="s">
        <v>85</v>
      </c>
      <c r="R665" s="36"/>
      <c r="S665" s="36"/>
      <c r="T665" s="36"/>
      <c r="U665" s="36"/>
      <c r="V665" s="36"/>
      <c r="W665" s="39" t="str">
        <f t="shared" si="346"/>
        <v>НФИбд</v>
      </c>
      <c r="X665" s="36" t="s">
        <v>86</v>
      </c>
      <c r="Y665" s="36">
        <v>1</v>
      </c>
      <c r="Z665" s="36">
        <v>1</v>
      </c>
      <c r="AA665" s="39">
        <f t="shared" si="347"/>
        <v>12</v>
      </c>
      <c r="AB665" s="49">
        <v>8</v>
      </c>
      <c r="AC665" s="49">
        <v>4</v>
      </c>
      <c r="AD665" s="40">
        <f t="shared" si="348"/>
        <v>12</v>
      </c>
      <c r="AE665" s="41">
        <f t="shared" si="349"/>
        <v>1</v>
      </c>
      <c r="AF665" s="41">
        <f t="shared" si="350"/>
        <v>1</v>
      </c>
      <c r="AG665" s="42" t="s">
        <v>93</v>
      </c>
      <c r="AH665" s="37" t="s">
        <v>81</v>
      </c>
      <c r="AI665" s="37" t="s">
        <v>94</v>
      </c>
      <c r="AJ665" s="51" t="s">
        <v>213</v>
      </c>
      <c r="AK665" s="37"/>
      <c r="AL665" s="44">
        <f t="shared" si="351"/>
        <v>0</v>
      </c>
      <c r="AM665" s="44">
        <f t="shared" si="352"/>
        <v>0</v>
      </c>
      <c r="AN665" s="44">
        <f t="shared" si="353"/>
        <v>36</v>
      </c>
      <c r="AO665" s="44">
        <f t="shared" si="354"/>
        <v>0</v>
      </c>
      <c r="AP665" s="44">
        <f t="shared" si="355"/>
        <v>6</v>
      </c>
      <c r="AQ665" s="44">
        <f t="shared" si="356"/>
        <v>1</v>
      </c>
      <c r="AR665" s="44">
        <f t="shared" si="357"/>
        <v>0</v>
      </c>
      <c r="AS665" s="44">
        <f t="shared" si="358"/>
        <v>0</v>
      </c>
      <c r="AT665" s="44">
        <f t="shared" si="359"/>
        <v>0</v>
      </c>
      <c r="AU665" s="44">
        <f t="shared" si="360"/>
        <v>0</v>
      </c>
      <c r="AV665" s="44">
        <f>IF(M665="ПП",РПП*AA665*(U665/1.5),IF(M665="ВП",ВПр*AA665*(U665/1.5),IF(M665="РПА",РПА*AA665*(U665/1.5),IF(M665="КПА",кпа*AA665*(U665/1.5),0))))</f>
        <v>0</v>
      </c>
      <c r="AW665" s="44">
        <f t="shared" si="361"/>
        <v>0</v>
      </c>
      <c r="AX665" s="44">
        <f t="shared" si="362"/>
        <v>0</v>
      </c>
      <c r="AY665" s="44">
        <f t="shared" si="363"/>
        <v>0</v>
      </c>
      <c r="AZ665" s="44">
        <f t="shared" si="364"/>
        <v>0</v>
      </c>
      <c r="BA665" s="44">
        <f t="shared" si="365"/>
        <v>0</v>
      </c>
      <c r="BB665" s="44">
        <f t="shared" si="366"/>
        <v>0</v>
      </c>
      <c r="BC665" s="44">
        <f t="shared" si="367"/>
        <v>0</v>
      </c>
      <c r="BD665" s="44">
        <f t="shared" si="368"/>
        <v>0</v>
      </c>
      <c r="BE665" s="45">
        <f t="shared" si="369"/>
        <v>43</v>
      </c>
      <c r="BF665" s="46"/>
      <c r="BG665" s="47">
        <f t="shared" si="370"/>
        <v>36</v>
      </c>
      <c r="BH665" s="47">
        <f t="shared" si="371"/>
        <v>2</v>
      </c>
      <c r="BI665" s="47">
        <f t="shared" si="372"/>
        <v>7</v>
      </c>
      <c r="BJ665" s="48">
        <f t="shared" si="373"/>
        <v>0</v>
      </c>
      <c r="BK665" s="48">
        <f t="shared" si="374"/>
        <v>0</v>
      </c>
      <c r="BL665" s="48">
        <f t="shared" si="375"/>
        <v>0</v>
      </c>
    </row>
    <row r="666" spans="1:64" s="2" customFormat="1" ht="30" customHeight="1">
      <c r="A666" s="29" t="str">
        <f t="shared" si="342"/>
        <v>Д</v>
      </c>
      <c r="B666" s="29" t="str">
        <f t="shared" si="343"/>
        <v>Б</v>
      </c>
      <c r="C666" s="30" t="s">
        <v>256</v>
      </c>
      <c r="D666" s="31" t="str">
        <f t="shared" si="344"/>
        <v>'02.03.02</v>
      </c>
      <c r="E666" s="32" t="str">
        <f t="shared" si="345"/>
        <v>Фундаментальная информатика и информационные технологии</v>
      </c>
      <c r="F666" s="33" t="s">
        <v>74</v>
      </c>
      <c r="G666" s="33" t="s">
        <v>75</v>
      </c>
      <c r="H666" s="34"/>
      <c r="I666" s="34"/>
      <c r="J666" s="35" t="s">
        <v>244</v>
      </c>
      <c r="K666" s="38" t="s">
        <v>77</v>
      </c>
      <c r="L666" s="36">
        <v>9</v>
      </c>
      <c r="M666" s="37" t="s">
        <v>108</v>
      </c>
      <c r="N666" s="38"/>
      <c r="O666" s="38">
        <v>4</v>
      </c>
      <c r="P666" s="38"/>
      <c r="Q666" s="37" t="s">
        <v>85</v>
      </c>
      <c r="R666" s="38"/>
      <c r="S666" s="38"/>
      <c r="T666" s="38"/>
      <c r="U666" s="38"/>
      <c r="V666" s="38"/>
      <c r="W666" s="39" t="str">
        <f t="shared" si="346"/>
        <v>НФИбд</v>
      </c>
      <c r="X666" s="36" t="s">
        <v>87</v>
      </c>
      <c r="Y666" s="36">
        <v>1</v>
      </c>
      <c r="Z666" s="36">
        <v>1</v>
      </c>
      <c r="AA666" s="39">
        <f t="shared" si="347"/>
        <v>11</v>
      </c>
      <c r="AB666" s="49">
        <v>8</v>
      </c>
      <c r="AC666" s="49">
        <v>3</v>
      </c>
      <c r="AD666" s="40">
        <f t="shared" si="348"/>
        <v>12</v>
      </c>
      <c r="AE666" s="41">
        <f t="shared" si="349"/>
        <v>0.91666666666666663</v>
      </c>
      <c r="AF666" s="41">
        <f t="shared" si="350"/>
        <v>0.91666666666666663</v>
      </c>
      <c r="AG666" s="42" t="s">
        <v>93</v>
      </c>
      <c r="AH666" s="37" t="s">
        <v>81</v>
      </c>
      <c r="AI666" s="37" t="s">
        <v>94</v>
      </c>
      <c r="AJ666" s="43" t="s">
        <v>213</v>
      </c>
      <c r="AK666" s="37"/>
      <c r="AL666" s="44">
        <f t="shared" si="351"/>
        <v>0</v>
      </c>
      <c r="AM666" s="44">
        <f t="shared" si="352"/>
        <v>0</v>
      </c>
      <c r="AN666" s="44">
        <f t="shared" si="353"/>
        <v>33</v>
      </c>
      <c r="AO666" s="44">
        <f t="shared" si="354"/>
        <v>0</v>
      </c>
      <c r="AP666" s="44">
        <f t="shared" si="355"/>
        <v>5.5</v>
      </c>
      <c r="AQ666" s="44">
        <f t="shared" si="356"/>
        <v>1</v>
      </c>
      <c r="AR666" s="44">
        <f t="shared" si="357"/>
        <v>0</v>
      </c>
      <c r="AS666" s="44">
        <f t="shared" si="358"/>
        <v>0</v>
      </c>
      <c r="AT666" s="44">
        <f t="shared" si="359"/>
        <v>0</v>
      </c>
      <c r="AU666" s="44">
        <f t="shared" si="360"/>
        <v>0</v>
      </c>
      <c r="AV666" s="44">
        <f>IF(M666="ПП",РПП*AA666*(U666/1.5),IF(M666="ВП",ВПр*AA666*(U666/1.5),IF(M666="РПА",РПА*AA666*(U666/1.5),IF(M666="КПА",кпа*AA666*(U666/1.5),0))))</f>
        <v>0</v>
      </c>
      <c r="AW666" s="44">
        <f t="shared" si="361"/>
        <v>0</v>
      </c>
      <c r="AX666" s="44">
        <f t="shared" si="362"/>
        <v>0</v>
      </c>
      <c r="AY666" s="44">
        <f t="shared" si="363"/>
        <v>0</v>
      </c>
      <c r="AZ666" s="44">
        <f t="shared" si="364"/>
        <v>0</v>
      </c>
      <c r="BA666" s="44">
        <f t="shared" si="365"/>
        <v>0</v>
      </c>
      <c r="BB666" s="44">
        <f t="shared" si="366"/>
        <v>0</v>
      </c>
      <c r="BC666" s="44">
        <f t="shared" si="367"/>
        <v>0</v>
      </c>
      <c r="BD666" s="44">
        <f t="shared" si="368"/>
        <v>0</v>
      </c>
      <c r="BE666" s="45">
        <f t="shared" si="369"/>
        <v>39.5</v>
      </c>
      <c r="BF666" s="46"/>
      <c r="BG666" s="47">
        <f t="shared" si="370"/>
        <v>33</v>
      </c>
      <c r="BH666" s="47">
        <f t="shared" si="371"/>
        <v>2</v>
      </c>
      <c r="BI666" s="47">
        <f t="shared" si="372"/>
        <v>6.5</v>
      </c>
      <c r="BJ666" s="48">
        <f t="shared" si="373"/>
        <v>0</v>
      </c>
      <c r="BK666" s="48">
        <f t="shared" si="374"/>
        <v>0</v>
      </c>
      <c r="BL666" s="48">
        <f t="shared" si="375"/>
        <v>0</v>
      </c>
    </row>
    <row r="667" spans="1:64" s="2" customFormat="1" ht="30" customHeight="1">
      <c r="A667" s="29" t="str">
        <f t="shared" si="342"/>
        <v>Д</v>
      </c>
      <c r="B667" s="29" t="str">
        <f t="shared" si="343"/>
        <v>Б</v>
      </c>
      <c r="C667" s="30" t="s">
        <v>256</v>
      </c>
      <c r="D667" s="31" t="str">
        <f t="shared" si="344"/>
        <v>'02.03.02</v>
      </c>
      <c r="E667" s="32" t="str">
        <f t="shared" si="345"/>
        <v>Фундаментальная информатика и информационные технологии</v>
      </c>
      <c r="F667" s="33" t="s">
        <v>74</v>
      </c>
      <c r="G667" s="33" t="s">
        <v>75</v>
      </c>
      <c r="H667" s="34"/>
      <c r="I667" s="34"/>
      <c r="J667" s="35" t="s">
        <v>244</v>
      </c>
      <c r="K667" s="36" t="s">
        <v>77</v>
      </c>
      <c r="L667" s="36">
        <v>9</v>
      </c>
      <c r="M667" s="37" t="s">
        <v>108</v>
      </c>
      <c r="N667" s="36"/>
      <c r="O667" s="36">
        <v>4</v>
      </c>
      <c r="P667" s="36"/>
      <c r="Q667" s="37" t="s">
        <v>85</v>
      </c>
      <c r="R667" s="36"/>
      <c r="S667" s="36"/>
      <c r="T667" s="36"/>
      <c r="U667" s="36"/>
      <c r="V667" s="36"/>
      <c r="W667" s="39" t="str">
        <f t="shared" si="346"/>
        <v>НФИбд</v>
      </c>
      <c r="X667" s="36" t="s">
        <v>87</v>
      </c>
      <c r="Y667" s="36">
        <v>1</v>
      </c>
      <c r="Z667" s="36">
        <v>1</v>
      </c>
      <c r="AA667" s="39">
        <f t="shared" si="347"/>
        <v>10</v>
      </c>
      <c r="AB667" s="49">
        <v>7</v>
      </c>
      <c r="AC667" s="49">
        <v>3</v>
      </c>
      <c r="AD667" s="40">
        <f t="shared" si="348"/>
        <v>12</v>
      </c>
      <c r="AE667" s="41">
        <f t="shared" si="349"/>
        <v>0.83333333333333337</v>
      </c>
      <c r="AF667" s="41">
        <f t="shared" si="350"/>
        <v>0.83333333333333337</v>
      </c>
      <c r="AG667" s="42" t="s">
        <v>93</v>
      </c>
      <c r="AH667" s="37" t="s">
        <v>81</v>
      </c>
      <c r="AI667" s="37" t="s">
        <v>94</v>
      </c>
      <c r="AJ667" s="43" t="s">
        <v>213</v>
      </c>
      <c r="AK667" s="37"/>
      <c r="AL667" s="44">
        <f t="shared" si="351"/>
        <v>0</v>
      </c>
      <c r="AM667" s="44">
        <f t="shared" si="352"/>
        <v>0</v>
      </c>
      <c r="AN667" s="44">
        <f t="shared" si="353"/>
        <v>30</v>
      </c>
      <c r="AO667" s="44">
        <f t="shared" si="354"/>
        <v>0</v>
      </c>
      <c r="AP667" s="44">
        <f t="shared" si="355"/>
        <v>5</v>
      </c>
      <c r="AQ667" s="44">
        <f t="shared" si="356"/>
        <v>1</v>
      </c>
      <c r="AR667" s="44">
        <f t="shared" si="357"/>
        <v>0</v>
      </c>
      <c r="AS667" s="44">
        <f t="shared" si="358"/>
        <v>0</v>
      </c>
      <c r="AT667" s="44">
        <f t="shared" si="359"/>
        <v>0</v>
      </c>
      <c r="AU667" s="44">
        <f t="shared" si="360"/>
        <v>0</v>
      </c>
      <c r="AV667" s="44">
        <f>IF(M667="ПП",РПП*AA667*(U667/1.5),IF(M667="ВП",ВПр*AA667*(U667/1.5),IF(M667="РПА",РПА*AA667*(U667/1.5),IF(M667="КПА",кпа*AA667*(U667/1.5),0))))</f>
        <v>0</v>
      </c>
      <c r="AW667" s="44">
        <f t="shared" si="361"/>
        <v>0</v>
      </c>
      <c r="AX667" s="44">
        <f t="shared" si="362"/>
        <v>0</v>
      </c>
      <c r="AY667" s="44">
        <f t="shared" si="363"/>
        <v>0</v>
      </c>
      <c r="AZ667" s="44">
        <f t="shared" si="364"/>
        <v>0</v>
      </c>
      <c r="BA667" s="44">
        <f t="shared" si="365"/>
        <v>0</v>
      </c>
      <c r="BB667" s="44">
        <f t="shared" si="366"/>
        <v>0</v>
      </c>
      <c r="BC667" s="44">
        <f t="shared" si="367"/>
        <v>0</v>
      </c>
      <c r="BD667" s="44">
        <f t="shared" si="368"/>
        <v>0</v>
      </c>
      <c r="BE667" s="45">
        <f t="shared" si="369"/>
        <v>36</v>
      </c>
      <c r="BF667" s="46"/>
      <c r="BG667" s="47">
        <f t="shared" si="370"/>
        <v>30</v>
      </c>
      <c r="BH667" s="47">
        <f t="shared" si="371"/>
        <v>2</v>
      </c>
      <c r="BI667" s="47">
        <f t="shared" si="372"/>
        <v>6</v>
      </c>
      <c r="BJ667" s="48">
        <f t="shared" si="373"/>
        <v>0</v>
      </c>
      <c r="BK667" s="48">
        <f t="shared" si="374"/>
        <v>0</v>
      </c>
      <c r="BL667" s="48">
        <f t="shared" si="375"/>
        <v>0</v>
      </c>
    </row>
    <row r="668" spans="1:64" s="2" customFormat="1" ht="30" customHeight="1">
      <c r="A668" s="29" t="str">
        <f t="shared" si="342"/>
        <v>Д</v>
      </c>
      <c r="B668" s="29" t="str">
        <f t="shared" si="343"/>
        <v>Б</v>
      </c>
      <c r="C668" s="30" t="s">
        <v>256</v>
      </c>
      <c r="D668" s="31" t="str">
        <f t="shared" si="344"/>
        <v>'02.03.02</v>
      </c>
      <c r="E668" s="32" t="str">
        <f t="shared" si="345"/>
        <v>Фундаментальная информатика и информационные технологии</v>
      </c>
      <c r="F668" s="33" t="s">
        <v>74</v>
      </c>
      <c r="G668" s="33" t="s">
        <v>75</v>
      </c>
      <c r="H668" s="34"/>
      <c r="I668" s="34"/>
      <c r="J668" s="35" t="s">
        <v>200</v>
      </c>
      <c r="K668" s="36" t="s">
        <v>145</v>
      </c>
      <c r="L668" s="36">
        <v>9</v>
      </c>
      <c r="M668" s="37" t="s">
        <v>78</v>
      </c>
      <c r="N668" s="36">
        <v>2</v>
      </c>
      <c r="O668" s="36"/>
      <c r="P668" s="36"/>
      <c r="Q668" s="37" t="s">
        <v>91</v>
      </c>
      <c r="R668" s="36"/>
      <c r="S668" s="36"/>
      <c r="T668" s="36"/>
      <c r="U668" s="36"/>
      <c r="V668" s="36"/>
      <c r="W668" s="39" t="str">
        <f t="shared" si="346"/>
        <v>НФИбд</v>
      </c>
      <c r="X668" s="36" t="s">
        <v>79</v>
      </c>
      <c r="Y668" s="36">
        <v>4</v>
      </c>
      <c r="Z668" s="36">
        <v>2</v>
      </c>
      <c r="AA668" s="39">
        <f t="shared" si="347"/>
        <v>45</v>
      </c>
      <c r="AB668" s="36">
        <v>31</v>
      </c>
      <c r="AC668" s="36">
        <v>14</v>
      </c>
      <c r="AD668" s="40">
        <f t="shared" si="348"/>
        <v>45</v>
      </c>
      <c r="AE668" s="41">
        <f t="shared" si="349"/>
        <v>1</v>
      </c>
      <c r="AF668" s="41">
        <f t="shared" si="350"/>
        <v>1</v>
      </c>
      <c r="AG668" s="42" t="s">
        <v>80</v>
      </c>
      <c r="AH668" s="37" t="s">
        <v>111</v>
      </c>
      <c r="AI668" s="37" t="s">
        <v>94</v>
      </c>
      <c r="AJ668" s="43" t="s">
        <v>112</v>
      </c>
      <c r="AK668" s="37"/>
      <c r="AL668" s="44">
        <f t="shared" si="351"/>
        <v>18</v>
      </c>
      <c r="AM668" s="44">
        <f t="shared" si="352"/>
        <v>0</v>
      </c>
      <c r="AN668" s="44">
        <f t="shared" si="353"/>
        <v>0</v>
      </c>
      <c r="AO668" s="44">
        <f t="shared" si="354"/>
        <v>0</v>
      </c>
      <c r="AP668" s="44">
        <f t="shared" si="355"/>
        <v>22.5</v>
      </c>
      <c r="AQ668" s="44">
        <f t="shared" si="356"/>
        <v>2</v>
      </c>
      <c r="AR668" s="44">
        <f t="shared" si="357"/>
        <v>1.8</v>
      </c>
      <c r="AS668" s="44">
        <f t="shared" si="358"/>
        <v>0</v>
      </c>
      <c r="AT668" s="44">
        <f t="shared" si="359"/>
        <v>0</v>
      </c>
      <c r="AU668" s="44">
        <f t="shared" si="360"/>
        <v>0</v>
      </c>
      <c r="AV668" s="44">
        <f>IF(M668="ПП",РПП*AA668*(U668/1.5),IF(M668="ВП",ВПр*AA668*(U668/1.5),IF(M668="РПА",РПА*AA668*(U668/1.5),IF(M668="КПА",кпа*AA668*(U668/1.5),0))))</f>
        <v>0</v>
      </c>
      <c r="AW668" s="44">
        <f t="shared" si="361"/>
        <v>0</v>
      </c>
      <c r="AX668" s="44">
        <f t="shared" si="362"/>
        <v>0</v>
      </c>
      <c r="AY668" s="44">
        <f t="shared" si="363"/>
        <v>0</v>
      </c>
      <c r="AZ668" s="44">
        <f t="shared" si="364"/>
        <v>0</v>
      </c>
      <c r="BA668" s="44">
        <f t="shared" si="365"/>
        <v>0</v>
      </c>
      <c r="BB668" s="44">
        <f t="shared" si="366"/>
        <v>0</v>
      </c>
      <c r="BC668" s="44">
        <f t="shared" si="367"/>
        <v>0</v>
      </c>
      <c r="BD668" s="44">
        <f t="shared" si="368"/>
        <v>0</v>
      </c>
      <c r="BE668" s="45">
        <f t="shared" si="369"/>
        <v>44.3</v>
      </c>
      <c r="BF668" s="46"/>
      <c r="BG668" s="47">
        <f t="shared" si="370"/>
        <v>0</v>
      </c>
      <c r="BH668" s="47">
        <f t="shared" si="371"/>
        <v>0</v>
      </c>
      <c r="BI668" s="47">
        <f t="shared" si="372"/>
        <v>0</v>
      </c>
      <c r="BJ668" s="48">
        <f t="shared" si="373"/>
        <v>18</v>
      </c>
      <c r="BK668" s="48">
        <f t="shared" si="374"/>
        <v>1</v>
      </c>
      <c r="BL668" s="48">
        <f t="shared" si="375"/>
        <v>26.3</v>
      </c>
    </row>
    <row r="669" spans="1:64" s="2" customFormat="1" ht="30" customHeight="1">
      <c r="A669" s="29" t="str">
        <f t="shared" si="342"/>
        <v>Д</v>
      </c>
      <c r="B669" s="29" t="str">
        <f t="shared" si="343"/>
        <v>Б</v>
      </c>
      <c r="C669" s="30" t="s">
        <v>256</v>
      </c>
      <c r="D669" s="31" t="str">
        <f t="shared" si="344"/>
        <v>'02.03.02</v>
      </c>
      <c r="E669" s="32" t="str">
        <f t="shared" si="345"/>
        <v>Фундаментальная информатика и информационные технологии</v>
      </c>
      <c r="F669" s="33" t="s">
        <v>74</v>
      </c>
      <c r="G669" s="33" t="s">
        <v>75</v>
      </c>
      <c r="H669" s="34"/>
      <c r="I669" s="34"/>
      <c r="J669" s="35" t="s">
        <v>200</v>
      </c>
      <c r="K669" s="36" t="s">
        <v>145</v>
      </c>
      <c r="L669" s="36">
        <v>9</v>
      </c>
      <c r="M669" s="37" t="s">
        <v>108</v>
      </c>
      <c r="N669" s="36"/>
      <c r="O669" s="36">
        <v>4</v>
      </c>
      <c r="P669" s="36"/>
      <c r="Q669" s="37"/>
      <c r="R669" s="36"/>
      <c r="S669" s="36"/>
      <c r="T669" s="36"/>
      <c r="U669" s="36"/>
      <c r="V669" s="36"/>
      <c r="W669" s="39" t="str">
        <f t="shared" si="346"/>
        <v>НФИбд</v>
      </c>
      <c r="X669" s="36" t="s">
        <v>86</v>
      </c>
      <c r="Y669" s="36">
        <v>1</v>
      </c>
      <c r="Z669" s="36">
        <v>1</v>
      </c>
      <c r="AA669" s="39">
        <f t="shared" si="347"/>
        <v>12</v>
      </c>
      <c r="AB669" s="49">
        <v>8</v>
      </c>
      <c r="AC669" s="49">
        <v>4</v>
      </c>
      <c r="AD669" s="40">
        <f t="shared" si="348"/>
        <v>12</v>
      </c>
      <c r="AE669" s="41">
        <f t="shared" si="349"/>
        <v>1</v>
      </c>
      <c r="AF669" s="41">
        <f t="shared" si="350"/>
        <v>1</v>
      </c>
      <c r="AG669" s="42" t="s">
        <v>80</v>
      </c>
      <c r="AH669" s="37" t="s">
        <v>81</v>
      </c>
      <c r="AI669" s="37" t="s">
        <v>94</v>
      </c>
      <c r="AJ669" s="43" t="s">
        <v>107</v>
      </c>
      <c r="AK669" s="37"/>
      <c r="AL669" s="44">
        <f t="shared" si="351"/>
        <v>0</v>
      </c>
      <c r="AM669" s="44">
        <f t="shared" si="352"/>
        <v>0</v>
      </c>
      <c r="AN669" s="44">
        <f t="shared" si="353"/>
        <v>36</v>
      </c>
      <c r="AO669" s="44">
        <f t="shared" si="354"/>
        <v>0</v>
      </c>
      <c r="AP669" s="44">
        <f t="shared" si="355"/>
        <v>0</v>
      </c>
      <c r="AQ669" s="44">
        <f t="shared" si="356"/>
        <v>0</v>
      </c>
      <c r="AR669" s="44">
        <f t="shared" si="357"/>
        <v>0</v>
      </c>
      <c r="AS669" s="44">
        <f t="shared" si="358"/>
        <v>0</v>
      </c>
      <c r="AT669" s="44">
        <f t="shared" si="359"/>
        <v>0</v>
      </c>
      <c r="AU669" s="44">
        <f t="shared" si="360"/>
        <v>0</v>
      </c>
      <c r="AV669" s="44">
        <f>IF(M669="ПП",РПП*AA669*(U669/1.5),IF(M669="ВП",ВПр*AA669*(U669/1.5),IF(M669="РПА",РПА*AA669*(U669/1.5),IF(M669="КПА",кпа*AA669*(U669/1.5),0))))</f>
        <v>0</v>
      </c>
      <c r="AW669" s="44">
        <f t="shared" si="361"/>
        <v>0</v>
      </c>
      <c r="AX669" s="44">
        <f t="shared" si="362"/>
        <v>0</v>
      </c>
      <c r="AY669" s="44">
        <f t="shared" si="363"/>
        <v>0</v>
      </c>
      <c r="AZ669" s="44">
        <f t="shared" si="364"/>
        <v>0</v>
      </c>
      <c r="BA669" s="44">
        <f t="shared" si="365"/>
        <v>0</v>
      </c>
      <c r="BB669" s="44">
        <f t="shared" si="366"/>
        <v>0</v>
      </c>
      <c r="BC669" s="44">
        <f t="shared" si="367"/>
        <v>0</v>
      </c>
      <c r="BD669" s="44">
        <f t="shared" si="368"/>
        <v>0</v>
      </c>
      <c r="BE669" s="45">
        <f t="shared" si="369"/>
        <v>36</v>
      </c>
      <c r="BF669" s="46"/>
      <c r="BG669" s="47">
        <f t="shared" si="370"/>
        <v>0</v>
      </c>
      <c r="BH669" s="47">
        <f t="shared" si="371"/>
        <v>0</v>
      </c>
      <c r="BI669" s="47">
        <f t="shared" si="372"/>
        <v>0</v>
      </c>
      <c r="BJ669" s="48">
        <f t="shared" si="373"/>
        <v>36</v>
      </c>
      <c r="BK669" s="48">
        <f t="shared" si="374"/>
        <v>2</v>
      </c>
      <c r="BL669" s="48">
        <f t="shared" si="375"/>
        <v>0</v>
      </c>
    </row>
    <row r="670" spans="1:64" s="2" customFormat="1" ht="30" customHeight="1">
      <c r="A670" s="29" t="str">
        <f t="shared" si="342"/>
        <v>Д</v>
      </c>
      <c r="B670" s="29" t="str">
        <f t="shared" si="343"/>
        <v>Б</v>
      </c>
      <c r="C670" s="30" t="s">
        <v>256</v>
      </c>
      <c r="D670" s="31" t="str">
        <f t="shared" si="344"/>
        <v>'02.03.02</v>
      </c>
      <c r="E670" s="32" t="str">
        <f t="shared" si="345"/>
        <v>Фундаментальная информатика и информационные технологии</v>
      </c>
      <c r="F670" s="33" t="s">
        <v>74</v>
      </c>
      <c r="G670" s="33" t="s">
        <v>75</v>
      </c>
      <c r="H670" s="34"/>
      <c r="I670" s="34"/>
      <c r="J670" s="35" t="s">
        <v>200</v>
      </c>
      <c r="K670" s="36" t="s">
        <v>145</v>
      </c>
      <c r="L670" s="36">
        <v>9</v>
      </c>
      <c r="M670" s="37" t="s">
        <v>108</v>
      </c>
      <c r="N670" s="36"/>
      <c r="O670" s="36">
        <v>4</v>
      </c>
      <c r="P670" s="36"/>
      <c r="Q670" s="37"/>
      <c r="R670" s="36"/>
      <c r="S670" s="36"/>
      <c r="T670" s="36"/>
      <c r="U670" s="36"/>
      <c r="V670" s="36"/>
      <c r="W670" s="39" t="str">
        <f t="shared" si="346"/>
        <v>НФИбд</v>
      </c>
      <c r="X670" s="36" t="s">
        <v>86</v>
      </c>
      <c r="Y670" s="36">
        <v>1</v>
      </c>
      <c r="Z670" s="36">
        <v>1</v>
      </c>
      <c r="AA670" s="39">
        <f t="shared" si="347"/>
        <v>12</v>
      </c>
      <c r="AB670" s="49">
        <v>8</v>
      </c>
      <c r="AC670" s="49">
        <v>4</v>
      </c>
      <c r="AD670" s="40">
        <f t="shared" si="348"/>
        <v>12</v>
      </c>
      <c r="AE670" s="41">
        <f t="shared" si="349"/>
        <v>1</v>
      </c>
      <c r="AF670" s="41">
        <f t="shared" si="350"/>
        <v>1</v>
      </c>
      <c r="AG670" s="42" t="s">
        <v>80</v>
      </c>
      <c r="AH670" s="37" t="s">
        <v>81</v>
      </c>
      <c r="AI670" s="37" t="s">
        <v>94</v>
      </c>
      <c r="AJ670" s="43" t="s">
        <v>107</v>
      </c>
      <c r="AK670" s="37"/>
      <c r="AL670" s="44">
        <f t="shared" si="351"/>
        <v>0</v>
      </c>
      <c r="AM670" s="44">
        <f t="shared" si="352"/>
        <v>0</v>
      </c>
      <c r="AN670" s="44">
        <f t="shared" si="353"/>
        <v>36</v>
      </c>
      <c r="AO670" s="44">
        <f t="shared" si="354"/>
        <v>0</v>
      </c>
      <c r="AP670" s="44">
        <f t="shared" si="355"/>
        <v>0</v>
      </c>
      <c r="AQ670" s="44">
        <f t="shared" si="356"/>
        <v>0</v>
      </c>
      <c r="AR670" s="44">
        <f t="shared" si="357"/>
        <v>0</v>
      </c>
      <c r="AS670" s="44">
        <f t="shared" si="358"/>
        <v>0</v>
      </c>
      <c r="AT670" s="44">
        <f t="shared" si="359"/>
        <v>0</v>
      </c>
      <c r="AU670" s="44">
        <f t="shared" si="360"/>
        <v>0</v>
      </c>
      <c r="AV670" s="44">
        <f>IF(M670="ПП",РПП*AA670*(U670/1.5),IF(M670="ВП",ВПр*AA670*(U670/1.5),IF(M670="РПА",РПА*AA670*(U670/1.5),IF(M670="КПА",кпа*AA670*(U670/1.5),0))))</f>
        <v>0</v>
      </c>
      <c r="AW670" s="44">
        <f t="shared" si="361"/>
        <v>0</v>
      </c>
      <c r="AX670" s="44">
        <f t="shared" si="362"/>
        <v>0</v>
      </c>
      <c r="AY670" s="44">
        <f t="shared" si="363"/>
        <v>0</v>
      </c>
      <c r="AZ670" s="44">
        <f t="shared" si="364"/>
        <v>0</v>
      </c>
      <c r="BA670" s="44">
        <f t="shared" si="365"/>
        <v>0</v>
      </c>
      <c r="BB670" s="44">
        <f t="shared" si="366"/>
        <v>0</v>
      </c>
      <c r="BC670" s="44">
        <f t="shared" si="367"/>
        <v>0</v>
      </c>
      <c r="BD670" s="44">
        <f t="shared" si="368"/>
        <v>0</v>
      </c>
      <c r="BE670" s="45">
        <f t="shared" si="369"/>
        <v>36</v>
      </c>
      <c r="BF670" s="46"/>
      <c r="BG670" s="47">
        <f t="shared" si="370"/>
        <v>0</v>
      </c>
      <c r="BH670" s="47">
        <f t="shared" si="371"/>
        <v>0</v>
      </c>
      <c r="BI670" s="47">
        <f t="shared" si="372"/>
        <v>0</v>
      </c>
      <c r="BJ670" s="48">
        <f t="shared" si="373"/>
        <v>36</v>
      </c>
      <c r="BK670" s="48">
        <f t="shared" si="374"/>
        <v>2</v>
      </c>
      <c r="BL670" s="48">
        <f t="shared" si="375"/>
        <v>0</v>
      </c>
    </row>
    <row r="671" spans="1:64" s="2" customFormat="1" ht="30" customHeight="1">
      <c r="A671" s="29" t="str">
        <f t="shared" si="342"/>
        <v>Д</v>
      </c>
      <c r="B671" s="29" t="str">
        <f t="shared" si="343"/>
        <v>Б</v>
      </c>
      <c r="C671" s="30" t="s">
        <v>256</v>
      </c>
      <c r="D671" s="31" t="str">
        <f t="shared" si="344"/>
        <v>'02.03.02</v>
      </c>
      <c r="E671" s="32" t="str">
        <f t="shared" si="345"/>
        <v>Фундаментальная информатика и информационные технологии</v>
      </c>
      <c r="F671" s="33" t="s">
        <v>74</v>
      </c>
      <c r="G671" s="33" t="s">
        <v>75</v>
      </c>
      <c r="H671" s="34"/>
      <c r="I671" s="34"/>
      <c r="J671" s="35" t="s">
        <v>200</v>
      </c>
      <c r="K671" s="36" t="s">
        <v>145</v>
      </c>
      <c r="L671" s="36">
        <v>9</v>
      </c>
      <c r="M671" s="37" t="s">
        <v>108</v>
      </c>
      <c r="N671" s="36"/>
      <c r="O671" s="36">
        <v>4</v>
      </c>
      <c r="P671" s="36"/>
      <c r="Q671" s="37"/>
      <c r="R671" s="36"/>
      <c r="S671" s="36"/>
      <c r="T671" s="36"/>
      <c r="U671" s="36"/>
      <c r="V671" s="36"/>
      <c r="W671" s="39" t="str">
        <f t="shared" si="346"/>
        <v>НФИбд</v>
      </c>
      <c r="X671" s="36" t="s">
        <v>87</v>
      </c>
      <c r="Y671" s="36">
        <v>1</v>
      </c>
      <c r="Z671" s="36">
        <v>1</v>
      </c>
      <c r="AA671" s="39">
        <f t="shared" si="347"/>
        <v>11</v>
      </c>
      <c r="AB671" s="49">
        <v>8</v>
      </c>
      <c r="AC671" s="49">
        <v>3</v>
      </c>
      <c r="AD671" s="40">
        <f t="shared" si="348"/>
        <v>12</v>
      </c>
      <c r="AE671" s="41">
        <f t="shared" si="349"/>
        <v>0.91666666666666663</v>
      </c>
      <c r="AF671" s="41">
        <f t="shared" si="350"/>
        <v>0.91666666666666663</v>
      </c>
      <c r="AG671" s="42" t="s">
        <v>80</v>
      </c>
      <c r="AH671" s="37" t="s">
        <v>100</v>
      </c>
      <c r="AI671" s="37" t="s">
        <v>109</v>
      </c>
      <c r="AJ671" s="50" t="s">
        <v>110</v>
      </c>
      <c r="AK671" s="37"/>
      <c r="AL671" s="44">
        <f t="shared" si="351"/>
        <v>0</v>
      </c>
      <c r="AM671" s="44">
        <f t="shared" si="352"/>
        <v>0</v>
      </c>
      <c r="AN671" s="44">
        <f t="shared" si="353"/>
        <v>33</v>
      </c>
      <c r="AO671" s="44">
        <f t="shared" si="354"/>
        <v>0</v>
      </c>
      <c r="AP671" s="44">
        <f t="shared" si="355"/>
        <v>0</v>
      </c>
      <c r="AQ671" s="44">
        <f t="shared" si="356"/>
        <v>0</v>
      </c>
      <c r="AR671" s="44">
        <f t="shared" si="357"/>
        <v>0</v>
      </c>
      <c r="AS671" s="44">
        <f t="shared" si="358"/>
        <v>0</v>
      </c>
      <c r="AT671" s="44">
        <f t="shared" si="359"/>
        <v>0</v>
      </c>
      <c r="AU671" s="44">
        <f t="shared" si="360"/>
        <v>0</v>
      </c>
      <c r="AV671" s="44">
        <f>IF(M671="ПП",РПП*AA671*(U671/1.5),IF(M671="ВП",ВПр*AA671*(U671/1.5),IF(M671="РПА",РПА*AA671*(U671/1.5),IF(M671="КПА",кпа*AA671*(U671/1.5),0))))</f>
        <v>0</v>
      </c>
      <c r="AW671" s="44">
        <f t="shared" si="361"/>
        <v>0</v>
      </c>
      <c r="AX671" s="44">
        <f t="shared" si="362"/>
        <v>0</v>
      </c>
      <c r="AY671" s="44">
        <f t="shared" si="363"/>
        <v>0</v>
      </c>
      <c r="AZ671" s="44">
        <f t="shared" si="364"/>
        <v>0</v>
      </c>
      <c r="BA671" s="44">
        <f t="shared" si="365"/>
        <v>0</v>
      </c>
      <c r="BB671" s="44">
        <f t="shared" si="366"/>
        <v>0</v>
      </c>
      <c r="BC671" s="44">
        <f t="shared" si="367"/>
        <v>0</v>
      </c>
      <c r="BD671" s="44">
        <f t="shared" si="368"/>
        <v>0</v>
      </c>
      <c r="BE671" s="45">
        <f t="shared" si="369"/>
        <v>33</v>
      </c>
      <c r="BF671" s="46"/>
      <c r="BG671" s="47">
        <f t="shared" si="370"/>
        <v>0</v>
      </c>
      <c r="BH671" s="47">
        <f t="shared" si="371"/>
        <v>0</v>
      </c>
      <c r="BI671" s="47">
        <f t="shared" si="372"/>
        <v>0</v>
      </c>
      <c r="BJ671" s="48">
        <f t="shared" si="373"/>
        <v>33</v>
      </c>
      <c r="BK671" s="48">
        <f t="shared" si="374"/>
        <v>2</v>
      </c>
      <c r="BL671" s="48">
        <f t="shared" si="375"/>
        <v>0</v>
      </c>
    </row>
    <row r="672" spans="1:64" s="2" customFormat="1" ht="30" customHeight="1">
      <c r="A672" s="29" t="str">
        <f t="shared" si="342"/>
        <v>Д</v>
      </c>
      <c r="B672" s="29" t="str">
        <f t="shared" si="343"/>
        <v>Б</v>
      </c>
      <c r="C672" s="30" t="s">
        <v>256</v>
      </c>
      <c r="D672" s="31" t="str">
        <f t="shared" si="344"/>
        <v>'02.03.02</v>
      </c>
      <c r="E672" s="32" t="str">
        <f t="shared" si="345"/>
        <v>Фундаментальная информатика и информационные технологии</v>
      </c>
      <c r="F672" s="33" t="s">
        <v>74</v>
      </c>
      <c r="G672" s="33" t="s">
        <v>75</v>
      </c>
      <c r="H672" s="34"/>
      <c r="I672" s="34"/>
      <c r="J672" s="35" t="s">
        <v>200</v>
      </c>
      <c r="K672" s="36" t="s">
        <v>145</v>
      </c>
      <c r="L672" s="36">
        <v>9</v>
      </c>
      <c r="M672" s="37" t="s">
        <v>108</v>
      </c>
      <c r="N672" s="36"/>
      <c r="O672" s="36">
        <v>4</v>
      </c>
      <c r="P672" s="36"/>
      <c r="Q672" s="37"/>
      <c r="R672" s="36"/>
      <c r="S672" s="36"/>
      <c r="T672" s="36"/>
      <c r="U672" s="36"/>
      <c r="V672" s="36"/>
      <c r="W672" s="39" t="str">
        <f t="shared" si="346"/>
        <v>НФИбд</v>
      </c>
      <c r="X672" s="36" t="s">
        <v>87</v>
      </c>
      <c r="Y672" s="36">
        <v>1</v>
      </c>
      <c r="Z672" s="36">
        <v>1</v>
      </c>
      <c r="AA672" s="39">
        <f t="shared" si="347"/>
        <v>10</v>
      </c>
      <c r="AB672" s="49">
        <v>7</v>
      </c>
      <c r="AC672" s="49">
        <v>3</v>
      </c>
      <c r="AD672" s="40">
        <f t="shared" si="348"/>
        <v>12</v>
      </c>
      <c r="AE672" s="41">
        <f t="shared" si="349"/>
        <v>0.83333333333333337</v>
      </c>
      <c r="AF672" s="41">
        <f t="shared" si="350"/>
        <v>0.83333333333333337</v>
      </c>
      <c r="AG672" s="42" t="s">
        <v>80</v>
      </c>
      <c r="AH672" s="37" t="s">
        <v>100</v>
      </c>
      <c r="AI672" s="37" t="s">
        <v>109</v>
      </c>
      <c r="AJ672" s="43" t="s">
        <v>110</v>
      </c>
      <c r="AK672" s="37"/>
      <c r="AL672" s="44">
        <f t="shared" si="351"/>
        <v>0</v>
      </c>
      <c r="AM672" s="44">
        <f t="shared" si="352"/>
        <v>0</v>
      </c>
      <c r="AN672" s="44">
        <f t="shared" si="353"/>
        <v>30</v>
      </c>
      <c r="AO672" s="44">
        <f t="shared" si="354"/>
        <v>0</v>
      </c>
      <c r="AP672" s="44">
        <f t="shared" si="355"/>
        <v>0</v>
      </c>
      <c r="AQ672" s="44">
        <f t="shared" si="356"/>
        <v>0</v>
      </c>
      <c r="AR672" s="44">
        <f t="shared" si="357"/>
        <v>0</v>
      </c>
      <c r="AS672" s="44">
        <f t="shared" si="358"/>
        <v>0</v>
      </c>
      <c r="AT672" s="44">
        <f t="shared" si="359"/>
        <v>0</v>
      </c>
      <c r="AU672" s="44">
        <f t="shared" si="360"/>
        <v>0</v>
      </c>
      <c r="AV672" s="44">
        <f>IF(M672="ПП",РПП*AA672*(U672/1.5),IF(M672="ВП",ВПр*AA672*(U672/1.5),IF(M672="РПА",РПА*AA672*(U672/1.5),IF(M672="КПА",кпа*AA672*(U672/1.5),0))))</f>
        <v>0</v>
      </c>
      <c r="AW672" s="44">
        <f t="shared" si="361"/>
        <v>0</v>
      </c>
      <c r="AX672" s="44">
        <f t="shared" si="362"/>
        <v>0</v>
      </c>
      <c r="AY672" s="44">
        <f t="shared" si="363"/>
        <v>0</v>
      </c>
      <c r="AZ672" s="44">
        <f t="shared" si="364"/>
        <v>0</v>
      </c>
      <c r="BA672" s="44">
        <f t="shared" si="365"/>
        <v>0</v>
      </c>
      <c r="BB672" s="44">
        <f t="shared" si="366"/>
        <v>0</v>
      </c>
      <c r="BC672" s="44">
        <f t="shared" si="367"/>
        <v>0</v>
      </c>
      <c r="BD672" s="44">
        <f t="shared" si="368"/>
        <v>0</v>
      </c>
      <c r="BE672" s="45">
        <f t="shared" si="369"/>
        <v>30</v>
      </c>
      <c r="BF672" s="46"/>
      <c r="BG672" s="47">
        <f t="shared" si="370"/>
        <v>0</v>
      </c>
      <c r="BH672" s="47">
        <f t="shared" si="371"/>
        <v>0</v>
      </c>
      <c r="BI672" s="47">
        <f t="shared" si="372"/>
        <v>0</v>
      </c>
      <c r="BJ672" s="48">
        <f t="shared" si="373"/>
        <v>30</v>
      </c>
      <c r="BK672" s="48">
        <f t="shared" si="374"/>
        <v>2</v>
      </c>
      <c r="BL672" s="48">
        <f t="shared" si="375"/>
        <v>0</v>
      </c>
    </row>
    <row r="673" spans="1:64" s="2" customFormat="1" ht="30" customHeight="1">
      <c r="A673" s="29" t="str">
        <f t="shared" si="342"/>
        <v>Д</v>
      </c>
      <c r="B673" s="29" t="str">
        <f t="shared" si="343"/>
        <v>Б</v>
      </c>
      <c r="C673" s="30" t="s">
        <v>256</v>
      </c>
      <c r="D673" s="31" t="str">
        <f t="shared" si="344"/>
        <v>'02.03.02</v>
      </c>
      <c r="E673" s="32" t="str">
        <f t="shared" si="345"/>
        <v>Фундаментальная информатика и информационные технологии</v>
      </c>
      <c r="F673" s="33" t="s">
        <v>74</v>
      </c>
      <c r="G673" s="33" t="s">
        <v>75</v>
      </c>
      <c r="H673" s="34"/>
      <c r="I673" s="34"/>
      <c r="J673" s="35" t="s">
        <v>245</v>
      </c>
      <c r="K673" s="36" t="s">
        <v>148</v>
      </c>
      <c r="L673" s="36">
        <v>9</v>
      </c>
      <c r="M673" s="37" t="s">
        <v>108</v>
      </c>
      <c r="N673" s="36"/>
      <c r="O673" s="36">
        <v>6</v>
      </c>
      <c r="P673" s="36"/>
      <c r="Q673" s="37" t="s">
        <v>85</v>
      </c>
      <c r="R673" s="36"/>
      <c r="S673" s="36"/>
      <c r="T673" s="36"/>
      <c r="U673" s="36"/>
      <c r="V673" s="36"/>
      <c r="W673" s="39" t="str">
        <f t="shared" si="346"/>
        <v>НФИбд</v>
      </c>
      <c r="X673" s="36" t="s">
        <v>86</v>
      </c>
      <c r="Y673" s="36">
        <v>1</v>
      </c>
      <c r="Z673" s="36">
        <v>1</v>
      </c>
      <c r="AA673" s="39">
        <f t="shared" si="347"/>
        <v>12</v>
      </c>
      <c r="AB673" s="49">
        <v>8</v>
      </c>
      <c r="AC673" s="49">
        <v>4</v>
      </c>
      <c r="AD673" s="40">
        <f t="shared" si="348"/>
        <v>12</v>
      </c>
      <c r="AE673" s="41">
        <f t="shared" si="349"/>
        <v>1</v>
      </c>
      <c r="AF673" s="41">
        <f t="shared" si="350"/>
        <v>1</v>
      </c>
      <c r="AG673" s="42" t="s">
        <v>80</v>
      </c>
      <c r="AH673" s="37" t="s">
        <v>81</v>
      </c>
      <c r="AI673" s="37" t="s">
        <v>94</v>
      </c>
      <c r="AJ673" s="51" t="s">
        <v>197</v>
      </c>
      <c r="AK673" s="37"/>
      <c r="AL673" s="44">
        <f t="shared" si="351"/>
        <v>0</v>
      </c>
      <c r="AM673" s="44">
        <f t="shared" si="352"/>
        <v>0</v>
      </c>
      <c r="AN673" s="44">
        <f t="shared" si="353"/>
        <v>54</v>
      </c>
      <c r="AO673" s="44">
        <f t="shared" si="354"/>
        <v>0</v>
      </c>
      <c r="AP673" s="44">
        <f t="shared" si="355"/>
        <v>6</v>
      </c>
      <c r="AQ673" s="44">
        <f t="shared" si="356"/>
        <v>1</v>
      </c>
      <c r="AR673" s="44">
        <f t="shared" si="357"/>
        <v>0</v>
      </c>
      <c r="AS673" s="44">
        <f t="shared" si="358"/>
        <v>0</v>
      </c>
      <c r="AT673" s="44">
        <f t="shared" si="359"/>
        <v>0</v>
      </c>
      <c r="AU673" s="44">
        <f t="shared" si="360"/>
        <v>0</v>
      </c>
      <c r="AV673" s="44">
        <f>IF(M673="ПП",РПП*AA673*(U673/1.5),IF(M673="ВП",ВПр*AA673*(U673/1.5),IF(M673="РПА",РПА*AA673*(U673/1.5),IF(M673="КПА",кпа*AA673*(U673/1.5),0))))</f>
        <v>0</v>
      </c>
      <c r="AW673" s="44">
        <f t="shared" si="361"/>
        <v>0</v>
      </c>
      <c r="AX673" s="44">
        <f t="shared" si="362"/>
        <v>0</v>
      </c>
      <c r="AY673" s="44">
        <f t="shared" si="363"/>
        <v>0</v>
      </c>
      <c r="AZ673" s="44">
        <f t="shared" si="364"/>
        <v>0</v>
      </c>
      <c r="BA673" s="44">
        <f t="shared" si="365"/>
        <v>0</v>
      </c>
      <c r="BB673" s="44">
        <f t="shared" si="366"/>
        <v>0</v>
      </c>
      <c r="BC673" s="44">
        <f t="shared" si="367"/>
        <v>0</v>
      </c>
      <c r="BD673" s="44">
        <f t="shared" si="368"/>
        <v>0</v>
      </c>
      <c r="BE673" s="45">
        <f t="shared" si="369"/>
        <v>61</v>
      </c>
      <c r="BF673" s="46"/>
      <c r="BG673" s="47">
        <f t="shared" si="370"/>
        <v>0</v>
      </c>
      <c r="BH673" s="47">
        <f t="shared" si="371"/>
        <v>0</v>
      </c>
      <c r="BI673" s="47">
        <f t="shared" si="372"/>
        <v>0</v>
      </c>
      <c r="BJ673" s="48">
        <f t="shared" si="373"/>
        <v>54</v>
      </c>
      <c r="BK673" s="48">
        <f t="shared" si="374"/>
        <v>3</v>
      </c>
      <c r="BL673" s="48">
        <f t="shared" si="375"/>
        <v>7</v>
      </c>
    </row>
    <row r="674" spans="1:64" s="2" customFormat="1" ht="30" customHeight="1">
      <c r="A674" s="29" t="str">
        <f t="shared" si="342"/>
        <v>Д</v>
      </c>
      <c r="B674" s="29" t="str">
        <f t="shared" si="343"/>
        <v>Б</v>
      </c>
      <c r="C674" s="30" t="s">
        <v>256</v>
      </c>
      <c r="D674" s="31" t="str">
        <f t="shared" si="344"/>
        <v>'02.03.02</v>
      </c>
      <c r="E674" s="32" t="str">
        <f t="shared" si="345"/>
        <v>Фундаментальная информатика и информационные технологии</v>
      </c>
      <c r="F674" s="33" t="s">
        <v>74</v>
      </c>
      <c r="G674" s="33" t="s">
        <v>75</v>
      </c>
      <c r="H674" s="34"/>
      <c r="I674" s="34"/>
      <c r="J674" s="35" t="s">
        <v>245</v>
      </c>
      <c r="K674" s="38" t="s">
        <v>148</v>
      </c>
      <c r="L674" s="36">
        <v>9</v>
      </c>
      <c r="M674" s="37" t="s">
        <v>108</v>
      </c>
      <c r="N674" s="38"/>
      <c r="O674" s="38">
        <v>6</v>
      </c>
      <c r="P674" s="38"/>
      <c r="Q674" s="37" t="s">
        <v>85</v>
      </c>
      <c r="R674" s="38"/>
      <c r="S674" s="38"/>
      <c r="T674" s="38"/>
      <c r="U674" s="38"/>
      <c r="V674" s="38"/>
      <c r="W674" s="39" t="str">
        <f t="shared" si="346"/>
        <v>НФИбд</v>
      </c>
      <c r="X674" s="36" t="s">
        <v>86</v>
      </c>
      <c r="Y674" s="36">
        <v>1</v>
      </c>
      <c r="Z674" s="36">
        <v>1</v>
      </c>
      <c r="AA674" s="39">
        <f t="shared" si="347"/>
        <v>12</v>
      </c>
      <c r="AB674" s="49">
        <v>8</v>
      </c>
      <c r="AC674" s="49">
        <v>4</v>
      </c>
      <c r="AD674" s="40">
        <f t="shared" si="348"/>
        <v>12</v>
      </c>
      <c r="AE674" s="41">
        <f t="shared" si="349"/>
        <v>1</v>
      </c>
      <c r="AF674" s="41">
        <f t="shared" si="350"/>
        <v>1</v>
      </c>
      <c r="AG674" s="42" t="s">
        <v>80</v>
      </c>
      <c r="AH674" s="37" t="s">
        <v>81</v>
      </c>
      <c r="AI674" s="37" t="s">
        <v>94</v>
      </c>
      <c r="AJ674" s="43" t="s">
        <v>197</v>
      </c>
      <c r="AK674" s="37"/>
      <c r="AL674" s="44">
        <f t="shared" si="351"/>
        <v>0</v>
      </c>
      <c r="AM674" s="44">
        <f t="shared" si="352"/>
        <v>0</v>
      </c>
      <c r="AN674" s="44">
        <f t="shared" si="353"/>
        <v>54</v>
      </c>
      <c r="AO674" s="44">
        <f t="shared" si="354"/>
        <v>0</v>
      </c>
      <c r="AP674" s="44">
        <f t="shared" si="355"/>
        <v>6</v>
      </c>
      <c r="AQ674" s="44">
        <f t="shared" si="356"/>
        <v>1</v>
      </c>
      <c r="AR674" s="44">
        <f t="shared" si="357"/>
        <v>0</v>
      </c>
      <c r="AS674" s="44">
        <f t="shared" si="358"/>
        <v>0</v>
      </c>
      <c r="AT674" s="44">
        <f t="shared" si="359"/>
        <v>0</v>
      </c>
      <c r="AU674" s="44">
        <f t="shared" si="360"/>
        <v>0</v>
      </c>
      <c r="AV674" s="44">
        <f>IF(M674="ПП",РПП*AA674*(U674/1.5),IF(M674="ВП",ВПр*AA674*(U674/1.5),IF(M674="РПА",РПА*AA674*(U674/1.5),IF(M674="КПА",кпа*AA674*(U674/1.5),0))))</f>
        <v>0</v>
      </c>
      <c r="AW674" s="44">
        <f t="shared" si="361"/>
        <v>0</v>
      </c>
      <c r="AX674" s="44">
        <f t="shared" si="362"/>
        <v>0</v>
      </c>
      <c r="AY674" s="44">
        <f t="shared" si="363"/>
        <v>0</v>
      </c>
      <c r="AZ674" s="44">
        <f t="shared" si="364"/>
        <v>0</v>
      </c>
      <c r="BA674" s="44">
        <f t="shared" si="365"/>
        <v>0</v>
      </c>
      <c r="BB674" s="44">
        <f t="shared" si="366"/>
        <v>0</v>
      </c>
      <c r="BC674" s="44">
        <f t="shared" si="367"/>
        <v>0</v>
      </c>
      <c r="BD674" s="44">
        <f t="shared" si="368"/>
        <v>0</v>
      </c>
      <c r="BE674" s="45">
        <f t="shared" si="369"/>
        <v>61</v>
      </c>
      <c r="BF674" s="46"/>
      <c r="BG674" s="47">
        <f t="shared" si="370"/>
        <v>0</v>
      </c>
      <c r="BH674" s="47">
        <f t="shared" si="371"/>
        <v>0</v>
      </c>
      <c r="BI674" s="47">
        <f t="shared" si="372"/>
        <v>0</v>
      </c>
      <c r="BJ674" s="48">
        <f t="shared" si="373"/>
        <v>54</v>
      </c>
      <c r="BK674" s="48">
        <f t="shared" si="374"/>
        <v>3</v>
      </c>
      <c r="BL674" s="48">
        <f t="shared" si="375"/>
        <v>7</v>
      </c>
    </row>
    <row r="675" spans="1:64" s="2" customFormat="1" ht="30" customHeight="1">
      <c r="A675" s="29" t="str">
        <f t="shared" si="342"/>
        <v>Д</v>
      </c>
      <c r="B675" s="29" t="str">
        <f t="shared" si="343"/>
        <v>Б</v>
      </c>
      <c r="C675" s="30" t="s">
        <v>256</v>
      </c>
      <c r="D675" s="31" t="str">
        <f t="shared" si="344"/>
        <v>'02.03.02</v>
      </c>
      <c r="E675" s="32" t="str">
        <f t="shared" si="345"/>
        <v>Фундаментальная информатика и информационные технологии</v>
      </c>
      <c r="F675" s="33" t="s">
        <v>74</v>
      </c>
      <c r="G675" s="33" t="s">
        <v>75</v>
      </c>
      <c r="H675" s="34"/>
      <c r="I675" s="34"/>
      <c r="J675" s="35" t="s">
        <v>245</v>
      </c>
      <c r="K675" s="36" t="s">
        <v>148</v>
      </c>
      <c r="L675" s="36">
        <v>9</v>
      </c>
      <c r="M675" s="37" t="s">
        <v>108</v>
      </c>
      <c r="N675" s="36"/>
      <c r="O675" s="36">
        <v>6</v>
      </c>
      <c r="P675" s="36"/>
      <c r="Q675" s="37" t="s">
        <v>85</v>
      </c>
      <c r="R675" s="36"/>
      <c r="S675" s="36"/>
      <c r="T675" s="36"/>
      <c r="U675" s="36"/>
      <c r="V675" s="36"/>
      <c r="W675" s="39" t="str">
        <f t="shared" si="346"/>
        <v>НФИбд</v>
      </c>
      <c r="X675" s="36" t="s">
        <v>87</v>
      </c>
      <c r="Y675" s="36">
        <v>1</v>
      </c>
      <c r="Z675" s="36">
        <v>1</v>
      </c>
      <c r="AA675" s="39">
        <f t="shared" si="347"/>
        <v>11</v>
      </c>
      <c r="AB675" s="49">
        <v>8</v>
      </c>
      <c r="AC675" s="49">
        <v>3</v>
      </c>
      <c r="AD675" s="40">
        <f t="shared" si="348"/>
        <v>12</v>
      </c>
      <c r="AE675" s="41">
        <f t="shared" si="349"/>
        <v>0.91666666666666663</v>
      </c>
      <c r="AF675" s="41">
        <f t="shared" si="350"/>
        <v>0.91666666666666663</v>
      </c>
      <c r="AG675" s="42" t="s">
        <v>80</v>
      </c>
      <c r="AH675" s="37" t="s">
        <v>81</v>
      </c>
      <c r="AI675" s="37" t="s">
        <v>94</v>
      </c>
      <c r="AJ675" s="43" t="s">
        <v>197</v>
      </c>
      <c r="AK675" s="37"/>
      <c r="AL675" s="44">
        <f t="shared" si="351"/>
        <v>0</v>
      </c>
      <c r="AM675" s="44">
        <f t="shared" si="352"/>
        <v>0</v>
      </c>
      <c r="AN675" s="44">
        <f t="shared" si="353"/>
        <v>49.5</v>
      </c>
      <c r="AO675" s="44">
        <f t="shared" si="354"/>
        <v>0</v>
      </c>
      <c r="AP675" s="44">
        <f t="shared" si="355"/>
        <v>5.5</v>
      </c>
      <c r="AQ675" s="44">
        <f t="shared" si="356"/>
        <v>1</v>
      </c>
      <c r="AR675" s="44">
        <f t="shared" si="357"/>
        <v>0</v>
      </c>
      <c r="AS675" s="44">
        <f t="shared" si="358"/>
        <v>0</v>
      </c>
      <c r="AT675" s="44">
        <f t="shared" si="359"/>
        <v>0</v>
      </c>
      <c r="AU675" s="44">
        <f t="shared" si="360"/>
        <v>0</v>
      </c>
      <c r="AV675" s="44">
        <f>IF(M675="ПП",РПП*AA675*(U675/1.5),IF(M675="ВП",ВПр*AA675*(U675/1.5),IF(M675="РПА",РПА*AA675*(U675/1.5),IF(M675="КПА",кпа*AA675*(U675/1.5),0))))</f>
        <v>0</v>
      </c>
      <c r="AW675" s="44">
        <f t="shared" si="361"/>
        <v>0</v>
      </c>
      <c r="AX675" s="44">
        <f t="shared" si="362"/>
        <v>0</v>
      </c>
      <c r="AY675" s="44">
        <f t="shared" si="363"/>
        <v>0</v>
      </c>
      <c r="AZ675" s="44">
        <f t="shared" si="364"/>
        <v>0</v>
      </c>
      <c r="BA675" s="44">
        <f t="shared" si="365"/>
        <v>0</v>
      </c>
      <c r="BB675" s="44">
        <f t="shared" si="366"/>
        <v>0</v>
      </c>
      <c r="BC675" s="44">
        <f t="shared" si="367"/>
        <v>0</v>
      </c>
      <c r="BD675" s="44">
        <f t="shared" si="368"/>
        <v>0</v>
      </c>
      <c r="BE675" s="45">
        <f t="shared" si="369"/>
        <v>56</v>
      </c>
      <c r="BF675" s="46"/>
      <c r="BG675" s="47">
        <f t="shared" si="370"/>
        <v>0</v>
      </c>
      <c r="BH675" s="47">
        <f t="shared" si="371"/>
        <v>0</v>
      </c>
      <c r="BI675" s="47">
        <f t="shared" si="372"/>
        <v>0</v>
      </c>
      <c r="BJ675" s="48">
        <f t="shared" si="373"/>
        <v>49.5</v>
      </c>
      <c r="BK675" s="48">
        <f t="shared" si="374"/>
        <v>3</v>
      </c>
      <c r="BL675" s="48">
        <f t="shared" si="375"/>
        <v>6.5</v>
      </c>
    </row>
    <row r="676" spans="1:64" s="2" customFormat="1" ht="30" customHeight="1">
      <c r="A676" s="29" t="str">
        <f t="shared" si="342"/>
        <v>Д</v>
      </c>
      <c r="B676" s="29" t="str">
        <f t="shared" si="343"/>
        <v>Б</v>
      </c>
      <c r="C676" s="30" t="s">
        <v>256</v>
      </c>
      <c r="D676" s="31" t="str">
        <f t="shared" si="344"/>
        <v>'02.03.02</v>
      </c>
      <c r="E676" s="32" t="str">
        <f t="shared" si="345"/>
        <v>Фундаментальная информатика и информационные технологии</v>
      </c>
      <c r="F676" s="33" t="s">
        <v>74</v>
      </c>
      <c r="G676" s="33" t="s">
        <v>75</v>
      </c>
      <c r="H676" s="34"/>
      <c r="I676" s="34"/>
      <c r="J676" s="35" t="s">
        <v>245</v>
      </c>
      <c r="K676" s="36" t="s">
        <v>148</v>
      </c>
      <c r="L676" s="36">
        <v>9</v>
      </c>
      <c r="M676" s="37" t="s">
        <v>108</v>
      </c>
      <c r="N676" s="36"/>
      <c r="O676" s="36">
        <v>6</v>
      </c>
      <c r="P676" s="36"/>
      <c r="Q676" s="37" t="s">
        <v>85</v>
      </c>
      <c r="R676" s="36"/>
      <c r="S676" s="36"/>
      <c r="T676" s="36"/>
      <c r="U676" s="36"/>
      <c r="V676" s="36"/>
      <c r="W676" s="39" t="str">
        <f t="shared" si="346"/>
        <v>НФИбд</v>
      </c>
      <c r="X676" s="36" t="s">
        <v>87</v>
      </c>
      <c r="Y676" s="36">
        <v>1</v>
      </c>
      <c r="Z676" s="36">
        <v>1</v>
      </c>
      <c r="AA676" s="39">
        <f t="shared" si="347"/>
        <v>10</v>
      </c>
      <c r="AB676" s="49">
        <v>7</v>
      </c>
      <c r="AC676" s="49">
        <v>3</v>
      </c>
      <c r="AD676" s="40">
        <f t="shared" si="348"/>
        <v>12</v>
      </c>
      <c r="AE676" s="41">
        <f t="shared" si="349"/>
        <v>0.83333333333333337</v>
      </c>
      <c r="AF676" s="41">
        <f t="shared" si="350"/>
        <v>0.83333333333333337</v>
      </c>
      <c r="AG676" s="42" t="s">
        <v>80</v>
      </c>
      <c r="AH676" s="37" t="s">
        <v>81</v>
      </c>
      <c r="AI676" s="37" t="s">
        <v>94</v>
      </c>
      <c r="AJ676" s="43" t="s">
        <v>197</v>
      </c>
      <c r="AK676" s="37"/>
      <c r="AL676" s="44">
        <f t="shared" si="351"/>
        <v>0</v>
      </c>
      <c r="AM676" s="44">
        <f t="shared" si="352"/>
        <v>0</v>
      </c>
      <c r="AN676" s="44">
        <f t="shared" si="353"/>
        <v>45</v>
      </c>
      <c r="AO676" s="44">
        <f t="shared" si="354"/>
        <v>0</v>
      </c>
      <c r="AP676" s="44">
        <f t="shared" si="355"/>
        <v>5</v>
      </c>
      <c r="AQ676" s="44">
        <f t="shared" si="356"/>
        <v>1</v>
      </c>
      <c r="AR676" s="44">
        <f t="shared" si="357"/>
        <v>0</v>
      </c>
      <c r="AS676" s="44">
        <f t="shared" si="358"/>
        <v>0</v>
      </c>
      <c r="AT676" s="44">
        <f t="shared" si="359"/>
        <v>0</v>
      </c>
      <c r="AU676" s="44">
        <f t="shared" si="360"/>
        <v>0</v>
      </c>
      <c r="AV676" s="44">
        <f>IF(M676="ПП",РПП*AA676*(U676/1.5),IF(M676="ВП",ВПр*AA676*(U676/1.5),IF(M676="РПА",РПА*AA676*(U676/1.5),IF(M676="КПА",кпа*AA676*(U676/1.5),0))))</f>
        <v>0</v>
      </c>
      <c r="AW676" s="44">
        <f t="shared" si="361"/>
        <v>0</v>
      </c>
      <c r="AX676" s="44">
        <f t="shared" si="362"/>
        <v>0</v>
      </c>
      <c r="AY676" s="44">
        <f t="shared" si="363"/>
        <v>0</v>
      </c>
      <c r="AZ676" s="44">
        <f t="shared" si="364"/>
        <v>0</v>
      </c>
      <c r="BA676" s="44">
        <f t="shared" si="365"/>
        <v>0</v>
      </c>
      <c r="BB676" s="44">
        <f t="shared" si="366"/>
        <v>0</v>
      </c>
      <c r="BC676" s="44">
        <f t="shared" si="367"/>
        <v>0</v>
      </c>
      <c r="BD676" s="44">
        <f t="shared" si="368"/>
        <v>0</v>
      </c>
      <c r="BE676" s="45">
        <f t="shared" si="369"/>
        <v>51</v>
      </c>
      <c r="BF676" s="46"/>
      <c r="BG676" s="47">
        <f t="shared" si="370"/>
        <v>0</v>
      </c>
      <c r="BH676" s="47">
        <f t="shared" si="371"/>
        <v>0</v>
      </c>
      <c r="BI676" s="47">
        <f t="shared" si="372"/>
        <v>0</v>
      </c>
      <c r="BJ676" s="48">
        <f t="shared" si="373"/>
        <v>45</v>
      </c>
      <c r="BK676" s="48">
        <f t="shared" si="374"/>
        <v>3</v>
      </c>
      <c r="BL676" s="48">
        <f t="shared" si="375"/>
        <v>6</v>
      </c>
    </row>
    <row r="677" spans="1:64" s="2" customFormat="1" ht="30" customHeight="1">
      <c r="A677" s="29" t="str">
        <f t="shared" si="342"/>
        <v>Д</v>
      </c>
      <c r="B677" s="29" t="str">
        <f t="shared" si="343"/>
        <v>Б</v>
      </c>
      <c r="C677" s="30" t="s">
        <v>256</v>
      </c>
      <c r="D677" s="31" t="str">
        <f t="shared" si="344"/>
        <v>'02.03.02</v>
      </c>
      <c r="E677" s="32" t="str">
        <f t="shared" si="345"/>
        <v>Фундаментальная информатика и информационные технологии</v>
      </c>
      <c r="F677" s="33" t="s">
        <v>74</v>
      </c>
      <c r="G677" s="33" t="s">
        <v>129</v>
      </c>
      <c r="H677" s="34"/>
      <c r="I677" s="34" t="s">
        <v>246</v>
      </c>
      <c r="J677" s="35" t="s">
        <v>198</v>
      </c>
      <c r="K677" s="36" t="s">
        <v>77</v>
      </c>
      <c r="L677" s="36">
        <v>9</v>
      </c>
      <c r="M677" s="37" t="s">
        <v>78</v>
      </c>
      <c r="N677" s="36">
        <v>2</v>
      </c>
      <c r="O677" s="36"/>
      <c r="P677" s="36"/>
      <c r="Q677" s="37"/>
      <c r="R677" s="36"/>
      <c r="S677" s="36"/>
      <c r="T677" s="36"/>
      <c r="U677" s="36"/>
      <c r="V677" s="36"/>
      <c r="W677" s="39" t="str">
        <f t="shared" si="346"/>
        <v>НФИбд</v>
      </c>
      <c r="X677" s="36" t="s">
        <v>79</v>
      </c>
      <c r="Y677" s="36">
        <v>1</v>
      </c>
      <c r="Z677" s="36">
        <v>1</v>
      </c>
      <c r="AA677" s="39">
        <f t="shared" si="347"/>
        <v>12</v>
      </c>
      <c r="AB677" s="54">
        <v>8</v>
      </c>
      <c r="AC677" s="54">
        <v>4</v>
      </c>
      <c r="AD677" s="40">
        <f t="shared" si="348"/>
        <v>12</v>
      </c>
      <c r="AE677" s="41">
        <f t="shared" si="349"/>
        <v>1</v>
      </c>
      <c r="AF677" s="41">
        <f t="shared" si="350"/>
        <v>1</v>
      </c>
      <c r="AG677" s="42" t="s">
        <v>80</v>
      </c>
      <c r="AH677" s="37" t="s">
        <v>81</v>
      </c>
      <c r="AI677" s="37" t="s">
        <v>94</v>
      </c>
      <c r="AJ677" s="43" t="s">
        <v>197</v>
      </c>
      <c r="AK677" s="37"/>
      <c r="AL677" s="44">
        <f t="shared" si="351"/>
        <v>18</v>
      </c>
      <c r="AM677" s="44">
        <f t="shared" si="352"/>
        <v>0</v>
      </c>
      <c r="AN677" s="44">
        <f t="shared" si="353"/>
        <v>0</v>
      </c>
      <c r="AO677" s="44">
        <f t="shared" si="354"/>
        <v>0</v>
      </c>
      <c r="AP677" s="44">
        <f t="shared" si="355"/>
        <v>0</v>
      </c>
      <c r="AQ677" s="44">
        <f t="shared" si="356"/>
        <v>0</v>
      </c>
      <c r="AR677" s="44">
        <f t="shared" si="357"/>
        <v>0.9</v>
      </c>
      <c r="AS677" s="44">
        <f t="shared" si="358"/>
        <v>0</v>
      </c>
      <c r="AT677" s="44">
        <f t="shared" si="359"/>
        <v>0</v>
      </c>
      <c r="AU677" s="44">
        <f t="shared" si="360"/>
        <v>0</v>
      </c>
      <c r="AV677" s="44">
        <f>IF(M677="ПП",РПП*AA677*(U677/1.5),IF(M677="ВП",ВПр*AA677*(U677/1.5),IF(M677="РПА",РПА*AA677*(U677/1.5),IF(M677="КПА",кпа*AA677*(U677/1.5),0))))</f>
        <v>0</v>
      </c>
      <c r="AW677" s="44">
        <f t="shared" si="361"/>
        <v>0</v>
      </c>
      <c r="AX677" s="44">
        <f t="shared" si="362"/>
        <v>0</v>
      </c>
      <c r="AY677" s="44">
        <f t="shared" si="363"/>
        <v>0</v>
      </c>
      <c r="AZ677" s="44">
        <f t="shared" si="364"/>
        <v>0</v>
      </c>
      <c r="BA677" s="44">
        <f t="shared" si="365"/>
        <v>0</v>
      </c>
      <c r="BB677" s="44">
        <f t="shared" si="366"/>
        <v>0</v>
      </c>
      <c r="BC677" s="44">
        <f t="shared" si="367"/>
        <v>0</v>
      </c>
      <c r="BD677" s="44">
        <f t="shared" si="368"/>
        <v>0</v>
      </c>
      <c r="BE677" s="45">
        <f t="shared" si="369"/>
        <v>18.899999999999999</v>
      </c>
      <c r="BF677" s="46"/>
      <c r="BG677" s="47">
        <f t="shared" si="370"/>
        <v>18</v>
      </c>
      <c r="BH677" s="47">
        <f t="shared" si="371"/>
        <v>1</v>
      </c>
      <c r="BI677" s="47">
        <f t="shared" si="372"/>
        <v>0.9</v>
      </c>
      <c r="BJ677" s="48">
        <f t="shared" si="373"/>
        <v>0</v>
      </c>
      <c r="BK677" s="48">
        <f t="shared" si="374"/>
        <v>0</v>
      </c>
      <c r="BL677" s="48">
        <f t="shared" si="375"/>
        <v>0</v>
      </c>
    </row>
    <row r="678" spans="1:64" s="2" customFormat="1" ht="30" customHeight="1">
      <c r="A678" s="29" t="str">
        <f t="shared" si="342"/>
        <v>Д</v>
      </c>
      <c r="B678" s="29" t="str">
        <f t="shared" si="343"/>
        <v>Б</v>
      </c>
      <c r="C678" s="30" t="s">
        <v>256</v>
      </c>
      <c r="D678" s="31" t="str">
        <f t="shared" si="344"/>
        <v>'02.03.02</v>
      </c>
      <c r="E678" s="32" t="str">
        <f t="shared" si="345"/>
        <v>Фундаментальная информатика и информационные технологии</v>
      </c>
      <c r="F678" s="33" t="s">
        <v>74</v>
      </c>
      <c r="G678" s="33" t="s">
        <v>129</v>
      </c>
      <c r="H678" s="34"/>
      <c r="I678" s="34" t="s">
        <v>246</v>
      </c>
      <c r="J678" s="35" t="s">
        <v>198</v>
      </c>
      <c r="K678" s="36" t="s">
        <v>77</v>
      </c>
      <c r="L678" s="36">
        <v>9</v>
      </c>
      <c r="M678" s="37" t="s">
        <v>108</v>
      </c>
      <c r="N678" s="36"/>
      <c r="O678" s="36">
        <v>2</v>
      </c>
      <c r="P678" s="36"/>
      <c r="Q678" s="37" t="s">
        <v>85</v>
      </c>
      <c r="R678" s="36"/>
      <c r="S678" s="36"/>
      <c r="T678" s="36"/>
      <c r="U678" s="36"/>
      <c r="V678" s="36"/>
      <c r="W678" s="39" t="str">
        <f t="shared" si="346"/>
        <v>НФИбд</v>
      </c>
      <c r="X678" s="36" t="s">
        <v>79</v>
      </c>
      <c r="Y678" s="36">
        <v>1</v>
      </c>
      <c r="Z678" s="36">
        <v>1</v>
      </c>
      <c r="AA678" s="39">
        <f t="shared" si="347"/>
        <v>12</v>
      </c>
      <c r="AB678" s="53">
        <v>8</v>
      </c>
      <c r="AC678" s="53">
        <v>4</v>
      </c>
      <c r="AD678" s="40">
        <f t="shared" si="348"/>
        <v>12</v>
      </c>
      <c r="AE678" s="41">
        <f t="shared" si="349"/>
        <v>1</v>
      </c>
      <c r="AF678" s="41">
        <f t="shared" si="350"/>
        <v>1</v>
      </c>
      <c r="AG678" s="42" t="s">
        <v>80</v>
      </c>
      <c r="AH678" s="37" t="s">
        <v>81</v>
      </c>
      <c r="AI678" s="37" t="s">
        <v>94</v>
      </c>
      <c r="AJ678" s="43" t="s">
        <v>197</v>
      </c>
      <c r="AK678" s="37"/>
      <c r="AL678" s="44">
        <f t="shared" si="351"/>
        <v>0</v>
      </c>
      <c r="AM678" s="44">
        <f t="shared" si="352"/>
        <v>0</v>
      </c>
      <c r="AN678" s="44">
        <f t="shared" si="353"/>
        <v>18</v>
      </c>
      <c r="AO678" s="44">
        <f t="shared" si="354"/>
        <v>0</v>
      </c>
      <c r="AP678" s="44">
        <f t="shared" si="355"/>
        <v>6</v>
      </c>
      <c r="AQ678" s="44">
        <f t="shared" si="356"/>
        <v>1</v>
      </c>
      <c r="AR678" s="44">
        <f t="shared" si="357"/>
        <v>0</v>
      </c>
      <c r="AS678" s="44">
        <f t="shared" si="358"/>
        <v>0</v>
      </c>
      <c r="AT678" s="44">
        <f t="shared" si="359"/>
        <v>0</v>
      </c>
      <c r="AU678" s="44">
        <f t="shared" si="360"/>
        <v>0</v>
      </c>
      <c r="AV678" s="44">
        <f>IF(M678="ПП",РПП*AA678*(U678/1.5),IF(M678="ВП",ВПр*AA678*(U678/1.5),IF(M678="РПА",РПА*AA678*(U678/1.5),IF(M678="КПА",кпа*AA678*(U678/1.5),0))))</f>
        <v>0</v>
      </c>
      <c r="AW678" s="44">
        <f t="shared" si="361"/>
        <v>0</v>
      </c>
      <c r="AX678" s="44">
        <f t="shared" si="362"/>
        <v>0</v>
      </c>
      <c r="AY678" s="44">
        <f t="shared" si="363"/>
        <v>0</v>
      </c>
      <c r="AZ678" s="44">
        <f t="shared" si="364"/>
        <v>0</v>
      </c>
      <c r="BA678" s="44">
        <f t="shared" si="365"/>
        <v>0</v>
      </c>
      <c r="BB678" s="44">
        <f t="shared" si="366"/>
        <v>0</v>
      </c>
      <c r="BC678" s="44">
        <f t="shared" si="367"/>
        <v>0</v>
      </c>
      <c r="BD678" s="44">
        <f t="shared" si="368"/>
        <v>0</v>
      </c>
      <c r="BE678" s="45">
        <f t="shared" si="369"/>
        <v>25</v>
      </c>
      <c r="BF678" s="46"/>
      <c r="BG678" s="47">
        <f t="shared" si="370"/>
        <v>18</v>
      </c>
      <c r="BH678" s="47">
        <f t="shared" si="371"/>
        <v>1</v>
      </c>
      <c r="BI678" s="47">
        <f t="shared" si="372"/>
        <v>7</v>
      </c>
      <c r="BJ678" s="48">
        <f t="shared" si="373"/>
        <v>0</v>
      </c>
      <c r="BK678" s="48">
        <f t="shared" si="374"/>
        <v>0</v>
      </c>
      <c r="BL678" s="48">
        <f t="shared" si="375"/>
        <v>0</v>
      </c>
    </row>
    <row r="679" spans="1:64" s="2" customFormat="1" ht="30" customHeight="1">
      <c r="A679" s="29" t="str">
        <f t="shared" si="342"/>
        <v>Д</v>
      </c>
      <c r="B679" s="29" t="str">
        <f t="shared" si="343"/>
        <v>Б</v>
      </c>
      <c r="C679" s="30" t="s">
        <v>256</v>
      </c>
      <c r="D679" s="31" t="str">
        <f t="shared" si="344"/>
        <v>'02.03.02</v>
      </c>
      <c r="E679" s="32" t="str">
        <f t="shared" si="345"/>
        <v>Фундаментальная информатика и информационные технологии</v>
      </c>
      <c r="F679" s="33" t="s">
        <v>74</v>
      </c>
      <c r="G679" s="33" t="s">
        <v>129</v>
      </c>
      <c r="H679" s="34"/>
      <c r="I679" s="34" t="s">
        <v>246</v>
      </c>
      <c r="J679" s="35" t="s">
        <v>199</v>
      </c>
      <c r="K679" s="36" t="s">
        <v>142</v>
      </c>
      <c r="L679" s="36">
        <v>9</v>
      </c>
      <c r="M679" s="37" t="s">
        <v>78</v>
      </c>
      <c r="N679" s="36">
        <v>2</v>
      </c>
      <c r="O679" s="36"/>
      <c r="P679" s="36"/>
      <c r="Q679" s="37" t="s">
        <v>91</v>
      </c>
      <c r="R679" s="36"/>
      <c r="S679" s="36"/>
      <c r="T679" s="36"/>
      <c r="U679" s="36"/>
      <c r="V679" s="36"/>
      <c r="W679" s="39" t="str">
        <f t="shared" si="346"/>
        <v>НФИбд</v>
      </c>
      <c r="X679" s="36" t="s">
        <v>79</v>
      </c>
      <c r="Y679" s="36">
        <v>1</v>
      </c>
      <c r="Z679" s="36">
        <v>1</v>
      </c>
      <c r="AA679" s="39">
        <f t="shared" si="347"/>
        <v>12</v>
      </c>
      <c r="AB679" s="54">
        <v>8</v>
      </c>
      <c r="AC679" s="54">
        <v>4</v>
      </c>
      <c r="AD679" s="40">
        <f t="shared" si="348"/>
        <v>12</v>
      </c>
      <c r="AE679" s="41">
        <f t="shared" si="349"/>
        <v>1</v>
      </c>
      <c r="AF679" s="41">
        <f t="shared" si="350"/>
        <v>1</v>
      </c>
      <c r="AG679" s="42" t="s">
        <v>80</v>
      </c>
      <c r="AH679" s="37" t="s">
        <v>81</v>
      </c>
      <c r="AI679" s="37" t="s">
        <v>94</v>
      </c>
      <c r="AJ679" s="50" t="s">
        <v>197</v>
      </c>
      <c r="AK679" s="37"/>
      <c r="AL679" s="44">
        <f t="shared" si="351"/>
        <v>18</v>
      </c>
      <c r="AM679" s="44">
        <f t="shared" si="352"/>
        <v>0</v>
      </c>
      <c r="AN679" s="44">
        <f t="shared" si="353"/>
        <v>0</v>
      </c>
      <c r="AO679" s="44">
        <f t="shared" si="354"/>
        <v>0</v>
      </c>
      <c r="AP679" s="44">
        <f t="shared" si="355"/>
        <v>6</v>
      </c>
      <c r="AQ679" s="44">
        <f t="shared" si="356"/>
        <v>1</v>
      </c>
      <c r="AR679" s="44">
        <f t="shared" si="357"/>
        <v>0.9</v>
      </c>
      <c r="AS679" s="44">
        <f t="shared" si="358"/>
        <v>0</v>
      </c>
      <c r="AT679" s="44">
        <f t="shared" si="359"/>
        <v>0</v>
      </c>
      <c r="AU679" s="44">
        <f t="shared" si="360"/>
        <v>0</v>
      </c>
      <c r="AV679" s="44">
        <f>IF(M679="ПП",РПП*AA679*(U679/1.5),IF(M679="ВП",ВПр*AA679*(U679/1.5),IF(M679="РПА",РПА*AA679*(U679/1.5),IF(M679="КПА",кпа*AA679*(U679/1.5),0))))</f>
        <v>0</v>
      </c>
      <c r="AW679" s="44">
        <f t="shared" si="361"/>
        <v>0</v>
      </c>
      <c r="AX679" s="44">
        <f t="shared" si="362"/>
        <v>0</v>
      </c>
      <c r="AY679" s="44">
        <f t="shared" si="363"/>
        <v>0</v>
      </c>
      <c r="AZ679" s="44">
        <f t="shared" si="364"/>
        <v>0</v>
      </c>
      <c r="BA679" s="44">
        <f t="shared" si="365"/>
        <v>0</v>
      </c>
      <c r="BB679" s="44">
        <f t="shared" si="366"/>
        <v>0</v>
      </c>
      <c r="BC679" s="44">
        <f t="shared" si="367"/>
        <v>0</v>
      </c>
      <c r="BD679" s="44">
        <f t="shared" si="368"/>
        <v>0</v>
      </c>
      <c r="BE679" s="45">
        <f t="shared" si="369"/>
        <v>25.9</v>
      </c>
      <c r="BF679" s="46"/>
      <c r="BG679" s="47">
        <f t="shared" si="370"/>
        <v>18</v>
      </c>
      <c r="BH679" s="47">
        <f t="shared" si="371"/>
        <v>1</v>
      </c>
      <c r="BI679" s="47">
        <f t="shared" si="372"/>
        <v>7.9</v>
      </c>
      <c r="BJ679" s="48">
        <f t="shared" si="373"/>
        <v>0</v>
      </c>
      <c r="BK679" s="48">
        <f t="shared" si="374"/>
        <v>0</v>
      </c>
      <c r="BL679" s="48">
        <f t="shared" si="375"/>
        <v>0</v>
      </c>
    </row>
    <row r="680" spans="1:64" s="2" customFormat="1" ht="30" customHeight="1">
      <c r="A680" s="29" t="str">
        <f t="shared" si="342"/>
        <v>Д</v>
      </c>
      <c r="B680" s="29" t="str">
        <f t="shared" si="343"/>
        <v>Б</v>
      </c>
      <c r="C680" s="30" t="s">
        <v>256</v>
      </c>
      <c r="D680" s="31" t="str">
        <f t="shared" si="344"/>
        <v>'02.03.02</v>
      </c>
      <c r="E680" s="32" t="str">
        <f t="shared" si="345"/>
        <v>Фундаментальная информатика и информационные технологии</v>
      </c>
      <c r="F680" s="33" t="s">
        <v>74</v>
      </c>
      <c r="G680" s="33" t="s">
        <v>129</v>
      </c>
      <c r="H680" s="34"/>
      <c r="I680" s="34" t="s">
        <v>246</v>
      </c>
      <c r="J680" s="35" t="s">
        <v>199</v>
      </c>
      <c r="K680" s="36" t="s">
        <v>142</v>
      </c>
      <c r="L680" s="36">
        <v>9</v>
      </c>
      <c r="M680" s="37" t="s">
        <v>108</v>
      </c>
      <c r="N680" s="36"/>
      <c r="O680" s="36">
        <v>4</v>
      </c>
      <c r="P680" s="36"/>
      <c r="Q680" s="37"/>
      <c r="R680" s="36"/>
      <c r="S680" s="36"/>
      <c r="T680" s="36"/>
      <c r="U680" s="36"/>
      <c r="V680" s="36"/>
      <c r="W680" s="39" t="str">
        <f t="shared" si="346"/>
        <v>НФИбд</v>
      </c>
      <c r="X680" s="36" t="s">
        <v>79</v>
      </c>
      <c r="Y680" s="36">
        <v>1</v>
      </c>
      <c r="Z680" s="36">
        <v>1</v>
      </c>
      <c r="AA680" s="39">
        <f t="shared" si="347"/>
        <v>12</v>
      </c>
      <c r="AB680" s="53">
        <v>8</v>
      </c>
      <c r="AC680" s="53">
        <v>4</v>
      </c>
      <c r="AD680" s="40">
        <f t="shared" si="348"/>
        <v>12</v>
      </c>
      <c r="AE680" s="41">
        <f t="shared" si="349"/>
        <v>1</v>
      </c>
      <c r="AF680" s="41">
        <f t="shared" si="350"/>
        <v>1</v>
      </c>
      <c r="AG680" s="42" t="s">
        <v>80</v>
      </c>
      <c r="AH680" s="37" t="s">
        <v>81</v>
      </c>
      <c r="AI680" s="37" t="s">
        <v>94</v>
      </c>
      <c r="AJ680" s="43" t="s">
        <v>197</v>
      </c>
      <c r="AK680" s="37"/>
      <c r="AL680" s="44">
        <f t="shared" si="351"/>
        <v>0</v>
      </c>
      <c r="AM680" s="44">
        <f t="shared" si="352"/>
        <v>0</v>
      </c>
      <c r="AN680" s="44">
        <f t="shared" si="353"/>
        <v>36</v>
      </c>
      <c r="AO680" s="44">
        <f t="shared" si="354"/>
        <v>0</v>
      </c>
      <c r="AP680" s="44">
        <f t="shared" si="355"/>
        <v>0</v>
      </c>
      <c r="AQ680" s="44">
        <f t="shared" si="356"/>
        <v>0</v>
      </c>
      <c r="AR680" s="44">
        <f t="shared" si="357"/>
        <v>0</v>
      </c>
      <c r="AS680" s="44">
        <f t="shared" si="358"/>
        <v>0</v>
      </c>
      <c r="AT680" s="44">
        <f t="shared" si="359"/>
        <v>0</v>
      </c>
      <c r="AU680" s="44">
        <f t="shared" si="360"/>
        <v>0</v>
      </c>
      <c r="AV680" s="44">
        <f>IF(M680="ПП",РПП*AA680*(U680/1.5),IF(M680="ВП",ВПр*AA680*(U680/1.5),IF(M680="РПА",РПА*AA680*(U680/1.5),IF(M680="КПА",кпа*AA680*(U680/1.5),0))))</f>
        <v>0</v>
      </c>
      <c r="AW680" s="44">
        <f t="shared" si="361"/>
        <v>0</v>
      </c>
      <c r="AX680" s="44">
        <f t="shared" si="362"/>
        <v>0</v>
      </c>
      <c r="AY680" s="44">
        <f t="shared" si="363"/>
        <v>0</v>
      </c>
      <c r="AZ680" s="44">
        <f t="shared" si="364"/>
        <v>0</v>
      </c>
      <c r="BA680" s="44">
        <f t="shared" si="365"/>
        <v>0</v>
      </c>
      <c r="BB680" s="44">
        <f t="shared" si="366"/>
        <v>0</v>
      </c>
      <c r="BC680" s="44">
        <f t="shared" si="367"/>
        <v>0</v>
      </c>
      <c r="BD680" s="44">
        <f t="shared" si="368"/>
        <v>0</v>
      </c>
      <c r="BE680" s="45">
        <f t="shared" si="369"/>
        <v>36</v>
      </c>
      <c r="BF680" s="46"/>
      <c r="BG680" s="47">
        <f t="shared" si="370"/>
        <v>36</v>
      </c>
      <c r="BH680" s="47">
        <f t="shared" si="371"/>
        <v>2</v>
      </c>
      <c r="BI680" s="47">
        <f t="shared" si="372"/>
        <v>0</v>
      </c>
      <c r="BJ680" s="48">
        <f t="shared" si="373"/>
        <v>0</v>
      </c>
      <c r="BK680" s="48">
        <f t="shared" si="374"/>
        <v>0</v>
      </c>
      <c r="BL680" s="48">
        <f t="shared" si="375"/>
        <v>0</v>
      </c>
    </row>
    <row r="681" spans="1:64" s="2" customFormat="1" ht="30" customHeight="1">
      <c r="A681" s="29" t="str">
        <f t="shared" si="342"/>
        <v>Д</v>
      </c>
      <c r="B681" s="29" t="str">
        <f t="shared" si="343"/>
        <v>Б</v>
      </c>
      <c r="C681" s="30" t="s">
        <v>256</v>
      </c>
      <c r="D681" s="31" t="str">
        <f t="shared" si="344"/>
        <v>'02.03.02</v>
      </c>
      <c r="E681" s="32" t="str">
        <f t="shared" si="345"/>
        <v>Фундаментальная информатика и информационные технологии</v>
      </c>
      <c r="F681" s="33" t="s">
        <v>74</v>
      </c>
      <c r="G681" s="33" t="s">
        <v>129</v>
      </c>
      <c r="H681" s="34"/>
      <c r="I681" s="34" t="s">
        <v>246</v>
      </c>
      <c r="J681" s="35" t="s">
        <v>205</v>
      </c>
      <c r="K681" s="36" t="s">
        <v>145</v>
      </c>
      <c r="L681" s="36">
        <v>9</v>
      </c>
      <c r="M681" s="37" t="s">
        <v>78</v>
      </c>
      <c r="N681" s="36">
        <v>2</v>
      </c>
      <c r="O681" s="36"/>
      <c r="P681" s="36"/>
      <c r="Q681" s="37"/>
      <c r="R681" s="36"/>
      <c r="S681" s="36"/>
      <c r="T681" s="36"/>
      <c r="U681" s="36"/>
      <c r="V681" s="36"/>
      <c r="W681" s="39" t="str">
        <f t="shared" si="346"/>
        <v>НФИбд</v>
      </c>
      <c r="X681" s="36" t="s">
        <v>79</v>
      </c>
      <c r="Y681" s="36">
        <v>1</v>
      </c>
      <c r="Z681" s="36">
        <v>1</v>
      </c>
      <c r="AA681" s="39">
        <f t="shared" si="347"/>
        <v>12</v>
      </c>
      <c r="AB681" s="54">
        <v>8</v>
      </c>
      <c r="AC681" s="54">
        <v>4</v>
      </c>
      <c r="AD681" s="40">
        <f t="shared" si="348"/>
        <v>12</v>
      </c>
      <c r="AE681" s="41">
        <f t="shared" si="349"/>
        <v>1</v>
      </c>
      <c r="AF681" s="41">
        <f t="shared" si="350"/>
        <v>1</v>
      </c>
      <c r="AG681" s="42" t="s">
        <v>80</v>
      </c>
      <c r="AH681" s="37" t="s">
        <v>111</v>
      </c>
      <c r="AI681" s="37" t="s">
        <v>94</v>
      </c>
      <c r="AJ681" s="51" t="s">
        <v>112</v>
      </c>
      <c r="AK681" s="37"/>
      <c r="AL681" s="44">
        <f t="shared" si="351"/>
        <v>18</v>
      </c>
      <c r="AM681" s="44">
        <f t="shared" si="352"/>
        <v>0</v>
      </c>
      <c r="AN681" s="44">
        <f t="shared" si="353"/>
        <v>0</v>
      </c>
      <c r="AO681" s="44">
        <f t="shared" si="354"/>
        <v>0</v>
      </c>
      <c r="AP681" s="44">
        <f t="shared" si="355"/>
        <v>0</v>
      </c>
      <c r="AQ681" s="44">
        <f t="shared" si="356"/>
        <v>0</v>
      </c>
      <c r="AR681" s="44">
        <f t="shared" si="357"/>
        <v>0.9</v>
      </c>
      <c r="AS681" s="44">
        <f t="shared" si="358"/>
        <v>0</v>
      </c>
      <c r="AT681" s="44">
        <f t="shared" si="359"/>
        <v>0</v>
      </c>
      <c r="AU681" s="44">
        <f t="shared" si="360"/>
        <v>0</v>
      </c>
      <c r="AV681" s="44">
        <f>IF(M681="ПП",РПП*AA681*(U681/1.5),IF(M681="ВП",ВПр*AA681*(U681/1.5),IF(M681="РПА",РПА*AA681*(U681/1.5),IF(M681="КПА",кпа*AA681*(U681/1.5),0))))</f>
        <v>0</v>
      </c>
      <c r="AW681" s="44">
        <f t="shared" si="361"/>
        <v>0</v>
      </c>
      <c r="AX681" s="44">
        <f t="shared" si="362"/>
        <v>0</v>
      </c>
      <c r="AY681" s="44">
        <f t="shared" si="363"/>
        <v>0</v>
      </c>
      <c r="AZ681" s="44">
        <f t="shared" si="364"/>
        <v>0</v>
      </c>
      <c r="BA681" s="44">
        <f t="shared" si="365"/>
        <v>0</v>
      </c>
      <c r="BB681" s="44">
        <f t="shared" si="366"/>
        <v>0</v>
      </c>
      <c r="BC681" s="44">
        <f t="shared" si="367"/>
        <v>0</v>
      </c>
      <c r="BD681" s="44">
        <f t="shared" si="368"/>
        <v>0</v>
      </c>
      <c r="BE681" s="45">
        <f t="shared" si="369"/>
        <v>18.899999999999999</v>
      </c>
      <c r="BF681" s="46"/>
      <c r="BG681" s="47">
        <f t="shared" si="370"/>
        <v>0</v>
      </c>
      <c r="BH681" s="47">
        <f t="shared" si="371"/>
        <v>0</v>
      </c>
      <c r="BI681" s="47">
        <f t="shared" si="372"/>
        <v>0</v>
      </c>
      <c r="BJ681" s="48">
        <f t="shared" si="373"/>
        <v>18</v>
      </c>
      <c r="BK681" s="48">
        <f t="shared" si="374"/>
        <v>1</v>
      </c>
      <c r="BL681" s="48">
        <f t="shared" si="375"/>
        <v>0.9</v>
      </c>
    </row>
    <row r="682" spans="1:64" s="2" customFormat="1" ht="30" customHeight="1">
      <c r="A682" s="29" t="str">
        <f t="shared" si="342"/>
        <v>Д</v>
      </c>
      <c r="B682" s="29" t="str">
        <f t="shared" si="343"/>
        <v>Б</v>
      </c>
      <c r="C682" s="30" t="s">
        <v>256</v>
      </c>
      <c r="D682" s="31" t="str">
        <f t="shared" si="344"/>
        <v>'02.03.02</v>
      </c>
      <c r="E682" s="32" t="str">
        <f t="shared" si="345"/>
        <v>Фундаментальная информатика и информационные технологии</v>
      </c>
      <c r="F682" s="33" t="s">
        <v>74</v>
      </c>
      <c r="G682" s="33" t="s">
        <v>129</v>
      </c>
      <c r="H682" s="34"/>
      <c r="I682" s="34" t="s">
        <v>246</v>
      </c>
      <c r="J682" s="35" t="s">
        <v>205</v>
      </c>
      <c r="K682" s="38" t="s">
        <v>145</v>
      </c>
      <c r="L682" s="36">
        <v>9</v>
      </c>
      <c r="M682" s="37" t="s">
        <v>108</v>
      </c>
      <c r="N682" s="38"/>
      <c r="O682" s="38">
        <v>4</v>
      </c>
      <c r="P682" s="38"/>
      <c r="Q682" s="37" t="s">
        <v>85</v>
      </c>
      <c r="R682" s="38"/>
      <c r="S682" s="38"/>
      <c r="T682" s="38"/>
      <c r="U682" s="38"/>
      <c r="V682" s="38"/>
      <c r="W682" s="39" t="str">
        <f t="shared" si="346"/>
        <v>НФИбд</v>
      </c>
      <c r="X682" s="36" t="s">
        <v>79</v>
      </c>
      <c r="Y682" s="36">
        <v>1</v>
      </c>
      <c r="Z682" s="36">
        <v>1</v>
      </c>
      <c r="AA682" s="39">
        <f t="shared" si="347"/>
        <v>12</v>
      </c>
      <c r="AB682" s="53">
        <v>8</v>
      </c>
      <c r="AC682" s="53">
        <v>4</v>
      </c>
      <c r="AD682" s="40">
        <f t="shared" si="348"/>
        <v>12</v>
      </c>
      <c r="AE682" s="41">
        <f t="shared" si="349"/>
        <v>1</v>
      </c>
      <c r="AF682" s="41">
        <f t="shared" si="350"/>
        <v>1</v>
      </c>
      <c r="AG682" s="42" t="s">
        <v>80</v>
      </c>
      <c r="AH682" s="37" t="s">
        <v>81</v>
      </c>
      <c r="AI682" s="37" t="s">
        <v>94</v>
      </c>
      <c r="AJ682" s="43" t="s">
        <v>197</v>
      </c>
      <c r="AK682" s="37"/>
      <c r="AL682" s="44">
        <f t="shared" si="351"/>
        <v>0</v>
      </c>
      <c r="AM682" s="44">
        <f t="shared" si="352"/>
        <v>0</v>
      </c>
      <c r="AN682" s="44">
        <f t="shared" si="353"/>
        <v>36</v>
      </c>
      <c r="AO682" s="44">
        <f t="shared" si="354"/>
        <v>0</v>
      </c>
      <c r="AP682" s="44">
        <f t="shared" si="355"/>
        <v>6</v>
      </c>
      <c r="AQ682" s="44">
        <f t="shared" si="356"/>
        <v>1</v>
      </c>
      <c r="AR682" s="44">
        <f t="shared" si="357"/>
        <v>0</v>
      </c>
      <c r="AS682" s="44">
        <f t="shared" si="358"/>
        <v>0</v>
      </c>
      <c r="AT682" s="44">
        <f t="shared" si="359"/>
        <v>0</v>
      </c>
      <c r="AU682" s="44">
        <f t="shared" si="360"/>
        <v>0</v>
      </c>
      <c r="AV682" s="44">
        <f>IF(M682="ПП",РПП*AA682*(U682/1.5),IF(M682="ВП",ВПр*AA682*(U682/1.5),IF(M682="РПА",РПА*AA682*(U682/1.5),IF(M682="КПА",кпа*AA682*(U682/1.5),0))))</f>
        <v>0</v>
      </c>
      <c r="AW682" s="44">
        <f t="shared" si="361"/>
        <v>0</v>
      </c>
      <c r="AX682" s="44">
        <f t="shared" si="362"/>
        <v>0</v>
      </c>
      <c r="AY682" s="44">
        <f t="shared" si="363"/>
        <v>0</v>
      </c>
      <c r="AZ682" s="44">
        <f t="shared" si="364"/>
        <v>0</v>
      </c>
      <c r="BA682" s="44">
        <f t="shared" si="365"/>
        <v>0</v>
      </c>
      <c r="BB682" s="44">
        <f t="shared" si="366"/>
        <v>0</v>
      </c>
      <c r="BC682" s="44">
        <f t="shared" si="367"/>
        <v>0</v>
      </c>
      <c r="BD682" s="44">
        <f t="shared" si="368"/>
        <v>0</v>
      </c>
      <c r="BE682" s="45">
        <f t="shared" si="369"/>
        <v>43</v>
      </c>
      <c r="BF682" s="46"/>
      <c r="BG682" s="47">
        <f t="shared" si="370"/>
        <v>0</v>
      </c>
      <c r="BH682" s="47">
        <f t="shared" si="371"/>
        <v>0</v>
      </c>
      <c r="BI682" s="47">
        <f t="shared" si="372"/>
        <v>0</v>
      </c>
      <c r="BJ682" s="48">
        <f t="shared" si="373"/>
        <v>36</v>
      </c>
      <c r="BK682" s="48">
        <f t="shared" si="374"/>
        <v>2</v>
      </c>
      <c r="BL682" s="48">
        <f t="shared" si="375"/>
        <v>7</v>
      </c>
    </row>
    <row r="683" spans="1:64" s="2" customFormat="1" ht="30" customHeight="1">
      <c r="A683" s="29" t="str">
        <f t="shared" si="342"/>
        <v>Д</v>
      </c>
      <c r="B683" s="29" t="str">
        <f t="shared" si="343"/>
        <v>Б</v>
      </c>
      <c r="C683" s="30" t="s">
        <v>256</v>
      </c>
      <c r="D683" s="31" t="str">
        <f t="shared" si="344"/>
        <v>'02.03.02</v>
      </c>
      <c r="E683" s="32" t="str">
        <f t="shared" si="345"/>
        <v>Фундаментальная информатика и информационные технологии</v>
      </c>
      <c r="F683" s="33" t="s">
        <v>74</v>
      </c>
      <c r="G683" s="33" t="s">
        <v>129</v>
      </c>
      <c r="H683" s="34"/>
      <c r="I683" s="34" t="s">
        <v>246</v>
      </c>
      <c r="J683" s="35" t="s">
        <v>205</v>
      </c>
      <c r="K683" s="36" t="s">
        <v>148</v>
      </c>
      <c r="L683" s="36">
        <v>9</v>
      </c>
      <c r="M683" s="37" t="s">
        <v>78</v>
      </c>
      <c r="N683" s="36">
        <v>2</v>
      </c>
      <c r="O683" s="36"/>
      <c r="P683" s="36"/>
      <c r="Q683" s="37" t="s">
        <v>91</v>
      </c>
      <c r="R683" s="36"/>
      <c r="S683" s="36"/>
      <c r="T683" s="36"/>
      <c r="U683" s="36"/>
      <c r="V683" s="36"/>
      <c r="W683" s="39" t="str">
        <f t="shared" si="346"/>
        <v>НФИбд</v>
      </c>
      <c r="X683" s="36" t="s">
        <v>79</v>
      </c>
      <c r="Y683" s="36">
        <v>1</v>
      </c>
      <c r="Z683" s="36">
        <v>1</v>
      </c>
      <c r="AA683" s="39">
        <f t="shared" si="347"/>
        <v>12</v>
      </c>
      <c r="AB683" s="54">
        <v>8</v>
      </c>
      <c r="AC683" s="54">
        <v>4</v>
      </c>
      <c r="AD683" s="40">
        <f t="shared" si="348"/>
        <v>12</v>
      </c>
      <c r="AE683" s="41">
        <f t="shared" si="349"/>
        <v>1</v>
      </c>
      <c r="AF683" s="41">
        <f t="shared" si="350"/>
        <v>1</v>
      </c>
      <c r="AG683" s="42" t="s">
        <v>80</v>
      </c>
      <c r="AH683" s="37" t="s">
        <v>111</v>
      </c>
      <c r="AI683" s="37" t="s">
        <v>94</v>
      </c>
      <c r="AJ683" s="43" t="s">
        <v>112</v>
      </c>
      <c r="AK683" s="37"/>
      <c r="AL683" s="44">
        <f t="shared" si="351"/>
        <v>18</v>
      </c>
      <c r="AM683" s="44">
        <f t="shared" si="352"/>
        <v>0</v>
      </c>
      <c r="AN683" s="44">
        <f t="shared" si="353"/>
        <v>0</v>
      </c>
      <c r="AO683" s="44">
        <f t="shared" si="354"/>
        <v>0</v>
      </c>
      <c r="AP683" s="44">
        <f t="shared" si="355"/>
        <v>6</v>
      </c>
      <c r="AQ683" s="44">
        <f t="shared" si="356"/>
        <v>1</v>
      </c>
      <c r="AR683" s="44">
        <f t="shared" si="357"/>
        <v>0.9</v>
      </c>
      <c r="AS683" s="44">
        <f t="shared" si="358"/>
        <v>0</v>
      </c>
      <c r="AT683" s="44">
        <f t="shared" si="359"/>
        <v>0</v>
      </c>
      <c r="AU683" s="44">
        <f t="shared" si="360"/>
        <v>0</v>
      </c>
      <c r="AV683" s="44">
        <f>IF(M683="ПП",РПП*AA683*(U683/1.5),IF(M683="ВП",ВПр*AA683*(U683/1.5),IF(M683="РПА",РПА*AA683*(U683/1.5),IF(M683="КПА",кпа*AA683*(U683/1.5),0))))</f>
        <v>0</v>
      </c>
      <c r="AW683" s="44">
        <f t="shared" si="361"/>
        <v>0</v>
      </c>
      <c r="AX683" s="44">
        <f t="shared" si="362"/>
        <v>0</v>
      </c>
      <c r="AY683" s="44">
        <f t="shared" si="363"/>
        <v>0</v>
      </c>
      <c r="AZ683" s="44">
        <f t="shared" si="364"/>
        <v>0</v>
      </c>
      <c r="BA683" s="44">
        <f t="shared" si="365"/>
        <v>0</v>
      </c>
      <c r="BB683" s="44">
        <f t="shared" si="366"/>
        <v>0</v>
      </c>
      <c r="BC683" s="44">
        <f t="shared" si="367"/>
        <v>0</v>
      </c>
      <c r="BD683" s="44">
        <f t="shared" si="368"/>
        <v>0</v>
      </c>
      <c r="BE683" s="45">
        <f t="shared" si="369"/>
        <v>25.9</v>
      </c>
      <c r="BF683" s="46"/>
      <c r="BG683" s="47">
        <f t="shared" si="370"/>
        <v>0</v>
      </c>
      <c r="BH683" s="47">
        <f t="shared" si="371"/>
        <v>0</v>
      </c>
      <c r="BI683" s="47">
        <f t="shared" si="372"/>
        <v>0</v>
      </c>
      <c r="BJ683" s="48">
        <f t="shared" si="373"/>
        <v>18</v>
      </c>
      <c r="BK683" s="48">
        <f t="shared" si="374"/>
        <v>1</v>
      </c>
      <c r="BL683" s="48">
        <f t="shared" si="375"/>
        <v>7.9</v>
      </c>
    </row>
    <row r="684" spans="1:64" s="2" customFormat="1" ht="30" customHeight="1">
      <c r="A684" s="29" t="str">
        <f t="shared" si="342"/>
        <v>Д</v>
      </c>
      <c r="B684" s="29" t="str">
        <f t="shared" si="343"/>
        <v>Б</v>
      </c>
      <c r="C684" s="30" t="s">
        <v>256</v>
      </c>
      <c r="D684" s="31" t="str">
        <f t="shared" si="344"/>
        <v>'02.03.02</v>
      </c>
      <c r="E684" s="32" t="str">
        <f t="shared" si="345"/>
        <v>Фундаментальная информатика и информационные технологии</v>
      </c>
      <c r="F684" s="33" t="s">
        <v>74</v>
      </c>
      <c r="G684" s="33" t="s">
        <v>129</v>
      </c>
      <c r="H684" s="34"/>
      <c r="I684" s="34" t="s">
        <v>246</v>
      </c>
      <c r="J684" s="35" t="s">
        <v>205</v>
      </c>
      <c r="K684" s="36" t="s">
        <v>148</v>
      </c>
      <c r="L684" s="36">
        <v>9</v>
      </c>
      <c r="M684" s="37" t="s">
        <v>108</v>
      </c>
      <c r="N684" s="36"/>
      <c r="O684" s="36">
        <v>4</v>
      </c>
      <c r="P684" s="36"/>
      <c r="Q684" s="37"/>
      <c r="R684" s="36"/>
      <c r="S684" s="36"/>
      <c r="T684" s="36"/>
      <c r="U684" s="36"/>
      <c r="V684" s="36"/>
      <c r="W684" s="39" t="str">
        <f t="shared" si="346"/>
        <v>НФИбд</v>
      </c>
      <c r="X684" s="36" t="s">
        <v>79</v>
      </c>
      <c r="Y684" s="36">
        <v>1</v>
      </c>
      <c r="Z684" s="36">
        <v>1</v>
      </c>
      <c r="AA684" s="39">
        <f t="shared" si="347"/>
        <v>12</v>
      </c>
      <c r="AB684" s="53">
        <v>8</v>
      </c>
      <c r="AC684" s="53">
        <v>4</v>
      </c>
      <c r="AD684" s="40">
        <f t="shared" si="348"/>
        <v>12</v>
      </c>
      <c r="AE684" s="41">
        <f t="shared" si="349"/>
        <v>1</v>
      </c>
      <c r="AF684" s="41">
        <f t="shared" si="350"/>
        <v>1</v>
      </c>
      <c r="AG684" s="42" t="s">
        <v>80</v>
      </c>
      <c r="AH684" s="37" t="s">
        <v>81</v>
      </c>
      <c r="AI684" s="37" t="s">
        <v>94</v>
      </c>
      <c r="AJ684" s="43" t="s">
        <v>197</v>
      </c>
      <c r="AK684" s="37"/>
      <c r="AL684" s="44">
        <f t="shared" si="351"/>
        <v>0</v>
      </c>
      <c r="AM684" s="44">
        <f t="shared" si="352"/>
        <v>0</v>
      </c>
      <c r="AN684" s="44">
        <f t="shared" si="353"/>
        <v>36</v>
      </c>
      <c r="AO684" s="44">
        <f t="shared" si="354"/>
        <v>0</v>
      </c>
      <c r="AP684" s="44">
        <f t="shared" si="355"/>
        <v>0</v>
      </c>
      <c r="AQ684" s="44">
        <f t="shared" si="356"/>
        <v>0</v>
      </c>
      <c r="AR684" s="44">
        <f t="shared" si="357"/>
        <v>0</v>
      </c>
      <c r="AS684" s="44">
        <f t="shared" si="358"/>
        <v>0</v>
      </c>
      <c r="AT684" s="44">
        <f t="shared" si="359"/>
        <v>0</v>
      </c>
      <c r="AU684" s="44">
        <f t="shared" si="360"/>
        <v>0</v>
      </c>
      <c r="AV684" s="44">
        <f>IF(M684="ПП",РПП*AA684*(U684/1.5),IF(M684="ВП",ВПр*AA684*(U684/1.5),IF(M684="РПА",РПА*AA684*(U684/1.5),IF(M684="КПА",кпа*AA684*(U684/1.5),0))))</f>
        <v>0</v>
      </c>
      <c r="AW684" s="44">
        <f t="shared" si="361"/>
        <v>0</v>
      </c>
      <c r="AX684" s="44">
        <f t="shared" si="362"/>
        <v>0</v>
      </c>
      <c r="AY684" s="44">
        <f t="shared" si="363"/>
        <v>0</v>
      </c>
      <c r="AZ684" s="44">
        <f t="shared" si="364"/>
        <v>0</v>
      </c>
      <c r="BA684" s="44">
        <f t="shared" si="365"/>
        <v>0</v>
      </c>
      <c r="BB684" s="44">
        <f t="shared" si="366"/>
        <v>0</v>
      </c>
      <c r="BC684" s="44">
        <f t="shared" si="367"/>
        <v>0</v>
      </c>
      <c r="BD684" s="44">
        <f t="shared" si="368"/>
        <v>0</v>
      </c>
      <c r="BE684" s="45">
        <f t="shared" si="369"/>
        <v>36</v>
      </c>
      <c r="BF684" s="46"/>
      <c r="BG684" s="47">
        <f t="shared" si="370"/>
        <v>0</v>
      </c>
      <c r="BH684" s="47">
        <f t="shared" si="371"/>
        <v>0</v>
      </c>
      <c r="BI684" s="47">
        <f t="shared" si="372"/>
        <v>0</v>
      </c>
      <c r="BJ684" s="48">
        <f t="shared" si="373"/>
        <v>36</v>
      </c>
      <c r="BK684" s="48">
        <f t="shared" si="374"/>
        <v>2</v>
      </c>
      <c r="BL684" s="48">
        <f t="shared" si="375"/>
        <v>0</v>
      </c>
    </row>
    <row r="685" spans="1:64" s="2" customFormat="1" ht="30" customHeight="1">
      <c r="A685" s="29" t="str">
        <f t="shared" si="342"/>
        <v>Д</v>
      </c>
      <c r="B685" s="29" t="str">
        <f t="shared" si="343"/>
        <v>Б</v>
      </c>
      <c r="C685" s="30" t="s">
        <v>256</v>
      </c>
      <c r="D685" s="31" t="str">
        <f t="shared" si="344"/>
        <v>'02.03.02</v>
      </c>
      <c r="E685" s="32" t="str">
        <f t="shared" si="345"/>
        <v>Фундаментальная информатика и информационные технологии</v>
      </c>
      <c r="F685" s="33" t="s">
        <v>74</v>
      </c>
      <c r="G685" s="33" t="s">
        <v>129</v>
      </c>
      <c r="H685" s="34"/>
      <c r="I685" s="34" t="s">
        <v>246</v>
      </c>
      <c r="J685" s="35" t="s">
        <v>151</v>
      </c>
      <c r="K685" s="36" t="s">
        <v>77</v>
      </c>
      <c r="L685" s="36">
        <v>9</v>
      </c>
      <c r="M685" s="37" t="s">
        <v>78</v>
      </c>
      <c r="N685" s="36">
        <v>2</v>
      </c>
      <c r="O685" s="36"/>
      <c r="P685" s="36"/>
      <c r="Q685" s="37"/>
      <c r="R685" s="36"/>
      <c r="S685" s="36"/>
      <c r="T685" s="36"/>
      <c r="U685" s="36"/>
      <c r="V685" s="36"/>
      <c r="W685" s="39" t="str">
        <f t="shared" si="346"/>
        <v>НФИбд</v>
      </c>
      <c r="X685" s="36" t="s">
        <v>79</v>
      </c>
      <c r="Y685" s="36">
        <v>1</v>
      </c>
      <c r="Z685" s="36">
        <v>1</v>
      </c>
      <c r="AA685" s="39">
        <f t="shared" si="347"/>
        <v>11</v>
      </c>
      <c r="AB685" s="54">
        <v>8</v>
      </c>
      <c r="AC685" s="54">
        <v>3</v>
      </c>
      <c r="AD685" s="40">
        <f t="shared" si="348"/>
        <v>11</v>
      </c>
      <c r="AE685" s="41">
        <f t="shared" si="349"/>
        <v>1</v>
      </c>
      <c r="AF685" s="41">
        <f t="shared" si="350"/>
        <v>1</v>
      </c>
      <c r="AG685" s="42" t="s">
        <v>80</v>
      </c>
      <c r="AH685" s="37" t="s">
        <v>81</v>
      </c>
      <c r="AI685" s="37" t="s">
        <v>94</v>
      </c>
      <c r="AJ685" s="43" t="s">
        <v>119</v>
      </c>
      <c r="AK685" s="37"/>
      <c r="AL685" s="44">
        <f t="shared" si="351"/>
        <v>18</v>
      </c>
      <c r="AM685" s="44">
        <f t="shared" si="352"/>
        <v>0</v>
      </c>
      <c r="AN685" s="44">
        <f t="shared" si="353"/>
        <v>0</v>
      </c>
      <c r="AO685" s="44">
        <f t="shared" si="354"/>
        <v>0</v>
      </c>
      <c r="AP685" s="44">
        <f t="shared" si="355"/>
        <v>0</v>
      </c>
      <c r="AQ685" s="44">
        <f t="shared" si="356"/>
        <v>0</v>
      </c>
      <c r="AR685" s="44">
        <f t="shared" si="357"/>
        <v>0.9</v>
      </c>
      <c r="AS685" s="44">
        <f t="shared" si="358"/>
        <v>0</v>
      </c>
      <c r="AT685" s="44">
        <f t="shared" si="359"/>
        <v>0</v>
      </c>
      <c r="AU685" s="44">
        <f t="shared" si="360"/>
        <v>0</v>
      </c>
      <c r="AV685" s="44">
        <f>IF(M685="ПП",РПП*AA685*(U685/1.5),IF(M685="ВП",ВПр*AA685*(U685/1.5),IF(M685="РПА",РПА*AA685*(U685/1.5),IF(M685="КПА",кпа*AA685*(U685/1.5),0))))</f>
        <v>0</v>
      </c>
      <c r="AW685" s="44">
        <f t="shared" si="361"/>
        <v>0</v>
      </c>
      <c r="AX685" s="44">
        <f t="shared" si="362"/>
        <v>0</v>
      </c>
      <c r="AY685" s="44">
        <f t="shared" si="363"/>
        <v>0</v>
      </c>
      <c r="AZ685" s="44">
        <f t="shared" si="364"/>
        <v>0</v>
      </c>
      <c r="BA685" s="44">
        <f t="shared" si="365"/>
        <v>0</v>
      </c>
      <c r="BB685" s="44">
        <f t="shared" si="366"/>
        <v>0</v>
      </c>
      <c r="BC685" s="44">
        <f t="shared" si="367"/>
        <v>0</v>
      </c>
      <c r="BD685" s="44">
        <f t="shared" si="368"/>
        <v>0</v>
      </c>
      <c r="BE685" s="45">
        <f t="shared" si="369"/>
        <v>18.899999999999999</v>
      </c>
      <c r="BF685" s="46"/>
      <c r="BG685" s="47">
        <f t="shared" si="370"/>
        <v>18</v>
      </c>
      <c r="BH685" s="47">
        <f t="shared" si="371"/>
        <v>1</v>
      </c>
      <c r="BI685" s="47">
        <f t="shared" si="372"/>
        <v>0.9</v>
      </c>
      <c r="BJ685" s="48">
        <f t="shared" si="373"/>
        <v>0</v>
      </c>
      <c r="BK685" s="48">
        <f t="shared" si="374"/>
        <v>0</v>
      </c>
      <c r="BL685" s="48">
        <f t="shared" si="375"/>
        <v>0</v>
      </c>
    </row>
    <row r="686" spans="1:64" s="2" customFormat="1" ht="30" customHeight="1">
      <c r="A686" s="29" t="str">
        <f t="shared" si="342"/>
        <v>Д</v>
      </c>
      <c r="B686" s="29" t="str">
        <f t="shared" si="343"/>
        <v>Б</v>
      </c>
      <c r="C686" s="30" t="s">
        <v>256</v>
      </c>
      <c r="D686" s="31" t="str">
        <f t="shared" si="344"/>
        <v>'02.03.02</v>
      </c>
      <c r="E686" s="32" t="str">
        <f t="shared" si="345"/>
        <v>Фундаментальная информатика и информационные технологии</v>
      </c>
      <c r="F686" s="33" t="s">
        <v>74</v>
      </c>
      <c r="G686" s="33" t="s">
        <v>129</v>
      </c>
      <c r="H686" s="34"/>
      <c r="I686" s="34" t="s">
        <v>246</v>
      </c>
      <c r="J686" s="35" t="s">
        <v>151</v>
      </c>
      <c r="K686" s="36" t="s">
        <v>77</v>
      </c>
      <c r="L686" s="36">
        <v>9</v>
      </c>
      <c r="M686" s="37" t="s">
        <v>84</v>
      </c>
      <c r="N686" s="36"/>
      <c r="O686" s="36"/>
      <c r="P686" s="36">
        <v>2</v>
      </c>
      <c r="Q686" s="37" t="s">
        <v>85</v>
      </c>
      <c r="R686" s="36"/>
      <c r="S686" s="36"/>
      <c r="T686" s="36"/>
      <c r="U686" s="36"/>
      <c r="V686" s="36"/>
      <c r="W686" s="39" t="str">
        <f t="shared" si="346"/>
        <v>НФИбд</v>
      </c>
      <c r="X686" s="36" t="s">
        <v>79</v>
      </c>
      <c r="Y686" s="36">
        <v>1</v>
      </c>
      <c r="Z686" s="36">
        <v>1</v>
      </c>
      <c r="AA686" s="39">
        <f t="shared" si="347"/>
        <v>11</v>
      </c>
      <c r="AB686" s="53">
        <v>8</v>
      </c>
      <c r="AC686" s="53">
        <v>3</v>
      </c>
      <c r="AD686" s="40">
        <f t="shared" si="348"/>
        <v>24</v>
      </c>
      <c r="AE686" s="41">
        <f t="shared" si="349"/>
        <v>0.45833333333333331</v>
      </c>
      <c r="AF686" s="41">
        <f t="shared" si="350"/>
        <v>0.45833333333333331</v>
      </c>
      <c r="AG686" s="42" t="s">
        <v>80</v>
      </c>
      <c r="AH686" s="37" t="s">
        <v>81</v>
      </c>
      <c r="AI686" s="37" t="s">
        <v>94</v>
      </c>
      <c r="AJ686" s="43" t="s">
        <v>119</v>
      </c>
      <c r="AK686" s="37"/>
      <c r="AL686" s="44">
        <f t="shared" si="351"/>
        <v>0</v>
      </c>
      <c r="AM686" s="44">
        <f t="shared" si="352"/>
        <v>8.25</v>
      </c>
      <c r="AN686" s="44">
        <f t="shared" si="353"/>
        <v>0</v>
      </c>
      <c r="AO686" s="44">
        <f t="shared" si="354"/>
        <v>0</v>
      </c>
      <c r="AP686" s="44">
        <f t="shared" si="355"/>
        <v>5.5</v>
      </c>
      <c r="AQ686" s="44">
        <f t="shared" si="356"/>
        <v>0.45833333333333331</v>
      </c>
      <c r="AR686" s="44">
        <f t="shared" si="357"/>
        <v>0</v>
      </c>
      <c r="AS686" s="44">
        <f t="shared" si="358"/>
        <v>0</v>
      </c>
      <c r="AT686" s="44">
        <f t="shared" si="359"/>
        <v>0</v>
      </c>
      <c r="AU686" s="44">
        <f t="shared" si="360"/>
        <v>0</v>
      </c>
      <c r="AV686" s="44">
        <f>IF(M686="ПП",РПП*AA686*(U686/1.5),IF(M686="ВП",ВПр*AA686*(U686/1.5),IF(M686="РПА",РПА*AA686*(U686/1.5),IF(M686="КПА",кпа*AA686*(U686/1.5),0))))</f>
        <v>0</v>
      </c>
      <c r="AW686" s="44">
        <f t="shared" si="361"/>
        <v>0</v>
      </c>
      <c r="AX686" s="44">
        <f t="shared" si="362"/>
        <v>0</v>
      </c>
      <c r="AY686" s="44">
        <f t="shared" si="363"/>
        <v>0</v>
      </c>
      <c r="AZ686" s="44">
        <f t="shared" si="364"/>
        <v>0</v>
      </c>
      <c r="BA686" s="44">
        <f t="shared" si="365"/>
        <v>0</v>
      </c>
      <c r="BB686" s="44">
        <f t="shared" si="366"/>
        <v>0</v>
      </c>
      <c r="BC686" s="44">
        <f t="shared" si="367"/>
        <v>0</v>
      </c>
      <c r="BD686" s="44">
        <f t="shared" si="368"/>
        <v>0</v>
      </c>
      <c r="BE686" s="45">
        <f t="shared" si="369"/>
        <v>14.208333333333334</v>
      </c>
      <c r="BF686" s="46"/>
      <c r="BG686" s="47">
        <f t="shared" si="370"/>
        <v>8.25</v>
      </c>
      <c r="BH686" s="47">
        <f t="shared" si="371"/>
        <v>1</v>
      </c>
      <c r="BI686" s="47">
        <f t="shared" si="372"/>
        <v>5.958333333333333</v>
      </c>
      <c r="BJ686" s="48">
        <f t="shared" si="373"/>
        <v>0</v>
      </c>
      <c r="BK686" s="48">
        <f t="shared" si="374"/>
        <v>0</v>
      </c>
      <c r="BL686" s="48">
        <f t="shared" si="375"/>
        <v>0</v>
      </c>
    </row>
    <row r="687" spans="1:64" s="2" customFormat="1" ht="30" customHeight="1">
      <c r="A687" s="29" t="str">
        <f t="shared" si="342"/>
        <v>Д</v>
      </c>
      <c r="B687" s="29" t="str">
        <f t="shared" si="343"/>
        <v>Б</v>
      </c>
      <c r="C687" s="30" t="s">
        <v>256</v>
      </c>
      <c r="D687" s="31" t="str">
        <f t="shared" si="344"/>
        <v>'02.03.02</v>
      </c>
      <c r="E687" s="32" t="str">
        <f t="shared" si="345"/>
        <v>Фундаментальная информатика и информационные технологии</v>
      </c>
      <c r="F687" s="33" t="s">
        <v>74</v>
      </c>
      <c r="G687" s="33" t="s">
        <v>129</v>
      </c>
      <c r="H687" s="34"/>
      <c r="I687" s="34" t="s">
        <v>246</v>
      </c>
      <c r="J687" s="35" t="s">
        <v>151</v>
      </c>
      <c r="K687" s="36" t="s">
        <v>142</v>
      </c>
      <c r="L687" s="36">
        <v>9</v>
      </c>
      <c r="M687" s="37" t="s">
        <v>78</v>
      </c>
      <c r="N687" s="36">
        <v>2</v>
      </c>
      <c r="O687" s="36"/>
      <c r="P687" s="36"/>
      <c r="Q687" s="37" t="s">
        <v>91</v>
      </c>
      <c r="R687" s="36"/>
      <c r="S687" s="36"/>
      <c r="T687" s="36"/>
      <c r="U687" s="36"/>
      <c r="V687" s="36"/>
      <c r="W687" s="39" t="str">
        <f t="shared" si="346"/>
        <v>НФИбд</v>
      </c>
      <c r="X687" s="36" t="s">
        <v>79</v>
      </c>
      <c r="Y687" s="36">
        <v>1</v>
      </c>
      <c r="Z687" s="36">
        <v>1</v>
      </c>
      <c r="AA687" s="39">
        <f t="shared" si="347"/>
        <v>11</v>
      </c>
      <c r="AB687" s="54">
        <v>8</v>
      </c>
      <c r="AC687" s="54">
        <v>3</v>
      </c>
      <c r="AD687" s="40">
        <f t="shared" si="348"/>
        <v>11</v>
      </c>
      <c r="AE687" s="41">
        <f t="shared" si="349"/>
        <v>1</v>
      </c>
      <c r="AF687" s="41">
        <f t="shared" si="350"/>
        <v>1</v>
      </c>
      <c r="AG687" s="42" t="s">
        <v>80</v>
      </c>
      <c r="AH687" s="37" t="s">
        <v>81</v>
      </c>
      <c r="AI687" s="37" t="s">
        <v>94</v>
      </c>
      <c r="AJ687" s="50" t="s">
        <v>119</v>
      </c>
      <c r="AK687" s="37"/>
      <c r="AL687" s="44">
        <f t="shared" si="351"/>
        <v>18</v>
      </c>
      <c r="AM687" s="44">
        <f t="shared" si="352"/>
        <v>0</v>
      </c>
      <c r="AN687" s="44">
        <f t="shared" si="353"/>
        <v>0</v>
      </c>
      <c r="AO687" s="44">
        <f t="shared" si="354"/>
        <v>0</v>
      </c>
      <c r="AP687" s="44">
        <f t="shared" si="355"/>
        <v>5.5</v>
      </c>
      <c r="AQ687" s="44">
        <f t="shared" si="356"/>
        <v>1</v>
      </c>
      <c r="AR687" s="44">
        <f t="shared" si="357"/>
        <v>0.9</v>
      </c>
      <c r="AS687" s="44">
        <f t="shared" si="358"/>
        <v>0</v>
      </c>
      <c r="AT687" s="44">
        <f t="shared" si="359"/>
        <v>0</v>
      </c>
      <c r="AU687" s="44">
        <f t="shared" si="360"/>
        <v>0</v>
      </c>
      <c r="AV687" s="44">
        <f>IF(M687="ПП",РПП*AA687*(U687/1.5),IF(M687="ВП",ВПр*AA687*(U687/1.5),IF(M687="РПА",РПА*AA687*(U687/1.5),IF(M687="КПА",кпа*AA687*(U687/1.5),0))))</f>
        <v>0</v>
      </c>
      <c r="AW687" s="44">
        <f t="shared" si="361"/>
        <v>0</v>
      </c>
      <c r="AX687" s="44">
        <f t="shared" si="362"/>
        <v>0</v>
      </c>
      <c r="AY687" s="44">
        <f t="shared" si="363"/>
        <v>0</v>
      </c>
      <c r="AZ687" s="44">
        <f t="shared" si="364"/>
        <v>0</v>
      </c>
      <c r="BA687" s="44">
        <f t="shared" si="365"/>
        <v>0</v>
      </c>
      <c r="BB687" s="44">
        <f t="shared" si="366"/>
        <v>0</v>
      </c>
      <c r="BC687" s="44">
        <f t="shared" si="367"/>
        <v>0</v>
      </c>
      <c r="BD687" s="44">
        <f t="shared" si="368"/>
        <v>0</v>
      </c>
      <c r="BE687" s="45">
        <f t="shared" si="369"/>
        <v>25.4</v>
      </c>
      <c r="BF687" s="46"/>
      <c r="BG687" s="47">
        <f t="shared" si="370"/>
        <v>18</v>
      </c>
      <c r="BH687" s="47">
        <f t="shared" si="371"/>
        <v>1</v>
      </c>
      <c r="BI687" s="47">
        <f t="shared" si="372"/>
        <v>7.4</v>
      </c>
      <c r="BJ687" s="48">
        <f t="shared" si="373"/>
        <v>0</v>
      </c>
      <c r="BK687" s="48">
        <f t="shared" si="374"/>
        <v>0</v>
      </c>
      <c r="BL687" s="48">
        <f t="shared" si="375"/>
        <v>0</v>
      </c>
    </row>
    <row r="688" spans="1:64" s="2" customFormat="1" ht="30" customHeight="1">
      <c r="A688" s="29" t="str">
        <f t="shared" si="342"/>
        <v>Д</v>
      </c>
      <c r="B688" s="29" t="str">
        <f t="shared" si="343"/>
        <v>Б</v>
      </c>
      <c r="C688" s="30" t="s">
        <v>256</v>
      </c>
      <c r="D688" s="31" t="str">
        <f t="shared" si="344"/>
        <v>'02.03.02</v>
      </c>
      <c r="E688" s="32" t="str">
        <f t="shared" si="345"/>
        <v>Фундаментальная информатика и информационные технологии</v>
      </c>
      <c r="F688" s="33" t="s">
        <v>74</v>
      </c>
      <c r="G688" s="33" t="s">
        <v>129</v>
      </c>
      <c r="H688" s="34"/>
      <c r="I688" s="34" t="s">
        <v>246</v>
      </c>
      <c r="J688" s="35" t="s">
        <v>151</v>
      </c>
      <c r="K688" s="36" t="s">
        <v>142</v>
      </c>
      <c r="L688" s="36">
        <v>9</v>
      </c>
      <c r="M688" s="37" t="s">
        <v>84</v>
      </c>
      <c r="N688" s="36"/>
      <c r="O688" s="36"/>
      <c r="P688" s="36">
        <v>4</v>
      </c>
      <c r="Q688" s="37"/>
      <c r="R688" s="36"/>
      <c r="S688" s="36"/>
      <c r="T688" s="36"/>
      <c r="U688" s="36"/>
      <c r="V688" s="36"/>
      <c r="W688" s="39" t="str">
        <f t="shared" si="346"/>
        <v>НФИбд</v>
      </c>
      <c r="X688" s="36" t="s">
        <v>79</v>
      </c>
      <c r="Y688" s="36">
        <v>1</v>
      </c>
      <c r="Z688" s="36">
        <v>1</v>
      </c>
      <c r="AA688" s="39">
        <f t="shared" si="347"/>
        <v>11</v>
      </c>
      <c r="AB688" s="53">
        <v>8</v>
      </c>
      <c r="AC688" s="53">
        <v>3</v>
      </c>
      <c r="AD688" s="40">
        <f t="shared" si="348"/>
        <v>24</v>
      </c>
      <c r="AE688" s="41">
        <f t="shared" si="349"/>
        <v>0.45833333333333331</v>
      </c>
      <c r="AF688" s="41">
        <f t="shared" si="350"/>
        <v>0.45833333333333331</v>
      </c>
      <c r="AG688" s="42" t="s">
        <v>80</v>
      </c>
      <c r="AH688" s="37" t="s">
        <v>81</v>
      </c>
      <c r="AI688" s="37" t="s">
        <v>94</v>
      </c>
      <c r="AJ688" s="43" t="s">
        <v>119</v>
      </c>
      <c r="AK688" s="37"/>
      <c r="AL688" s="44">
        <f t="shared" si="351"/>
        <v>0</v>
      </c>
      <c r="AM688" s="44">
        <f t="shared" si="352"/>
        <v>16.5</v>
      </c>
      <c r="AN688" s="44">
        <f t="shared" si="353"/>
        <v>0</v>
      </c>
      <c r="AO688" s="44">
        <f t="shared" si="354"/>
        <v>0</v>
      </c>
      <c r="AP688" s="44">
        <f t="shared" si="355"/>
        <v>0</v>
      </c>
      <c r="AQ688" s="44">
        <f t="shared" si="356"/>
        <v>0</v>
      </c>
      <c r="AR688" s="44">
        <f t="shared" si="357"/>
        <v>0</v>
      </c>
      <c r="AS688" s="44">
        <f t="shared" si="358"/>
        <v>0</v>
      </c>
      <c r="AT688" s="44">
        <f t="shared" si="359"/>
        <v>0</v>
      </c>
      <c r="AU688" s="44">
        <f t="shared" si="360"/>
        <v>0</v>
      </c>
      <c r="AV688" s="44">
        <f>IF(M688="ПП",РПП*AA688*(U688/1.5),IF(M688="ВП",ВПр*AA688*(U688/1.5),IF(M688="РПА",РПА*AA688*(U688/1.5),IF(M688="КПА",кпа*AA688*(U688/1.5),0))))</f>
        <v>0</v>
      </c>
      <c r="AW688" s="44">
        <f t="shared" si="361"/>
        <v>0</v>
      </c>
      <c r="AX688" s="44">
        <f t="shared" si="362"/>
        <v>0</v>
      </c>
      <c r="AY688" s="44">
        <f t="shared" si="363"/>
        <v>0</v>
      </c>
      <c r="AZ688" s="44">
        <f t="shared" si="364"/>
        <v>0</v>
      </c>
      <c r="BA688" s="44">
        <f t="shared" si="365"/>
        <v>0</v>
      </c>
      <c r="BB688" s="44">
        <f t="shared" si="366"/>
        <v>0</v>
      </c>
      <c r="BC688" s="44">
        <f t="shared" si="367"/>
        <v>0</v>
      </c>
      <c r="BD688" s="44">
        <f t="shared" si="368"/>
        <v>0</v>
      </c>
      <c r="BE688" s="45">
        <f t="shared" si="369"/>
        <v>16.5</v>
      </c>
      <c r="BF688" s="46"/>
      <c r="BG688" s="47">
        <f t="shared" si="370"/>
        <v>16.5</v>
      </c>
      <c r="BH688" s="47">
        <f t="shared" si="371"/>
        <v>2</v>
      </c>
      <c r="BI688" s="47">
        <f t="shared" si="372"/>
        <v>0</v>
      </c>
      <c r="BJ688" s="48">
        <f t="shared" si="373"/>
        <v>0</v>
      </c>
      <c r="BK688" s="48">
        <f t="shared" si="374"/>
        <v>0</v>
      </c>
      <c r="BL688" s="48">
        <f t="shared" si="375"/>
        <v>0</v>
      </c>
    </row>
    <row r="689" spans="1:64" s="2" customFormat="1" ht="30" customHeight="1">
      <c r="A689" s="29" t="str">
        <f t="shared" si="342"/>
        <v>Д</v>
      </c>
      <c r="B689" s="29" t="str">
        <f t="shared" si="343"/>
        <v>Б</v>
      </c>
      <c r="C689" s="30" t="s">
        <v>256</v>
      </c>
      <c r="D689" s="31" t="str">
        <f t="shared" si="344"/>
        <v>'02.03.02</v>
      </c>
      <c r="E689" s="32" t="str">
        <f t="shared" si="345"/>
        <v>Фундаментальная информатика и информационные технологии</v>
      </c>
      <c r="F689" s="33" t="s">
        <v>74</v>
      </c>
      <c r="G689" s="33" t="s">
        <v>129</v>
      </c>
      <c r="H689" s="34"/>
      <c r="I689" s="34" t="s">
        <v>246</v>
      </c>
      <c r="J689" s="35" t="s">
        <v>206</v>
      </c>
      <c r="K689" s="36" t="s">
        <v>145</v>
      </c>
      <c r="L689" s="36">
        <v>9</v>
      </c>
      <c r="M689" s="37" t="s">
        <v>78</v>
      </c>
      <c r="N689" s="36">
        <v>2</v>
      </c>
      <c r="O689" s="36"/>
      <c r="P689" s="36"/>
      <c r="Q689" s="37"/>
      <c r="R689" s="36"/>
      <c r="S689" s="36"/>
      <c r="T689" s="36"/>
      <c r="U689" s="36"/>
      <c r="V689" s="36"/>
      <c r="W689" s="39" t="str">
        <f t="shared" si="346"/>
        <v>НФИбд</v>
      </c>
      <c r="X689" s="36" t="s">
        <v>79</v>
      </c>
      <c r="Y689" s="36">
        <v>1</v>
      </c>
      <c r="Z689" s="36">
        <v>1</v>
      </c>
      <c r="AA689" s="39">
        <f t="shared" si="347"/>
        <v>11</v>
      </c>
      <c r="AB689" s="54">
        <v>8</v>
      </c>
      <c r="AC689" s="54">
        <v>3</v>
      </c>
      <c r="AD689" s="40">
        <f t="shared" si="348"/>
        <v>11</v>
      </c>
      <c r="AE689" s="41">
        <f t="shared" si="349"/>
        <v>1</v>
      </c>
      <c r="AF689" s="41">
        <f t="shared" si="350"/>
        <v>1</v>
      </c>
      <c r="AG689" s="42" t="s">
        <v>80</v>
      </c>
      <c r="AH689" s="37" t="s">
        <v>81</v>
      </c>
      <c r="AI689" s="37" t="s">
        <v>94</v>
      </c>
      <c r="AJ689" s="51" t="s">
        <v>138</v>
      </c>
      <c r="AK689" s="37"/>
      <c r="AL689" s="44">
        <f t="shared" si="351"/>
        <v>18</v>
      </c>
      <c r="AM689" s="44">
        <f t="shared" si="352"/>
        <v>0</v>
      </c>
      <c r="AN689" s="44">
        <f t="shared" si="353"/>
        <v>0</v>
      </c>
      <c r="AO689" s="44">
        <f t="shared" si="354"/>
        <v>0</v>
      </c>
      <c r="AP689" s="44">
        <f t="shared" si="355"/>
        <v>0</v>
      </c>
      <c r="AQ689" s="44">
        <f t="shared" si="356"/>
        <v>0</v>
      </c>
      <c r="AR689" s="44">
        <f t="shared" si="357"/>
        <v>0.9</v>
      </c>
      <c r="AS689" s="44">
        <f t="shared" si="358"/>
        <v>0</v>
      </c>
      <c r="AT689" s="44">
        <f t="shared" si="359"/>
        <v>0</v>
      </c>
      <c r="AU689" s="44">
        <f t="shared" si="360"/>
        <v>0</v>
      </c>
      <c r="AV689" s="44">
        <f>IF(M689="ПП",РПП*AA689*(U689/1.5),IF(M689="ВП",ВПр*AA689*(U689/1.5),IF(M689="РПА",РПА*AA689*(U689/1.5),IF(M689="КПА",кпа*AA689*(U689/1.5),0))))</f>
        <v>0</v>
      </c>
      <c r="AW689" s="44">
        <f t="shared" si="361"/>
        <v>0</v>
      </c>
      <c r="AX689" s="44">
        <f t="shared" si="362"/>
        <v>0</v>
      </c>
      <c r="AY689" s="44">
        <f t="shared" si="363"/>
        <v>0</v>
      </c>
      <c r="AZ689" s="44">
        <f t="shared" si="364"/>
        <v>0</v>
      </c>
      <c r="BA689" s="44">
        <f t="shared" si="365"/>
        <v>0</v>
      </c>
      <c r="BB689" s="44">
        <f t="shared" si="366"/>
        <v>0</v>
      </c>
      <c r="BC689" s="44">
        <f t="shared" si="367"/>
        <v>0</v>
      </c>
      <c r="BD689" s="44">
        <f t="shared" si="368"/>
        <v>0</v>
      </c>
      <c r="BE689" s="45">
        <f t="shared" si="369"/>
        <v>18.899999999999999</v>
      </c>
      <c r="BF689" s="46"/>
      <c r="BG689" s="47">
        <f t="shared" si="370"/>
        <v>0</v>
      </c>
      <c r="BH689" s="47">
        <f t="shared" si="371"/>
        <v>0</v>
      </c>
      <c r="BI689" s="47">
        <f t="shared" si="372"/>
        <v>0</v>
      </c>
      <c r="BJ689" s="48">
        <f t="shared" si="373"/>
        <v>18</v>
      </c>
      <c r="BK689" s="48">
        <f t="shared" si="374"/>
        <v>1</v>
      </c>
      <c r="BL689" s="48">
        <f t="shared" si="375"/>
        <v>0.9</v>
      </c>
    </row>
    <row r="690" spans="1:64" s="2" customFormat="1" ht="30" customHeight="1">
      <c r="A690" s="29" t="str">
        <f t="shared" si="342"/>
        <v>Д</v>
      </c>
      <c r="B690" s="29" t="str">
        <f t="shared" si="343"/>
        <v>Б</v>
      </c>
      <c r="C690" s="30" t="s">
        <v>256</v>
      </c>
      <c r="D690" s="31" t="str">
        <f t="shared" si="344"/>
        <v>'02.03.02</v>
      </c>
      <c r="E690" s="32" t="str">
        <f t="shared" si="345"/>
        <v>Фундаментальная информатика и информационные технологии</v>
      </c>
      <c r="F690" s="33" t="s">
        <v>74</v>
      </c>
      <c r="G690" s="33" t="s">
        <v>129</v>
      </c>
      <c r="H690" s="34"/>
      <c r="I690" s="34" t="s">
        <v>246</v>
      </c>
      <c r="J690" s="35" t="s">
        <v>206</v>
      </c>
      <c r="K690" s="38" t="s">
        <v>145</v>
      </c>
      <c r="L690" s="36">
        <v>9</v>
      </c>
      <c r="M690" s="37" t="s">
        <v>84</v>
      </c>
      <c r="N690" s="38"/>
      <c r="O690" s="38"/>
      <c r="P690" s="38">
        <v>4</v>
      </c>
      <c r="Q690" s="37" t="s">
        <v>85</v>
      </c>
      <c r="R690" s="38"/>
      <c r="S690" s="38"/>
      <c r="T690" s="38"/>
      <c r="U690" s="38"/>
      <c r="V690" s="38"/>
      <c r="W690" s="39" t="str">
        <f t="shared" si="346"/>
        <v>НФИбд</v>
      </c>
      <c r="X690" s="36" t="s">
        <v>79</v>
      </c>
      <c r="Y690" s="36">
        <v>1</v>
      </c>
      <c r="Z690" s="36">
        <v>1</v>
      </c>
      <c r="AA690" s="39">
        <f t="shared" si="347"/>
        <v>11</v>
      </c>
      <c r="AB690" s="53">
        <v>8</v>
      </c>
      <c r="AC690" s="53">
        <v>3</v>
      </c>
      <c r="AD690" s="40">
        <f t="shared" si="348"/>
        <v>24</v>
      </c>
      <c r="AE690" s="41">
        <f t="shared" si="349"/>
        <v>0.45833333333333331</v>
      </c>
      <c r="AF690" s="41">
        <f t="shared" si="350"/>
        <v>0.45833333333333331</v>
      </c>
      <c r="AG690" s="42" t="s">
        <v>80</v>
      </c>
      <c r="AH690" s="37" t="s">
        <v>81</v>
      </c>
      <c r="AI690" s="37" t="s">
        <v>94</v>
      </c>
      <c r="AJ690" s="43" t="s">
        <v>138</v>
      </c>
      <c r="AK690" s="37"/>
      <c r="AL690" s="44">
        <f t="shared" si="351"/>
        <v>0</v>
      </c>
      <c r="AM690" s="44">
        <f t="shared" si="352"/>
        <v>16.5</v>
      </c>
      <c r="AN690" s="44">
        <f t="shared" si="353"/>
        <v>0</v>
      </c>
      <c r="AO690" s="44">
        <f t="shared" si="354"/>
        <v>0</v>
      </c>
      <c r="AP690" s="44">
        <f t="shared" si="355"/>
        <v>5.5</v>
      </c>
      <c r="AQ690" s="44">
        <f t="shared" si="356"/>
        <v>0.45833333333333331</v>
      </c>
      <c r="AR690" s="44">
        <f t="shared" si="357"/>
        <v>0</v>
      </c>
      <c r="AS690" s="44">
        <f t="shared" si="358"/>
        <v>0</v>
      </c>
      <c r="AT690" s="44">
        <f t="shared" si="359"/>
        <v>0</v>
      </c>
      <c r="AU690" s="44">
        <f t="shared" si="360"/>
        <v>0</v>
      </c>
      <c r="AV690" s="44">
        <f>IF(M690="ПП",РПП*AA690*(U690/1.5),IF(M690="ВП",ВПр*AA690*(U690/1.5),IF(M690="РПА",РПА*AA690*(U690/1.5),IF(M690="КПА",кпа*AA690*(U690/1.5),0))))</f>
        <v>0</v>
      </c>
      <c r="AW690" s="44">
        <f t="shared" si="361"/>
        <v>0</v>
      </c>
      <c r="AX690" s="44">
        <f t="shared" si="362"/>
        <v>0</v>
      </c>
      <c r="AY690" s="44">
        <f t="shared" si="363"/>
        <v>0</v>
      </c>
      <c r="AZ690" s="44">
        <f t="shared" si="364"/>
        <v>0</v>
      </c>
      <c r="BA690" s="44">
        <f t="shared" si="365"/>
        <v>0</v>
      </c>
      <c r="BB690" s="44">
        <f t="shared" si="366"/>
        <v>0</v>
      </c>
      <c r="BC690" s="44">
        <f t="shared" si="367"/>
        <v>0</v>
      </c>
      <c r="BD690" s="44">
        <f t="shared" si="368"/>
        <v>0</v>
      </c>
      <c r="BE690" s="45">
        <f t="shared" si="369"/>
        <v>22.458333333333332</v>
      </c>
      <c r="BF690" s="46"/>
      <c r="BG690" s="47">
        <f t="shared" si="370"/>
        <v>0</v>
      </c>
      <c r="BH690" s="47">
        <f t="shared" si="371"/>
        <v>0</v>
      </c>
      <c r="BI690" s="47">
        <f t="shared" si="372"/>
        <v>0</v>
      </c>
      <c r="BJ690" s="48">
        <f t="shared" si="373"/>
        <v>16.5</v>
      </c>
      <c r="BK690" s="48">
        <f t="shared" si="374"/>
        <v>2</v>
      </c>
      <c r="BL690" s="48">
        <f t="shared" si="375"/>
        <v>5.958333333333333</v>
      </c>
    </row>
    <row r="691" spans="1:64" s="2" customFormat="1" ht="30" customHeight="1">
      <c r="A691" s="29" t="str">
        <f t="shared" si="342"/>
        <v>Д</v>
      </c>
      <c r="B691" s="29" t="str">
        <f t="shared" si="343"/>
        <v>Б</v>
      </c>
      <c r="C691" s="30" t="s">
        <v>256</v>
      </c>
      <c r="D691" s="31" t="str">
        <f t="shared" si="344"/>
        <v>'02.03.02</v>
      </c>
      <c r="E691" s="32" t="str">
        <f t="shared" si="345"/>
        <v>Фундаментальная информатика и информационные технологии</v>
      </c>
      <c r="F691" s="33" t="s">
        <v>74</v>
      </c>
      <c r="G691" s="33" t="s">
        <v>129</v>
      </c>
      <c r="H691" s="34"/>
      <c r="I691" s="34" t="s">
        <v>246</v>
      </c>
      <c r="J691" s="35" t="s">
        <v>206</v>
      </c>
      <c r="K691" s="36" t="s">
        <v>148</v>
      </c>
      <c r="L691" s="36">
        <v>9</v>
      </c>
      <c r="M691" s="37" t="s">
        <v>78</v>
      </c>
      <c r="N691" s="36">
        <v>2</v>
      </c>
      <c r="O691" s="36"/>
      <c r="P691" s="36"/>
      <c r="Q691" s="37" t="s">
        <v>91</v>
      </c>
      <c r="R691" s="36"/>
      <c r="S691" s="36"/>
      <c r="T691" s="36"/>
      <c r="U691" s="36"/>
      <c r="V691" s="36"/>
      <c r="W691" s="39" t="str">
        <f t="shared" si="346"/>
        <v>НФИбд</v>
      </c>
      <c r="X691" s="36" t="s">
        <v>79</v>
      </c>
      <c r="Y691" s="36">
        <v>1</v>
      </c>
      <c r="Z691" s="36">
        <v>1</v>
      </c>
      <c r="AA691" s="39">
        <f t="shared" si="347"/>
        <v>11</v>
      </c>
      <c r="AB691" s="54">
        <v>8</v>
      </c>
      <c r="AC691" s="54">
        <v>3</v>
      </c>
      <c r="AD691" s="40">
        <f t="shared" si="348"/>
        <v>11</v>
      </c>
      <c r="AE691" s="41">
        <f t="shared" si="349"/>
        <v>1</v>
      </c>
      <c r="AF691" s="41">
        <f t="shared" si="350"/>
        <v>1</v>
      </c>
      <c r="AG691" s="42" t="s">
        <v>80</v>
      </c>
      <c r="AH691" s="37" t="s">
        <v>81</v>
      </c>
      <c r="AI691" s="37" t="s">
        <v>94</v>
      </c>
      <c r="AJ691" s="43" t="s">
        <v>138</v>
      </c>
      <c r="AK691" s="37"/>
      <c r="AL691" s="44">
        <f t="shared" si="351"/>
        <v>18</v>
      </c>
      <c r="AM691" s="44">
        <f t="shared" si="352"/>
        <v>0</v>
      </c>
      <c r="AN691" s="44">
        <f t="shared" si="353"/>
        <v>0</v>
      </c>
      <c r="AO691" s="44">
        <f t="shared" si="354"/>
        <v>0</v>
      </c>
      <c r="AP691" s="44">
        <f t="shared" si="355"/>
        <v>5.5</v>
      </c>
      <c r="AQ691" s="44">
        <f t="shared" si="356"/>
        <v>1</v>
      </c>
      <c r="AR691" s="44">
        <f t="shared" si="357"/>
        <v>0.9</v>
      </c>
      <c r="AS691" s="44">
        <f t="shared" si="358"/>
        <v>0</v>
      </c>
      <c r="AT691" s="44">
        <f t="shared" si="359"/>
        <v>0</v>
      </c>
      <c r="AU691" s="44">
        <f t="shared" si="360"/>
        <v>0</v>
      </c>
      <c r="AV691" s="44">
        <f>IF(M691="ПП",РПП*AA691*(U691/1.5),IF(M691="ВП",ВПр*AA691*(U691/1.5),IF(M691="РПА",РПА*AA691*(U691/1.5),IF(M691="КПА",кпа*AA691*(U691/1.5),0))))</f>
        <v>0</v>
      </c>
      <c r="AW691" s="44">
        <f t="shared" si="361"/>
        <v>0</v>
      </c>
      <c r="AX691" s="44">
        <f t="shared" si="362"/>
        <v>0</v>
      </c>
      <c r="AY691" s="44">
        <f t="shared" si="363"/>
        <v>0</v>
      </c>
      <c r="AZ691" s="44">
        <f t="shared" si="364"/>
        <v>0</v>
      </c>
      <c r="BA691" s="44">
        <f t="shared" si="365"/>
        <v>0</v>
      </c>
      <c r="BB691" s="44">
        <f t="shared" si="366"/>
        <v>0</v>
      </c>
      <c r="BC691" s="44">
        <f t="shared" si="367"/>
        <v>0</v>
      </c>
      <c r="BD691" s="44">
        <f t="shared" si="368"/>
        <v>0</v>
      </c>
      <c r="BE691" s="45">
        <f t="shared" si="369"/>
        <v>25.4</v>
      </c>
      <c r="BF691" s="46"/>
      <c r="BG691" s="47">
        <f t="shared" si="370"/>
        <v>0</v>
      </c>
      <c r="BH691" s="47">
        <f t="shared" si="371"/>
        <v>0</v>
      </c>
      <c r="BI691" s="47">
        <f t="shared" si="372"/>
        <v>0</v>
      </c>
      <c r="BJ691" s="48">
        <f t="shared" si="373"/>
        <v>18</v>
      </c>
      <c r="BK691" s="48">
        <f t="shared" si="374"/>
        <v>1</v>
      </c>
      <c r="BL691" s="48">
        <f t="shared" si="375"/>
        <v>7.4</v>
      </c>
    </row>
    <row r="692" spans="1:64" s="2" customFormat="1" ht="30" customHeight="1">
      <c r="A692" s="29" t="str">
        <f t="shared" si="342"/>
        <v>Д</v>
      </c>
      <c r="B692" s="29" t="str">
        <f t="shared" si="343"/>
        <v>Б</v>
      </c>
      <c r="C692" s="30" t="s">
        <v>256</v>
      </c>
      <c r="D692" s="31" t="str">
        <f t="shared" si="344"/>
        <v>'02.03.02</v>
      </c>
      <c r="E692" s="32" t="str">
        <f t="shared" si="345"/>
        <v>Фундаментальная информатика и информационные технологии</v>
      </c>
      <c r="F692" s="33" t="s">
        <v>74</v>
      </c>
      <c r="G692" s="33" t="s">
        <v>129</v>
      </c>
      <c r="H692" s="34"/>
      <c r="I692" s="34" t="s">
        <v>246</v>
      </c>
      <c r="J692" s="35" t="s">
        <v>206</v>
      </c>
      <c r="K692" s="36" t="s">
        <v>148</v>
      </c>
      <c r="L692" s="36">
        <v>9</v>
      </c>
      <c r="M692" s="37" t="s">
        <v>84</v>
      </c>
      <c r="N692" s="36"/>
      <c r="O692" s="36"/>
      <c r="P692" s="36">
        <v>4</v>
      </c>
      <c r="Q692" s="37"/>
      <c r="R692" s="36"/>
      <c r="S692" s="36"/>
      <c r="T692" s="36"/>
      <c r="U692" s="36"/>
      <c r="V692" s="36"/>
      <c r="W692" s="39" t="str">
        <f t="shared" si="346"/>
        <v>НФИбд</v>
      </c>
      <c r="X692" s="36" t="s">
        <v>79</v>
      </c>
      <c r="Y692" s="36">
        <v>1</v>
      </c>
      <c r="Z692" s="36">
        <v>1</v>
      </c>
      <c r="AA692" s="39">
        <f t="shared" si="347"/>
        <v>11</v>
      </c>
      <c r="AB692" s="53">
        <v>8</v>
      </c>
      <c r="AC692" s="53">
        <v>3</v>
      </c>
      <c r="AD692" s="40">
        <f t="shared" si="348"/>
        <v>24</v>
      </c>
      <c r="AE692" s="41">
        <f t="shared" si="349"/>
        <v>0.45833333333333331</v>
      </c>
      <c r="AF692" s="41">
        <f t="shared" si="350"/>
        <v>0.45833333333333331</v>
      </c>
      <c r="AG692" s="42" t="s">
        <v>80</v>
      </c>
      <c r="AH692" s="37" t="s">
        <v>81</v>
      </c>
      <c r="AI692" s="37" t="s">
        <v>94</v>
      </c>
      <c r="AJ692" s="43" t="s">
        <v>138</v>
      </c>
      <c r="AK692" s="37"/>
      <c r="AL692" s="44">
        <f t="shared" si="351"/>
        <v>0</v>
      </c>
      <c r="AM692" s="44">
        <f t="shared" si="352"/>
        <v>16.5</v>
      </c>
      <c r="AN692" s="44">
        <f t="shared" si="353"/>
        <v>0</v>
      </c>
      <c r="AO692" s="44">
        <f t="shared" si="354"/>
        <v>0</v>
      </c>
      <c r="AP692" s="44">
        <f t="shared" si="355"/>
        <v>0</v>
      </c>
      <c r="AQ692" s="44">
        <f t="shared" si="356"/>
        <v>0</v>
      </c>
      <c r="AR692" s="44">
        <f t="shared" si="357"/>
        <v>0</v>
      </c>
      <c r="AS692" s="44">
        <f t="shared" si="358"/>
        <v>0</v>
      </c>
      <c r="AT692" s="44">
        <f t="shared" si="359"/>
        <v>0</v>
      </c>
      <c r="AU692" s="44">
        <f t="shared" si="360"/>
        <v>0</v>
      </c>
      <c r="AV692" s="44">
        <f>IF(M692="ПП",РПП*AA692*(U692/1.5),IF(M692="ВП",ВПр*AA692*(U692/1.5),IF(M692="РПА",РПА*AA692*(U692/1.5),IF(M692="КПА",кпа*AA692*(U692/1.5),0))))</f>
        <v>0</v>
      </c>
      <c r="AW692" s="44">
        <f t="shared" si="361"/>
        <v>0</v>
      </c>
      <c r="AX692" s="44">
        <f t="shared" si="362"/>
        <v>0</v>
      </c>
      <c r="AY692" s="44">
        <f t="shared" si="363"/>
        <v>0</v>
      </c>
      <c r="AZ692" s="44">
        <f t="shared" si="364"/>
        <v>0</v>
      </c>
      <c r="BA692" s="44">
        <f t="shared" si="365"/>
        <v>0</v>
      </c>
      <c r="BB692" s="44">
        <f t="shared" si="366"/>
        <v>0</v>
      </c>
      <c r="BC692" s="44">
        <f t="shared" si="367"/>
        <v>0</v>
      </c>
      <c r="BD692" s="44">
        <f t="shared" si="368"/>
        <v>0</v>
      </c>
      <c r="BE692" s="45">
        <f t="shared" si="369"/>
        <v>16.5</v>
      </c>
      <c r="BF692" s="46"/>
      <c r="BG692" s="47">
        <f t="shared" si="370"/>
        <v>0</v>
      </c>
      <c r="BH692" s="47">
        <f t="shared" si="371"/>
        <v>0</v>
      </c>
      <c r="BI692" s="47">
        <f t="shared" si="372"/>
        <v>0</v>
      </c>
      <c r="BJ692" s="48">
        <f t="shared" si="373"/>
        <v>16.5</v>
      </c>
      <c r="BK692" s="48">
        <f t="shared" si="374"/>
        <v>2</v>
      </c>
      <c r="BL692" s="48">
        <f t="shared" si="375"/>
        <v>0</v>
      </c>
    </row>
    <row r="693" spans="1:64" s="2" customFormat="1" ht="30" customHeight="1">
      <c r="A693" s="29" t="str">
        <f t="shared" si="342"/>
        <v>Д</v>
      </c>
      <c r="B693" s="29" t="str">
        <f t="shared" si="343"/>
        <v>Б</v>
      </c>
      <c r="C693" s="30" t="s">
        <v>256</v>
      </c>
      <c r="D693" s="31" t="str">
        <f t="shared" si="344"/>
        <v>'02.03.02</v>
      </c>
      <c r="E693" s="32" t="str">
        <f t="shared" si="345"/>
        <v>Фундаментальная информатика и информационные технологии</v>
      </c>
      <c r="F693" s="33" t="s">
        <v>74</v>
      </c>
      <c r="G693" s="33" t="s">
        <v>129</v>
      </c>
      <c r="H693" s="34"/>
      <c r="I693" s="34" t="s">
        <v>246</v>
      </c>
      <c r="J693" s="35" t="s">
        <v>247</v>
      </c>
      <c r="K693" s="36" t="s">
        <v>77</v>
      </c>
      <c r="L693" s="36">
        <v>9</v>
      </c>
      <c r="M693" s="37" t="s">
        <v>78</v>
      </c>
      <c r="N693" s="36">
        <v>2</v>
      </c>
      <c r="O693" s="36"/>
      <c r="P693" s="36"/>
      <c r="Q693" s="37"/>
      <c r="R693" s="36"/>
      <c r="S693" s="36"/>
      <c r="T693" s="36"/>
      <c r="U693" s="36"/>
      <c r="V693" s="36"/>
      <c r="W693" s="39" t="str">
        <f t="shared" si="346"/>
        <v>НФИбд</v>
      </c>
      <c r="X693" s="36" t="s">
        <v>79</v>
      </c>
      <c r="Y693" s="36">
        <v>1</v>
      </c>
      <c r="Z693" s="36">
        <v>1</v>
      </c>
      <c r="AA693" s="39">
        <f t="shared" si="347"/>
        <v>11</v>
      </c>
      <c r="AB693" s="54">
        <v>8</v>
      </c>
      <c r="AC693" s="54">
        <v>3</v>
      </c>
      <c r="AD693" s="40">
        <f t="shared" si="348"/>
        <v>11</v>
      </c>
      <c r="AE693" s="41">
        <f t="shared" si="349"/>
        <v>1</v>
      </c>
      <c r="AF693" s="41">
        <f t="shared" si="350"/>
        <v>1</v>
      </c>
      <c r="AG693" s="42" t="s">
        <v>93</v>
      </c>
      <c r="AH693" s="37" t="s">
        <v>81</v>
      </c>
      <c r="AI693" s="37" t="s">
        <v>94</v>
      </c>
      <c r="AJ693" s="43" t="s">
        <v>248</v>
      </c>
      <c r="AK693" s="37"/>
      <c r="AL693" s="44">
        <f t="shared" si="351"/>
        <v>18</v>
      </c>
      <c r="AM693" s="44">
        <f t="shared" si="352"/>
        <v>0</v>
      </c>
      <c r="AN693" s="44">
        <f t="shared" si="353"/>
        <v>0</v>
      </c>
      <c r="AO693" s="44">
        <f t="shared" si="354"/>
        <v>0</v>
      </c>
      <c r="AP693" s="44">
        <f t="shared" si="355"/>
        <v>0</v>
      </c>
      <c r="AQ693" s="44">
        <f t="shared" si="356"/>
        <v>0</v>
      </c>
      <c r="AR693" s="44">
        <f t="shared" si="357"/>
        <v>0.9</v>
      </c>
      <c r="AS693" s="44">
        <f t="shared" si="358"/>
        <v>0</v>
      </c>
      <c r="AT693" s="44">
        <f t="shared" si="359"/>
        <v>0</v>
      </c>
      <c r="AU693" s="44">
        <f t="shared" si="360"/>
        <v>0</v>
      </c>
      <c r="AV693" s="44">
        <f>IF(M693="ПП",РПП*AA693*(U693/1.5),IF(M693="ВП",ВПр*AA693*(U693/1.5),IF(M693="РПА",РПА*AA693*(U693/1.5),IF(M693="КПА",кпа*AA693*(U693/1.5),0))))</f>
        <v>0</v>
      </c>
      <c r="AW693" s="44">
        <f t="shared" si="361"/>
        <v>0</v>
      </c>
      <c r="AX693" s="44">
        <f t="shared" si="362"/>
        <v>0</v>
      </c>
      <c r="AY693" s="44">
        <f t="shared" si="363"/>
        <v>0</v>
      </c>
      <c r="AZ693" s="44">
        <f t="shared" si="364"/>
        <v>0</v>
      </c>
      <c r="BA693" s="44">
        <f t="shared" si="365"/>
        <v>0</v>
      </c>
      <c r="BB693" s="44">
        <f t="shared" si="366"/>
        <v>0</v>
      </c>
      <c r="BC693" s="44">
        <f t="shared" si="367"/>
        <v>0</v>
      </c>
      <c r="BD693" s="44">
        <f t="shared" si="368"/>
        <v>0</v>
      </c>
      <c r="BE693" s="45">
        <f t="shared" si="369"/>
        <v>18.899999999999999</v>
      </c>
      <c r="BF693" s="46"/>
      <c r="BG693" s="47">
        <f t="shared" si="370"/>
        <v>18</v>
      </c>
      <c r="BH693" s="47">
        <f t="shared" si="371"/>
        <v>1</v>
      </c>
      <c r="BI693" s="47">
        <f t="shared" si="372"/>
        <v>0.9</v>
      </c>
      <c r="BJ693" s="48">
        <f t="shared" si="373"/>
        <v>0</v>
      </c>
      <c r="BK693" s="48">
        <f t="shared" si="374"/>
        <v>0</v>
      </c>
      <c r="BL693" s="48">
        <f t="shared" si="375"/>
        <v>0</v>
      </c>
    </row>
    <row r="694" spans="1:64" s="2" customFormat="1" ht="30" customHeight="1">
      <c r="A694" s="29" t="str">
        <f t="shared" si="342"/>
        <v>Д</v>
      </c>
      <c r="B694" s="29" t="str">
        <f t="shared" si="343"/>
        <v>Б</v>
      </c>
      <c r="C694" s="30" t="s">
        <v>256</v>
      </c>
      <c r="D694" s="31" t="str">
        <f t="shared" si="344"/>
        <v>'02.03.02</v>
      </c>
      <c r="E694" s="32" t="str">
        <f t="shared" si="345"/>
        <v>Фундаментальная информатика и информационные технологии</v>
      </c>
      <c r="F694" s="33" t="s">
        <v>74</v>
      </c>
      <c r="G694" s="33" t="s">
        <v>129</v>
      </c>
      <c r="H694" s="34"/>
      <c r="I694" s="34" t="s">
        <v>246</v>
      </c>
      <c r="J694" s="35" t="s">
        <v>247</v>
      </c>
      <c r="K694" s="36" t="s">
        <v>77</v>
      </c>
      <c r="L694" s="36">
        <v>9</v>
      </c>
      <c r="M694" s="37" t="s">
        <v>84</v>
      </c>
      <c r="N694" s="36"/>
      <c r="O694" s="36"/>
      <c r="P694" s="36">
        <v>2</v>
      </c>
      <c r="Q694" s="37" t="s">
        <v>85</v>
      </c>
      <c r="R694" s="36"/>
      <c r="S694" s="36"/>
      <c r="T694" s="36"/>
      <c r="U694" s="36"/>
      <c r="V694" s="36"/>
      <c r="W694" s="39" t="str">
        <f t="shared" si="346"/>
        <v>НФИбд</v>
      </c>
      <c r="X694" s="36" t="s">
        <v>79</v>
      </c>
      <c r="Y694" s="36">
        <v>1</v>
      </c>
      <c r="Z694" s="36">
        <v>1</v>
      </c>
      <c r="AA694" s="39">
        <f t="shared" si="347"/>
        <v>11</v>
      </c>
      <c r="AB694" s="53">
        <v>8</v>
      </c>
      <c r="AC694" s="53">
        <v>3</v>
      </c>
      <c r="AD694" s="40">
        <f t="shared" si="348"/>
        <v>24</v>
      </c>
      <c r="AE694" s="41">
        <f t="shared" si="349"/>
        <v>0.45833333333333331</v>
      </c>
      <c r="AF694" s="41">
        <f t="shared" si="350"/>
        <v>0.45833333333333331</v>
      </c>
      <c r="AG694" s="42" t="s">
        <v>93</v>
      </c>
      <c r="AH694" s="37" t="s">
        <v>81</v>
      </c>
      <c r="AI694" s="37" t="s">
        <v>94</v>
      </c>
      <c r="AJ694" s="43" t="s">
        <v>248</v>
      </c>
      <c r="AK694" s="37"/>
      <c r="AL694" s="44">
        <f t="shared" si="351"/>
        <v>0</v>
      </c>
      <c r="AM694" s="44">
        <f t="shared" si="352"/>
        <v>8.25</v>
      </c>
      <c r="AN694" s="44">
        <f t="shared" si="353"/>
        <v>0</v>
      </c>
      <c r="AO694" s="44">
        <f t="shared" si="354"/>
        <v>0</v>
      </c>
      <c r="AP694" s="44">
        <f t="shared" si="355"/>
        <v>5.5</v>
      </c>
      <c r="AQ694" s="44">
        <f t="shared" si="356"/>
        <v>0.45833333333333331</v>
      </c>
      <c r="AR694" s="44">
        <f t="shared" si="357"/>
        <v>0</v>
      </c>
      <c r="AS694" s="44">
        <f t="shared" si="358"/>
        <v>0</v>
      </c>
      <c r="AT694" s="44">
        <f t="shared" si="359"/>
        <v>0</v>
      </c>
      <c r="AU694" s="44">
        <f t="shared" si="360"/>
        <v>0</v>
      </c>
      <c r="AV694" s="44">
        <f>IF(M694="ПП",РПП*AA694*(U694/1.5),IF(M694="ВП",ВПр*AA694*(U694/1.5),IF(M694="РПА",РПА*AA694*(U694/1.5),IF(M694="КПА",кпа*AA694*(U694/1.5),0))))</f>
        <v>0</v>
      </c>
      <c r="AW694" s="44">
        <f t="shared" si="361"/>
        <v>0</v>
      </c>
      <c r="AX694" s="44">
        <f t="shared" si="362"/>
        <v>0</v>
      </c>
      <c r="AY694" s="44">
        <f t="shared" si="363"/>
        <v>0</v>
      </c>
      <c r="AZ694" s="44">
        <f t="shared" si="364"/>
        <v>0</v>
      </c>
      <c r="BA694" s="44">
        <f t="shared" si="365"/>
        <v>0</v>
      </c>
      <c r="BB694" s="44">
        <f t="shared" si="366"/>
        <v>0</v>
      </c>
      <c r="BC694" s="44">
        <f t="shared" si="367"/>
        <v>0</v>
      </c>
      <c r="BD694" s="44">
        <f t="shared" si="368"/>
        <v>0</v>
      </c>
      <c r="BE694" s="45">
        <f t="shared" si="369"/>
        <v>14.208333333333334</v>
      </c>
      <c r="BF694" s="46"/>
      <c r="BG694" s="47">
        <f t="shared" si="370"/>
        <v>8.25</v>
      </c>
      <c r="BH694" s="47">
        <f t="shared" si="371"/>
        <v>1</v>
      </c>
      <c r="BI694" s="47">
        <f t="shared" si="372"/>
        <v>5.958333333333333</v>
      </c>
      <c r="BJ694" s="48">
        <f t="shared" si="373"/>
        <v>0</v>
      </c>
      <c r="BK694" s="48">
        <f t="shared" si="374"/>
        <v>0</v>
      </c>
      <c r="BL694" s="48">
        <f t="shared" si="375"/>
        <v>0</v>
      </c>
    </row>
    <row r="695" spans="1:64" s="2" customFormat="1" ht="30" customHeight="1">
      <c r="A695" s="29" t="str">
        <f t="shared" si="342"/>
        <v>Д</v>
      </c>
      <c r="B695" s="29" t="str">
        <f t="shared" si="343"/>
        <v>Б</v>
      </c>
      <c r="C695" s="30" t="s">
        <v>256</v>
      </c>
      <c r="D695" s="31" t="str">
        <f t="shared" si="344"/>
        <v>'02.03.02</v>
      </c>
      <c r="E695" s="32" t="str">
        <f t="shared" si="345"/>
        <v>Фундаментальная информатика и информационные технологии</v>
      </c>
      <c r="F695" s="33" t="s">
        <v>74</v>
      </c>
      <c r="G695" s="33" t="s">
        <v>129</v>
      </c>
      <c r="H695" s="34"/>
      <c r="I695" s="34" t="s">
        <v>246</v>
      </c>
      <c r="J695" s="35" t="s">
        <v>204</v>
      </c>
      <c r="K695" s="36" t="s">
        <v>142</v>
      </c>
      <c r="L695" s="36">
        <v>9</v>
      </c>
      <c r="M695" s="37" t="s">
        <v>78</v>
      </c>
      <c r="N695" s="36">
        <v>2</v>
      </c>
      <c r="O695" s="36"/>
      <c r="P695" s="36"/>
      <c r="Q695" s="37" t="s">
        <v>91</v>
      </c>
      <c r="R695" s="36"/>
      <c r="S695" s="36"/>
      <c r="T695" s="36"/>
      <c r="U695" s="36"/>
      <c r="V695" s="36"/>
      <c r="W695" s="39" t="str">
        <f t="shared" si="346"/>
        <v>НФИбд</v>
      </c>
      <c r="X695" s="36" t="s">
        <v>79</v>
      </c>
      <c r="Y695" s="36">
        <v>1</v>
      </c>
      <c r="Z695" s="36">
        <v>1</v>
      </c>
      <c r="AA695" s="39">
        <f t="shared" si="347"/>
        <v>11</v>
      </c>
      <c r="AB695" s="54">
        <v>8</v>
      </c>
      <c r="AC695" s="54">
        <v>3</v>
      </c>
      <c r="AD695" s="40">
        <f t="shared" si="348"/>
        <v>11</v>
      </c>
      <c r="AE695" s="41">
        <f t="shared" si="349"/>
        <v>1</v>
      </c>
      <c r="AF695" s="41">
        <f t="shared" si="350"/>
        <v>1</v>
      </c>
      <c r="AG695" s="42" t="s">
        <v>93</v>
      </c>
      <c r="AH695" s="37" t="s">
        <v>100</v>
      </c>
      <c r="AI695" s="37" t="s">
        <v>94</v>
      </c>
      <c r="AJ695" s="50" t="s">
        <v>203</v>
      </c>
      <c r="AK695" s="37"/>
      <c r="AL695" s="44">
        <f t="shared" si="351"/>
        <v>18</v>
      </c>
      <c r="AM695" s="44">
        <f t="shared" si="352"/>
        <v>0</v>
      </c>
      <c r="AN695" s="44">
        <f t="shared" si="353"/>
        <v>0</v>
      </c>
      <c r="AO695" s="44">
        <f t="shared" si="354"/>
        <v>0</v>
      </c>
      <c r="AP695" s="44">
        <f t="shared" si="355"/>
        <v>5.5</v>
      </c>
      <c r="AQ695" s="44">
        <f t="shared" si="356"/>
        <v>1</v>
      </c>
      <c r="AR695" s="44">
        <f t="shared" si="357"/>
        <v>0.9</v>
      </c>
      <c r="AS695" s="44">
        <f t="shared" si="358"/>
        <v>0</v>
      </c>
      <c r="AT695" s="44">
        <f t="shared" si="359"/>
        <v>0</v>
      </c>
      <c r="AU695" s="44">
        <f t="shared" si="360"/>
        <v>0</v>
      </c>
      <c r="AV695" s="44">
        <f>IF(M695="ПП",РПП*AA695*(U695/1.5),IF(M695="ВП",ВПр*AA695*(U695/1.5),IF(M695="РПА",РПА*AA695*(U695/1.5),IF(M695="КПА",кпа*AA695*(U695/1.5),0))))</f>
        <v>0</v>
      </c>
      <c r="AW695" s="44">
        <f t="shared" si="361"/>
        <v>0</v>
      </c>
      <c r="AX695" s="44">
        <f t="shared" si="362"/>
        <v>0</v>
      </c>
      <c r="AY695" s="44">
        <f t="shared" si="363"/>
        <v>0</v>
      </c>
      <c r="AZ695" s="44">
        <f t="shared" si="364"/>
        <v>0</v>
      </c>
      <c r="BA695" s="44">
        <f t="shared" si="365"/>
        <v>0</v>
      </c>
      <c r="BB695" s="44">
        <f t="shared" si="366"/>
        <v>0</v>
      </c>
      <c r="BC695" s="44">
        <f t="shared" si="367"/>
        <v>0</v>
      </c>
      <c r="BD695" s="44">
        <f t="shared" si="368"/>
        <v>0</v>
      </c>
      <c r="BE695" s="45">
        <f t="shared" si="369"/>
        <v>25.4</v>
      </c>
      <c r="BF695" s="46"/>
      <c r="BG695" s="47">
        <f t="shared" si="370"/>
        <v>18</v>
      </c>
      <c r="BH695" s="47">
        <f t="shared" si="371"/>
        <v>1</v>
      </c>
      <c r="BI695" s="47">
        <f t="shared" si="372"/>
        <v>7.4</v>
      </c>
      <c r="BJ695" s="48">
        <f t="shared" si="373"/>
        <v>0</v>
      </c>
      <c r="BK695" s="48">
        <f t="shared" si="374"/>
        <v>0</v>
      </c>
      <c r="BL695" s="48">
        <f t="shared" si="375"/>
        <v>0</v>
      </c>
    </row>
    <row r="696" spans="1:64" s="2" customFormat="1" ht="30" customHeight="1">
      <c r="A696" s="29" t="str">
        <f t="shared" si="342"/>
        <v>Д</v>
      </c>
      <c r="B696" s="29" t="str">
        <f t="shared" si="343"/>
        <v>Б</v>
      </c>
      <c r="C696" s="30" t="s">
        <v>256</v>
      </c>
      <c r="D696" s="31" t="str">
        <f t="shared" si="344"/>
        <v>'02.03.02</v>
      </c>
      <c r="E696" s="32" t="str">
        <f t="shared" si="345"/>
        <v>Фундаментальная информатика и информационные технологии</v>
      </c>
      <c r="F696" s="33" t="s">
        <v>74</v>
      </c>
      <c r="G696" s="33" t="s">
        <v>129</v>
      </c>
      <c r="H696" s="34"/>
      <c r="I696" s="34" t="s">
        <v>246</v>
      </c>
      <c r="J696" s="35" t="s">
        <v>204</v>
      </c>
      <c r="K696" s="36" t="s">
        <v>142</v>
      </c>
      <c r="L696" s="36">
        <v>9</v>
      </c>
      <c r="M696" s="37" t="s">
        <v>84</v>
      </c>
      <c r="N696" s="36"/>
      <c r="O696" s="36"/>
      <c r="P696" s="36">
        <v>4</v>
      </c>
      <c r="Q696" s="37"/>
      <c r="R696" s="36"/>
      <c r="S696" s="36"/>
      <c r="T696" s="36"/>
      <c r="U696" s="36"/>
      <c r="V696" s="36"/>
      <c r="W696" s="39" t="str">
        <f t="shared" si="346"/>
        <v>НФИбд</v>
      </c>
      <c r="X696" s="36" t="s">
        <v>79</v>
      </c>
      <c r="Y696" s="36">
        <v>1</v>
      </c>
      <c r="Z696" s="36">
        <v>1</v>
      </c>
      <c r="AA696" s="39">
        <f t="shared" si="347"/>
        <v>11</v>
      </c>
      <c r="AB696" s="53">
        <v>8</v>
      </c>
      <c r="AC696" s="53">
        <v>3</v>
      </c>
      <c r="AD696" s="40">
        <f t="shared" si="348"/>
        <v>24</v>
      </c>
      <c r="AE696" s="41">
        <f t="shared" si="349"/>
        <v>0.45833333333333331</v>
      </c>
      <c r="AF696" s="41">
        <f t="shared" si="350"/>
        <v>0.45833333333333331</v>
      </c>
      <c r="AG696" s="42" t="s">
        <v>93</v>
      </c>
      <c r="AH696" s="37" t="s">
        <v>100</v>
      </c>
      <c r="AI696" s="37" t="s">
        <v>94</v>
      </c>
      <c r="AJ696" s="43" t="s">
        <v>203</v>
      </c>
      <c r="AK696" s="37"/>
      <c r="AL696" s="44">
        <f t="shared" si="351"/>
        <v>0</v>
      </c>
      <c r="AM696" s="44">
        <f t="shared" si="352"/>
        <v>16.5</v>
      </c>
      <c r="AN696" s="44">
        <f t="shared" si="353"/>
        <v>0</v>
      </c>
      <c r="AO696" s="44">
        <f t="shared" si="354"/>
        <v>0</v>
      </c>
      <c r="AP696" s="44">
        <f t="shared" si="355"/>
        <v>0</v>
      </c>
      <c r="AQ696" s="44">
        <f t="shared" si="356"/>
        <v>0</v>
      </c>
      <c r="AR696" s="44">
        <f t="shared" si="357"/>
        <v>0</v>
      </c>
      <c r="AS696" s="44">
        <f t="shared" si="358"/>
        <v>0</v>
      </c>
      <c r="AT696" s="44">
        <f t="shared" si="359"/>
        <v>0</v>
      </c>
      <c r="AU696" s="44">
        <f t="shared" si="360"/>
        <v>0</v>
      </c>
      <c r="AV696" s="44">
        <f>IF(M696="ПП",РПП*AA696*(U696/1.5),IF(M696="ВП",ВПр*AA696*(U696/1.5),IF(M696="РПА",РПА*AA696*(U696/1.5),IF(M696="КПА",кпа*AA696*(U696/1.5),0))))</f>
        <v>0</v>
      </c>
      <c r="AW696" s="44">
        <f t="shared" si="361"/>
        <v>0</v>
      </c>
      <c r="AX696" s="44">
        <f t="shared" si="362"/>
        <v>0</v>
      </c>
      <c r="AY696" s="44">
        <f t="shared" si="363"/>
        <v>0</v>
      </c>
      <c r="AZ696" s="44">
        <f t="shared" si="364"/>
        <v>0</v>
      </c>
      <c r="BA696" s="44">
        <f t="shared" si="365"/>
        <v>0</v>
      </c>
      <c r="BB696" s="44">
        <f t="shared" si="366"/>
        <v>0</v>
      </c>
      <c r="BC696" s="44">
        <f t="shared" si="367"/>
        <v>0</v>
      </c>
      <c r="BD696" s="44">
        <f t="shared" si="368"/>
        <v>0</v>
      </c>
      <c r="BE696" s="45">
        <f t="shared" si="369"/>
        <v>16.5</v>
      </c>
      <c r="BF696" s="46"/>
      <c r="BG696" s="47">
        <f t="shared" si="370"/>
        <v>16.5</v>
      </c>
      <c r="BH696" s="47">
        <f t="shared" si="371"/>
        <v>2</v>
      </c>
      <c r="BI696" s="47">
        <f t="shared" si="372"/>
        <v>0</v>
      </c>
      <c r="BJ696" s="48">
        <f t="shared" si="373"/>
        <v>0</v>
      </c>
      <c r="BK696" s="48">
        <f t="shared" si="374"/>
        <v>0</v>
      </c>
      <c r="BL696" s="48">
        <f t="shared" si="375"/>
        <v>0</v>
      </c>
    </row>
    <row r="697" spans="1:64" s="2" customFormat="1" ht="30" customHeight="1">
      <c r="A697" s="29" t="str">
        <f t="shared" si="342"/>
        <v>Д</v>
      </c>
      <c r="B697" s="29" t="str">
        <f t="shared" si="343"/>
        <v>Б</v>
      </c>
      <c r="C697" s="30" t="s">
        <v>256</v>
      </c>
      <c r="D697" s="31" t="str">
        <f t="shared" si="344"/>
        <v>'02.03.02</v>
      </c>
      <c r="E697" s="32" t="str">
        <f t="shared" si="345"/>
        <v>Фундаментальная информатика и информационные технологии</v>
      </c>
      <c r="F697" s="33" t="s">
        <v>74</v>
      </c>
      <c r="G697" s="33" t="s">
        <v>129</v>
      </c>
      <c r="H697" s="34"/>
      <c r="I697" s="34" t="s">
        <v>246</v>
      </c>
      <c r="J697" s="35" t="s">
        <v>249</v>
      </c>
      <c r="K697" s="36" t="s">
        <v>145</v>
      </c>
      <c r="L697" s="36">
        <v>9</v>
      </c>
      <c r="M697" s="37" t="s">
        <v>78</v>
      </c>
      <c r="N697" s="36">
        <v>2</v>
      </c>
      <c r="O697" s="36"/>
      <c r="P697" s="36"/>
      <c r="Q697" s="37"/>
      <c r="R697" s="36"/>
      <c r="S697" s="36"/>
      <c r="T697" s="36"/>
      <c r="U697" s="36"/>
      <c r="V697" s="36"/>
      <c r="W697" s="39" t="str">
        <f t="shared" si="346"/>
        <v>НФИбд</v>
      </c>
      <c r="X697" s="36" t="s">
        <v>79</v>
      </c>
      <c r="Y697" s="36">
        <v>1</v>
      </c>
      <c r="Z697" s="36">
        <v>1</v>
      </c>
      <c r="AA697" s="39">
        <f t="shared" si="347"/>
        <v>11</v>
      </c>
      <c r="AB697" s="54">
        <v>8</v>
      </c>
      <c r="AC697" s="54">
        <v>3</v>
      </c>
      <c r="AD697" s="40">
        <f t="shared" si="348"/>
        <v>11</v>
      </c>
      <c r="AE697" s="41">
        <f t="shared" si="349"/>
        <v>1</v>
      </c>
      <c r="AF697" s="41">
        <f t="shared" si="350"/>
        <v>1</v>
      </c>
      <c r="AG697" s="42" t="s">
        <v>93</v>
      </c>
      <c r="AH697" s="37" t="s">
        <v>81</v>
      </c>
      <c r="AI697" s="37" t="s">
        <v>94</v>
      </c>
      <c r="AJ697" s="51" t="s">
        <v>248</v>
      </c>
      <c r="AK697" s="37"/>
      <c r="AL697" s="44">
        <f t="shared" si="351"/>
        <v>18</v>
      </c>
      <c r="AM697" s="44">
        <f t="shared" si="352"/>
        <v>0</v>
      </c>
      <c r="AN697" s="44">
        <f t="shared" si="353"/>
        <v>0</v>
      </c>
      <c r="AO697" s="44">
        <f t="shared" si="354"/>
        <v>0</v>
      </c>
      <c r="AP697" s="44">
        <f t="shared" si="355"/>
        <v>0</v>
      </c>
      <c r="AQ697" s="44">
        <f t="shared" si="356"/>
        <v>0</v>
      </c>
      <c r="AR697" s="44">
        <f t="shared" si="357"/>
        <v>0.9</v>
      </c>
      <c r="AS697" s="44">
        <f t="shared" si="358"/>
        <v>0</v>
      </c>
      <c r="AT697" s="44">
        <f t="shared" si="359"/>
        <v>0</v>
      </c>
      <c r="AU697" s="44">
        <f t="shared" si="360"/>
        <v>0</v>
      </c>
      <c r="AV697" s="44">
        <f>IF(M697="ПП",РПП*AA697*(U697/1.5),IF(M697="ВП",ВПр*AA697*(U697/1.5),IF(M697="РПА",РПА*AA697*(U697/1.5),IF(M697="КПА",кпа*AA697*(U697/1.5),0))))</f>
        <v>0</v>
      </c>
      <c r="AW697" s="44">
        <f t="shared" si="361"/>
        <v>0</v>
      </c>
      <c r="AX697" s="44">
        <f t="shared" si="362"/>
        <v>0</v>
      </c>
      <c r="AY697" s="44">
        <f t="shared" si="363"/>
        <v>0</v>
      </c>
      <c r="AZ697" s="44">
        <f t="shared" si="364"/>
        <v>0</v>
      </c>
      <c r="BA697" s="44">
        <f t="shared" si="365"/>
        <v>0</v>
      </c>
      <c r="BB697" s="44">
        <f t="shared" si="366"/>
        <v>0</v>
      </c>
      <c r="BC697" s="44">
        <f t="shared" si="367"/>
        <v>0</v>
      </c>
      <c r="BD697" s="44">
        <f t="shared" si="368"/>
        <v>0</v>
      </c>
      <c r="BE697" s="45">
        <f t="shared" si="369"/>
        <v>18.899999999999999</v>
      </c>
      <c r="BF697" s="46"/>
      <c r="BG697" s="47">
        <f t="shared" si="370"/>
        <v>0</v>
      </c>
      <c r="BH697" s="47">
        <f t="shared" si="371"/>
        <v>0</v>
      </c>
      <c r="BI697" s="47">
        <f t="shared" si="372"/>
        <v>0</v>
      </c>
      <c r="BJ697" s="48">
        <f t="shared" si="373"/>
        <v>18</v>
      </c>
      <c r="BK697" s="48">
        <f t="shared" si="374"/>
        <v>1</v>
      </c>
      <c r="BL697" s="48">
        <f t="shared" si="375"/>
        <v>0.9</v>
      </c>
    </row>
    <row r="698" spans="1:64" s="2" customFormat="1" ht="30" customHeight="1">
      <c r="A698" s="29" t="str">
        <f t="shared" si="342"/>
        <v>Д</v>
      </c>
      <c r="B698" s="29" t="str">
        <f t="shared" si="343"/>
        <v>Б</v>
      </c>
      <c r="C698" s="30" t="s">
        <v>256</v>
      </c>
      <c r="D698" s="31" t="str">
        <f t="shared" si="344"/>
        <v>'02.03.02</v>
      </c>
      <c r="E698" s="32" t="str">
        <f t="shared" si="345"/>
        <v>Фундаментальная информатика и информационные технологии</v>
      </c>
      <c r="F698" s="33" t="s">
        <v>74</v>
      </c>
      <c r="G698" s="33" t="s">
        <v>129</v>
      </c>
      <c r="H698" s="34"/>
      <c r="I698" s="34" t="s">
        <v>246</v>
      </c>
      <c r="J698" s="35" t="s">
        <v>249</v>
      </c>
      <c r="K698" s="38" t="s">
        <v>145</v>
      </c>
      <c r="L698" s="36">
        <v>9</v>
      </c>
      <c r="M698" s="37" t="s">
        <v>84</v>
      </c>
      <c r="N698" s="38"/>
      <c r="O698" s="38"/>
      <c r="P698" s="38">
        <v>4</v>
      </c>
      <c r="Q698" s="37" t="s">
        <v>85</v>
      </c>
      <c r="R698" s="38"/>
      <c r="S698" s="38"/>
      <c r="T698" s="38"/>
      <c r="U698" s="38"/>
      <c r="V698" s="38"/>
      <c r="W698" s="39" t="str">
        <f t="shared" si="346"/>
        <v>НФИбд</v>
      </c>
      <c r="X698" s="36" t="s">
        <v>79</v>
      </c>
      <c r="Y698" s="36">
        <v>1</v>
      </c>
      <c r="Z698" s="36">
        <v>1</v>
      </c>
      <c r="AA698" s="39">
        <f t="shared" si="347"/>
        <v>11</v>
      </c>
      <c r="AB698" s="53">
        <v>8</v>
      </c>
      <c r="AC698" s="53">
        <v>3</v>
      </c>
      <c r="AD698" s="40">
        <f t="shared" si="348"/>
        <v>24</v>
      </c>
      <c r="AE698" s="41">
        <f t="shared" si="349"/>
        <v>0.45833333333333331</v>
      </c>
      <c r="AF698" s="41">
        <f t="shared" si="350"/>
        <v>0.45833333333333331</v>
      </c>
      <c r="AG698" s="42" t="s">
        <v>93</v>
      </c>
      <c r="AH698" s="37" t="s">
        <v>81</v>
      </c>
      <c r="AI698" s="37" t="s">
        <v>94</v>
      </c>
      <c r="AJ698" s="43" t="s">
        <v>248</v>
      </c>
      <c r="AK698" s="37"/>
      <c r="AL698" s="44">
        <f t="shared" si="351"/>
        <v>0</v>
      </c>
      <c r="AM698" s="44">
        <f t="shared" si="352"/>
        <v>16.5</v>
      </c>
      <c r="AN698" s="44">
        <f t="shared" si="353"/>
        <v>0</v>
      </c>
      <c r="AO698" s="44">
        <f t="shared" si="354"/>
        <v>0</v>
      </c>
      <c r="AP698" s="44">
        <f t="shared" si="355"/>
        <v>5.5</v>
      </c>
      <c r="AQ698" s="44">
        <f t="shared" si="356"/>
        <v>0.45833333333333331</v>
      </c>
      <c r="AR698" s="44">
        <f t="shared" si="357"/>
        <v>0</v>
      </c>
      <c r="AS698" s="44">
        <f t="shared" si="358"/>
        <v>0</v>
      </c>
      <c r="AT698" s="44">
        <f t="shared" si="359"/>
        <v>0</v>
      </c>
      <c r="AU698" s="44">
        <f t="shared" si="360"/>
        <v>0</v>
      </c>
      <c r="AV698" s="44">
        <f>IF(M698="ПП",РПП*AA698*(U698/1.5),IF(M698="ВП",ВПр*AA698*(U698/1.5),IF(M698="РПА",РПА*AA698*(U698/1.5),IF(M698="КПА",кпа*AA698*(U698/1.5),0))))</f>
        <v>0</v>
      </c>
      <c r="AW698" s="44">
        <f t="shared" si="361"/>
        <v>0</v>
      </c>
      <c r="AX698" s="44">
        <f t="shared" si="362"/>
        <v>0</v>
      </c>
      <c r="AY698" s="44">
        <f t="shared" si="363"/>
        <v>0</v>
      </c>
      <c r="AZ698" s="44">
        <f t="shared" si="364"/>
        <v>0</v>
      </c>
      <c r="BA698" s="44">
        <f t="shared" si="365"/>
        <v>0</v>
      </c>
      <c r="BB698" s="44">
        <f t="shared" si="366"/>
        <v>0</v>
      </c>
      <c r="BC698" s="44">
        <f t="shared" si="367"/>
        <v>0</v>
      </c>
      <c r="BD698" s="44">
        <f t="shared" si="368"/>
        <v>0</v>
      </c>
      <c r="BE698" s="45">
        <f t="shared" si="369"/>
        <v>22.458333333333332</v>
      </c>
      <c r="BF698" s="46"/>
      <c r="BG698" s="47">
        <f t="shared" si="370"/>
        <v>0</v>
      </c>
      <c r="BH698" s="47">
        <f t="shared" si="371"/>
        <v>0</v>
      </c>
      <c r="BI698" s="47">
        <f t="shared" si="372"/>
        <v>0</v>
      </c>
      <c r="BJ698" s="48">
        <f t="shared" si="373"/>
        <v>16.5</v>
      </c>
      <c r="BK698" s="48">
        <f t="shared" si="374"/>
        <v>2</v>
      </c>
      <c r="BL698" s="48">
        <f t="shared" si="375"/>
        <v>5.958333333333333</v>
      </c>
    </row>
    <row r="699" spans="1:64" s="2" customFormat="1" ht="30" customHeight="1">
      <c r="A699" s="29" t="str">
        <f t="shared" si="342"/>
        <v>Д</v>
      </c>
      <c r="B699" s="29" t="str">
        <f t="shared" si="343"/>
        <v>Б</v>
      </c>
      <c r="C699" s="30" t="s">
        <v>256</v>
      </c>
      <c r="D699" s="31" t="str">
        <f t="shared" si="344"/>
        <v>'02.03.02</v>
      </c>
      <c r="E699" s="32" t="str">
        <f t="shared" si="345"/>
        <v>Фундаментальная информатика и информационные технологии</v>
      </c>
      <c r="F699" s="33" t="s">
        <v>74</v>
      </c>
      <c r="G699" s="33" t="s">
        <v>129</v>
      </c>
      <c r="H699" s="34"/>
      <c r="I699" s="34" t="s">
        <v>246</v>
      </c>
      <c r="J699" s="35" t="s">
        <v>253</v>
      </c>
      <c r="K699" s="52" t="s">
        <v>148</v>
      </c>
      <c r="L699" s="36">
        <v>9</v>
      </c>
      <c r="M699" s="37" t="s">
        <v>78</v>
      </c>
      <c r="N699" s="52">
        <v>2</v>
      </c>
      <c r="O699" s="52"/>
      <c r="P699" s="52"/>
      <c r="Q699" s="37" t="s">
        <v>91</v>
      </c>
      <c r="R699" s="52"/>
      <c r="S699" s="52"/>
      <c r="T699" s="52"/>
      <c r="U699" s="52"/>
      <c r="V699" s="52"/>
      <c r="W699" s="39" t="str">
        <f t="shared" si="346"/>
        <v>НФИбд</v>
      </c>
      <c r="X699" s="36" t="s">
        <v>79</v>
      </c>
      <c r="Y699" s="36">
        <v>1</v>
      </c>
      <c r="Z699" s="36">
        <v>1</v>
      </c>
      <c r="AA699" s="39">
        <f t="shared" si="347"/>
        <v>11</v>
      </c>
      <c r="AB699" s="54">
        <v>8</v>
      </c>
      <c r="AC699" s="54">
        <v>3</v>
      </c>
      <c r="AD699" s="40">
        <f t="shared" si="348"/>
        <v>11</v>
      </c>
      <c r="AE699" s="41">
        <f t="shared" si="349"/>
        <v>1</v>
      </c>
      <c r="AF699" s="41">
        <f t="shared" si="350"/>
        <v>1</v>
      </c>
      <c r="AG699" s="42" t="s">
        <v>93</v>
      </c>
      <c r="AH699" s="37" t="s">
        <v>111</v>
      </c>
      <c r="AI699" s="37" t="s">
        <v>94</v>
      </c>
      <c r="AJ699" s="43" t="s">
        <v>254</v>
      </c>
      <c r="AK699" s="37"/>
      <c r="AL699" s="44">
        <f t="shared" si="351"/>
        <v>18</v>
      </c>
      <c r="AM699" s="44">
        <f t="shared" si="352"/>
        <v>0</v>
      </c>
      <c r="AN699" s="44">
        <f t="shared" si="353"/>
        <v>0</v>
      </c>
      <c r="AO699" s="44">
        <f t="shared" si="354"/>
        <v>0</v>
      </c>
      <c r="AP699" s="44">
        <f t="shared" si="355"/>
        <v>5.5</v>
      </c>
      <c r="AQ699" s="44">
        <f t="shared" si="356"/>
        <v>1</v>
      </c>
      <c r="AR699" s="44">
        <f t="shared" si="357"/>
        <v>0.9</v>
      </c>
      <c r="AS699" s="44">
        <f t="shared" si="358"/>
        <v>0</v>
      </c>
      <c r="AT699" s="44">
        <f t="shared" si="359"/>
        <v>0</v>
      </c>
      <c r="AU699" s="44">
        <f t="shared" si="360"/>
        <v>0</v>
      </c>
      <c r="AV699" s="44">
        <f>IF(M699="ПП",РПП*AA699*(U699/1.5),IF(M699="ВП",ВПр*AA699*(U699/1.5),IF(M699="РПА",РПА*AA699*(U699/1.5),IF(M699="КПА",кпа*AA699*(U699/1.5),0))))</f>
        <v>0</v>
      </c>
      <c r="AW699" s="44">
        <f t="shared" si="361"/>
        <v>0</v>
      </c>
      <c r="AX699" s="44">
        <f t="shared" si="362"/>
        <v>0</v>
      </c>
      <c r="AY699" s="44">
        <f t="shared" si="363"/>
        <v>0</v>
      </c>
      <c r="AZ699" s="44">
        <f t="shared" si="364"/>
        <v>0</v>
      </c>
      <c r="BA699" s="44">
        <f t="shared" si="365"/>
        <v>0</v>
      </c>
      <c r="BB699" s="44">
        <f t="shared" si="366"/>
        <v>0</v>
      </c>
      <c r="BC699" s="44">
        <f t="shared" si="367"/>
        <v>0</v>
      </c>
      <c r="BD699" s="44">
        <f t="shared" si="368"/>
        <v>0</v>
      </c>
      <c r="BE699" s="45">
        <f t="shared" si="369"/>
        <v>25.4</v>
      </c>
      <c r="BF699" s="46"/>
      <c r="BG699" s="47">
        <f t="shared" si="370"/>
        <v>0</v>
      </c>
      <c r="BH699" s="47">
        <f t="shared" si="371"/>
        <v>0</v>
      </c>
      <c r="BI699" s="47">
        <f t="shared" si="372"/>
        <v>0</v>
      </c>
      <c r="BJ699" s="48">
        <f t="shared" si="373"/>
        <v>18</v>
      </c>
      <c r="BK699" s="48">
        <f t="shared" si="374"/>
        <v>1</v>
      </c>
      <c r="BL699" s="48">
        <f t="shared" si="375"/>
        <v>7.4</v>
      </c>
    </row>
    <row r="700" spans="1:64" s="2" customFormat="1" ht="30" customHeight="1">
      <c r="A700" s="29" t="str">
        <f t="shared" si="342"/>
        <v>Д</v>
      </c>
      <c r="B700" s="29" t="str">
        <f t="shared" si="343"/>
        <v>Б</v>
      </c>
      <c r="C700" s="30" t="s">
        <v>256</v>
      </c>
      <c r="D700" s="31" t="str">
        <f t="shared" si="344"/>
        <v>'02.03.02</v>
      </c>
      <c r="E700" s="32" t="str">
        <f t="shared" si="345"/>
        <v>Фундаментальная информатика и информационные технологии</v>
      </c>
      <c r="F700" s="33" t="s">
        <v>74</v>
      </c>
      <c r="G700" s="33" t="s">
        <v>129</v>
      </c>
      <c r="H700" s="34"/>
      <c r="I700" s="34" t="s">
        <v>246</v>
      </c>
      <c r="J700" s="35" t="s">
        <v>253</v>
      </c>
      <c r="K700" s="36" t="s">
        <v>148</v>
      </c>
      <c r="L700" s="36">
        <v>9</v>
      </c>
      <c r="M700" s="37" t="s">
        <v>84</v>
      </c>
      <c r="N700" s="36"/>
      <c r="O700" s="36"/>
      <c r="P700" s="36">
        <v>4</v>
      </c>
      <c r="Q700" s="37"/>
      <c r="R700" s="38"/>
      <c r="S700" s="38"/>
      <c r="T700" s="38"/>
      <c r="U700" s="38"/>
      <c r="V700" s="38"/>
      <c r="W700" s="39" t="str">
        <f t="shared" si="346"/>
        <v>НФИбд</v>
      </c>
      <c r="X700" s="36" t="s">
        <v>79</v>
      </c>
      <c r="Y700" s="36">
        <v>1</v>
      </c>
      <c r="Z700" s="36">
        <v>1</v>
      </c>
      <c r="AA700" s="39">
        <f t="shared" si="347"/>
        <v>11</v>
      </c>
      <c r="AB700" s="53">
        <v>8</v>
      </c>
      <c r="AC700" s="53">
        <v>3</v>
      </c>
      <c r="AD700" s="40">
        <f t="shared" si="348"/>
        <v>24</v>
      </c>
      <c r="AE700" s="41">
        <f t="shared" si="349"/>
        <v>0.45833333333333331</v>
      </c>
      <c r="AF700" s="41">
        <f t="shared" si="350"/>
        <v>0.45833333333333331</v>
      </c>
      <c r="AG700" s="42" t="s">
        <v>93</v>
      </c>
      <c r="AH700" s="37" t="s">
        <v>81</v>
      </c>
      <c r="AI700" s="37" t="s">
        <v>94</v>
      </c>
      <c r="AJ700" s="43" t="s">
        <v>213</v>
      </c>
      <c r="AK700" s="37"/>
      <c r="AL700" s="44">
        <f t="shared" si="351"/>
        <v>0</v>
      </c>
      <c r="AM700" s="44">
        <f t="shared" si="352"/>
        <v>16.5</v>
      </c>
      <c r="AN700" s="44">
        <f t="shared" si="353"/>
        <v>0</v>
      </c>
      <c r="AO700" s="44">
        <f t="shared" si="354"/>
        <v>0</v>
      </c>
      <c r="AP700" s="44">
        <f t="shared" si="355"/>
        <v>0</v>
      </c>
      <c r="AQ700" s="44">
        <f t="shared" si="356"/>
        <v>0</v>
      </c>
      <c r="AR700" s="44">
        <f t="shared" si="357"/>
        <v>0</v>
      </c>
      <c r="AS700" s="44">
        <f t="shared" si="358"/>
        <v>0</v>
      </c>
      <c r="AT700" s="44">
        <f t="shared" si="359"/>
        <v>0</v>
      </c>
      <c r="AU700" s="44">
        <f t="shared" si="360"/>
        <v>0</v>
      </c>
      <c r="AV700" s="44">
        <f>IF(M700="ПП",РПП*AA700*(U700/1.5),IF(M700="ВП",ВПр*AA700*(U700/1.5),IF(M700="РПА",РПА*AA700*(U700/1.5),IF(M700="КПА",кпа*AA700*(U700/1.5),0))))</f>
        <v>0</v>
      </c>
      <c r="AW700" s="44">
        <f t="shared" si="361"/>
        <v>0</v>
      </c>
      <c r="AX700" s="44">
        <f t="shared" si="362"/>
        <v>0</v>
      </c>
      <c r="AY700" s="44">
        <f t="shared" si="363"/>
        <v>0</v>
      </c>
      <c r="AZ700" s="44">
        <f t="shared" si="364"/>
        <v>0</v>
      </c>
      <c r="BA700" s="44">
        <f t="shared" si="365"/>
        <v>0</v>
      </c>
      <c r="BB700" s="44">
        <f t="shared" si="366"/>
        <v>0</v>
      </c>
      <c r="BC700" s="44">
        <f t="shared" si="367"/>
        <v>0</v>
      </c>
      <c r="BD700" s="44">
        <f t="shared" si="368"/>
        <v>0</v>
      </c>
      <c r="BE700" s="45">
        <f t="shared" si="369"/>
        <v>16.5</v>
      </c>
      <c r="BF700" s="46"/>
      <c r="BG700" s="47">
        <f t="shared" si="370"/>
        <v>0</v>
      </c>
      <c r="BH700" s="47">
        <f t="shared" si="371"/>
        <v>0</v>
      </c>
      <c r="BI700" s="47">
        <f t="shared" si="372"/>
        <v>0</v>
      </c>
      <c r="BJ700" s="48">
        <f t="shared" si="373"/>
        <v>16.5</v>
      </c>
      <c r="BK700" s="48">
        <f t="shared" si="374"/>
        <v>2</v>
      </c>
      <c r="BL700" s="48">
        <f t="shared" si="375"/>
        <v>0</v>
      </c>
    </row>
    <row r="701" spans="1:64" s="2" customFormat="1" ht="30" customHeight="1">
      <c r="A701" s="29" t="str">
        <f t="shared" si="342"/>
        <v>Д</v>
      </c>
      <c r="B701" s="29" t="str">
        <f t="shared" si="343"/>
        <v>Б</v>
      </c>
      <c r="C701" s="30" t="s">
        <v>256</v>
      </c>
      <c r="D701" s="31" t="str">
        <f t="shared" si="344"/>
        <v>'02.03.02</v>
      </c>
      <c r="E701" s="32" t="str">
        <f t="shared" si="345"/>
        <v>Фундаментальная информатика и информационные технологии</v>
      </c>
      <c r="F701" s="33" t="s">
        <v>74</v>
      </c>
      <c r="G701" s="33" t="s">
        <v>129</v>
      </c>
      <c r="H701" s="34"/>
      <c r="I701" s="34" t="s">
        <v>130</v>
      </c>
      <c r="J701" s="35" t="s">
        <v>250</v>
      </c>
      <c r="K701" s="36" t="s">
        <v>77</v>
      </c>
      <c r="L701" s="36">
        <v>9</v>
      </c>
      <c r="M701" s="37" t="s">
        <v>78</v>
      </c>
      <c r="N701" s="36">
        <v>2</v>
      </c>
      <c r="O701" s="36"/>
      <c r="P701" s="36"/>
      <c r="Q701" s="37"/>
      <c r="R701" s="38"/>
      <c r="S701" s="38"/>
      <c r="T701" s="38"/>
      <c r="U701" s="38"/>
      <c r="V701" s="38"/>
      <c r="W701" s="39" t="str">
        <f t="shared" si="346"/>
        <v>НФИбд</v>
      </c>
      <c r="X701" s="36" t="s">
        <v>79</v>
      </c>
      <c r="Y701" s="36">
        <v>2</v>
      </c>
      <c r="Z701" s="36">
        <v>1</v>
      </c>
      <c r="AA701" s="39">
        <f t="shared" si="347"/>
        <v>22</v>
      </c>
      <c r="AB701" s="54">
        <v>15</v>
      </c>
      <c r="AC701" s="54">
        <v>7</v>
      </c>
      <c r="AD701" s="40">
        <f t="shared" si="348"/>
        <v>22</v>
      </c>
      <c r="AE701" s="41">
        <f t="shared" si="349"/>
        <v>1</v>
      </c>
      <c r="AF701" s="41">
        <f t="shared" si="350"/>
        <v>1</v>
      </c>
      <c r="AG701" s="42" t="s">
        <v>80</v>
      </c>
      <c r="AH701" s="37" t="s">
        <v>81</v>
      </c>
      <c r="AI701" s="37" t="s">
        <v>94</v>
      </c>
      <c r="AJ701" s="43" t="s">
        <v>138</v>
      </c>
      <c r="AK701" s="37"/>
      <c r="AL701" s="44">
        <f t="shared" si="351"/>
        <v>18</v>
      </c>
      <c r="AM701" s="44">
        <f t="shared" si="352"/>
        <v>0</v>
      </c>
      <c r="AN701" s="44">
        <f t="shared" si="353"/>
        <v>0</v>
      </c>
      <c r="AO701" s="44">
        <f t="shared" si="354"/>
        <v>0</v>
      </c>
      <c r="AP701" s="44">
        <f t="shared" si="355"/>
        <v>0</v>
      </c>
      <c r="AQ701" s="44">
        <f t="shared" si="356"/>
        <v>0</v>
      </c>
      <c r="AR701" s="44">
        <f t="shared" si="357"/>
        <v>0.9</v>
      </c>
      <c r="AS701" s="44">
        <f t="shared" si="358"/>
        <v>0</v>
      </c>
      <c r="AT701" s="44">
        <f t="shared" si="359"/>
        <v>0</v>
      </c>
      <c r="AU701" s="44">
        <f t="shared" si="360"/>
        <v>0</v>
      </c>
      <c r="AV701" s="44">
        <f>IF(M701="ПП",РПП*AA701*(U701/1.5),IF(M701="ВП",ВПр*AA701*(U701/1.5),IF(M701="РПА",РПА*AA701*(U701/1.5),IF(M701="КПА",кпа*AA701*(U701/1.5),0))))</f>
        <v>0</v>
      </c>
      <c r="AW701" s="44">
        <f t="shared" si="361"/>
        <v>0</v>
      </c>
      <c r="AX701" s="44">
        <f t="shared" si="362"/>
        <v>0</v>
      </c>
      <c r="AY701" s="44">
        <f t="shared" si="363"/>
        <v>0</v>
      </c>
      <c r="AZ701" s="44">
        <f t="shared" si="364"/>
        <v>0</v>
      </c>
      <c r="BA701" s="44">
        <f t="shared" si="365"/>
        <v>0</v>
      </c>
      <c r="BB701" s="44">
        <f t="shared" si="366"/>
        <v>0</v>
      </c>
      <c r="BC701" s="44">
        <f t="shared" si="367"/>
        <v>0</v>
      </c>
      <c r="BD701" s="44">
        <f t="shared" si="368"/>
        <v>0</v>
      </c>
      <c r="BE701" s="45">
        <f t="shared" si="369"/>
        <v>18.899999999999999</v>
      </c>
      <c r="BF701" s="46"/>
      <c r="BG701" s="47">
        <f t="shared" si="370"/>
        <v>18</v>
      </c>
      <c r="BH701" s="47">
        <f t="shared" si="371"/>
        <v>1</v>
      </c>
      <c r="BI701" s="47">
        <f t="shared" si="372"/>
        <v>0.9</v>
      </c>
      <c r="BJ701" s="48">
        <f t="shared" si="373"/>
        <v>0</v>
      </c>
      <c r="BK701" s="48">
        <f t="shared" si="374"/>
        <v>0</v>
      </c>
      <c r="BL701" s="48">
        <f t="shared" si="375"/>
        <v>0</v>
      </c>
    </row>
    <row r="702" spans="1:64" s="2" customFormat="1" ht="30" customHeight="1">
      <c r="A702" s="29" t="str">
        <f t="shared" si="342"/>
        <v>Д</v>
      </c>
      <c r="B702" s="29" t="str">
        <f t="shared" si="343"/>
        <v>Б</v>
      </c>
      <c r="C702" s="30" t="s">
        <v>256</v>
      </c>
      <c r="D702" s="31" t="str">
        <f t="shared" si="344"/>
        <v>'02.03.02</v>
      </c>
      <c r="E702" s="32" t="str">
        <f t="shared" si="345"/>
        <v>Фундаментальная информатика и информационные технологии</v>
      </c>
      <c r="F702" s="33" t="s">
        <v>74</v>
      </c>
      <c r="G702" s="33" t="s">
        <v>129</v>
      </c>
      <c r="H702" s="34"/>
      <c r="I702" s="34" t="s">
        <v>130</v>
      </c>
      <c r="J702" s="35" t="s">
        <v>250</v>
      </c>
      <c r="K702" s="36" t="s">
        <v>77</v>
      </c>
      <c r="L702" s="36">
        <v>9</v>
      </c>
      <c r="M702" s="37" t="s">
        <v>84</v>
      </c>
      <c r="N702" s="36"/>
      <c r="O702" s="36"/>
      <c r="P702" s="36">
        <v>2</v>
      </c>
      <c r="Q702" s="37" t="s">
        <v>85</v>
      </c>
      <c r="R702" s="38"/>
      <c r="S702" s="38"/>
      <c r="T702" s="38"/>
      <c r="U702" s="38"/>
      <c r="V702" s="38"/>
      <c r="W702" s="39" t="str">
        <f t="shared" si="346"/>
        <v>НФИбд</v>
      </c>
      <c r="X702" s="36" t="s">
        <v>79</v>
      </c>
      <c r="Y702" s="36">
        <v>2</v>
      </c>
      <c r="Z702" s="36">
        <v>1</v>
      </c>
      <c r="AA702" s="39">
        <f t="shared" si="347"/>
        <v>22</v>
      </c>
      <c r="AB702" s="53">
        <v>15</v>
      </c>
      <c r="AC702" s="53">
        <v>7</v>
      </c>
      <c r="AD702" s="40">
        <f t="shared" si="348"/>
        <v>24</v>
      </c>
      <c r="AE702" s="41">
        <f t="shared" si="349"/>
        <v>0.91666666666666663</v>
      </c>
      <c r="AF702" s="41">
        <f t="shared" si="350"/>
        <v>0.91666666666666663</v>
      </c>
      <c r="AG702" s="42" t="s">
        <v>80</v>
      </c>
      <c r="AH702" s="37" t="s">
        <v>139</v>
      </c>
      <c r="AI702" s="37" t="s">
        <v>109</v>
      </c>
      <c r="AJ702" s="43" t="s">
        <v>140</v>
      </c>
      <c r="AK702" s="37"/>
      <c r="AL702" s="44">
        <f t="shared" si="351"/>
        <v>0</v>
      </c>
      <c r="AM702" s="44">
        <f t="shared" si="352"/>
        <v>16.5</v>
      </c>
      <c r="AN702" s="44">
        <f t="shared" si="353"/>
        <v>0</v>
      </c>
      <c r="AO702" s="44">
        <f t="shared" si="354"/>
        <v>0</v>
      </c>
      <c r="AP702" s="44">
        <f t="shared" si="355"/>
        <v>11</v>
      </c>
      <c r="AQ702" s="44">
        <f t="shared" si="356"/>
        <v>0.91666666666666663</v>
      </c>
      <c r="AR702" s="44">
        <f t="shared" si="357"/>
        <v>0</v>
      </c>
      <c r="AS702" s="44">
        <f t="shared" si="358"/>
        <v>0</v>
      </c>
      <c r="AT702" s="44">
        <f t="shared" si="359"/>
        <v>0</v>
      </c>
      <c r="AU702" s="44">
        <f t="shared" si="360"/>
        <v>0</v>
      </c>
      <c r="AV702" s="44">
        <f>IF(M702="ПП",РПП*AA702*(U702/1.5),IF(M702="ВП",ВПр*AA702*(U702/1.5),IF(M702="РПА",РПА*AA702*(U702/1.5),IF(M702="КПА",кпа*AA702*(U702/1.5),0))))</f>
        <v>0</v>
      </c>
      <c r="AW702" s="44">
        <f t="shared" si="361"/>
        <v>0</v>
      </c>
      <c r="AX702" s="44">
        <f t="shared" si="362"/>
        <v>0</v>
      </c>
      <c r="AY702" s="44">
        <f t="shared" si="363"/>
        <v>0</v>
      </c>
      <c r="AZ702" s="44">
        <f t="shared" si="364"/>
        <v>0</v>
      </c>
      <c r="BA702" s="44">
        <f t="shared" si="365"/>
        <v>0</v>
      </c>
      <c r="BB702" s="44">
        <f t="shared" si="366"/>
        <v>0</v>
      </c>
      <c r="BC702" s="44">
        <f t="shared" si="367"/>
        <v>0</v>
      </c>
      <c r="BD702" s="44">
        <f t="shared" si="368"/>
        <v>0</v>
      </c>
      <c r="BE702" s="45">
        <f t="shared" si="369"/>
        <v>28.416666666666668</v>
      </c>
      <c r="BF702" s="46"/>
      <c r="BG702" s="47">
        <f t="shared" si="370"/>
        <v>16.5</v>
      </c>
      <c r="BH702" s="47">
        <f t="shared" si="371"/>
        <v>1</v>
      </c>
      <c r="BI702" s="47">
        <f t="shared" si="372"/>
        <v>11.916666666666666</v>
      </c>
      <c r="BJ702" s="48">
        <f t="shared" si="373"/>
        <v>0</v>
      </c>
      <c r="BK702" s="48">
        <f t="shared" si="374"/>
        <v>0</v>
      </c>
      <c r="BL702" s="48">
        <f t="shared" si="375"/>
        <v>0</v>
      </c>
    </row>
    <row r="703" spans="1:64" s="2" customFormat="1" ht="30" customHeight="1">
      <c r="A703" s="29" t="str">
        <f t="shared" si="342"/>
        <v>Д</v>
      </c>
      <c r="B703" s="29" t="str">
        <f t="shared" si="343"/>
        <v>Б</v>
      </c>
      <c r="C703" s="30" t="s">
        <v>256</v>
      </c>
      <c r="D703" s="31" t="str">
        <f t="shared" si="344"/>
        <v>'02.03.02</v>
      </c>
      <c r="E703" s="32" t="str">
        <f t="shared" si="345"/>
        <v>Фундаментальная информатика и информационные технологии</v>
      </c>
      <c r="F703" s="33" t="s">
        <v>74</v>
      </c>
      <c r="G703" s="33" t="s">
        <v>129</v>
      </c>
      <c r="H703" s="34"/>
      <c r="I703" s="34" t="s">
        <v>130</v>
      </c>
      <c r="J703" s="35" t="s">
        <v>251</v>
      </c>
      <c r="K703" s="36" t="s">
        <v>148</v>
      </c>
      <c r="L703" s="36">
        <v>9</v>
      </c>
      <c r="M703" s="37" t="s">
        <v>78</v>
      </c>
      <c r="N703" s="36">
        <v>2</v>
      </c>
      <c r="O703" s="36"/>
      <c r="P703" s="36"/>
      <c r="Q703" s="37"/>
      <c r="R703" s="38"/>
      <c r="S703" s="38"/>
      <c r="T703" s="38"/>
      <c r="U703" s="38"/>
      <c r="V703" s="38"/>
      <c r="W703" s="39" t="str">
        <f t="shared" si="346"/>
        <v>НФИбд</v>
      </c>
      <c r="X703" s="36" t="s">
        <v>79</v>
      </c>
      <c r="Y703" s="36">
        <v>2</v>
      </c>
      <c r="Z703" s="36">
        <v>1</v>
      </c>
      <c r="AA703" s="39">
        <f t="shared" si="347"/>
        <v>22</v>
      </c>
      <c r="AB703" s="54">
        <v>15</v>
      </c>
      <c r="AC703" s="54">
        <v>7</v>
      </c>
      <c r="AD703" s="40">
        <f t="shared" si="348"/>
        <v>22</v>
      </c>
      <c r="AE703" s="41">
        <f t="shared" si="349"/>
        <v>1</v>
      </c>
      <c r="AF703" s="41">
        <f t="shared" si="350"/>
        <v>1</v>
      </c>
      <c r="AG703" s="42" t="s">
        <v>80</v>
      </c>
      <c r="AH703" s="37" t="s">
        <v>81</v>
      </c>
      <c r="AI703" s="37" t="s">
        <v>94</v>
      </c>
      <c r="AJ703" s="43" t="s">
        <v>138</v>
      </c>
      <c r="AK703" s="37"/>
      <c r="AL703" s="44">
        <f t="shared" si="351"/>
        <v>18</v>
      </c>
      <c r="AM703" s="44">
        <f t="shared" si="352"/>
        <v>0</v>
      </c>
      <c r="AN703" s="44">
        <f t="shared" si="353"/>
        <v>0</v>
      </c>
      <c r="AO703" s="44">
        <f t="shared" si="354"/>
        <v>0</v>
      </c>
      <c r="AP703" s="44">
        <f t="shared" si="355"/>
        <v>0</v>
      </c>
      <c r="AQ703" s="44">
        <f t="shared" si="356"/>
        <v>0</v>
      </c>
      <c r="AR703" s="44">
        <f t="shared" si="357"/>
        <v>0.9</v>
      </c>
      <c r="AS703" s="44">
        <f t="shared" si="358"/>
        <v>0</v>
      </c>
      <c r="AT703" s="44">
        <f t="shared" si="359"/>
        <v>0</v>
      </c>
      <c r="AU703" s="44">
        <f t="shared" si="360"/>
        <v>0</v>
      </c>
      <c r="AV703" s="44">
        <f>IF(M703="ПП",РПП*AA703*(U703/1.5),IF(M703="ВП",ВПр*AA703*(U703/1.5),IF(M703="РПА",РПА*AA703*(U703/1.5),IF(M703="КПА",кпа*AA703*(U703/1.5),0))))</f>
        <v>0</v>
      </c>
      <c r="AW703" s="44">
        <f t="shared" si="361"/>
        <v>0</v>
      </c>
      <c r="AX703" s="44">
        <f t="shared" si="362"/>
        <v>0</v>
      </c>
      <c r="AY703" s="44">
        <f t="shared" si="363"/>
        <v>0</v>
      </c>
      <c r="AZ703" s="44">
        <f t="shared" si="364"/>
        <v>0</v>
      </c>
      <c r="BA703" s="44">
        <f t="shared" si="365"/>
        <v>0</v>
      </c>
      <c r="BB703" s="44">
        <f t="shared" si="366"/>
        <v>0</v>
      </c>
      <c r="BC703" s="44">
        <f t="shared" si="367"/>
        <v>0</v>
      </c>
      <c r="BD703" s="44">
        <f t="shared" si="368"/>
        <v>0</v>
      </c>
      <c r="BE703" s="45">
        <f t="shared" si="369"/>
        <v>18.899999999999999</v>
      </c>
      <c r="BF703" s="46"/>
      <c r="BG703" s="47">
        <f t="shared" si="370"/>
        <v>0</v>
      </c>
      <c r="BH703" s="47">
        <f t="shared" si="371"/>
        <v>0</v>
      </c>
      <c r="BI703" s="47">
        <f t="shared" si="372"/>
        <v>0</v>
      </c>
      <c r="BJ703" s="48">
        <f t="shared" si="373"/>
        <v>18</v>
      </c>
      <c r="BK703" s="48">
        <f t="shared" si="374"/>
        <v>1</v>
      </c>
      <c r="BL703" s="48">
        <f t="shared" si="375"/>
        <v>0.9</v>
      </c>
    </row>
    <row r="704" spans="1:64" s="2" customFormat="1" ht="30" customHeight="1">
      <c r="A704" s="29" t="str">
        <f t="shared" si="342"/>
        <v>Д</v>
      </c>
      <c r="B704" s="29" t="str">
        <f t="shared" si="343"/>
        <v>Б</v>
      </c>
      <c r="C704" s="30" t="s">
        <v>256</v>
      </c>
      <c r="D704" s="31" t="str">
        <f t="shared" si="344"/>
        <v>'02.03.02</v>
      </c>
      <c r="E704" s="32" t="str">
        <f t="shared" si="345"/>
        <v>Фундаментальная информатика и информационные технологии</v>
      </c>
      <c r="F704" s="33" t="s">
        <v>74</v>
      </c>
      <c r="G704" s="33" t="s">
        <v>129</v>
      </c>
      <c r="H704" s="34"/>
      <c r="I704" s="34" t="s">
        <v>130</v>
      </c>
      <c r="J704" s="35" t="s">
        <v>251</v>
      </c>
      <c r="K704" s="36" t="s">
        <v>148</v>
      </c>
      <c r="L704" s="36">
        <v>9</v>
      </c>
      <c r="M704" s="37" t="s">
        <v>84</v>
      </c>
      <c r="N704" s="36"/>
      <c r="O704" s="36"/>
      <c r="P704" s="36">
        <v>4</v>
      </c>
      <c r="Q704" s="37" t="s">
        <v>85</v>
      </c>
      <c r="R704" s="38"/>
      <c r="S704" s="38"/>
      <c r="T704" s="38"/>
      <c r="U704" s="38"/>
      <c r="V704" s="38"/>
      <c r="W704" s="39" t="str">
        <f t="shared" si="346"/>
        <v>НФИбд</v>
      </c>
      <c r="X704" s="36" t="s">
        <v>79</v>
      </c>
      <c r="Y704" s="36">
        <v>2</v>
      </c>
      <c r="Z704" s="36">
        <v>1</v>
      </c>
      <c r="AA704" s="39">
        <f t="shared" si="347"/>
        <v>22</v>
      </c>
      <c r="AB704" s="53">
        <v>15</v>
      </c>
      <c r="AC704" s="53">
        <v>7</v>
      </c>
      <c r="AD704" s="40">
        <f t="shared" si="348"/>
        <v>24</v>
      </c>
      <c r="AE704" s="41">
        <f t="shared" si="349"/>
        <v>0.91666666666666663</v>
      </c>
      <c r="AF704" s="41">
        <f t="shared" si="350"/>
        <v>0.91666666666666663</v>
      </c>
      <c r="AG704" s="42" t="s">
        <v>80</v>
      </c>
      <c r="AH704" s="37" t="s">
        <v>81</v>
      </c>
      <c r="AI704" s="37" t="s">
        <v>94</v>
      </c>
      <c r="AJ704" s="43" t="s">
        <v>105</v>
      </c>
      <c r="AK704" s="37"/>
      <c r="AL704" s="44">
        <f t="shared" si="351"/>
        <v>0</v>
      </c>
      <c r="AM704" s="44">
        <f t="shared" si="352"/>
        <v>33</v>
      </c>
      <c r="AN704" s="44">
        <f t="shared" si="353"/>
        <v>0</v>
      </c>
      <c r="AO704" s="44">
        <f t="shared" si="354"/>
        <v>0</v>
      </c>
      <c r="AP704" s="44">
        <f t="shared" si="355"/>
        <v>11</v>
      </c>
      <c r="AQ704" s="44">
        <f t="shared" si="356"/>
        <v>0.91666666666666663</v>
      </c>
      <c r="AR704" s="44">
        <f t="shared" si="357"/>
        <v>0</v>
      </c>
      <c r="AS704" s="44">
        <f t="shared" si="358"/>
        <v>0</v>
      </c>
      <c r="AT704" s="44">
        <f t="shared" si="359"/>
        <v>0</v>
      </c>
      <c r="AU704" s="44">
        <f t="shared" si="360"/>
        <v>0</v>
      </c>
      <c r="AV704" s="44">
        <f>IF(M704="ПП",РПП*AA704*(U704/1.5),IF(M704="ВП",ВПр*AA704*(U704/1.5),IF(M704="РПА",РПА*AA704*(U704/1.5),IF(M704="КПА",кпа*AA704*(U704/1.5),0))))</f>
        <v>0</v>
      </c>
      <c r="AW704" s="44">
        <f t="shared" si="361"/>
        <v>0</v>
      </c>
      <c r="AX704" s="44">
        <f t="shared" si="362"/>
        <v>0</v>
      </c>
      <c r="AY704" s="44">
        <f t="shared" si="363"/>
        <v>0</v>
      </c>
      <c r="AZ704" s="44">
        <f t="shared" si="364"/>
        <v>0</v>
      </c>
      <c r="BA704" s="44">
        <f t="shared" si="365"/>
        <v>0</v>
      </c>
      <c r="BB704" s="44">
        <f t="shared" si="366"/>
        <v>0</v>
      </c>
      <c r="BC704" s="44">
        <f t="shared" si="367"/>
        <v>0</v>
      </c>
      <c r="BD704" s="44">
        <f t="shared" si="368"/>
        <v>0</v>
      </c>
      <c r="BE704" s="45">
        <f t="shared" si="369"/>
        <v>44.916666666666664</v>
      </c>
      <c r="BF704" s="46"/>
      <c r="BG704" s="47">
        <f t="shared" si="370"/>
        <v>0</v>
      </c>
      <c r="BH704" s="47">
        <f t="shared" si="371"/>
        <v>0</v>
      </c>
      <c r="BI704" s="47">
        <f t="shared" si="372"/>
        <v>0</v>
      </c>
      <c r="BJ704" s="48">
        <f t="shared" si="373"/>
        <v>33</v>
      </c>
      <c r="BK704" s="48">
        <f t="shared" si="374"/>
        <v>2</v>
      </c>
      <c r="BL704" s="48">
        <f t="shared" si="375"/>
        <v>11.916666666666666</v>
      </c>
    </row>
    <row r="705" spans="1:64" s="2" customFormat="1" ht="30" customHeight="1">
      <c r="A705" s="29" t="str">
        <f t="shared" si="342"/>
        <v>Д</v>
      </c>
      <c r="B705" s="29" t="str">
        <f t="shared" si="343"/>
        <v>Б</v>
      </c>
      <c r="C705" s="30" t="s">
        <v>256</v>
      </c>
      <c r="D705" s="31" t="str">
        <f t="shared" si="344"/>
        <v>'02.03.02</v>
      </c>
      <c r="E705" s="32" t="str">
        <f t="shared" si="345"/>
        <v>Фундаментальная информатика и информационные технологии</v>
      </c>
      <c r="F705" s="33" t="s">
        <v>74</v>
      </c>
      <c r="G705" s="33" t="s">
        <v>129</v>
      </c>
      <c r="H705" s="34"/>
      <c r="I705" s="34" t="s">
        <v>130</v>
      </c>
      <c r="J705" s="35" t="s">
        <v>257</v>
      </c>
      <c r="K705" s="36" t="s">
        <v>142</v>
      </c>
      <c r="L705" s="36">
        <v>9</v>
      </c>
      <c r="M705" s="37" t="s">
        <v>78</v>
      </c>
      <c r="N705" s="36">
        <v>2</v>
      </c>
      <c r="O705" s="36"/>
      <c r="P705" s="36"/>
      <c r="Q705" s="37"/>
      <c r="R705" s="36"/>
      <c r="S705" s="36"/>
      <c r="T705" s="36"/>
      <c r="U705" s="36"/>
      <c r="V705" s="36"/>
      <c r="W705" s="39" t="str">
        <f t="shared" si="346"/>
        <v>НФИбд</v>
      </c>
      <c r="X705" s="36" t="s">
        <v>79</v>
      </c>
      <c r="Y705" s="36">
        <v>2</v>
      </c>
      <c r="Z705" s="36">
        <v>1</v>
      </c>
      <c r="AA705" s="39">
        <f t="shared" si="347"/>
        <v>22</v>
      </c>
      <c r="AB705" s="54">
        <v>15</v>
      </c>
      <c r="AC705" s="54">
        <v>7</v>
      </c>
      <c r="AD705" s="40">
        <f t="shared" si="348"/>
        <v>22</v>
      </c>
      <c r="AE705" s="41">
        <f t="shared" si="349"/>
        <v>1</v>
      </c>
      <c r="AF705" s="41">
        <f t="shared" si="350"/>
        <v>1</v>
      </c>
      <c r="AG705" s="42" t="s">
        <v>93</v>
      </c>
      <c r="AH705" s="37" t="s">
        <v>100</v>
      </c>
      <c r="AI705" s="37" t="s">
        <v>94</v>
      </c>
      <c r="AJ705" s="43" t="s">
        <v>203</v>
      </c>
      <c r="AK705" s="37"/>
      <c r="AL705" s="44">
        <f t="shared" si="351"/>
        <v>18</v>
      </c>
      <c r="AM705" s="44">
        <f t="shared" si="352"/>
        <v>0</v>
      </c>
      <c r="AN705" s="44">
        <f t="shared" si="353"/>
        <v>0</v>
      </c>
      <c r="AO705" s="44">
        <f t="shared" si="354"/>
        <v>0</v>
      </c>
      <c r="AP705" s="44">
        <f t="shared" si="355"/>
        <v>0</v>
      </c>
      <c r="AQ705" s="44">
        <f t="shared" si="356"/>
        <v>0</v>
      </c>
      <c r="AR705" s="44">
        <f t="shared" si="357"/>
        <v>0.9</v>
      </c>
      <c r="AS705" s="44">
        <f t="shared" si="358"/>
        <v>0</v>
      </c>
      <c r="AT705" s="44">
        <f t="shared" si="359"/>
        <v>0</v>
      </c>
      <c r="AU705" s="44">
        <f t="shared" si="360"/>
        <v>0</v>
      </c>
      <c r="AV705" s="44">
        <f>IF(M705="ПП",РПП*AA705*(U705/1.5),IF(M705="ВП",ВПр*AA705*(U705/1.5),IF(M705="РПА",РПА*AA705*(U705/1.5),IF(M705="КПА",кпа*AA705*(U705/1.5),0))))</f>
        <v>0</v>
      </c>
      <c r="AW705" s="44">
        <f t="shared" si="361"/>
        <v>0</v>
      </c>
      <c r="AX705" s="44">
        <f t="shared" si="362"/>
        <v>0</v>
      </c>
      <c r="AY705" s="44">
        <f t="shared" si="363"/>
        <v>0</v>
      </c>
      <c r="AZ705" s="44">
        <f t="shared" si="364"/>
        <v>0</v>
      </c>
      <c r="BA705" s="44">
        <f t="shared" si="365"/>
        <v>0</v>
      </c>
      <c r="BB705" s="44">
        <f t="shared" si="366"/>
        <v>0</v>
      </c>
      <c r="BC705" s="44">
        <f t="shared" si="367"/>
        <v>0</v>
      </c>
      <c r="BD705" s="44">
        <f t="shared" si="368"/>
        <v>0</v>
      </c>
      <c r="BE705" s="45">
        <f t="shared" si="369"/>
        <v>18.899999999999999</v>
      </c>
      <c r="BF705" s="46"/>
      <c r="BG705" s="47">
        <f t="shared" si="370"/>
        <v>18</v>
      </c>
      <c r="BH705" s="47">
        <f t="shared" si="371"/>
        <v>1</v>
      </c>
      <c r="BI705" s="47">
        <f t="shared" si="372"/>
        <v>0.9</v>
      </c>
      <c r="BJ705" s="48">
        <f t="shared" si="373"/>
        <v>0</v>
      </c>
      <c r="BK705" s="48">
        <f t="shared" si="374"/>
        <v>0</v>
      </c>
      <c r="BL705" s="48">
        <f t="shared" si="375"/>
        <v>0</v>
      </c>
    </row>
    <row r="706" spans="1:64" s="2" customFormat="1" ht="30" customHeight="1">
      <c r="A706" s="29" t="str">
        <f t="shared" si="342"/>
        <v>Д</v>
      </c>
      <c r="B706" s="29" t="str">
        <f t="shared" si="343"/>
        <v>Б</v>
      </c>
      <c r="C706" s="30" t="s">
        <v>256</v>
      </c>
      <c r="D706" s="31" t="str">
        <f t="shared" si="344"/>
        <v>'02.03.02</v>
      </c>
      <c r="E706" s="32" t="str">
        <f t="shared" si="345"/>
        <v>Фундаментальная информатика и информационные технологии</v>
      </c>
      <c r="F706" s="33" t="s">
        <v>74</v>
      </c>
      <c r="G706" s="33" t="s">
        <v>129</v>
      </c>
      <c r="H706" s="34"/>
      <c r="I706" s="34" t="s">
        <v>130</v>
      </c>
      <c r="J706" s="35" t="s">
        <v>257</v>
      </c>
      <c r="K706" s="36" t="s">
        <v>142</v>
      </c>
      <c r="L706" s="36">
        <v>9</v>
      </c>
      <c r="M706" s="37" t="s">
        <v>108</v>
      </c>
      <c r="N706" s="36"/>
      <c r="O706" s="36">
        <v>4</v>
      </c>
      <c r="P706" s="36"/>
      <c r="Q706" s="37" t="s">
        <v>85</v>
      </c>
      <c r="R706" s="36"/>
      <c r="S706" s="36"/>
      <c r="T706" s="36"/>
      <c r="U706" s="36"/>
      <c r="V706" s="36"/>
      <c r="W706" s="39" t="str">
        <f t="shared" si="346"/>
        <v>НФИбд</v>
      </c>
      <c r="X706" s="36" t="s">
        <v>79</v>
      </c>
      <c r="Y706" s="36">
        <v>1</v>
      </c>
      <c r="Z706" s="36">
        <v>1</v>
      </c>
      <c r="AA706" s="39">
        <f t="shared" si="347"/>
        <v>11</v>
      </c>
      <c r="AB706" s="53">
        <v>7</v>
      </c>
      <c r="AC706" s="53">
        <v>4</v>
      </c>
      <c r="AD706" s="40">
        <f t="shared" si="348"/>
        <v>12</v>
      </c>
      <c r="AE706" s="41">
        <f t="shared" si="349"/>
        <v>0.91666666666666663</v>
      </c>
      <c r="AF706" s="41">
        <f t="shared" si="350"/>
        <v>0.91666666666666663</v>
      </c>
      <c r="AG706" s="42" t="s">
        <v>93</v>
      </c>
      <c r="AH706" s="37" t="s">
        <v>100</v>
      </c>
      <c r="AI706" s="37" t="s">
        <v>94</v>
      </c>
      <c r="AJ706" s="43" t="s">
        <v>203</v>
      </c>
      <c r="AK706" s="37"/>
      <c r="AL706" s="44">
        <f t="shared" si="351"/>
        <v>0</v>
      </c>
      <c r="AM706" s="44">
        <f t="shared" si="352"/>
        <v>0</v>
      </c>
      <c r="AN706" s="44">
        <f t="shared" si="353"/>
        <v>33</v>
      </c>
      <c r="AO706" s="44">
        <f t="shared" si="354"/>
        <v>0</v>
      </c>
      <c r="AP706" s="44">
        <f t="shared" si="355"/>
        <v>5.5</v>
      </c>
      <c r="AQ706" s="44">
        <f t="shared" si="356"/>
        <v>1</v>
      </c>
      <c r="AR706" s="44">
        <f t="shared" si="357"/>
        <v>0</v>
      </c>
      <c r="AS706" s="44">
        <f t="shared" si="358"/>
        <v>0</v>
      </c>
      <c r="AT706" s="44">
        <f t="shared" si="359"/>
        <v>0</v>
      </c>
      <c r="AU706" s="44">
        <f t="shared" si="360"/>
        <v>0</v>
      </c>
      <c r="AV706" s="44">
        <f>IF(M706="ПП",РПП*AA706*(U706/1.5),IF(M706="ВП",ВПр*AA706*(U706/1.5),IF(M706="РПА",РПА*AA706*(U706/1.5),IF(M706="КПА",кпа*AA706*(U706/1.5),0))))</f>
        <v>0</v>
      </c>
      <c r="AW706" s="44">
        <f t="shared" si="361"/>
        <v>0</v>
      </c>
      <c r="AX706" s="44">
        <f t="shared" si="362"/>
        <v>0</v>
      </c>
      <c r="AY706" s="44">
        <f t="shared" si="363"/>
        <v>0</v>
      </c>
      <c r="AZ706" s="44">
        <f t="shared" si="364"/>
        <v>0</v>
      </c>
      <c r="BA706" s="44">
        <f t="shared" si="365"/>
        <v>0</v>
      </c>
      <c r="BB706" s="44">
        <f t="shared" si="366"/>
        <v>0</v>
      </c>
      <c r="BC706" s="44">
        <f t="shared" si="367"/>
        <v>0</v>
      </c>
      <c r="BD706" s="44">
        <f t="shared" si="368"/>
        <v>0</v>
      </c>
      <c r="BE706" s="45">
        <f t="shared" si="369"/>
        <v>39.5</v>
      </c>
      <c r="BF706" s="46"/>
      <c r="BG706" s="47">
        <f t="shared" si="370"/>
        <v>33</v>
      </c>
      <c r="BH706" s="47">
        <f t="shared" si="371"/>
        <v>2</v>
      </c>
      <c r="BI706" s="47">
        <f t="shared" si="372"/>
        <v>6.5</v>
      </c>
      <c r="BJ706" s="48">
        <f t="shared" si="373"/>
        <v>0</v>
      </c>
      <c r="BK706" s="48">
        <f t="shared" si="374"/>
        <v>0</v>
      </c>
      <c r="BL706" s="48">
        <f t="shared" si="375"/>
        <v>0</v>
      </c>
    </row>
    <row r="707" spans="1:64" s="2" customFormat="1" ht="30" customHeight="1">
      <c r="A707" s="29" t="str">
        <f t="shared" si="342"/>
        <v>Д</v>
      </c>
      <c r="B707" s="29" t="str">
        <f t="shared" si="343"/>
        <v>Б</v>
      </c>
      <c r="C707" s="30" t="s">
        <v>256</v>
      </c>
      <c r="D707" s="31" t="str">
        <f t="shared" si="344"/>
        <v>'02.03.02</v>
      </c>
      <c r="E707" s="32" t="str">
        <f t="shared" si="345"/>
        <v>Фундаментальная информатика и информационные технологии</v>
      </c>
      <c r="F707" s="33" t="s">
        <v>74</v>
      </c>
      <c r="G707" s="33" t="s">
        <v>129</v>
      </c>
      <c r="H707" s="34"/>
      <c r="I707" s="34" t="s">
        <v>130</v>
      </c>
      <c r="J707" s="35" t="s">
        <v>257</v>
      </c>
      <c r="K707" s="36" t="s">
        <v>142</v>
      </c>
      <c r="L707" s="36">
        <v>9</v>
      </c>
      <c r="M707" s="37" t="s">
        <v>108</v>
      </c>
      <c r="N707" s="36"/>
      <c r="O707" s="36">
        <v>4</v>
      </c>
      <c r="P707" s="36"/>
      <c r="Q707" s="37" t="s">
        <v>85</v>
      </c>
      <c r="R707" s="36"/>
      <c r="S707" s="36"/>
      <c r="T707" s="36"/>
      <c r="U707" s="36"/>
      <c r="V707" s="36"/>
      <c r="W707" s="39" t="str">
        <f t="shared" si="346"/>
        <v>НФИбд</v>
      </c>
      <c r="X707" s="36" t="s">
        <v>79</v>
      </c>
      <c r="Y707" s="36">
        <v>1</v>
      </c>
      <c r="Z707" s="36">
        <v>1</v>
      </c>
      <c r="AA707" s="39">
        <f t="shared" si="347"/>
        <v>11</v>
      </c>
      <c r="AB707" s="53">
        <v>8</v>
      </c>
      <c r="AC707" s="53">
        <v>3</v>
      </c>
      <c r="AD707" s="40">
        <f t="shared" si="348"/>
        <v>12</v>
      </c>
      <c r="AE707" s="41">
        <f t="shared" si="349"/>
        <v>0.91666666666666663</v>
      </c>
      <c r="AF707" s="41">
        <f t="shared" si="350"/>
        <v>0.91666666666666663</v>
      </c>
      <c r="AG707" s="42" t="s">
        <v>93</v>
      </c>
      <c r="AH707" s="37" t="s">
        <v>100</v>
      </c>
      <c r="AI707" s="37" t="s">
        <v>94</v>
      </c>
      <c r="AJ707" s="43" t="s">
        <v>203</v>
      </c>
      <c r="AK707" s="37"/>
      <c r="AL707" s="44">
        <f t="shared" si="351"/>
        <v>0</v>
      </c>
      <c r="AM707" s="44">
        <f t="shared" si="352"/>
        <v>0</v>
      </c>
      <c r="AN707" s="44">
        <f t="shared" si="353"/>
        <v>33</v>
      </c>
      <c r="AO707" s="44">
        <f t="shared" si="354"/>
        <v>0</v>
      </c>
      <c r="AP707" s="44">
        <f t="shared" si="355"/>
        <v>5.5</v>
      </c>
      <c r="AQ707" s="44">
        <f t="shared" si="356"/>
        <v>1</v>
      </c>
      <c r="AR707" s="44">
        <f t="shared" si="357"/>
        <v>0</v>
      </c>
      <c r="AS707" s="44">
        <f t="shared" si="358"/>
        <v>0</v>
      </c>
      <c r="AT707" s="44">
        <f t="shared" si="359"/>
        <v>0</v>
      </c>
      <c r="AU707" s="44">
        <f t="shared" si="360"/>
        <v>0</v>
      </c>
      <c r="AV707" s="44">
        <f>IF(M707="ПП",РПП*AA707*(U707/1.5),IF(M707="ВП",ВПр*AA707*(U707/1.5),IF(M707="РПА",РПА*AA707*(U707/1.5),IF(M707="КПА",кпа*AA707*(U707/1.5),0))))</f>
        <v>0</v>
      </c>
      <c r="AW707" s="44">
        <f t="shared" si="361"/>
        <v>0</v>
      </c>
      <c r="AX707" s="44">
        <f t="shared" si="362"/>
        <v>0</v>
      </c>
      <c r="AY707" s="44">
        <f t="shared" si="363"/>
        <v>0</v>
      </c>
      <c r="AZ707" s="44">
        <f t="shared" si="364"/>
        <v>0</v>
      </c>
      <c r="BA707" s="44">
        <f t="shared" si="365"/>
        <v>0</v>
      </c>
      <c r="BB707" s="44">
        <f t="shared" si="366"/>
        <v>0</v>
      </c>
      <c r="BC707" s="44">
        <f t="shared" si="367"/>
        <v>0</v>
      </c>
      <c r="BD707" s="44">
        <f t="shared" si="368"/>
        <v>0</v>
      </c>
      <c r="BE707" s="45">
        <f t="shared" si="369"/>
        <v>39.5</v>
      </c>
      <c r="BF707" s="46"/>
      <c r="BG707" s="47">
        <f t="shared" si="370"/>
        <v>33</v>
      </c>
      <c r="BH707" s="47">
        <f t="shared" si="371"/>
        <v>2</v>
      </c>
      <c r="BI707" s="47">
        <f t="shared" si="372"/>
        <v>6.5</v>
      </c>
      <c r="BJ707" s="48">
        <f t="shared" si="373"/>
        <v>0</v>
      </c>
      <c r="BK707" s="48">
        <f t="shared" si="374"/>
        <v>0</v>
      </c>
      <c r="BL707" s="48">
        <f t="shared" si="375"/>
        <v>0</v>
      </c>
    </row>
    <row r="708" spans="1:64" s="2" customFormat="1" ht="30" customHeight="1">
      <c r="A708" s="29" t="str">
        <f t="shared" si="342"/>
        <v>Д</v>
      </c>
      <c r="B708" s="29" t="str">
        <f t="shared" si="343"/>
        <v>Б</v>
      </c>
      <c r="C708" s="30" t="s">
        <v>256</v>
      </c>
      <c r="D708" s="31" t="str">
        <f t="shared" si="344"/>
        <v>'02.03.02</v>
      </c>
      <c r="E708" s="32" t="str">
        <f t="shared" si="345"/>
        <v>Фундаментальная информатика и информационные технологии</v>
      </c>
      <c r="F708" s="33" t="s">
        <v>154</v>
      </c>
      <c r="G708" s="33" t="s">
        <v>75</v>
      </c>
      <c r="H708" s="34"/>
      <c r="I708" s="34"/>
      <c r="J708" s="35" t="s">
        <v>155</v>
      </c>
      <c r="K708" s="36" t="s">
        <v>148</v>
      </c>
      <c r="L708" s="36">
        <v>9</v>
      </c>
      <c r="M708" s="37" t="s">
        <v>156</v>
      </c>
      <c r="N708" s="36"/>
      <c r="O708" s="36"/>
      <c r="P708" s="36"/>
      <c r="Q708" s="37" t="s">
        <v>85</v>
      </c>
      <c r="R708" s="36"/>
      <c r="S708" s="36"/>
      <c r="T708" s="36">
        <v>3</v>
      </c>
      <c r="U708" s="36"/>
      <c r="V708" s="36"/>
      <c r="W708" s="39" t="str">
        <f t="shared" si="346"/>
        <v>НФИбд</v>
      </c>
      <c r="X708" s="36" t="s">
        <v>79</v>
      </c>
      <c r="Y708" s="36">
        <v>2</v>
      </c>
      <c r="Z708" s="36">
        <v>1</v>
      </c>
      <c r="AA708" s="39">
        <f t="shared" si="347"/>
        <v>22</v>
      </c>
      <c r="AB708" s="53">
        <v>15</v>
      </c>
      <c r="AC708" s="53">
        <v>7</v>
      </c>
      <c r="AD708" s="40">
        <f t="shared" si="348"/>
        <v>1</v>
      </c>
      <c r="AE708" s="41">
        <f t="shared" si="349"/>
        <v>1</v>
      </c>
      <c r="AF708" s="41">
        <f t="shared" si="350"/>
        <v>22</v>
      </c>
      <c r="AG708" s="42" t="s">
        <v>80</v>
      </c>
      <c r="AH708" s="37" t="s">
        <v>100</v>
      </c>
      <c r="AI708" s="37" t="s">
        <v>94</v>
      </c>
      <c r="AJ708" s="43" t="s">
        <v>157</v>
      </c>
      <c r="AK708" s="37"/>
      <c r="AL708" s="44">
        <f t="shared" si="351"/>
        <v>0</v>
      </c>
      <c r="AM708" s="44">
        <f t="shared" si="352"/>
        <v>0</v>
      </c>
      <c r="AN708" s="44">
        <f t="shared" si="353"/>
        <v>0</v>
      </c>
      <c r="AO708" s="44">
        <f t="shared" si="354"/>
        <v>0</v>
      </c>
      <c r="AP708" s="44">
        <f t="shared" si="355"/>
        <v>0</v>
      </c>
      <c r="AQ708" s="44">
        <f t="shared" si="356"/>
        <v>0</v>
      </c>
      <c r="AR708" s="44">
        <f t="shared" si="357"/>
        <v>0</v>
      </c>
      <c r="AS708" s="44">
        <f t="shared" si="358"/>
        <v>0</v>
      </c>
      <c r="AT708" s="44">
        <f t="shared" si="359"/>
        <v>0</v>
      </c>
      <c r="AU708" s="44">
        <f t="shared" si="360"/>
        <v>66</v>
      </c>
      <c r="AV708" s="44">
        <f>IF(M708="ПП",РПП*AA708*(U708/1.5),IF(M708="ВП",ВПр*AA708*(U708/1.5),IF(M708="РПА",РПА*AA708*(U708/1.5),IF(M708="КПА",кпа*AA708*(U708/1.5),0))))</f>
        <v>0</v>
      </c>
      <c r="AW708" s="44">
        <f t="shared" si="361"/>
        <v>0</v>
      </c>
      <c r="AX708" s="44">
        <f t="shared" si="362"/>
        <v>0</v>
      </c>
      <c r="AY708" s="44">
        <f t="shared" si="363"/>
        <v>0</v>
      </c>
      <c r="AZ708" s="44">
        <f t="shared" si="364"/>
        <v>0</v>
      </c>
      <c r="BA708" s="44">
        <f t="shared" si="365"/>
        <v>0</v>
      </c>
      <c r="BB708" s="44">
        <f t="shared" si="366"/>
        <v>0</v>
      </c>
      <c r="BC708" s="44">
        <f t="shared" si="367"/>
        <v>0</v>
      </c>
      <c r="BD708" s="44">
        <f t="shared" si="368"/>
        <v>0</v>
      </c>
      <c r="BE708" s="45">
        <f t="shared" si="369"/>
        <v>66</v>
      </c>
      <c r="BF708" s="46"/>
      <c r="BG708" s="47">
        <f t="shared" si="370"/>
        <v>0</v>
      </c>
      <c r="BH708" s="47">
        <f t="shared" si="371"/>
        <v>0</v>
      </c>
      <c r="BI708" s="47">
        <f t="shared" si="372"/>
        <v>0</v>
      </c>
      <c r="BJ708" s="48">
        <f t="shared" si="373"/>
        <v>0</v>
      </c>
      <c r="BK708" s="48">
        <f t="shared" si="374"/>
        <v>0</v>
      </c>
      <c r="BL708" s="48">
        <f t="shared" si="375"/>
        <v>66</v>
      </c>
    </row>
    <row r="709" spans="1:64" s="2" customFormat="1" ht="30" customHeight="1">
      <c r="A709" s="29" t="str">
        <f t="shared" si="342"/>
        <v>Д</v>
      </c>
      <c r="B709" s="29" t="str">
        <f t="shared" si="343"/>
        <v>Б</v>
      </c>
      <c r="C709" s="30" t="s">
        <v>256</v>
      </c>
      <c r="D709" s="31" t="str">
        <f t="shared" si="344"/>
        <v>'02.03.02</v>
      </c>
      <c r="E709" s="32" t="str">
        <f t="shared" si="345"/>
        <v>Фундаментальная информатика и информационные технологии</v>
      </c>
      <c r="F709" s="33" t="s">
        <v>74</v>
      </c>
      <c r="G709" s="33" t="s">
        <v>75</v>
      </c>
      <c r="H709" s="34"/>
      <c r="I709" s="34"/>
      <c r="J709" s="35" t="s">
        <v>162</v>
      </c>
      <c r="K709" s="36" t="s">
        <v>159</v>
      </c>
      <c r="L709" s="36">
        <v>9</v>
      </c>
      <c r="M709" s="37" t="s">
        <v>78</v>
      </c>
      <c r="N709" s="36">
        <v>2</v>
      </c>
      <c r="O709" s="36"/>
      <c r="P709" s="36"/>
      <c r="Q709" s="37" t="s">
        <v>91</v>
      </c>
      <c r="R709" s="36"/>
      <c r="S709" s="36"/>
      <c r="T709" s="36"/>
      <c r="U709" s="36"/>
      <c r="V709" s="36"/>
      <c r="W709" s="39" t="str">
        <f t="shared" si="346"/>
        <v>НФИбд</v>
      </c>
      <c r="X709" s="36" t="s">
        <v>258</v>
      </c>
      <c r="Y709" s="36">
        <v>4</v>
      </c>
      <c r="Z709" s="36">
        <v>2</v>
      </c>
      <c r="AA709" s="39">
        <f t="shared" si="347"/>
        <v>47</v>
      </c>
      <c r="AB709" s="36">
        <v>37</v>
      </c>
      <c r="AC709" s="36">
        <v>10</v>
      </c>
      <c r="AD709" s="40">
        <f t="shared" si="348"/>
        <v>47</v>
      </c>
      <c r="AE709" s="41">
        <f t="shared" si="349"/>
        <v>1</v>
      </c>
      <c r="AF709" s="41">
        <f t="shared" si="350"/>
        <v>1</v>
      </c>
      <c r="AG709" s="42" t="s">
        <v>80</v>
      </c>
      <c r="AH709" s="37" t="s">
        <v>111</v>
      </c>
      <c r="AI709" s="37" t="s">
        <v>94</v>
      </c>
      <c r="AJ709" s="43" t="s">
        <v>112</v>
      </c>
      <c r="AK709" s="37"/>
      <c r="AL709" s="44">
        <f t="shared" si="351"/>
        <v>18</v>
      </c>
      <c r="AM709" s="44">
        <f t="shared" si="352"/>
        <v>0</v>
      </c>
      <c r="AN709" s="44">
        <f t="shared" si="353"/>
        <v>0</v>
      </c>
      <c r="AO709" s="44">
        <f t="shared" si="354"/>
        <v>0</v>
      </c>
      <c r="AP709" s="44">
        <f t="shared" si="355"/>
        <v>23.5</v>
      </c>
      <c r="AQ709" s="44">
        <f t="shared" si="356"/>
        <v>2</v>
      </c>
      <c r="AR709" s="44">
        <f t="shared" si="357"/>
        <v>1.8</v>
      </c>
      <c r="AS709" s="44">
        <f t="shared" si="358"/>
        <v>0</v>
      </c>
      <c r="AT709" s="44">
        <f t="shared" si="359"/>
        <v>0</v>
      </c>
      <c r="AU709" s="44">
        <f t="shared" si="360"/>
        <v>0</v>
      </c>
      <c r="AV709" s="44">
        <f>IF(M709="ПП",РПП*AA709*(U709/1.5),IF(M709="ВП",ВПр*AA709*(U709/1.5),IF(M709="РПА",РПА*AA709*(U709/1.5),IF(M709="КПА",кпа*AA709*(U709/1.5),0))))</f>
        <v>0</v>
      </c>
      <c r="AW709" s="44">
        <f t="shared" si="361"/>
        <v>0</v>
      </c>
      <c r="AX709" s="44">
        <f t="shared" si="362"/>
        <v>0</v>
      </c>
      <c r="AY709" s="44">
        <f t="shared" si="363"/>
        <v>0</v>
      </c>
      <c r="AZ709" s="44">
        <f t="shared" si="364"/>
        <v>0</v>
      </c>
      <c r="BA709" s="44">
        <f t="shared" si="365"/>
        <v>0</v>
      </c>
      <c r="BB709" s="44">
        <f t="shared" si="366"/>
        <v>0</v>
      </c>
      <c r="BC709" s="44">
        <f t="shared" si="367"/>
        <v>0</v>
      </c>
      <c r="BD709" s="44">
        <f t="shared" si="368"/>
        <v>0</v>
      </c>
      <c r="BE709" s="45">
        <f t="shared" si="369"/>
        <v>45.3</v>
      </c>
      <c r="BF709" s="46"/>
      <c r="BG709" s="47">
        <f t="shared" si="370"/>
        <v>18</v>
      </c>
      <c r="BH709" s="47">
        <f t="shared" si="371"/>
        <v>1</v>
      </c>
      <c r="BI709" s="47">
        <f t="shared" si="372"/>
        <v>27.3</v>
      </c>
      <c r="BJ709" s="48">
        <f t="shared" si="373"/>
        <v>0</v>
      </c>
      <c r="BK709" s="48">
        <f t="shared" si="374"/>
        <v>0</v>
      </c>
      <c r="BL709" s="48">
        <f t="shared" si="375"/>
        <v>0</v>
      </c>
    </row>
    <row r="710" spans="1:64" s="2" customFormat="1" ht="30" customHeight="1">
      <c r="A710" s="29" t="str">
        <f t="shared" ref="A710:A773" si="376">IF(C710&gt;0, VLOOKUP(C710,Код_ООП,12,FALSE()),0)</f>
        <v>Д</v>
      </c>
      <c r="B710" s="29" t="str">
        <f t="shared" ref="B710:B773" si="377">IF(C710&gt;0, VLOOKUP(C710,Код_ООП,11,FALSE()),0)</f>
        <v>Б</v>
      </c>
      <c r="C710" s="30" t="s">
        <v>256</v>
      </c>
      <c r="D710" s="31" t="str">
        <f t="shared" ref="D710:D773" si="378">IF(C710&gt;0, VLOOKUP(C710,Код_ООП,2,FALSE()),0)</f>
        <v>'02.03.02</v>
      </c>
      <c r="E710" s="32" t="str">
        <f t="shared" ref="E710:E773" si="379">IF(C710&gt;0, VLOOKUP(C710,Код_ООП,8,FALSE()),0)</f>
        <v>Фундаментальная информатика и информационные технологии</v>
      </c>
      <c r="F710" s="33" t="s">
        <v>74</v>
      </c>
      <c r="G710" s="33" t="s">
        <v>75</v>
      </c>
      <c r="H710" s="34"/>
      <c r="I710" s="34"/>
      <c r="J710" s="35" t="s">
        <v>162</v>
      </c>
      <c r="K710" s="36" t="s">
        <v>159</v>
      </c>
      <c r="L710" s="36">
        <v>9</v>
      </c>
      <c r="M710" s="37" t="s">
        <v>108</v>
      </c>
      <c r="N710" s="36"/>
      <c r="O710" s="36">
        <v>4</v>
      </c>
      <c r="P710" s="36"/>
      <c r="Q710" s="37"/>
      <c r="R710" s="36"/>
      <c r="S710" s="36"/>
      <c r="T710" s="36"/>
      <c r="U710" s="36"/>
      <c r="V710" s="36"/>
      <c r="W710" s="39" t="str">
        <f t="shared" ref="W710:W773" si="380">MID(C710,1,5)</f>
        <v>НФИбд</v>
      </c>
      <c r="X710" s="36" t="s">
        <v>160</v>
      </c>
      <c r="Y710" s="36">
        <v>1</v>
      </c>
      <c r="Z710" s="36">
        <v>1</v>
      </c>
      <c r="AA710" s="39">
        <f t="shared" ref="AA710:AA773" si="381">AB710+AC710</f>
        <v>12</v>
      </c>
      <c r="AB710" s="49">
        <v>9</v>
      </c>
      <c r="AC710" s="49">
        <v>3</v>
      </c>
      <c r="AD710" s="40">
        <f t="shared" ref="AD710:AD773" si="382">IF(M710="сп",6,IF(M710="клн",8,IF(OR(M710="лаб",M710="ия"),12,IF(OR(M710="пр",M710="ТЕСТ"),IF(OR(B710="Б",B710="С"),24,12),IF(M710="лек",AA710,1)))))</f>
        <v>12</v>
      </c>
      <c r="AE710" s="41">
        <f t="shared" ref="AE710:AE773" si="383">IF(AF710&gt;1,1,AF710)</f>
        <v>1</v>
      </c>
      <c r="AF710" s="41">
        <f t="shared" ref="AF710:AF773" si="384">AA710/AD710</f>
        <v>1</v>
      </c>
      <c r="AG710" s="42" t="s">
        <v>80</v>
      </c>
      <c r="AH710" s="37" t="s">
        <v>111</v>
      </c>
      <c r="AI710" s="37" t="s">
        <v>94</v>
      </c>
      <c r="AJ710" s="43" t="s">
        <v>112</v>
      </c>
      <c r="AK710" s="37"/>
      <c r="AL710" s="44">
        <f t="shared" ref="AL710:AL773" si="385">IF(OR(M710="лек",M710="ТУИС"),(IF(NOT(B710="ЦМ"),N710*L710,0)),0)</f>
        <v>0</v>
      </c>
      <c r="AM710" s="44">
        <f t="shared" ref="AM710:AM773" si="386">IF(OR(M710="пр",M710="ия",M710="сп"),P710*AE710*L710,0)</f>
        <v>0</v>
      </c>
      <c r="AN710" s="44">
        <f t="shared" ref="AN710:AN773" si="387">IF(OR(M710="лаб",M710="клн"),O710*AE710*L710,0)</f>
        <v>36</v>
      </c>
      <c r="AO710" s="44">
        <f t="shared" ref="AO710:AO773" si="388">IF((AND(OR(K710=1,K710=2,K710=3,K710=4,K710=5,K710=6,K710=7,K710=8,K710=9,K710=10,K710=11,K710=12),OR(Q710="Зач",Q710="Экз"))),ТКиРА*AA710,0)+IF(SUM(N710:P710)&lt;&gt;0,IF(Q710="ТК",ТКиРА*AA710,0),0)</f>
        <v>0</v>
      </c>
      <c r="AP710" s="44">
        <f t="shared" ref="AP710:AP773" si="389">IF(SUM(O710:P710)&lt;&gt;0,IF(Q710="Зач",ПАБРС*AA710,0),0)+IF(N710&lt;&gt;0,IF(Q710="Экз",ПАБРС*AA710,0),0)</f>
        <v>0</v>
      </c>
      <c r="AQ710" s="44">
        <f t="shared" ref="AQ710:AQ773" si="390">IF(AP710&lt;&gt;0,ОфВед*(IF(OR(M710="лек",M710="лаб"),Z710,AE710)),0)</f>
        <v>0</v>
      </c>
      <c r="AR710" s="44">
        <f t="shared" ref="AR710:AR773" si="391">IF(A710="Д",ТКЛД,IF(A710="В",ТКЛВ,IF(A710="З",ТКЛЗ,0)))*AL710*Z710</f>
        <v>0</v>
      </c>
      <c r="AS710" s="44">
        <f t="shared" ref="AS710:AS773" si="392">IF(OR(M710="лаб",M710="пр"),IF(R710="К",AA710*ВПКР,IF(R710="М",AA710*ВПИБ,0)),0)</f>
        <v>0</v>
      </c>
      <c r="AT710" s="44">
        <f t="shared" ref="AT710:AT773" si="393">IF(OR(M710="лаб",M710="пр"),IF(S710="К",AA710*ВПКП,0),0)</f>
        <v>0</v>
      </c>
      <c r="AU710" s="44">
        <f t="shared" ref="AU710:AU773" si="394">IF(M710="УП",T710/1.5*AA710*РУП,IF(M710="УПМ",T710/1.5*AA710*РУПЛеч,0))</f>
        <v>0</v>
      </c>
      <c r="AV710" s="44">
        <f>IF(M710="ПП",РПП*AA710*(U710/1.5),IF(M710="ВП",ВПр*AA710*(U710/1.5),IF(M710="РПА",РПА*AA710*(U710/1.5),IF(M710="КПА",кпа*AA710*(U710/1.5),0))))</f>
        <v>0</v>
      </c>
      <c r="AW710" s="44">
        <f t="shared" ref="AW710:AW773" si="395">IF(M710="НР",(AB710*НИРМ+AC710*НИРМИн)*(V710/1.5),IF(M710="НИ",(AB710*НИРА+AC710*НИРАИ)*(V710/1.5),0))</f>
        <v>0</v>
      </c>
      <c r="AX710" s="44">
        <f t="shared" ref="AX710:AX773" si="396">IF(AND(M710="ЦП",B710="ЦМ"),AA710*ЦП,0)</f>
        <v>0</v>
      </c>
      <c r="AY710" s="44">
        <f t="shared" ref="AY710:AY773" si="397">IF(B710="А",IF(M710="РР",AA710*РефАсп,IF(M710="РРФ",AA710*РефФил,0)),0)</f>
        <v>0</v>
      </c>
      <c r="AZ710" s="44">
        <f t="shared" ref="AZ710:AZ773" si="398">IF(AND(Q710="КЭ",M710="ЧК"),AA710*КдЭк,0)</f>
        <v>0</v>
      </c>
      <c r="BA710" s="44">
        <f t="shared" ref="BA710:BA773" si="399">IF(AND(M710="НКД",B710="Д"),AA710*НКД,0)+IF(AND(M710="РПЛ",B710="А"),AA710*РукПЛ,0)+IF(AND(M710="РСтж",B710="А"),AB710*РукСт+AC710*РукИСт,0)+IF(M710="ФГТ",AB710*РукРФа+AC710*РукИна,0)</f>
        <v>0</v>
      </c>
      <c r="BB710" s="44">
        <f t="shared" ref="BB710:BB773" si="400">IF(M710="РК",IF(OR(B710="С",B710="М"),(AB710*РСМ+AC710*РСМИ),0),0)+IF(M710="РК",IF(B710="Б",(AB710*РБ+AC710*РБИ),0),0)+IF(M710="РК",IF(B710="А",(AB710*РНКР+AC710*РНКРИн),0),0)+IF(AND(Q710="ПАкр"),AA710*0.3)</f>
        <v>0</v>
      </c>
      <c r="BC710" s="44">
        <f t="shared" ref="BC710:BC773" si="401">IF(M710="РДП",IF(B710="А",AA710*РРА,IF(OR(B710="С",B710="М"),AA710*РРСМ,IF(B710="Б",AA710*РРБ,0))),IF(M710="РДИ",AA710*РДП,0))</f>
        <v>0</v>
      </c>
      <c r="BD710" s="44">
        <f t="shared" ref="BD710:BD773" si="402">IF(M710="ЧГ",AA710*ЧГ,IF(M710="ПГ",AA710*ПГ,IF(M710="ТЕСТ",ТГИЭ*AF710,IF(M710="СГ",AA710*СГ,0))))</f>
        <v>0</v>
      </c>
      <c r="BE710" s="45">
        <f t="shared" ref="BE710:BE773" si="403">SUM(AL710:BD710)</f>
        <v>36</v>
      </c>
      <c r="BF710" s="46"/>
      <c r="BG710" s="47">
        <f t="shared" ref="BG710:BG773" si="404">IF(OR(K710="1;1",K710="1;2",K710=1,K710="3;1",K710="3;2",K710=3,K710="5;1",K710="5;2",K710=5,K710="7;1",K710="7;2",K710=7,K710="9;1",K710="9;2",K710=9,K710=11),SUM(AL710:AN710),0)</f>
        <v>36</v>
      </c>
      <c r="BH710" s="47">
        <f t="shared" ref="BH710:BH773" si="405">IF(BG710&lt;&gt;0,SUM(N710:P710)/2,0)</f>
        <v>2</v>
      </c>
      <c r="BI710" s="47">
        <f t="shared" ref="BI710:BI773" si="406">IF(OR(K710="1;1",K710="1;2",K710=1,K710="3;1",K710="3;2",K710=3,K710="5;1",K710="5;2",K710=5,K710="7;1",K710="7;2",K710=7,K710="9;1",K710="9;2",K710=9,K710=11),SUM(AO710:BD710),0)</f>
        <v>0</v>
      </c>
      <c r="BJ710" s="48">
        <f t="shared" ref="BJ710:BJ773" si="407">IF(OR(K710="2;3",K710="2;4",K710=2,K710="4;3",K710="4;4",K710=4,K710="6;3",K710="6;4",K710=6,K710="8;3",K710="8;4",K710=8,K710="10;3",K710="10;4",K710=10,K710=12),SUM(AL710:AN710),0)</f>
        <v>0</v>
      </c>
      <c r="BK710" s="48">
        <f t="shared" ref="BK710:BK773" si="408">IF(BJ710&lt;&gt;0,SUM(N710:P710)/2,0)</f>
        <v>0</v>
      </c>
      <c r="BL710" s="48">
        <f t="shared" ref="BL710:BL773" si="409">IF(OR(K710="2;3",K710="2;4",K710=2,K710="4;3",K710="4;4",K710=4,K710="6;3",K710="6;4",K710=6,K710="8;3",K710="8;4",K710=8,K710="10;3",K710="10;4",K710=10,K710=12),SUM(AO710:BD710),0)</f>
        <v>0</v>
      </c>
    </row>
    <row r="711" spans="1:64" s="2" customFormat="1" ht="30" customHeight="1">
      <c r="A711" s="29" t="str">
        <f t="shared" si="376"/>
        <v>Д</v>
      </c>
      <c r="B711" s="29" t="str">
        <f t="shared" si="377"/>
        <v>Б</v>
      </c>
      <c r="C711" s="30" t="s">
        <v>256</v>
      </c>
      <c r="D711" s="31" t="str">
        <f t="shared" si="378"/>
        <v>'02.03.02</v>
      </c>
      <c r="E711" s="32" t="str">
        <f t="shared" si="379"/>
        <v>Фундаментальная информатика и информационные технологии</v>
      </c>
      <c r="F711" s="33" t="s">
        <v>74</v>
      </c>
      <c r="G711" s="33" t="s">
        <v>75</v>
      </c>
      <c r="H711" s="34"/>
      <c r="I711" s="34"/>
      <c r="J711" s="35" t="s">
        <v>162</v>
      </c>
      <c r="K711" s="36" t="s">
        <v>159</v>
      </c>
      <c r="L711" s="36">
        <v>9</v>
      </c>
      <c r="M711" s="37" t="s">
        <v>108</v>
      </c>
      <c r="N711" s="36"/>
      <c r="O711" s="36">
        <v>4</v>
      </c>
      <c r="P711" s="36"/>
      <c r="Q711" s="37"/>
      <c r="R711" s="36"/>
      <c r="S711" s="36"/>
      <c r="T711" s="36"/>
      <c r="U711" s="36"/>
      <c r="V711" s="36"/>
      <c r="W711" s="39" t="str">
        <f t="shared" si="380"/>
        <v>НФИбд</v>
      </c>
      <c r="X711" s="36" t="s">
        <v>160</v>
      </c>
      <c r="Y711" s="36">
        <v>1</v>
      </c>
      <c r="Z711" s="36">
        <v>1</v>
      </c>
      <c r="AA711" s="39">
        <f t="shared" si="381"/>
        <v>12</v>
      </c>
      <c r="AB711" s="49">
        <v>9</v>
      </c>
      <c r="AC711" s="49">
        <v>3</v>
      </c>
      <c r="AD711" s="40">
        <f t="shared" si="382"/>
        <v>12</v>
      </c>
      <c r="AE711" s="41">
        <f t="shared" si="383"/>
        <v>1</v>
      </c>
      <c r="AF711" s="41">
        <f t="shared" si="384"/>
        <v>1</v>
      </c>
      <c r="AG711" s="42" t="s">
        <v>80</v>
      </c>
      <c r="AH711" s="37" t="s">
        <v>111</v>
      </c>
      <c r="AI711" s="37" t="s">
        <v>94</v>
      </c>
      <c r="AJ711" s="43" t="s">
        <v>112</v>
      </c>
      <c r="AK711" s="37"/>
      <c r="AL711" s="44">
        <f t="shared" si="385"/>
        <v>0</v>
      </c>
      <c r="AM711" s="44">
        <f t="shared" si="386"/>
        <v>0</v>
      </c>
      <c r="AN711" s="44">
        <f t="shared" si="387"/>
        <v>36</v>
      </c>
      <c r="AO711" s="44">
        <f t="shared" si="388"/>
        <v>0</v>
      </c>
      <c r="AP711" s="44">
        <f t="shared" si="389"/>
        <v>0</v>
      </c>
      <c r="AQ711" s="44">
        <f t="shared" si="390"/>
        <v>0</v>
      </c>
      <c r="AR711" s="44">
        <f t="shared" si="391"/>
        <v>0</v>
      </c>
      <c r="AS711" s="44">
        <f t="shared" si="392"/>
        <v>0</v>
      </c>
      <c r="AT711" s="44">
        <f t="shared" si="393"/>
        <v>0</v>
      </c>
      <c r="AU711" s="44">
        <f t="shared" si="394"/>
        <v>0</v>
      </c>
      <c r="AV711" s="44">
        <f>IF(M711="ПП",РПП*AA711*(U711/1.5),IF(M711="ВП",ВПр*AA711*(U711/1.5),IF(M711="РПА",РПА*AA711*(U711/1.5),IF(M711="КПА",кпа*AA711*(U711/1.5),0))))</f>
        <v>0</v>
      </c>
      <c r="AW711" s="44">
        <f t="shared" si="395"/>
        <v>0</v>
      </c>
      <c r="AX711" s="44">
        <f t="shared" si="396"/>
        <v>0</v>
      </c>
      <c r="AY711" s="44">
        <f t="shared" si="397"/>
        <v>0</v>
      </c>
      <c r="AZ711" s="44">
        <f t="shared" si="398"/>
        <v>0</v>
      </c>
      <c r="BA711" s="44">
        <f t="shared" si="399"/>
        <v>0</v>
      </c>
      <c r="BB711" s="44">
        <f t="shared" si="400"/>
        <v>0</v>
      </c>
      <c r="BC711" s="44">
        <f t="shared" si="401"/>
        <v>0</v>
      </c>
      <c r="BD711" s="44">
        <f t="shared" si="402"/>
        <v>0</v>
      </c>
      <c r="BE711" s="45">
        <f t="shared" si="403"/>
        <v>36</v>
      </c>
      <c r="BF711" s="46"/>
      <c r="BG711" s="47">
        <f t="shared" si="404"/>
        <v>36</v>
      </c>
      <c r="BH711" s="47">
        <f t="shared" si="405"/>
        <v>2</v>
      </c>
      <c r="BI711" s="47">
        <f t="shared" si="406"/>
        <v>0</v>
      </c>
      <c r="BJ711" s="48">
        <f t="shared" si="407"/>
        <v>0</v>
      </c>
      <c r="BK711" s="48">
        <f t="shared" si="408"/>
        <v>0</v>
      </c>
      <c r="BL711" s="48">
        <f t="shared" si="409"/>
        <v>0</v>
      </c>
    </row>
    <row r="712" spans="1:64" s="2" customFormat="1" ht="30" customHeight="1">
      <c r="A712" s="29" t="str">
        <f t="shared" si="376"/>
        <v>Д</v>
      </c>
      <c r="B712" s="29" t="str">
        <f t="shared" si="377"/>
        <v>Б</v>
      </c>
      <c r="C712" s="30" t="s">
        <v>256</v>
      </c>
      <c r="D712" s="31" t="str">
        <f t="shared" si="378"/>
        <v>'02.03.02</v>
      </c>
      <c r="E712" s="32" t="str">
        <f t="shared" si="379"/>
        <v>Фундаментальная информатика и информационные технологии</v>
      </c>
      <c r="F712" s="33" t="s">
        <v>74</v>
      </c>
      <c r="G712" s="33" t="s">
        <v>75</v>
      </c>
      <c r="H712" s="34"/>
      <c r="I712" s="34"/>
      <c r="J712" s="35" t="s">
        <v>162</v>
      </c>
      <c r="K712" s="36" t="s">
        <v>159</v>
      </c>
      <c r="L712" s="36">
        <v>9</v>
      </c>
      <c r="M712" s="37" t="s">
        <v>108</v>
      </c>
      <c r="N712" s="36"/>
      <c r="O712" s="36">
        <v>4</v>
      </c>
      <c r="P712" s="36"/>
      <c r="Q712" s="37"/>
      <c r="R712" s="36"/>
      <c r="S712" s="36"/>
      <c r="T712" s="36"/>
      <c r="U712" s="36"/>
      <c r="V712" s="36"/>
      <c r="W712" s="39" t="str">
        <f t="shared" si="380"/>
        <v>НФИбд</v>
      </c>
      <c r="X712" s="36" t="s">
        <v>224</v>
      </c>
      <c r="Y712" s="36">
        <v>1</v>
      </c>
      <c r="Z712" s="36">
        <v>1</v>
      </c>
      <c r="AA712" s="39">
        <f t="shared" si="381"/>
        <v>12</v>
      </c>
      <c r="AB712" s="49">
        <v>10</v>
      </c>
      <c r="AC712" s="49">
        <v>2</v>
      </c>
      <c r="AD712" s="40">
        <f t="shared" si="382"/>
        <v>12</v>
      </c>
      <c r="AE712" s="41">
        <f t="shared" si="383"/>
        <v>1</v>
      </c>
      <c r="AF712" s="41">
        <f t="shared" si="384"/>
        <v>1</v>
      </c>
      <c r="AG712" s="42" t="s">
        <v>80</v>
      </c>
      <c r="AH712" s="37" t="s">
        <v>111</v>
      </c>
      <c r="AI712" s="37" t="s">
        <v>94</v>
      </c>
      <c r="AJ712" s="43" t="s">
        <v>112</v>
      </c>
      <c r="AK712" s="37"/>
      <c r="AL712" s="44">
        <f t="shared" si="385"/>
        <v>0</v>
      </c>
      <c r="AM712" s="44">
        <f t="shared" si="386"/>
        <v>0</v>
      </c>
      <c r="AN712" s="44">
        <f t="shared" si="387"/>
        <v>36</v>
      </c>
      <c r="AO712" s="44">
        <f t="shared" si="388"/>
        <v>0</v>
      </c>
      <c r="AP712" s="44">
        <f t="shared" si="389"/>
        <v>0</v>
      </c>
      <c r="AQ712" s="44">
        <f t="shared" si="390"/>
        <v>0</v>
      </c>
      <c r="AR712" s="44">
        <f t="shared" si="391"/>
        <v>0</v>
      </c>
      <c r="AS712" s="44">
        <f t="shared" si="392"/>
        <v>0</v>
      </c>
      <c r="AT712" s="44">
        <f t="shared" si="393"/>
        <v>0</v>
      </c>
      <c r="AU712" s="44">
        <f t="shared" si="394"/>
        <v>0</v>
      </c>
      <c r="AV712" s="44">
        <f>IF(M712="ПП",РПП*AA712*(U712/1.5),IF(M712="ВП",ВПр*AA712*(U712/1.5),IF(M712="РПА",РПА*AA712*(U712/1.5),IF(M712="КПА",кпа*AA712*(U712/1.5),0))))</f>
        <v>0</v>
      </c>
      <c r="AW712" s="44">
        <f t="shared" si="395"/>
        <v>0</v>
      </c>
      <c r="AX712" s="44">
        <f t="shared" si="396"/>
        <v>0</v>
      </c>
      <c r="AY712" s="44">
        <f t="shared" si="397"/>
        <v>0</v>
      </c>
      <c r="AZ712" s="44">
        <f t="shared" si="398"/>
        <v>0</v>
      </c>
      <c r="BA712" s="44">
        <f t="shared" si="399"/>
        <v>0</v>
      </c>
      <c r="BB712" s="44">
        <f t="shared" si="400"/>
        <v>0</v>
      </c>
      <c r="BC712" s="44">
        <f t="shared" si="401"/>
        <v>0</v>
      </c>
      <c r="BD712" s="44">
        <f t="shared" si="402"/>
        <v>0</v>
      </c>
      <c r="BE712" s="45">
        <f t="shared" si="403"/>
        <v>36</v>
      </c>
      <c r="BF712" s="46"/>
      <c r="BG712" s="47">
        <f t="shared" si="404"/>
        <v>36</v>
      </c>
      <c r="BH712" s="47">
        <f t="shared" si="405"/>
        <v>2</v>
      </c>
      <c r="BI712" s="47">
        <f t="shared" si="406"/>
        <v>0</v>
      </c>
      <c r="BJ712" s="48">
        <f t="shared" si="407"/>
        <v>0</v>
      </c>
      <c r="BK712" s="48">
        <f t="shared" si="408"/>
        <v>0</v>
      </c>
      <c r="BL712" s="48">
        <f t="shared" si="409"/>
        <v>0</v>
      </c>
    </row>
    <row r="713" spans="1:64" s="2" customFormat="1" ht="30" customHeight="1">
      <c r="A713" s="29" t="str">
        <f t="shared" si="376"/>
        <v>Д</v>
      </c>
      <c r="B713" s="29" t="str">
        <f t="shared" si="377"/>
        <v>Б</v>
      </c>
      <c r="C713" s="30" t="s">
        <v>256</v>
      </c>
      <c r="D713" s="31" t="str">
        <f t="shared" si="378"/>
        <v>'02.03.02</v>
      </c>
      <c r="E713" s="32" t="str">
        <f t="shared" si="379"/>
        <v>Фундаментальная информатика и информационные технологии</v>
      </c>
      <c r="F713" s="33" t="s">
        <v>74</v>
      </c>
      <c r="G713" s="33" t="s">
        <v>75</v>
      </c>
      <c r="H713" s="34"/>
      <c r="I713" s="34"/>
      <c r="J713" s="35" t="s">
        <v>162</v>
      </c>
      <c r="K713" s="36" t="s">
        <v>159</v>
      </c>
      <c r="L713" s="36">
        <v>9</v>
      </c>
      <c r="M713" s="37" t="s">
        <v>108</v>
      </c>
      <c r="N713" s="36"/>
      <c r="O713" s="36">
        <v>4</v>
      </c>
      <c r="P713" s="36"/>
      <c r="Q713" s="37"/>
      <c r="R713" s="36"/>
      <c r="S713" s="36"/>
      <c r="T713" s="36"/>
      <c r="U713" s="36"/>
      <c r="V713" s="36"/>
      <c r="W713" s="39" t="str">
        <f t="shared" si="380"/>
        <v>НФИбд</v>
      </c>
      <c r="X713" s="36" t="s">
        <v>224</v>
      </c>
      <c r="Y713" s="36">
        <v>1</v>
      </c>
      <c r="Z713" s="36">
        <v>1</v>
      </c>
      <c r="AA713" s="39">
        <f t="shared" si="381"/>
        <v>11</v>
      </c>
      <c r="AB713" s="49">
        <v>9</v>
      </c>
      <c r="AC713" s="49">
        <v>2</v>
      </c>
      <c r="AD713" s="40">
        <f t="shared" si="382"/>
        <v>12</v>
      </c>
      <c r="AE713" s="41">
        <f t="shared" si="383"/>
        <v>0.91666666666666663</v>
      </c>
      <c r="AF713" s="41">
        <f t="shared" si="384"/>
        <v>0.91666666666666663</v>
      </c>
      <c r="AG713" s="42" t="s">
        <v>80</v>
      </c>
      <c r="AH713" s="37" t="s">
        <v>111</v>
      </c>
      <c r="AI713" s="37" t="s">
        <v>94</v>
      </c>
      <c r="AJ713" s="43" t="s">
        <v>112</v>
      </c>
      <c r="AK713" s="37"/>
      <c r="AL713" s="44">
        <f t="shared" si="385"/>
        <v>0</v>
      </c>
      <c r="AM713" s="44">
        <f t="shared" si="386"/>
        <v>0</v>
      </c>
      <c r="AN713" s="44">
        <f t="shared" si="387"/>
        <v>33</v>
      </c>
      <c r="AO713" s="44">
        <f t="shared" si="388"/>
        <v>0</v>
      </c>
      <c r="AP713" s="44">
        <f t="shared" si="389"/>
        <v>0</v>
      </c>
      <c r="AQ713" s="44">
        <f t="shared" si="390"/>
        <v>0</v>
      </c>
      <c r="AR713" s="44">
        <f t="shared" si="391"/>
        <v>0</v>
      </c>
      <c r="AS713" s="44">
        <f t="shared" si="392"/>
        <v>0</v>
      </c>
      <c r="AT713" s="44">
        <f t="shared" si="393"/>
        <v>0</v>
      </c>
      <c r="AU713" s="44">
        <f t="shared" si="394"/>
        <v>0</v>
      </c>
      <c r="AV713" s="44">
        <f>IF(M713="ПП",РПП*AA713*(U713/1.5),IF(M713="ВП",ВПр*AA713*(U713/1.5),IF(M713="РПА",РПА*AA713*(U713/1.5),IF(M713="КПА",кпа*AA713*(U713/1.5),0))))</f>
        <v>0</v>
      </c>
      <c r="AW713" s="44">
        <f t="shared" si="395"/>
        <v>0</v>
      </c>
      <c r="AX713" s="44">
        <f t="shared" si="396"/>
        <v>0</v>
      </c>
      <c r="AY713" s="44">
        <f t="shared" si="397"/>
        <v>0</v>
      </c>
      <c r="AZ713" s="44">
        <f t="shared" si="398"/>
        <v>0</v>
      </c>
      <c r="BA713" s="44">
        <f t="shared" si="399"/>
        <v>0</v>
      </c>
      <c r="BB713" s="44">
        <f t="shared" si="400"/>
        <v>0</v>
      </c>
      <c r="BC713" s="44">
        <f t="shared" si="401"/>
        <v>0</v>
      </c>
      <c r="BD713" s="44">
        <f t="shared" si="402"/>
        <v>0</v>
      </c>
      <c r="BE713" s="45">
        <f t="shared" si="403"/>
        <v>33</v>
      </c>
      <c r="BF713" s="46"/>
      <c r="BG713" s="47">
        <f t="shared" si="404"/>
        <v>33</v>
      </c>
      <c r="BH713" s="47">
        <f t="shared" si="405"/>
        <v>2</v>
      </c>
      <c r="BI713" s="47">
        <f t="shared" si="406"/>
        <v>0</v>
      </c>
      <c r="BJ713" s="48">
        <f t="shared" si="407"/>
        <v>0</v>
      </c>
      <c r="BK713" s="48">
        <f t="shared" si="408"/>
        <v>0</v>
      </c>
      <c r="BL713" s="48">
        <f t="shared" si="409"/>
        <v>0</v>
      </c>
    </row>
    <row r="714" spans="1:64" s="2" customFormat="1" ht="30" customHeight="1">
      <c r="A714" s="29" t="str">
        <f t="shared" si="376"/>
        <v>Д</v>
      </c>
      <c r="B714" s="29" t="str">
        <f t="shared" si="377"/>
        <v>Б</v>
      </c>
      <c r="C714" s="30" t="s">
        <v>256</v>
      </c>
      <c r="D714" s="31" t="str">
        <f t="shared" si="378"/>
        <v>'02.03.02</v>
      </c>
      <c r="E714" s="32" t="str">
        <f t="shared" si="379"/>
        <v>Фундаментальная информатика и информационные технологии</v>
      </c>
      <c r="F714" s="33" t="s">
        <v>74</v>
      </c>
      <c r="G714" s="33" t="s">
        <v>129</v>
      </c>
      <c r="H714" s="34"/>
      <c r="I714" s="34" t="s">
        <v>246</v>
      </c>
      <c r="J714" s="35" t="s">
        <v>210</v>
      </c>
      <c r="K714" s="36" t="s">
        <v>165</v>
      </c>
      <c r="L714" s="36">
        <v>9</v>
      </c>
      <c r="M714" s="37" t="s">
        <v>78</v>
      </c>
      <c r="N714" s="36">
        <v>2</v>
      </c>
      <c r="O714" s="36"/>
      <c r="P714" s="36"/>
      <c r="Q714" s="37" t="s">
        <v>91</v>
      </c>
      <c r="R714" s="36"/>
      <c r="S714" s="36"/>
      <c r="T714" s="36"/>
      <c r="U714" s="36"/>
      <c r="V714" s="36"/>
      <c r="W714" s="39" t="str">
        <f t="shared" si="380"/>
        <v>НФИбд</v>
      </c>
      <c r="X714" s="36" t="s">
        <v>258</v>
      </c>
      <c r="Y714" s="36">
        <v>1</v>
      </c>
      <c r="Z714" s="36">
        <v>1</v>
      </c>
      <c r="AA714" s="39">
        <f t="shared" si="381"/>
        <v>12</v>
      </c>
      <c r="AB714" s="54">
        <v>9</v>
      </c>
      <c r="AC714" s="54">
        <v>3</v>
      </c>
      <c r="AD714" s="40">
        <f t="shared" si="382"/>
        <v>12</v>
      </c>
      <c r="AE714" s="41">
        <f t="shared" si="383"/>
        <v>1</v>
      </c>
      <c r="AF714" s="41">
        <f t="shared" si="384"/>
        <v>1</v>
      </c>
      <c r="AG714" s="42" t="s">
        <v>80</v>
      </c>
      <c r="AH714" s="37" t="s">
        <v>111</v>
      </c>
      <c r="AI714" s="37" t="s">
        <v>94</v>
      </c>
      <c r="AJ714" s="43" t="s">
        <v>112</v>
      </c>
      <c r="AK714" s="37"/>
      <c r="AL714" s="44">
        <f t="shared" si="385"/>
        <v>18</v>
      </c>
      <c r="AM714" s="44">
        <f t="shared" si="386"/>
        <v>0</v>
      </c>
      <c r="AN714" s="44">
        <f t="shared" si="387"/>
        <v>0</v>
      </c>
      <c r="AO714" s="44">
        <f t="shared" si="388"/>
        <v>0</v>
      </c>
      <c r="AP714" s="44">
        <f t="shared" si="389"/>
        <v>6</v>
      </c>
      <c r="AQ714" s="44">
        <f t="shared" si="390"/>
        <v>1</v>
      </c>
      <c r="AR714" s="44">
        <f t="shared" si="391"/>
        <v>0.9</v>
      </c>
      <c r="AS714" s="44">
        <f t="shared" si="392"/>
        <v>0</v>
      </c>
      <c r="AT714" s="44">
        <f t="shared" si="393"/>
        <v>0</v>
      </c>
      <c r="AU714" s="44">
        <f t="shared" si="394"/>
        <v>0</v>
      </c>
      <c r="AV714" s="44">
        <f>IF(M714="ПП",РПП*AA714*(U714/1.5),IF(M714="ВП",ВПр*AA714*(U714/1.5),IF(M714="РПА",РПА*AA714*(U714/1.5),IF(M714="КПА",кпа*AA714*(U714/1.5),0))))</f>
        <v>0</v>
      </c>
      <c r="AW714" s="44">
        <f t="shared" si="395"/>
        <v>0</v>
      </c>
      <c r="AX714" s="44">
        <f t="shared" si="396"/>
        <v>0</v>
      </c>
      <c r="AY714" s="44">
        <f t="shared" si="397"/>
        <v>0</v>
      </c>
      <c r="AZ714" s="44">
        <f t="shared" si="398"/>
        <v>0</v>
      </c>
      <c r="BA714" s="44">
        <f t="shared" si="399"/>
        <v>0</v>
      </c>
      <c r="BB714" s="44">
        <f t="shared" si="400"/>
        <v>0</v>
      </c>
      <c r="BC714" s="44">
        <f t="shared" si="401"/>
        <v>0</v>
      </c>
      <c r="BD714" s="44">
        <f t="shared" si="402"/>
        <v>0</v>
      </c>
      <c r="BE714" s="45">
        <f t="shared" si="403"/>
        <v>25.9</v>
      </c>
      <c r="BF714" s="46"/>
      <c r="BG714" s="47">
        <f t="shared" si="404"/>
        <v>18</v>
      </c>
      <c r="BH714" s="47">
        <f t="shared" si="405"/>
        <v>1</v>
      </c>
      <c r="BI714" s="47">
        <f t="shared" si="406"/>
        <v>7.9</v>
      </c>
      <c r="BJ714" s="48">
        <f t="shared" si="407"/>
        <v>0</v>
      </c>
      <c r="BK714" s="48">
        <f t="shared" si="408"/>
        <v>0</v>
      </c>
      <c r="BL714" s="48">
        <f t="shared" si="409"/>
        <v>0</v>
      </c>
    </row>
    <row r="715" spans="1:64" s="2" customFormat="1" ht="30" customHeight="1">
      <c r="A715" s="29" t="str">
        <f t="shared" si="376"/>
        <v>Д</v>
      </c>
      <c r="B715" s="29" t="str">
        <f t="shared" si="377"/>
        <v>Б</v>
      </c>
      <c r="C715" s="30" t="s">
        <v>256</v>
      </c>
      <c r="D715" s="31" t="str">
        <f t="shared" si="378"/>
        <v>'02.03.02</v>
      </c>
      <c r="E715" s="32" t="str">
        <f t="shared" si="379"/>
        <v>Фундаментальная информатика и информационные технологии</v>
      </c>
      <c r="F715" s="33" t="s">
        <v>74</v>
      </c>
      <c r="G715" s="33" t="s">
        <v>129</v>
      </c>
      <c r="H715" s="34"/>
      <c r="I715" s="34" t="s">
        <v>246</v>
      </c>
      <c r="J715" s="35" t="s">
        <v>210</v>
      </c>
      <c r="K715" s="36" t="s">
        <v>165</v>
      </c>
      <c r="L715" s="36">
        <v>9</v>
      </c>
      <c r="M715" s="37" t="s">
        <v>108</v>
      </c>
      <c r="N715" s="36"/>
      <c r="O715" s="36">
        <v>4</v>
      </c>
      <c r="P715" s="36"/>
      <c r="Q715" s="37"/>
      <c r="R715" s="36"/>
      <c r="S715" s="36"/>
      <c r="T715" s="36"/>
      <c r="U715" s="36"/>
      <c r="V715" s="36"/>
      <c r="W715" s="39" t="str">
        <f t="shared" si="380"/>
        <v>НФИбд</v>
      </c>
      <c r="X715" s="36" t="s">
        <v>258</v>
      </c>
      <c r="Y715" s="36">
        <v>1</v>
      </c>
      <c r="Z715" s="36">
        <v>1</v>
      </c>
      <c r="AA715" s="39">
        <f t="shared" si="381"/>
        <v>12</v>
      </c>
      <c r="AB715" s="53">
        <v>9</v>
      </c>
      <c r="AC715" s="53">
        <v>3</v>
      </c>
      <c r="AD715" s="40">
        <f t="shared" si="382"/>
        <v>12</v>
      </c>
      <c r="AE715" s="41">
        <f t="shared" si="383"/>
        <v>1</v>
      </c>
      <c r="AF715" s="41">
        <f t="shared" si="384"/>
        <v>1</v>
      </c>
      <c r="AG715" s="42" t="s">
        <v>80</v>
      </c>
      <c r="AH715" s="37" t="s">
        <v>81</v>
      </c>
      <c r="AI715" s="37" t="s">
        <v>94</v>
      </c>
      <c r="AJ715" s="43" t="s">
        <v>197</v>
      </c>
      <c r="AK715" s="37"/>
      <c r="AL715" s="44">
        <f t="shared" si="385"/>
        <v>0</v>
      </c>
      <c r="AM715" s="44">
        <f t="shared" si="386"/>
        <v>0</v>
      </c>
      <c r="AN715" s="44">
        <f t="shared" si="387"/>
        <v>36</v>
      </c>
      <c r="AO715" s="44">
        <f t="shared" si="388"/>
        <v>0</v>
      </c>
      <c r="AP715" s="44">
        <f t="shared" si="389"/>
        <v>0</v>
      </c>
      <c r="AQ715" s="44">
        <f t="shared" si="390"/>
        <v>0</v>
      </c>
      <c r="AR715" s="44">
        <f t="shared" si="391"/>
        <v>0</v>
      </c>
      <c r="AS715" s="44">
        <f t="shared" si="392"/>
        <v>0</v>
      </c>
      <c r="AT715" s="44">
        <f t="shared" si="393"/>
        <v>0</v>
      </c>
      <c r="AU715" s="44">
        <f t="shared" si="394"/>
        <v>0</v>
      </c>
      <c r="AV715" s="44">
        <f>IF(M715="ПП",РПП*AA715*(U715/1.5),IF(M715="ВП",ВПр*AA715*(U715/1.5),IF(M715="РПА",РПА*AA715*(U715/1.5),IF(M715="КПА",кпа*AA715*(U715/1.5),0))))</f>
        <v>0</v>
      </c>
      <c r="AW715" s="44">
        <f t="shared" si="395"/>
        <v>0</v>
      </c>
      <c r="AX715" s="44">
        <f t="shared" si="396"/>
        <v>0</v>
      </c>
      <c r="AY715" s="44">
        <f t="shared" si="397"/>
        <v>0</v>
      </c>
      <c r="AZ715" s="44">
        <f t="shared" si="398"/>
        <v>0</v>
      </c>
      <c r="BA715" s="44">
        <f t="shared" si="399"/>
        <v>0</v>
      </c>
      <c r="BB715" s="44">
        <f t="shared" si="400"/>
        <v>0</v>
      </c>
      <c r="BC715" s="44">
        <f t="shared" si="401"/>
        <v>0</v>
      </c>
      <c r="BD715" s="44">
        <f t="shared" si="402"/>
        <v>0</v>
      </c>
      <c r="BE715" s="45">
        <f t="shared" si="403"/>
        <v>36</v>
      </c>
      <c r="BF715" s="46"/>
      <c r="BG715" s="47">
        <f t="shared" si="404"/>
        <v>36</v>
      </c>
      <c r="BH715" s="47">
        <f t="shared" si="405"/>
        <v>2</v>
      </c>
      <c r="BI715" s="47">
        <f t="shared" si="406"/>
        <v>0</v>
      </c>
      <c r="BJ715" s="48">
        <f t="shared" si="407"/>
        <v>0</v>
      </c>
      <c r="BK715" s="48">
        <f t="shared" si="408"/>
        <v>0</v>
      </c>
      <c r="BL715" s="48">
        <f t="shared" si="409"/>
        <v>0</v>
      </c>
    </row>
    <row r="716" spans="1:64" s="2" customFormat="1" ht="30" customHeight="1">
      <c r="A716" s="29" t="str">
        <f t="shared" si="376"/>
        <v>Д</v>
      </c>
      <c r="B716" s="29" t="str">
        <f t="shared" si="377"/>
        <v>Б</v>
      </c>
      <c r="C716" s="30" t="s">
        <v>256</v>
      </c>
      <c r="D716" s="31" t="str">
        <f t="shared" si="378"/>
        <v>'02.03.02</v>
      </c>
      <c r="E716" s="32" t="str">
        <f t="shared" si="379"/>
        <v>Фундаментальная информатика и информационные технологии</v>
      </c>
      <c r="F716" s="33" t="s">
        <v>74</v>
      </c>
      <c r="G716" s="33" t="s">
        <v>129</v>
      </c>
      <c r="H716" s="34"/>
      <c r="I716" s="34" t="s">
        <v>246</v>
      </c>
      <c r="J716" s="35" t="s">
        <v>211</v>
      </c>
      <c r="K716" s="36" t="s">
        <v>165</v>
      </c>
      <c r="L716" s="36">
        <v>9</v>
      </c>
      <c r="M716" s="37" t="s">
        <v>78</v>
      </c>
      <c r="N716" s="36">
        <v>2</v>
      </c>
      <c r="O716" s="36"/>
      <c r="P716" s="36"/>
      <c r="Q716" s="37" t="s">
        <v>91</v>
      </c>
      <c r="R716" s="36"/>
      <c r="S716" s="36"/>
      <c r="T716" s="36"/>
      <c r="U716" s="36"/>
      <c r="V716" s="36"/>
      <c r="W716" s="39" t="str">
        <f t="shared" si="380"/>
        <v>НФИбд</v>
      </c>
      <c r="X716" s="36" t="s">
        <v>258</v>
      </c>
      <c r="Y716" s="36">
        <v>1</v>
      </c>
      <c r="Z716" s="36">
        <v>1</v>
      </c>
      <c r="AA716" s="39">
        <f t="shared" si="381"/>
        <v>12</v>
      </c>
      <c r="AB716" s="54">
        <v>9</v>
      </c>
      <c r="AC716" s="54">
        <v>3</v>
      </c>
      <c r="AD716" s="40">
        <f t="shared" si="382"/>
        <v>12</v>
      </c>
      <c r="AE716" s="41">
        <f t="shared" si="383"/>
        <v>1</v>
      </c>
      <c r="AF716" s="41">
        <f t="shared" si="384"/>
        <v>1</v>
      </c>
      <c r="AG716" s="42" t="s">
        <v>80</v>
      </c>
      <c r="AH716" s="37" t="s">
        <v>81</v>
      </c>
      <c r="AI716" s="37" t="s">
        <v>94</v>
      </c>
      <c r="AJ716" s="50" t="s">
        <v>102</v>
      </c>
      <c r="AK716" s="37"/>
      <c r="AL716" s="44">
        <f t="shared" si="385"/>
        <v>18</v>
      </c>
      <c r="AM716" s="44">
        <f t="shared" si="386"/>
        <v>0</v>
      </c>
      <c r="AN716" s="44">
        <f t="shared" si="387"/>
        <v>0</v>
      </c>
      <c r="AO716" s="44">
        <f t="shared" si="388"/>
        <v>0</v>
      </c>
      <c r="AP716" s="44">
        <f t="shared" si="389"/>
        <v>6</v>
      </c>
      <c r="AQ716" s="44">
        <f t="shared" si="390"/>
        <v>1</v>
      </c>
      <c r="AR716" s="44">
        <f t="shared" si="391"/>
        <v>0.9</v>
      </c>
      <c r="AS716" s="44">
        <f t="shared" si="392"/>
        <v>0</v>
      </c>
      <c r="AT716" s="44">
        <f t="shared" si="393"/>
        <v>0</v>
      </c>
      <c r="AU716" s="44">
        <f t="shared" si="394"/>
        <v>0</v>
      </c>
      <c r="AV716" s="44">
        <f>IF(M716="ПП",РПП*AA716*(U716/1.5),IF(M716="ВП",ВПр*AA716*(U716/1.5),IF(M716="РПА",РПА*AA716*(U716/1.5),IF(M716="КПА",кпа*AA716*(U716/1.5),0))))</f>
        <v>0</v>
      </c>
      <c r="AW716" s="44">
        <f t="shared" si="395"/>
        <v>0</v>
      </c>
      <c r="AX716" s="44">
        <f t="shared" si="396"/>
        <v>0</v>
      </c>
      <c r="AY716" s="44">
        <f t="shared" si="397"/>
        <v>0</v>
      </c>
      <c r="AZ716" s="44">
        <f t="shared" si="398"/>
        <v>0</v>
      </c>
      <c r="BA716" s="44">
        <f t="shared" si="399"/>
        <v>0</v>
      </c>
      <c r="BB716" s="44">
        <f t="shared" si="400"/>
        <v>0</v>
      </c>
      <c r="BC716" s="44">
        <f t="shared" si="401"/>
        <v>0</v>
      </c>
      <c r="BD716" s="44">
        <f t="shared" si="402"/>
        <v>0</v>
      </c>
      <c r="BE716" s="45">
        <f t="shared" si="403"/>
        <v>25.9</v>
      </c>
      <c r="BF716" s="46"/>
      <c r="BG716" s="47">
        <f t="shared" si="404"/>
        <v>18</v>
      </c>
      <c r="BH716" s="47">
        <f t="shared" si="405"/>
        <v>1</v>
      </c>
      <c r="BI716" s="47">
        <f t="shared" si="406"/>
        <v>7.9</v>
      </c>
      <c r="BJ716" s="48">
        <f t="shared" si="407"/>
        <v>0</v>
      </c>
      <c r="BK716" s="48">
        <f t="shared" si="408"/>
        <v>0</v>
      </c>
      <c r="BL716" s="48">
        <f t="shared" si="409"/>
        <v>0</v>
      </c>
    </row>
    <row r="717" spans="1:64" s="2" customFormat="1" ht="30" customHeight="1">
      <c r="A717" s="29" t="str">
        <f t="shared" si="376"/>
        <v>Д</v>
      </c>
      <c r="B717" s="29" t="str">
        <f t="shared" si="377"/>
        <v>Б</v>
      </c>
      <c r="C717" s="30" t="s">
        <v>256</v>
      </c>
      <c r="D717" s="31" t="str">
        <f t="shared" si="378"/>
        <v>'02.03.02</v>
      </c>
      <c r="E717" s="32" t="str">
        <f t="shared" si="379"/>
        <v>Фундаментальная информатика и информационные технологии</v>
      </c>
      <c r="F717" s="33" t="s">
        <v>74</v>
      </c>
      <c r="G717" s="33" t="s">
        <v>129</v>
      </c>
      <c r="H717" s="34"/>
      <c r="I717" s="34" t="s">
        <v>246</v>
      </c>
      <c r="J717" s="35" t="s">
        <v>211</v>
      </c>
      <c r="K717" s="36" t="s">
        <v>165</v>
      </c>
      <c r="L717" s="36">
        <v>9</v>
      </c>
      <c r="M717" s="37" t="s">
        <v>84</v>
      </c>
      <c r="N717" s="36"/>
      <c r="O717" s="36"/>
      <c r="P717" s="36">
        <v>4</v>
      </c>
      <c r="Q717" s="37"/>
      <c r="R717" s="36"/>
      <c r="S717" s="36"/>
      <c r="T717" s="36"/>
      <c r="U717" s="36"/>
      <c r="V717" s="36"/>
      <c r="W717" s="39" t="str">
        <f t="shared" si="380"/>
        <v>НФИбд</v>
      </c>
      <c r="X717" s="36" t="s">
        <v>258</v>
      </c>
      <c r="Y717" s="36">
        <v>1</v>
      </c>
      <c r="Z717" s="36">
        <v>1</v>
      </c>
      <c r="AA717" s="39">
        <f t="shared" si="381"/>
        <v>12</v>
      </c>
      <c r="AB717" s="53">
        <v>9</v>
      </c>
      <c r="AC717" s="53">
        <v>3</v>
      </c>
      <c r="AD717" s="40">
        <f t="shared" si="382"/>
        <v>24</v>
      </c>
      <c r="AE717" s="41">
        <f t="shared" si="383"/>
        <v>0.5</v>
      </c>
      <c r="AF717" s="41">
        <f t="shared" si="384"/>
        <v>0.5</v>
      </c>
      <c r="AG717" s="42" t="s">
        <v>80</v>
      </c>
      <c r="AH717" s="37" t="s">
        <v>81</v>
      </c>
      <c r="AI717" s="37" t="s">
        <v>94</v>
      </c>
      <c r="AJ717" s="43" t="s">
        <v>102</v>
      </c>
      <c r="AK717" s="37"/>
      <c r="AL717" s="44">
        <f t="shared" si="385"/>
        <v>0</v>
      </c>
      <c r="AM717" s="44">
        <f t="shared" si="386"/>
        <v>18</v>
      </c>
      <c r="AN717" s="44">
        <f t="shared" si="387"/>
        <v>0</v>
      </c>
      <c r="AO717" s="44">
        <f t="shared" si="388"/>
        <v>0</v>
      </c>
      <c r="AP717" s="44">
        <f t="shared" si="389"/>
        <v>0</v>
      </c>
      <c r="AQ717" s="44">
        <f t="shared" si="390"/>
        <v>0</v>
      </c>
      <c r="AR717" s="44">
        <f t="shared" si="391"/>
        <v>0</v>
      </c>
      <c r="AS717" s="44">
        <f t="shared" si="392"/>
        <v>0</v>
      </c>
      <c r="AT717" s="44">
        <f t="shared" si="393"/>
        <v>0</v>
      </c>
      <c r="AU717" s="44">
        <f t="shared" si="394"/>
        <v>0</v>
      </c>
      <c r="AV717" s="44">
        <f>IF(M717="ПП",РПП*AA717*(U717/1.5),IF(M717="ВП",ВПр*AA717*(U717/1.5),IF(M717="РПА",РПА*AA717*(U717/1.5),IF(M717="КПА",кпа*AA717*(U717/1.5),0))))</f>
        <v>0</v>
      </c>
      <c r="AW717" s="44">
        <f t="shared" si="395"/>
        <v>0</v>
      </c>
      <c r="AX717" s="44">
        <f t="shared" si="396"/>
        <v>0</v>
      </c>
      <c r="AY717" s="44">
        <f t="shared" si="397"/>
        <v>0</v>
      </c>
      <c r="AZ717" s="44">
        <f t="shared" si="398"/>
        <v>0</v>
      </c>
      <c r="BA717" s="44">
        <f t="shared" si="399"/>
        <v>0</v>
      </c>
      <c r="BB717" s="44">
        <f t="shared" si="400"/>
        <v>0</v>
      </c>
      <c r="BC717" s="44">
        <f t="shared" si="401"/>
        <v>0</v>
      </c>
      <c r="BD717" s="44">
        <f t="shared" si="402"/>
        <v>0</v>
      </c>
      <c r="BE717" s="45">
        <f t="shared" si="403"/>
        <v>18</v>
      </c>
      <c r="BF717" s="46"/>
      <c r="BG717" s="47">
        <f t="shared" si="404"/>
        <v>18</v>
      </c>
      <c r="BH717" s="47">
        <f t="shared" si="405"/>
        <v>2</v>
      </c>
      <c r="BI717" s="47">
        <f t="shared" si="406"/>
        <v>0</v>
      </c>
      <c r="BJ717" s="48">
        <f t="shared" si="407"/>
        <v>0</v>
      </c>
      <c r="BK717" s="48">
        <f t="shared" si="408"/>
        <v>0</v>
      </c>
      <c r="BL717" s="48">
        <f t="shared" si="409"/>
        <v>0</v>
      </c>
    </row>
    <row r="718" spans="1:64" s="2" customFormat="1" ht="30" customHeight="1">
      <c r="A718" s="29" t="str">
        <f t="shared" si="376"/>
        <v>Д</v>
      </c>
      <c r="B718" s="29" t="str">
        <f t="shared" si="377"/>
        <v>Б</v>
      </c>
      <c r="C718" s="30" t="s">
        <v>256</v>
      </c>
      <c r="D718" s="31" t="str">
        <f t="shared" si="378"/>
        <v>'02.03.02</v>
      </c>
      <c r="E718" s="32" t="str">
        <f t="shared" si="379"/>
        <v>Фундаментальная информатика и информационные технологии</v>
      </c>
      <c r="F718" s="33" t="s">
        <v>74</v>
      </c>
      <c r="G718" s="33" t="s">
        <v>129</v>
      </c>
      <c r="H718" s="34"/>
      <c r="I718" s="34" t="s">
        <v>246</v>
      </c>
      <c r="J718" s="35" t="s">
        <v>253</v>
      </c>
      <c r="K718" s="36" t="s">
        <v>165</v>
      </c>
      <c r="L718" s="36">
        <v>9</v>
      </c>
      <c r="M718" s="37" t="s">
        <v>78</v>
      </c>
      <c r="N718" s="36">
        <v>2</v>
      </c>
      <c r="O718" s="36"/>
      <c r="P718" s="36"/>
      <c r="Q718" s="37" t="s">
        <v>91</v>
      </c>
      <c r="R718" s="36"/>
      <c r="S718" s="36"/>
      <c r="T718" s="36"/>
      <c r="U718" s="36"/>
      <c r="V718" s="36"/>
      <c r="W718" s="39" t="str">
        <f t="shared" si="380"/>
        <v>НФИбд</v>
      </c>
      <c r="X718" s="36" t="s">
        <v>258</v>
      </c>
      <c r="Y718" s="36">
        <v>1</v>
      </c>
      <c r="Z718" s="36">
        <v>1</v>
      </c>
      <c r="AA718" s="39">
        <f t="shared" si="381"/>
        <v>11</v>
      </c>
      <c r="AB718" s="54">
        <v>9</v>
      </c>
      <c r="AC718" s="54">
        <v>2</v>
      </c>
      <c r="AD718" s="40">
        <f t="shared" si="382"/>
        <v>11</v>
      </c>
      <c r="AE718" s="41">
        <f t="shared" si="383"/>
        <v>1</v>
      </c>
      <c r="AF718" s="41">
        <f t="shared" si="384"/>
        <v>1</v>
      </c>
      <c r="AG718" s="42" t="s">
        <v>93</v>
      </c>
      <c r="AH718" s="37" t="s">
        <v>111</v>
      </c>
      <c r="AI718" s="37" t="s">
        <v>94</v>
      </c>
      <c r="AJ718" s="51" t="s">
        <v>254</v>
      </c>
      <c r="AK718" s="37"/>
      <c r="AL718" s="44">
        <f t="shared" si="385"/>
        <v>18</v>
      </c>
      <c r="AM718" s="44">
        <f t="shared" si="386"/>
        <v>0</v>
      </c>
      <c r="AN718" s="44">
        <f t="shared" si="387"/>
        <v>0</v>
      </c>
      <c r="AO718" s="44">
        <f t="shared" si="388"/>
        <v>0</v>
      </c>
      <c r="AP718" s="44">
        <f t="shared" si="389"/>
        <v>5.5</v>
      </c>
      <c r="AQ718" s="44">
        <f t="shared" si="390"/>
        <v>1</v>
      </c>
      <c r="AR718" s="44">
        <f t="shared" si="391"/>
        <v>0.9</v>
      </c>
      <c r="AS718" s="44">
        <f t="shared" si="392"/>
        <v>0</v>
      </c>
      <c r="AT718" s="44">
        <f t="shared" si="393"/>
        <v>0</v>
      </c>
      <c r="AU718" s="44">
        <f t="shared" si="394"/>
        <v>0</v>
      </c>
      <c r="AV718" s="44">
        <f>IF(M718="ПП",РПП*AA718*(U718/1.5),IF(M718="ВП",ВПр*AA718*(U718/1.5),IF(M718="РПА",РПА*AA718*(U718/1.5),IF(M718="КПА",кпа*AA718*(U718/1.5),0))))</f>
        <v>0</v>
      </c>
      <c r="AW718" s="44">
        <f t="shared" si="395"/>
        <v>0</v>
      </c>
      <c r="AX718" s="44">
        <f t="shared" si="396"/>
        <v>0</v>
      </c>
      <c r="AY718" s="44">
        <f t="shared" si="397"/>
        <v>0</v>
      </c>
      <c r="AZ718" s="44">
        <f t="shared" si="398"/>
        <v>0</v>
      </c>
      <c r="BA718" s="44">
        <f t="shared" si="399"/>
        <v>0</v>
      </c>
      <c r="BB718" s="44">
        <f t="shared" si="400"/>
        <v>0</v>
      </c>
      <c r="BC718" s="44">
        <f t="shared" si="401"/>
        <v>0</v>
      </c>
      <c r="BD718" s="44">
        <f t="shared" si="402"/>
        <v>0</v>
      </c>
      <c r="BE718" s="45">
        <f t="shared" si="403"/>
        <v>25.4</v>
      </c>
      <c r="BF718" s="46"/>
      <c r="BG718" s="47">
        <f t="shared" si="404"/>
        <v>18</v>
      </c>
      <c r="BH718" s="47">
        <f t="shared" si="405"/>
        <v>1</v>
      </c>
      <c r="BI718" s="47">
        <f t="shared" si="406"/>
        <v>7.4</v>
      </c>
      <c r="BJ718" s="48">
        <f t="shared" si="407"/>
        <v>0</v>
      </c>
      <c r="BK718" s="48">
        <f t="shared" si="408"/>
        <v>0</v>
      </c>
      <c r="BL718" s="48">
        <f t="shared" si="409"/>
        <v>0</v>
      </c>
    </row>
    <row r="719" spans="1:64" s="2" customFormat="1" ht="30" customHeight="1">
      <c r="A719" s="29" t="str">
        <f t="shared" si="376"/>
        <v>Д</v>
      </c>
      <c r="B719" s="29" t="str">
        <f t="shared" si="377"/>
        <v>Б</v>
      </c>
      <c r="C719" s="30" t="s">
        <v>256</v>
      </c>
      <c r="D719" s="31" t="str">
        <f t="shared" si="378"/>
        <v>'02.03.02</v>
      </c>
      <c r="E719" s="32" t="str">
        <f t="shared" si="379"/>
        <v>Фундаментальная информатика и информационные технологии</v>
      </c>
      <c r="F719" s="33" t="s">
        <v>74</v>
      </c>
      <c r="G719" s="33" t="s">
        <v>129</v>
      </c>
      <c r="H719" s="34"/>
      <c r="I719" s="34" t="s">
        <v>246</v>
      </c>
      <c r="J719" s="35" t="s">
        <v>253</v>
      </c>
      <c r="K719" s="38" t="s">
        <v>165</v>
      </c>
      <c r="L719" s="36">
        <v>9</v>
      </c>
      <c r="M719" s="37" t="s">
        <v>84</v>
      </c>
      <c r="N719" s="38"/>
      <c r="O719" s="38"/>
      <c r="P719" s="38">
        <v>4</v>
      </c>
      <c r="Q719" s="37"/>
      <c r="R719" s="38"/>
      <c r="S719" s="38"/>
      <c r="T719" s="38"/>
      <c r="U719" s="38"/>
      <c r="V719" s="38"/>
      <c r="W719" s="39" t="str">
        <f t="shared" si="380"/>
        <v>НФИбд</v>
      </c>
      <c r="X719" s="36" t="s">
        <v>258</v>
      </c>
      <c r="Y719" s="36">
        <v>1</v>
      </c>
      <c r="Z719" s="36">
        <v>1</v>
      </c>
      <c r="AA719" s="39">
        <f t="shared" si="381"/>
        <v>11</v>
      </c>
      <c r="AB719" s="53">
        <v>9</v>
      </c>
      <c r="AC719" s="53">
        <v>2</v>
      </c>
      <c r="AD719" s="40">
        <f t="shared" si="382"/>
        <v>24</v>
      </c>
      <c r="AE719" s="41">
        <f t="shared" si="383"/>
        <v>0.45833333333333331</v>
      </c>
      <c r="AF719" s="41">
        <f t="shared" si="384"/>
        <v>0.45833333333333331</v>
      </c>
      <c r="AG719" s="42" t="s">
        <v>93</v>
      </c>
      <c r="AH719" s="37" t="s">
        <v>81</v>
      </c>
      <c r="AI719" s="37" t="s">
        <v>94</v>
      </c>
      <c r="AJ719" s="43" t="s">
        <v>213</v>
      </c>
      <c r="AK719" s="37"/>
      <c r="AL719" s="44">
        <f t="shared" si="385"/>
        <v>0</v>
      </c>
      <c r="AM719" s="44">
        <f t="shared" si="386"/>
        <v>16.5</v>
      </c>
      <c r="AN719" s="44">
        <f t="shared" si="387"/>
        <v>0</v>
      </c>
      <c r="AO719" s="44">
        <f t="shared" si="388"/>
        <v>0</v>
      </c>
      <c r="AP719" s="44">
        <f t="shared" si="389"/>
        <v>0</v>
      </c>
      <c r="AQ719" s="44">
        <f t="shared" si="390"/>
        <v>0</v>
      </c>
      <c r="AR719" s="44">
        <f t="shared" si="391"/>
        <v>0</v>
      </c>
      <c r="AS719" s="44">
        <f t="shared" si="392"/>
        <v>0</v>
      </c>
      <c r="AT719" s="44">
        <f t="shared" si="393"/>
        <v>0</v>
      </c>
      <c r="AU719" s="44">
        <f t="shared" si="394"/>
        <v>0</v>
      </c>
      <c r="AV719" s="44">
        <f>IF(M719="ПП",РПП*AA719*(U719/1.5),IF(M719="ВП",ВПр*AA719*(U719/1.5),IF(M719="РПА",РПА*AA719*(U719/1.5),IF(M719="КПА",кпа*AA719*(U719/1.5),0))))</f>
        <v>0</v>
      </c>
      <c r="AW719" s="44">
        <f t="shared" si="395"/>
        <v>0</v>
      </c>
      <c r="AX719" s="44">
        <f t="shared" si="396"/>
        <v>0</v>
      </c>
      <c r="AY719" s="44">
        <f t="shared" si="397"/>
        <v>0</v>
      </c>
      <c r="AZ719" s="44">
        <f t="shared" si="398"/>
        <v>0</v>
      </c>
      <c r="BA719" s="44">
        <f t="shared" si="399"/>
        <v>0</v>
      </c>
      <c r="BB719" s="44">
        <f t="shared" si="400"/>
        <v>0</v>
      </c>
      <c r="BC719" s="44">
        <f t="shared" si="401"/>
        <v>0</v>
      </c>
      <c r="BD719" s="44">
        <f t="shared" si="402"/>
        <v>0</v>
      </c>
      <c r="BE719" s="45">
        <f t="shared" si="403"/>
        <v>16.5</v>
      </c>
      <c r="BF719" s="46"/>
      <c r="BG719" s="47">
        <f t="shared" si="404"/>
        <v>16.5</v>
      </c>
      <c r="BH719" s="47">
        <f t="shared" si="405"/>
        <v>2</v>
      </c>
      <c r="BI719" s="47">
        <f t="shared" si="406"/>
        <v>0</v>
      </c>
      <c r="BJ719" s="48">
        <f t="shared" si="407"/>
        <v>0</v>
      </c>
      <c r="BK719" s="48">
        <f t="shared" si="408"/>
        <v>0</v>
      </c>
      <c r="BL719" s="48">
        <f t="shared" si="409"/>
        <v>0</v>
      </c>
    </row>
    <row r="720" spans="1:64" s="2" customFormat="1" ht="30" customHeight="1">
      <c r="A720" s="29" t="str">
        <f t="shared" si="376"/>
        <v>Д</v>
      </c>
      <c r="B720" s="29" t="str">
        <f t="shared" si="377"/>
        <v>Б</v>
      </c>
      <c r="C720" s="30" t="s">
        <v>256</v>
      </c>
      <c r="D720" s="31" t="str">
        <f t="shared" si="378"/>
        <v>'02.03.02</v>
      </c>
      <c r="E720" s="32" t="str">
        <f t="shared" si="379"/>
        <v>Фундаментальная информатика и информационные технологии</v>
      </c>
      <c r="F720" s="33" t="s">
        <v>74</v>
      </c>
      <c r="G720" s="33" t="s">
        <v>129</v>
      </c>
      <c r="H720" s="34"/>
      <c r="I720" s="34" t="s">
        <v>130</v>
      </c>
      <c r="J720" s="35" t="s">
        <v>208</v>
      </c>
      <c r="K720" s="36" t="s">
        <v>159</v>
      </c>
      <c r="L720" s="36">
        <v>9</v>
      </c>
      <c r="M720" s="37" t="s">
        <v>78</v>
      </c>
      <c r="N720" s="36">
        <v>2</v>
      </c>
      <c r="O720" s="36"/>
      <c r="P720" s="36"/>
      <c r="Q720" s="37" t="s">
        <v>91</v>
      </c>
      <c r="R720" s="36"/>
      <c r="S720" s="36"/>
      <c r="T720" s="36"/>
      <c r="U720" s="36"/>
      <c r="V720" s="36"/>
      <c r="W720" s="39" t="str">
        <f t="shared" si="380"/>
        <v>НФИбд</v>
      </c>
      <c r="X720" s="36" t="s">
        <v>258</v>
      </c>
      <c r="Y720" s="36">
        <v>2</v>
      </c>
      <c r="Z720" s="36">
        <v>1</v>
      </c>
      <c r="AA720" s="39">
        <f t="shared" si="381"/>
        <v>23</v>
      </c>
      <c r="AB720" s="54">
        <v>18</v>
      </c>
      <c r="AC720" s="54">
        <v>5</v>
      </c>
      <c r="AD720" s="40">
        <f t="shared" si="382"/>
        <v>23</v>
      </c>
      <c r="AE720" s="41">
        <f t="shared" si="383"/>
        <v>1</v>
      </c>
      <c r="AF720" s="41">
        <f t="shared" si="384"/>
        <v>1</v>
      </c>
      <c r="AG720" s="42" t="s">
        <v>80</v>
      </c>
      <c r="AH720" s="37" t="s">
        <v>81</v>
      </c>
      <c r="AI720" s="37" t="s">
        <v>94</v>
      </c>
      <c r="AJ720" s="43" t="s">
        <v>124</v>
      </c>
      <c r="AK720" s="37"/>
      <c r="AL720" s="44">
        <f t="shared" si="385"/>
        <v>18</v>
      </c>
      <c r="AM720" s="44">
        <f t="shared" si="386"/>
        <v>0</v>
      </c>
      <c r="AN720" s="44">
        <f t="shared" si="387"/>
        <v>0</v>
      </c>
      <c r="AO720" s="44">
        <f t="shared" si="388"/>
        <v>0</v>
      </c>
      <c r="AP720" s="44">
        <f t="shared" si="389"/>
        <v>11.5</v>
      </c>
      <c r="AQ720" s="44">
        <f t="shared" si="390"/>
        <v>1</v>
      </c>
      <c r="AR720" s="44">
        <f t="shared" si="391"/>
        <v>0.9</v>
      </c>
      <c r="AS720" s="44">
        <f t="shared" si="392"/>
        <v>0</v>
      </c>
      <c r="AT720" s="44">
        <f t="shared" si="393"/>
        <v>0</v>
      </c>
      <c r="AU720" s="44">
        <f t="shared" si="394"/>
        <v>0</v>
      </c>
      <c r="AV720" s="44">
        <f>IF(M720="ПП",РПП*AA720*(U720/1.5),IF(M720="ВП",ВПр*AA720*(U720/1.5),IF(M720="РПА",РПА*AA720*(U720/1.5),IF(M720="КПА",кпа*AA720*(U720/1.5),0))))</f>
        <v>0</v>
      </c>
      <c r="AW720" s="44">
        <f t="shared" si="395"/>
        <v>0</v>
      </c>
      <c r="AX720" s="44">
        <f t="shared" si="396"/>
        <v>0</v>
      </c>
      <c r="AY720" s="44">
        <f t="shared" si="397"/>
        <v>0</v>
      </c>
      <c r="AZ720" s="44">
        <f t="shared" si="398"/>
        <v>0</v>
      </c>
      <c r="BA720" s="44">
        <f t="shared" si="399"/>
        <v>0</v>
      </c>
      <c r="BB720" s="44">
        <f t="shared" si="400"/>
        <v>0</v>
      </c>
      <c r="BC720" s="44">
        <f t="shared" si="401"/>
        <v>0</v>
      </c>
      <c r="BD720" s="44">
        <f t="shared" si="402"/>
        <v>0</v>
      </c>
      <c r="BE720" s="45">
        <f t="shared" si="403"/>
        <v>31.4</v>
      </c>
      <c r="BF720" s="46"/>
      <c r="BG720" s="47">
        <f t="shared" si="404"/>
        <v>18</v>
      </c>
      <c r="BH720" s="47">
        <f t="shared" si="405"/>
        <v>1</v>
      </c>
      <c r="BI720" s="47">
        <f t="shared" si="406"/>
        <v>13.4</v>
      </c>
      <c r="BJ720" s="48">
        <f t="shared" si="407"/>
        <v>0</v>
      </c>
      <c r="BK720" s="48">
        <f t="shared" si="408"/>
        <v>0</v>
      </c>
      <c r="BL720" s="48">
        <f t="shared" si="409"/>
        <v>0</v>
      </c>
    </row>
    <row r="721" spans="1:64" s="2" customFormat="1" ht="30" customHeight="1">
      <c r="A721" s="29" t="str">
        <f t="shared" si="376"/>
        <v>Д</v>
      </c>
      <c r="B721" s="29" t="str">
        <f t="shared" si="377"/>
        <v>Б</v>
      </c>
      <c r="C721" s="30" t="s">
        <v>256</v>
      </c>
      <c r="D721" s="31" t="str">
        <f t="shared" si="378"/>
        <v>'02.03.02</v>
      </c>
      <c r="E721" s="32" t="str">
        <f t="shared" si="379"/>
        <v>Фундаментальная информатика и информационные технологии</v>
      </c>
      <c r="F721" s="33" t="s">
        <v>74</v>
      </c>
      <c r="G721" s="33" t="s">
        <v>129</v>
      </c>
      <c r="H721" s="34"/>
      <c r="I721" s="34" t="s">
        <v>130</v>
      </c>
      <c r="J721" s="35" t="s">
        <v>208</v>
      </c>
      <c r="K721" s="36" t="s">
        <v>159</v>
      </c>
      <c r="L721" s="36">
        <v>9</v>
      </c>
      <c r="M721" s="37" t="s">
        <v>108</v>
      </c>
      <c r="N721" s="36"/>
      <c r="O721" s="36">
        <v>4</v>
      </c>
      <c r="P721" s="36"/>
      <c r="Q721" s="37"/>
      <c r="R721" s="36"/>
      <c r="S721" s="36"/>
      <c r="T721" s="36"/>
      <c r="U721" s="36"/>
      <c r="V721" s="36"/>
      <c r="W721" s="39" t="str">
        <f t="shared" si="380"/>
        <v>НФИбд</v>
      </c>
      <c r="X721" s="36" t="s">
        <v>258</v>
      </c>
      <c r="Y721" s="36">
        <v>1</v>
      </c>
      <c r="Z721" s="36">
        <v>1</v>
      </c>
      <c r="AA721" s="39">
        <f t="shared" si="381"/>
        <v>12</v>
      </c>
      <c r="AB721" s="53">
        <v>9</v>
      </c>
      <c r="AC721" s="53">
        <v>3</v>
      </c>
      <c r="AD721" s="40">
        <f t="shared" si="382"/>
        <v>12</v>
      </c>
      <c r="AE721" s="41">
        <f t="shared" si="383"/>
        <v>1</v>
      </c>
      <c r="AF721" s="41">
        <f t="shared" si="384"/>
        <v>1</v>
      </c>
      <c r="AG721" s="42" t="s">
        <v>80</v>
      </c>
      <c r="AH721" s="37" t="s">
        <v>81</v>
      </c>
      <c r="AI721" s="37" t="s">
        <v>94</v>
      </c>
      <c r="AJ721" s="43" t="s">
        <v>124</v>
      </c>
      <c r="AK721" s="37"/>
      <c r="AL721" s="44">
        <f t="shared" si="385"/>
        <v>0</v>
      </c>
      <c r="AM721" s="44">
        <f t="shared" si="386"/>
        <v>0</v>
      </c>
      <c r="AN721" s="44">
        <f t="shared" si="387"/>
        <v>36</v>
      </c>
      <c r="AO721" s="44">
        <f t="shared" si="388"/>
        <v>0</v>
      </c>
      <c r="AP721" s="44">
        <f t="shared" si="389"/>
        <v>0</v>
      </c>
      <c r="AQ721" s="44">
        <f t="shared" si="390"/>
        <v>0</v>
      </c>
      <c r="AR721" s="44">
        <f t="shared" si="391"/>
        <v>0</v>
      </c>
      <c r="AS721" s="44">
        <f t="shared" si="392"/>
        <v>0</v>
      </c>
      <c r="AT721" s="44">
        <f t="shared" si="393"/>
        <v>0</v>
      </c>
      <c r="AU721" s="44">
        <f t="shared" si="394"/>
        <v>0</v>
      </c>
      <c r="AV721" s="44">
        <f>IF(M721="ПП",РПП*AA721*(U721/1.5),IF(M721="ВП",ВПр*AA721*(U721/1.5),IF(M721="РПА",РПА*AA721*(U721/1.5),IF(M721="КПА",кпа*AA721*(U721/1.5),0))))</f>
        <v>0</v>
      </c>
      <c r="AW721" s="44">
        <f t="shared" si="395"/>
        <v>0</v>
      </c>
      <c r="AX721" s="44">
        <f t="shared" si="396"/>
        <v>0</v>
      </c>
      <c r="AY721" s="44">
        <f t="shared" si="397"/>
        <v>0</v>
      </c>
      <c r="AZ721" s="44">
        <f t="shared" si="398"/>
        <v>0</v>
      </c>
      <c r="BA721" s="44">
        <f t="shared" si="399"/>
        <v>0</v>
      </c>
      <c r="BB721" s="44">
        <f t="shared" si="400"/>
        <v>0</v>
      </c>
      <c r="BC721" s="44">
        <f t="shared" si="401"/>
        <v>0</v>
      </c>
      <c r="BD721" s="44">
        <f t="shared" si="402"/>
        <v>0</v>
      </c>
      <c r="BE721" s="45">
        <f t="shared" si="403"/>
        <v>36</v>
      </c>
      <c r="BF721" s="46"/>
      <c r="BG721" s="47">
        <f t="shared" si="404"/>
        <v>36</v>
      </c>
      <c r="BH721" s="47">
        <f t="shared" si="405"/>
        <v>2</v>
      </c>
      <c r="BI721" s="47">
        <f t="shared" si="406"/>
        <v>0</v>
      </c>
      <c r="BJ721" s="48">
        <f t="shared" si="407"/>
        <v>0</v>
      </c>
      <c r="BK721" s="48">
        <f t="shared" si="408"/>
        <v>0</v>
      </c>
      <c r="BL721" s="48">
        <f t="shared" si="409"/>
        <v>0</v>
      </c>
    </row>
    <row r="722" spans="1:64" s="2" customFormat="1" ht="30" customHeight="1">
      <c r="A722" s="29" t="str">
        <f t="shared" si="376"/>
        <v>Д</v>
      </c>
      <c r="B722" s="29" t="str">
        <f t="shared" si="377"/>
        <v>Б</v>
      </c>
      <c r="C722" s="30" t="s">
        <v>256</v>
      </c>
      <c r="D722" s="31" t="str">
        <f t="shared" si="378"/>
        <v>'02.03.02</v>
      </c>
      <c r="E722" s="32" t="str">
        <f t="shared" si="379"/>
        <v>Фундаментальная информатика и информационные технологии</v>
      </c>
      <c r="F722" s="33" t="s">
        <v>74</v>
      </c>
      <c r="G722" s="33" t="s">
        <v>129</v>
      </c>
      <c r="H722" s="34"/>
      <c r="I722" s="34" t="s">
        <v>130</v>
      </c>
      <c r="J722" s="35" t="s">
        <v>208</v>
      </c>
      <c r="K722" s="36" t="s">
        <v>159</v>
      </c>
      <c r="L722" s="36">
        <v>9</v>
      </c>
      <c r="M722" s="37" t="s">
        <v>108</v>
      </c>
      <c r="N722" s="36"/>
      <c r="O722" s="36">
        <v>4</v>
      </c>
      <c r="P722" s="36"/>
      <c r="Q722" s="37"/>
      <c r="R722" s="36"/>
      <c r="S722" s="36"/>
      <c r="T722" s="36"/>
      <c r="U722" s="36"/>
      <c r="V722" s="36"/>
      <c r="W722" s="39" t="str">
        <f t="shared" si="380"/>
        <v>НФИбд</v>
      </c>
      <c r="X722" s="36" t="s">
        <v>258</v>
      </c>
      <c r="Y722" s="36">
        <v>1</v>
      </c>
      <c r="Z722" s="36">
        <v>1</v>
      </c>
      <c r="AA722" s="39">
        <f t="shared" si="381"/>
        <v>11</v>
      </c>
      <c r="AB722" s="53">
        <v>9</v>
      </c>
      <c r="AC722" s="53">
        <v>2</v>
      </c>
      <c r="AD722" s="40">
        <f t="shared" si="382"/>
        <v>12</v>
      </c>
      <c r="AE722" s="41">
        <f t="shared" si="383"/>
        <v>0.91666666666666663</v>
      </c>
      <c r="AF722" s="41">
        <f t="shared" si="384"/>
        <v>0.91666666666666663</v>
      </c>
      <c r="AG722" s="42" t="s">
        <v>80</v>
      </c>
      <c r="AH722" s="37" t="s">
        <v>81</v>
      </c>
      <c r="AI722" s="37" t="s">
        <v>94</v>
      </c>
      <c r="AJ722" s="43" t="s">
        <v>124</v>
      </c>
      <c r="AK722" s="37"/>
      <c r="AL722" s="44">
        <f t="shared" si="385"/>
        <v>0</v>
      </c>
      <c r="AM722" s="44">
        <f t="shared" si="386"/>
        <v>0</v>
      </c>
      <c r="AN722" s="44">
        <f t="shared" si="387"/>
        <v>33</v>
      </c>
      <c r="AO722" s="44">
        <f t="shared" si="388"/>
        <v>0</v>
      </c>
      <c r="AP722" s="44">
        <f t="shared" si="389"/>
        <v>0</v>
      </c>
      <c r="AQ722" s="44">
        <f t="shared" si="390"/>
        <v>0</v>
      </c>
      <c r="AR722" s="44">
        <f t="shared" si="391"/>
        <v>0</v>
      </c>
      <c r="AS722" s="44">
        <f t="shared" si="392"/>
        <v>0</v>
      </c>
      <c r="AT722" s="44">
        <f t="shared" si="393"/>
        <v>0</v>
      </c>
      <c r="AU722" s="44">
        <f t="shared" si="394"/>
        <v>0</v>
      </c>
      <c r="AV722" s="44">
        <f>IF(M722="ПП",РПП*AA722*(U722/1.5),IF(M722="ВП",ВПр*AA722*(U722/1.5),IF(M722="РПА",РПА*AA722*(U722/1.5),IF(M722="КПА",кпа*AA722*(U722/1.5),0))))</f>
        <v>0</v>
      </c>
      <c r="AW722" s="44">
        <f t="shared" si="395"/>
        <v>0</v>
      </c>
      <c r="AX722" s="44">
        <f t="shared" si="396"/>
        <v>0</v>
      </c>
      <c r="AY722" s="44">
        <f t="shared" si="397"/>
        <v>0</v>
      </c>
      <c r="AZ722" s="44">
        <f t="shared" si="398"/>
        <v>0</v>
      </c>
      <c r="BA722" s="44">
        <f t="shared" si="399"/>
        <v>0</v>
      </c>
      <c r="BB722" s="44">
        <f t="shared" si="400"/>
        <v>0</v>
      </c>
      <c r="BC722" s="44">
        <f t="shared" si="401"/>
        <v>0</v>
      </c>
      <c r="BD722" s="44">
        <f t="shared" si="402"/>
        <v>0</v>
      </c>
      <c r="BE722" s="45">
        <f t="shared" si="403"/>
        <v>33</v>
      </c>
      <c r="BF722" s="46"/>
      <c r="BG722" s="47">
        <f t="shared" si="404"/>
        <v>33</v>
      </c>
      <c r="BH722" s="47">
        <f t="shared" si="405"/>
        <v>2</v>
      </c>
      <c r="BI722" s="47">
        <f t="shared" si="406"/>
        <v>0</v>
      </c>
      <c r="BJ722" s="48">
        <f t="shared" si="407"/>
        <v>0</v>
      </c>
      <c r="BK722" s="48">
        <f t="shared" si="408"/>
        <v>0</v>
      </c>
      <c r="BL722" s="48">
        <f t="shared" si="409"/>
        <v>0</v>
      </c>
    </row>
    <row r="723" spans="1:64" s="2" customFormat="1" ht="30" customHeight="1">
      <c r="A723" s="29" t="str">
        <f t="shared" si="376"/>
        <v>Д</v>
      </c>
      <c r="B723" s="29" t="str">
        <f t="shared" si="377"/>
        <v>Б</v>
      </c>
      <c r="C723" s="30" t="s">
        <v>256</v>
      </c>
      <c r="D723" s="31" t="str">
        <f t="shared" si="378"/>
        <v>'02.03.02</v>
      </c>
      <c r="E723" s="32" t="str">
        <f t="shared" si="379"/>
        <v>Фундаментальная информатика и информационные технологии</v>
      </c>
      <c r="F723" s="33" t="s">
        <v>74</v>
      </c>
      <c r="G723" s="33" t="s">
        <v>129</v>
      </c>
      <c r="H723" s="34"/>
      <c r="I723" s="34" t="s">
        <v>130</v>
      </c>
      <c r="J723" s="35" t="s">
        <v>209</v>
      </c>
      <c r="K723" s="36" t="s">
        <v>165</v>
      </c>
      <c r="L723" s="36">
        <v>9</v>
      </c>
      <c r="M723" s="37" t="s">
        <v>108</v>
      </c>
      <c r="N723" s="36"/>
      <c r="O723" s="36">
        <v>4</v>
      </c>
      <c r="P723" s="36"/>
      <c r="Q723" s="37" t="s">
        <v>85</v>
      </c>
      <c r="R723" s="36"/>
      <c r="S723" s="36"/>
      <c r="T723" s="36"/>
      <c r="U723" s="36"/>
      <c r="V723" s="36"/>
      <c r="W723" s="39" t="str">
        <f t="shared" si="380"/>
        <v>НФИбд</v>
      </c>
      <c r="X723" s="36" t="s">
        <v>258</v>
      </c>
      <c r="Y723" s="36">
        <v>1</v>
      </c>
      <c r="Z723" s="36">
        <v>1</v>
      </c>
      <c r="AA723" s="39">
        <f t="shared" si="381"/>
        <v>12</v>
      </c>
      <c r="AB723" s="53">
        <v>9</v>
      </c>
      <c r="AC723" s="53">
        <v>3</v>
      </c>
      <c r="AD723" s="40">
        <f t="shared" si="382"/>
        <v>12</v>
      </c>
      <c r="AE723" s="41">
        <f t="shared" si="383"/>
        <v>1</v>
      </c>
      <c r="AF723" s="41">
        <f t="shared" si="384"/>
        <v>1</v>
      </c>
      <c r="AG723" s="42" t="s">
        <v>80</v>
      </c>
      <c r="AH723" s="37" t="s">
        <v>81</v>
      </c>
      <c r="AI723" s="37" t="s">
        <v>94</v>
      </c>
      <c r="AJ723" s="43" t="s">
        <v>197</v>
      </c>
      <c r="AK723" s="37"/>
      <c r="AL723" s="44">
        <f t="shared" si="385"/>
        <v>0</v>
      </c>
      <c r="AM723" s="44">
        <f t="shared" si="386"/>
        <v>0</v>
      </c>
      <c r="AN723" s="44">
        <f t="shared" si="387"/>
        <v>36</v>
      </c>
      <c r="AO723" s="44">
        <f t="shared" si="388"/>
        <v>0</v>
      </c>
      <c r="AP723" s="44">
        <f t="shared" si="389"/>
        <v>6</v>
      </c>
      <c r="AQ723" s="44">
        <f t="shared" si="390"/>
        <v>1</v>
      </c>
      <c r="AR723" s="44">
        <f t="shared" si="391"/>
        <v>0</v>
      </c>
      <c r="AS723" s="44">
        <f t="shared" si="392"/>
        <v>0</v>
      </c>
      <c r="AT723" s="44">
        <f t="shared" si="393"/>
        <v>0</v>
      </c>
      <c r="AU723" s="44">
        <f t="shared" si="394"/>
        <v>0</v>
      </c>
      <c r="AV723" s="44">
        <f>IF(M723="ПП",РПП*AA723*(U723/1.5),IF(M723="ВП",ВПр*AA723*(U723/1.5),IF(M723="РПА",РПА*AA723*(U723/1.5),IF(M723="КПА",кпа*AA723*(U723/1.5),0))))</f>
        <v>0</v>
      </c>
      <c r="AW723" s="44">
        <f t="shared" si="395"/>
        <v>0</v>
      </c>
      <c r="AX723" s="44">
        <f t="shared" si="396"/>
        <v>0</v>
      </c>
      <c r="AY723" s="44">
        <f t="shared" si="397"/>
        <v>0</v>
      </c>
      <c r="AZ723" s="44">
        <f t="shared" si="398"/>
        <v>0</v>
      </c>
      <c r="BA723" s="44">
        <f t="shared" si="399"/>
        <v>0</v>
      </c>
      <c r="BB723" s="44">
        <f t="shared" si="400"/>
        <v>0</v>
      </c>
      <c r="BC723" s="44">
        <f t="shared" si="401"/>
        <v>0</v>
      </c>
      <c r="BD723" s="44">
        <f t="shared" si="402"/>
        <v>0</v>
      </c>
      <c r="BE723" s="45">
        <f t="shared" si="403"/>
        <v>43</v>
      </c>
      <c r="BF723" s="46"/>
      <c r="BG723" s="47">
        <f t="shared" si="404"/>
        <v>36</v>
      </c>
      <c r="BH723" s="47">
        <f t="shared" si="405"/>
        <v>2</v>
      </c>
      <c r="BI723" s="47">
        <f t="shared" si="406"/>
        <v>7</v>
      </c>
      <c r="BJ723" s="48">
        <f t="shared" si="407"/>
        <v>0</v>
      </c>
      <c r="BK723" s="48">
        <f t="shared" si="408"/>
        <v>0</v>
      </c>
      <c r="BL723" s="48">
        <f t="shared" si="409"/>
        <v>0</v>
      </c>
    </row>
    <row r="724" spans="1:64" s="2" customFormat="1" ht="30" customHeight="1">
      <c r="A724" s="29" t="str">
        <f t="shared" si="376"/>
        <v>Д</v>
      </c>
      <c r="B724" s="29" t="str">
        <f t="shared" si="377"/>
        <v>Б</v>
      </c>
      <c r="C724" s="30" t="s">
        <v>256</v>
      </c>
      <c r="D724" s="31" t="str">
        <f t="shared" si="378"/>
        <v>'02.03.02</v>
      </c>
      <c r="E724" s="32" t="str">
        <f t="shared" si="379"/>
        <v>Фундаментальная информатика и информационные технологии</v>
      </c>
      <c r="F724" s="33" t="s">
        <v>74</v>
      </c>
      <c r="G724" s="33" t="s">
        <v>129</v>
      </c>
      <c r="H724" s="34"/>
      <c r="I724" s="34" t="s">
        <v>130</v>
      </c>
      <c r="J724" s="35" t="s">
        <v>209</v>
      </c>
      <c r="K724" s="36" t="s">
        <v>165</v>
      </c>
      <c r="L724" s="36">
        <v>9</v>
      </c>
      <c r="M724" s="37" t="s">
        <v>108</v>
      </c>
      <c r="N724" s="36"/>
      <c r="O724" s="36">
        <v>4</v>
      </c>
      <c r="P724" s="36"/>
      <c r="Q724" s="37" t="s">
        <v>85</v>
      </c>
      <c r="R724" s="36"/>
      <c r="S724" s="36"/>
      <c r="T724" s="36"/>
      <c r="U724" s="36"/>
      <c r="V724" s="36"/>
      <c r="W724" s="39" t="str">
        <f t="shared" si="380"/>
        <v>НФИбд</v>
      </c>
      <c r="X724" s="36" t="s">
        <v>258</v>
      </c>
      <c r="Y724" s="36">
        <v>1</v>
      </c>
      <c r="Z724" s="36">
        <v>1</v>
      </c>
      <c r="AA724" s="39">
        <f t="shared" si="381"/>
        <v>11</v>
      </c>
      <c r="AB724" s="53">
        <v>9</v>
      </c>
      <c r="AC724" s="53">
        <v>2</v>
      </c>
      <c r="AD724" s="40">
        <f t="shared" si="382"/>
        <v>12</v>
      </c>
      <c r="AE724" s="41">
        <f t="shared" si="383"/>
        <v>0.91666666666666663</v>
      </c>
      <c r="AF724" s="41">
        <f t="shared" si="384"/>
        <v>0.91666666666666663</v>
      </c>
      <c r="AG724" s="42" t="s">
        <v>80</v>
      </c>
      <c r="AH724" s="37" t="s">
        <v>111</v>
      </c>
      <c r="AI724" s="37" t="s">
        <v>94</v>
      </c>
      <c r="AJ724" s="50" t="s">
        <v>112</v>
      </c>
      <c r="AK724" s="37"/>
      <c r="AL724" s="44">
        <f t="shared" si="385"/>
        <v>0</v>
      </c>
      <c r="AM724" s="44">
        <f t="shared" si="386"/>
        <v>0</v>
      </c>
      <c r="AN724" s="44">
        <f t="shared" si="387"/>
        <v>33</v>
      </c>
      <c r="AO724" s="44">
        <f t="shared" si="388"/>
        <v>0</v>
      </c>
      <c r="AP724" s="44">
        <f t="shared" si="389"/>
        <v>5.5</v>
      </c>
      <c r="AQ724" s="44">
        <f t="shared" si="390"/>
        <v>1</v>
      </c>
      <c r="AR724" s="44">
        <f t="shared" si="391"/>
        <v>0</v>
      </c>
      <c r="AS724" s="44">
        <f t="shared" si="392"/>
        <v>0</v>
      </c>
      <c r="AT724" s="44">
        <f t="shared" si="393"/>
        <v>0</v>
      </c>
      <c r="AU724" s="44">
        <f t="shared" si="394"/>
        <v>0</v>
      </c>
      <c r="AV724" s="44">
        <f>IF(M724="ПП",РПП*AA724*(U724/1.5),IF(M724="ВП",ВПр*AA724*(U724/1.5),IF(M724="РПА",РПА*AA724*(U724/1.5),IF(M724="КПА",кпа*AA724*(U724/1.5),0))))</f>
        <v>0</v>
      </c>
      <c r="AW724" s="44">
        <f t="shared" si="395"/>
        <v>0</v>
      </c>
      <c r="AX724" s="44">
        <f t="shared" si="396"/>
        <v>0</v>
      </c>
      <c r="AY724" s="44">
        <f t="shared" si="397"/>
        <v>0</v>
      </c>
      <c r="AZ724" s="44">
        <f t="shared" si="398"/>
        <v>0</v>
      </c>
      <c r="BA724" s="44">
        <f t="shared" si="399"/>
        <v>0</v>
      </c>
      <c r="BB724" s="44">
        <f t="shared" si="400"/>
        <v>0</v>
      </c>
      <c r="BC724" s="44">
        <f t="shared" si="401"/>
        <v>0</v>
      </c>
      <c r="BD724" s="44">
        <f t="shared" si="402"/>
        <v>0</v>
      </c>
      <c r="BE724" s="45">
        <f t="shared" si="403"/>
        <v>39.5</v>
      </c>
      <c r="BF724" s="46"/>
      <c r="BG724" s="47">
        <f t="shared" si="404"/>
        <v>33</v>
      </c>
      <c r="BH724" s="47">
        <f t="shared" si="405"/>
        <v>2</v>
      </c>
      <c r="BI724" s="47">
        <f t="shared" si="406"/>
        <v>6.5</v>
      </c>
      <c r="BJ724" s="48">
        <f t="shared" si="407"/>
        <v>0</v>
      </c>
      <c r="BK724" s="48">
        <f t="shared" si="408"/>
        <v>0</v>
      </c>
      <c r="BL724" s="48">
        <f t="shared" si="409"/>
        <v>0</v>
      </c>
    </row>
    <row r="725" spans="1:64" s="2" customFormat="1" ht="30" customHeight="1">
      <c r="A725" s="29" t="str">
        <f t="shared" si="376"/>
        <v>Д</v>
      </c>
      <c r="B725" s="29" t="str">
        <f t="shared" si="377"/>
        <v>Б</v>
      </c>
      <c r="C725" s="30" t="s">
        <v>256</v>
      </c>
      <c r="D725" s="31" t="str">
        <f t="shared" si="378"/>
        <v>'02.03.02</v>
      </c>
      <c r="E725" s="32" t="str">
        <f t="shared" si="379"/>
        <v>Фундаментальная информатика и информационные технологии</v>
      </c>
      <c r="F725" s="33" t="s">
        <v>154</v>
      </c>
      <c r="G725" s="33" t="s">
        <v>75</v>
      </c>
      <c r="H725" s="34"/>
      <c r="I725" s="34"/>
      <c r="J725" s="35" t="s">
        <v>166</v>
      </c>
      <c r="K725" s="36" t="s">
        <v>167</v>
      </c>
      <c r="L725" s="36">
        <v>9</v>
      </c>
      <c r="M725" s="37" t="s">
        <v>168</v>
      </c>
      <c r="N725" s="36"/>
      <c r="O725" s="36"/>
      <c r="P725" s="36"/>
      <c r="Q725" s="37"/>
      <c r="R725" s="36"/>
      <c r="S725" s="36"/>
      <c r="T725" s="36"/>
      <c r="U725" s="36"/>
      <c r="V725" s="36">
        <v>15</v>
      </c>
      <c r="W725" s="39" t="str">
        <f t="shared" si="380"/>
        <v>НФИбд</v>
      </c>
      <c r="X725" s="36" t="s">
        <v>258</v>
      </c>
      <c r="Y725" s="36">
        <v>1</v>
      </c>
      <c r="Z725" s="36">
        <v>1</v>
      </c>
      <c r="AA725" s="39">
        <f t="shared" si="381"/>
        <v>5</v>
      </c>
      <c r="AB725" s="49">
        <v>3</v>
      </c>
      <c r="AC725" s="49">
        <v>2</v>
      </c>
      <c r="AD725" s="40">
        <f t="shared" si="382"/>
        <v>1</v>
      </c>
      <c r="AE725" s="41">
        <f t="shared" si="383"/>
        <v>1</v>
      </c>
      <c r="AF725" s="41">
        <f t="shared" si="384"/>
        <v>5</v>
      </c>
      <c r="AG725" s="42" t="s">
        <v>80</v>
      </c>
      <c r="AH725" s="37" t="s">
        <v>169</v>
      </c>
      <c r="AI725" s="37"/>
      <c r="AJ725" s="55" t="s">
        <v>170</v>
      </c>
      <c r="AK725" s="37"/>
      <c r="AL725" s="44">
        <f t="shared" si="385"/>
        <v>0</v>
      </c>
      <c r="AM725" s="44">
        <f t="shared" si="386"/>
        <v>0</v>
      </c>
      <c r="AN725" s="44">
        <f t="shared" si="387"/>
        <v>0</v>
      </c>
      <c r="AO725" s="44">
        <f t="shared" si="388"/>
        <v>0</v>
      </c>
      <c r="AP725" s="44">
        <f t="shared" si="389"/>
        <v>0</v>
      </c>
      <c r="AQ725" s="44">
        <f t="shared" si="390"/>
        <v>0</v>
      </c>
      <c r="AR725" s="44">
        <f t="shared" si="391"/>
        <v>0</v>
      </c>
      <c r="AS725" s="44">
        <f t="shared" si="392"/>
        <v>0</v>
      </c>
      <c r="AT725" s="44">
        <f t="shared" si="393"/>
        <v>0</v>
      </c>
      <c r="AU725" s="44">
        <f t="shared" si="394"/>
        <v>0</v>
      </c>
      <c r="AV725" s="44">
        <f>IF(M725="ПП",РПП*AA725*(U725/1.5),IF(M725="ВП",ВПр*AA725*(U725/1.5),IF(M725="РПА",РПА*AA725*(U725/1.5),IF(M725="КПА",кпа*AA725*(U725/1.5),0))))</f>
        <v>0</v>
      </c>
      <c r="AW725" s="44">
        <f t="shared" si="395"/>
        <v>60</v>
      </c>
      <c r="AX725" s="44">
        <f t="shared" si="396"/>
        <v>0</v>
      </c>
      <c r="AY725" s="44">
        <f t="shared" si="397"/>
        <v>0</v>
      </c>
      <c r="AZ725" s="44">
        <f t="shared" si="398"/>
        <v>0</v>
      </c>
      <c r="BA725" s="44">
        <f t="shared" si="399"/>
        <v>0</v>
      </c>
      <c r="BB725" s="44">
        <f t="shared" si="400"/>
        <v>0</v>
      </c>
      <c r="BC725" s="44">
        <f t="shared" si="401"/>
        <v>0</v>
      </c>
      <c r="BD725" s="44">
        <f t="shared" si="402"/>
        <v>0</v>
      </c>
      <c r="BE725" s="45">
        <f t="shared" si="403"/>
        <v>60</v>
      </c>
      <c r="BF725" s="46"/>
      <c r="BG725" s="47">
        <f t="shared" si="404"/>
        <v>0</v>
      </c>
      <c r="BH725" s="47">
        <f t="shared" si="405"/>
        <v>0</v>
      </c>
      <c r="BI725" s="47">
        <f t="shared" si="406"/>
        <v>0</v>
      </c>
      <c r="BJ725" s="48">
        <f t="shared" si="407"/>
        <v>0</v>
      </c>
      <c r="BK725" s="48">
        <f t="shared" si="408"/>
        <v>0</v>
      </c>
      <c r="BL725" s="48">
        <f t="shared" si="409"/>
        <v>60</v>
      </c>
    </row>
    <row r="726" spans="1:64" s="2" customFormat="1" ht="30" customHeight="1">
      <c r="A726" s="29" t="str">
        <f t="shared" si="376"/>
        <v>Д</v>
      </c>
      <c r="B726" s="29" t="str">
        <f t="shared" si="377"/>
        <v>Б</v>
      </c>
      <c r="C726" s="30" t="s">
        <v>256</v>
      </c>
      <c r="D726" s="31" t="str">
        <f t="shared" si="378"/>
        <v>'02.03.02</v>
      </c>
      <c r="E726" s="32" t="str">
        <f t="shared" si="379"/>
        <v>Фундаментальная информатика и информационные технологии</v>
      </c>
      <c r="F726" s="33" t="s">
        <v>154</v>
      </c>
      <c r="G726" s="33" t="s">
        <v>75</v>
      </c>
      <c r="H726" s="34"/>
      <c r="I726" s="34"/>
      <c r="J726" s="35" t="s">
        <v>166</v>
      </c>
      <c r="K726" s="36" t="s">
        <v>167</v>
      </c>
      <c r="L726" s="36">
        <v>9</v>
      </c>
      <c r="M726" s="37" t="s">
        <v>168</v>
      </c>
      <c r="N726" s="36"/>
      <c r="O726" s="36"/>
      <c r="P726" s="36"/>
      <c r="Q726" s="37"/>
      <c r="R726" s="36"/>
      <c r="S726" s="36"/>
      <c r="T726" s="36"/>
      <c r="U726" s="36"/>
      <c r="V726" s="36">
        <v>15</v>
      </c>
      <c r="W726" s="39" t="str">
        <f t="shared" si="380"/>
        <v>НФИбд</v>
      </c>
      <c r="X726" s="36" t="s">
        <v>258</v>
      </c>
      <c r="Y726" s="36">
        <v>1</v>
      </c>
      <c r="Z726" s="36">
        <v>1</v>
      </c>
      <c r="AA726" s="39">
        <f t="shared" si="381"/>
        <v>4</v>
      </c>
      <c r="AB726" s="49">
        <v>3</v>
      </c>
      <c r="AC726" s="49">
        <v>1</v>
      </c>
      <c r="AD726" s="40">
        <f t="shared" si="382"/>
        <v>1</v>
      </c>
      <c r="AE726" s="41">
        <f t="shared" si="383"/>
        <v>1</v>
      </c>
      <c r="AF726" s="41">
        <f t="shared" si="384"/>
        <v>4</v>
      </c>
      <c r="AG726" s="42" t="s">
        <v>80</v>
      </c>
      <c r="AH726" s="37" t="s">
        <v>81</v>
      </c>
      <c r="AI726" s="37" t="s">
        <v>94</v>
      </c>
      <c r="AJ726" s="51" t="s">
        <v>150</v>
      </c>
      <c r="AK726" s="37"/>
      <c r="AL726" s="44">
        <f t="shared" si="385"/>
        <v>0</v>
      </c>
      <c r="AM726" s="44">
        <f t="shared" si="386"/>
        <v>0</v>
      </c>
      <c r="AN726" s="44">
        <f t="shared" si="387"/>
        <v>0</v>
      </c>
      <c r="AO726" s="44">
        <f t="shared" si="388"/>
        <v>0</v>
      </c>
      <c r="AP726" s="44">
        <f t="shared" si="389"/>
        <v>0</v>
      </c>
      <c r="AQ726" s="44">
        <f t="shared" si="390"/>
        <v>0</v>
      </c>
      <c r="AR726" s="44">
        <f t="shared" si="391"/>
        <v>0</v>
      </c>
      <c r="AS726" s="44">
        <f t="shared" si="392"/>
        <v>0</v>
      </c>
      <c r="AT726" s="44">
        <f t="shared" si="393"/>
        <v>0</v>
      </c>
      <c r="AU726" s="44">
        <f t="shared" si="394"/>
        <v>0</v>
      </c>
      <c r="AV726" s="44">
        <f>IF(M726="ПП",РПП*AA726*(U726/1.5),IF(M726="ВП",ВПр*AA726*(U726/1.5),IF(M726="РПА",РПА*AA726*(U726/1.5),IF(M726="КПА",кпа*AA726*(U726/1.5),0))))</f>
        <v>0</v>
      </c>
      <c r="AW726" s="44">
        <f t="shared" si="395"/>
        <v>45</v>
      </c>
      <c r="AX726" s="44">
        <f t="shared" si="396"/>
        <v>0</v>
      </c>
      <c r="AY726" s="44">
        <f t="shared" si="397"/>
        <v>0</v>
      </c>
      <c r="AZ726" s="44">
        <f t="shared" si="398"/>
        <v>0</v>
      </c>
      <c r="BA726" s="44">
        <f t="shared" si="399"/>
        <v>0</v>
      </c>
      <c r="BB726" s="44">
        <f t="shared" si="400"/>
        <v>0</v>
      </c>
      <c r="BC726" s="44">
        <f t="shared" si="401"/>
        <v>0</v>
      </c>
      <c r="BD726" s="44">
        <f t="shared" si="402"/>
        <v>0</v>
      </c>
      <c r="BE726" s="45">
        <f t="shared" si="403"/>
        <v>45</v>
      </c>
      <c r="BF726" s="46"/>
      <c r="BG726" s="47">
        <f t="shared" si="404"/>
        <v>0</v>
      </c>
      <c r="BH726" s="47">
        <f t="shared" si="405"/>
        <v>0</v>
      </c>
      <c r="BI726" s="47">
        <f t="shared" si="406"/>
        <v>0</v>
      </c>
      <c r="BJ726" s="48">
        <f t="shared" si="407"/>
        <v>0</v>
      </c>
      <c r="BK726" s="48">
        <f t="shared" si="408"/>
        <v>0</v>
      </c>
      <c r="BL726" s="48">
        <f t="shared" si="409"/>
        <v>45</v>
      </c>
    </row>
    <row r="727" spans="1:64" s="2" customFormat="1" ht="30" customHeight="1">
      <c r="A727" s="29" t="str">
        <f t="shared" si="376"/>
        <v>Д</v>
      </c>
      <c r="B727" s="29" t="str">
        <f t="shared" si="377"/>
        <v>Б</v>
      </c>
      <c r="C727" s="30" t="s">
        <v>256</v>
      </c>
      <c r="D727" s="31" t="str">
        <f t="shared" si="378"/>
        <v>'02.03.02</v>
      </c>
      <c r="E727" s="32" t="str">
        <f t="shared" si="379"/>
        <v>Фундаментальная информатика и информационные технологии</v>
      </c>
      <c r="F727" s="33" t="s">
        <v>154</v>
      </c>
      <c r="G727" s="33" t="s">
        <v>75</v>
      </c>
      <c r="H727" s="34"/>
      <c r="I727" s="34"/>
      <c r="J727" s="35" t="s">
        <v>166</v>
      </c>
      <c r="K727" s="38" t="s">
        <v>167</v>
      </c>
      <c r="L727" s="36">
        <v>9</v>
      </c>
      <c r="M727" s="37" t="s">
        <v>168</v>
      </c>
      <c r="N727" s="38"/>
      <c r="O727" s="38"/>
      <c r="P727" s="38"/>
      <c r="Q727" s="37"/>
      <c r="R727" s="38"/>
      <c r="S727" s="38"/>
      <c r="T727" s="38"/>
      <c r="U727" s="38"/>
      <c r="V727" s="38">
        <v>15</v>
      </c>
      <c r="W727" s="39" t="str">
        <f t="shared" si="380"/>
        <v>НФИбд</v>
      </c>
      <c r="X727" s="36" t="s">
        <v>258</v>
      </c>
      <c r="Y727" s="36">
        <v>1</v>
      </c>
      <c r="Z727" s="36">
        <v>1</v>
      </c>
      <c r="AA727" s="39">
        <f t="shared" si="381"/>
        <v>2</v>
      </c>
      <c r="AB727" s="49">
        <v>1</v>
      </c>
      <c r="AC727" s="49">
        <v>1</v>
      </c>
      <c r="AD727" s="40">
        <f t="shared" si="382"/>
        <v>1</v>
      </c>
      <c r="AE727" s="41">
        <f t="shared" si="383"/>
        <v>1</v>
      </c>
      <c r="AF727" s="41">
        <f t="shared" si="384"/>
        <v>2</v>
      </c>
      <c r="AG727" s="42" t="s">
        <v>80</v>
      </c>
      <c r="AH727" s="37" t="s">
        <v>81</v>
      </c>
      <c r="AI727" s="37" t="s">
        <v>94</v>
      </c>
      <c r="AJ727" s="43" t="s">
        <v>138</v>
      </c>
      <c r="AK727" s="37"/>
      <c r="AL727" s="44">
        <f t="shared" si="385"/>
        <v>0</v>
      </c>
      <c r="AM727" s="44">
        <f t="shared" si="386"/>
        <v>0</v>
      </c>
      <c r="AN727" s="44">
        <f t="shared" si="387"/>
        <v>0</v>
      </c>
      <c r="AO727" s="44">
        <f t="shared" si="388"/>
        <v>0</v>
      </c>
      <c r="AP727" s="44">
        <f t="shared" si="389"/>
        <v>0</v>
      </c>
      <c r="AQ727" s="44">
        <f t="shared" si="390"/>
        <v>0</v>
      </c>
      <c r="AR727" s="44">
        <f t="shared" si="391"/>
        <v>0</v>
      </c>
      <c r="AS727" s="44">
        <f t="shared" si="392"/>
        <v>0</v>
      </c>
      <c r="AT727" s="44">
        <f t="shared" si="393"/>
        <v>0</v>
      </c>
      <c r="AU727" s="44">
        <f t="shared" si="394"/>
        <v>0</v>
      </c>
      <c r="AV727" s="44">
        <f>IF(M727="ПП",РПП*AA727*(U727/1.5),IF(M727="ВП",ВПр*AA727*(U727/1.5),IF(M727="РПА",РПА*AA727*(U727/1.5),IF(M727="КПА",кпа*AA727*(U727/1.5),0))))</f>
        <v>0</v>
      </c>
      <c r="AW727" s="44">
        <f t="shared" si="395"/>
        <v>25</v>
      </c>
      <c r="AX727" s="44">
        <f t="shared" si="396"/>
        <v>0</v>
      </c>
      <c r="AY727" s="44">
        <f t="shared" si="397"/>
        <v>0</v>
      </c>
      <c r="AZ727" s="44">
        <f t="shared" si="398"/>
        <v>0</v>
      </c>
      <c r="BA727" s="44">
        <f t="shared" si="399"/>
        <v>0</v>
      </c>
      <c r="BB727" s="44">
        <f t="shared" si="400"/>
        <v>0</v>
      </c>
      <c r="BC727" s="44">
        <f t="shared" si="401"/>
        <v>0</v>
      </c>
      <c r="BD727" s="44">
        <f t="shared" si="402"/>
        <v>0</v>
      </c>
      <c r="BE727" s="45">
        <f t="shared" si="403"/>
        <v>25</v>
      </c>
      <c r="BF727" s="46"/>
      <c r="BG727" s="47">
        <f t="shared" si="404"/>
        <v>0</v>
      </c>
      <c r="BH727" s="47">
        <f t="shared" si="405"/>
        <v>0</v>
      </c>
      <c r="BI727" s="47">
        <f t="shared" si="406"/>
        <v>0</v>
      </c>
      <c r="BJ727" s="48">
        <f t="shared" si="407"/>
        <v>0</v>
      </c>
      <c r="BK727" s="48">
        <f t="shared" si="408"/>
        <v>0</v>
      </c>
      <c r="BL727" s="48">
        <f t="shared" si="409"/>
        <v>25</v>
      </c>
    </row>
    <row r="728" spans="1:64" s="2" customFormat="1" ht="30" customHeight="1">
      <c r="A728" s="29" t="str">
        <f t="shared" si="376"/>
        <v>Д</v>
      </c>
      <c r="B728" s="29" t="str">
        <f t="shared" si="377"/>
        <v>Б</v>
      </c>
      <c r="C728" s="30" t="s">
        <v>256</v>
      </c>
      <c r="D728" s="31" t="str">
        <f t="shared" si="378"/>
        <v>'02.03.02</v>
      </c>
      <c r="E728" s="32" t="str">
        <f t="shared" si="379"/>
        <v>Фундаментальная информатика и информационные технологии</v>
      </c>
      <c r="F728" s="33" t="s">
        <v>154</v>
      </c>
      <c r="G728" s="33" t="s">
        <v>75</v>
      </c>
      <c r="H728" s="34"/>
      <c r="I728" s="34"/>
      <c r="J728" s="35" t="s">
        <v>166</v>
      </c>
      <c r="K728" s="36" t="s">
        <v>167</v>
      </c>
      <c r="L728" s="36">
        <v>9</v>
      </c>
      <c r="M728" s="37" t="s">
        <v>168</v>
      </c>
      <c r="N728" s="36"/>
      <c r="O728" s="36"/>
      <c r="P728" s="36"/>
      <c r="Q728" s="37"/>
      <c r="R728" s="36"/>
      <c r="S728" s="36"/>
      <c r="T728" s="36"/>
      <c r="U728" s="36"/>
      <c r="V728" s="36">
        <v>15</v>
      </c>
      <c r="W728" s="39" t="str">
        <f t="shared" si="380"/>
        <v>НФИбд</v>
      </c>
      <c r="X728" s="36" t="s">
        <v>258</v>
      </c>
      <c r="Y728" s="36">
        <v>1</v>
      </c>
      <c r="Z728" s="36">
        <v>1</v>
      </c>
      <c r="AA728" s="39">
        <f t="shared" si="381"/>
        <v>1</v>
      </c>
      <c r="AB728" s="49">
        <v>1</v>
      </c>
      <c r="AC728" s="49"/>
      <c r="AD728" s="40">
        <f t="shared" si="382"/>
        <v>1</v>
      </c>
      <c r="AE728" s="41">
        <f t="shared" si="383"/>
        <v>1</v>
      </c>
      <c r="AF728" s="41">
        <f t="shared" si="384"/>
        <v>1</v>
      </c>
      <c r="AG728" s="42" t="s">
        <v>80</v>
      </c>
      <c r="AH728" s="37" t="s">
        <v>81</v>
      </c>
      <c r="AI728" s="37" t="s">
        <v>94</v>
      </c>
      <c r="AJ728" s="43" t="s">
        <v>102</v>
      </c>
      <c r="AK728" s="37"/>
      <c r="AL728" s="44">
        <f t="shared" si="385"/>
        <v>0</v>
      </c>
      <c r="AM728" s="44">
        <f t="shared" si="386"/>
        <v>0</v>
      </c>
      <c r="AN728" s="44">
        <f t="shared" si="387"/>
        <v>0</v>
      </c>
      <c r="AO728" s="44">
        <f t="shared" si="388"/>
        <v>0</v>
      </c>
      <c r="AP728" s="44">
        <f t="shared" si="389"/>
        <v>0</v>
      </c>
      <c r="AQ728" s="44">
        <f t="shared" si="390"/>
        <v>0</v>
      </c>
      <c r="AR728" s="44">
        <f t="shared" si="391"/>
        <v>0</v>
      </c>
      <c r="AS728" s="44">
        <f t="shared" si="392"/>
        <v>0</v>
      </c>
      <c r="AT728" s="44">
        <f t="shared" si="393"/>
        <v>0</v>
      </c>
      <c r="AU728" s="44">
        <f t="shared" si="394"/>
        <v>0</v>
      </c>
      <c r="AV728" s="44">
        <f>IF(M728="ПП",РПП*AA728*(U728/1.5),IF(M728="ВП",ВПр*AA728*(U728/1.5),IF(M728="РПА",РПА*AA728*(U728/1.5),IF(M728="КПА",кпа*AA728*(U728/1.5),0))))</f>
        <v>0</v>
      </c>
      <c r="AW728" s="44">
        <f t="shared" si="395"/>
        <v>10</v>
      </c>
      <c r="AX728" s="44">
        <f t="shared" si="396"/>
        <v>0</v>
      </c>
      <c r="AY728" s="44">
        <f t="shared" si="397"/>
        <v>0</v>
      </c>
      <c r="AZ728" s="44">
        <f t="shared" si="398"/>
        <v>0</v>
      </c>
      <c r="BA728" s="44">
        <f t="shared" si="399"/>
        <v>0</v>
      </c>
      <c r="BB728" s="44">
        <f t="shared" si="400"/>
        <v>0</v>
      </c>
      <c r="BC728" s="44">
        <f t="shared" si="401"/>
        <v>0</v>
      </c>
      <c r="BD728" s="44">
        <f t="shared" si="402"/>
        <v>0</v>
      </c>
      <c r="BE728" s="45">
        <f t="shared" si="403"/>
        <v>10</v>
      </c>
      <c r="BF728" s="46"/>
      <c r="BG728" s="47">
        <f t="shared" si="404"/>
        <v>0</v>
      </c>
      <c r="BH728" s="47">
        <f t="shared" si="405"/>
        <v>0</v>
      </c>
      <c r="BI728" s="47">
        <f t="shared" si="406"/>
        <v>0</v>
      </c>
      <c r="BJ728" s="48">
        <f t="shared" si="407"/>
        <v>0</v>
      </c>
      <c r="BK728" s="48">
        <f t="shared" si="408"/>
        <v>0</v>
      </c>
      <c r="BL728" s="48">
        <f t="shared" si="409"/>
        <v>10</v>
      </c>
    </row>
    <row r="729" spans="1:64" s="2" customFormat="1" ht="30" customHeight="1">
      <c r="A729" s="29" t="str">
        <f t="shared" si="376"/>
        <v>Д</v>
      </c>
      <c r="B729" s="29" t="str">
        <f t="shared" si="377"/>
        <v>Б</v>
      </c>
      <c r="C729" s="30" t="s">
        <v>256</v>
      </c>
      <c r="D729" s="31" t="str">
        <f t="shared" si="378"/>
        <v>'02.03.02</v>
      </c>
      <c r="E729" s="32" t="str">
        <f t="shared" si="379"/>
        <v>Фундаментальная информатика и информационные технологии</v>
      </c>
      <c r="F729" s="33" t="s">
        <v>154</v>
      </c>
      <c r="G729" s="33" t="s">
        <v>75</v>
      </c>
      <c r="H729" s="34"/>
      <c r="I729" s="34"/>
      <c r="J729" s="35" t="s">
        <v>166</v>
      </c>
      <c r="K729" s="36" t="s">
        <v>167</v>
      </c>
      <c r="L729" s="36">
        <v>9</v>
      </c>
      <c r="M729" s="37" t="s">
        <v>168</v>
      </c>
      <c r="N729" s="36"/>
      <c r="O729" s="36"/>
      <c r="P729" s="36"/>
      <c r="Q729" s="37"/>
      <c r="R729" s="36"/>
      <c r="S729" s="36"/>
      <c r="T729" s="36"/>
      <c r="U729" s="36"/>
      <c r="V729" s="36">
        <v>15</v>
      </c>
      <c r="W729" s="39" t="str">
        <f t="shared" si="380"/>
        <v>НФИбд</v>
      </c>
      <c r="X729" s="36" t="s">
        <v>258</v>
      </c>
      <c r="Y729" s="36">
        <v>1</v>
      </c>
      <c r="Z729" s="36">
        <v>1</v>
      </c>
      <c r="AA729" s="39">
        <f t="shared" si="381"/>
        <v>1</v>
      </c>
      <c r="AB729" s="49"/>
      <c r="AC729" s="49">
        <v>1</v>
      </c>
      <c r="AD729" s="40">
        <f t="shared" si="382"/>
        <v>1</v>
      </c>
      <c r="AE729" s="41">
        <f t="shared" si="383"/>
        <v>1</v>
      </c>
      <c r="AF729" s="41">
        <f t="shared" si="384"/>
        <v>1</v>
      </c>
      <c r="AG729" s="42" t="s">
        <v>80</v>
      </c>
      <c r="AH729" s="37" t="s">
        <v>81</v>
      </c>
      <c r="AI729" s="37" t="s">
        <v>94</v>
      </c>
      <c r="AJ729" s="43" t="s">
        <v>121</v>
      </c>
      <c r="AK729" s="37"/>
      <c r="AL729" s="44">
        <f t="shared" si="385"/>
        <v>0</v>
      </c>
      <c r="AM729" s="44">
        <f t="shared" si="386"/>
        <v>0</v>
      </c>
      <c r="AN729" s="44">
        <f t="shared" si="387"/>
        <v>0</v>
      </c>
      <c r="AO729" s="44">
        <f t="shared" si="388"/>
        <v>0</v>
      </c>
      <c r="AP729" s="44">
        <f t="shared" si="389"/>
        <v>0</v>
      </c>
      <c r="AQ729" s="44">
        <f t="shared" si="390"/>
        <v>0</v>
      </c>
      <c r="AR729" s="44">
        <f t="shared" si="391"/>
        <v>0</v>
      </c>
      <c r="AS729" s="44">
        <f t="shared" si="392"/>
        <v>0</v>
      </c>
      <c r="AT729" s="44">
        <f t="shared" si="393"/>
        <v>0</v>
      </c>
      <c r="AU729" s="44">
        <f t="shared" si="394"/>
        <v>0</v>
      </c>
      <c r="AV729" s="44">
        <f>IF(M729="ПП",РПП*AA729*(U729/1.5),IF(M729="ВП",ВПр*AA729*(U729/1.5),IF(M729="РПА",РПА*AA729*(U729/1.5),IF(M729="КПА",кпа*AA729*(U729/1.5),0))))</f>
        <v>0</v>
      </c>
      <c r="AW729" s="44">
        <f t="shared" si="395"/>
        <v>15</v>
      </c>
      <c r="AX729" s="44">
        <f t="shared" si="396"/>
        <v>0</v>
      </c>
      <c r="AY729" s="44">
        <f t="shared" si="397"/>
        <v>0</v>
      </c>
      <c r="AZ729" s="44">
        <f t="shared" si="398"/>
        <v>0</v>
      </c>
      <c r="BA729" s="44">
        <f t="shared" si="399"/>
        <v>0</v>
      </c>
      <c r="BB729" s="44">
        <f t="shared" si="400"/>
        <v>0</v>
      </c>
      <c r="BC729" s="44">
        <f t="shared" si="401"/>
        <v>0</v>
      </c>
      <c r="BD729" s="44">
        <f t="shared" si="402"/>
        <v>0</v>
      </c>
      <c r="BE729" s="45">
        <f t="shared" si="403"/>
        <v>15</v>
      </c>
      <c r="BF729" s="46"/>
      <c r="BG729" s="47">
        <f t="shared" si="404"/>
        <v>0</v>
      </c>
      <c r="BH729" s="47">
        <f t="shared" si="405"/>
        <v>0</v>
      </c>
      <c r="BI729" s="47">
        <f t="shared" si="406"/>
        <v>0</v>
      </c>
      <c r="BJ729" s="48">
        <f t="shared" si="407"/>
        <v>0</v>
      </c>
      <c r="BK729" s="48">
        <f t="shared" si="408"/>
        <v>0</v>
      </c>
      <c r="BL729" s="48">
        <f t="shared" si="409"/>
        <v>15</v>
      </c>
    </row>
    <row r="730" spans="1:64" s="2" customFormat="1" ht="30" customHeight="1">
      <c r="A730" s="29" t="str">
        <f t="shared" si="376"/>
        <v>Д</v>
      </c>
      <c r="B730" s="29" t="str">
        <f t="shared" si="377"/>
        <v>Б</v>
      </c>
      <c r="C730" s="30" t="s">
        <v>256</v>
      </c>
      <c r="D730" s="31" t="str">
        <f t="shared" si="378"/>
        <v>'02.03.02</v>
      </c>
      <c r="E730" s="32" t="str">
        <f t="shared" si="379"/>
        <v>Фундаментальная информатика и информационные технологии</v>
      </c>
      <c r="F730" s="33" t="s">
        <v>154</v>
      </c>
      <c r="G730" s="33" t="s">
        <v>75</v>
      </c>
      <c r="H730" s="34"/>
      <c r="I730" s="34"/>
      <c r="J730" s="35" t="s">
        <v>166</v>
      </c>
      <c r="K730" s="36" t="s">
        <v>167</v>
      </c>
      <c r="L730" s="36">
        <v>9</v>
      </c>
      <c r="M730" s="37" t="s">
        <v>168</v>
      </c>
      <c r="N730" s="36"/>
      <c r="O730" s="36"/>
      <c r="P730" s="36"/>
      <c r="Q730" s="37"/>
      <c r="R730" s="36"/>
      <c r="S730" s="36"/>
      <c r="T730" s="36"/>
      <c r="U730" s="36"/>
      <c r="V730" s="36">
        <v>15</v>
      </c>
      <c r="W730" s="39" t="str">
        <f t="shared" si="380"/>
        <v>НФИбд</v>
      </c>
      <c r="X730" s="36" t="s">
        <v>258</v>
      </c>
      <c r="Y730" s="36">
        <v>1</v>
      </c>
      <c r="Z730" s="36">
        <v>1</v>
      </c>
      <c r="AA730" s="39">
        <f t="shared" si="381"/>
        <v>1</v>
      </c>
      <c r="AB730" s="49"/>
      <c r="AC730" s="49">
        <v>1</v>
      </c>
      <c r="AD730" s="40">
        <f t="shared" si="382"/>
        <v>1</v>
      </c>
      <c r="AE730" s="41">
        <f t="shared" si="383"/>
        <v>1</v>
      </c>
      <c r="AF730" s="41">
        <f t="shared" si="384"/>
        <v>1</v>
      </c>
      <c r="AG730" s="42" t="s">
        <v>80</v>
      </c>
      <c r="AH730" s="37" t="s">
        <v>81</v>
      </c>
      <c r="AI730" s="37" t="s">
        <v>94</v>
      </c>
      <c r="AJ730" s="43" t="s">
        <v>124</v>
      </c>
      <c r="AK730" s="37"/>
      <c r="AL730" s="44">
        <f t="shared" si="385"/>
        <v>0</v>
      </c>
      <c r="AM730" s="44">
        <f t="shared" si="386"/>
        <v>0</v>
      </c>
      <c r="AN730" s="44">
        <f t="shared" si="387"/>
        <v>0</v>
      </c>
      <c r="AO730" s="44">
        <f t="shared" si="388"/>
        <v>0</v>
      </c>
      <c r="AP730" s="44">
        <f t="shared" si="389"/>
        <v>0</v>
      </c>
      <c r="AQ730" s="44">
        <f t="shared" si="390"/>
        <v>0</v>
      </c>
      <c r="AR730" s="44">
        <f t="shared" si="391"/>
        <v>0</v>
      </c>
      <c r="AS730" s="44">
        <f t="shared" si="392"/>
        <v>0</v>
      </c>
      <c r="AT730" s="44">
        <f t="shared" si="393"/>
        <v>0</v>
      </c>
      <c r="AU730" s="44">
        <f t="shared" si="394"/>
        <v>0</v>
      </c>
      <c r="AV730" s="44">
        <f>IF(M730="ПП",РПП*AA730*(U730/1.5),IF(M730="ВП",ВПр*AA730*(U730/1.5),IF(M730="РПА",РПА*AA730*(U730/1.5),IF(M730="КПА",кпа*AA730*(U730/1.5),0))))</f>
        <v>0</v>
      </c>
      <c r="AW730" s="44">
        <f t="shared" si="395"/>
        <v>15</v>
      </c>
      <c r="AX730" s="44">
        <f t="shared" si="396"/>
        <v>0</v>
      </c>
      <c r="AY730" s="44">
        <f t="shared" si="397"/>
        <v>0</v>
      </c>
      <c r="AZ730" s="44">
        <f t="shared" si="398"/>
        <v>0</v>
      </c>
      <c r="BA730" s="44">
        <f t="shared" si="399"/>
        <v>0</v>
      </c>
      <c r="BB730" s="44">
        <f t="shared" si="400"/>
        <v>0</v>
      </c>
      <c r="BC730" s="44">
        <f t="shared" si="401"/>
        <v>0</v>
      </c>
      <c r="BD730" s="44">
        <f t="shared" si="402"/>
        <v>0</v>
      </c>
      <c r="BE730" s="45">
        <f t="shared" si="403"/>
        <v>15</v>
      </c>
      <c r="BF730" s="46"/>
      <c r="BG730" s="47">
        <f t="shared" si="404"/>
        <v>0</v>
      </c>
      <c r="BH730" s="47">
        <f t="shared" si="405"/>
        <v>0</v>
      </c>
      <c r="BI730" s="47">
        <f t="shared" si="406"/>
        <v>0</v>
      </c>
      <c r="BJ730" s="48">
        <f t="shared" si="407"/>
        <v>0</v>
      </c>
      <c r="BK730" s="48">
        <f t="shared" si="408"/>
        <v>0</v>
      </c>
      <c r="BL730" s="48">
        <f t="shared" si="409"/>
        <v>15</v>
      </c>
    </row>
    <row r="731" spans="1:64" s="2" customFormat="1" ht="30" customHeight="1">
      <c r="A731" s="29" t="str">
        <f t="shared" si="376"/>
        <v>Д</v>
      </c>
      <c r="B731" s="29" t="str">
        <f t="shared" si="377"/>
        <v>Б</v>
      </c>
      <c r="C731" s="30" t="s">
        <v>256</v>
      </c>
      <c r="D731" s="31" t="str">
        <f t="shared" si="378"/>
        <v>'02.03.02</v>
      </c>
      <c r="E731" s="32" t="str">
        <f t="shared" si="379"/>
        <v>Фундаментальная информатика и информационные технологии</v>
      </c>
      <c r="F731" s="33" t="s">
        <v>154</v>
      </c>
      <c r="G731" s="33" t="s">
        <v>75</v>
      </c>
      <c r="H731" s="34"/>
      <c r="I731" s="34"/>
      <c r="J731" s="35" t="s">
        <v>166</v>
      </c>
      <c r="K731" s="36" t="s">
        <v>167</v>
      </c>
      <c r="L731" s="36">
        <v>9</v>
      </c>
      <c r="M731" s="37" t="s">
        <v>168</v>
      </c>
      <c r="N731" s="36"/>
      <c r="O731" s="36"/>
      <c r="P731" s="36"/>
      <c r="Q731" s="37"/>
      <c r="R731" s="36"/>
      <c r="S731" s="36"/>
      <c r="T731" s="36"/>
      <c r="U731" s="36"/>
      <c r="V731" s="36">
        <v>15</v>
      </c>
      <c r="W731" s="39" t="str">
        <f t="shared" si="380"/>
        <v>НФИбд</v>
      </c>
      <c r="X731" s="36" t="s">
        <v>258</v>
      </c>
      <c r="Y731" s="36">
        <v>1</v>
      </c>
      <c r="Z731" s="36">
        <v>1</v>
      </c>
      <c r="AA731" s="39">
        <f t="shared" si="381"/>
        <v>1</v>
      </c>
      <c r="AB731" s="49">
        <v>1</v>
      </c>
      <c r="AC731" s="49"/>
      <c r="AD731" s="40">
        <f t="shared" si="382"/>
        <v>1</v>
      </c>
      <c r="AE731" s="41">
        <f t="shared" si="383"/>
        <v>1</v>
      </c>
      <c r="AF731" s="41">
        <f t="shared" si="384"/>
        <v>1</v>
      </c>
      <c r="AG731" s="42" t="s">
        <v>80</v>
      </c>
      <c r="AH731" s="37" t="s">
        <v>100</v>
      </c>
      <c r="AI731" s="37" t="s">
        <v>94</v>
      </c>
      <c r="AJ731" s="43" t="s">
        <v>103</v>
      </c>
      <c r="AK731" s="37"/>
      <c r="AL731" s="44">
        <f t="shared" si="385"/>
        <v>0</v>
      </c>
      <c r="AM731" s="44">
        <f t="shared" si="386"/>
        <v>0</v>
      </c>
      <c r="AN731" s="44">
        <f t="shared" si="387"/>
        <v>0</v>
      </c>
      <c r="AO731" s="44">
        <f t="shared" si="388"/>
        <v>0</v>
      </c>
      <c r="AP731" s="44">
        <f t="shared" si="389"/>
        <v>0</v>
      </c>
      <c r="AQ731" s="44">
        <f t="shared" si="390"/>
        <v>0</v>
      </c>
      <c r="AR731" s="44">
        <f t="shared" si="391"/>
        <v>0</v>
      </c>
      <c r="AS731" s="44">
        <f t="shared" si="392"/>
        <v>0</v>
      </c>
      <c r="AT731" s="44">
        <f t="shared" si="393"/>
        <v>0</v>
      </c>
      <c r="AU731" s="44">
        <f t="shared" si="394"/>
        <v>0</v>
      </c>
      <c r="AV731" s="44">
        <f>IF(M731="ПП",РПП*AA731*(U731/1.5),IF(M731="ВП",ВПр*AA731*(U731/1.5),IF(M731="РПА",РПА*AA731*(U731/1.5),IF(M731="КПА",кпа*AA731*(U731/1.5),0))))</f>
        <v>0</v>
      </c>
      <c r="AW731" s="44">
        <f t="shared" si="395"/>
        <v>10</v>
      </c>
      <c r="AX731" s="44">
        <f t="shared" si="396"/>
        <v>0</v>
      </c>
      <c r="AY731" s="44">
        <f t="shared" si="397"/>
        <v>0</v>
      </c>
      <c r="AZ731" s="44">
        <f t="shared" si="398"/>
        <v>0</v>
      </c>
      <c r="BA731" s="44">
        <f t="shared" si="399"/>
        <v>0</v>
      </c>
      <c r="BB731" s="44">
        <f t="shared" si="400"/>
        <v>0</v>
      </c>
      <c r="BC731" s="44">
        <f t="shared" si="401"/>
        <v>0</v>
      </c>
      <c r="BD731" s="44">
        <f t="shared" si="402"/>
        <v>0</v>
      </c>
      <c r="BE731" s="45">
        <f t="shared" si="403"/>
        <v>10</v>
      </c>
      <c r="BF731" s="46"/>
      <c r="BG731" s="47">
        <f t="shared" si="404"/>
        <v>0</v>
      </c>
      <c r="BH731" s="47">
        <f t="shared" si="405"/>
        <v>0</v>
      </c>
      <c r="BI731" s="47">
        <f t="shared" si="406"/>
        <v>0</v>
      </c>
      <c r="BJ731" s="48">
        <f t="shared" si="407"/>
        <v>0</v>
      </c>
      <c r="BK731" s="48">
        <f t="shared" si="408"/>
        <v>0</v>
      </c>
      <c r="BL731" s="48">
        <f t="shared" si="409"/>
        <v>10</v>
      </c>
    </row>
    <row r="732" spans="1:64" s="2" customFormat="1" ht="30" customHeight="1">
      <c r="A732" s="29" t="str">
        <f t="shared" si="376"/>
        <v>Д</v>
      </c>
      <c r="B732" s="29" t="str">
        <f t="shared" si="377"/>
        <v>Б</v>
      </c>
      <c r="C732" s="30" t="s">
        <v>256</v>
      </c>
      <c r="D732" s="31" t="str">
        <f t="shared" si="378"/>
        <v>'02.03.02</v>
      </c>
      <c r="E732" s="32" t="str">
        <f t="shared" si="379"/>
        <v>Фундаментальная информатика и информационные технологии</v>
      </c>
      <c r="F732" s="33" t="s">
        <v>154</v>
      </c>
      <c r="G732" s="33" t="s">
        <v>75</v>
      </c>
      <c r="H732" s="34"/>
      <c r="I732" s="34"/>
      <c r="J732" s="35" t="s">
        <v>166</v>
      </c>
      <c r="K732" s="36" t="s">
        <v>167</v>
      </c>
      <c r="L732" s="36">
        <v>9</v>
      </c>
      <c r="M732" s="37" t="s">
        <v>168</v>
      </c>
      <c r="N732" s="36"/>
      <c r="O732" s="36"/>
      <c r="P732" s="36"/>
      <c r="Q732" s="37"/>
      <c r="R732" s="36"/>
      <c r="S732" s="36"/>
      <c r="T732" s="36"/>
      <c r="U732" s="36"/>
      <c r="V732" s="36">
        <v>15</v>
      </c>
      <c r="W732" s="39" t="str">
        <f t="shared" si="380"/>
        <v>НФИбд</v>
      </c>
      <c r="X732" s="36" t="s">
        <v>258</v>
      </c>
      <c r="Y732" s="36">
        <v>1</v>
      </c>
      <c r="Z732" s="36">
        <v>1</v>
      </c>
      <c r="AA732" s="39">
        <f t="shared" si="381"/>
        <v>1</v>
      </c>
      <c r="AB732" s="49">
        <v>1</v>
      </c>
      <c r="AC732" s="49"/>
      <c r="AD732" s="40">
        <f t="shared" si="382"/>
        <v>1</v>
      </c>
      <c r="AE732" s="41">
        <f t="shared" si="383"/>
        <v>1</v>
      </c>
      <c r="AF732" s="41">
        <f t="shared" si="384"/>
        <v>1</v>
      </c>
      <c r="AG732" s="42" t="s">
        <v>80</v>
      </c>
      <c r="AH732" s="37" t="s">
        <v>81</v>
      </c>
      <c r="AI732" s="37" t="s">
        <v>94</v>
      </c>
      <c r="AJ732" s="50" t="s">
        <v>197</v>
      </c>
      <c r="AK732" s="37"/>
      <c r="AL732" s="44">
        <f t="shared" si="385"/>
        <v>0</v>
      </c>
      <c r="AM732" s="44">
        <f t="shared" si="386"/>
        <v>0</v>
      </c>
      <c r="AN732" s="44">
        <f t="shared" si="387"/>
        <v>0</v>
      </c>
      <c r="AO732" s="44">
        <f t="shared" si="388"/>
        <v>0</v>
      </c>
      <c r="AP732" s="44">
        <f t="shared" si="389"/>
        <v>0</v>
      </c>
      <c r="AQ732" s="44">
        <f t="shared" si="390"/>
        <v>0</v>
      </c>
      <c r="AR732" s="44">
        <f t="shared" si="391"/>
        <v>0</v>
      </c>
      <c r="AS732" s="44">
        <f t="shared" si="392"/>
        <v>0</v>
      </c>
      <c r="AT732" s="44">
        <f t="shared" si="393"/>
        <v>0</v>
      </c>
      <c r="AU732" s="44">
        <f t="shared" si="394"/>
        <v>0</v>
      </c>
      <c r="AV732" s="44">
        <f>IF(M732="ПП",РПП*AA732*(U732/1.5),IF(M732="ВП",ВПр*AA732*(U732/1.5),IF(M732="РПА",РПА*AA732*(U732/1.5),IF(M732="КПА",кпа*AA732*(U732/1.5),0))))</f>
        <v>0</v>
      </c>
      <c r="AW732" s="44">
        <f t="shared" si="395"/>
        <v>10</v>
      </c>
      <c r="AX732" s="44">
        <f t="shared" si="396"/>
        <v>0</v>
      </c>
      <c r="AY732" s="44">
        <f t="shared" si="397"/>
        <v>0</v>
      </c>
      <c r="AZ732" s="44">
        <f t="shared" si="398"/>
        <v>0</v>
      </c>
      <c r="BA732" s="44">
        <f t="shared" si="399"/>
        <v>0</v>
      </c>
      <c r="BB732" s="44">
        <f t="shared" si="400"/>
        <v>0</v>
      </c>
      <c r="BC732" s="44">
        <f t="shared" si="401"/>
        <v>0</v>
      </c>
      <c r="BD732" s="44">
        <f t="shared" si="402"/>
        <v>0</v>
      </c>
      <c r="BE732" s="45">
        <f t="shared" si="403"/>
        <v>10</v>
      </c>
      <c r="BF732" s="46"/>
      <c r="BG732" s="47">
        <f t="shared" si="404"/>
        <v>0</v>
      </c>
      <c r="BH732" s="47">
        <f t="shared" si="405"/>
        <v>0</v>
      </c>
      <c r="BI732" s="47">
        <f t="shared" si="406"/>
        <v>0</v>
      </c>
      <c r="BJ732" s="48">
        <f t="shared" si="407"/>
        <v>0</v>
      </c>
      <c r="BK732" s="48">
        <f t="shared" si="408"/>
        <v>0</v>
      </c>
      <c r="BL732" s="48">
        <f t="shared" si="409"/>
        <v>10</v>
      </c>
    </row>
    <row r="733" spans="1:64" s="2" customFormat="1" ht="30" customHeight="1">
      <c r="A733" s="29" t="str">
        <f t="shared" si="376"/>
        <v>Д</v>
      </c>
      <c r="B733" s="29" t="str">
        <f t="shared" si="377"/>
        <v>Б</v>
      </c>
      <c r="C733" s="30" t="s">
        <v>256</v>
      </c>
      <c r="D733" s="31" t="str">
        <f t="shared" si="378"/>
        <v>'02.03.02</v>
      </c>
      <c r="E733" s="32" t="str">
        <f t="shared" si="379"/>
        <v>Фундаментальная информатика и информационные технологии</v>
      </c>
      <c r="F733" s="33" t="s">
        <v>154</v>
      </c>
      <c r="G733" s="33" t="s">
        <v>75</v>
      </c>
      <c r="H733" s="34"/>
      <c r="I733" s="34"/>
      <c r="J733" s="35" t="s">
        <v>166</v>
      </c>
      <c r="K733" s="36" t="s">
        <v>167</v>
      </c>
      <c r="L733" s="36">
        <v>9</v>
      </c>
      <c r="M733" s="37" t="s">
        <v>168</v>
      </c>
      <c r="N733" s="36"/>
      <c r="O733" s="36"/>
      <c r="P733" s="36"/>
      <c r="Q733" s="37"/>
      <c r="R733" s="36"/>
      <c r="S733" s="36"/>
      <c r="T733" s="36"/>
      <c r="U733" s="36"/>
      <c r="V733" s="36">
        <v>15</v>
      </c>
      <c r="W733" s="39" t="str">
        <f t="shared" si="380"/>
        <v>НФИбд</v>
      </c>
      <c r="X733" s="36" t="s">
        <v>258</v>
      </c>
      <c r="Y733" s="36">
        <v>1</v>
      </c>
      <c r="Z733" s="36">
        <v>1</v>
      </c>
      <c r="AA733" s="39">
        <f t="shared" si="381"/>
        <v>1</v>
      </c>
      <c r="AB733" s="49">
        <v>1</v>
      </c>
      <c r="AC733" s="49"/>
      <c r="AD733" s="40">
        <f t="shared" si="382"/>
        <v>1</v>
      </c>
      <c r="AE733" s="41">
        <f t="shared" si="383"/>
        <v>1</v>
      </c>
      <c r="AF733" s="41">
        <f t="shared" si="384"/>
        <v>1</v>
      </c>
      <c r="AG733" s="42" t="s">
        <v>80</v>
      </c>
      <c r="AH733" s="37" t="s">
        <v>111</v>
      </c>
      <c r="AI733" s="37" t="s">
        <v>94</v>
      </c>
      <c r="AJ733" s="43" t="s">
        <v>255</v>
      </c>
      <c r="AK733" s="37"/>
      <c r="AL733" s="44">
        <f t="shared" si="385"/>
        <v>0</v>
      </c>
      <c r="AM733" s="44">
        <f t="shared" si="386"/>
        <v>0</v>
      </c>
      <c r="AN733" s="44">
        <f t="shared" si="387"/>
        <v>0</v>
      </c>
      <c r="AO733" s="44">
        <f t="shared" si="388"/>
        <v>0</v>
      </c>
      <c r="AP733" s="44">
        <f t="shared" si="389"/>
        <v>0</v>
      </c>
      <c r="AQ733" s="44">
        <f t="shared" si="390"/>
        <v>0</v>
      </c>
      <c r="AR733" s="44">
        <f t="shared" si="391"/>
        <v>0</v>
      </c>
      <c r="AS733" s="44">
        <f t="shared" si="392"/>
        <v>0</v>
      </c>
      <c r="AT733" s="44">
        <f t="shared" si="393"/>
        <v>0</v>
      </c>
      <c r="AU733" s="44">
        <f t="shared" si="394"/>
        <v>0</v>
      </c>
      <c r="AV733" s="44">
        <f>IF(M733="ПП",РПП*AA733*(U733/1.5),IF(M733="ВП",ВПр*AA733*(U733/1.5),IF(M733="РПА",РПА*AA733*(U733/1.5),IF(M733="КПА",кпа*AA733*(U733/1.5),0))))</f>
        <v>0</v>
      </c>
      <c r="AW733" s="44">
        <f t="shared" si="395"/>
        <v>10</v>
      </c>
      <c r="AX733" s="44">
        <f t="shared" si="396"/>
        <v>0</v>
      </c>
      <c r="AY733" s="44">
        <f t="shared" si="397"/>
        <v>0</v>
      </c>
      <c r="AZ733" s="44">
        <f t="shared" si="398"/>
        <v>0</v>
      </c>
      <c r="BA733" s="44">
        <f t="shared" si="399"/>
        <v>0</v>
      </c>
      <c r="BB733" s="44">
        <f t="shared" si="400"/>
        <v>0</v>
      </c>
      <c r="BC733" s="44">
        <f t="shared" si="401"/>
        <v>0</v>
      </c>
      <c r="BD733" s="44">
        <f t="shared" si="402"/>
        <v>0</v>
      </c>
      <c r="BE733" s="45">
        <f t="shared" si="403"/>
        <v>10</v>
      </c>
      <c r="BF733" s="46"/>
      <c r="BG733" s="47">
        <f t="shared" si="404"/>
        <v>0</v>
      </c>
      <c r="BH733" s="47">
        <f t="shared" si="405"/>
        <v>0</v>
      </c>
      <c r="BI733" s="47">
        <f t="shared" si="406"/>
        <v>0</v>
      </c>
      <c r="BJ733" s="48">
        <f t="shared" si="407"/>
        <v>0</v>
      </c>
      <c r="BK733" s="48">
        <f t="shared" si="408"/>
        <v>0</v>
      </c>
      <c r="BL733" s="48">
        <f t="shared" si="409"/>
        <v>10</v>
      </c>
    </row>
    <row r="734" spans="1:64" s="2" customFormat="1" ht="30" customHeight="1">
      <c r="A734" s="29" t="str">
        <f t="shared" si="376"/>
        <v>Д</v>
      </c>
      <c r="B734" s="29" t="str">
        <f t="shared" si="377"/>
        <v>Б</v>
      </c>
      <c r="C734" s="30" t="s">
        <v>256</v>
      </c>
      <c r="D734" s="31" t="str">
        <f t="shared" si="378"/>
        <v>'02.03.02</v>
      </c>
      <c r="E734" s="32" t="str">
        <f t="shared" si="379"/>
        <v>Фундаментальная информатика и информационные технологии</v>
      </c>
      <c r="F734" s="33" t="s">
        <v>154</v>
      </c>
      <c r="G734" s="33" t="s">
        <v>75</v>
      </c>
      <c r="H734" s="34"/>
      <c r="I734" s="34"/>
      <c r="J734" s="35" t="s">
        <v>166</v>
      </c>
      <c r="K734" s="36" t="s">
        <v>167</v>
      </c>
      <c r="L734" s="36">
        <v>9</v>
      </c>
      <c r="M734" s="37" t="s">
        <v>168</v>
      </c>
      <c r="N734" s="36"/>
      <c r="O734" s="36"/>
      <c r="P734" s="36"/>
      <c r="Q734" s="37"/>
      <c r="R734" s="36"/>
      <c r="S734" s="36"/>
      <c r="T734" s="36"/>
      <c r="U734" s="36"/>
      <c r="V734" s="36">
        <v>15</v>
      </c>
      <c r="W734" s="39" t="str">
        <f t="shared" si="380"/>
        <v>НФИбд</v>
      </c>
      <c r="X734" s="36" t="s">
        <v>258</v>
      </c>
      <c r="Y734" s="36">
        <v>1</v>
      </c>
      <c r="Z734" s="36">
        <v>1</v>
      </c>
      <c r="AA734" s="39">
        <f t="shared" si="381"/>
        <v>1</v>
      </c>
      <c r="AB734" s="49"/>
      <c r="AC734" s="49">
        <v>1</v>
      </c>
      <c r="AD734" s="40">
        <f t="shared" si="382"/>
        <v>1</v>
      </c>
      <c r="AE734" s="41">
        <f t="shared" si="383"/>
        <v>1</v>
      </c>
      <c r="AF734" s="41">
        <f t="shared" si="384"/>
        <v>1</v>
      </c>
      <c r="AG734" s="42" t="s">
        <v>80</v>
      </c>
      <c r="AH734" s="37" t="s">
        <v>81</v>
      </c>
      <c r="AI734" s="37" t="s">
        <v>94</v>
      </c>
      <c r="AJ734" s="51" t="s">
        <v>107</v>
      </c>
      <c r="AK734" s="37"/>
      <c r="AL734" s="44">
        <f t="shared" si="385"/>
        <v>0</v>
      </c>
      <c r="AM734" s="44">
        <f t="shared" si="386"/>
        <v>0</v>
      </c>
      <c r="AN734" s="44">
        <f t="shared" si="387"/>
        <v>0</v>
      </c>
      <c r="AO734" s="44">
        <f t="shared" si="388"/>
        <v>0</v>
      </c>
      <c r="AP734" s="44">
        <f t="shared" si="389"/>
        <v>0</v>
      </c>
      <c r="AQ734" s="44">
        <f t="shared" si="390"/>
        <v>0</v>
      </c>
      <c r="AR734" s="44">
        <f t="shared" si="391"/>
        <v>0</v>
      </c>
      <c r="AS734" s="44">
        <f t="shared" si="392"/>
        <v>0</v>
      </c>
      <c r="AT734" s="44">
        <f t="shared" si="393"/>
        <v>0</v>
      </c>
      <c r="AU734" s="44">
        <f t="shared" si="394"/>
        <v>0</v>
      </c>
      <c r="AV734" s="44">
        <f>IF(M734="ПП",РПП*AA734*(U734/1.5),IF(M734="ВП",ВПр*AA734*(U734/1.5),IF(M734="РПА",РПА*AA734*(U734/1.5),IF(M734="КПА",кпа*AA734*(U734/1.5),0))))</f>
        <v>0</v>
      </c>
      <c r="AW734" s="44">
        <f t="shared" si="395"/>
        <v>15</v>
      </c>
      <c r="AX734" s="44">
        <f t="shared" si="396"/>
        <v>0</v>
      </c>
      <c r="AY734" s="44">
        <f t="shared" si="397"/>
        <v>0</v>
      </c>
      <c r="AZ734" s="44">
        <f t="shared" si="398"/>
        <v>0</v>
      </c>
      <c r="BA734" s="44">
        <f t="shared" si="399"/>
        <v>0</v>
      </c>
      <c r="BB734" s="44">
        <f t="shared" si="400"/>
        <v>0</v>
      </c>
      <c r="BC734" s="44">
        <f t="shared" si="401"/>
        <v>0</v>
      </c>
      <c r="BD734" s="44">
        <f t="shared" si="402"/>
        <v>0</v>
      </c>
      <c r="BE734" s="45">
        <f t="shared" si="403"/>
        <v>15</v>
      </c>
      <c r="BF734" s="46"/>
      <c r="BG734" s="47">
        <f t="shared" si="404"/>
        <v>0</v>
      </c>
      <c r="BH734" s="47">
        <f t="shared" si="405"/>
        <v>0</v>
      </c>
      <c r="BI734" s="47">
        <f t="shared" si="406"/>
        <v>0</v>
      </c>
      <c r="BJ734" s="48">
        <f t="shared" si="407"/>
        <v>0</v>
      </c>
      <c r="BK734" s="48">
        <f t="shared" si="408"/>
        <v>0</v>
      </c>
      <c r="BL734" s="48">
        <f t="shared" si="409"/>
        <v>15</v>
      </c>
    </row>
    <row r="735" spans="1:64" s="2" customFormat="1" ht="30" customHeight="1">
      <c r="A735" s="29" t="str">
        <f t="shared" si="376"/>
        <v>Д</v>
      </c>
      <c r="B735" s="29" t="str">
        <f t="shared" si="377"/>
        <v>Б</v>
      </c>
      <c r="C735" s="30" t="s">
        <v>256</v>
      </c>
      <c r="D735" s="31" t="str">
        <f t="shared" si="378"/>
        <v>'02.03.02</v>
      </c>
      <c r="E735" s="32" t="str">
        <f t="shared" si="379"/>
        <v>Фундаментальная информатика и информационные технологии</v>
      </c>
      <c r="F735" s="33" t="s">
        <v>154</v>
      </c>
      <c r="G735" s="33" t="s">
        <v>75</v>
      </c>
      <c r="H735" s="34"/>
      <c r="I735" s="34"/>
      <c r="J735" s="35" t="s">
        <v>166</v>
      </c>
      <c r="K735" s="38" t="s">
        <v>167</v>
      </c>
      <c r="L735" s="36">
        <v>9</v>
      </c>
      <c r="M735" s="37" t="s">
        <v>168</v>
      </c>
      <c r="N735" s="38"/>
      <c r="O735" s="38"/>
      <c r="P735" s="38"/>
      <c r="Q735" s="37"/>
      <c r="R735" s="38"/>
      <c r="S735" s="38"/>
      <c r="T735" s="38"/>
      <c r="U735" s="38"/>
      <c r="V735" s="38">
        <v>15</v>
      </c>
      <c r="W735" s="39" t="str">
        <f t="shared" si="380"/>
        <v>НФИбд</v>
      </c>
      <c r="X735" s="36" t="s">
        <v>258</v>
      </c>
      <c r="Y735" s="36">
        <v>1</v>
      </c>
      <c r="Z735" s="36">
        <v>1</v>
      </c>
      <c r="AA735" s="39">
        <f t="shared" si="381"/>
        <v>1</v>
      </c>
      <c r="AB735" s="36">
        <v>1</v>
      </c>
      <c r="AC735" s="36"/>
      <c r="AD735" s="40">
        <f t="shared" si="382"/>
        <v>1</v>
      </c>
      <c r="AE735" s="41">
        <f t="shared" si="383"/>
        <v>1</v>
      </c>
      <c r="AF735" s="41">
        <f t="shared" si="384"/>
        <v>1</v>
      </c>
      <c r="AG735" s="42" t="s">
        <v>93</v>
      </c>
      <c r="AH735" s="37" t="s">
        <v>81</v>
      </c>
      <c r="AI735" s="37" t="s">
        <v>94</v>
      </c>
      <c r="AJ735" s="43" t="s">
        <v>213</v>
      </c>
      <c r="AK735" s="37"/>
      <c r="AL735" s="44">
        <f t="shared" si="385"/>
        <v>0</v>
      </c>
      <c r="AM735" s="44">
        <f t="shared" si="386"/>
        <v>0</v>
      </c>
      <c r="AN735" s="44">
        <f t="shared" si="387"/>
        <v>0</v>
      </c>
      <c r="AO735" s="44">
        <f t="shared" si="388"/>
        <v>0</v>
      </c>
      <c r="AP735" s="44">
        <f t="shared" si="389"/>
        <v>0</v>
      </c>
      <c r="AQ735" s="44">
        <f t="shared" si="390"/>
        <v>0</v>
      </c>
      <c r="AR735" s="44">
        <f t="shared" si="391"/>
        <v>0</v>
      </c>
      <c r="AS735" s="44">
        <f t="shared" si="392"/>
        <v>0</v>
      </c>
      <c r="AT735" s="44">
        <f t="shared" si="393"/>
        <v>0</v>
      </c>
      <c r="AU735" s="44">
        <f t="shared" si="394"/>
        <v>0</v>
      </c>
      <c r="AV735" s="44">
        <f>IF(M735="ПП",РПП*AA735*(U735/1.5),IF(M735="ВП",ВПр*AA735*(U735/1.5),IF(M735="РПА",РПА*AA735*(U735/1.5),IF(M735="КПА",кпа*AA735*(U735/1.5),0))))</f>
        <v>0</v>
      </c>
      <c r="AW735" s="44">
        <f t="shared" si="395"/>
        <v>10</v>
      </c>
      <c r="AX735" s="44">
        <f t="shared" si="396"/>
        <v>0</v>
      </c>
      <c r="AY735" s="44">
        <f t="shared" si="397"/>
        <v>0</v>
      </c>
      <c r="AZ735" s="44">
        <f t="shared" si="398"/>
        <v>0</v>
      </c>
      <c r="BA735" s="44">
        <f t="shared" si="399"/>
        <v>0</v>
      </c>
      <c r="BB735" s="44">
        <f t="shared" si="400"/>
        <v>0</v>
      </c>
      <c r="BC735" s="44">
        <f t="shared" si="401"/>
        <v>0</v>
      </c>
      <c r="BD735" s="44">
        <f t="shared" si="402"/>
        <v>0</v>
      </c>
      <c r="BE735" s="45">
        <f t="shared" si="403"/>
        <v>10</v>
      </c>
      <c r="BF735" s="46"/>
      <c r="BG735" s="47">
        <f t="shared" si="404"/>
        <v>0</v>
      </c>
      <c r="BH735" s="47">
        <f t="shared" si="405"/>
        <v>0</v>
      </c>
      <c r="BI735" s="47">
        <f t="shared" si="406"/>
        <v>0</v>
      </c>
      <c r="BJ735" s="48">
        <f t="shared" si="407"/>
        <v>0</v>
      </c>
      <c r="BK735" s="48">
        <f t="shared" si="408"/>
        <v>0</v>
      </c>
      <c r="BL735" s="48">
        <f t="shared" si="409"/>
        <v>10</v>
      </c>
    </row>
    <row r="736" spans="1:64" s="2" customFormat="1" ht="30" customHeight="1">
      <c r="A736" s="29" t="str">
        <f t="shared" si="376"/>
        <v>Д</v>
      </c>
      <c r="B736" s="29" t="str">
        <f t="shared" si="377"/>
        <v>Б</v>
      </c>
      <c r="C736" s="30" t="s">
        <v>256</v>
      </c>
      <c r="D736" s="31" t="str">
        <f t="shared" si="378"/>
        <v>'02.03.02</v>
      </c>
      <c r="E736" s="32" t="str">
        <f t="shared" si="379"/>
        <v>Фундаментальная информатика и информационные технологии</v>
      </c>
      <c r="F736" s="33" t="s">
        <v>154</v>
      </c>
      <c r="G736" s="33" t="s">
        <v>89</v>
      </c>
      <c r="H736" s="34"/>
      <c r="I736" s="34"/>
      <c r="J736" s="35" t="s">
        <v>171</v>
      </c>
      <c r="K736" s="36" t="s">
        <v>172</v>
      </c>
      <c r="L736" s="36">
        <v>9</v>
      </c>
      <c r="M736" s="37" t="s">
        <v>173</v>
      </c>
      <c r="N736" s="36"/>
      <c r="O736" s="36"/>
      <c r="P736" s="36"/>
      <c r="Q736" s="37"/>
      <c r="R736" s="36"/>
      <c r="S736" s="36"/>
      <c r="T736" s="36"/>
      <c r="U736" s="36">
        <v>3</v>
      </c>
      <c r="V736" s="36"/>
      <c r="W736" s="39" t="str">
        <f t="shared" si="380"/>
        <v>НФИбд</v>
      </c>
      <c r="X736" s="36" t="s">
        <v>258</v>
      </c>
      <c r="Y736" s="36">
        <v>1</v>
      </c>
      <c r="Z736" s="36">
        <v>1</v>
      </c>
      <c r="AA736" s="39">
        <f t="shared" si="381"/>
        <v>5</v>
      </c>
      <c r="AB736" s="49">
        <v>3</v>
      </c>
      <c r="AC736" s="49">
        <v>2</v>
      </c>
      <c r="AD736" s="40">
        <f t="shared" si="382"/>
        <v>1</v>
      </c>
      <c r="AE736" s="41">
        <f t="shared" si="383"/>
        <v>1</v>
      </c>
      <c r="AF736" s="41">
        <f t="shared" si="384"/>
        <v>5</v>
      </c>
      <c r="AG736" s="42" t="s">
        <v>80</v>
      </c>
      <c r="AH736" s="37" t="s">
        <v>169</v>
      </c>
      <c r="AI736" s="37"/>
      <c r="AJ736" s="55" t="s">
        <v>170</v>
      </c>
      <c r="AK736" s="37"/>
      <c r="AL736" s="44">
        <f t="shared" si="385"/>
        <v>0</v>
      </c>
      <c r="AM736" s="44">
        <f t="shared" si="386"/>
        <v>0</v>
      </c>
      <c r="AN736" s="44">
        <f t="shared" si="387"/>
        <v>0</v>
      </c>
      <c r="AO736" s="44">
        <f t="shared" si="388"/>
        <v>0</v>
      </c>
      <c r="AP736" s="44">
        <f t="shared" si="389"/>
        <v>0</v>
      </c>
      <c r="AQ736" s="44">
        <f t="shared" si="390"/>
        <v>0</v>
      </c>
      <c r="AR736" s="44">
        <f t="shared" si="391"/>
        <v>0</v>
      </c>
      <c r="AS736" s="44">
        <f t="shared" si="392"/>
        <v>0</v>
      </c>
      <c r="AT736" s="44">
        <f t="shared" si="393"/>
        <v>0</v>
      </c>
      <c r="AU736" s="44">
        <f t="shared" si="394"/>
        <v>0</v>
      </c>
      <c r="AV736" s="44">
        <f>IF(M736="ПП",РПП*AA736*(U736/1.5),IF(M736="ВП",ВПр*AA736*(U736/1.5),IF(M736="РПА",РПА*AA736*(U736/1.5),IF(M736="КПА",кпа*AA736*(U736/1.5),0))))</f>
        <v>15</v>
      </c>
      <c r="AW736" s="44">
        <f t="shared" si="395"/>
        <v>0</v>
      </c>
      <c r="AX736" s="44">
        <f t="shared" si="396"/>
        <v>0</v>
      </c>
      <c r="AY736" s="44">
        <f t="shared" si="397"/>
        <v>0</v>
      </c>
      <c r="AZ736" s="44">
        <f t="shared" si="398"/>
        <v>0</v>
      </c>
      <c r="BA736" s="44">
        <f t="shared" si="399"/>
        <v>0</v>
      </c>
      <c r="BB736" s="44">
        <f t="shared" si="400"/>
        <v>0</v>
      </c>
      <c r="BC736" s="44">
        <f t="shared" si="401"/>
        <v>0</v>
      </c>
      <c r="BD736" s="44">
        <f t="shared" si="402"/>
        <v>0</v>
      </c>
      <c r="BE736" s="45">
        <f t="shared" si="403"/>
        <v>15</v>
      </c>
      <c r="BF736" s="46"/>
      <c r="BG736" s="47">
        <f t="shared" si="404"/>
        <v>0</v>
      </c>
      <c r="BH736" s="47">
        <f t="shared" si="405"/>
        <v>0</v>
      </c>
      <c r="BI736" s="47">
        <f t="shared" si="406"/>
        <v>0</v>
      </c>
      <c r="BJ736" s="48">
        <f t="shared" si="407"/>
        <v>0</v>
      </c>
      <c r="BK736" s="48">
        <f t="shared" si="408"/>
        <v>0</v>
      </c>
      <c r="BL736" s="48">
        <f t="shared" si="409"/>
        <v>15</v>
      </c>
    </row>
    <row r="737" spans="1:64" s="2" customFormat="1" ht="30" customHeight="1">
      <c r="A737" s="29" t="str">
        <f t="shared" si="376"/>
        <v>Д</v>
      </c>
      <c r="B737" s="29" t="str">
        <f t="shared" si="377"/>
        <v>Б</v>
      </c>
      <c r="C737" s="30" t="s">
        <v>256</v>
      </c>
      <c r="D737" s="31" t="str">
        <f t="shared" si="378"/>
        <v>'02.03.02</v>
      </c>
      <c r="E737" s="32" t="str">
        <f t="shared" si="379"/>
        <v>Фундаментальная информатика и информационные технологии</v>
      </c>
      <c r="F737" s="33" t="s">
        <v>154</v>
      </c>
      <c r="G737" s="33" t="s">
        <v>89</v>
      </c>
      <c r="H737" s="34"/>
      <c r="I737" s="34"/>
      <c r="J737" s="35" t="s">
        <v>171</v>
      </c>
      <c r="K737" s="36" t="s">
        <v>172</v>
      </c>
      <c r="L737" s="36">
        <v>9</v>
      </c>
      <c r="M737" s="37" t="s">
        <v>173</v>
      </c>
      <c r="N737" s="36"/>
      <c r="O737" s="36"/>
      <c r="P737" s="36"/>
      <c r="Q737" s="37"/>
      <c r="R737" s="36"/>
      <c r="S737" s="36"/>
      <c r="T737" s="36"/>
      <c r="U737" s="36">
        <v>3</v>
      </c>
      <c r="V737" s="36"/>
      <c r="W737" s="39" t="str">
        <f t="shared" si="380"/>
        <v>НФИбд</v>
      </c>
      <c r="X737" s="36" t="s">
        <v>258</v>
      </c>
      <c r="Y737" s="36">
        <v>1</v>
      </c>
      <c r="Z737" s="36">
        <v>1</v>
      </c>
      <c r="AA737" s="39">
        <f t="shared" si="381"/>
        <v>4</v>
      </c>
      <c r="AB737" s="49">
        <v>3</v>
      </c>
      <c r="AC737" s="49">
        <v>1</v>
      </c>
      <c r="AD737" s="40">
        <f t="shared" si="382"/>
        <v>1</v>
      </c>
      <c r="AE737" s="41">
        <f t="shared" si="383"/>
        <v>1</v>
      </c>
      <c r="AF737" s="41">
        <f t="shared" si="384"/>
        <v>4</v>
      </c>
      <c r="AG737" s="42" t="s">
        <v>80</v>
      </c>
      <c r="AH737" s="37" t="s">
        <v>81</v>
      </c>
      <c r="AI737" s="37" t="s">
        <v>94</v>
      </c>
      <c r="AJ737" s="43" t="s">
        <v>150</v>
      </c>
      <c r="AK737" s="37"/>
      <c r="AL737" s="44">
        <f t="shared" si="385"/>
        <v>0</v>
      </c>
      <c r="AM737" s="44">
        <f t="shared" si="386"/>
        <v>0</v>
      </c>
      <c r="AN737" s="44">
        <f t="shared" si="387"/>
        <v>0</v>
      </c>
      <c r="AO737" s="44">
        <f t="shared" si="388"/>
        <v>0</v>
      </c>
      <c r="AP737" s="44">
        <f t="shared" si="389"/>
        <v>0</v>
      </c>
      <c r="AQ737" s="44">
        <f t="shared" si="390"/>
        <v>0</v>
      </c>
      <c r="AR737" s="44">
        <f t="shared" si="391"/>
        <v>0</v>
      </c>
      <c r="AS737" s="44">
        <f t="shared" si="392"/>
        <v>0</v>
      </c>
      <c r="AT737" s="44">
        <f t="shared" si="393"/>
        <v>0</v>
      </c>
      <c r="AU737" s="44">
        <f t="shared" si="394"/>
        <v>0</v>
      </c>
      <c r="AV737" s="44">
        <f>IF(M737="ПП",РПП*AA737*(U737/1.5),IF(M737="ВП",ВПр*AA737*(U737/1.5),IF(M737="РПА",РПА*AA737*(U737/1.5),IF(M737="КПА",кпа*AA737*(U737/1.5),0))))</f>
        <v>12</v>
      </c>
      <c r="AW737" s="44">
        <f t="shared" si="395"/>
        <v>0</v>
      </c>
      <c r="AX737" s="44">
        <f t="shared" si="396"/>
        <v>0</v>
      </c>
      <c r="AY737" s="44">
        <f t="shared" si="397"/>
        <v>0</v>
      </c>
      <c r="AZ737" s="44">
        <f t="shared" si="398"/>
        <v>0</v>
      </c>
      <c r="BA737" s="44">
        <f t="shared" si="399"/>
        <v>0</v>
      </c>
      <c r="BB737" s="44">
        <f t="shared" si="400"/>
        <v>0</v>
      </c>
      <c r="BC737" s="44">
        <f t="shared" si="401"/>
        <v>0</v>
      </c>
      <c r="BD737" s="44">
        <f t="shared" si="402"/>
        <v>0</v>
      </c>
      <c r="BE737" s="45">
        <f t="shared" si="403"/>
        <v>12</v>
      </c>
      <c r="BF737" s="46"/>
      <c r="BG737" s="47">
        <f t="shared" si="404"/>
        <v>0</v>
      </c>
      <c r="BH737" s="47">
        <f t="shared" si="405"/>
        <v>0</v>
      </c>
      <c r="BI737" s="47">
        <f t="shared" si="406"/>
        <v>0</v>
      </c>
      <c r="BJ737" s="48">
        <f t="shared" si="407"/>
        <v>0</v>
      </c>
      <c r="BK737" s="48">
        <f t="shared" si="408"/>
        <v>0</v>
      </c>
      <c r="BL737" s="48">
        <f t="shared" si="409"/>
        <v>12</v>
      </c>
    </row>
    <row r="738" spans="1:64" s="2" customFormat="1" ht="30" customHeight="1">
      <c r="A738" s="29" t="str">
        <f t="shared" si="376"/>
        <v>Д</v>
      </c>
      <c r="B738" s="29" t="str">
        <f t="shared" si="377"/>
        <v>Б</v>
      </c>
      <c r="C738" s="30" t="s">
        <v>256</v>
      </c>
      <c r="D738" s="31" t="str">
        <f t="shared" si="378"/>
        <v>'02.03.02</v>
      </c>
      <c r="E738" s="32" t="str">
        <f t="shared" si="379"/>
        <v>Фундаментальная информатика и информационные технологии</v>
      </c>
      <c r="F738" s="33" t="s">
        <v>154</v>
      </c>
      <c r="G738" s="33" t="s">
        <v>89</v>
      </c>
      <c r="H738" s="34"/>
      <c r="I738" s="34"/>
      <c r="J738" s="35" t="s">
        <v>171</v>
      </c>
      <c r="K738" s="36" t="s">
        <v>172</v>
      </c>
      <c r="L738" s="36">
        <v>9</v>
      </c>
      <c r="M738" s="37" t="s">
        <v>173</v>
      </c>
      <c r="N738" s="36"/>
      <c r="O738" s="36"/>
      <c r="P738" s="36"/>
      <c r="Q738" s="37"/>
      <c r="R738" s="36"/>
      <c r="S738" s="36"/>
      <c r="T738" s="36"/>
      <c r="U738" s="36">
        <v>3</v>
      </c>
      <c r="V738" s="36"/>
      <c r="W738" s="39" t="str">
        <f t="shared" si="380"/>
        <v>НФИбд</v>
      </c>
      <c r="X738" s="36" t="s">
        <v>258</v>
      </c>
      <c r="Y738" s="36">
        <v>1</v>
      </c>
      <c r="Z738" s="36">
        <v>1</v>
      </c>
      <c r="AA738" s="39">
        <f t="shared" si="381"/>
        <v>2</v>
      </c>
      <c r="AB738" s="49">
        <v>1</v>
      </c>
      <c r="AC738" s="49">
        <v>1</v>
      </c>
      <c r="AD738" s="40">
        <f t="shared" si="382"/>
        <v>1</v>
      </c>
      <c r="AE738" s="41">
        <f t="shared" si="383"/>
        <v>1</v>
      </c>
      <c r="AF738" s="41">
        <f t="shared" si="384"/>
        <v>2</v>
      </c>
      <c r="AG738" s="42" t="s">
        <v>80</v>
      </c>
      <c r="AH738" s="37" t="s">
        <v>81</v>
      </c>
      <c r="AI738" s="37" t="s">
        <v>94</v>
      </c>
      <c r="AJ738" s="43" t="s">
        <v>138</v>
      </c>
      <c r="AK738" s="37"/>
      <c r="AL738" s="44">
        <f t="shared" si="385"/>
        <v>0</v>
      </c>
      <c r="AM738" s="44">
        <f t="shared" si="386"/>
        <v>0</v>
      </c>
      <c r="AN738" s="44">
        <f t="shared" si="387"/>
        <v>0</v>
      </c>
      <c r="AO738" s="44">
        <f t="shared" si="388"/>
        <v>0</v>
      </c>
      <c r="AP738" s="44">
        <f t="shared" si="389"/>
        <v>0</v>
      </c>
      <c r="AQ738" s="44">
        <f t="shared" si="390"/>
        <v>0</v>
      </c>
      <c r="AR738" s="44">
        <f t="shared" si="391"/>
        <v>0</v>
      </c>
      <c r="AS738" s="44">
        <f t="shared" si="392"/>
        <v>0</v>
      </c>
      <c r="AT738" s="44">
        <f t="shared" si="393"/>
        <v>0</v>
      </c>
      <c r="AU738" s="44">
        <f t="shared" si="394"/>
        <v>0</v>
      </c>
      <c r="AV738" s="44">
        <f>IF(M738="ПП",РПП*AA738*(U738/1.5),IF(M738="ВП",ВПр*AA738*(U738/1.5),IF(M738="РПА",РПА*AA738*(U738/1.5),IF(M738="КПА",кпа*AA738*(U738/1.5),0))))</f>
        <v>6</v>
      </c>
      <c r="AW738" s="44">
        <f t="shared" si="395"/>
        <v>0</v>
      </c>
      <c r="AX738" s="44">
        <f t="shared" si="396"/>
        <v>0</v>
      </c>
      <c r="AY738" s="44">
        <f t="shared" si="397"/>
        <v>0</v>
      </c>
      <c r="AZ738" s="44">
        <f t="shared" si="398"/>
        <v>0</v>
      </c>
      <c r="BA738" s="44">
        <f t="shared" si="399"/>
        <v>0</v>
      </c>
      <c r="BB738" s="44">
        <f t="shared" si="400"/>
        <v>0</v>
      </c>
      <c r="BC738" s="44">
        <f t="shared" si="401"/>
        <v>0</v>
      </c>
      <c r="BD738" s="44">
        <f t="shared" si="402"/>
        <v>0</v>
      </c>
      <c r="BE738" s="45">
        <f t="shared" si="403"/>
        <v>6</v>
      </c>
      <c r="BF738" s="46"/>
      <c r="BG738" s="47">
        <f t="shared" si="404"/>
        <v>0</v>
      </c>
      <c r="BH738" s="47">
        <f t="shared" si="405"/>
        <v>0</v>
      </c>
      <c r="BI738" s="47">
        <f t="shared" si="406"/>
        <v>0</v>
      </c>
      <c r="BJ738" s="48">
        <f t="shared" si="407"/>
        <v>0</v>
      </c>
      <c r="BK738" s="48">
        <f t="shared" si="408"/>
        <v>0</v>
      </c>
      <c r="BL738" s="48">
        <f t="shared" si="409"/>
        <v>6</v>
      </c>
    </row>
    <row r="739" spans="1:64" s="2" customFormat="1" ht="30" customHeight="1">
      <c r="A739" s="29" t="str">
        <f t="shared" si="376"/>
        <v>Д</v>
      </c>
      <c r="B739" s="29" t="str">
        <f t="shared" si="377"/>
        <v>Б</v>
      </c>
      <c r="C739" s="30" t="s">
        <v>256</v>
      </c>
      <c r="D739" s="31" t="str">
        <f t="shared" si="378"/>
        <v>'02.03.02</v>
      </c>
      <c r="E739" s="32" t="str">
        <f t="shared" si="379"/>
        <v>Фундаментальная информатика и информационные технологии</v>
      </c>
      <c r="F739" s="33" t="s">
        <v>154</v>
      </c>
      <c r="G739" s="33" t="s">
        <v>89</v>
      </c>
      <c r="H739" s="34"/>
      <c r="I739" s="34"/>
      <c r="J739" s="35" t="s">
        <v>171</v>
      </c>
      <c r="K739" s="36" t="s">
        <v>172</v>
      </c>
      <c r="L739" s="36">
        <v>9</v>
      </c>
      <c r="M739" s="37" t="s">
        <v>173</v>
      </c>
      <c r="N739" s="36"/>
      <c r="O739" s="36"/>
      <c r="P739" s="36"/>
      <c r="Q739" s="37"/>
      <c r="R739" s="36"/>
      <c r="S739" s="36"/>
      <c r="T739" s="36"/>
      <c r="U739" s="36">
        <v>3</v>
      </c>
      <c r="V739" s="36"/>
      <c r="W739" s="39" t="str">
        <f t="shared" si="380"/>
        <v>НФИбд</v>
      </c>
      <c r="X739" s="36" t="s">
        <v>258</v>
      </c>
      <c r="Y739" s="36">
        <v>1</v>
      </c>
      <c r="Z739" s="36">
        <v>1</v>
      </c>
      <c r="AA739" s="39">
        <f t="shared" si="381"/>
        <v>1</v>
      </c>
      <c r="AB739" s="49">
        <v>1</v>
      </c>
      <c r="AC739" s="49"/>
      <c r="AD739" s="40">
        <f t="shared" si="382"/>
        <v>1</v>
      </c>
      <c r="AE739" s="41">
        <f t="shared" si="383"/>
        <v>1</v>
      </c>
      <c r="AF739" s="41">
        <f t="shared" si="384"/>
        <v>1</v>
      </c>
      <c r="AG739" s="42" t="s">
        <v>80</v>
      </c>
      <c r="AH739" s="37" t="s">
        <v>81</v>
      </c>
      <c r="AI739" s="37" t="s">
        <v>94</v>
      </c>
      <c r="AJ739" s="43" t="s">
        <v>102</v>
      </c>
      <c r="AK739" s="37"/>
      <c r="AL739" s="44">
        <f t="shared" si="385"/>
        <v>0</v>
      </c>
      <c r="AM739" s="44">
        <f t="shared" si="386"/>
        <v>0</v>
      </c>
      <c r="AN739" s="44">
        <f t="shared" si="387"/>
        <v>0</v>
      </c>
      <c r="AO739" s="44">
        <f t="shared" si="388"/>
        <v>0</v>
      </c>
      <c r="AP739" s="44">
        <f t="shared" si="389"/>
        <v>0</v>
      </c>
      <c r="AQ739" s="44">
        <f t="shared" si="390"/>
        <v>0</v>
      </c>
      <c r="AR739" s="44">
        <f t="shared" si="391"/>
        <v>0</v>
      </c>
      <c r="AS739" s="44">
        <f t="shared" si="392"/>
        <v>0</v>
      </c>
      <c r="AT739" s="44">
        <f t="shared" si="393"/>
        <v>0</v>
      </c>
      <c r="AU739" s="44">
        <f t="shared" si="394"/>
        <v>0</v>
      </c>
      <c r="AV739" s="44">
        <f>IF(M739="ПП",РПП*AA739*(U739/1.5),IF(M739="ВП",ВПр*AA739*(U739/1.5),IF(M739="РПА",РПА*AA739*(U739/1.5),IF(M739="КПА",кпа*AA739*(U739/1.5),0))))</f>
        <v>3</v>
      </c>
      <c r="AW739" s="44">
        <f t="shared" si="395"/>
        <v>0</v>
      </c>
      <c r="AX739" s="44">
        <f t="shared" si="396"/>
        <v>0</v>
      </c>
      <c r="AY739" s="44">
        <f t="shared" si="397"/>
        <v>0</v>
      </c>
      <c r="AZ739" s="44">
        <f t="shared" si="398"/>
        <v>0</v>
      </c>
      <c r="BA739" s="44">
        <f t="shared" si="399"/>
        <v>0</v>
      </c>
      <c r="BB739" s="44">
        <f t="shared" si="400"/>
        <v>0</v>
      </c>
      <c r="BC739" s="44">
        <f t="shared" si="401"/>
        <v>0</v>
      </c>
      <c r="BD739" s="44">
        <f t="shared" si="402"/>
        <v>0</v>
      </c>
      <c r="BE739" s="45">
        <f t="shared" si="403"/>
        <v>3</v>
      </c>
      <c r="BF739" s="46"/>
      <c r="BG739" s="47">
        <f t="shared" si="404"/>
        <v>0</v>
      </c>
      <c r="BH739" s="47">
        <f t="shared" si="405"/>
        <v>0</v>
      </c>
      <c r="BI739" s="47">
        <f t="shared" si="406"/>
        <v>0</v>
      </c>
      <c r="BJ739" s="48">
        <f t="shared" si="407"/>
        <v>0</v>
      </c>
      <c r="BK739" s="48">
        <f t="shared" si="408"/>
        <v>0</v>
      </c>
      <c r="BL739" s="48">
        <f t="shared" si="409"/>
        <v>3</v>
      </c>
    </row>
    <row r="740" spans="1:64" s="2" customFormat="1" ht="30" customHeight="1">
      <c r="A740" s="29" t="str">
        <f t="shared" si="376"/>
        <v>Д</v>
      </c>
      <c r="B740" s="29" t="str">
        <f t="shared" si="377"/>
        <v>Б</v>
      </c>
      <c r="C740" s="30" t="s">
        <v>256</v>
      </c>
      <c r="D740" s="31" t="str">
        <f t="shared" si="378"/>
        <v>'02.03.02</v>
      </c>
      <c r="E740" s="32" t="str">
        <f t="shared" si="379"/>
        <v>Фундаментальная информатика и информационные технологии</v>
      </c>
      <c r="F740" s="33" t="s">
        <v>154</v>
      </c>
      <c r="G740" s="33" t="s">
        <v>89</v>
      </c>
      <c r="H740" s="34"/>
      <c r="I740" s="34"/>
      <c r="J740" s="35" t="s">
        <v>171</v>
      </c>
      <c r="K740" s="36" t="s">
        <v>172</v>
      </c>
      <c r="L740" s="36">
        <v>9</v>
      </c>
      <c r="M740" s="37" t="s">
        <v>173</v>
      </c>
      <c r="N740" s="36"/>
      <c r="O740" s="36"/>
      <c r="P740" s="36"/>
      <c r="Q740" s="37"/>
      <c r="R740" s="36"/>
      <c r="S740" s="36"/>
      <c r="T740" s="36"/>
      <c r="U740" s="36">
        <v>3</v>
      </c>
      <c r="V740" s="36"/>
      <c r="W740" s="39" t="str">
        <f t="shared" si="380"/>
        <v>НФИбд</v>
      </c>
      <c r="X740" s="36" t="s">
        <v>258</v>
      </c>
      <c r="Y740" s="36">
        <v>1</v>
      </c>
      <c r="Z740" s="36">
        <v>1</v>
      </c>
      <c r="AA740" s="39">
        <f t="shared" si="381"/>
        <v>1</v>
      </c>
      <c r="AB740" s="49"/>
      <c r="AC740" s="49">
        <v>1</v>
      </c>
      <c r="AD740" s="40">
        <f t="shared" si="382"/>
        <v>1</v>
      </c>
      <c r="AE740" s="41">
        <f t="shared" si="383"/>
        <v>1</v>
      </c>
      <c r="AF740" s="41">
        <f t="shared" si="384"/>
        <v>1</v>
      </c>
      <c r="AG740" s="42" t="s">
        <v>80</v>
      </c>
      <c r="AH740" s="37" t="s">
        <v>81</v>
      </c>
      <c r="AI740" s="37" t="s">
        <v>94</v>
      </c>
      <c r="AJ740" s="50" t="s">
        <v>121</v>
      </c>
      <c r="AK740" s="37"/>
      <c r="AL740" s="44">
        <f t="shared" si="385"/>
        <v>0</v>
      </c>
      <c r="AM740" s="44">
        <f t="shared" si="386"/>
        <v>0</v>
      </c>
      <c r="AN740" s="44">
        <f t="shared" si="387"/>
        <v>0</v>
      </c>
      <c r="AO740" s="44">
        <f t="shared" si="388"/>
        <v>0</v>
      </c>
      <c r="AP740" s="44">
        <f t="shared" si="389"/>
        <v>0</v>
      </c>
      <c r="AQ740" s="44">
        <f t="shared" si="390"/>
        <v>0</v>
      </c>
      <c r="AR740" s="44">
        <f t="shared" si="391"/>
        <v>0</v>
      </c>
      <c r="AS740" s="44">
        <f t="shared" si="392"/>
        <v>0</v>
      </c>
      <c r="AT740" s="44">
        <f t="shared" si="393"/>
        <v>0</v>
      </c>
      <c r="AU740" s="44">
        <f t="shared" si="394"/>
        <v>0</v>
      </c>
      <c r="AV740" s="44">
        <f>IF(M740="ПП",РПП*AA740*(U740/1.5),IF(M740="ВП",ВПр*AA740*(U740/1.5),IF(M740="РПА",РПА*AA740*(U740/1.5),IF(M740="КПА",кпа*AA740*(U740/1.5),0))))</f>
        <v>3</v>
      </c>
      <c r="AW740" s="44">
        <f t="shared" si="395"/>
        <v>0</v>
      </c>
      <c r="AX740" s="44">
        <f t="shared" si="396"/>
        <v>0</v>
      </c>
      <c r="AY740" s="44">
        <f t="shared" si="397"/>
        <v>0</v>
      </c>
      <c r="AZ740" s="44">
        <f t="shared" si="398"/>
        <v>0</v>
      </c>
      <c r="BA740" s="44">
        <f t="shared" si="399"/>
        <v>0</v>
      </c>
      <c r="BB740" s="44">
        <f t="shared" si="400"/>
        <v>0</v>
      </c>
      <c r="BC740" s="44">
        <f t="shared" si="401"/>
        <v>0</v>
      </c>
      <c r="BD740" s="44">
        <f t="shared" si="402"/>
        <v>0</v>
      </c>
      <c r="BE740" s="45">
        <f t="shared" si="403"/>
        <v>3</v>
      </c>
      <c r="BF740" s="46"/>
      <c r="BG740" s="47">
        <f t="shared" si="404"/>
        <v>0</v>
      </c>
      <c r="BH740" s="47">
        <f t="shared" si="405"/>
        <v>0</v>
      </c>
      <c r="BI740" s="47">
        <f t="shared" si="406"/>
        <v>0</v>
      </c>
      <c r="BJ740" s="48">
        <f t="shared" si="407"/>
        <v>0</v>
      </c>
      <c r="BK740" s="48">
        <f t="shared" si="408"/>
        <v>0</v>
      </c>
      <c r="BL740" s="48">
        <f t="shared" si="409"/>
        <v>3</v>
      </c>
    </row>
    <row r="741" spans="1:64" s="2" customFormat="1" ht="30" customHeight="1">
      <c r="A741" s="29" t="str">
        <f t="shared" si="376"/>
        <v>Д</v>
      </c>
      <c r="B741" s="29" t="str">
        <f t="shared" si="377"/>
        <v>Б</v>
      </c>
      <c r="C741" s="30" t="s">
        <v>256</v>
      </c>
      <c r="D741" s="31" t="str">
        <f t="shared" si="378"/>
        <v>'02.03.02</v>
      </c>
      <c r="E741" s="32" t="str">
        <f t="shared" si="379"/>
        <v>Фундаментальная информатика и информационные технологии</v>
      </c>
      <c r="F741" s="33" t="s">
        <v>154</v>
      </c>
      <c r="G741" s="33" t="s">
        <v>89</v>
      </c>
      <c r="H741" s="34"/>
      <c r="I741" s="34"/>
      <c r="J741" s="35" t="s">
        <v>171</v>
      </c>
      <c r="K741" s="36" t="s">
        <v>172</v>
      </c>
      <c r="L741" s="36">
        <v>9</v>
      </c>
      <c r="M741" s="37" t="s">
        <v>173</v>
      </c>
      <c r="N741" s="36"/>
      <c r="O741" s="36"/>
      <c r="P741" s="36"/>
      <c r="Q741" s="37"/>
      <c r="R741" s="36"/>
      <c r="S741" s="36"/>
      <c r="T741" s="36"/>
      <c r="U741" s="36">
        <v>3</v>
      </c>
      <c r="V741" s="36"/>
      <c r="W741" s="39" t="str">
        <f t="shared" si="380"/>
        <v>НФИбд</v>
      </c>
      <c r="X741" s="36" t="s">
        <v>258</v>
      </c>
      <c r="Y741" s="36">
        <v>1</v>
      </c>
      <c r="Z741" s="36">
        <v>1</v>
      </c>
      <c r="AA741" s="39">
        <f t="shared" si="381"/>
        <v>1</v>
      </c>
      <c r="AB741" s="49"/>
      <c r="AC741" s="49">
        <v>1</v>
      </c>
      <c r="AD741" s="40">
        <f t="shared" si="382"/>
        <v>1</v>
      </c>
      <c r="AE741" s="41">
        <f t="shared" si="383"/>
        <v>1</v>
      </c>
      <c r="AF741" s="41">
        <f t="shared" si="384"/>
        <v>1</v>
      </c>
      <c r="AG741" s="42" t="s">
        <v>80</v>
      </c>
      <c r="AH741" s="37" t="s">
        <v>81</v>
      </c>
      <c r="AI741" s="37" t="s">
        <v>94</v>
      </c>
      <c r="AJ741" s="43" t="s">
        <v>124</v>
      </c>
      <c r="AK741" s="37"/>
      <c r="AL741" s="44">
        <f t="shared" si="385"/>
        <v>0</v>
      </c>
      <c r="AM741" s="44">
        <f t="shared" si="386"/>
        <v>0</v>
      </c>
      <c r="AN741" s="44">
        <f t="shared" si="387"/>
        <v>0</v>
      </c>
      <c r="AO741" s="44">
        <f t="shared" si="388"/>
        <v>0</v>
      </c>
      <c r="AP741" s="44">
        <f t="shared" si="389"/>
        <v>0</v>
      </c>
      <c r="AQ741" s="44">
        <f t="shared" si="390"/>
        <v>0</v>
      </c>
      <c r="AR741" s="44">
        <f t="shared" si="391"/>
        <v>0</v>
      </c>
      <c r="AS741" s="44">
        <f t="shared" si="392"/>
        <v>0</v>
      </c>
      <c r="AT741" s="44">
        <f t="shared" si="393"/>
        <v>0</v>
      </c>
      <c r="AU741" s="44">
        <f t="shared" si="394"/>
        <v>0</v>
      </c>
      <c r="AV741" s="44">
        <f>IF(M741="ПП",РПП*AA741*(U741/1.5),IF(M741="ВП",ВПр*AA741*(U741/1.5),IF(M741="РПА",РПА*AA741*(U741/1.5),IF(M741="КПА",кпа*AA741*(U741/1.5),0))))</f>
        <v>3</v>
      </c>
      <c r="AW741" s="44">
        <f t="shared" si="395"/>
        <v>0</v>
      </c>
      <c r="AX741" s="44">
        <f t="shared" si="396"/>
        <v>0</v>
      </c>
      <c r="AY741" s="44">
        <f t="shared" si="397"/>
        <v>0</v>
      </c>
      <c r="AZ741" s="44">
        <f t="shared" si="398"/>
        <v>0</v>
      </c>
      <c r="BA741" s="44">
        <f t="shared" si="399"/>
        <v>0</v>
      </c>
      <c r="BB741" s="44">
        <f t="shared" si="400"/>
        <v>0</v>
      </c>
      <c r="BC741" s="44">
        <f t="shared" si="401"/>
        <v>0</v>
      </c>
      <c r="BD741" s="44">
        <f t="shared" si="402"/>
        <v>0</v>
      </c>
      <c r="BE741" s="45">
        <f t="shared" si="403"/>
        <v>3</v>
      </c>
      <c r="BF741" s="46"/>
      <c r="BG741" s="47">
        <f t="shared" si="404"/>
        <v>0</v>
      </c>
      <c r="BH741" s="47">
        <f t="shared" si="405"/>
        <v>0</v>
      </c>
      <c r="BI741" s="47">
        <f t="shared" si="406"/>
        <v>0</v>
      </c>
      <c r="BJ741" s="48">
        <f t="shared" si="407"/>
        <v>0</v>
      </c>
      <c r="BK741" s="48">
        <f t="shared" si="408"/>
        <v>0</v>
      </c>
      <c r="BL741" s="48">
        <f t="shared" si="409"/>
        <v>3</v>
      </c>
    </row>
    <row r="742" spans="1:64" s="2" customFormat="1" ht="30" customHeight="1">
      <c r="A742" s="29" t="str">
        <f t="shared" si="376"/>
        <v>Д</v>
      </c>
      <c r="B742" s="29" t="str">
        <f t="shared" si="377"/>
        <v>Б</v>
      </c>
      <c r="C742" s="30" t="s">
        <v>256</v>
      </c>
      <c r="D742" s="31" t="str">
        <f t="shared" si="378"/>
        <v>'02.03.02</v>
      </c>
      <c r="E742" s="32" t="str">
        <f t="shared" si="379"/>
        <v>Фундаментальная информатика и информационные технологии</v>
      </c>
      <c r="F742" s="33" t="s">
        <v>154</v>
      </c>
      <c r="G742" s="33" t="s">
        <v>89</v>
      </c>
      <c r="H742" s="34"/>
      <c r="I742" s="34"/>
      <c r="J742" s="35" t="s">
        <v>171</v>
      </c>
      <c r="K742" s="36" t="s">
        <v>172</v>
      </c>
      <c r="L742" s="36">
        <v>9</v>
      </c>
      <c r="M742" s="37" t="s">
        <v>173</v>
      </c>
      <c r="N742" s="36"/>
      <c r="O742" s="36"/>
      <c r="P742" s="36"/>
      <c r="Q742" s="37"/>
      <c r="R742" s="36"/>
      <c r="S742" s="36"/>
      <c r="T742" s="36"/>
      <c r="U742" s="36">
        <v>3</v>
      </c>
      <c r="V742" s="36"/>
      <c r="W742" s="39" t="str">
        <f t="shared" si="380"/>
        <v>НФИбд</v>
      </c>
      <c r="X742" s="36" t="s">
        <v>258</v>
      </c>
      <c r="Y742" s="36">
        <v>1</v>
      </c>
      <c r="Z742" s="36">
        <v>1</v>
      </c>
      <c r="AA742" s="39">
        <f t="shared" si="381"/>
        <v>1</v>
      </c>
      <c r="AB742" s="49">
        <v>1</v>
      </c>
      <c r="AC742" s="49"/>
      <c r="AD742" s="40">
        <f t="shared" si="382"/>
        <v>1</v>
      </c>
      <c r="AE742" s="41">
        <f t="shared" si="383"/>
        <v>1</v>
      </c>
      <c r="AF742" s="41">
        <f t="shared" si="384"/>
        <v>1</v>
      </c>
      <c r="AG742" s="42" t="s">
        <v>80</v>
      </c>
      <c r="AH742" s="37" t="s">
        <v>100</v>
      </c>
      <c r="AI742" s="37" t="s">
        <v>94</v>
      </c>
      <c r="AJ742" s="51" t="s">
        <v>103</v>
      </c>
      <c r="AK742" s="37"/>
      <c r="AL742" s="44">
        <f t="shared" si="385"/>
        <v>0</v>
      </c>
      <c r="AM742" s="44">
        <f t="shared" si="386"/>
        <v>0</v>
      </c>
      <c r="AN742" s="44">
        <f t="shared" si="387"/>
        <v>0</v>
      </c>
      <c r="AO742" s="44">
        <f t="shared" si="388"/>
        <v>0</v>
      </c>
      <c r="AP742" s="44">
        <f t="shared" si="389"/>
        <v>0</v>
      </c>
      <c r="AQ742" s="44">
        <f t="shared" si="390"/>
        <v>0</v>
      </c>
      <c r="AR742" s="44">
        <f t="shared" si="391"/>
        <v>0</v>
      </c>
      <c r="AS742" s="44">
        <f t="shared" si="392"/>
        <v>0</v>
      </c>
      <c r="AT742" s="44">
        <f t="shared" si="393"/>
        <v>0</v>
      </c>
      <c r="AU742" s="44">
        <f t="shared" si="394"/>
        <v>0</v>
      </c>
      <c r="AV742" s="44">
        <f>IF(M742="ПП",РПП*AA742*(U742/1.5),IF(M742="ВП",ВПр*AA742*(U742/1.5),IF(M742="РПА",РПА*AA742*(U742/1.5),IF(M742="КПА",кпа*AA742*(U742/1.5),0))))</f>
        <v>3</v>
      </c>
      <c r="AW742" s="44">
        <f t="shared" si="395"/>
        <v>0</v>
      </c>
      <c r="AX742" s="44">
        <f t="shared" si="396"/>
        <v>0</v>
      </c>
      <c r="AY742" s="44">
        <f t="shared" si="397"/>
        <v>0</v>
      </c>
      <c r="AZ742" s="44">
        <f t="shared" si="398"/>
        <v>0</v>
      </c>
      <c r="BA742" s="44">
        <f t="shared" si="399"/>
        <v>0</v>
      </c>
      <c r="BB742" s="44">
        <f t="shared" si="400"/>
        <v>0</v>
      </c>
      <c r="BC742" s="44">
        <f t="shared" si="401"/>
        <v>0</v>
      </c>
      <c r="BD742" s="44">
        <f t="shared" si="402"/>
        <v>0</v>
      </c>
      <c r="BE742" s="45">
        <f t="shared" si="403"/>
        <v>3</v>
      </c>
      <c r="BF742" s="46"/>
      <c r="BG742" s="47">
        <f t="shared" si="404"/>
        <v>0</v>
      </c>
      <c r="BH742" s="47">
        <f t="shared" si="405"/>
        <v>0</v>
      </c>
      <c r="BI742" s="47">
        <f t="shared" si="406"/>
        <v>0</v>
      </c>
      <c r="BJ742" s="48">
        <f t="shared" si="407"/>
        <v>0</v>
      </c>
      <c r="BK742" s="48">
        <f t="shared" si="408"/>
        <v>0</v>
      </c>
      <c r="BL742" s="48">
        <f t="shared" si="409"/>
        <v>3</v>
      </c>
    </row>
    <row r="743" spans="1:64" s="2" customFormat="1" ht="30" customHeight="1">
      <c r="A743" s="29" t="str">
        <f t="shared" si="376"/>
        <v>Д</v>
      </c>
      <c r="B743" s="29" t="str">
        <f t="shared" si="377"/>
        <v>Б</v>
      </c>
      <c r="C743" s="30" t="s">
        <v>256</v>
      </c>
      <c r="D743" s="31" t="str">
        <f t="shared" si="378"/>
        <v>'02.03.02</v>
      </c>
      <c r="E743" s="32" t="str">
        <f t="shared" si="379"/>
        <v>Фундаментальная информатика и информационные технологии</v>
      </c>
      <c r="F743" s="33" t="s">
        <v>154</v>
      </c>
      <c r="G743" s="33" t="s">
        <v>89</v>
      </c>
      <c r="H743" s="34"/>
      <c r="I743" s="34"/>
      <c r="J743" s="35" t="s">
        <v>171</v>
      </c>
      <c r="K743" s="38" t="s">
        <v>172</v>
      </c>
      <c r="L743" s="36">
        <v>9</v>
      </c>
      <c r="M743" s="37" t="s">
        <v>173</v>
      </c>
      <c r="N743" s="38"/>
      <c r="O743" s="38"/>
      <c r="P743" s="38"/>
      <c r="Q743" s="37"/>
      <c r="R743" s="38"/>
      <c r="S743" s="38"/>
      <c r="T743" s="38"/>
      <c r="U743" s="38">
        <v>3</v>
      </c>
      <c r="V743" s="38"/>
      <c r="W743" s="39" t="str">
        <f t="shared" si="380"/>
        <v>НФИбд</v>
      </c>
      <c r="X743" s="36" t="s">
        <v>258</v>
      </c>
      <c r="Y743" s="36">
        <v>1</v>
      </c>
      <c r="Z743" s="36">
        <v>1</v>
      </c>
      <c r="AA743" s="39">
        <f t="shared" si="381"/>
        <v>1</v>
      </c>
      <c r="AB743" s="49">
        <v>1</v>
      </c>
      <c r="AC743" s="49"/>
      <c r="AD743" s="40">
        <f t="shared" si="382"/>
        <v>1</v>
      </c>
      <c r="AE743" s="41">
        <f t="shared" si="383"/>
        <v>1</v>
      </c>
      <c r="AF743" s="41">
        <f t="shared" si="384"/>
        <v>1</v>
      </c>
      <c r="AG743" s="42" t="s">
        <v>80</v>
      </c>
      <c r="AH743" s="37" t="s">
        <v>81</v>
      </c>
      <c r="AI743" s="37" t="s">
        <v>94</v>
      </c>
      <c r="AJ743" s="43" t="s">
        <v>197</v>
      </c>
      <c r="AK743" s="37"/>
      <c r="AL743" s="44">
        <f t="shared" si="385"/>
        <v>0</v>
      </c>
      <c r="AM743" s="44">
        <f t="shared" si="386"/>
        <v>0</v>
      </c>
      <c r="AN743" s="44">
        <f t="shared" si="387"/>
        <v>0</v>
      </c>
      <c r="AO743" s="44">
        <f t="shared" si="388"/>
        <v>0</v>
      </c>
      <c r="AP743" s="44">
        <f t="shared" si="389"/>
        <v>0</v>
      </c>
      <c r="AQ743" s="44">
        <f t="shared" si="390"/>
        <v>0</v>
      </c>
      <c r="AR743" s="44">
        <f t="shared" si="391"/>
        <v>0</v>
      </c>
      <c r="AS743" s="44">
        <f t="shared" si="392"/>
        <v>0</v>
      </c>
      <c r="AT743" s="44">
        <f t="shared" si="393"/>
        <v>0</v>
      </c>
      <c r="AU743" s="44">
        <f t="shared" si="394"/>
        <v>0</v>
      </c>
      <c r="AV743" s="44">
        <f>IF(M743="ПП",РПП*AA743*(U743/1.5),IF(M743="ВП",ВПр*AA743*(U743/1.5),IF(M743="РПА",РПА*AA743*(U743/1.5),IF(M743="КПА",кпа*AA743*(U743/1.5),0))))</f>
        <v>3</v>
      </c>
      <c r="AW743" s="44">
        <f t="shared" si="395"/>
        <v>0</v>
      </c>
      <c r="AX743" s="44">
        <f t="shared" si="396"/>
        <v>0</v>
      </c>
      <c r="AY743" s="44">
        <f t="shared" si="397"/>
        <v>0</v>
      </c>
      <c r="AZ743" s="44">
        <f t="shared" si="398"/>
        <v>0</v>
      </c>
      <c r="BA743" s="44">
        <f t="shared" si="399"/>
        <v>0</v>
      </c>
      <c r="BB743" s="44">
        <f t="shared" si="400"/>
        <v>0</v>
      </c>
      <c r="BC743" s="44">
        <f t="shared" si="401"/>
        <v>0</v>
      </c>
      <c r="BD743" s="44">
        <f t="shared" si="402"/>
        <v>0</v>
      </c>
      <c r="BE743" s="45">
        <f t="shared" si="403"/>
        <v>3</v>
      </c>
      <c r="BF743" s="46"/>
      <c r="BG743" s="47">
        <f t="shared" si="404"/>
        <v>0</v>
      </c>
      <c r="BH743" s="47">
        <f t="shared" si="405"/>
        <v>0</v>
      </c>
      <c r="BI743" s="47">
        <f t="shared" si="406"/>
        <v>0</v>
      </c>
      <c r="BJ743" s="48">
        <f t="shared" si="407"/>
        <v>0</v>
      </c>
      <c r="BK743" s="48">
        <f t="shared" si="408"/>
        <v>0</v>
      </c>
      <c r="BL743" s="48">
        <f t="shared" si="409"/>
        <v>3</v>
      </c>
    </row>
    <row r="744" spans="1:64" s="2" customFormat="1" ht="30" customHeight="1">
      <c r="A744" s="29" t="str">
        <f t="shared" si="376"/>
        <v>Д</v>
      </c>
      <c r="B744" s="29" t="str">
        <f t="shared" si="377"/>
        <v>Б</v>
      </c>
      <c r="C744" s="30" t="s">
        <v>256</v>
      </c>
      <c r="D744" s="31" t="str">
        <f t="shared" si="378"/>
        <v>'02.03.02</v>
      </c>
      <c r="E744" s="32" t="str">
        <f t="shared" si="379"/>
        <v>Фундаментальная информатика и информационные технологии</v>
      </c>
      <c r="F744" s="33" t="s">
        <v>154</v>
      </c>
      <c r="G744" s="33" t="s">
        <v>89</v>
      </c>
      <c r="H744" s="34"/>
      <c r="I744" s="34"/>
      <c r="J744" s="35" t="s">
        <v>171</v>
      </c>
      <c r="K744" s="36" t="s">
        <v>172</v>
      </c>
      <c r="L744" s="36">
        <v>9</v>
      </c>
      <c r="M744" s="37" t="s">
        <v>173</v>
      </c>
      <c r="N744" s="36"/>
      <c r="O744" s="36"/>
      <c r="P744" s="36"/>
      <c r="Q744" s="37"/>
      <c r="R744" s="36"/>
      <c r="S744" s="36"/>
      <c r="T744" s="36"/>
      <c r="U744" s="36">
        <v>3</v>
      </c>
      <c r="V744" s="36"/>
      <c r="W744" s="39" t="str">
        <f t="shared" si="380"/>
        <v>НФИбд</v>
      </c>
      <c r="X744" s="36" t="s">
        <v>258</v>
      </c>
      <c r="Y744" s="36">
        <v>1</v>
      </c>
      <c r="Z744" s="36">
        <v>1</v>
      </c>
      <c r="AA744" s="39">
        <f t="shared" si="381"/>
        <v>1</v>
      </c>
      <c r="AB744" s="49">
        <v>1</v>
      </c>
      <c r="AC744" s="49"/>
      <c r="AD744" s="40">
        <f t="shared" si="382"/>
        <v>1</v>
      </c>
      <c r="AE744" s="41">
        <f t="shared" si="383"/>
        <v>1</v>
      </c>
      <c r="AF744" s="41">
        <f t="shared" si="384"/>
        <v>1</v>
      </c>
      <c r="AG744" s="42" t="s">
        <v>80</v>
      </c>
      <c r="AH744" s="37" t="s">
        <v>111</v>
      </c>
      <c r="AI744" s="37" t="s">
        <v>94</v>
      </c>
      <c r="AJ744" s="43" t="s">
        <v>255</v>
      </c>
      <c r="AK744" s="37"/>
      <c r="AL744" s="44">
        <f t="shared" si="385"/>
        <v>0</v>
      </c>
      <c r="AM744" s="44">
        <f t="shared" si="386"/>
        <v>0</v>
      </c>
      <c r="AN744" s="44">
        <f t="shared" si="387"/>
        <v>0</v>
      </c>
      <c r="AO744" s="44">
        <f t="shared" si="388"/>
        <v>0</v>
      </c>
      <c r="AP744" s="44">
        <f t="shared" si="389"/>
        <v>0</v>
      </c>
      <c r="AQ744" s="44">
        <f t="shared" si="390"/>
        <v>0</v>
      </c>
      <c r="AR744" s="44">
        <f t="shared" si="391"/>
        <v>0</v>
      </c>
      <c r="AS744" s="44">
        <f t="shared" si="392"/>
        <v>0</v>
      </c>
      <c r="AT744" s="44">
        <f t="shared" si="393"/>
        <v>0</v>
      </c>
      <c r="AU744" s="44">
        <f t="shared" si="394"/>
        <v>0</v>
      </c>
      <c r="AV744" s="44">
        <f>IF(M744="ПП",РПП*AA744*(U744/1.5),IF(M744="ВП",ВПр*AA744*(U744/1.5),IF(M744="РПА",РПА*AA744*(U744/1.5),IF(M744="КПА",кпа*AA744*(U744/1.5),0))))</f>
        <v>3</v>
      </c>
      <c r="AW744" s="44">
        <f t="shared" si="395"/>
        <v>0</v>
      </c>
      <c r="AX744" s="44">
        <f t="shared" si="396"/>
        <v>0</v>
      </c>
      <c r="AY744" s="44">
        <f t="shared" si="397"/>
        <v>0</v>
      </c>
      <c r="AZ744" s="44">
        <f t="shared" si="398"/>
        <v>0</v>
      </c>
      <c r="BA744" s="44">
        <f t="shared" si="399"/>
        <v>0</v>
      </c>
      <c r="BB744" s="44">
        <f t="shared" si="400"/>
        <v>0</v>
      </c>
      <c r="BC744" s="44">
        <f t="shared" si="401"/>
        <v>0</v>
      </c>
      <c r="BD744" s="44">
        <f t="shared" si="402"/>
        <v>0</v>
      </c>
      <c r="BE744" s="45">
        <f t="shared" si="403"/>
        <v>3</v>
      </c>
      <c r="BF744" s="46"/>
      <c r="BG744" s="47">
        <f t="shared" si="404"/>
        <v>0</v>
      </c>
      <c r="BH744" s="47">
        <f t="shared" si="405"/>
        <v>0</v>
      </c>
      <c r="BI744" s="47">
        <f t="shared" si="406"/>
        <v>0</v>
      </c>
      <c r="BJ744" s="48">
        <f t="shared" si="407"/>
        <v>0</v>
      </c>
      <c r="BK744" s="48">
        <f t="shared" si="408"/>
        <v>0</v>
      </c>
      <c r="BL744" s="48">
        <f t="shared" si="409"/>
        <v>3</v>
      </c>
    </row>
    <row r="745" spans="1:64" s="2" customFormat="1" ht="30" customHeight="1">
      <c r="A745" s="29" t="str">
        <f t="shared" si="376"/>
        <v>Д</v>
      </c>
      <c r="B745" s="29" t="str">
        <f t="shared" si="377"/>
        <v>Б</v>
      </c>
      <c r="C745" s="30" t="s">
        <v>256</v>
      </c>
      <c r="D745" s="31" t="str">
        <f t="shared" si="378"/>
        <v>'02.03.02</v>
      </c>
      <c r="E745" s="32" t="str">
        <f t="shared" si="379"/>
        <v>Фундаментальная информатика и информационные технологии</v>
      </c>
      <c r="F745" s="33" t="s">
        <v>154</v>
      </c>
      <c r="G745" s="33" t="s">
        <v>89</v>
      </c>
      <c r="H745" s="34"/>
      <c r="I745" s="34"/>
      <c r="J745" s="35" t="s">
        <v>171</v>
      </c>
      <c r="K745" s="36" t="s">
        <v>172</v>
      </c>
      <c r="L745" s="36">
        <v>9</v>
      </c>
      <c r="M745" s="37" t="s">
        <v>173</v>
      </c>
      <c r="N745" s="36"/>
      <c r="O745" s="36"/>
      <c r="P745" s="36"/>
      <c r="Q745" s="37"/>
      <c r="R745" s="36"/>
      <c r="S745" s="36"/>
      <c r="T745" s="36"/>
      <c r="U745" s="36">
        <v>3</v>
      </c>
      <c r="V745" s="36"/>
      <c r="W745" s="39" t="str">
        <f t="shared" si="380"/>
        <v>НФИбд</v>
      </c>
      <c r="X745" s="36" t="s">
        <v>258</v>
      </c>
      <c r="Y745" s="36">
        <v>1</v>
      </c>
      <c r="Z745" s="36">
        <v>1</v>
      </c>
      <c r="AA745" s="39">
        <f t="shared" si="381"/>
        <v>1</v>
      </c>
      <c r="AB745" s="49"/>
      <c r="AC745" s="49">
        <v>1</v>
      </c>
      <c r="AD745" s="40">
        <f t="shared" si="382"/>
        <v>1</v>
      </c>
      <c r="AE745" s="41">
        <f t="shared" si="383"/>
        <v>1</v>
      </c>
      <c r="AF745" s="41">
        <f t="shared" si="384"/>
        <v>1</v>
      </c>
      <c r="AG745" s="42" t="s">
        <v>80</v>
      </c>
      <c r="AH745" s="37" t="s">
        <v>81</v>
      </c>
      <c r="AI745" s="37" t="s">
        <v>94</v>
      </c>
      <c r="AJ745" s="43" t="s">
        <v>107</v>
      </c>
      <c r="AK745" s="37"/>
      <c r="AL745" s="44">
        <f t="shared" si="385"/>
        <v>0</v>
      </c>
      <c r="AM745" s="44">
        <f t="shared" si="386"/>
        <v>0</v>
      </c>
      <c r="AN745" s="44">
        <f t="shared" si="387"/>
        <v>0</v>
      </c>
      <c r="AO745" s="44">
        <f t="shared" si="388"/>
        <v>0</v>
      </c>
      <c r="AP745" s="44">
        <f t="shared" si="389"/>
        <v>0</v>
      </c>
      <c r="AQ745" s="44">
        <f t="shared" si="390"/>
        <v>0</v>
      </c>
      <c r="AR745" s="44">
        <f t="shared" si="391"/>
        <v>0</v>
      </c>
      <c r="AS745" s="44">
        <f t="shared" si="392"/>
        <v>0</v>
      </c>
      <c r="AT745" s="44">
        <f t="shared" si="393"/>
        <v>0</v>
      </c>
      <c r="AU745" s="44">
        <f t="shared" si="394"/>
        <v>0</v>
      </c>
      <c r="AV745" s="44">
        <f>IF(M745="ПП",РПП*AA745*(U745/1.5),IF(M745="ВП",ВПр*AA745*(U745/1.5),IF(M745="РПА",РПА*AA745*(U745/1.5),IF(M745="КПА",кпа*AA745*(U745/1.5),0))))</f>
        <v>3</v>
      </c>
      <c r="AW745" s="44">
        <f t="shared" si="395"/>
        <v>0</v>
      </c>
      <c r="AX745" s="44">
        <f t="shared" si="396"/>
        <v>0</v>
      </c>
      <c r="AY745" s="44">
        <f t="shared" si="397"/>
        <v>0</v>
      </c>
      <c r="AZ745" s="44">
        <f t="shared" si="398"/>
        <v>0</v>
      </c>
      <c r="BA745" s="44">
        <f t="shared" si="399"/>
        <v>0</v>
      </c>
      <c r="BB745" s="44">
        <f t="shared" si="400"/>
        <v>0</v>
      </c>
      <c r="BC745" s="44">
        <f t="shared" si="401"/>
        <v>0</v>
      </c>
      <c r="BD745" s="44">
        <f t="shared" si="402"/>
        <v>0</v>
      </c>
      <c r="BE745" s="45">
        <f t="shared" si="403"/>
        <v>3</v>
      </c>
      <c r="BF745" s="46"/>
      <c r="BG745" s="47">
        <f t="shared" si="404"/>
        <v>0</v>
      </c>
      <c r="BH745" s="47">
        <f t="shared" si="405"/>
        <v>0</v>
      </c>
      <c r="BI745" s="47">
        <f t="shared" si="406"/>
        <v>0</v>
      </c>
      <c r="BJ745" s="48">
        <f t="shared" si="407"/>
        <v>0</v>
      </c>
      <c r="BK745" s="48">
        <f t="shared" si="408"/>
        <v>0</v>
      </c>
      <c r="BL745" s="48">
        <f t="shared" si="409"/>
        <v>3</v>
      </c>
    </row>
    <row r="746" spans="1:64" s="2" customFormat="1" ht="30" customHeight="1">
      <c r="A746" s="29" t="str">
        <f t="shared" si="376"/>
        <v>Д</v>
      </c>
      <c r="B746" s="29" t="str">
        <f t="shared" si="377"/>
        <v>Б</v>
      </c>
      <c r="C746" s="30" t="s">
        <v>256</v>
      </c>
      <c r="D746" s="31" t="str">
        <f t="shared" si="378"/>
        <v>'02.03.02</v>
      </c>
      <c r="E746" s="32" t="str">
        <f t="shared" si="379"/>
        <v>Фундаментальная информатика и информационные технологии</v>
      </c>
      <c r="F746" s="33" t="s">
        <v>154</v>
      </c>
      <c r="G746" s="33" t="s">
        <v>89</v>
      </c>
      <c r="H746" s="34"/>
      <c r="I746" s="34"/>
      <c r="J746" s="35" t="s">
        <v>171</v>
      </c>
      <c r="K746" s="36" t="s">
        <v>172</v>
      </c>
      <c r="L746" s="36">
        <v>9</v>
      </c>
      <c r="M746" s="37" t="s">
        <v>173</v>
      </c>
      <c r="N746" s="36"/>
      <c r="O746" s="36"/>
      <c r="P746" s="36"/>
      <c r="Q746" s="37"/>
      <c r="R746" s="36"/>
      <c r="S746" s="36"/>
      <c r="T746" s="36"/>
      <c r="U746" s="36">
        <v>3</v>
      </c>
      <c r="V746" s="36"/>
      <c r="W746" s="39" t="str">
        <f t="shared" si="380"/>
        <v>НФИбд</v>
      </c>
      <c r="X746" s="36" t="s">
        <v>258</v>
      </c>
      <c r="Y746" s="36">
        <v>1</v>
      </c>
      <c r="Z746" s="36">
        <v>1</v>
      </c>
      <c r="AA746" s="39">
        <f t="shared" si="381"/>
        <v>1</v>
      </c>
      <c r="AB746" s="36">
        <v>1</v>
      </c>
      <c r="AC746" s="36"/>
      <c r="AD746" s="40">
        <f t="shared" si="382"/>
        <v>1</v>
      </c>
      <c r="AE746" s="41">
        <f t="shared" si="383"/>
        <v>1</v>
      </c>
      <c r="AF746" s="41">
        <f t="shared" si="384"/>
        <v>1</v>
      </c>
      <c r="AG746" s="42" t="s">
        <v>93</v>
      </c>
      <c r="AH746" s="37" t="s">
        <v>81</v>
      </c>
      <c r="AI746" s="37" t="s">
        <v>94</v>
      </c>
      <c r="AJ746" s="43" t="s">
        <v>213</v>
      </c>
      <c r="AK746" s="37"/>
      <c r="AL746" s="44">
        <f t="shared" si="385"/>
        <v>0</v>
      </c>
      <c r="AM746" s="44">
        <f t="shared" si="386"/>
        <v>0</v>
      </c>
      <c r="AN746" s="44">
        <f t="shared" si="387"/>
        <v>0</v>
      </c>
      <c r="AO746" s="44">
        <f t="shared" si="388"/>
        <v>0</v>
      </c>
      <c r="AP746" s="44">
        <f t="shared" si="389"/>
        <v>0</v>
      </c>
      <c r="AQ746" s="44">
        <f t="shared" si="390"/>
        <v>0</v>
      </c>
      <c r="AR746" s="44">
        <f t="shared" si="391"/>
        <v>0</v>
      </c>
      <c r="AS746" s="44">
        <f t="shared" si="392"/>
        <v>0</v>
      </c>
      <c r="AT746" s="44">
        <f t="shared" si="393"/>
        <v>0</v>
      </c>
      <c r="AU746" s="44">
        <f t="shared" si="394"/>
        <v>0</v>
      </c>
      <c r="AV746" s="44">
        <f>IF(M746="ПП",РПП*AA746*(U746/1.5),IF(M746="ВП",ВПр*AA746*(U746/1.5),IF(M746="РПА",РПА*AA746*(U746/1.5),IF(M746="КПА",кпа*AA746*(U746/1.5),0))))</f>
        <v>3</v>
      </c>
      <c r="AW746" s="44">
        <f t="shared" si="395"/>
        <v>0</v>
      </c>
      <c r="AX746" s="44">
        <f t="shared" si="396"/>
        <v>0</v>
      </c>
      <c r="AY746" s="44">
        <f t="shared" si="397"/>
        <v>0</v>
      </c>
      <c r="AZ746" s="44">
        <f t="shared" si="398"/>
        <v>0</v>
      </c>
      <c r="BA746" s="44">
        <f t="shared" si="399"/>
        <v>0</v>
      </c>
      <c r="BB746" s="44">
        <f t="shared" si="400"/>
        <v>0</v>
      </c>
      <c r="BC746" s="44">
        <f t="shared" si="401"/>
        <v>0</v>
      </c>
      <c r="BD746" s="44">
        <f t="shared" si="402"/>
        <v>0</v>
      </c>
      <c r="BE746" s="45">
        <f t="shared" si="403"/>
        <v>3</v>
      </c>
      <c r="BF746" s="46"/>
      <c r="BG746" s="47">
        <f t="shared" si="404"/>
        <v>0</v>
      </c>
      <c r="BH746" s="47">
        <f t="shared" si="405"/>
        <v>0</v>
      </c>
      <c r="BI746" s="47">
        <f t="shared" si="406"/>
        <v>0</v>
      </c>
      <c r="BJ746" s="48">
        <f t="shared" si="407"/>
        <v>0</v>
      </c>
      <c r="BK746" s="48">
        <f t="shared" si="408"/>
        <v>0</v>
      </c>
      <c r="BL746" s="48">
        <f t="shared" si="409"/>
        <v>3</v>
      </c>
    </row>
    <row r="747" spans="1:64" s="2" customFormat="1" ht="30" customHeight="1">
      <c r="A747" s="29" t="str">
        <f t="shared" si="376"/>
        <v>Д</v>
      </c>
      <c r="B747" s="29" t="str">
        <f t="shared" si="377"/>
        <v>Б</v>
      </c>
      <c r="C747" s="30" t="s">
        <v>256</v>
      </c>
      <c r="D747" s="31" t="str">
        <f t="shared" si="378"/>
        <v>'02.03.02</v>
      </c>
      <c r="E747" s="32" t="str">
        <f t="shared" si="379"/>
        <v>Фундаментальная информатика и информационные технологии</v>
      </c>
      <c r="F747" s="33" t="s">
        <v>174</v>
      </c>
      <c r="G747" s="33" t="s">
        <v>75</v>
      </c>
      <c r="H747" s="34"/>
      <c r="I747" s="34"/>
      <c r="J747" s="35" t="s">
        <v>175</v>
      </c>
      <c r="K747" s="36" t="s">
        <v>172</v>
      </c>
      <c r="L747" s="36">
        <v>9</v>
      </c>
      <c r="M747" s="37" t="s">
        <v>176</v>
      </c>
      <c r="N747" s="36"/>
      <c r="O747" s="36"/>
      <c r="P747" s="36"/>
      <c r="Q747" s="37" t="s">
        <v>177</v>
      </c>
      <c r="R747" s="36"/>
      <c r="S747" s="36"/>
      <c r="T747" s="36"/>
      <c r="U747" s="36"/>
      <c r="V747" s="36"/>
      <c r="W747" s="39" t="str">
        <f t="shared" si="380"/>
        <v>НФИбд</v>
      </c>
      <c r="X747" s="36" t="s">
        <v>258</v>
      </c>
      <c r="Y747" s="36">
        <v>1</v>
      </c>
      <c r="Z747" s="36">
        <v>1</v>
      </c>
      <c r="AA747" s="39">
        <f t="shared" si="381"/>
        <v>5</v>
      </c>
      <c r="AB747" s="49">
        <v>3</v>
      </c>
      <c r="AC747" s="49">
        <v>2</v>
      </c>
      <c r="AD747" s="40">
        <f t="shared" si="382"/>
        <v>1</v>
      </c>
      <c r="AE747" s="41">
        <f t="shared" si="383"/>
        <v>1</v>
      </c>
      <c r="AF747" s="41">
        <f t="shared" si="384"/>
        <v>5</v>
      </c>
      <c r="AG747" s="42" t="s">
        <v>80</v>
      </c>
      <c r="AH747" s="37" t="s">
        <v>169</v>
      </c>
      <c r="AI747" s="37"/>
      <c r="AJ747" s="55" t="s">
        <v>170</v>
      </c>
      <c r="AK747" s="37"/>
      <c r="AL747" s="44">
        <f t="shared" si="385"/>
        <v>0</v>
      </c>
      <c r="AM747" s="44">
        <f t="shared" si="386"/>
        <v>0</v>
      </c>
      <c r="AN747" s="44">
        <f t="shared" si="387"/>
        <v>0</v>
      </c>
      <c r="AO747" s="44">
        <f t="shared" si="388"/>
        <v>0</v>
      </c>
      <c r="AP747" s="44">
        <f t="shared" si="389"/>
        <v>0</v>
      </c>
      <c r="AQ747" s="44">
        <f t="shared" si="390"/>
        <v>0</v>
      </c>
      <c r="AR747" s="44">
        <f t="shared" si="391"/>
        <v>0</v>
      </c>
      <c r="AS747" s="44">
        <f t="shared" si="392"/>
        <v>0</v>
      </c>
      <c r="AT747" s="44">
        <f t="shared" si="393"/>
        <v>0</v>
      </c>
      <c r="AU747" s="44">
        <f t="shared" si="394"/>
        <v>0</v>
      </c>
      <c r="AV747" s="44">
        <f>IF(M747="ПП",РПП*AA747*(U747/1.5),IF(M747="ВП",ВПр*AA747*(U747/1.5),IF(M747="РПА",РПА*AA747*(U747/1.5),IF(M747="КПА",кпа*AA747*(U747/1.5),0))))</f>
        <v>0</v>
      </c>
      <c r="AW747" s="44">
        <f t="shared" si="395"/>
        <v>0</v>
      </c>
      <c r="AX747" s="44">
        <f t="shared" si="396"/>
        <v>0</v>
      </c>
      <c r="AY747" s="44">
        <f t="shared" si="397"/>
        <v>0</v>
      </c>
      <c r="AZ747" s="44">
        <f t="shared" si="398"/>
        <v>0</v>
      </c>
      <c r="BA747" s="44">
        <f t="shared" si="399"/>
        <v>0</v>
      </c>
      <c r="BB747" s="44">
        <f t="shared" si="400"/>
        <v>120</v>
      </c>
      <c r="BC747" s="44">
        <f t="shared" si="401"/>
        <v>0</v>
      </c>
      <c r="BD747" s="44">
        <f t="shared" si="402"/>
        <v>0</v>
      </c>
      <c r="BE747" s="45">
        <f t="shared" si="403"/>
        <v>120</v>
      </c>
      <c r="BF747" s="46"/>
      <c r="BG747" s="47">
        <f t="shared" si="404"/>
        <v>0</v>
      </c>
      <c r="BH747" s="47">
        <f t="shared" si="405"/>
        <v>0</v>
      </c>
      <c r="BI747" s="47">
        <f t="shared" si="406"/>
        <v>0</v>
      </c>
      <c r="BJ747" s="48">
        <f t="shared" si="407"/>
        <v>0</v>
      </c>
      <c r="BK747" s="48">
        <f t="shared" si="408"/>
        <v>0</v>
      </c>
      <c r="BL747" s="48">
        <f t="shared" si="409"/>
        <v>120</v>
      </c>
    </row>
    <row r="748" spans="1:64" s="2" customFormat="1" ht="30" customHeight="1">
      <c r="A748" s="29" t="str">
        <f t="shared" si="376"/>
        <v>Д</v>
      </c>
      <c r="B748" s="29" t="str">
        <f t="shared" si="377"/>
        <v>Б</v>
      </c>
      <c r="C748" s="30" t="s">
        <v>256</v>
      </c>
      <c r="D748" s="31" t="str">
        <f t="shared" si="378"/>
        <v>'02.03.02</v>
      </c>
      <c r="E748" s="32" t="str">
        <f t="shared" si="379"/>
        <v>Фундаментальная информатика и информационные технологии</v>
      </c>
      <c r="F748" s="33" t="s">
        <v>174</v>
      </c>
      <c r="G748" s="33" t="s">
        <v>75</v>
      </c>
      <c r="H748" s="34"/>
      <c r="I748" s="34"/>
      <c r="J748" s="35" t="s">
        <v>175</v>
      </c>
      <c r="K748" s="36" t="s">
        <v>172</v>
      </c>
      <c r="L748" s="36">
        <v>9</v>
      </c>
      <c r="M748" s="37" t="s">
        <v>176</v>
      </c>
      <c r="N748" s="36"/>
      <c r="O748" s="36"/>
      <c r="P748" s="36"/>
      <c r="Q748" s="37" t="s">
        <v>177</v>
      </c>
      <c r="R748" s="36"/>
      <c r="S748" s="36"/>
      <c r="T748" s="36"/>
      <c r="U748" s="36"/>
      <c r="V748" s="36"/>
      <c r="W748" s="39" t="str">
        <f t="shared" si="380"/>
        <v>НФИбд</v>
      </c>
      <c r="X748" s="36" t="s">
        <v>258</v>
      </c>
      <c r="Y748" s="36">
        <v>1</v>
      </c>
      <c r="Z748" s="36">
        <v>1</v>
      </c>
      <c r="AA748" s="39">
        <f t="shared" si="381"/>
        <v>4</v>
      </c>
      <c r="AB748" s="49">
        <v>3</v>
      </c>
      <c r="AC748" s="49">
        <v>1</v>
      </c>
      <c r="AD748" s="40">
        <f t="shared" si="382"/>
        <v>1</v>
      </c>
      <c r="AE748" s="41">
        <f t="shared" si="383"/>
        <v>1</v>
      </c>
      <c r="AF748" s="41">
        <f t="shared" si="384"/>
        <v>4</v>
      </c>
      <c r="AG748" s="42" t="s">
        <v>80</v>
      </c>
      <c r="AH748" s="37" t="s">
        <v>81</v>
      </c>
      <c r="AI748" s="37" t="s">
        <v>94</v>
      </c>
      <c r="AJ748" s="50" t="s">
        <v>150</v>
      </c>
      <c r="AK748" s="37"/>
      <c r="AL748" s="44">
        <f t="shared" si="385"/>
        <v>0</v>
      </c>
      <c r="AM748" s="44">
        <f t="shared" si="386"/>
        <v>0</v>
      </c>
      <c r="AN748" s="44">
        <f t="shared" si="387"/>
        <v>0</v>
      </c>
      <c r="AO748" s="44">
        <f t="shared" si="388"/>
        <v>0</v>
      </c>
      <c r="AP748" s="44">
        <f t="shared" si="389"/>
        <v>0</v>
      </c>
      <c r="AQ748" s="44">
        <f t="shared" si="390"/>
        <v>0</v>
      </c>
      <c r="AR748" s="44">
        <f t="shared" si="391"/>
        <v>0</v>
      </c>
      <c r="AS748" s="44">
        <f t="shared" si="392"/>
        <v>0</v>
      </c>
      <c r="AT748" s="44">
        <f t="shared" si="393"/>
        <v>0</v>
      </c>
      <c r="AU748" s="44">
        <f t="shared" si="394"/>
        <v>0</v>
      </c>
      <c r="AV748" s="44">
        <f>IF(M748="ПП",РПП*AA748*(U748/1.5),IF(M748="ВП",ВПр*AA748*(U748/1.5),IF(M748="РПА",РПА*AA748*(U748/1.5),IF(M748="КПА",кпа*AA748*(U748/1.5),0))))</f>
        <v>0</v>
      </c>
      <c r="AW748" s="44">
        <f t="shared" si="395"/>
        <v>0</v>
      </c>
      <c r="AX748" s="44">
        <f t="shared" si="396"/>
        <v>0</v>
      </c>
      <c r="AY748" s="44">
        <f t="shared" si="397"/>
        <v>0</v>
      </c>
      <c r="AZ748" s="44">
        <f t="shared" si="398"/>
        <v>0</v>
      </c>
      <c r="BA748" s="44">
        <f t="shared" si="399"/>
        <v>0</v>
      </c>
      <c r="BB748" s="44">
        <f t="shared" si="400"/>
        <v>90</v>
      </c>
      <c r="BC748" s="44">
        <f t="shared" si="401"/>
        <v>0</v>
      </c>
      <c r="BD748" s="44">
        <f t="shared" si="402"/>
        <v>0</v>
      </c>
      <c r="BE748" s="45">
        <f t="shared" si="403"/>
        <v>90</v>
      </c>
      <c r="BF748" s="46"/>
      <c r="BG748" s="47">
        <f t="shared" si="404"/>
        <v>0</v>
      </c>
      <c r="BH748" s="47">
        <f t="shared" si="405"/>
        <v>0</v>
      </c>
      <c r="BI748" s="47">
        <f t="shared" si="406"/>
        <v>0</v>
      </c>
      <c r="BJ748" s="48">
        <f t="shared" si="407"/>
        <v>0</v>
      </c>
      <c r="BK748" s="48">
        <f t="shared" si="408"/>
        <v>0</v>
      </c>
      <c r="BL748" s="48">
        <f t="shared" si="409"/>
        <v>90</v>
      </c>
    </row>
    <row r="749" spans="1:64" s="2" customFormat="1" ht="30" customHeight="1">
      <c r="A749" s="29" t="str">
        <f t="shared" si="376"/>
        <v>Д</v>
      </c>
      <c r="B749" s="29" t="str">
        <f t="shared" si="377"/>
        <v>Б</v>
      </c>
      <c r="C749" s="30" t="s">
        <v>256</v>
      </c>
      <c r="D749" s="31" t="str">
        <f t="shared" si="378"/>
        <v>'02.03.02</v>
      </c>
      <c r="E749" s="32" t="str">
        <f t="shared" si="379"/>
        <v>Фундаментальная информатика и информационные технологии</v>
      </c>
      <c r="F749" s="33" t="s">
        <v>174</v>
      </c>
      <c r="G749" s="33" t="s">
        <v>75</v>
      </c>
      <c r="H749" s="34"/>
      <c r="I749" s="34"/>
      <c r="J749" s="35" t="s">
        <v>175</v>
      </c>
      <c r="K749" s="36" t="s">
        <v>172</v>
      </c>
      <c r="L749" s="36">
        <v>9</v>
      </c>
      <c r="M749" s="37" t="s">
        <v>176</v>
      </c>
      <c r="N749" s="36"/>
      <c r="O749" s="36"/>
      <c r="P749" s="36"/>
      <c r="Q749" s="37" t="s">
        <v>177</v>
      </c>
      <c r="R749" s="36"/>
      <c r="S749" s="36"/>
      <c r="T749" s="36"/>
      <c r="U749" s="36"/>
      <c r="V749" s="36"/>
      <c r="W749" s="39" t="str">
        <f t="shared" si="380"/>
        <v>НФИбд</v>
      </c>
      <c r="X749" s="36" t="s">
        <v>258</v>
      </c>
      <c r="Y749" s="36">
        <v>1</v>
      </c>
      <c r="Z749" s="36">
        <v>1</v>
      </c>
      <c r="AA749" s="39">
        <f t="shared" si="381"/>
        <v>2</v>
      </c>
      <c r="AB749" s="49">
        <v>1</v>
      </c>
      <c r="AC749" s="49">
        <v>1</v>
      </c>
      <c r="AD749" s="40">
        <f t="shared" si="382"/>
        <v>1</v>
      </c>
      <c r="AE749" s="41">
        <f t="shared" si="383"/>
        <v>1</v>
      </c>
      <c r="AF749" s="41">
        <f t="shared" si="384"/>
        <v>2</v>
      </c>
      <c r="AG749" s="42" t="s">
        <v>80</v>
      </c>
      <c r="AH749" s="37" t="s">
        <v>81</v>
      </c>
      <c r="AI749" s="37" t="s">
        <v>94</v>
      </c>
      <c r="AJ749" s="43" t="s">
        <v>138</v>
      </c>
      <c r="AK749" s="37"/>
      <c r="AL749" s="44">
        <f t="shared" si="385"/>
        <v>0</v>
      </c>
      <c r="AM749" s="44">
        <f t="shared" si="386"/>
        <v>0</v>
      </c>
      <c r="AN749" s="44">
        <f t="shared" si="387"/>
        <v>0</v>
      </c>
      <c r="AO749" s="44">
        <f t="shared" si="388"/>
        <v>0</v>
      </c>
      <c r="AP749" s="44">
        <f t="shared" si="389"/>
        <v>0</v>
      </c>
      <c r="AQ749" s="44">
        <f t="shared" si="390"/>
        <v>0</v>
      </c>
      <c r="AR749" s="44">
        <f t="shared" si="391"/>
        <v>0</v>
      </c>
      <c r="AS749" s="44">
        <f t="shared" si="392"/>
        <v>0</v>
      </c>
      <c r="AT749" s="44">
        <f t="shared" si="393"/>
        <v>0</v>
      </c>
      <c r="AU749" s="44">
        <f t="shared" si="394"/>
        <v>0</v>
      </c>
      <c r="AV749" s="44">
        <f>IF(M749="ПП",РПП*AA749*(U749/1.5),IF(M749="ВП",ВПр*AA749*(U749/1.5),IF(M749="РПА",РПА*AA749*(U749/1.5),IF(M749="КПА",кпа*AA749*(U749/1.5),0))))</f>
        <v>0</v>
      </c>
      <c r="AW749" s="44">
        <f t="shared" si="395"/>
        <v>0</v>
      </c>
      <c r="AX749" s="44">
        <f t="shared" si="396"/>
        <v>0</v>
      </c>
      <c r="AY749" s="44">
        <f t="shared" si="397"/>
        <v>0</v>
      </c>
      <c r="AZ749" s="44">
        <f t="shared" si="398"/>
        <v>0</v>
      </c>
      <c r="BA749" s="44">
        <f t="shared" si="399"/>
        <v>0</v>
      </c>
      <c r="BB749" s="44">
        <f t="shared" si="400"/>
        <v>50</v>
      </c>
      <c r="BC749" s="44">
        <f t="shared" si="401"/>
        <v>0</v>
      </c>
      <c r="BD749" s="44">
        <f t="shared" si="402"/>
        <v>0</v>
      </c>
      <c r="BE749" s="45">
        <f t="shared" si="403"/>
        <v>50</v>
      </c>
      <c r="BF749" s="46"/>
      <c r="BG749" s="47">
        <f t="shared" si="404"/>
        <v>0</v>
      </c>
      <c r="BH749" s="47">
        <f t="shared" si="405"/>
        <v>0</v>
      </c>
      <c r="BI749" s="47">
        <f t="shared" si="406"/>
        <v>0</v>
      </c>
      <c r="BJ749" s="48">
        <f t="shared" si="407"/>
        <v>0</v>
      </c>
      <c r="BK749" s="48">
        <f t="shared" si="408"/>
        <v>0</v>
      </c>
      <c r="BL749" s="48">
        <f t="shared" si="409"/>
        <v>50</v>
      </c>
    </row>
    <row r="750" spans="1:64" s="2" customFormat="1" ht="30" customHeight="1">
      <c r="A750" s="29" t="str">
        <f t="shared" si="376"/>
        <v>Д</v>
      </c>
      <c r="B750" s="29" t="str">
        <f t="shared" si="377"/>
        <v>Б</v>
      </c>
      <c r="C750" s="30" t="s">
        <v>256</v>
      </c>
      <c r="D750" s="31" t="str">
        <f t="shared" si="378"/>
        <v>'02.03.02</v>
      </c>
      <c r="E750" s="32" t="str">
        <f t="shared" si="379"/>
        <v>Фундаментальная информатика и информационные технологии</v>
      </c>
      <c r="F750" s="33" t="s">
        <v>174</v>
      </c>
      <c r="G750" s="33" t="s">
        <v>75</v>
      </c>
      <c r="H750" s="34"/>
      <c r="I750" s="34"/>
      <c r="J750" s="35" t="s">
        <v>175</v>
      </c>
      <c r="K750" s="36" t="s">
        <v>172</v>
      </c>
      <c r="L750" s="36">
        <v>9</v>
      </c>
      <c r="M750" s="37" t="s">
        <v>176</v>
      </c>
      <c r="N750" s="36"/>
      <c r="O750" s="36"/>
      <c r="P750" s="36"/>
      <c r="Q750" s="37" t="s">
        <v>177</v>
      </c>
      <c r="R750" s="36"/>
      <c r="S750" s="36"/>
      <c r="T750" s="36"/>
      <c r="U750" s="36"/>
      <c r="V750" s="36"/>
      <c r="W750" s="39" t="str">
        <f t="shared" si="380"/>
        <v>НФИбд</v>
      </c>
      <c r="X750" s="36" t="s">
        <v>258</v>
      </c>
      <c r="Y750" s="36">
        <v>1</v>
      </c>
      <c r="Z750" s="36">
        <v>1</v>
      </c>
      <c r="AA750" s="39">
        <f t="shared" si="381"/>
        <v>1</v>
      </c>
      <c r="AB750" s="49">
        <v>1</v>
      </c>
      <c r="AC750" s="49"/>
      <c r="AD750" s="40">
        <f t="shared" si="382"/>
        <v>1</v>
      </c>
      <c r="AE750" s="41">
        <f t="shared" si="383"/>
        <v>1</v>
      </c>
      <c r="AF750" s="41">
        <f t="shared" si="384"/>
        <v>1</v>
      </c>
      <c r="AG750" s="42" t="s">
        <v>80</v>
      </c>
      <c r="AH750" s="37" t="s">
        <v>81</v>
      </c>
      <c r="AI750" s="37" t="s">
        <v>94</v>
      </c>
      <c r="AJ750" s="51" t="s">
        <v>102</v>
      </c>
      <c r="AK750" s="37"/>
      <c r="AL750" s="44">
        <f t="shared" si="385"/>
        <v>0</v>
      </c>
      <c r="AM750" s="44">
        <f t="shared" si="386"/>
        <v>0</v>
      </c>
      <c r="AN750" s="44">
        <f t="shared" si="387"/>
        <v>0</v>
      </c>
      <c r="AO750" s="44">
        <f t="shared" si="388"/>
        <v>0</v>
      </c>
      <c r="AP750" s="44">
        <f t="shared" si="389"/>
        <v>0</v>
      </c>
      <c r="AQ750" s="44">
        <f t="shared" si="390"/>
        <v>0</v>
      </c>
      <c r="AR750" s="44">
        <f t="shared" si="391"/>
        <v>0</v>
      </c>
      <c r="AS750" s="44">
        <f t="shared" si="392"/>
        <v>0</v>
      </c>
      <c r="AT750" s="44">
        <f t="shared" si="393"/>
        <v>0</v>
      </c>
      <c r="AU750" s="44">
        <f t="shared" si="394"/>
        <v>0</v>
      </c>
      <c r="AV750" s="44">
        <f>IF(M750="ПП",РПП*AA750*(U750/1.5),IF(M750="ВП",ВПр*AA750*(U750/1.5),IF(M750="РПА",РПА*AA750*(U750/1.5),IF(M750="КПА",кпа*AA750*(U750/1.5),0))))</f>
        <v>0</v>
      </c>
      <c r="AW750" s="44">
        <f t="shared" si="395"/>
        <v>0</v>
      </c>
      <c r="AX750" s="44">
        <f t="shared" si="396"/>
        <v>0</v>
      </c>
      <c r="AY750" s="44">
        <f t="shared" si="397"/>
        <v>0</v>
      </c>
      <c r="AZ750" s="44">
        <f t="shared" si="398"/>
        <v>0</v>
      </c>
      <c r="BA750" s="44">
        <f t="shared" si="399"/>
        <v>0</v>
      </c>
      <c r="BB750" s="44">
        <f t="shared" si="400"/>
        <v>20</v>
      </c>
      <c r="BC750" s="44">
        <f t="shared" si="401"/>
        <v>0</v>
      </c>
      <c r="BD750" s="44">
        <f t="shared" si="402"/>
        <v>0</v>
      </c>
      <c r="BE750" s="45">
        <f t="shared" si="403"/>
        <v>20</v>
      </c>
      <c r="BF750" s="46"/>
      <c r="BG750" s="47">
        <f t="shared" si="404"/>
        <v>0</v>
      </c>
      <c r="BH750" s="47">
        <f t="shared" si="405"/>
        <v>0</v>
      </c>
      <c r="BI750" s="47">
        <f t="shared" si="406"/>
        <v>0</v>
      </c>
      <c r="BJ750" s="48">
        <f t="shared" si="407"/>
        <v>0</v>
      </c>
      <c r="BK750" s="48">
        <f t="shared" si="408"/>
        <v>0</v>
      </c>
      <c r="BL750" s="48">
        <f t="shared" si="409"/>
        <v>20</v>
      </c>
    </row>
    <row r="751" spans="1:64" s="2" customFormat="1" ht="30" customHeight="1">
      <c r="A751" s="29" t="str">
        <f t="shared" si="376"/>
        <v>Д</v>
      </c>
      <c r="B751" s="29" t="str">
        <f t="shared" si="377"/>
        <v>Б</v>
      </c>
      <c r="C751" s="30" t="s">
        <v>256</v>
      </c>
      <c r="D751" s="31" t="str">
        <f t="shared" si="378"/>
        <v>'02.03.02</v>
      </c>
      <c r="E751" s="32" t="str">
        <f t="shared" si="379"/>
        <v>Фундаментальная информатика и информационные технологии</v>
      </c>
      <c r="F751" s="33" t="s">
        <v>174</v>
      </c>
      <c r="G751" s="33" t="s">
        <v>75</v>
      </c>
      <c r="H751" s="34"/>
      <c r="I751" s="34"/>
      <c r="J751" s="35" t="s">
        <v>175</v>
      </c>
      <c r="K751" s="38" t="s">
        <v>172</v>
      </c>
      <c r="L751" s="36">
        <v>9</v>
      </c>
      <c r="M751" s="37" t="s">
        <v>176</v>
      </c>
      <c r="N751" s="38"/>
      <c r="O751" s="38"/>
      <c r="P751" s="38"/>
      <c r="Q751" s="37" t="s">
        <v>177</v>
      </c>
      <c r="R751" s="38"/>
      <c r="S751" s="38"/>
      <c r="T751" s="38"/>
      <c r="U751" s="38"/>
      <c r="V751" s="38"/>
      <c r="W751" s="39" t="str">
        <f t="shared" si="380"/>
        <v>НФИбд</v>
      </c>
      <c r="X751" s="36" t="s">
        <v>258</v>
      </c>
      <c r="Y751" s="36">
        <v>1</v>
      </c>
      <c r="Z751" s="36">
        <v>1</v>
      </c>
      <c r="AA751" s="39">
        <f t="shared" si="381"/>
        <v>1</v>
      </c>
      <c r="AB751" s="49"/>
      <c r="AC751" s="49">
        <v>1</v>
      </c>
      <c r="AD751" s="40">
        <f t="shared" si="382"/>
        <v>1</v>
      </c>
      <c r="AE751" s="41">
        <f t="shared" si="383"/>
        <v>1</v>
      </c>
      <c r="AF751" s="41">
        <f t="shared" si="384"/>
        <v>1</v>
      </c>
      <c r="AG751" s="42" t="s">
        <v>80</v>
      </c>
      <c r="AH751" s="37" t="s">
        <v>81</v>
      </c>
      <c r="AI751" s="37" t="s">
        <v>94</v>
      </c>
      <c r="AJ751" s="43" t="s">
        <v>121</v>
      </c>
      <c r="AK751" s="37"/>
      <c r="AL751" s="44">
        <f t="shared" si="385"/>
        <v>0</v>
      </c>
      <c r="AM751" s="44">
        <f t="shared" si="386"/>
        <v>0</v>
      </c>
      <c r="AN751" s="44">
        <f t="shared" si="387"/>
        <v>0</v>
      </c>
      <c r="AO751" s="44">
        <f t="shared" si="388"/>
        <v>0</v>
      </c>
      <c r="AP751" s="44">
        <f t="shared" si="389"/>
        <v>0</v>
      </c>
      <c r="AQ751" s="44">
        <f t="shared" si="390"/>
        <v>0</v>
      </c>
      <c r="AR751" s="44">
        <f t="shared" si="391"/>
        <v>0</v>
      </c>
      <c r="AS751" s="44">
        <f t="shared" si="392"/>
        <v>0</v>
      </c>
      <c r="AT751" s="44">
        <f t="shared" si="393"/>
        <v>0</v>
      </c>
      <c r="AU751" s="44">
        <f t="shared" si="394"/>
        <v>0</v>
      </c>
      <c r="AV751" s="44">
        <f>IF(M751="ПП",РПП*AA751*(U751/1.5),IF(M751="ВП",ВПр*AA751*(U751/1.5),IF(M751="РПА",РПА*AA751*(U751/1.5),IF(M751="КПА",кпа*AA751*(U751/1.5),0))))</f>
        <v>0</v>
      </c>
      <c r="AW751" s="44">
        <f t="shared" si="395"/>
        <v>0</v>
      </c>
      <c r="AX751" s="44">
        <f t="shared" si="396"/>
        <v>0</v>
      </c>
      <c r="AY751" s="44">
        <f t="shared" si="397"/>
        <v>0</v>
      </c>
      <c r="AZ751" s="44">
        <f t="shared" si="398"/>
        <v>0</v>
      </c>
      <c r="BA751" s="44">
        <f t="shared" si="399"/>
        <v>0</v>
      </c>
      <c r="BB751" s="44">
        <f t="shared" si="400"/>
        <v>30</v>
      </c>
      <c r="BC751" s="44">
        <f t="shared" si="401"/>
        <v>0</v>
      </c>
      <c r="BD751" s="44">
        <f t="shared" si="402"/>
        <v>0</v>
      </c>
      <c r="BE751" s="45">
        <f t="shared" si="403"/>
        <v>30</v>
      </c>
      <c r="BF751" s="46"/>
      <c r="BG751" s="47">
        <f t="shared" si="404"/>
        <v>0</v>
      </c>
      <c r="BH751" s="47">
        <f t="shared" si="405"/>
        <v>0</v>
      </c>
      <c r="BI751" s="47">
        <f t="shared" si="406"/>
        <v>0</v>
      </c>
      <c r="BJ751" s="48">
        <f t="shared" si="407"/>
        <v>0</v>
      </c>
      <c r="BK751" s="48">
        <f t="shared" si="408"/>
        <v>0</v>
      </c>
      <c r="BL751" s="48">
        <f t="shared" si="409"/>
        <v>30</v>
      </c>
    </row>
    <row r="752" spans="1:64" s="2" customFormat="1" ht="30" customHeight="1">
      <c r="A752" s="29" t="str">
        <f t="shared" si="376"/>
        <v>Д</v>
      </c>
      <c r="B752" s="29" t="str">
        <f t="shared" si="377"/>
        <v>Б</v>
      </c>
      <c r="C752" s="30" t="s">
        <v>256</v>
      </c>
      <c r="D752" s="31" t="str">
        <f t="shared" si="378"/>
        <v>'02.03.02</v>
      </c>
      <c r="E752" s="32" t="str">
        <f t="shared" si="379"/>
        <v>Фундаментальная информатика и информационные технологии</v>
      </c>
      <c r="F752" s="33" t="s">
        <v>174</v>
      </c>
      <c r="G752" s="33" t="s">
        <v>75</v>
      </c>
      <c r="H752" s="34"/>
      <c r="I752" s="34"/>
      <c r="J752" s="35" t="s">
        <v>175</v>
      </c>
      <c r="K752" s="36" t="s">
        <v>172</v>
      </c>
      <c r="L752" s="36">
        <v>9</v>
      </c>
      <c r="M752" s="37" t="s">
        <v>176</v>
      </c>
      <c r="N752" s="36"/>
      <c r="O752" s="36"/>
      <c r="P752" s="36"/>
      <c r="Q752" s="37" t="s">
        <v>177</v>
      </c>
      <c r="R752" s="36"/>
      <c r="S752" s="36"/>
      <c r="T752" s="36"/>
      <c r="U752" s="36"/>
      <c r="V752" s="36"/>
      <c r="W752" s="39" t="str">
        <f t="shared" si="380"/>
        <v>НФИбд</v>
      </c>
      <c r="X752" s="36" t="s">
        <v>258</v>
      </c>
      <c r="Y752" s="36">
        <v>1</v>
      </c>
      <c r="Z752" s="36">
        <v>1</v>
      </c>
      <c r="AA752" s="39">
        <f t="shared" si="381"/>
        <v>1</v>
      </c>
      <c r="AB752" s="49"/>
      <c r="AC752" s="49">
        <v>1</v>
      </c>
      <c r="AD752" s="40">
        <f t="shared" si="382"/>
        <v>1</v>
      </c>
      <c r="AE752" s="41">
        <f t="shared" si="383"/>
        <v>1</v>
      </c>
      <c r="AF752" s="41">
        <f t="shared" si="384"/>
        <v>1</v>
      </c>
      <c r="AG752" s="42" t="s">
        <v>80</v>
      </c>
      <c r="AH752" s="37" t="s">
        <v>81</v>
      </c>
      <c r="AI752" s="37" t="s">
        <v>94</v>
      </c>
      <c r="AJ752" s="43" t="s">
        <v>124</v>
      </c>
      <c r="AK752" s="37"/>
      <c r="AL752" s="44">
        <f t="shared" si="385"/>
        <v>0</v>
      </c>
      <c r="AM752" s="44">
        <f t="shared" si="386"/>
        <v>0</v>
      </c>
      <c r="AN752" s="44">
        <f t="shared" si="387"/>
        <v>0</v>
      </c>
      <c r="AO752" s="44">
        <f t="shared" si="388"/>
        <v>0</v>
      </c>
      <c r="AP752" s="44">
        <f t="shared" si="389"/>
        <v>0</v>
      </c>
      <c r="AQ752" s="44">
        <f t="shared" si="390"/>
        <v>0</v>
      </c>
      <c r="AR752" s="44">
        <f t="shared" si="391"/>
        <v>0</v>
      </c>
      <c r="AS752" s="44">
        <f t="shared" si="392"/>
        <v>0</v>
      </c>
      <c r="AT752" s="44">
        <f t="shared" si="393"/>
        <v>0</v>
      </c>
      <c r="AU752" s="44">
        <f t="shared" si="394"/>
        <v>0</v>
      </c>
      <c r="AV752" s="44">
        <f>IF(M752="ПП",РПП*AA752*(U752/1.5),IF(M752="ВП",ВПр*AA752*(U752/1.5),IF(M752="РПА",РПА*AA752*(U752/1.5),IF(M752="КПА",кпа*AA752*(U752/1.5),0))))</f>
        <v>0</v>
      </c>
      <c r="AW752" s="44">
        <f t="shared" si="395"/>
        <v>0</v>
      </c>
      <c r="AX752" s="44">
        <f t="shared" si="396"/>
        <v>0</v>
      </c>
      <c r="AY752" s="44">
        <f t="shared" si="397"/>
        <v>0</v>
      </c>
      <c r="AZ752" s="44">
        <f t="shared" si="398"/>
        <v>0</v>
      </c>
      <c r="BA752" s="44">
        <f t="shared" si="399"/>
        <v>0</v>
      </c>
      <c r="BB752" s="44">
        <f t="shared" si="400"/>
        <v>30</v>
      </c>
      <c r="BC752" s="44">
        <f t="shared" si="401"/>
        <v>0</v>
      </c>
      <c r="BD752" s="44">
        <f t="shared" si="402"/>
        <v>0</v>
      </c>
      <c r="BE752" s="45">
        <f t="shared" si="403"/>
        <v>30</v>
      </c>
      <c r="BF752" s="46"/>
      <c r="BG752" s="47">
        <f t="shared" si="404"/>
        <v>0</v>
      </c>
      <c r="BH752" s="47">
        <f t="shared" si="405"/>
        <v>0</v>
      </c>
      <c r="BI752" s="47">
        <f t="shared" si="406"/>
        <v>0</v>
      </c>
      <c r="BJ752" s="48">
        <f t="shared" si="407"/>
        <v>0</v>
      </c>
      <c r="BK752" s="48">
        <f t="shared" si="408"/>
        <v>0</v>
      </c>
      <c r="BL752" s="48">
        <f t="shared" si="409"/>
        <v>30</v>
      </c>
    </row>
    <row r="753" spans="1:64" s="2" customFormat="1" ht="30" customHeight="1">
      <c r="A753" s="29" t="str">
        <f t="shared" si="376"/>
        <v>Д</v>
      </c>
      <c r="B753" s="29" t="str">
        <f t="shared" si="377"/>
        <v>Б</v>
      </c>
      <c r="C753" s="30" t="s">
        <v>256</v>
      </c>
      <c r="D753" s="31" t="str">
        <f t="shared" si="378"/>
        <v>'02.03.02</v>
      </c>
      <c r="E753" s="32" t="str">
        <f t="shared" si="379"/>
        <v>Фундаментальная информатика и информационные технологии</v>
      </c>
      <c r="F753" s="33" t="s">
        <v>174</v>
      </c>
      <c r="G753" s="33" t="s">
        <v>75</v>
      </c>
      <c r="H753" s="34"/>
      <c r="I753" s="34"/>
      <c r="J753" s="35" t="s">
        <v>175</v>
      </c>
      <c r="K753" s="36" t="s">
        <v>172</v>
      </c>
      <c r="L753" s="36">
        <v>9</v>
      </c>
      <c r="M753" s="37" t="s">
        <v>176</v>
      </c>
      <c r="N753" s="36"/>
      <c r="O753" s="36"/>
      <c r="P753" s="36"/>
      <c r="Q753" s="37" t="s">
        <v>177</v>
      </c>
      <c r="R753" s="36"/>
      <c r="S753" s="36"/>
      <c r="T753" s="36"/>
      <c r="U753" s="36"/>
      <c r="V753" s="36"/>
      <c r="W753" s="39" t="str">
        <f t="shared" si="380"/>
        <v>НФИбд</v>
      </c>
      <c r="X753" s="36" t="s">
        <v>258</v>
      </c>
      <c r="Y753" s="36">
        <v>1</v>
      </c>
      <c r="Z753" s="36">
        <v>1</v>
      </c>
      <c r="AA753" s="39">
        <f t="shared" si="381"/>
        <v>1</v>
      </c>
      <c r="AB753" s="49">
        <v>1</v>
      </c>
      <c r="AC753" s="49"/>
      <c r="AD753" s="40">
        <f t="shared" si="382"/>
        <v>1</v>
      </c>
      <c r="AE753" s="41">
        <f t="shared" si="383"/>
        <v>1</v>
      </c>
      <c r="AF753" s="41">
        <f t="shared" si="384"/>
        <v>1</v>
      </c>
      <c r="AG753" s="42" t="s">
        <v>80</v>
      </c>
      <c r="AH753" s="37" t="s">
        <v>100</v>
      </c>
      <c r="AI753" s="37" t="s">
        <v>94</v>
      </c>
      <c r="AJ753" s="43" t="s">
        <v>103</v>
      </c>
      <c r="AK753" s="37"/>
      <c r="AL753" s="44">
        <f t="shared" si="385"/>
        <v>0</v>
      </c>
      <c r="AM753" s="44">
        <f t="shared" si="386"/>
        <v>0</v>
      </c>
      <c r="AN753" s="44">
        <f t="shared" si="387"/>
        <v>0</v>
      </c>
      <c r="AO753" s="44">
        <f t="shared" si="388"/>
        <v>0</v>
      </c>
      <c r="AP753" s="44">
        <f t="shared" si="389"/>
        <v>0</v>
      </c>
      <c r="AQ753" s="44">
        <f t="shared" si="390"/>
        <v>0</v>
      </c>
      <c r="AR753" s="44">
        <f t="shared" si="391"/>
        <v>0</v>
      </c>
      <c r="AS753" s="44">
        <f t="shared" si="392"/>
        <v>0</v>
      </c>
      <c r="AT753" s="44">
        <f t="shared" si="393"/>
        <v>0</v>
      </c>
      <c r="AU753" s="44">
        <f t="shared" si="394"/>
        <v>0</v>
      </c>
      <c r="AV753" s="44">
        <f>IF(M753="ПП",РПП*AA753*(U753/1.5),IF(M753="ВП",ВПр*AA753*(U753/1.5),IF(M753="РПА",РПА*AA753*(U753/1.5),IF(M753="КПА",кпа*AA753*(U753/1.5),0))))</f>
        <v>0</v>
      </c>
      <c r="AW753" s="44">
        <f t="shared" si="395"/>
        <v>0</v>
      </c>
      <c r="AX753" s="44">
        <f t="shared" si="396"/>
        <v>0</v>
      </c>
      <c r="AY753" s="44">
        <f t="shared" si="397"/>
        <v>0</v>
      </c>
      <c r="AZ753" s="44">
        <f t="shared" si="398"/>
        <v>0</v>
      </c>
      <c r="BA753" s="44">
        <f t="shared" si="399"/>
        <v>0</v>
      </c>
      <c r="BB753" s="44">
        <f t="shared" si="400"/>
        <v>20</v>
      </c>
      <c r="BC753" s="44">
        <f t="shared" si="401"/>
        <v>0</v>
      </c>
      <c r="BD753" s="44">
        <f t="shared" si="402"/>
        <v>0</v>
      </c>
      <c r="BE753" s="45">
        <f t="shared" si="403"/>
        <v>20</v>
      </c>
      <c r="BF753" s="46"/>
      <c r="BG753" s="47">
        <f t="shared" si="404"/>
        <v>0</v>
      </c>
      <c r="BH753" s="47">
        <f t="shared" si="405"/>
        <v>0</v>
      </c>
      <c r="BI753" s="47">
        <f t="shared" si="406"/>
        <v>0</v>
      </c>
      <c r="BJ753" s="48">
        <f t="shared" si="407"/>
        <v>0</v>
      </c>
      <c r="BK753" s="48">
        <f t="shared" si="408"/>
        <v>0</v>
      </c>
      <c r="BL753" s="48">
        <f t="shared" si="409"/>
        <v>20</v>
      </c>
    </row>
    <row r="754" spans="1:64" s="2" customFormat="1" ht="30" customHeight="1">
      <c r="A754" s="29" t="str">
        <f t="shared" si="376"/>
        <v>Д</v>
      </c>
      <c r="B754" s="29" t="str">
        <f t="shared" si="377"/>
        <v>Б</v>
      </c>
      <c r="C754" s="30" t="s">
        <v>256</v>
      </c>
      <c r="D754" s="31" t="str">
        <f t="shared" si="378"/>
        <v>'02.03.02</v>
      </c>
      <c r="E754" s="32" t="str">
        <f t="shared" si="379"/>
        <v>Фундаментальная информатика и информационные технологии</v>
      </c>
      <c r="F754" s="33" t="s">
        <v>174</v>
      </c>
      <c r="G754" s="33" t="s">
        <v>75</v>
      </c>
      <c r="H754" s="34"/>
      <c r="I754" s="34"/>
      <c r="J754" s="35" t="s">
        <v>175</v>
      </c>
      <c r="K754" s="36" t="s">
        <v>172</v>
      </c>
      <c r="L754" s="36">
        <v>9</v>
      </c>
      <c r="M754" s="37" t="s">
        <v>176</v>
      </c>
      <c r="N754" s="36"/>
      <c r="O754" s="36"/>
      <c r="P754" s="36"/>
      <c r="Q754" s="37" t="s">
        <v>177</v>
      </c>
      <c r="R754" s="36"/>
      <c r="S754" s="36"/>
      <c r="T754" s="36"/>
      <c r="U754" s="36"/>
      <c r="V754" s="36"/>
      <c r="W754" s="39" t="str">
        <f t="shared" si="380"/>
        <v>НФИбд</v>
      </c>
      <c r="X754" s="36" t="s">
        <v>258</v>
      </c>
      <c r="Y754" s="36">
        <v>1</v>
      </c>
      <c r="Z754" s="36">
        <v>1</v>
      </c>
      <c r="AA754" s="39">
        <f t="shared" si="381"/>
        <v>1</v>
      </c>
      <c r="AB754" s="49">
        <v>1</v>
      </c>
      <c r="AC754" s="49"/>
      <c r="AD754" s="40">
        <f t="shared" si="382"/>
        <v>1</v>
      </c>
      <c r="AE754" s="41">
        <f t="shared" si="383"/>
        <v>1</v>
      </c>
      <c r="AF754" s="41">
        <f t="shared" si="384"/>
        <v>1</v>
      </c>
      <c r="AG754" s="42" t="s">
        <v>80</v>
      </c>
      <c r="AH754" s="37" t="s">
        <v>81</v>
      </c>
      <c r="AI754" s="37" t="s">
        <v>94</v>
      </c>
      <c r="AJ754" s="43" t="s">
        <v>197</v>
      </c>
      <c r="AK754" s="37"/>
      <c r="AL754" s="44">
        <f t="shared" si="385"/>
        <v>0</v>
      </c>
      <c r="AM754" s="44">
        <f t="shared" si="386"/>
        <v>0</v>
      </c>
      <c r="AN754" s="44">
        <f t="shared" si="387"/>
        <v>0</v>
      </c>
      <c r="AO754" s="44">
        <f t="shared" si="388"/>
        <v>0</v>
      </c>
      <c r="AP754" s="44">
        <f t="shared" si="389"/>
        <v>0</v>
      </c>
      <c r="AQ754" s="44">
        <f t="shared" si="390"/>
        <v>0</v>
      </c>
      <c r="AR754" s="44">
        <f t="shared" si="391"/>
        <v>0</v>
      </c>
      <c r="AS754" s="44">
        <f t="shared" si="392"/>
        <v>0</v>
      </c>
      <c r="AT754" s="44">
        <f t="shared" si="393"/>
        <v>0</v>
      </c>
      <c r="AU754" s="44">
        <f t="shared" si="394"/>
        <v>0</v>
      </c>
      <c r="AV754" s="44">
        <f>IF(M754="ПП",РПП*AA754*(U754/1.5),IF(M754="ВП",ВПр*AA754*(U754/1.5),IF(M754="РПА",РПА*AA754*(U754/1.5),IF(M754="КПА",кпа*AA754*(U754/1.5),0))))</f>
        <v>0</v>
      </c>
      <c r="AW754" s="44">
        <f t="shared" si="395"/>
        <v>0</v>
      </c>
      <c r="AX754" s="44">
        <f t="shared" si="396"/>
        <v>0</v>
      </c>
      <c r="AY754" s="44">
        <f t="shared" si="397"/>
        <v>0</v>
      </c>
      <c r="AZ754" s="44">
        <f t="shared" si="398"/>
        <v>0</v>
      </c>
      <c r="BA754" s="44">
        <f t="shared" si="399"/>
        <v>0</v>
      </c>
      <c r="BB754" s="44">
        <f t="shared" si="400"/>
        <v>20</v>
      </c>
      <c r="BC754" s="44">
        <f t="shared" si="401"/>
        <v>0</v>
      </c>
      <c r="BD754" s="44">
        <f t="shared" si="402"/>
        <v>0</v>
      </c>
      <c r="BE754" s="45">
        <f t="shared" si="403"/>
        <v>20</v>
      </c>
      <c r="BF754" s="46"/>
      <c r="BG754" s="47">
        <f t="shared" si="404"/>
        <v>0</v>
      </c>
      <c r="BH754" s="47">
        <f t="shared" si="405"/>
        <v>0</v>
      </c>
      <c r="BI754" s="47">
        <f t="shared" si="406"/>
        <v>0</v>
      </c>
      <c r="BJ754" s="48">
        <f t="shared" si="407"/>
        <v>0</v>
      </c>
      <c r="BK754" s="48">
        <f t="shared" si="408"/>
        <v>0</v>
      </c>
      <c r="BL754" s="48">
        <f t="shared" si="409"/>
        <v>20</v>
      </c>
    </row>
    <row r="755" spans="1:64" s="2" customFormat="1" ht="30" customHeight="1">
      <c r="A755" s="29" t="str">
        <f t="shared" si="376"/>
        <v>Д</v>
      </c>
      <c r="B755" s="29" t="str">
        <f t="shared" si="377"/>
        <v>Б</v>
      </c>
      <c r="C755" s="30" t="s">
        <v>256</v>
      </c>
      <c r="D755" s="31" t="str">
        <f t="shared" si="378"/>
        <v>'02.03.02</v>
      </c>
      <c r="E755" s="32" t="str">
        <f t="shared" si="379"/>
        <v>Фундаментальная информатика и информационные технологии</v>
      </c>
      <c r="F755" s="33" t="s">
        <v>174</v>
      </c>
      <c r="G755" s="33" t="s">
        <v>75</v>
      </c>
      <c r="H755" s="34"/>
      <c r="I755" s="34"/>
      <c r="J755" s="35" t="s">
        <v>175</v>
      </c>
      <c r="K755" s="36" t="s">
        <v>172</v>
      </c>
      <c r="L755" s="36">
        <v>9</v>
      </c>
      <c r="M755" s="37" t="s">
        <v>176</v>
      </c>
      <c r="N755" s="36"/>
      <c r="O755" s="36"/>
      <c r="P755" s="36"/>
      <c r="Q755" s="37" t="s">
        <v>177</v>
      </c>
      <c r="R755" s="36"/>
      <c r="S755" s="36"/>
      <c r="T755" s="36"/>
      <c r="U755" s="36"/>
      <c r="V755" s="36"/>
      <c r="W755" s="39" t="str">
        <f t="shared" si="380"/>
        <v>НФИбд</v>
      </c>
      <c r="X755" s="36" t="s">
        <v>258</v>
      </c>
      <c r="Y755" s="36">
        <v>1</v>
      </c>
      <c r="Z755" s="36">
        <v>1</v>
      </c>
      <c r="AA755" s="39">
        <f t="shared" si="381"/>
        <v>1</v>
      </c>
      <c r="AB755" s="49">
        <v>1</v>
      </c>
      <c r="AC755" s="49"/>
      <c r="AD755" s="40">
        <f t="shared" si="382"/>
        <v>1</v>
      </c>
      <c r="AE755" s="41">
        <f t="shared" si="383"/>
        <v>1</v>
      </c>
      <c r="AF755" s="41">
        <f t="shared" si="384"/>
        <v>1</v>
      </c>
      <c r="AG755" s="42" t="s">
        <v>80</v>
      </c>
      <c r="AH755" s="37" t="s">
        <v>111</v>
      </c>
      <c r="AI755" s="37" t="s">
        <v>94</v>
      </c>
      <c r="AJ755" s="43" t="s">
        <v>255</v>
      </c>
      <c r="AK755" s="37"/>
      <c r="AL755" s="44">
        <f t="shared" si="385"/>
        <v>0</v>
      </c>
      <c r="AM755" s="44">
        <f t="shared" si="386"/>
        <v>0</v>
      </c>
      <c r="AN755" s="44">
        <f t="shared" si="387"/>
        <v>0</v>
      </c>
      <c r="AO755" s="44">
        <f t="shared" si="388"/>
        <v>0</v>
      </c>
      <c r="AP755" s="44">
        <f t="shared" si="389"/>
        <v>0</v>
      </c>
      <c r="AQ755" s="44">
        <f t="shared" si="390"/>
        <v>0</v>
      </c>
      <c r="AR755" s="44">
        <f t="shared" si="391"/>
        <v>0</v>
      </c>
      <c r="AS755" s="44">
        <f t="shared" si="392"/>
        <v>0</v>
      </c>
      <c r="AT755" s="44">
        <f t="shared" si="393"/>
        <v>0</v>
      </c>
      <c r="AU755" s="44">
        <f t="shared" si="394"/>
        <v>0</v>
      </c>
      <c r="AV755" s="44">
        <f>IF(M755="ПП",РПП*AA755*(U755/1.5),IF(M755="ВП",ВПр*AA755*(U755/1.5),IF(M755="РПА",РПА*AA755*(U755/1.5),IF(M755="КПА",кпа*AA755*(U755/1.5),0))))</f>
        <v>0</v>
      </c>
      <c r="AW755" s="44">
        <f t="shared" si="395"/>
        <v>0</v>
      </c>
      <c r="AX755" s="44">
        <f t="shared" si="396"/>
        <v>0</v>
      </c>
      <c r="AY755" s="44">
        <f t="shared" si="397"/>
        <v>0</v>
      </c>
      <c r="AZ755" s="44">
        <f t="shared" si="398"/>
        <v>0</v>
      </c>
      <c r="BA755" s="44">
        <f t="shared" si="399"/>
        <v>0</v>
      </c>
      <c r="BB755" s="44">
        <f t="shared" si="400"/>
        <v>20</v>
      </c>
      <c r="BC755" s="44">
        <f t="shared" si="401"/>
        <v>0</v>
      </c>
      <c r="BD755" s="44">
        <f t="shared" si="402"/>
        <v>0</v>
      </c>
      <c r="BE755" s="45">
        <f t="shared" si="403"/>
        <v>20</v>
      </c>
      <c r="BF755" s="46"/>
      <c r="BG755" s="47">
        <f t="shared" si="404"/>
        <v>0</v>
      </c>
      <c r="BH755" s="47">
        <f t="shared" si="405"/>
        <v>0</v>
      </c>
      <c r="BI755" s="47">
        <f t="shared" si="406"/>
        <v>0</v>
      </c>
      <c r="BJ755" s="48">
        <f t="shared" si="407"/>
        <v>0</v>
      </c>
      <c r="BK755" s="48">
        <f t="shared" si="408"/>
        <v>0</v>
      </c>
      <c r="BL755" s="48">
        <f t="shared" si="409"/>
        <v>20</v>
      </c>
    </row>
    <row r="756" spans="1:64" s="2" customFormat="1" ht="30" customHeight="1">
      <c r="A756" s="29" t="str">
        <f t="shared" si="376"/>
        <v>Д</v>
      </c>
      <c r="B756" s="29" t="str">
        <f t="shared" si="377"/>
        <v>Б</v>
      </c>
      <c r="C756" s="30" t="s">
        <v>256</v>
      </c>
      <c r="D756" s="31" t="str">
        <f t="shared" si="378"/>
        <v>'02.03.02</v>
      </c>
      <c r="E756" s="32" t="str">
        <f t="shared" si="379"/>
        <v>Фундаментальная информатика и информационные технологии</v>
      </c>
      <c r="F756" s="33" t="s">
        <v>174</v>
      </c>
      <c r="G756" s="33" t="s">
        <v>75</v>
      </c>
      <c r="H756" s="34"/>
      <c r="I756" s="34"/>
      <c r="J756" s="35" t="s">
        <v>175</v>
      </c>
      <c r="K756" s="36" t="s">
        <v>172</v>
      </c>
      <c r="L756" s="36">
        <v>9</v>
      </c>
      <c r="M756" s="37" t="s">
        <v>176</v>
      </c>
      <c r="N756" s="36"/>
      <c r="O756" s="36"/>
      <c r="P756" s="36"/>
      <c r="Q756" s="37" t="s">
        <v>177</v>
      </c>
      <c r="R756" s="36"/>
      <c r="S756" s="36"/>
      <c r="T756" s="36"/>
      <c r="U756" s="36"/>
      <c r="V756" s="36"/>
      <c r="W756" s="39" t="str">
        <f t="shared" si="380"/>
        <v>НФИбд</v>
      </c>
      <c r="X756" s="36" t="s">
        <v>258</v>
      </c>
      <c r="Y756" s="36">
        <v>1</v>
      </c>
      <c r="Z756" s="36">
        <v>1</v>
      </c>
      <c r="AA756" s="39">
        <f t="shared" si="381"/>
        <v>1</v>
      </c>
      <c r="AB756" s="49"/>
      <c r="AC756" s="49">
        <v>1</v>
      </c>
      <c r="AD756" s="40">
        <f t="shared" si="382"/>
        <v>1</v>
      </c>
      <c r="AE756" s="41">
        <f t="shared" si="383"/>
        <v>1</v>
      </c>
      <c r="AF756" s="41">
        <f t="shared" si="384"/>
        <v>1</v>
      </c>
      <c r="AG756" s="42" t="s">
        <v>80</v>
      </c>
      <c r="AH756" s="37" t="s">
        <v>81</v>
      </c>
      <c r="AI756" s="37" t="s">
        <v>94</v>
      </c>
      <c r="AJ756" s="50" t="s">
        <v>107</v>
      </c>
      <c r="AK756" s="37"/>
      <c r="AL756" s="44">
        <f t="shared" si="385"/>
        <v>0</v>
      </c>
      <c r="AM756" s="44">
        <f t="shared" si="386"/>
        <v>0</v>
      </c>
      <c r="AN756" s="44">
        <f t="shared" si="387"/>
        <v>0</v>
      </c>
      <c r="AO756" s="44">
        <f t="shared" si="388"/>
        <v>0</v>
      </c>
      <c r="AP756" s="44">
        <f t="shared" si="389"/>
        <v>0</v>
      </c>
      <c r="AQ756" s="44">
        <f t="shared" si="390"/>
        <v>0</v>
      </c>
      <c r="AR756" s="44">
        <f t="shared" si="391"/>
        <v>0</v>
      </c>
      <c r="AS756" s="44">
        <f t="shared" si="392"/>
        <v>0</v>
      </c>
      <c r="AT756" s="44">
        <f t="shared" si="393"/>
        <v>0</v>
      </c>
      <c r="AU756" s="44">
        <f t="shared" si="394"/>
        <v>0</v>
      </c>
      <c r="AV756" s="44">
        <f>IF(M756="ПП",РПП*AA756*(U756/1.5),IF(M756="ВП",ВПр*AA756*(U756/1.5),IF(M756="РПА",РПА*AA756*(U756/1.5),IF(M756="КПА",кпа*AA756*(U756/1.5),0))))</f>
        <v>0</v>
      </c>
      <c r="AW756" s="44">
        <f t="shared" si="395"/>
        <v>0</v>
      </c>
      <c r="AX756" s="44">
        <f t="shared" si="396"/>
        <v>0</v>
      </c>
      <c r="AY756" s="44">
        <f t="shared" si="397"/>
        <v>0</v>
      </c>
      <c r="AZ756" s="44">
        <f t="shared" si="398"/>
        <v>0</v>
      </c>
      <c r="BA756" s="44">
        <f t="shared" si="399"/>
        <v>0</v>
      </c>
      <c r="BB756" s="44">
        <f t="shared" si="400"/>
        <v>30</v>
      </c>
      <c r="BC756" s="44">
        <f t="shared" si="401"/>
        <v>0</v>
      </c>
      <c r="BD756" s="44">
        <f t="shared" si="402"/>
        <v>0</v>
      </c>
      <c r="BE756" s="45">
        <f t="shared" si="403"/>
        <v>30</v>
      </c>
      <c r="BF756" s="46"/>
      <c r="BG756" s="47">
        <f t="shared" si="404"/>
        <v>0</v>
      </c>
      <c r="BH756" s="47">
        <f t="shared" si="405"/>
        <v>0</v>
      </c>
      <c r="BI756" s="47">
        <f t="shared" si="406"/>
        <v>0</v>
      </c>
      <c r="BJ756" s="48">
        <f t="shared" si="407"/>
        <v>0</v>
      </c>
      <c r="BK756" s="48">
        <f t="shared" si="408"/>
        <v>0</v>
      </c>
      <c r="BL756" s="48">
        <f t="shared" si="409"/>
        <v>30</v>
      </c>
    </row>
    <row r="757" spans="1:64" s="2" customFormat="1" ht="30" customHeight="1">
      <c r="A757" s="29" t="str">
        <f t="shared" si="376"/>
        <v>Д</v>
      </c>
      <c r="B757" s="29" t="str">
        <f t="shared" si="377"/>
        <v>Б</v>
      </c>
      <c r="C757" s="30" t="s">
        <v>256</v>
      </c>
      <c r="D757" s="31" t="str">
        <f t="shared" si="378"/>
        <v>'02.03.02</v>
      </c>
      <c r="E757" s="32" t="str">
        <f t="shared" si="379"/>
        <v>Фундаментальная информатика и информационные технологии</v>
      </c>
      <c r="F757" s="33" t="s">
        <v>174</v>
      </c>
      <c r="G757" s="33" t="s">
        <v>75</v>
      </c>
      <c r="H757" s="34"/>
      <c r="I757" s="34"/>
      <c r="J757" s="35" t="s">
        <v>175</v>
      </c>
      <c r="K757" s="36" t="s">
        <v>172</v>
      </c>
      <c r="L757" s="36">
        <v>9</v>
      </c>
      <c r="M757" s="37" t="s">
        <v>176</v>
      </c>
      <c r="N757" s="36"/>
      <c r="O757" s="36"/>
      <c r="P757" s="36"/>
      <c r="Q757" s="37" t="s">
        <v>177</v>
      </c>
      <c r="R757" s="36"/>
      <c r="S757" s="36"/>
      <c r="T757" s="36"/>
      <c r="U757" s="36"/>
      <c r="V757" s="36"/>
      <c r="W757" s="39" t="str">
        <f t="shared" si="380"/>
        <v>НФИбд</v>
      </c>
      <c r="X757" s="36" t="s">
        <v>258</v>
      </c>
      <c r="Y757" s="36">
        <v>1</v>
      </c>
      <c r="Z757" s="36">
        <v>1</v>
      </c>
      <c r="AA757" s="39">
        <f t="shared" si="381"/>
        <v>1</v>
      </c>
      <c r="AB757" s="36">
        <v>1</v>
      </c>
      <c r="AC757" s="36"/>
      <c r="AD757" s="40">
        <f t="shared" si="382"/>
        <v>1</v>
      </c>
      <c r="AE757" s="41">
        <f t="shared" si="383"/>
        <v>1</v>
      </c>
      <c r="AF757" s="41">
        <f t="shared" si="384"/>
        <v>1</v>
      </c>
      <c r="AG757" s="42" t="s">
        <v>93</v>
      </c>
      <c r="AH757" s="37" t="s">
        <v>81</v>
      </c>
      <c r="AI757" s="37" t="s">
        <v>94</v>
      </c>
      <c r="AJ757" s="43" t="s">
        <v>213</v>
      </c>
      <c r="AK757" s="37"/>
      <c r="AL757" s="44">
        <f t="shared" si="385"/>
        <v>0</v>
      </c>
      <c r="AM757" s="44">
        <f t="shared" si="386"/>
        <v>0</v>
      </c>
      <c r="AN757" s="44">
        <f t="shared" si="387"/>
        <v>0</v>
      </c>
      <c r="AO757" s="44">
        <f t="shared" si="388"/>
        <v>0</v>
      </c>
      <c r="AP757" s="44">
        <f t="shared" si="389"/>
        <v>0</v>
      </c>
      <c r="AQ757" s="44">
        <f t="shared" si="390"/>
        <v>0</v>
      </c>
      <c r="AR757" s="44">
        <f t="shared" si="391"/>
        <v>0</v>
      </c>
      <c r="AS757" s="44">
        <f t="shared" si="392"/>
        <v>0</v>
      </c>
      <c r="AT757" s="44">
        <f t="shared" si="393"/>
        <v>0</v>
      </c>
      <c r="AU757" s="44">
        <f t="shared" si="394"/>
        <v>0</v>
      </c>
      <c r="AV757" s="44">
        <f>IF(M757="ПП",РПП*AA757*(U757/1.5),IF(M757="ВП",ВПр*AA757*(U757/1.5),IF(M757="РПА",РПА*AA757*(U757/1.5),IF(M757="КПА",кпа*AA757*(U757/1.5),0))))</f>
        <v>0</v>
      </c>
      <c r="AW757" s="44">
        <f t="shared" si="395"/>
        <v>0</v>
      </c>
      <c r="AX757" s="44">
        <f t="shared" si="396"/>
        <v>0</v>
      </c>
      <c r="AY757" s="44">
        <f t="shared" si="397"/>
        <v>0</v>
      </c>
      <c r="AZ757" s="44">
        <f t="shared" si="398"/>
        <v>0</v>
      </c>
      <c r="BA757" s="44">
        <f t="shared" si="399"/>
        <v>0</v>
      </c>
      <c r="BB757" s="44">
        <f t="shared" si="400"/>
        <v>20</v>
      </c>
      <c r="BC757" s="44">
        <f t="shared" si="401"/>
        <v>0</v>
      </c>
      <c r="BD757" s="44">
        <f t="shared" si="402"/>
        <v>0</v>
      </c>
      <c r="BE757" s="45">
        <f t="shared" si="403"/>
        <v>20</v>
      </c>
      <c r="BF757" s="46"/>
      <c r="BG757" s="47">
        <f t="shared" si="404"/>
        <v>0</v>
      </c>
      <c r="BH757" s="47">
        <f t="shared" si="405"/>
        <v>0</v>
      </c>
      <c r="BI757" s="47">
        <f t="shared" si="406"/>
        <v>0</v>
      </c>
      <c r="BJ757" s="48">
        <f t="shared" si="407"/>
        <v>0</v>
      </c>
      <c r="BK757" s="48">
        <f t="shared" si="408"/>
        <v>0</v>
      </c>
      <c r="BL757" s="48">
        <f t="shared" si="409"/>
        <v>20</v>
      </c>
    </row>
    <row r="758" spans="1:64" s="2" customFormat="1" ht="30" customHeight="1">
      <c r="A758" s="29" t="str">
        <f t="shared" si="376"/>
        <v>Д</v>
      </c>
      <c r="B758" s="29" t="str">
        <f t="shared" si="377"/>
        <v>Б</v>
      </c>
      <c r="C758" s="30" t="s">
        <v>256</v>
      </c>
      <c r="D758" s="31" t="str">
        <f t="shared" si="378"/>
        <v>'02.03.02</v>
      </c>
      <c r="E758" s="32" t="str">
        <f t="shared" si="379"/>
        <v>Фундаментальная информатика и информационные технологии</v>
      </c>
      <c r="F758" s="33" t="s">
        <v>174</v>
      </c>
      <c r="G758" s="33" t="s">
        <v>75</v>
      </c>
      <c r="H758" s="34"/>
      <c r="I758" s="34"/>
      <c r="J758" s="35" t="s">
        <v>47</v>
      </c>
      <c r="K758" s="36" t="s">
        <v>172</v>
      </c>
      <c r="L758" s="36">
        <v>9</v>
      </c>
      <c r="M758" s="37" t="s">
        <v>178</v>
      </c>
      <c r="N758" s="36"/>
      <c r="O758" s="36"/>
      <c r="P758" s="36"/>
      <c r="Q758" s="37" t="s">
        <v>177</v>
      </c>
      <c r="R758" s="36"/>
      <c r="S758" s="36"/>
      <c r="T758" s="36"/>
      <c r="U758" s="36"/>
      <c r="V758" s="36"/>
      <c r="W758" s="39" t="str">
        <f t="shared" si="380"/>
        <v>НФИбд</v>
      </c>
      <c r="X758" s="36" t="s">
        <v>258</v>
      </c>
      <c r="Y758" s="36">
        <v>1</v>
      </c>
      <c r="Z758" s="36">
        <v>1</v>
      </c>
      <c r="AA758" s="39">
        <f t="shared" si="381"/>
        <v>5</v>
      </c>
      <c r="AB758" s="49">
        <v>3</v>
      </c>
      <c r="AC758" s="49">
        <v>2</v>
      </c>
      <c r="AD758" s="40">
        <f t="shared" si="382"/>
        <v>1</v>
      </c>
      <c r="AE758" s="41">
        <f t="shared" si="383"/>
        <v>1</v>
      </c>
      <c r="AF758" s="41">
        <f t="shared" si="384"/>
        <v>5</v>
      </c>
      <c r="AG758" s="42" t="s">
        <v>80</v>
      </c>
      <c r="AH758" s="37" t="s">
        <v>169</v>
      </c>
      <c r="AI758" s="37"/>
      <c r="AJ758" s="56" t="s">
        <v>170</v>
      </c>
      <c r="AK758" s="37"/>
      <c r="AL758" s="44">
        <f t="shared" si="385"/>
        <v>0</v>
      </c>
      <c r="AM758" s="44">
        <f t="shared" si="386"/>
        <v>0</v>
      </c>
      <c r="AN758" s="44">
        <f t="shared" si="387"/>
        <v>0</v>
      </c>
      <c r="AO758" s="44">
        <f t="shared" si="388"/>
        <v>0</v>
      </c>
      <c r="AP758" s="44">
        <f t="shared" si="389"/>
        <v>0</v>
      </c>
      <c r="AQ758" s="44">
        <f t="shared" si="390"/>
        <v>0</v>
      </c>
      <c r="AR758" s="44">
        <f t="shared" si="391"/>
        <v>0</v>
      </c>
      <c r="AS758" s="44">
        <f t="shared" si="392"/>
        <v>0</v>
      </c>
      <c r="AT758" s="44">
        <f t="shared" si="393"/>
        <v>0</v>
      </c>
      <c r="AU758" s="44">
        <f t="shared" si="394"/>
        <v>0</v>
      </c>
      <c r="AV758" s="44">
        <f>IF(M758="ПП",РПП*AA758*(U758/1.5),IF(M758="ВП",ВПр*AA758*(U758/1.5),IF(M758="РПА",РПА*AA758*(U758/1.5),IF(M758="КПА",кпа*AA758*(U758/1.5),0))))</f>
        <v>0</v>
      </c>
      <c r="AW758" s="44">
        <f t="shared" si="395"/>
        <v>0</v>
      </c>
      <c r="AX758" s="44">
        <f t="shared" si="396"/>
        <v>0</v>
      </c>
      <c r="AY758" s="44">
        <f t="shared" si="397"/>
        <v>0</v>
      </c>
      <c r="AZ758" s="44">
        <f t="shared" si="398"/>
        <v>0</v>
      </c>
      <c r="BA758" s="44">
        <f t="shared" si="399"/>
        <v>0</v>
      </c>
      <c r="BB758" s="44">
        <f t="shared" si="400"/>
        <v>0</v>
      </c>
      <c r="BC758" s="44">
        <f t="shared" si="401"/>
        <v>10</v>
      </c>
      <c r="BD758" s="44">
        <f t="shared" si="402"/>
        <v>0</v>
      </c>
      <c r="BE758" s="45">
        <f t="shared" si="403"/>
        <v>10</v>
      </c>
      <c r="BF758" s="46"/>
      <c r="BG758" s="47">
        <f t="shared" si="404"/>
        <v>0</v>
      </c>
      <c r="BH758" s="47">
        <f t="shared" si="405"/>
        <v>0</v>
      </c>
      <c r="BI758" s="47">
        <f t="shared" si="406"/>
        <v>0</v>
      </c>
      <c r="BJ758" s="48">
        <f t="shared" si="407"/>
        <v>0</v>
      </c>
      <c r="BK758" s="48">
        <f t="shared" si="408"/>
        <v>0</v>
      </c>
      <c r="BL758" s="48">
        <f t="shared" si="409"/>
        <v>10</v>
      </c>
    </row>
    <row r="759" spans="1:64" s="2" customFormat="1" ht="30" customHeight="1">
      <c r="A759" s="29" t="str">
        <f t="shared" si="376"/>
        <v>Д</v>
      </c>
      <c r="B759" s="29" t="str">
        <f t="shared" si="377"/>
        <v>Б</v>
      </c>
      <c r="C759" s="30" t="s">
        <v>256</v>
      </c>
      <c r="D759" s="31" t="str">
        <f t="shared" si="378"/>
        <v>'02.03.02</v>
      </c>
      <c r="E759" s="32" t="str">
        <f t="shared" si="379"/>
        <v>Фундаментальная информатика и информационные технологии</v>
      </c>
      <c r="F759" s="33" t="s">
        <v>174</v>
      </c>
      <c r="G759" s="33" t="s">
        <v>75</v>
      </c>
      <c r="H759" s="34"/>
      <c r="I759" s="34"/>
      <c r="J759" s="35" t="s">
        <v>47</v>
      </c>
      <c r="K759" s="38" t="s">
        <v>172</v>
      </c>
      <c r="L759" s="36">
        <v>9</v>
      </c>
      <c r="M759" s="37" t="s">
        <v>178</v>
      </c>
      <c r="N759" s="38"/>
      <c r="O759" s="38"/>
      <c r="P759" s="38"/>
      <c r="Q759" s="37" t="s">
        <v>177</v>
      </c>
      <c r="R759" s="38"/>
      <c r="S759" s="38"/>
      <c r="T759" s="38"/>
      <c r="U759" s="38"/>
      <c r="V759" s="38"/>
      <c r="W759" s="39" t="str">
        <f t="shared" si="380"/>
        <v>НФИбд</v>
      </c>
      <c r="X759" s="36" t="s">
        <v>258</v>
      </c>
      <c r="Y759" s="36">
        <v>1</v>
      </c>
      <c r="Z759" s="36">
        <v>1</v>
      </c>
      <c r="AA759" s="39">
        <f t="shared" si="381"/>
        <v>4</v>
      </c>
      <c r="AB759" s="49">
        <v>3</v>
      </c>
      <c r="AC759" s="49">
        <v>1</v>
      </c>
      <c r="AD759" s="40">
        <f t="shared" si="382"/>
        <v>1</v>
      </c>
      <c r="AE759" s="41">
        <f t="shared" si="383"/>
        <v>1</v>
      </c>
      <c r="AF759" s="41">
        <f t="shared" si="384"/>
        <v>4</v>
      </c>
      <c r="AG759" s="42" t="s">
        <v>80</v>
      </c>
      <c r="AH759" s="37" t="s">
        <v>81</v>
      </c>
      <c r="AI759" s="37" t="s">
        <v>94</v>
      </c>
      <c r="AJ759" s="43" t="s">
        <v>150</v>
      </c>
      <c r="AK759" s="37"/>
      <c r="AL759" s="44">
        <f t="shared" si="385"/>
        <v>0</v>
      </c>
      <c r="AM759" s="44">
        <f t="shared" si="386"/>
        <v>0</v>
      </c>
      <c r="AN759" s="44">
        <f t="shared" si="387"/>
        <v>0</v>
      </c>
      <c r="AO759" s="44">
        <f t="shared" si="388"/>
        <v>0</v>
      </c>
      <c r="AP759" s="44">
        <f t="shared" si="389"/>
        <v>0</v>
      </c>
      <c r="AQ759" s="44">
        <f t="shared" si="390"/>
        <v>0</v>
      </c>
      <c r="AR759" s="44">
        <f t="shared" si="391"/>
        <v>0</v>
      </c>
      <c r="AS759" s="44">
        <f t="shared" si="392"/>
        <v>0</v>
      </c>
      <c r="AT759" s="44">
        <f t="shared" si="393"/>
        <v>0</v>
      </c>
      <c r="AU759" s="44">
        <f t="shared" si="394"/>
        <v>0</v>
      </c>
      <c r="AV759" s="44">
        <f>IF(M759="ПП",РПП*AA759*(U759/1.5),IF(M759="ВП",ВПр*AA759*(U759/1.5),IF(M759="РПА",РПА*AA759*(U759/1.5),IF(M759="КПА",кпа*AA759*(U759/1.5),0))))</f>
        <v>0</v>
      </c>
      <c r="AW759" s="44">
        <f t="shared" si="395"/>
        <v>0</v>
      </c>
      <c r="AX759" s="44">
        <f t="shared" si="396"/>
        <v>0</v>
      </c>
      <c r="AY759" s="44">
        <f t="shared" si="397"/>
        <v>0</v>
      </c>
      <c r="AZ759" s="44">
        <f t="shared" si="398"/>
        <v>0</v>
      </c>
      <c r="BA759" s="44">
        <f t="shared" si="399"/>
        <v>0</v>
      </c>
      <c r="BB759" s="44">
        <f t="shared" si="400"/>
        <v>0</v>
      </c>
      <c r="BC759" s="44">
        <f t="shared" si="401"/>
        <v>8</v>
      </c>
      <c r="BD759" s="44">
        <f t="shared" si="402"/>
        <v>0</v>
      </c>
      <c r="BE759" s="45">
        <f t="shared" si="403"/>
        <v>8</v>
      </c>
      <c r="BF759" s="46"/>
      <c r="BG759" s="47">
        <f t="shared" si="404"/>
        <v>0</v>
      </c>
      <c r="BH759" s="47">
        <f t="shared" si="405"/>
        <v>0</v>
      </c>
      <c r="BI759" s="47">
        <f t="shared" si="406"/>
        <v>0</v>
      </c>
      <c r="BJ759" s="48">
        <f t="shared" si="407"/>
        <v>0</v>
      </c>
      <c r="BK759" s="48">
        <f t="shared" si="408"/>
        <v>0</v>
      </c>
      <c r="BL759" s="48">
        <f t="shared" si="409"/>
        <v>8</v>
      </c>
    </row>
    <row r="760" spans="1:64" s="2" customFormat="1" ht="30" customHeight="1">
      <c r="A760" s="29" t="str">
        <f t="shared" si="376"/>
        <v>Д</v>
      </c>
      <c r="B760" s="29" t="str">
        <f t="shared" si="377"/>
        <v>Б</v>
      </c>
      <c r="C760" s="30" t="s">
        <v>256</v>
      </c>
      <c r="D760" s="31" t="str">
        <f t="shared" si="378"/>
        <v>'02.03.02</v>
      </c>
      <c r="E760" s="32" t="str">
        <f t="shared" si="379"/>
        <v>Фундаментальная информатика и информационные технологии</v>
      </c>
      <c r="F760" s="33" t="s">
        <v>174</v>
      </c>
      <c r="G760" s="33" t="s">
        <v>75</v>
      </c>
      <c r="H760" s="34"/>
      <c r="I760" s="34"/>
      <c r="J760" s="35" t="s">
        <v>47</v>
      </c>
      <c r="K760" s="36" t="s">
        <v>172</v>
      </c>
      <c r="L760" s="36">
        <v>9</v>
      </c>
      <c r="M760" s="37" t="s">
        <v>178</v>
      </c>
      <c r="N760" s="36"/>
      <c r="O760" s="36"/>
      <c r="P760" s="36"/>
      <c r="Q760" s="37" t="s">
        <v>177</v>
      </c>
      <c r="R760" s="36"/>
      <c r="S760" s="36"/>
      <c r="T760" s="36"/>
      <c r="U760" s="36"/>
      <c r="V760" s="36"/>
      <c r="W760" s="39" t="str">
        <f t="shared" si="380"/>
        <v>НФИбд</v>
      </c>
      <c r="X760" s="36" t="s">
        <v>258</v>
      </c>
      <c r="Y760" s="36">
        <v>1</v>
      </c>
      <c r="Z760" s="36">
        <v>1</v>
      </c>
      <c r="AA760" s="39">
        <f t="shared" si="381"/>
        <v>2</v>
      </c>
      <c r="AB760" s="49">
        <v>1</v>
      </c>
      <c r="AC760" s="49">
        <v>1</v>
      </c>
      <c r="AD760" s="40">
        <f t="shared" si="382"/>
        <v>1</v>
      </c>
      <c r="AE760" s="41">
        <f t="shared" si="383"/>
        <v>1</v>
      </c>
      <c r="AF760" s="41">
        <f t="shared" si="384"/>
        <v>2</v>
      </c>
      <c r="AG760" s="42" t="s">
        <v>80</v>
      </c>
      <c r="AH760" s="37" t="s">
        <v>81</v>
      </c>
      <c r="AI760" s="37" t="s">
        <v>94</v>
      </c>
      <c r="AJ760" s="43" t="s">
        <v>138</v>
      </c>
      <c r="AK760" s="37"/>
      <c r="AL760" s="44">
        <f t="shared" si="385"/>
        <v>0</v>
      </c>
      <c r="AM760" s="44">
        <f t="shared" si="386"/>
        <v>0</v>
      </c>
      <c r="AN760" s="44">
        <f t="shared" si="387"/>
        <v>0</v>
      </c>
      <c r="AO760" s="44">
        <f t="shared" si="388"/>
        <v>0</v>
      </c>
      <c r="AP760" s="44">
        <f t="shared" si="389"/>
        <v>0</v>
      </c>
      <c r="AQ760" s="44">
        <f t="shared" si="390"/>
        <v>0</v>
      </c>
      <c r="AR760" s="44">
        <f t="shared" si="391"/>
        <v>0</v>
      </c>
      <c r="AS760" s="44">
        <f t="shared" si="392"/>
        <v>0</v>
      </c>
      <c r="AT760" s="44">
        <f t="shared" si="393"/>
        <v>0</v>
      </c>
      <c r="AU760" s="44">
        <f t="shared" si="394"/>
        <v>0</v>
      </c>
      <c r="AV760" s="44">
        <f>IF(M760="ПП",РПП*AA760*(U760/1.5),IF(M760="ВП",ВПр*AA760*(U760/1.5),IF(M760="РПА",РПА*AA760*(U760/1.5),IF(M760="КПА",кпа*AA760*(U760/1.5),0))))</f>
        <v>0</v>
      </c>
      <c r="AW760" s="44">
        <f t="shared" si="395"/>
        <v>0</v>
      </c>
      <c r="AX760" s="44">
        <f t="shared" si="396"/>
        <v>0</v>
      </c>
      <c r="AY760" s="44">
        <f t="shared" si="397"/>
        <v>0</v>
      </c>
      <c r="AZ760" s="44">
        <f t="shared" si="398"/>
        <v>0</v>
      </c>
      <c r="BA760" s="44">
        <f t="shared" si="399"/>
        <v>0</v>
      </c>
      <c r="BB760" s="44">
        <f t="shared" si="400"/>
        <v>0</v>
      </c>
      <c r="BC760" s="44">
        <f t="shared" si="401"/>
        <v>4</v>
      </c>
      <c r="BD760" s="44">
        <f t="shared" si="402"/>
        <v>0</v>
      </c>
      <c r="BE760" s="45">
        <f t="shared" si="403"/>
        <v>4</v>
      </c>
      <c r="BF760" s="46"/>
      <c r="BG760" s="47">
        <f t="shared" si="404"/>
        <v>0</v>
      </c>
      <c r="BH760" s="47">
        <f t="shared" si="405"/>
        <v>0</v>
      </c>
      <c r="BI760" s="47">
        <f t="shared" si="406"/>
        <v>0</v>
      </c>
      <c r="BJ760" s="48">
        <f t="shared" si="407"/>
        <v>0</v>
      </c>
      <c r="BK760" s="48">
        <f t="shared" si="408"/>
        <v>0</v>
      </c>
      <c r="BL760" s="48">
        <f t="shared" si="409"/>
        <v>4</v>
      </c>
    </row>
    <row r="761" spans="1:64" s="2" customFormat="1" ht="30" customHeight="1">
      <c r="A761" s="29" t="str">
        <f t="shared" si="376"/>
        <v>Д</v>
      </c>
      <c r="B761" s="29" t="str">
        <f t="shared" si="377"/>
        <v>Б</v>
      </c>
      <c r="C761" s="30" t="s">
        <v>256</v>
      </c>
      <c r="D761" s="31" t="str">
        <f t="shared" si="378"/>
        <v>'02.03.02</v>
      </c>
      <c r="E761" s="32" t="str">
        <f t="shared" si="379"/>
        <v>Фундаментальная информатика и информационные технологии</v>
      </c>
      <c r="F761" s="33" t="s">
        <v>174</v>
      </c>
      <c r="G761" s="33" t="s">
        <v>75</v>
      </c>
      <c r="H761" s="34"/>
      <c r="I761" s="34"/>
      <c r="J761" s="35" t="s">
        <v>47</v>
      </c>
      <c r="K761" s="36" t="s">
        <v>172</v>
      </c>
      <c r="L761" s="36">
        <v>9</v>
      </c>
      <c r="M761" s="37" t="s">
        <v>178</v>
      </c>
      <c r="N761" s="36"/>
      <c r="O761" s="36"/>
      <c r="P761" s="36"/>
      <c r="Q761" s="37" t="s">
        <v>177</v>
      </c>
      <c r="R761" s="36"/>
      <c r="S761" s="36"/>
      <c r="T761" s="36"/>
      <c r="U761" s="36"/>
      <c r="V761" s="36"/>
      <c r="W761" s="39" t="str">
        <f t="shared" si="380"/>
        <v>НФИбд</v>
      </c>
      <c r="X761" s="36" t="s">
        <v>258</v>
      </c>
      <c r="Y761" s="36">
        <v>1</v>
      </c>
      <c r="Z761" s="36">
        <v>1</v>
      </c>
      <c r="AA761" s="39">
        <f t="shared" si="381"/>
        <v>1</v>
      </c>
      <c r="AB761" s="49">
        <v>1</v>
      </c>
      <c r="AC761" s="49"/>
      <c r="AD761" s="40">
        <f t="shared" si="382"/>
        <v>1</v>
      </c>
      <c r="AE761" s="41">
        <f t="shared" si="383"/>
        <v>1</v>
      </c>
      <c r="AF761" s="41">
        <f t="shared" si="384"/>
        <v>1</v>
      </c>
      <c r="AG761" s="42" t="s">
        <v>80</v>
      </c>
      <c r="AH761" s="37" t="s">
        <v>81</v>
      </c>
      <c r="AI761" s="37" t="s">
        <v>94</v>
      </c>
      <c r="AJ761" s="43" t="s">
        <v>102</v>
      </c>
      <c r="AK761" s="37"/>
      <c r="AL761" s="44">
        <f t="shared" si="385"/>
        <v>0</v>
      </c>
      <c r="AM761" s="44">
        <f t="shared" si="386"/>
        <v>0</v>
      </c>
      <c r="AN761" s="44">
        <f t="shared" si="387"/>
        <v>0</v>
      </c>
      <c r="AO761" s="44">
        <f t="shared" si="388"/>
        <v>0</v>
      </c>
      <c r="AP761" s="44">
        <f t="shared" si="389"/>
        <v>0</v>
      </c>
      <c r="AQ761" s="44">
        <f t="shared" si="390"/>
        <v>0</v>
      </c>
      <c r="AR761" s="44">
        <f t="shared" si="391"/>
        <v>0</v>
      </c>
      <c r="AS761" s="44">
        <f t="shared" si="392"/>
        <v>0</v>
      </c>
      <c r="AT761" s="44">
        <f t="shared" si="393"/>
        <v>0</v>
      </c>
      <c r="AU761" s="44">
        <f t="shared" si="394"/>
        <v>0</v>
      </c>
      <c r="AV761" s="44">
        <f>IF(M761="ПП",РПП*AA761*(U761/1.5),IF(M761="ВП",ВПр*AA761*(U761/1.5),IF(M761="РПА",РПА*AA761*(U761/1.5),IF(M761="КПА",кпа*AA761*(U761/1.5),0))))</f>
        <v>0</v>
      </c>
      <c r="AW761" s="44">
        <f t="shared" si="395"/>
        <v>0</v>
      </c>
      <c r="AX761" s="44">
        <f t="shared" si="396"/>
        <v>0</v>
      </c>
      <c r="AY761" s="44">
        <f t="shared" si="397"/>
        <v>0</v>
      </c>
      <c r="AZ761" s="44">
        <f t="shared" si="398"/>
        <v>0</v>
      </c>
      <c r="BA761" s="44">
        <f t="shared" si="399"/>
        <v>0</v>
      </c>
      <c r="BB761" s="44">
        <f t="shared" si="400"/>
        <v>0</v>
      </c>
      <c r="BC761" s="44">
        <f t="shared" si="401"/>
        <v>2</v>
      </c>
      <c r="BD761" s="44">
        <f t="shared" si="402"/>
        <v>0</v>
      </c>
      <c r="BE761" s="45">
        <f t="shared" si="403"/>
        <v>2</v>
      </c>
      <c r="BF761" s="46"/>
      <c r="BG761" s="47">
        <f t="shared" si="404"/>
        <v>0</v>
      </c>
      <c r="BH761" s="47">
        <f t="shared" si="405"/>
        <v>0</v>
      </c>
      <c r="BI761" s="47">
        <f t="shared" si="406"/>
        <v>0</v>
      </c>
      <c r="BJ761" s="48">
        <f t="shared" si="407"/>
        <v>0</v>
      </c>
      <c r="BK761" s="48">
        <f t="shared" si="408"/>
        <v>0</v>
      </c>
      <c r="BL761" s="48">
        <f t="shared" si="409"/>
        <v>2</v>
      </c>
    </row>
    <row r="762" spans="1:64" s="2" customFormat="1" ht="30" customHeight="1">
      <c r="A762" s="29" t="str">
        <f t="shared" si="376"/>
        <v>Д</v>
      </c>
      <c r="B762" s="29" t="str">
        <f t="shared" si="377"/>
        <v>Б</v>
      </c>
      <c r="C762" s="30" t="s">
        <v>256</v>
      </c>
      <c r="D762" s="31" t="str">
        <f t="shared" si="378"/>
        <v>'02.03.02</v>
      </c>
      <c r="E762" s="32" t="str">
        <f t="shared" si="379"/>
        <v>Фундаментальная информатика и информационные технологии</v>
      </c>
      <c r="F762" s="33" t="s">
        <v>174</v>
      </c>
      <c r="G762" s="33" t="s">
        <v>75</v>
      </c>
      <c r="H762" s="34"/>
      <c r="I762" s="34"/>
      <c r="J762" s="35" t="s">
        <v>47</v>
      </c>
      <c r="K762" s="36" t="s">
        <v>172</v>
      </c>
      <c r="L762" s="36">
        <v>9</v>
      </c>
      <c r="M762" s="37" t="s">
        <v>178</v>
      </c>
      <c r="N762" s="36"/>
      <c r="O762" s="36"/>
      <c r="P762" s="36"/>
      <c r="Q762" s="37" t="s">
        <v>177</v>
      </c>
      <c r="R762" s="36"/>
      <c r="S762" s="36"/>
      <c r="T762" s="36"/>
      <c r="U762" s="36"/>
      <c r="V762" s="36"/>
      <c r="W762" s="39" t="str">
        <f t="shared" si="380"/>
        <v>НФИбд</v>
      </c>
      <c r="X762" s="36" t="s">
        <v>258</v>
      </c>
      <c r="Y762" s="36">
        <v>1</v>
      </c>
      <c r="Z762" s="36">
        <v>1</v>
      </c>
      <c r="AA762" s="39">
        <f t="shared" si="381"/>
        <v>1</v>
      </c>
      <c r="AB762" s="49"/>
      <c r="AC762" s="49">
        <v>1</v>
      </c>
      <c r="AD762" s="40">
        <f t="shared" si="382"/>
        <v>1</v>
      </c>
      <c r="AE762" s="41">
        <f t="shared" si="383"/>
        <v>1</v>
      </c>
      <c r="AF762" s="41">
        <f t="shared" si="384"/>
        <v>1</v>
      </c>
      <c r="AG762" s="42" t="s">
        <v>80</v>
      </c>
      <c r="AH762" s="37" t="s">
        <v>81</v>
      </c>
      <c r="AI762" s="37" t="s">
        <v>94</v>
      </c>
      <c r="AJ762" s="43" t="s">
        <v>121</v>
      </c>
      <c r="AK762" s="37"/>
      <c r="AL762" s="44">
        <f t="shared" si="385"/>
        <v>0</v>
      </c>
      <c r="AM762" s="44">
        <f t="shared" si="386"/>
        <v>0</v>
      </c>
      <c r="AN762" s="44">
        <f t="shared" si="387"/>
        <v>0</v>
      </c>
      <c r="AO762" s="44">
        <f t="shared" si="388"/>
        <v>0</v>
      </c>
      <c r="AP762" s="44">
        <f t="shared" si="389"/>
        <v>0</v>
      </c>
      <c r="AQ762" s="44">
        <f t="shared" si="390"/>
        <v>0</v>
      </c>
      <c r="AR762" s="44">
        <f t="shared" si="391"/>
        <v>0</v>
      </c>
      <c r="AS762" s="44">
        <f t="shared" si="392"/>
        <v>0</v>
      </c>
      <c r="AT762" s="44">
        <f t="shared" si="393"/>
        <v>0</v>
      </c>
      <c r="AU762" s="44">
        <f t="shared" si="394"/>
        <v>0</v>
      </c>
      <c r="AV762" s="44">
        <f>IF(M762="ПП",РПП*AA762*(U762/1.5),IF(M762="ВП",ВПр*AA762*(U762/1.5),IF(M762="РПА",РПА*AA762*(U762/1.5),IF(M762="КПА",кпа*AA762*(U762/1.5),0))))</f>
        <v>0</v>
      </c>
      <c r="AW762" s="44">
        <f t="shared" si="395"/>
        <v>0</v>
      </c>
      <c r="AX762" s="44">
        <f t="shared" si="396"/>
        <v>0</v>
      </c>
      <c r="AY762" s="44">
        <f t="shared" si="397"/>
        <v>0</v>
      </c>
      <c r="AZ762" s="44">
        <f t="shared" si="398"/>
        <v>0</v>
      </c>
      <c r="BA762" s="44">
        <f t="shared" si="399"/>
        <v>0</v>
      </c>
      <c r="BB762" s="44">
        <f t="shared" si="400"/>
        <v>0</v>
      </c>
      <c r="BC762" s="44">
        <f t="shared" si="401"/>
        <v>2</v>
      </c>
      <c r="BD762" s="44">
        <f t="shared" si="402"/>
        <v>0</v>
      </c>
      <c r="BE762" s="45">
        <f t="shared" si="403"/>
        <v>2</v>
      </c>
      <c r="BF762" s="46"/>
      <c r="BG762" s="47">
        <f t="shared" si="404"/>
        <v>0</v>
      </c>
      <c r="BH762" s="47">
        <f t="shared" si="405"/>
        <v>0</v>
      </c>
      <c r="BI762" s="47">
        <f t="shared" si="406"/>
        <v>0</v>
      </c>
      <c r="BJ762" s="48">
        <f t="shared" si="407"/>
        <v>0</v>
      </c>
      <c r="BK762" s="48">
        <f t="shared" si="408"/>
        <v>0</v>
      </c>
      <c r="BL762" s="48">
        <f t="shared" si="409"/>
        <v>2</v>
      </c>
    </row>
    <row r="763" spans="1:64" s="2" customFormat="1" ht="30" customHeight="1">
      <c r="A763" s="29" t="str">
        <f t="shared" si="376"/>
        <v>Д</v>
      </c>
      <c r="B763" s="29" t="str">
        <f t="shared" si="377"/>
        <v>Б</v>
      </c>
      <c r="C763" s="30" t="s">
        <v>256</v>
      </c>
      <c r="D763" s="31" t="str">
        <f t="shared" si="378"/>
        <v>'02.03.02</v>
      </c>
      <c r="E763" s="32" t="str">
        <f t="shared" si="379"/>
        <v>Фундаментальная информатика и информационные технологии</v>
      </c>
      <c r="F763" s="33" t="s">
        <v>174</v>
      </c>
      <c r="G763" s="33" t="s">
        <v>75</v>
      </c>
      <c r="H763" s="34"/>
      <c r="I763" s="34"/>
      <c r="J763" s="35" t="s">
        <v>47</v>
      </c>
      <c r="K763" s="36" t="s">
        <v>172</v>
      </c>
      <c r="L763" s="36">
        <v>9</v>
      </c>
      <c r="M763" s="37" t="s">
        <v>178</v>
      </c>
      <c r="N763" s="36"/>
      <c r="O763" s="36"/>
      <c r="P763" s="36"/>
      <c r="Q763" s="37" t="s">
        <v>177</v>
      </c>
      <c r="R763" s="36"/>
      <c r="S763" s="36"/>
      <c r="T763" s="36"/>
      <c r="U763" s="36"/>
      <c r="V763" s="36"/>
      <c r="W763" s="39" t="str">
        <f t="shared" si="380"/>
        <v>НФИбд</v>
      </c>
      <c r="X763" s="36" t="s">
        <v>258</v>
      </c>
      <c r="Y763" s="36">
        <v>1</v>
      </c>
      <c r="Z763" s="36">
        <v>1</v>
      </c>
      <c r="AA763" s="39">
        <f t="shared" si="381"/>
        <v>1</v>
      </c>
      <c r="AB763" s="49"/>
      <c r="AC763" s="49">
        <v>1</v>
      </c>
      <c r="AD763" s="40">
        <f t="shared" si="382"/>
        <v>1</v>
      </c>
      <c r="AE763" s="41">
        <f t="shared" si="383"/>
        <v>1</v>
      </c>
      <c r="AF763" s="41">
        <f t="shared" si="384"/>
        <v>1</v>
      </c>
      <c r="AG763" s="42" t="s">
        <v>80</v>
      </c>
      <c r="AH763" s="37" t="s">
        <v>81</v>
      </c>
      <c r="AI763" s="37" t="s">
        <v>94</v>
      </c>
      <c r="AJ763" s="43" t="s">
        <v>124</v>
      </c>
      <c r="AK763" s="37"/>
      <c r="AL763" s="44">
        <f t="shared" si="385"/>
        <v>0</v>
      </c>
      <c r="AM763" s="44">
        <f t="shared" si="386"/>
        <v>0</v>
      </c>
      <c r="AN763" s="44">
        <f t="shared" si="387"/>
        <v>0</v>
      </c>
      <c r="AO763" s="44">
        <f t="shared" si="388"/>
        <v>0</v>
      </c>
      <c r="AP763" s="44">
        <f t="shared" si="389"/>
        <v>0</v>
      </c>
      <c r="AQ763" s="44">
        <f t="shared" si="390"/>
        <v>0</v>
      </c>
      <c r="AR763" s="44">
        <f t="shared" si="391"/>
        <v>0</v>
      </c>
      <c r="AS763" s="44">
        <f t="shared" si="392"/>
        <v>0</v>
      </c>
      <c r="AT763" s="44">
        <f t="shared" si="393"/>
        <v>0</v>
      </c>
      <c r="AU763" s="44">
        <f t="shared" si="394"/>
        <v>0</v>
      </c>
      <c r="AV763" s="44">
        <f>IF(M763="ПП",РПП*AA763*(U763/1.5),IF(M763="ВП",ВПр*AA763*(U763/1.5),IF(M763="РПА",РПА*AA763*(U763/1.5),IF(M763="КПА",кпа*AA763*(U763/1.5),0))))</f>
        <v>0</v>
      </c>
      <c r="AW763" s="44">
        <f t="shared" si="395"/>
        <v>0</v>
      </c>
      <c r="AX763" s="44">
        <f t="shared" si="396"/>
        <v>0</v>
      </c>
      <c r="AY763" s="44">
        <f t="shared" si="397"/>
        <v>0</v>
      </c>
      <c r="AZ763" s="44">
        <f t="shared" si="398"/>
        <v>0</v>
      </c>
      <c r="BA763" s="44">
        <f t="shared" si="399"/>
        <v>0</v>
      </c>
      <c r="BB763" s="44">
        <f t="shared" si="400"/>
        <v>0</v>
      </c>
      <c r="BC763" s="44">
        <f t="shared" si="401"/>
        <v>2</v>
      </c>
      <c r="BD763" s="44">
        <f t="shared" si="402"/>
        <v>0</v>
      </c>
      <c r="BE763" s="45">
        <f t="shared" si="403"/>
        <v>2</v>
      </c>
      <c r="BF763" s="46"/>
      <c r="BG763" s="47">
        <f t="shared" si="404"/>
        <v>0</v>
      </c>
      <c r="BH763" s="47">
        <f t="shared" si="405"/>
        <v>0</v>
      </c>
      <c r="BI763" s="47">
        <f t="shared" si="406"/>
        <v>0</v>
      </c>
      <c r="BJ763" s="48">
        <f t="shared" si="407"/>
        <v>0</v>
      </c>
      <c r="BK763" s="48">
        <f t="shared" si="408"/>
        <v>0</v>
      </c>
      <c r="BL763" s="48">
        <f t="shared" si="409"/>
        <v>2</v>
      </c>
    </row>
    <row r="764" spans="1:64" s="2" customFormat="1" ht="30" customHeight="1">
      <c r="A764" s="29" t="str">
        <f t="shared" si="376"/>
        <v>Д</v>
      </c>
      <c r="B764" s="29" t="str">
        <f t="shared" si="377"/>
        <v>Б</v>
      </c>
      <c r="C764" s="30" t="s">
        <v>256</v>
      </c>
      <c r="D764" s="31" t="str">
        <f t="shared" si="378"/>
        <v>'02.03.02</v>
      </c>
      <c r="E764" s="32" t="str">
        <f t="shared" si="379"/>
        <v>Фундаментальная информатика и информационные технологии</v>
      </c>
      <c r="F764" s="33" t="s">
        <v>174</v>
      </c>
      <c r="G764" s="33" t="s">
        <v>75</v>
      </c>
      <c r="H764" s="34"/>
      <c r="I764" s="34"/>
      <c r="J764" s="35" t="s">
        <v>47</v>
      </c>
      <c r="K764" s="36" t="s">
        <v>172</v>
      </c>
      <c r="L764" s="36">
        <v>9</v>
      </c>
      <c r="M764" s="37" t="s">
        <v>178</v>
      </c>
      <c r="N764" s="36"/>
      <c r="O764" s="36"/>
      <c r="P764" s="36"/>
      <c r="Q764" s="37" t="s">
        <v>177</v>
      </c>
      <c r="R764" s="36"/>
      <c r="S764" s="36"/>
      <c r="T764" s="36"/>
      <c r="U764" s="36"/>
      <c r="V764" s="36"/>
      <c r="W764" s="39" t="str">
        <f t="shared" si="380"/>
        <v>НФИбд</v>
      </c>
      <c r="X764" s="36" t="s">
        <v>258</v>
      </c>
      <c r="Y764" s="36">
        <v>1</v>
      </c>
      <c r="Z764" s="36">
        <v>1</v>
      </c>
      <c r="AA764" s="39">
        <f t="shared" si="381"/>
        <v>1</v>
      </c>
      <c r="AB764" s="49">
        <v>1</v>
      </c>
      <c r="AC764" s="49"/>
      <c r="AD764" s="40">
        <f t="shared" si="382"/>
        <v>1</v>
      </c>
      <c r="AE764" s="41">
        <f t="shared" si="383"/>
        <v>1</v>
      </c>
      <c r="AF764" s="41">
        <f t="shared" si="384"/>
        <v>1</v>
      </c>
      <c r="AG764" s="42" t="s">
        <v>80</v>
      </c>
      <c r="AH764" s="37" t="s">
        <v>100</v>
      </c>
      <c r="AI764" s="37" t="s">
        <v>94</v>
      </c>
      <c r="AJ764" s="50" t="s">
        <v>103</v>
      </c>
      <c r="AK764" s="37"/>
      <c r="AL764" s="44">
        <f t="shared" si="385"/>
        <v>0</v>
      </c>
      <c r="AM764" s="44">
        <f t="shared" si="386"/>
        <v>0</v>
      </c>
      <c r="AN764" s="44">
        <f t="shared" si="387"/>
        <v>0</v>
      </c>
      <c r="AO764" s="44">
        <f t="shared" si="388"/>
        <v>0</v>
      </c>
      <c r="AP764" s="44">
        <f t="shared" si="389"/>
        <v>0</v>
      </c>
      <c r="AQ764" s="44">
        <f t="shared" si="390"/>
        <v>0</v>
      </c>
      <c r="AR764" s="44">
        <f t="shared" si="391"/>
        <v>0</v>
      </c>
      <c r="AS764" s="44">
        <f t="shared" si="392"/>
        <v>0</v>
      </c>
      <c r="AT764" s="44">
        <f t="shared" si="393"/>
        <v>0</v>
      </c>
      <c r="AU764" s="44">
        <f t="shared" si="394"/>
        <v>0</v>
      </c>
      <c r="AV764" s="44">
        <f>IF(M764="ПП",РПП*AA764*(U764/1.5),IF(M764="ВП",ВПр*AA764*(U764/1.5),IF(M764="РПА",РПА*AA764*(U764/1.5),IF(M764="КПА",кпа*AA764*(U764/1.5),0))))</f>
        <v>0</v>
      </c>
      <c r="AW764" s="44">
        <f t="shared" si="395"/>
        <v>0</v>
      </c>
      <c r="AX764" s="44">
        <f t="shared" si="396"/>
        <v>0</v>
      </c>
      <c r="AY764" s="44">
        <f t="shared" si="397"/>
        <v>0</v>
      </c>
      <c r="AZ764" s="44">
        <f t="shared" si="398"/>
        <v>0</v>
      </c>
      <c r="BA764" s="44">
        <f t="shared" si="399"/>
        <v>0</v>
      </c>
      <c r="BB764" s="44">
        <f t="shared" si="400"/>
        <v>0</v>
      </c>
      <c r="BC764" s="44">
        <f t="shared" si="401"/>
        <v>2</v>
      </c>
      <c r="BD764" s="44">
        <f t="shared" si="402"/>
        <v>0</v>
      </c>
      <c r="BE764" s="45">
        <f t="shared" si="403"/>
        <v>2</v>
      </c>
      <c r="BF764" s="46"/>
      <c r="BG764" s="47">
        <f t="shared" si="404"/>
        <v>0</v>
      </c>
      <c r="BH764" s="47">
        <f t="shared" si="405"/>
        <v>0</v>
      </c>
      <c r="BI764" s="47">
        <f t="shared" si="406"/>
        <v>0</v>
      </c>
      <c r="BJ764" s="48">
        <f t="shared" si="407"/>
        <v>0</v>
      </c>
      <c r="BK764" s="48">
        <f t="shared" si="408"/>
        <v>0</v>
      </c>
      <c r="BL764" s="48">
        <f t="shared" si="409"/>
        <v>2</v>
      </c>
    </row>
    <row r="765" spans="1:64" s="2" customFormat="1" ht="30" customHeight="1">
      <c r="A765" s="29" t="str">
        <f t="shared" si="376"/>
        <v>Д</v>
      </c>
      <c r="B765" s="29" t="str">
        <f t="shared" si="377"/>
        <v>Б</v>
      </c>
      <c r="C765" s="30" t="s">
        <v>256</v>
      </c>
      <c r="D765" s="31" t="str">
        <f t="shared" si="378"/>
        <v>'02.03.02</v>
      </c>
      <c r="E765" s="32" t="str">
        <f t="shared" si="379"/>
        <v>Фундаментальная информатика и информационные технологии</v>
      </c>
      <c r="F765" s="33" t="s">
        <v>174</v>
      </c>
      <c r="G765" s="33" t="s">
        <v>75</v>
      </c>
      <c r="H765" s="34"/>
      <c r="I765" s="34"/>
      <c r="J765" s="35" t="s">
        <v>47</v>
      </c>
      <c r="K765" s="36" t="s">
        <v>172</v>
      </c>
      <c r="L765" s="36">
        <v>9</v>
      </c>
      <c r="M765" s="37" t="s">
        <v>178</v>
      </c>
      <c r="N765" s="36"/>
      <c r="O765" s="36"/>
      <c r="P765" s="36"/>
      <c r="Q765" s="37" t="s">
        <v>177</v>
      </c>
      <c r="R765" s="36"/>
      <c r="S765" s="36"/>
      <c r="T765" s="36"/>
      <c r="U765" s="36"/>
      <c r="V765" s="36"/>
      <c r="W765" s="39" t="str">
        <f t="shared" si="380"/>
        <v>НФИбд</v>
      </c>
      <c r="X765" s="36" t="s">
        <v>258</v>
      </c>
      <c r="Y765" s="36">
        <v>1</v>
      </c>
      <c r="Z765" s="36">
        <v>1</v>
      </c>
      <c r="AA765" s="39">
        <f t="shared" si="381"/>
        <v>1</v>
      </c>
      <c r="AB765" s="49">
        <v>1</v>
      </c>
      <c r="AC765" s="49"/>
      <c r="AD765" s="40">
        <f t="shared" si="382"/>
        <v>1</v>
      </c>
      <c r="AE765" s="41">
        <f t="shared" si="383"/>
        <v>1</v>
      </c>
      <c r="AF765" s="41">
        <f t="shared" si="384"/>
        <v>1</v>
      </c>
      <c r="AG765" s="42" t="s">
        <v>80</v>
      </c>
      <c r="AH765" s="37" t="s">
        <v>81</v>
      </c>
      <c r="AI765" s="37" t="s">
        <v>94</v>
      </c>
      <c r="AJ765" s="43" t="s">
        <v>197</v>
      </c>
      <c r="AK765" s="37"/>
      <c r="AL765" s="44">
        <f t="shared" si="385"/>
        <v>0</v>
      </c>
      <c r="AM765" s="44">
        <f t="shared" si="386"/>
        <v>0</v>
      </c>
      <c r="AN765" s="44">
        <f t="shared" si="387"/>
        <v>0</v>
      </c>
      <c r="AO765" s="44">
        <f t="shared" si="388"/>
        <v>0</v>
      </c>
      <c r="AP765" s="44">
        <f t="shared" si="389"/>
        <v>0</v>
      </c>
      <c r="AQ765" s="44">
        <f t="shared" si="390"/>
        <v>0</v>
      </c>
      <c r="AR765" s="44">
        <f t="shared" si="391"/>
        <v>0</v>
      </c>
      <c r="AS765" s="44">
        <f t="shared" si="392"/>
        <v>0</v>
      </c>
      <c r="AT765" s="44">
        <f t="shared" si="393"/>
        <v>0</v>
      </c>
      <c r="AU765" s="44">
        <f t="shared" si="394"/>
        <v>0</v>
      </c>
      <c r="AV765" s="44">
        <f>IF(M765="ПП",РПП*AA765*(U765/1.5),IF(M765="ВП",ВПр*AA765*(U765/1.5),IF(M765="РПА",РПА*AA765*(U765/1.5),IF(M765="КПА",кпа*AA765*(U765/1.5),0))))</f>
        <v>0</v>
      </c>
      <c r="AW765" s="44">
        <f t="shared" si="395"/>
        <v>0</v>
      </c>
      <c r="AX765" s="44">
        <f t="shared" si="396"/>
        <v>0</v>
      </c>
      <c r="AY765" s="44">
        <f t="shared" si="397"/>
        <v>0</v>
      </c>
      <c r="AZ765" s="44">
        <f t="shared" si="398"/>
        <v>0</v>
      </c>
      <c r="BA765" s="44">
        <f t="shared" si="399"/>
        <v>0</v>
      </c>
      <c r="BB765" s="44">
        <f t="shared" si="400"/>
        <v>0</v>
      </c>
      <c r="BC765" s="44">
        <f t="shared" si="401"/>
        <v>2</v>
      </c>
      <c r="BD765" s="44">
        <f t="shared" si="402"/>
        <v>0</v>
      </c>
      <c r="BE765" s="45">
        <f t="shared" si="403"/>
        <v>2</v>
      </c>
      <c r="BF765" s="46"/>
      <c r="BG765" s="47">
        <f t="shared" si="404"/>
        <v>0</v>
      </c>
      <c r="BH765" s="47">
        <f t="shared" si="405"/>
        <v>0</v>
      </c>
      <c r="BI765" s="47">
        <f t="shared" si="406"/>
        <v>0</v>
      </c>
      <c r="BJ765" s="48">
        <f t="shared" si="407"/>
        <v>0</v>
      </c>
      <c r="BK765" s="48">
        <f t="shared" si="408"/>
        <v>0</v>
      </c>
      <c r="BL765" s="48">
        <f t="shared" si="409"/>
        <v>2</v>
      </c>
    </row>
    <row r="766" spans="1:64" s="2" customFormat="1" ht="30" customHeight="1">
      <c r="A766" s="29" t="str">
        <f t="shared" si="376"/>
        <v>Д</v>
      </c>
      <c r="B766" s="29" t="str">
        <f t="shared" si="377"/>
        <v>Б</v>
      </c>
      <c r="C766" s="30" t="s">
        <v>256</v>
      </c>
      <c r="D766" s="31" t="str">
        <f t="shared" si="378"/>
        <v>'02.03.02</v>
      </c>
      <c r="E766" s="32" t="str">
        <f t="shared" si="379"/>
        <v>Фундаментальная информатика и информационные технологии</v>
      </c>
      <c r="F766" s="33" t="s">
        <v>174</v>
      </c>
      <c r="G766" s="33" t="s">
        <v>75</v>
      </c>
      <c r="H766" s="34"/>
      <c r="I766" s="34"/>
      <c r="J766" s="35" t="s">
        <v>47</v>
      </c>
      <c r="K766" s="36" t="s">
        <v>172</v>
      </c>
      <c r="L766" s="36">
        <v>9</v>
      </c>
      <c r="M766" s="37" t="s">
        <v>178</v>
      </c>
      <c r="N766" s="36"/>
      <c r="O766" s="36"/>
      <c r="P766" s="36"/>
      <c r="Q766" s="37" t="s">
        <v>177</v>
      </c>
      <c r="R766" s="36"/>
      <c r="S766" s="36"/>
      <c r="T766" s="36"/>
      <c r="U766" s="36"/>
      <c r="V766" s="36"/>
      <c r="W766" s="39" t="str">
        <f t="shared" si="380"/>
        <v>НФИбд</v>
      </c>
      <c r="X766" s="36" t="s">
        <v>258</v>
      </c>
      <c r="Y766" s="36">
        <v>1</v>
      </c>
      <c r="Z766" s="36">
        <v>1</v>
      </c>
      <c r="AA766" s="39">
        <f t="shared" si="381"/>
        <v>1</v>
      </c>
      <c r="AB766" s="49">
        <v>1</v>
      </c>
      <c r="AC766" s="49"/>
      <c r="AD766" s="40">
        <f t="shared" si="382"/>
        <v>1</v>
      </c>
      <c r="AE766" s="41">
        <f t="shared" si="383"/>
        <v>1</v>
      </c>
      <c r="AF766" s="41">
        <f t="shared" si="384"/>
        <v>1</v>
      </c>
      <c r="AG766" s="42" t="s">
        <v>80</v>
      </c>
      <c r="AH766" s="37" t="s">
        <v>111</v>
      </c>
      <c r="AI766" s="37" t="s">
        <v>94</v>
      </c>
      <c r="AJ766" s="51" t="s">
        <v>255</v>
      </c>
      <c r="AK766" s="37"/>
      <c r="AL766" s="44">
        <f t="shared" si="385"/>
        <v>0</v>
      </c>
      <c r="AM766" s="44">
        <f t="shared" si="386"/>
        <v>0</v>
      </c>
      <c r="AN766" s="44">
        <f t="shared" si="387"/>
        <v>0</v>
      </c>
      <c r="AO766" s="44">
        <f t="shared" si="388"/>
        <v>0</v>
      </c>
      <c r="AP766" s="44">
        <f t="shared" si="389"/>
        <v>0</v>
      </c>
      <c r="AQ766" s="44">
        <f t="shared" si="390"/>
        <v>0</v>
      </c>
      <c r="AR766" s="44">
        <f t="shared" si="391"/>
        <v>0</v>
      </c>
      <c r="AS766" s="44">
        <f t="shared" si="392"/>
        <v>0</v>
      </c>
      <c r="AT766" s="44">
        <f t="shared" si="393"/>
        <v>0</v>
      </c>
      <c r="AU766" s="44">
        <f t="shared" si="394"/>
        <v>0</v>
      </c>
      <c r="AV766" s="44">
        <f>IF(M766="ПП",РПП*AA766*(U766/1.5),IF(M766="ВП",ВПр*AA766*(U766/1.5),IF(M766="РПА",РПА*AA766*(U766/1.5),IF(M766="КПА",кпа*AA766*(U766/1.5),0))))</f>
        <v>0</v>
      </c>
      <c r="AW766" s="44">
        <f t="shared" si="395"/>
        <v>0</v>
      </c>
      <c r="AX766" s="44">
        <f t="shared" si="396"/>
        <v>0</v>
      </c>
      <c r="AY766" s="44">
        <f t="shared" si="397"/>
        <v>0</v>
      </c>
      <c r="AZ766" s="44">
        <f t="shared" si="398"/>
        <v>0</v>
      </c>
      <c r="BA766" s="44">
        <f t="shared" si="399"/>
        <v>0</v>
      </c>
      <c r="BB766" s="44">
        <f t="shared" si="400"/>
        <v>0</v>
      </c>
      <c r="BC766" s="44">
        <f t="shared" si="401"/>
        <v>2</v>
      </c>
      <c r="BD766" s="44">
        <f t="shared" si="402"/>
        <v>0</v>
      </c>
      <c r="BE766" s="45">
        <f t="shared" si="403"/>
        <v>2</v>
      </c>
      <c r="BF766" s="46"/>
      <c r="BG766" s="47">
        <f t="shared" si="404"/>
        <v>0</v>
      </c>
      <c r="BH766" s="47">
        <f t="shared" si="405"/>
        <v>0</v>
      </c>
      <c r="BI766" s="47">
        <f t="shared" si="406"/>
        <v>0</v>
      </c>
      <c r="BJ766" s="48">
        <f t="shared" si="407"/>
        <v>0</v>
      </c>
      <c r="BK766" s="48">
        <f t="shared" si="408"/>
        <v>0</v>
      </c>
      <c r="BL766" s="48">
        <f t="shared" si="409"/>
        <v>2</v>
      </c>
    </row>
    <row r="767" spans="1:64" s="2" customFormat="1" ht="30" customHeight="1">
      <c r="A767" s="29" t="str">
        <f t="shared" si="376"/>
        <v>Д</v>
      </c>
      <c r="B767" s="29" t="str">
        <f t="shared" si="377"/>
        <v>Б</v>
      </c>
      <c r="C767" s="30" t="s">
        <v>256</v>
      </c>
      <c r="D767" s="31" t="str">
        <f t="shared" si="378"/>
        <v>'02.03.02</v>
      </c>
      <c r="E767" s="32" t="str">
        <f t="shared" si="379"/>
        <v>Фундаментальная информатика и информационные технологии</v>
      </c>
      <c r="F767" s="33" t="s">
        <v>174</v>
      </c>
      <c r="G767" s="33" t="s">
        <v>75</v>
      </c>
      <c r="H767" s="34"/>
      <c r="I767" s="34"/>
      <c r="J767" s="35" t="s">
        <v>47</v>
      </c>
      <c r="K767" s="38" t="s">
        <v>172</v>
      </c>
      <c r="L767" s="36">
        <v>9</v>
      </c>
      <c r="M767" s="37" t="s">
        <v>178</v>
      </c>
      <c r="N767" s="38"/>
      <c r="O767" s="38"/>
      <c r="P767" s="38"/>
      <c r="Q767" s="37" t="s">
        <v>177</v>
      </c>
      <c r="R767" s="38"/>
      <c r="S767" s="38"/>
      <c r="T767" s="38"/>
      <c r="U767" s="38"/>
      <c r="V767" s="38"/>
      <c r="W767" s="39" t="str">
        <f t="shared" si="380"/>
        <v>НФИбд</v>
      </c>
      <c r="X767" s="36" t="s">
        <v>258</v>
      </c>
      <c r="Y767" s="36">
        <v>1</v>
      </c>
      <c r="Z767" s="36">
        <v>1</v>
      </c>
      <c r="AA767" s="39">
        <f t="shared" si="381"/>
        <v>1</v>
      </c>
      <c r="AB767" s="49"/>
      <c r="AC767" s="49">
        <v>1</v>
      </c>
      <c r="AD767" s="40">
        <f t="shared" si="382"/>
        <v>1</v>
      </c>
      <c r="AE767" s="41">
        <f t="shared" si="383"/>
        <v>1</v>
      </c>
      <c r="AF767" s="41">
        <f t="shared" si="384"/>
        <v>1</v>
      </c>
      <c r="AG767" s="42" t="s">
        <v>80</v>
      </c>
      <c r="AH767" s="37" t="s">
        <v>81</v>
      </c>
      <c r="AI767" s="37" t="s">
        <v>94</v>
      </c>
      <c r="AJ767" s="43" t="s">
        <v>107</v>
      </c>
      <c r="AK767" s="37"/>
      <c r="AL767" s="44">
        <f t="shared" si="385"/>
        <v>0</v>
      </c>
      <c r="AM767" s="44">
        <f t="shared" si="386"/>
        <v>0</v>
      </c>
      <c r="AN767" s="44">
        <f t="shared" si="387"/>
        <v>0</v>
      </c>
      <c r="AO767" s="44">
        <f t="shared" si="388"/>
        <v>0</v>
      </c>
      <c r="AP767" s="44">
        <f t="shared" si="389"/>
        <v>0</v>
      </c>
      <c r="AQ767" s="44">
        <f t="shared" si="390"/>
        <v>0</v>
      </c>
      <c r="AR767" s="44">
        <f t="shared" si="391"/>
        <v>0</v>
      </c>
      <c r="AS767" s="44">
        <f t="shared" si="392"/>
        <v>0</v>
      </c>
      <c r="AT767" s="44">
        <f t="shared" si="393"/>
        <v>0</v>
      </c>
      <c r="AU767" s="44">
        <f t="shared" si="394"/>
        <v>0</v>
      </c>
      <c r="AV767" s="44">
        <f>IF(M767="ПП",РПП*AA767*(U767/1.5),IF(M767="ВП",ВПр*AA767*(U767/1.5),IF(M767="РПА",РПА*AA767*(U767/1.5),IF(M767="КПА",кпа*AA767*(U767/1.5),0))))</f>
        <v>0</v>
      </c>
      <c r="AW767" s="44">
        <f t="shared" si="395"/>
        <v>0</v>
      </c>
      <c r="AX767" s="44">
        <f t="shared" si="396"/>
        <v>0</v>
      </c>
      <c r="AY767" s="44">
        <f t="shared" si="397"/>
        <v>0</v>
      </c>
      <c r="AZ767" s="44">
        <f t="shared" si="398"/>
        <v>0</v>
      </c>
      <c r="BA767" s="44">
        <f t="shared" si="399"/>
        <v>0</v>
      </c>
      <c r="BB767" s="44">
        <f t="shared" si="400"/>
        <v>0</v>
      </c>
      <c r="BC767" s="44">
        <f t="shared" si="401"/>
        <v>2</v>
      </c>
      <c r="BD767" s="44">
        <f t="shared" si="402"/>
        <v>0</v>
      </c>
      <c r="BE767" s="45">
        <f t="shared" si="403"/>
        <v>2</v>
      </c>
      <c r="BF767" s="46"/>
      <c r="BG767" s="47">
        <f t="shared" si="404"/>
        <v>0</v>
      </c>
      <c r="BH767" s="47">
        <f t="shared" si="405"/>
        <v>0</v>
      </c>
      <c r="BI767" s="47">
        <f t="shared" si="406"/>
        <v>0</v>
      </c>
      <c r="BJ767" s="48">
        <f t="shared" si="407"/>
        <v>0</v>
      </c>
      <c r="BK767" s="48">
        <f t="shared" si="408"/>
        <v>0</v>
      </c>
      <c r="BL767" s="48">
        <f t="shared" si="409"/>
        <v>2</v>
      </c>
    </row>
    <row r="768" spans="1:64" s="2" customFormat="1" ht="30" customHeight="1">
      <c r="A768" s="29" t="str">
        <f t="shared" si="376"/>
        <v>Д</v>
      </c>
      <c r="B768" s="29" t="str">
        <f t="shared" si="377"/>
        <v>Б</v>
      </c>
      <c r="C768" s="30" t="s">
        <v>256</v>
      </c>
      <c r="D768" s="31" t="str">
        <f t="shared" si="378"/>
        <v>'02.03.02</v>
      </c>
      <c r="E768" s="32" t="str">
        <f t="shared" si="379"/>
        <v>Фундаментальная информатика и информационные технологии</v>
      </c>
      <c r="F768" s="33" t="s">
        <v>174</v>
      </c>
      <c r="G768" s="33" t="s">
        <v>75</v>
      </c>
      <c r="H768" s="34"/>
      <c r="I768" s="34"/>
      <c r="J768" s="35" t="s">
        <v>47</v>
      </c>
      <c r="K768" s="36" t="s">
        <v>172</v>
      </c>
      <c r="L768" s="36">
        <v>9</v>
      </c>
      <c r="M768" s="37" t="s">
        <v>178</v>
      </c>
      <c r="N768" s="36"/>
      <c r="O768" s="36"/>
      <c r="P768" s="36"/>
      <c r="Q768" s="37" t="s">
        <v>177</v>
      </c>
      <c r="R768" s="36"/>
      <c r="S768" s="36"/>
      <c r="T768" s="36"/>
      <c r="U768" s="36"/>
      <c r="V768" s="36"/>
      <c r="W768" s="39" t="str">
        <f t="shared" si="380"/>
        <v>НФИбд</v>
      </c>
      <c r="X768" s="36" t="s">
        <v>258</v>
      </c>
      <c r="Y768" s="36">
        <v>1</v>
      </c>
      <c r="Z768" s="36">
        <v>1</v>
      </c>
      <c r="AA768" s="39">
        <f t="shared" si="381"/>
        <v>1</v>
      </c>
      <c r="AB768" s="36">
        <v>1</v>
      </c>
      <c r="AC768" s="36"/>
      <c r="AD768" s="40">
        <f t="shared" si="382"/>
        <v>1</v>
      </c>
      <c r="AE768" s="41">
        <f t="shared" si="383"/>
        <v>1</v>
      </c>
      <c r="AF768" s="41">
        <f t="shared" si="384"/>
        <v>1</v>
      </c>
      <c r="AG768" s="42" t="s">
        <v>93</v>
      </c>
      <c r="AH768" s="37" t="s">
        <v>81</v>
      </c>
      <c r="AI768" s="37" t="s">
        <v>94</v>
      </c>
      <c r="AJ768" s="43" t="s">
        <v>213</v>
      </c>
      <c r="AK768" s="37"/>
      <c r="AL768" s="44">
        <f t="shared" si="385"/>
        <v>0</v>
      </c>
      <c r="AM768" s="44">
        <f t="shared" si="386"/>
        <v>0</v>
      </c>
      <c r="AN768" s="44">
        <f t="shared" si="387"/>
        <v>0</v>
      </c>
      <c r="AO768" s="44">
        <f t="shared" si="388"/>
        <v>0</v>
      </c>
      <c r="AP768" s="44">
        <f t="shared" si="389"/>
        <v>0</v>
      </c>
      <c r="AQ768" s="44">
        <f t="shared" si="390"/>
        <v>0</v>
      </c>
      <c r="AR768" s="44">
        <f t="shared" si="391"/>
        <v>0</v>
      </c>
      <c r="AS768" s="44">
        <f t="shared" si="392"/>
        <v>0</v>
      </c>
      <c r="AT768" s="44">
        <f t="shared" si="393"/>
        <v>0</v>
      </c>
      <c r="AU768" s="44">
        <f t="shared" si="394"/>
        <v>0</v>
      </c>
      <c r="AV768" s="44">
        <f>IF(M768="ПП",РПП*AA768*(U768/1.5),IF(M768="ВП",ВПр*AA768*(U768/1.5),IF(M768="РПА",РПА*AA768*(U768/1.5),IF(M768="КПА",кпа*AA768*(U768/1.5),0))))</f>
        <v>0</v>
      </c>
      <c r="AW768" s="44">
        <f t="shared" si="395"/>
        <v>0</v>
      </c>
      <c r="AX768" s="44">
        <f t="shared" si="396"/>
        <v>0</v>
      </c>
      <c r="AY768" s="44">
        <f t="shared" si="397"/>
        <v>0</v>
      </c>
      <c r="AZ768" s="44">
        <f t="shared" si="398"/>
        <v>0</v>
      </c>
      <c r="BA768" s="44">
        <f t="shared" si="399"/>
        <v>0</v>
      </c>
      <c r="BB768" s="44">
        <f t="shared" si="400"/>
        <v>0</v>
      </c>
      <c r="BC768" s="44">
        <f t="shared" si="401"/>
        <v>2</v>
      </c>
      <c r="BD768" s="44">
        <f t="shared" si="402"/>
        <v>0</v>
      </c>
      <c r="BE768" s="45">
        <f t="shared" si="403"/>
        <v>2</v>
      </c>
      <c r="BF768" s="46"/>
      <c r="BG768" s="47">
        <f t="shared" si="404"/>
        <v>0</v>
      </c>
      <c r="BH768" s="47">
        <f t="shared" si="405"/>
        <v>0</v>
      </c>
      <c r="BI768" s="47">
        <f t="shared" si="406"/>
        <v>0</v>
      </c>
      <c r="BJ768" s="48">
        <f t="shared" si="407"/>
        <v>0</v>
      </c>
      <c r="BK768" s="48">
        <f t="shared" si="408"/>
        <v>0</v>
      </c>
      <c r="BL768" s="48">
        <f t="shared" si="409"/>
        <v>2</v>
      </c>
    </row>
    <row r="769" spans="1:64" s="2" customFormat="1" ht="30" customHeight="1">
      <c r="A769" s="29" t="str">
        <f t="shared" si="376"/>
        <v>Д</v>
      </c>
      <c r="B769" s="29" t="str">
        <f t="shared" si="377"/>
        <v>Б</v>
      </c>
      <c r="C769" s="30" t="s">
        <v>256</v>
      </c>
      <c r="D769" s="31" t="str">
        <f t="shared" si="378"/>
        <v>'02.03.02</v>
      </c>
      <c r="E769" s="32" t="str">
        <f t="shared" si="379"/>
        <v>Фундаментальная информатика и информационные технологии</v>
      </c>
      <c r="F769" s="33" t="s">
        <v>174</v>
      </c>
      <c r="G769" s="33" t="s">
        <v>75</v>
      </c>
      <c r="H769" s="34"/>
      <c r="I769" s="34"/>
      <c r="J769" s="35" t="s">
        <v>179</v>
      </c>
      <c r="K769" s="36" t="s">
        <v>172</v>
      </c>
      <c r="L769" s="36">
        <v>9</v>
      </c>
      <c r="M769" s="37" t="s">
        <v>180</v>
      </c>
      <c r="N769" s="36"/>
      <c r="O769" s="36"/>
      <c r="P769" s="36"/>
      <c r="Q769" s="37" t="s">
        <v>181</v>
      </c>
      <c r="R769" s="36"/>
      <c r="S769" s="36"/>
      <c r="T769" s="36"/>
      <c r="U769" s="36"/>
      <c r="V769" s="36"/>
      <c r="W769" s="39" t="str">
        <f t="shared" si="380"/>
        <v>НФИбд</v>
      </c>
      <c r="X769" s="36" t="s">
        <v>258</v>
      </c>
      <c r="Y769" s="36">
        <v>1</v>
      </c>
      <c r="Z769" s="36">
        <v>1</v>
      </c>
      <c r="AA769" s="39">
        <f t="shared" si="381"/>
        <v>19</v>
      </c>
      <c r="AB769" s="36">
        <v>12</v>
      </c>
      <c r="AC769" s="36">
        <v>7</v>
      </c>
      <c r="AD769" s="40">
        <f t="shared" si="382"/>
        <v>24</v>
      </c>
      <c r="AE769" s="41">
        <f t="shared" si="383"/>
        <v>0.79166666666666663</v>
      </c>
      <c r="AF769" s="41">
        <f t="shared" si="384"/>
        <v>0.79166666666666663</v>
      </c>
      <c r="AG769" s="42" t="s">
        <v>80</v>
      </c>
      <c r="AH769" s="37" t="s">
        <v>81</v>
      </c>
      <c r="AI769" s="37" t="s">
        <v>94</v>
      </c>
      <c r="AJ769" s="43" t="s">
        <v>107</v>
      </c>
      <c r="AK769" s="37"/>
      <c r="AL769" s="44">
        <f t="shared" si="385"/>
        <v>0</v>
      </c>
      <c r="AM769" s="44">
        <f t="shared" si="386"/>
        <v>0</v>
      </c>
      <c r="AN769" s="44">
        <f t="shared" si="387"/>
        <v>0</v>
      </c>
      <c r="AO769" s="44">
        <f t="shared" si="388"/>
        <v>0</v>
      </c>
      <c r="AP769" s="44">
        <f t="shared" si="389"/>
        <v>0</v>
      </c>
      <c r="AQ769" s="44">
        <f t="shared" si="390"/>
        <v>0</v>
      </c>
      <c r="AR769" s="44">
        <f t="shared" si="391"/>
        <v>0</v>
      </c>
      <c r="AS769" s="44">
        <f t="shared" si="392"/>
        <v>0</v>
      </c>
      <c r="AT769" s="44">
        <f t="shared" si="393"/>
        <v>0</v>
      </c>
      <c r="AU769" s="44">
        <f t="shared" si="394"/>
        <v>0</v>
      </c>
      <c r="AV769" s="44">
        <f>IF(M769="ПП",РПП*AA769*(U769/1.5),IF(M769="ВП",ВПр*AA769*(U769/1.5),IF(M769="РПА",РПА*AA769*(U769/1.5),IF(M769="КПА",кпа*AA769*(U769/1.5),0))))</f>
        <v>0</v>
      </c>
      <c r="AW769" s="44">
        <f t="shared" si="395"/>
        <v>0</v>
      </c>
      <c r="AX769" s="44">
        <f t="shared" si="396"/>
        <v>0</v>
      </c>
      <c r="AY769" s="44">
        <f t="shared" si="397"/>
        <v>0</v>
      </c>
      <c r="AZ769" s="44">
        <f t="shared" si="398"/>
        <v>0</v>
      </c>
      <c r="BA769" s="44">
        <f t="shared" si="399"/>
        <v>0</v>
      </c>
      <c r="BB769" s="44">
        <f t="shared" si="400"/>
        <v>0</v>
      </c>
      <c r="BC769" s="44">
        <f t="shared" si="401"/>
        <v>0</v>
      </c>
      <c r="BD769" s="44">
        <f t="shared" si="402"/>
        <v>1.5833333333333333</v>
      </c>
      <c r="BE769" s="45">
        <f t="shared" si="403"/>
        <v>1.5833333333333333</v>
      </c>
      <c r="BF769" s="46"/>
      <c r="BG769" s="47">
        <f t="shared" si="404"/>
        <v>0</v>
      </c>
      <c r="BH769" s="47">
        <f t="shared" si="405"/>
        <v>0</v>
      </c>
      <c r="BI769" s="47">
        <f t="shared" si="406"/>
        <v>0</v>
      </c>
      <c r="BJ769" s="48">
        <f t="shared" si="407"/>
        <v>0</v>
      </c>
      <c r="BK769" s="48">
        <f t="shared" si="408"/>
        <v>0</v>
      </c>
      <c r="BL769" s="48">
        <f t="shared" si="409"/>
        <v>1.5833333333333333</v>
      </c>
    </row>
    <row r="770" spans="1:64" s="2" customFormat="1" ht="30" customHeight="1">
      <c r="A770" s="29" t="str">
        <f t="shared" si="376"/>
        <v>Д</v>
      </c>
      <c r="B770" s="29" t="str">
        <f t="shared" si="377"/>
        <v>Б</v>
      </c>
      <c r="C770" s="30" t="s">
        <v>256</v>
      </c>
      <c r="D770" s="31" t="str">
        <f t="shared" si="378"/>
        <v>'02.03.02</v>
      </c>
      <c r="E770" s="32" t="str">
        <f t="shared" si="379"/>
        <v>Фундаментальная информатика и информационные технологии</v>
      </c>
      <c r="F770" s="33" t="s">
        <v>174</v>
      </c>
      <c r="G770" s="33" t="s">
        <v>75</v>
      </c>
      <c r="H770" s="34"/>
      <c r="I770" s="34"/>
      <c r="J770" s="35" t="s">
        <v>182</v>
      </c>
      <c r="K770" s="36" t="s">
        <v>172</v>
      </c>
      <c r="L770" s="36">
        <v>9</v>
      </c>
      <c r="M770" s="37" t="s">
        <v>183</v>
      </c>
      <c r="N770" s="36"/>
      <c r="O770" s="36"/>
      <c r="P770" s="36"/>
      <c r="Q770" s="37"/>
      <c r="R770" s="36"/>
      <c r="S770" s="36"/>
      <c r="T770" s="36"/>
      <c r="U770" s="36"/>
      <c r="V770" s="36"/>
      <c r="W770" s="39" t="str">
        <f t="shared" si="380"/>
        <v>НФИбд</v>
      </c>
      <c r="X770" s="36" t="s">
        <v>258</v>
      </c>
      <c r="Y770" s="36">
        <v>1</v>
      </c>
      <c r="Z770" s="36">
        <v>1</v>
      </c>
      <c r="AA770" s="39">
        <f t="shared" si="381"/>
        <v>19</v>
      </c>
      <c r="AB770" s="36">
        <v>12</v>
      </c>
      <c r="AC770" s="36">
        <v>7</v>
      </c>
      <c r="AD770" s="40">
        <f t="shared" si="382"/>
        <v>1</v>
      </c>
      <c r="AE770" s="41">
        <f t="shared" si="383"/>
        <v>1</v>
      </c>
      <c r="AF770" s="41">
        <f t="shared" si="384"/>
        <v>19</v>
      </c>
      <c r="AG770" s="42" t="s">
        <v>80</v>
      </c>
      <c r="AH770" s="37" t="s">
        <v>169</v>
      </c>
      <c r="AI770" s="37"/>
      <c r="AJ770" s="43" t="s">
        <v>184</v>
      </c>
      <c r="AK770" s="37"/>
      <c r="AL770" s="44">
        <f t="shared" si="385"/>
        <v>0</v>
      </c>
      <c r="AM770" s="44">
        <f t="shared" si="386"/>
        <v>0</v>
      </c>
      <c r="AN770" s="44">
        <f t="shared" si="387"/>
        <v>0</v>
      </c>
      <c r="AO770" s="44">
        <f t="shared" si="388"/>
        <v>0</v>
      </c>
      <c r="AP770" s="44">
        <f t="shared" si="389"/>
        <v>0</v>
      </c>
      <c r="AQ770" s="44">
        <f t="shared" si="390"/>
        <v>0</v>
      </c>
      <c r="AR770" s="44">
        <f t="shared" si="391"/>
        <v>0</v>
      </c>
      <c r="AS770" s="44">
        <f t="shared" si="392"/>
        <v>0</v>
      </c>
      <c r="AT770" s="44">
        <f t="shared" si="393"/>
        <v>0</v>
      </c>
      <c r="AU770" s="44">
        <f t="shared" si="394"/>
        <v>0</v>
      </c>
      <c r="AV770" s="44">
        <f>IF(M770="ПП",РПП*AA770*(U770/1.5),IF(M770="ВП",ВПр*AA770*(U770/1.5),IF(M770="РПА",РПА*AA770*(U770/1.5),IF(M770="КПА",кпа*AA770*(U770/1.5),0))))</f>
        <v>0</v>
      </c>
      <c r="AW770" s="44">
        <f t="shared" si="395"/>
        <v>0</v>
      </c>
      <c r="AX770" s="44">
        <f t="shared" si="396"/>
        <v>0</v>
      </c>
      <c r="AY770" s="44">
        <f t="shared" si="397"/>
        <v>0</v>
      </c>
      <c r="AZ770" s="44">
        <f t="shared" si="398"/>
        <v>0</v>
      </c>
      <c r="BA770" s="44">
        <f t="shared" si="399"/>
        <v>0</v>
      </c>
      <c r="BB770" s="44">
        <f t="shared" si="400"/>
        <v>0</v>
      </c>
      <c r="BC770" s="44">
        <f t="shared" si="401"/>
        <v>0</v>
      </c>
      <c r="BD770" s="44">
        <f t="shared" si="402"/>
        <v>9.5</v>
      </c>
      <c r="BE770" s="45">
        <f t="shared" si="403"/>
        <v>9.5</v>
      </c>
      <c r="BF770" s="46"/>
      <c r="BG770" s="47">
        <f t="shared" si="404"/>
        <v>0</v>
      </c>
      <c r="BH770" s="47">
        <f t="shared" si="405"/>
        <v>0</v>
      </c>
      <c r="BI770" s="47">
        <f t="shared" si="406"/>
        <v>0</v>
      </c>
      <c r="BJ770" s="48">
        <f t="shared" si="407"/>
        <v>0</v>
      </c>
      <c r="BK770" s="48">
        <f t="shared" si="408"/>
        <v>0</v>
      </c>
      <c r="BL770" s="48">
        <f t="shared" si="409"/>
        <v>9.5</v>
      </c>
    </row>
    <row r="771" spans="1:64" s="2" customFormat="1" ht="30" customHeight="1">
      <c r="A771" s="29" t="str">
        <f t="shared" si="376"/>
        <v>Д</v>
      </c>
      <c r="B771" s="29" t="str">
        <f t="shared" si="377"/>
        <v>Б</v>
      </c>
      <c r="C771" s="30" t="s">
        <v>256</v>
      </c>
      <c r="D771" s="31" t="str">
        <f t="shared" si="378"/>
        <v>'02.03.02</v>
      </c>
      <c r="E771" s="32" t="str">
        <f t="shared" si="379"/>
        <v>Фундаментальная информатика и информационные технологии</v>
      </c>
      <c r="F771" s="33" t="s">
        <v>174</v>
      </c>
      <c r="G771" s="33" t="s">
        <v>75</v>
      </c>
      <c r="H771" s="34"/>
      <c r="I771" s="34"/>
      <c r="J771" s="35" t="s">
        <v>185</v>
      </c>
      <c r="K771" s="36" t="s">
        <v>172</v>
      </c>
      <c r="L771" s="36">
        <v>9</v>
      </c>
      <c r="M771" s="37" t="s">
        <v>186</v>
      </c>
      <c r="N771" s="36"/>
      <c r="O771" s="36"/>
      <c r="P771" s="36"/>
      <c r="Q771" s="37" t="s">
        <v>181</v>
      </c>
      <c r="R771" s="36"/>
      <c r="S771" s="36"/>
      <c r="T771" s="36"/>
      <c r="U771" s="36"/>
      <c r="V771" s="36"/>
      <c r="W771" s="39" t="str">
        <f t="shared" si="380"/>
        <v>НФИбд</v>
      </c>
      <c r="X771" s="36" t="s">
        <v>258</v>
      </c>
      <c r="Y771" s="36">
        <v>1</v>
      </c>
      <c r="Z771" s="36">
        <v>1</v>
      </c>
      <c r="AA771" s="39">
        <f t="shared" si="381"/>
        <v>19</v>
      </c>
      <c r="AB771" s="36">
        <v>12</v>
      </c>
      <c r="AC771" s="36">
        <v>7</v>
      </c>
      <c r="AD771" s="40">
        <f t="shared" si="382"/>
        <v>1</v>
      </c>
      <c r="AE771" s="41">
        <f t="shared" si="383"/>
        <v>1</v>
      </c>
      <c r="AF771" s="41">
        <f t="shared" si="384"/>
        <v>19</v>
      </c>
      <c r="AG771" s="42" t="s">
        <v>93</v>
      </c>
      <c r="AH771" s="37" t="s">
        <v>81</v>
      </c>
      <c r="AI771" s="37" t="s">
        <v>82</v>
      </c>
      <c r="AJ771" s="43" t="s">
        <v>187</v>
      </c>
      <c r="AK771" s="37"/>
      <c r="AL771" s="44">
        <f t="shared" si="385"/>
        <v>0</v>
      </c>
      <c r="AM771" s="44">
        <f t="shared" si="386"/>
        <v>0</v>
      </c>
      <c r="AN771" s="44">
        <f t="shared" si="387"/>
        <v>0</v>
      </c>
      <c r="AO771" s="44">
        <f t="shared" si="388"/>
        <v>0</v>
      </c>
      <c r="AP771" s="44">
        <f t="shared" si="389"/>
        <v>0</v>
      </c>
      <c r="AQ771" s="44">
        <f t="shared" si="390"/>
        <v>0</v>
      </c>
      <c r="AR771" s="44">
        <f t="shared" si="391"/>
        <v>0</v>
      </c>
      <c r="AS771" s="44">
        <f t="shared" si="392"/>
        <v>0</v>
      </c>
      <c r="AT771" s="44">
        <f t="shared" si="393"/>
        <v>0</v>
      </c>
      <c r="AU771" s="44">
        <f t="shared" si="394"/>
        <v>0</v>
      </c>
      <c r="AV771" s="44">
        <f>IF(M771="ПП",РПП*AA771*(U771/1.5),IF(M771="ВП",ВПр*AA771*(U771/1.5),IF(M771="РПА",РПА*AA771*(U771/1.5),IF(M771="КПА",кпа*AA771*(U771/1.5),0))))</f>
        <v>0</v>
      </c>
      <c r="AW771" s="44">
        <f t="shared" si="395"/>
        <v>0</v>
      </c>
      <c r="AX771" s="44">
        <f t="shared" si="396"/>
        <v>0</v>
      </c>
      <c r="AY771" s="44">
        <f t="shared" si="397"/>
        <v>0</v>
      </c>
      <c r="AZ771" s="44">
        <f t="shared" si="398"/>
        <v>0</v>
      </c>
      <c r="BA771" s="44">
        <f t="shared" si="399"/>
        <v>0</v>
      </c>
      <c r="BB771" s="44">
        <f t="shared" si="400"/>
        <v>0</v>
      </c>
      <c r="BC771" s="44">
        <f t="shared" si="401"/>
        <v>0</v>
      </c>
      <c r="BD771" s="44">
        <f t="shared" si="402"/>
        <v>4.75</v>
      </c>
      <c r="BE771" s="45">
        <f t="shared" si="403"/>
        <v>4.75</v>
      </c>
      <c r="BF771" s="46"/>
      <c r="BG771" s="47">
        <f t="shared" si="404"/>
        <v>0</v>
      </c>
      <c r="BH771" s="47">
        <f t="shared" si="405"/>
        <v>0</v>
      </c>
      <c r="BI771" s="47">
        <f t="shared" si="406"/>
        <v>0</v>
      </c>
      <c r="BJ771" s="48">
        <f t="shared" si="407"/>
        <v>0</v>
      </c>
      <c r="BK771" s="48">
        <f t="shared" si="408"/>
        <v>0</v>
      </c>
      <c r="BL771" s="48">
        <f t="shared" si="409"/>
        <v>4.75</v>
      </c>
    </row>
    <row r="772" spans="1:64" s="2" customFormat="1" ht="30" customHeight="1">
      <c r="A772" s="29" t="str">
        <f t="shared" si="376"/>
        <v>Д</v>
      </c>
      <c r="B772" s="29" t="str">
        <f t="shared" si="377"/>
        <v>Б</v>
      </c>
      <c r="C772" s="30" t="s">
        <v>256</v>
      </c>
      <c r="D772" s="31" t="str">
        <f t="shared" si="378"/>
        <v>'02.03.02</v>
      </c>
      <c r="E772" s="32" t="str">
        <f t="shared" si="379"/>
        <v>Фундаментальная информатика и информационные технологии</v>
      </c>
      <c r="F772" s="33" t="s">
        <v>174</v>
      </c>
      <c r="G772" s="33" t="s">
        <v>75</v>
      </c>
      <c r="H772" s="34"/>
      <c r="I772" s="34"/>
      <c r="J772" s="35" t="s">
        <v>185</v>
      </c>
      <c r="K772" s="36" t="s">
        <v>172</v>
      </c>
      <c r="L772" s="36">
        <v>9</v>
      </c>
      <c r="M772" s="37" t="s">
        <v>186</v>
      </c>
      <c r="N772" s="36"/>
      <c r="O772" s="36"/>
      <c r="P772" s="36"/>
      <c r="Q772" s="37" t="s">
        <v>181</v>
      </c>
      <c r="R772" s="36"/>
      <c r="S772" s="36"/>
      <c r="T772" s="36"/>
      <c r="U772" s="36"/>
      <c r="V772" s="36"/>
      <c r="W772" s="39" t="str">
        <f t="shared" si="380"/>
        <v>НФИбд</v>
      </c>
      <c r="X772" s="36" t="s">
        <v>258</v>
      </c>
      <c r="Y772" s="36">
        <v>1</v>
      </c>
      <c r="Z772" s="36">
        <v>1</v>
      </c>
      <c r="AA772" s="39">
        <f t="shared" si="381"/>
        <v>19</v>
      </c>
      <c r="AB772" s="36">
        <v>12</v>
      </c>
      <c r="AC772" s="36">
        <v>7</v>
      </c>
      <c r="AD772" s="40">
        <f t="shared" si="382"/>
        <v>1</v>
      </c>
      <c r="AE772" s="41">
        <f t="shared" si="383"/>
        <v>1</v>
      </c>
      <c r="AF772" s="41">
        <f t="shared" si="384"/>
        <v>19</v>
      </c>
      <c r="AG772" s="42" t="s">
        <v>80</v>
      </c>
      <c r="AH772" s="37" t="s">
        <v>169</v>
      </c>
      <c r="AI772" s="37"/>
      <c r="AJ772" s="50" t="s">
        <v>188</v>
      </c>
      <c r="AK772" s="37"/>
      <c r="AL772" s="44">
        <f t="shared" si="385"/>
        <v>0</v>
      </c>
      <c r="AM772" s="44">
        <f t="shared" si="386"/>
        <v>0</v>
      </c>
      <c r="AN772" s="44">
        <f t="shared" si="387"/>
        <v>0</v>
      </c>
      <c r="AO772" s="44">
        <f t="shared" si="388"/>
        <v>0</v>
      </c>
      <c r="AP772" s="44">
        <f t="shared" si="389"/>
        <v>0</v>
      </c>
      <c r="AQ772" s="44">
        <f t="shared" si="390"/>
        <v>0</v>
      </c>
      <c r="AR772" s="44">
        <f t="shared" si="391"/>
        <v>0</v>
      </c>
      <c r="AS772" s="44">
        <f t="shared" si="392"/>
        <v>0</v>
      </c>
      <c r="AT772" s="44">
        <f t="shared" si="393"/>
        <v>0</v>
      </c>
      <c r="AU772" s="44">
        <f t="shared" si="394"/>
        <v>0</v>
      </c>
      <c r="AV772" s="44">
        <f>IF(M772="ПП",РПП*AA772*(U772/1.5),IF(M772="ВП",ВПр*AA772*(U772/1.5),IF(M772="РПА",РПА*AA772*(U772/1.5),IF(M772="КПА",кпа*AA772*(U772/1.5),0))))</f>
        <v>0</v>
      </c>
      <c r="AW772" s="44">
        <f t="shared" si="395"/>
        <v>0</v>
      </c>
      <c r="AX772" s="44">
        <f t="shared" si="396"/>
        <v>0</v>
      </c>
      <c r="AY772" s="44">
        <f t="shared" si="397"/>
        <v>0</v>
      </c>
      <c r="AZ772" s="44">
        <f t="shared" si="398"/>
        <v>0</v>
      </c>
      <c r="BA772" s="44">
        <f t="shared" si="399"/>
        <v>0</v>
      </c>
      <c r="BB772" s="44">
        <f t="shared" si="400"/>
        <v>0</v>
      </c>
      <c r="BC772" s="44">
        <f t="shared" si="401"/>
        <v>0</v>
      </c>
      <c r="BD772" s="44">
        <f t="shared" si="402"/>
        <v>4.75</v>
      </c>
      <c r="BE772" s="45">
        <f t="shared" si="403"/>
        <v>4.75</v>
      </c>
      <c r="BF772" s="46"/>
      <c r="BG772" s="47">
        <f t="shared" si="404"/>
        <v>0</v>
      </c>
      <c r="BH772" s="47">
        <f t="shared" si="405"/>
        <v>0</v>
      </c>
      <c r="BI772" s="47">
        <f t="shared" si="406"/>
        <v>0</v>
      </c>
      <c r="BJ772" s="48">
        <f t="shared" si="407"/>
        <v>0</v>
      </c>
      <c r="BK772" s="48">
        <f t="shared" si="408"/>
        <v>0</v>
      </c>
      <c r="BL772" s="48">
        <f t="shared" si="409"/>
        <v>4.75</v>
      </c>
    </row>
    <row r="773" spans="1:64" s="2" customFormat="1" ht="30" customHeight="1">
      <c r="A773" s="29" t="str">
        <f t="shared" si="376"/>
        <v>Д</v>
      </c>
      <c r="B773" s="29" t="str">
        <f t="shared" si="377"/>
        <v>Б</v>
      </c>
      <c r="C773" s="30" t="s">
        <v>256</v>
      </c>
      <c r="D773" s="31" t="str">
        <f t="shared" si="378"/>
        <v>'02.03.02</v>
      </c>
      <c r="E773" s="32" t="str">
        <f t="shared" si="379"/>
        <v>Фундаментальная информатика и информационные технологии</v>
      </c>
      <c r="F773" s="33" t="s">
        <v>174</v>
      </c>
      <c r="G773" s="33" t="s">
        <v>75</v>
      </c>
      <c r="H773" s="34"/>
      <c r="I773" s="34"/>
      <c r="J773" s="35" t="s">
        <v>185</v>
      </c>
      <c r="K773" s="36" t="s">
        <v>172</v>
      </c>
      <c r="L773" s="36">
        <v>9</v>
      </c>
      <c r="M773" s="37" t="s">
        <v>186</v>
      </c>
      <c r="N773" s="36"/>
      <c r="O773" s="36"/>
      <c r="P773" s="36"/>
      <c r="Q773" s="37" t="s">
        <v>181</v>
      </c>
      <c r="R773" s="36"/>
      <c r="S773" s="36"/>
      <c r="T773" s="36"/>
      <c r="U773" s="36"/>
      <c r="V773" s="36"/>
      <c r="W773" s="39" t="str">
        <f t="shared" si="380"/>
        <v>НФИбд</v>
      </c>
      <c r="X773" s="36" t="s">
        <v>258</v>
      </c>
      <c r="Y773" s="36">
        <v>1</v>
      </c>
      <c r="Z773" s="36">
        <v>1</v>
      </c>
      <c r="AA773" s="39">
        <f t="shared" si="381"/>
        <v>19</v>
      </c>
      <c r="AB773" s="36">
        <v>12</v>
      </c>
      <c r="AC773" s="36">
        <v>7</v>
      </c>
      <c r="AD773" s="40">
        <f t="shared" si="382"/>
        <v>1</v>
      </c>
      <c r="AE773" s="41">
        <f t="shared" si="383"/>
        <v>1</v>
      </c>
      <c r="AF773" s="41">
        <f t="shared" si="384"/>
        <v>19</v>
      </c>
      <c r="AG773" s="42" t="s">
        <v>80</v>
      </c>
      <c r="AH773" s="37" t="s">
        <v>169</v>
      </c>
      <c r="AI773" s="37"/>
      <c r="AJ773" s="43" t="s">
        <v>189</v>
      </c>
      <c r="AK773" s="37"/>
      <c r="AL773" s="44">
        <f t="shared" si="385"/>
        <v>0</v>
      </c>
      <c r="AM773" s="44">
        <f t="shared" si="386"/>
        <v>0</v>
      </c>
      <c r="AN773" s="44">
        <f t="shared" si="387"/>
        <v>0</v>
      </c>
      <c r="AO773" s="44">
        <f t="shared" si="388"/>
        <v>0</v>
      </c>
      <c r="AP773" s="44">
        <f t="shared" si="389"/>
        <v>0</v>
      </c>
      <c r="AQ773" s="44">
        <f t="shared" si="390"/>
        <v>0</v>
      </c>
      <c r="AR773" s="44">
        <f t="shared" si="391"/>
        <v>0</v>
      </c>
      <c r="AS773" s="44">
        <f t="shared" si="392"/>
        <v>0</v>
      </c>
      <c r="AT773" s="44">
        <f t="shared" si="393"/>
        <v>0</v>
      </c>
      <c r="AU773" s="44">
        <f t="shared" si="394"/>
        <v>0</v>
      </c>
      <c r="AV773" s="44">
        <f>IF(M773="ПП",РПП*AA773*(U773/1.5),IF(M773="ВП",ВПр*AA773*(U773/1.5),IF(M773="РПА",РПА*AA773*(U773/1.5),IF(M773="КПА",кпа*AA773*(U773/1.5),0))))</f>
        <v>0</v>
      </c>
      <c r="AW773" s="44">
        <f t="shared" si="395"/>
        <v>0</v>
      </c>
      <c r="AX773" s="44">
        <f t="shared" si="396"/>
        <v>0</v>
      </c>
      <c r="AY773" s="44">
        <f t="shared" si="397"/>
        <v>0</v>
      </c>
      <c r="AZ773" s="44">
        <f t="shared" si="398"/>
        <v>0</v>
      </c>
      <c r="BA773" s="44">
        <f t="shared" si="399"/>
        <v>0</v>
      </c>
      <c r="BB773" s="44">
        <f t="shared" si="400"/>
        <v>0</v>
      </c>
      <c r="BC773" s="44">
        <f t="shared" si="401"/>
        <v>0</v>
      </c>
      <c r="BD773" s="44">
        <f t="shared" si="402"/>
        <v>4.75</v>
      </c>
      <c r="BE773" s="45">
        <f t="shared" si="403"/>
        <v>4.75</v>
      </c>
      <c r="BF773" s="46"/>
      <c r="BG773" s="47">
        <f t="shared" si="404"/>
        <v>0</v>
      </c>
      <c r="BH773" s="47">
        <f t="shared" si="405"/>
        <v>0</v>
      </c>
      <c r="BI773" s="47">
        <f t="shared" si="406"/>
        <v>0</v>
      </c>
      <c r="BJ773" s="48">
        <f t="shared" si="407"/>
        <v>0</v>
      </c>
      <c r="BK773" s="48">
        <f t="shared" si="408"/>
        <v>0</v>
      </c>
      <c r="BL773" s="48">
        <f t="shared" si="409"/>
        <v>4.75</v>
      </c>
    </row>
    <row r="774" spans="1:64" s="2" customFormat="1" ht="30" customHeight="1">
      <c r="A774" s="29" t="str">
        <f t="shared" ref="A774:A837" si="410">IF(C774&gt;0, VLOOKUP(C774,Код_ООП,12,FALSE()),0)</f>
        <v>Д</v>
      </c>
      <c r="B774" s="29" t="str">
        <f t="shared" ref="B774:B837" si="411">IF(C774&gt;0, VLOOKUP(C774,Код_ООП,11,FALSE()),0)</f>
        <v>Б</v>
      </c>
      <c r="C774" s="30" t="s">
        <v>256</v>
      </c>
      <c r="D774" s="31" t="str">
        <f t="shared" ref="D774:D837" si="412">IF(C774&gt;0, VLOOKUP(C774,Код_ООП,2,FALSE()),0)</f>
        <v>'02.03.02</v>
      </c>
      <c r="E774" s="32" t="str">
        <f t="shared" ref="E774:E837" si="413">IF(C774&gt;0, VLOOKUP(C774,Код_ООП,8,FALSE()),0)</f>
        <v>Фундаментальная информатика и информационные технологии</v>
      </c>
      <c r="F774" s="33" t="s">
        <v>174</v>
      </c>
      <c r="G774" s="33" t="s">
        <v>75</v>
      </c>
      <c r="H774" s="34"/>
      <c r="I774" s="34"/>
      <c r="J774" s="35" t="s">
        <v>185</v>
      </c>
      <c r="K774" s="36" t="s">
        <v>172</v>
      </c>
      <c r="L774" s="36">
        <v>9</v>
      </c>
      <c r="M774" s="37" t="s">
        <v>186</v>
      </c>
      <c r="N774" s="36"/>
      <c r="O774" s="36"/>
      <c r="P774" s="36"/>
      <c r="Q774" s="37" t="s">
        <v>181</v>
      </c>
      <c r="R774" s="36"/>
      <c r="S774" s="36"/>
      <c r="T774" s="36"/>
      <c r="U774" s="36"/>
      <c r="V774" s="36"/>
      <c r="W774" s="39" t="str">
        <f t="shared" ref="W774:W837" si="414">MID(C774,1,5)</f>
        <v>НФИбд</v>
      </c>
      <c r="X774" s="36" t="s">
        <v>258</v>
      </c>
      <c r="Y774" s="36">
        <v>1</v>
      </c>
      <c r="Z774" s="36">
        <v>1</v>
      </c>
      <c r="AA774" s="39">
        <f t="shared" ref="AA774:AA837" si="415">AB774+AC774</f>
        <v>19</v>
      </c>
      <c r="AB774" s="36">
        <v>12</v>
      </c>
      <c r="AC774" s="36">
        <v>7</v>
      </c>
      <c r="AD774" s="40">
        <f t="shared" ref="AD774:AD837" si="416">IF(M774="сп",6,IF(M774="клн",8,IF(OR(M774="лаб",M774="ия"),12,IF(OR(M774="пр",M774="ТЕСТ"),IF(OR(B774="Б",B774="С"),24,12),IF(M774="лек",AA774,1)))))</f>
        <v>1</v>
      </c>
      <c r="AE774" s="41">
        <f t="shared" ref="AE774:AE837" si="417">IF(AF774&gt;1,1,AF774)</f>
        <v>1</v>
      </c>
      <c r="AF774" s="41">
        <f t="shared" ref="AF774:AF837" si="418">AA774/AD774</f>
        <v>19</v>
      </c>
      <c r="AG774" s="42" t="s">
        <v>80</v>
      </c>
      <c r="AH774" s="37" t="s">
        <v>169</v>
      </c>
      <c r="AI774" s="37"/>
      <c r="AJ774" s="51" t="s">
        <v>190</v>
      </c>
      <c r="AK774" s="37"/>
      <c r="AL774" s="44">
        <f t="shared" ref="AL774:AL837" si="419">IF(OR(M774="лек",M774="ТУИС"),(IF(NOT(B774="ЦМ"),N774*L774,0)),0)</f>
        <v>0</v>
      </c>
      <c r="AM774" s="44">
        <f t="shared" ref="AM774:AM837" si="420">IF(OR(M774="пр",M774="ия",M774="сп"),P774*AE774*L774,0)</f>
        <v>0</v>
      </c>
      <c r="AN774" s="44">
        <f t="shared" ref="AN774:AN837" si="421">IF(OR(M774="лаб",M774="клн"),O774*AE774*L774,0)</f>
        <v>0</v>
      </c>
      <c r="AO774" s="44">
        <f t="shared" ref="AO774:AO837" si="422">IF((AND(OR(K774=1,K774=2,K774=3,K774=4,K774=5,K774=6,K774=7,K774=8,K774=9,K774=10,K774=11,K774=12),OR(Q774="Зач",Q774="Экз"))),ТКиРА*AA774,0)+IF(SUM(N774:P774)&lt;&gt;0,IF(Q774="ТК",ТКиРА*AA774,0),0)</f>
        <v>0</v>
      </c>
      <c r="AP774" s="44">
        <f t="shared" ref="AP774:AP837" si="423">IF(SUM(O774:P774)&lt;&gt;0,IF(Q774="Зач",ПАБРС*AA774,0),0)+IF(N774&lt;&gt;0,IF(Q774="Экз",ПАБРС*AA774,0),0)</f>
        <v>0</v>
      </c>
      <c r="AQ774" s="44">
        <f t="shared" ref="AQ774:AQ837" si="424">IF(AP774&lt;&gt;0,ОфВед*(IF(OR(M774="лек",M774="лаб"),Z774,AE774)),0)</f>
        <v>0</v>
      </c>
      <c r="AR774" s="44">
        <f t="shared" ref="AR774:AR837" si="425">IF(A774="Д",ТКЛД,IF(A774="В",ТКЛВ,IF(A774="З",ТКЛЗ,0)))*AL774*Z774</f>
        <v>0</v>
      </c>
      <c r="AS774" s="44">
        <f t="shared" ref="AS774:AS837" si="426">IF(OR(M774="лаб",M774="пр"),IF(R774="К",AA774*ВПКР,IF(R774="М",AA774*ВПИБ,0)),0)</f>
        <v>0</v>
      </c>
      <c r="AT774" s="44">
        <f t="shared" ref="AT774:AT837" si="427">IF(OR(M774="лаб",M774="пр"),IF(S774="К",AA774*ВПКП,0),0)</f>
        <v>0</v>
      </c>
      <c r="AU774" s="44">
        <f t="shared" ref="AU774:AU837" si="428">IF(M774="УП",T774/1.5*AA774*РУП,IF(M774="УПМ",T774/1.5*AA774*РУПЛеч,0))</f>
        <v>0</v>
      </c>
      <c r="AV774" s="44">
        <f>IF(M774="ПП",РПП*AA774*(U774/1.5),IF(M774="ВП",ВПр*AA774*(U774/1.5),IF(M774="РПА",РПА*AA774*(U774/1.5),IF(M774="КПА",кпа*AA774*(U774/1.5),0))))</f>
        <v>0</v>
      </c>
      <c r="AW774" s="44">
        <f t="shared" ref="AW774:AW837" si="429">IF(M774="НР",(AB774*НИРМ+AC774*НИРМИн)*(V774/1.5),IF(M774="НИ",(AB774*НИРА+AC774*НИРАИ)*(V774/1.5),0))</f>
        <v>0</v>
      </c>
      <c r="AX774" s="44">
        <f t="shared" ref="AX774:AX837" si="430">IF(AND(M774="ЦП",B774="ЦМ"),AA774*ЦП,0)</f>
        <v>0</v>
      </c>
      <c r="AY774" s="44">
        <f t="shared" ref="AY774:AY837" si="431">IF(B774="А",IF(M774="РР",AA774*РефАсп,IF(M774="РРФ",AA774*РефФил,0)),0)</f>
        <v>0</v>
      </c>
      <c r="AZ774" s="44">
        <f t="shared" ref="AZ774:AZ837" si="432">IF(AND(Q774="КЭ",M774="ЧК"),AA774*КдЭк,0)</f>
        <v>0</v>
      </c>
      <c r="BA774" s="44">
        <f t="shared" ref="BA774:BA837" si="433">IF(AND(M774="НКД",B774="Д"),AA774*НКД,0)+IF(AND(M774="РПЛ",B774="А"),AA774*РукПЛ,0)+IF(AND(M774="РСтж",B774="А"),AB774*РукСт+AC774*РукИСт,0)+IF(M774="ФГТ",AB774*РукРФа+AC774*РукИна,0)</f>
        <v>0</v>
      </c>
      <c r="BB774" s="44">
        <f t="shared" ref="BB774:BB837" si="434">IF(M774="РК",IF(OR(B774="С",B774="М"),(AB774*РСМ+AC774*РСМИ),0),0)+IF(M774="РК",IF(B774="Б",(AB774*РБ+AC774*РБИ),0),0)+IF(M774="РК",IF(B774="А",(AB774*РНКР+AC774*РНКРИн),0),0)+IF(AND(Q774="ПАкр"),AA774*0.3)</f>
        <v>0</v>
      </c>
      <c r="BC774" s="44">
        <f t="shared" ref="BC774:BC837" si="435">IF(M774="РДП",IF(B774="А",AA774*РРА,IF(OR(B774="С",B774="М"),AA774*РРСМ,IF(B774="Б",AA774*РРБ,0))),IF(M774="РДИ",AA774*РДП,0))</f>
        <v>0</v>
      </c>
      <c r="BD774" s="44">
        <f t="shared" ref="BD774:BD837" si="436">IF(M774="ЧГ",AA774*ЧГ,IF(M774="ПГ",AA774*ПГ,IF(M774="ТЕСТ",ТГИЭ*AF774,IF(M774="СГ",AA774*СГ,0))))</f>
        <v>4.75</v>
      </c>
      <c r="BE774" s="45">
        <f t="shared" ref="BE774:BE837" si="437">SUM(AL774:BD774)</f>
        <v>4.75</v>
      </c>
      <c r="BF774" s="46"/>
      <c r="BG774" s="47">
        <f t="shared" ref="BG774:BG837" si="438">IF(OR(K774="1;1",K774="1;2",K774=1,K774="3;1",K774="3;2",K774=3,K774="5;1",K774="5;2",K774=5,K774="7;1",K774="7;2",K774=7,K774="9;1",K774="9;2",K774=9,K774=11),SUM(AL774:AN774),0)</f>
        <v>0</v>
      </c>
      <c r="BH774" s="47">
        <f t="shared" ref="BH774:BH837" si="439">IF(BG774&lt;&gt;0,SUM(N774:P774)/2,0)</f>
        <v>0</v>
      </c>
      <c r="BI774" s="47">
        <f t="shared" ref="BI774:BI837" si="440">IF(OR(K774="1;1",K774="1;2",K774=1,K774="3;1",K774="3;2",K774=3,K774="5;1",K774="5;2",K774=5,K774="7;1",K774="7;2",K774=7,K774="9;1",K774="9;2",K774=9,K774=11),SUM(AO774:BD774),0)</f>
        <v>0</v>
      </c>
      <c r="BJ774" s="48">
        <f t="shared" ref="BJ774:BJ837" si="441">IF(OR(K774="2;3",K774="2;4",K774=2,K774="4;3",K774="4;4",K774=4,K774="6;3",K774="6;4",K774=6,K774="8;3",K774="8;4",K774=8,K774="10;3",K774="10;4",K774=10,K774=12),SUM(AL774:AN774),0)</f>
        <v>0</v>
      </c>
      <c r="BK774" s="48">
        <f t="shared" ref="BK774:BK837" si="442">IF(BJ774&lt;&gt;0,SUM(N774:P774)/2,0)</f>
        <v>0</v>
      </c>
      <c r="BL774" s="48">
        <f t="shared" ref="BL774:BL837" si="443">IF(OR(K774="2;3",K774="2;4",K774=2,K774="4;3",K774="4;4",K774=4,K774="6;3",K774="6;4",K774=6,K774="8;3",K774="8;4",K774=8,K774="10;3",K774="10;4",K774=10,K774=12),SUM(AO774:BD774),0)</f>
        <v>4.75</v>
      </c>
    </row>
    <row r="775" spans="1:64" s="2" customFormat="1" ht="30" customHeight="1">
      <c r="A775" s="29" t="str">
        <f t="shared" si="410"/>
        <v>Д</v>
      </c>
      <c r="B775" s="29" t="str">
        <f t="shared" si="411"/>
        <v>Б</v>
      </c>
      <c r="C775" s="30" t="s">
        <v>256</v>
      </c>
      <c r="D775" s="31" t="str">
        <f t="shared" si="412"/>
        <v>'02.03.02</v>
      </c>
      <c r="E775" s="32" t="str">
        <f t="shared" si="413"/>
        <v>Фундаментальная информатика и информационные технологии</v>
      </c>
      <c r="F775" s="33" t="s">
        <v>174</v>
      </c>
      <c r="G775" s="33" t="s">
        <v>75</v>
      </c>
      <c r="H775" s="34"/>
      <c r="I775" s="34"/>
      <c r="J775" s="35" t="s">
        <v>191</v>
      </c>
      <c r="K775" s="38" t="s">
        <v>172</v>
      </c>
      <c r="L775" s="36">
        <v>9</v>
      </c>
      <c r="M775" s="37" t="s">
        <v>192</v>
      </c>
      <c r="N775" s="38"/>
      <c r="O775" s="38"/>
      <c r="P775" s="38"/>
      <c r="Q775" s="37"/>
      <c r="R775" s="38"/>
      <c r="S775" s="38"/>
      <c r="T775" s="38"/>
      <c r="U775" s="38"/>
      <c r="V775" s="38"/>
      <c r="W775" s="39" t="str">
        <f t="shared" si="414"/>
        <v>НФИбд</v>
      </c>
      <c r="X775" s="36" t="s">
        <v>258</v>
      </c>
      <c r="Y775" s="36">
        <v>1</v>
      </c>
      <c r="Z775" s="36">
        <v>1</v>
      </c>
      <c r="AA775" s="39">
        <f t="shared" si="415"/>
        <v>19</v>
      </c>
      <c r="AB775" s="36">
        <v>12</v>
      </c>
      <c r="AC775" s="36">
        <v>7</v>
      </c>
      <c r="AD775" s="40">
        <f t="shared" si="416"/>
        <v>1</v>
      </c>
      <c r="AE775" s="41">
        <f t="shared" si="417"/>
        <v>1</v>
      </c>
      <c r="AF775" s="41">
        <f t="shared" si="418"/>
        <v>19</v>
      </c>
      <c r="AG775" s="42" t="s">
        <v>80</v>
      </c>
      <c r="AH775" s="37" t="s">
        <v>81</v>
      </c>
      <c r="AI775" s="37" t="s">
        <v>94</v>
      </c>
      <c r="AJ775" s="43" t="s">
        <v>107</v>
      </c>
      <c r="AK775" s="37"/>
      <c r="AL775" s="44">
        <f t="shared" si="419"/>
        <v>0</v>
      </c>
      <c r="AM775" s="44">
        <f t="shared" si="420"/>
        <v>0</v>
      </c>
      <c r="AN775" s="44">
        <f t="shared" si="421"/>
        <v>0</v>
      </c>
      <c r="AO775" s="44">
        <f t="shared" si="422"/>
        <v>0</v>
      </c>
      <c r="AP775" s="44">
        <f t="shared" si="423"/>
        <v>0</v>
      </c>
      <c r="AQ775" s="44">
        <f t="shared" si="424"/>
        <v>0</v>
      </c>
      <c r="AR775" s="44">
        <f t="shared" si="425"/>
        <v>0</v>
      </c>
      <c r="AS775" s="44">
        <f t="shared" si="426"/>
        <v>0</v>
      </c>
      <c r="AT775" s="44">
        <f t="shared" si="427"/>
        <v>0</v>
      </c>
      <c r="AU775" s="44">
        <f t="shared" si="428"/>
        <v>0</v>
      </c>
      <c r="AV775" s="44">
        <f>IF(M775="ПП",РПП*AA775*(U775/1.5),IF(M775="ВП",ВПр*AA775*(U775/1.5),IF(M775="РПА",РПА*AA775*(U775/1.5),IF(M775="КПА",кпа*AA775*(U775/1.5),0))))</f>
        <v>0</v>
      </c>
      <c r="AW775" s="44">
        <f t="shared" si="429"/>
        <v>0</v>
      </c>
      <c r="AX775" s="44">
        <f t="shared" si="430"/>
        <v>0</v>
      </c>
      <c r="AY775" s="44">
        <f t="shared" si="431"/>
        <v>0</v>
      </c>
      <c r="AZ775" s="44">
        <f t="shared" si="432"/>
        <v>0</v>
      </c>
      <c r="BA775" s="44">
        <f t="shared" si="433"/>
        <v>0</v>
      </c>
      <c r="BB775" s="44">
        <f t="shared" si="434"/>
        <v>0</v>
      </c>
      <c r="BC775" s="44">
        <f t="shared" si="435"/>
        <v>0</v>
      </c>
      <c r="BD775" s="44">
        <f t="shared" si="436"/>
        <v>9.5</v>
      </c>
      <c r="BE775" s="45">
        <f t="shared" si="437"/>
        <v>9.5</v>
      </c>
      <c r="BF775" s="46"/>
      <c r="BG775" s="47">
        <f t="shared" si="438"/>
        <v>0</v>
      </c>
      <c r="BH775" s="47">
        <f t="shared" si="439"/>
        <v>0</v>
      </c>
      <c r="BI775" s="47">
        <f t="shared" si="440"/>
        <v>0</v>
      </c>
      <c r="BJ775" s="48">
        <f t="shared" si="441"/>
        <v>0</v>
      </c>
      <c r="BK775" s="48">
        <f t="shared" si="442"/>
        <v>0</v>
      </c>
      <c r="BL775" s="48">
        <f t="shared" si="443"/>
        <v>9.5</v>
      </c>
    </row>
    <row r="776" spans="1:64" s="2" customFormat="1" ht="30" customHeight="1">
      <c r="A776" s="29" t="str">
        <f t="shared" si="410"/>
        <v>Д</v>
      </c>
      <c r="B776" s="29" t="str">
        <f t="shared" si="411"/>
        <v>Б</v>
      </c>
      <c r="C776" s="30" t="s">
        <v>256</v>
      </c>
      <c r="D776" s="31" t="str">
        <f t="shared" si="412"/>
        <v>'02.03.02</v>
      </c>
      <c r="E776" s="32" t="str">
        <f t="shared" si="413"/>
        <v>Фундаментальная информатика и информационные технологии</v>
      </c>
      <c r="F776" s="33" t="s">
        <v>174</v>
      </c>
      <c r="G776" s="33" t="s">
        <v>75</v>
      </c>
      <c r="H776" s="34"/>
      <c r="I776" s="34"/>
      <c r="J776" s="35" t="s">
        <v>185</v>
      </c>
      <c r="K776" s="52" t="s">
        <v>172</v>
      </c>
      <c r="L776" s="36">
        <v>9</v>
      </c>
      <c r="M776" s="37" t="s">
        <v>186</v>
      </c>
      <c r="N776" s="52"/>
      <c r="O776" s="52"/>
      <c r="P776" s="52"/>
      <c r="Q776" s="37" t="s">
        <v>177</v>
      </c>
      <c r="R776" s="52"/>
      <c r="S776" s="52"/>
      <c r="T776" s="52"/>
      <c r="U776" s="52"/>
      <c r="V776" s="52"/>
      <c r="W776" s="39" t="str">
        <f t="shared" si="414"/>
        <v>НФИбд</v>
      </c>
      <c r="X776" s="36" t="s">
        <v>258</v>
      </c>
      <c r="Y776" s="36">
        <v>1</v>
      </c>
      <c r="Z776" s="36">
        <v>1</v>
      </c>
      <c r="AA776" s="39">
        <f t="shared" si="415"/>
        <v>19</v>
      </c>
      <c r="AB776" s="36">
        <v>12</v>
      </c>
      <c r="AC776" s="36">
        <v>7</v>
      </c>
      <c r="AD776" s="40">
        <f t="shared" si="416"/>
        <v>1</v>
      </c>
      <c r="AE776" s="41">
        <f t="shared" si="417"/>
        <v>1</v>
      </c>
      <c r="AF776" s="41">
        <f t="shared" si="418"/>
        <v>19</v>
      </c>
      <c r="AG776" s="42" t="s">
        <v>93</v>
      </c>
      <c r="AH776" s="37" t="s">
        <v>81</v>
      </c>
      <c r="AI776" s="37" t="s">
        <v>82</v>
      </c>
      <c r="AJ776" s="43" t="s">
        <v>187</v>
      </c>
      <c r="AK776" s="37"/>
      <c r="AL776" s="44">
        <f t="shared" si="419"/>
        <v>0</v>
      </c>
      <c r="AM776" s="44">
        <f t="shared" si="420"/>
        <v>0</v>
      </c>
      <c r="AN776" s="44">
        <f t="shared" si="421"/>
        <v>0</v>
      </c>
      <c r="AO776" s="44">
        <f t="shared" si="422"/>
        <v>0</v>
      </c>
      <c r="AP776" s="44">
        <f t="shared" si="423"/>
        <v>0</v>
      </c>
      <c r="AQ776" s="44">
        <f t="shared" si="424"/>
        <v>0</v>
      </c>
      <c r="AR776" s="44">
        <f t="shared" si="425"/>
        <v>0</v>
      </c>
      <c r="AS776" s="44">
        <f t="shared" si="426"/>
        <v>0</v>
      </c>
      <c r="AT776" s="44">
        <f t="shared" si="427"/>
        <v>0</v>
      </c>
      <c r="AU776" s="44">
        <f t="shared" si="428"/>
        <v>0</v>
      </c>
      <c r="AV776" s="44">
        <f>IF(M776="ПП",РПП*AA776*(U776/1.5),IF(M776="ВП",ВПр*AA776*(U776/1.5),IF(M776="РПА",РПА*AA776*(U776/1.5),IF(M776="КПА",кпа*AA776*(U776/1.5),0))))</f>
        <v>0</v>
      </c>
      <c r="AW776" s="44">
        <f t="shared" si="429"/>
        <v>0</v>
      </c>
      <c r="AX776" s="44">
        <f t="shared" si="430"/>
        <v>0</v>
      </c>
      <c r="AY776" s="44">
        <f t="shared" si="431"/>
        <v>0</v>
      </c>
      <c r="AZ776" s="44">
        <f t="shared" si="432"/>
        <v>0</v>
      </c>
      <c r="BA776" s="44">
        <f t="shared" si="433"/>
        <v>0</v>
      </c>
      <c r="BB776" s="44">
        <f t="shared" si="434"/>
        <v>0</v>
      </c>
      <c r="BC776" s="44">
        <f t="shared" si="435"/>
        <v>0</v>
      </c>
      <c r="BD776" s="44">
        <f t="shared" si="436"/>
        <v>4.75</v>
      </c>
      <c r="BE776" s="45">
        <f t="shared" si="437"/>
        <v>4.75</v>
      </c>
      <c r="BF776" s="46"/>
      <c r="BG776" s="47">
        <f t="shared" si="438"/>
        <v>0</v>
      </c>
      <c r="BH776" s="47">
        <f t="shared" si="439"/>
        <v>0</v>
      </c>
      <c r="BI776" s="47">
        <f t="shared" si="440"/>
        <v>0</v>
      </c>
      <c r="BJ776" s="48">
        <f t="shared" si="441"/>
        <v>0</v>
      </c>
      <c r="BK776" s="48">
        <f t="shared" si="442"/>
        <v>0</v>
      </c>
      <c r="BL776" s="48">
        <f t="shared" si="443"/>
        <v>4.75</v>
      </c>
    </row>
    <row r="777" spans="1:64" s="2" customFormat="1" ht="30" customHeight="1">
      <c r="A777" s="29" t="str">
        <f t="shared" si="410"/>
        <v>Д</v>
      </c>
      <c r="B777" s="29" t="str">
        <f t="shared" si="411"/>
        <v>Б</v>
      </c>
      <c r="C777" s="30" t="s">
        <v>256</v>
      </c>
      <c r="D777" s="31" t="str">
        <f t="shared" si="412"/>
        <v>'02.03.02</v>
      </c>
      <c r="E777" s="32" t="str">
        <f t="shared" si="413"/>
        <v>Фундаментальная информатика и информационные технологии</v>
      </c>
      <c r="F777" s="33" t="s">
        <v>174</v>
      </c>
      <c r="G777" s="33" t="s">
        <v>75</v>
      </c>
      <c r="H777" s="34"/>
      <c r="I777" s="34"/>
      <c r="J777" s="35" t="s">
        <v>185</v>
      </c>
      <c r="K777" s="36" t="s">
        <v>172</v>
      </c>
      <c r="L777" s="36">
        <v>9</v>
      </c>
      <c r="M777" s="37" t="s">
        <v>186</v>
      </c>
      <c r="N777" s="36"/>
      <c r="O777" s="36"/>
      <c r="P777" s="36"/>
      <c r="Q777" s="37" t="s">
        <v>177</v>
      </c>
      <c r="R777" s="38"/>
      <c r="S777" s="38"/>
      <c r="T777" s="38"/>
      <c r="U777" s="38"/>
      <c r="V777" s="38"/>
      <c r="W777" s="39" t="str">
        <f t="shared" si="414"/>
        <v>НФИбд</v>
      </c>
      <c r="X777" s="36" t="s">
        <v>258</v>
      </c>
      <c r="Y777" s="36">
        <v>1</v>
      </c>
      <c r="Z777" s="36">
        <v>1</v>
      </c>
      <c r="AA777" s="39">
        <f t="shared" si="415"/>
        <v>19</v>
      </c>
      <c r="AB777" s="36">
        <v>12</v>
      </c>
      <c r="AC777" s="36">
        <v>7</v>
      </c>
      <c r="AD777" s="40">
        <f t="shared" si="416"/>
        <v>1</v>
      </c>
      <c r="AE777" s="41">
        <f t="shared" si="417"/>
        <v>1</v>
      </c>
      <c r="AF777" s="41">
        <f t="shared" si="418"/>
        <v>19</v>
      </c>
      <c r="AG777" s="42" t="s">
        <v>80</v>
      </c>
      <c r="AH777" s="37" t="s">
        <v>169</v>
      </c>
      <c r="AI777" s="37"/>
      <c r="AJ777" s="43" t="s">
        <v>188</v>
      </c>
      <c r="AK777" s="37"/>
      <c r="AL777" s="44">
        <f t="shared" si="419"/>
        <v>0</v>
      </c>
      <c r="AM777" s="44">
        <f t="shared" si="420"/>
        <v>0</v>
      </c>
      <c r="AN777" s="44">
        <f t="shared" si="421"/>
        <v>0</v>
      </c>
      <c r="AO777" s="44">
        <f t="shared" si="422"/>
        <v>0</v>
      </c>
      <c r="AP777" s="44">
        <f t="shared" si="423"/>
        <v>0</v>
      </c>
      <c r="AQ777" s="44">
        <f t="shared" si="424"/>
        <v>0</v>
      </c>
      <c r="AR777" s="44">
        <f t="shared" si="425"/>
        <v>0</v>
      </c>
      <c r="AS777" s="44">
        <f t="shared" si="426"/>
        <v>0</v>
      </c>
      <c r="AT777" s="44">
        <f t="shared" si="427"/>
        <v>0</v>
      </c>
      <c r="AU777" s="44">
        <f t="shared" si="428"/>
        <v>0</v>
      </c>
      <c r="AV777" s="44">
        <f>IF(M777="ПП",РПП*AA777*(U777/1.5),IF(M777="ВП",ВПр*AA777*(U777/1.5),IF(M777="РПА",РПА*AA777*(U777/1.5),IF(M777="КПА",кпа*AA777*(U777/1.5),0))))</f>
        <v>0</v>
      </c>
      <c r="AW777" s="44">
        <f t="shared" si="429"/>
        <v>0</v>
      </c>
      <c r="AX777" s="44">
        <f t="shared" si="430"/>
        <v>0</v>
      </c>
      <c r="AY777" s="44">
        <f t="shared" si="431"/>
        <v>0</v>
      </c>
      <c r="AZ777" s="44">
        <f t="shared" si="432"/>
        <v>0</v>
      </c>
      <c r="BA777" s="44">
        <f t="shared" si="433"/>
        <v>0</v>
      </c>
      <c r="BB777" s="44">
        <f t="shared" si="434"/>
        <v>0</v>
      </c>
      <c r="BC777" s="44">
        <f t="shared" si="435"/>
        <v>0</v>
      </c>
      <c r="BD777" s="44">
        <f t="shared" si="436"/>
        <v>4.75</v>
      </c>
      <c r="BE777" s="45">
        <f t="shared" si="437"/>
        <v>4.75</v>
      </c>
      <c r="BF777" s="46"/>
      <c r="BG777" s="47">
        <f t="shared" si="438"/>
        <v>0</v>
      </c>
      <c r="BH777" s="47">
        <f t="shared" si="439"/>
        <v>0</v>
      </c>
      <c r="BI777" s="47">
        <f t="shared" si="440"/>
        <v>0</v>
      </c>
      <c r="BJ777" s="48">
        <f t="shared" si="441"/>
        <v>0</v>
      </c>
      <c r="BK777" s="48">
        <f t="shared" si="442"/>
        <v>0</v>
      </c>
      <c r="BL777" s="48">
        <f t="shared" si="443"/>
        <v>4.75</v>
      </c>
    </row>
    <row r="778" spans="1:64" s="2" customFormat="1" ht="30" customHeight="1">
      <c r="A778" s="29" t="str">
        <f t="shared" si="410"/>
        <v>Д</v>
      </c>
      <c r="B778" s="29" t="str">
        <f t="shared" si="411"/>
        <v>Б</v>
      </c>
      <c r="C778" s="30" t="s">
        <v>256</v>
      </c>
      <c r="D778" s="31" t="str">
        <f t="shared" si="412"/>
        <v>'02.03.02</v>
      </c>
      <c r="E778" s="32" t="str">
        <f t="shared" si="413"/>
        <v>Фундаментальная информатика и информационные технологии</v>
      </c>
      <c r="F778" s="33" t="s">
        <v>174</v>
      </c>
      <c r="G778" s="33" t="s">
        <v>75</v>
      </c>
      <c r="H778" s="34"/>
      <c r="I778" s="34"/>
      <c r="J778" s="35" t="s">
        <v>185</v>
      </c>
      <c r="K778" s="36" t="s">
        <v>172</v>
      </c>
      <c r="L778" s="36">
        <v>9</v>
      </c>
      <c r="M778" s="37" t="s">
        <v>186</v>
      </c>
      <c r="N778" s="36"/>
      <c r="O778" s="36"/>
      <c r="P778" s="36"/>
      <c r="Q778" s="37" t="s">
        <v>177</v>
      </c>
      <c r="R778" s="38"/>
      <c r="S778" s="38"/>
      <c r="T778" s="38"/>
      <c r="U778" s="38"/>
      <c r="V778" s="38"/>
      <c r="W778" s="39" t="str">
        <f t="shared" si="414"/>
        <v>НФИбд</v>
      </c>
      <c r="X778" s="36" t="s">
        <v>258</v>
      </c>
      <c r="Y778" s="36">
        <v>1</v>
      </c>
      <c r="Z778" s="36">
        <v>1</v>
      </c>
      <c r="AA778" s="39">
        <f t="shared" si="415"/>
        <v>19</v>
      </c>
      <c r="AB778" s="36">
        <v>12</v>
      </c>
      <c r="AC778" s="36">
        <v>7</v>
      </c>
      <c r="AD778" s="40">
        <f t="shared" si="416"/>
        <v>1</v>
      </c>
      <c r="AE778" s="41">
        <f t="shared" si="417"/>
        <v>1</v>
      </c>
      <c r="AF778" s="41">
        <f t="shared" si="418"/>
        <v>19</v>
      </c>
      <c r="AG778" s="42" t="s">
        <v>80</v>
      </c>
      <c r="AH778" s="37" t="s">
        <v>169</v>
      </c>
      <c r="AI778" s="37"/>
      <c r="AJ778" s="43" t="s">
        <v>189</v>
      </c>
      <c r="AK778" s="37"/>
      <c r="AL778" s="44">
        <f t="shared" si="419"/>
        <v>0</v>
      </c>
      <c r="AM778" s="44">
        <f t="shared" si="420"/>
        <v>0</v>
      </c>
      <c r="AN778" s="44">
        <f t="shared" si="421"/>
        <v>0</v>
      </c>
      <c r="AO778" s="44">
        <f t="shared" si="422"/>
        <v>0</v>
      </c>
      <c r="AP778" s="44">
        <f t="shared" si="423"/>
        <v>0</v>
      </c>
      <c r="AQ778" s="44">
        <f t="shared" si="424"/>
        <v>0</v>
      </c>
      <c r="AR778" s="44">
        <f t="shared" si="425"/>
        <v>0</v>
      </c>
      <c r="AS778" s="44">
        <f t="shared" si="426"/>
        <v>0</v>
      </c>
      <c r="AT778" s="44">
        <f t="shared" si="427"/>
        <v>0</v>
      </c>
      <c r="AU778" s="44">
        <f t="shared" si="428"/>
        <v>0</v>
      </c>
      <c r="AV778" s="44">
        <f>IF(M778="ПП",РПП*AA778*(U778/1.5),IF(M778="ВП",ВПр*AA778*(U778/1.5),IF(M778="РПА",РПА*AA778*(U778/1.5),IF(M778="КПА",кпа*AA778*(U778/1.5),0))))</f>
        <v>0</v>
      </c>
      <c r="AW778" s="44">
        <f t="shared" si="429"/>
        <v>0</v>
      </c>
      <c r="AX778" s="44">
        <f t="shared" si="430"/>
        <v>0</v>
      </c>
      <c r="AY778" s="44">
        <f t="shared" si="431"/>
        <v>0</v>
      </c>
      <c r="AZ778" s="44">
        <f t="shared" si="432"/>
        <v>0</v>
      </c>
      <c r="BA778" s="44">
        <f t="shared" si="433"/>
        <v>0</v>
      </c>
      <c r="BB778" s="44">
        <f t="shared" si="434"/>
        <v>0</v>
      </c>
      <c r="BC778" s="44">
        <f t="shared" si="435"/>
        <v>0</v>
      </c>
      <c r="BD778" s="44">
        <f t="shared" si="436"/>
        <v>4.75</v>
      </c>
      <c r="BE778" s="45">
        <f t="shared" si="437"/>
        <v>4.75</v>
      </c>
      <c r="BF778" s="46"/>
      <c r="BG778" s="47">
        <f t="shared" si="438"/>
        <v>0</v>
      </c>
      <c r="BH778" s="47">
        <f t="shared" si="439"/>
        <v>0</v>
      </c>
      <c r="BI778" s="47">
        <f t="shared" si="440"/>
        <v>0</v>
      </c>
      <c r="BJ778" s="48">
        <f t="shared" si="441"/>
        <v>0</v>
      </c>
      <c r="BK778" s="48">
        <f t="shared" si="442"/>
        <v>0</v>
      </c>
      <c r="BL778" s="48">
        <f t="shared" si="443"/>
        <v>4.75</v>
      </c>
    </row>
    <row r="779" spans="1:64" s="2" customFormat="1" ht="30" customHeight="1">
      <c r="A779" s="29" t="str">
        <f t="shared" si="410"/>
        <v>Д</v>
      </c>
      <c r="B779" s="29" t="str">
        <f t="shared" si="411"/>
        <v>Б</v>
      </c>
      <c r="C779" s="30" t="s">
        <v>256</v>
      </c>
      <c r="D779" s="31" t="str">
        <f t="shared" si="412"/>
        <v>'02.03.02</v>
      </c>
      <c r="E779" s="32" t="str">
        <f t="shared" si="413"/>
        <v>Фундаментальная информатика и информационные технологии</v>
      </c>
      <c r="F779" s="33" t="s">
        <v>174</v>
      </c>
      <c r="G779" s="33" t="s">
        <v>75</v>
      </c>
      <c r="H779" s="34"/>
      <c r="I779" s="34"/>
      <c r="J779" s="35" t="s">
        <v>185</v>
      </c>
      <c r="K779" s="36" t="s">
        <v>172</v>
      </c>
      <c r="L779" s="36">
        <v>9</v>
      </c>
      <c r="M779" s="37" t="s">
        <v>186</v>
      </c>
      <c r="N779" s="36"/>
      <c r="O779" s="36"/>
      <c r="P779" s="36"/>
      <c r="Q779" s="37" t="s">
        <v>177</v>
      </c>
      <c r="R779" s="38"/>
      <c r="S779" s="38"/>
      <c r="T779" s="38"/>
      <c r="U779" s="38"/>
      <c r="V779" s="38"/>
      <c r="W779" s="39" t="str">
        <f t="shared" si="414"/>
        <v>НФИбд</v>
      </c>
      <c r="X779" s="36" t="s">
        <v>258</v>
      </c>
      <c r="Y779" s="36">
        <v>1</v>
      </c>
      <c r="Z779" s="36">
        <v>1</v>
      </c>
      <c r="AA779" s="39">
        <f t="shared" si="415"/>
        <v>19</v>
      </c>
      <c r="AB779" s="36">
        <v>12</v>
      </c>
      <c r="AC779" s="36">
        <v>7</v>
      </c>
      <c r="AD779" s="40">
        <f t="shared" si="416"/>
        <v>1</v>
      </c>
      <c r="AE779" s="41">
        <f t="shared" si="417"/>
        <v>1</v>
      </c>
      <c r="AF779" s="41">
        <f t="shared" si="418"/>
        <v>19</v>
      </c>
      <c r="AG779" s="42" t="s">
        <v>80</v>
      </c>
      <c r="AH779" s="37" t="s">
        <v>169</v>
      </c>
      <c r="AI779" s="37"/>
      <c r="AJ779" s="43" t="s">
        <v>190</v>
      </c>
      <c r="AK779" s="37"/>
      <c r="AL779" s="44">
        <f t="shared" si="419"/>
        <v>0</v>
      </c>
      <c r="AM779" s="44">
        <f t="shared" si="420"/>
        <v>0</v>
      </c>
      <c r="AN779" s="44">
        <f t="shared" si="421"/>
        <v>0</v>
      </c>
      <c r="AO779" s="44">
        <f t="shared" si="422"/>
        <v>0</v>
      </c>
      <c r="AP779" s="44">
        <f t="shared" si="423"/>
        <v>0</v>
      </c>
      <c r="AQ779" s="44">
        <f t="shared" si="424"/>
        <v>0</v>
      </c>
      <c r="AR779" s="44">
        <f t="shared" si="425"/>
        <v>0</v>
      </c>
      <c r="AS779" s="44">
        <f t="shared" si="426"/>
        <v>0</v>
      </c>
      <c r="AT779" s="44">
        <f t="shared" si="427"/>
        <v>0</v>
      </c>
      <c r="AU779" s="44">
        <f t="shared" si="428"/>
        <v>0</v>
      </c>
      <c r="AV779" s="44">
        <f>IF(M779="ПП",РПП*AA779*(U779/1.5),IF(M779="ВП",ВПр*AA779*(U779/1.5),IF(M779="РПА",РПА*AA779*(U779/1.5),IF(M779="КПА",кпа*AA779*(U779/1.5),0))))</f>
        <v>0</v>
      </c>
      <c r="AW779" s="44">
        <f t="shared" si="429"/>
        <v>0</v>
      </c>
      <c r="AX779" s="44">
        <f t="shared" si="430"/>
        <v>0</v>
      </c>
      <c r="AY779" s="44">
        <f t="shared" si="431"/>
        <v>0</v>
      </c>
      <c r="AZ779" s="44">
        <f t="shared" si="432"/>
        <v>0</v>
      </c>
      <c r="BA779" s="44">
        <f t="shared" si="433"/>
        <v>0</v>
      </c>
      <c r="BB779" s="44">
        <f t="shared" si="434"/>
        <v>0</v>
      </c>
      <c r="BC779" s="44">
        <f t="shared" si="435"/>
        <v>0</v>
      </c>
      <c r="BD779" s="44">
        <f t="shared" si="436"/>
        <v>4.75</v>
      </c>
      <c r="BE779" s="45">
        <f t="shared" si="437"/>
        <v>4.75</v>
      </c>
      <c r="BF779" s="46"/>
      <c r="BG779" s="47">
        <f t="shared" si="438"/>
        <v>0</v>
      </c>
      <c r="BH779" s="47">
        <f t="shared" si="439"/>
        <v>0</v>
      </c>
      <c r="BI779" s="47">
        <f t="shared" si="440"/>
        <v>0</v>
      </c>
      <c r="BJ779" s="48">
        <f t="shared" si="441"/>
        <v>0</v>
      </c>
      <c r="BK779" s="48">
        <f t="shared" si="442"/>
        <v>0</v>
      </c>
      <c r="BL779" s="48">
        <f t="shared" si="443"/>
        <v>4.75</v>
      </c>
    </row>
    <row r="780" spans="1:64" s="2" customFormat="1" ht="30" customHeight="1">
      <c r="A780" s="29" t="str">
        <f t="shared" si="410"/>
        <v>Д</v>
      </c>
      <c r="B780" s="29" t="str">
        <f t="shared" si="411"/>
        <v>М</v>
      </c>
      <c r="C780" s="30" t="s">
        <v>259</v>
      </c>
      <c r="D780" s="31" t="str">
        <f t="shared" si="412"/>
        <v>'01.04.02</v>
      </c>
      <c r="E780" s="32" t="str">
        <f t="shared" si="413"/>
        <v>Теория вероятностей и математическая статистика</v>
      </c>
      <c r="F780" s="33" t="s">
        <v>74</v>
      </c>
      <c r="G780" s="33" t="s">
        <v>75</v>
      </c>
      <c r="H780" s="34"/>
      <c r="I780" s="34"/>
      <c r="J780" s="35" t="s">
        <v>260</v>
      </c>
      <c r="K780" s="36">
        <v>2</v>
      </c>
      <c r="L780" s="36">
        <v>18</v>
      </c>
      <c r="M780" s="37" t="s">
        <v>78</v>
      </c>
      <c r="N780" s="36">
        <v>1</v>
      </c>
      <c r="O780" s="36"/>
      <c r="P780" s="36"/>
      <c r="Q780" s="37"/>
      <c r="R780" s="38"/>
      <c r="S780" s="38"/>
      <c r="T780" s="38"/>
      <c r="U780" s="38"/>
      <c r="V780" s="38"/>
      <c r="W780" s="39" t="str">
        <f t="shared" si="414"/>
        <v>НПМмд</v>
      </c>
      <c r="X780" s="36" t="s">
        <v>127</v>
      </c>
      <c r="Y780" s="36">
        <v>1</v>
      </c>
      <c r="Z780" s="36">
        <v>1</v>
      </c>
      <c r="AA780" s="39">
        <f t="shared" si="415"/>
        <v>15</v>
      </c>
      <c r="AB780" s="36">
        <v>13</v>
      </c>
      <c r="AC780" s="36">
        <v>2</v>
      </c>
      <c r="AD780" s="40">
        <f t="shared" si="416"/>
        <v>15</v>
      </c>
      <c r="AE780" s="41">
        <f t="shared" si="417"/>
        <v>1</v>
      </c>
      <c r="AF780" s="41">
        <f t="shared" si="418"/>
        <v>1</v>
      </c>
      <c r="AG780" s="42" t="s">
        <v>93</v>
      </c>
      <c r="AH780" s="37" t="s">
        <v>81</v>
      </c>
      <c r="AI780" s="37" t="s">
        <v>94</v>
      </c>
      <c r="AJ780" s="43" t="s">
        <v>114</v>
      </c>
      <c r="AK780" s="37"/>
      <c r="AL780" s="44">
        <f t="shared" si="419"/>
        <v>18</v>
      </c>
      <c r="AM780" s="44">
        <f t="shared" si="420"/>
        <v>0</v>
      </c>
      <c r="AN780" s="44">
        <f t="shared" si="421"/>
        <v>0</v>
      </c>
      <c r="AO780" s="44">
        <f t="shared" si="422"/>
        <v>0</v>
      </c>
      <c r="AP780" s="44">
        <f t="shared" si="423"/>
        <v>0</v>
      </c>
      <c r="AQ780" s="44">
        <f t="shared" si="424"/>
        <v>0</v>
      </c>
      <c r="AR780" s="44">
        <f t="shared" si="425"/>
        <v>0.9</v>
      </c>
      <c r="AS780" s="44">
        <f t="shared" si="426"/>
        <v>0</v>
      </c>
      <c r="AT780" s="44">
        <f t="shared" si="427"/>
        <v>0</v>
      </c>
      <c r="AU780" s="44">
        <f t="shared" si="428"/>
        <v>0</v>
      </c>
      <c r="AV780" s="44">
        <f>IF(M780="ПП",РПП*AA780*(U780/1.5),IF(M780="ВП",ВПр*AA780*(U780/1.5),IF(M780="РПА",РПА*AA780*(U780/1.5),IF(M780="КПА",кпа*AA780*(U780/1.5),0))))</f>
        <v>0</v>
      </c>
      <c r="AW780" s="44">
        <f t="shared" si="429"/>
        <v>0</v>
      </c>
      <c r="AX780" s="44">
        <f t="shared" si="430"/>
        <v>0</v>
      </c>
      <c r="AY780" s="44">
        <f t="shared" si="431"/>
        <v>0</v>
      </c>
      <c r="AZ780" s="44">
        <f t="shared" si="432"/>
        <v>0</v>
      </c>
      <c r="BA780" s="44">
        <f t="shared" si="433"/>
        <v>0</v>
      </c>
      <c r="BB780" s="44">
        <f t="shared" si="434"/>
        <v>0</v>
      </c>
      <c r="BC780" s="44">
        <f t="shared" si="435"/>
        <v>0</v>
      </c>
      <c r="BD780" s="44">
        <f t="shared" si="436"/>
        <v>0</v>
      </c>
      <c r="BE780" s="45">
        <f t="shared" si="437"/>
        <v>18.899999999999999</v>
      </c>
      <c r="BF780" s="46"/>
      <c r="BG780" s="47">
        <f t="shared" si="438"/>
        <v>0</v>
      </c>
      <c r="BH780" s="47">
        <f t="shared" si="439"/>
        <v>0</v>
      </c>
      <c r="BI780" s="47">
        <f t="shared" si="440"/>
        <v>0</v>
      </c>
      <c r="BJ780" s="48">
        <f t="shared" si="441"/>
        <v>18</v>
      </c>
      <c r="BK780" s="48">
        <f t="shared" si="442"/>
        <v>0.5</v>
      </c>
      <c r="BL780" s="48">
        <f t="shared" si="443"/>
        <v>0.9</v>
      </c>
    </row>
    <row r="781" spans="1:64" s="2" customFormat="1" ht="30" customHeight="1">
      <c r="A781" s="29" t="str">
        <f t="shared" si="410"/>
        <v>Д</v>
      </c>
      <c r="B781" s="29" t="str">
        <f t="shared" si="411"/>
        <v>М</v>
      </c>
      <c r="C781" s="30" t="s">
        <v>259</v>
      </c>
      <c r="D781" s="31" t="str">
        <f t="shared" si="412"/>
        <v>'01.04.02</v>
      </c>
      <c r="E781" s="32" t="str">
        <f t="shared" si="413"/>
        <v>Теория вероятностей и математическая статистика</v>
      </c>
      <c r="F781" s="33" t="s">
        <v>74</v>
      </c>
      <c r="G781" s="33" t="s">
        <v>75</v>
      </c>
      <c r="H781" s="34"/>
      <c r="I781" s="34"/>
      <c r="J781" s="35" t="s">
        <v>260</v>
      </c>
      <c r="K781" s="36">
        <v>2</v>
      </c>
      <c r="L781" s="36">
        <v>18</v>
      </c>
      <c r="M781" s="37" t="s">
        <v>84</v>
      </c>
      <c r="N781" s="36"/>
      <c r="O781" s="36"/>
      <c r="P781" s="36">
        <v>1</v>
      </c>
      <c r="Q781" s="37" t="s">
        <v>85</v>
      </c>
      <c r="R781" s="38"/>
      <c r="S781" s="38"/>
      <c r="T781" s="38"/>
      <c r="U781" s="38"/>
      <c r="V781" s="38"/>
      <c r="W781" s="39" t="str">
        <f t="shared" si="414"/>
        <v>НПМмд</v>
      </c>
      <c r="X781" s="36" t="s">
        <v>127</v>
      </c>
      <c r="Y781" s="36">
        <v>1</v>
      </c>
      <c r="Z781" s="36">
        <v>1</v>
      </c>
      <c r="AA781" s="39">
        <f t="shared" si="415"/>
        <v>15</v>
      </c>
      <c r="AB781" s="49">
        <v>13</v>
      </c>
      <c r="AC781" s="49">
        <v>2</v>
      </c>
      <c r="AD781" s="40">
        <f t="shared" si="416"/>
        <v>12</v>
      </c>
      <c r="AE781" s="41">
        <f t="shared" si="417"/>
        <v>1</v>
      </c>
      <c r="AF781" s="41">
        <f t="shared" si="418"/>
        <v>1.25</v>
      </c>
      <c r="AG781" s="42" t="s">
        <v>93</v>
      </c>
      <c r="AH781" s="37" t="s">
        <v>81</v>
      </c>
      <c r="AI781" s="37" t="s">
        <v>94</v>
      </c>
      <c r="AJ781" s="43" t="s">
        <v>114</v>
      </c>
      <c r="AK781" s="37"/>
      <c r="AL781" s="44">
        <f t="shared" si="419"/>
        <v>0</v>
      </c>
      <c r="AM781" s="44">
        <f t="shared" si="420"/>
        <v>18</v>
      </c>
      <c r="AN781" s="44">
        <f t="shared" si="421"/>
        <v>0</v>
      </c>
      <c r="AO781" s="44">
        <f t="shared" si="422"/>
        <v>4.95</v>
      </c>
      <c r="AP781" s="44">
        <f t="shared" si="423"/>
        <v>7.5</v>
      </c>
      <c r="AQ781" s="44">
        <f t="shared" si="424"/>
        <v>1</v>
      </c>
      <c r="AR781" s="44">
        <f t="shared" si="425"/>
        <v>0</v>
      </c>
      <c r="AS781" s="44">
        <f t="shared" si="426"/>
        <v>0</v>
      </c>
      <c r="AT781" s="44">
        <f t="shared" si="427"/>
        <v>0</v>
      </c>
      <c r="AU781" s="44">
        <f t="shared" si="428"/>
        <v>0</v>
      </c>
      <c r="AV781" s="44">
        <f>IF(M781="ПП",РПП*AA781*(U781/1.5),IF(M781="ВП",ВПр*AA781*(U781/1.5),IF(M781="РПА",РПА*AA781*(U781/1.5),IF(M781="КПА",кпа*AA781*(U781/1.5),0))))</f>
        <v>0</v>
      </c>
      <c r="AW781" s="44">
        <f t="shared" si="429"/>
        <v>0</v>
      </c>
      <c r="AX781" s="44">
        <f t="shared" si="430"/>
        <v>0</v>
      </c>
      <c r="AY781" s="44">
        <f t="shared" si="431"/>
        <v>0</v>
      </c>
      <c r="AZ781" s="44">
        <f t="shared" si="432"/>
        <v>0</v>
      </c>
      <c r="BA781" s="44">
        <f t="shared" si="433"/>
        <v>0</v>
      </c>
      <c r="BB781" s="44">
        <f t="shared" si="434"/>
        <v>0</v>
      </c>
      <c r="BC781" s="44">
        <f t="shared" si="435"/>
        <v>0</v>
      </c>
      <c r="BD781" s="44">
        <f t="shared" si="436"/>
        <v>0</v>
      </c>
      <c r="BE781" s="45">
        <f t="shared" si="437"/>
        <v>31.45</v>
      </c>
      <c r="BF781" s="46"/>
      <c r="BG781" s="47">
        <f t="shared" si="438"/>
        <v>0</v>
      </c>
      <c r="BH781" s="47">
        <f t="shared" si="439"/>
        <v>0</v>
      </c>
      <c r="BI781" s="47">
        <f t="shared" si="440"/>
        <v>0</v>
      </c>
      <c r="BJ781" s="48">
        <f t="shared" si="441"/>
        <v>18</v>
      </c>
      <c r="BK781" s="48">
        <f t="shared" si="442"/>
        <v>0.5</v>
      </c>
      <c r="BL781" s="48">
        <f t="shared" si="443"/>
        <v>13.45</v>
      </c>
    </row>
    <row r="782" spans="1:64" s="2" customFormat="1" ht="30" customHeight="1">
      <c r="A782" s="29" t="str">
        <f t="shared" si="410"/>
        <v>Д</v>
      </c>
      <c r="B782" s="29" t="str">
        <f t="shared" si="411"/>
        <v>М</v>
      </c>
      <c r="C782" s="30" t="s">
        <v>259</v>
      </c>
      <c r="D782" s="31" t="str">
        <f t="shared" si="412"/>
        <v>'01.04.02</v>
      </c>
      <c r="E782" s="32" t="str">
        <f t="shared" si="413"/>
        <v>Теория вероятностей и математическая статистика</v>
      </c>
      <c r="F782" s="33" t="s">
        <v>74</v>
      </c>
      <c r="G782" s="33" t="s">
        <v>75</v>
      </c>
      <c r="H782" s="34"/>
      <c r="I782" s="34"/>
      <c r="J782" s="35" t="s">
        <v>261</v>
      </c>
      <c r="K782" s="36">
        <v>2</v>
      </c>
      <c r="L782" s="36">
        <v>18</v>
      </c>
      <c r="M782" s="37" t="s">
        <v>78</v>
      </c>
      <c r="N782" s="36">
        <v>1</v>
      </c>
      <c r="O782" s="36"/>
      <c r="P782" s="36"/>
      <c r="Q782" s="37"/>
      <c r="R782" s="36"/>
      <c r="S782" s="36"/>
      <c r="T782" s="36"/>
      <c r="U782" s="36"/>
      <c r="V782" s="36"/>
      <c r="W782" s="39" t="str">
        <f t="shared" si="414"/>
        <v>НПМмд</v>
      </c>
      <c r="X782" s="36" t="s">
        <v>127</v>
      </c>
      <c r="Y782" s="36">
        <v>1</v>
      </c>
      <c r="Z782" s="36">
        <v>1</v>
      </c>
      <c r="AA782" s="39">
        <f t="shared" si="415"/>
        <v>15</v>
      </c>
      <c r="AB782" s="36">
        <v>13</v>
      </c>
      <c r="AC782" s="36">
        <v>2</v>
      </c>
      <c r="AD782" s="40">
        <f t="shared" si="416"/>
        <v>15</v>
      </c>
      <c r="AE782" s="41">
        <f t="shared" si="417"/>
        <v>1</v>
      </c>
      <c r="AF782" s="41">
        <f t="shared" si="418"/>
        <v>1</v>
      </c>
      <c r="AG782" s="42" t="s">
        <v>93</v>
      </c>
      <c r="AH782" s="37" t="s">
        <v>81</v>
      </c>
      <c r="AI782" s="37" t="s">
        <v>94</v>
      </c>
      <c r="AJ782" s="43" t="s">
        <v>248</v>
      </c>
      <c r="AK782" s="37"/>
      <c r="AL782" s="44">
        <f t="shared" si="419"/>
        <v>18</v>
      </c>
      <c r="AM782" s="44">
        <f t="shared" si="420"/>
        <v>0</v>
      </c>
      <c r="AN782" s="44">
        <f t="shared" si="421"/>
        <v>0</v>
      </c>
      <c r="AO782" s="44">
        <f t="shared" si="422"/>
        <v>0</v>
      </c>
      <c r="AP782" s="44">
        <f t="shared" si="423"/>
        <v>0</v>
      </c>
      <c r="AQ782" s="44">
        <f t="shared" si="424"/>
        <v>0</v>
      </c>
      <c r="AR782" s="44">
        <f t="shared" si="425"/>
        <v>0.9</v>
      </c>
      <c r="AS782" s="44">
        <f t="shared" si="426"/>
        <v>0</v>
      </c>
      <c r="AT782" s="44">
        <f t="shared" si="427"/>
        <v>0</v>
      </c>
      <c r="AU782" s="44">
        <f t="shared" si="428"/>
        <v>0</v>
      </c>
      <c r="AV782" s="44">
        <f>IF(M782="ПП",РПП*AA782*(U782/1.5),IF(M782="ВП",ВПр*AA782*(U782/1.5),IF(M782="РПА",РПА*AA782*(U782/1.5),IF(M782="КПА",кпа*AA782*(U782/1.5),0))))</f>
        <v>0</v>
      </c>
      <c r="AW782" s="44">
        <f t="shared" si="429"/>
        <v>0</v>
      </c>
      <c r="AX782" s="44">
        <f t="shared" si="430"/>
        <v>0</v>
      </c>
      <c r="AY782" s="44">
        <f t="shared" si="431"/>
        <v>0</v>
      </c>
      <c r="AZ782" s="44">
        <f t="shared" si="432"/>
        <v>0</v>
      </c>
      <c r="BA782" s="44">
        <f t="shared" si="433"/>
        <v>0</v>
      </c>
      <c r="BB782" s="44">
        <f t="shared" si="434"/>
        <v>0</v>
      </c>
      <c r="BC782" s="44">
        <f t="shared" si="435"/>
        <v>0</v>
      </c>
      <c r="BD782" s="44">
        <f t="shared" si="436"/>
        <v>0</v>
      </c>
      <c r="BE782" s="45">
        <f t="shared" si="437"/>
        <v>18.899999999999999</v>
      </c>
      <c r="BF782" s="46"/>
      <c r="BG782" s="47">
        <f t="shared" si="438"/>
        <v>0</v>
      </c>
      <c r="BH782" s="47">
        <f t="shared" si="439"/>
        <v>0</v>
      </c>
      <c r="BI782" s="47">
        <f t="shared" si="440"/>
        <v>0</v>
      </c>
      <c r="BJ782" s="48">
        <f t="shared" si="441"/>
        <v>18</v>
      </c>
      <c r="BK782" s="48">
        <f t="shared" si="442"/>
        <v>0.5</v>
      </c>
      <c r="BL782" s="48">
        <f t="shared" si="443"/>
        <v>0.9</v>
      </c>
    </row>
    <row r="783" spans="1:64" s="2" customFormat="1" ht="30" customHeight="1">
      <c r="A783" s="29" t="str">
        <f t="shared" si="410"/>
        <v>Д</v>
      </c>
      <c r="B783" s="29" t="str">
        <f t="shared" si="411"/>
        <v>М</v>
      </c>
      <c r="C783" s="30" t="s">
        <v>259</v>
      </c>
      <c r="D783" s="31" t="str">
        <f t="shared" si="412"/>
        <v>'01.04.02</v>
      </c>
      <c r="E783" s="32" t="str">
        <f t="shared" si="413"/>
        <v>Теория вероятностей и математическая статистика</v>
      </c>
      <c r="F783" s="33" t="s">
        <v>74</v>
      </c>
      <c r="G783" s="33" t="s">
        <v>75</v>
      </c>
      <c r="H783" s="34"/>
      <c r="I783" s="34"/>
      <c r="J783" s="35" t="s">
        <v>261</v>
      </c>
      <c r="K783" s="36">
        <v>2</v>
      </c>
      <c r="L783" s="36">
        <v>18</v>
      </c>
      <c r="M783" s="37" t="s">
        <v>84</v>
      </c>
      <c r="N783" s="36"/>
      <c r="O783" s="36"/>
      <c r="P783" s="36">
        <v>1</v>
      </c>
      <c r="Q783" s="37" t="s">
        <v>85</v>
      </c>
      <c r="R783" s="36"/>
      <c r="S783" s="36"/>
      <c r="T783" s="36"/>
      <c r="U783" s="36"/>
      <c r="V783" s="36"/>
      <c r="W783" s="39" t="str">
        <f t="shared" si="414"/>
        <v>НПМмд</v>
      </c>
      <c r="X783" s="36" t="s">
        <v>127</v>
      </c>
      <c r="Y783" s="36">
        <v>1</v>
      </c>
      <c r="Z783" s="36">
        <v>1</v>
      </c>
      <c r="AA783" s="39">
        <f t="shared" si="415"/>
        <v>15</v>
      </c>
      <c r="AB783" s="49">
        <v>13</v>
      </c>
      <c r="AC783" s="49">
        <v>2</v>
      </c>
      <c r="AD783" s="40">
        <f t="shared" si="416"/>
        <v>12</v>
      </c>
      <c r="AE783" s="41">
        <f t="shared" si="417"/>
        <v>1</v>
      </c>
      <c r="AF783" s="41">
        <f t="shared" si="418"/>
        <v>1.25</v>
      </c>
      <c r="AG783" s="42" t="s">
        <v>93</v>
      </c>
      <c r="AH783" s="37" t="s">
        <v>81</v>
      </c>
      <c r="AI783" s="37" t="s">
        <v>94</v>
      </c>
      <c r="AJ783" s="43" t="s">
        <v>248</v>
      </c>
      <c r="AK783" s="37"/>
      <c r="AL783" s="44">
        <f t="shared" si="419"/>
        <v>0</v>
      </c>
      <c r="AM783" s="44">
        <f t="shared" si="420"/>
        <v>18</v>
      </c>
      <c r="AN783" s="44">
        <f t="shared" si="421"/>
        <v>0</v>
      </c>
      <c r="AO783" s="44">
        <f t="shared" si="422"/>
        <v>4.95</v>
      </c>
      <c r="AP783" s="44">
        <f t="shared" si="423"/>
        <v>7.5</v>
      </c>
      <c r="AQ783" s="44">
        <f t="shared" si="424"/>
        <v>1</v>
      </c>
      <c r="AR783" s="44">
        <f t="shared" si="425"/>
        <v>0</v>
      </c>
      <c r="AS783" s="44">
        <f t="shared" si="426"/>
        <v>0</v>
      </c>
      <c r="AT783" s="44">
        <f t="shared" si="427"/>
        <v>0</v>
      </c>
      <c r="AU783" s="44">
        <f t="shared" si="428"/>
        <v>0</v>
      </c>
      <c r="AV783" s="44">
        <f>IF(M783="ПП",РПП*AA783*(U783/1.5),IF(M783="ВП",ВПр*AA783*(U783/1.5),IF(M783="РПА",РПА*AA783*(U783/1.5),IF(M783="КПА",кпа*AA783*(U783/1.5),0))))</f>
        <v>0</v>
      </c>
      <c r="AW783" s="44">
        <f t="shared" si="429"/>
        <v>0</v>
      </c>
      <c r="AX783" s="44">
        <f t="shared" si="430"/>
        <v>0</v>
      </c>
      <c r="AY783" s="44">
        <f t="shared" si="431"/>
        <v>0</v>
      </c>
      <c r="AZ783" s="44">
        <f t="shared" si="432"/>
        <v>0</v>
      </c>
      <c r="BA783" s="44">
        <f t="shared" si="433"/>
        <v>0</v>
      </c>
      <c r="BB783" s="44">
        <f t="shared" si="434"/>
        <v>0</v>
      </c>
      <c r="BC783" s="44">
        <f t="shared" si="435"/>
        <v>0</v>
      </c>
      <c r="BD783" s="44">
        <f t="shared" si="436"/>
        <v>0</v>
      </c>
      <c r="BE783" s="45">
        <f t="shared" si="437"/>
        <v>31.45</v>
      </c>
      <c r="BF783" s="46"/>
      <c r="BG783" s="47">
        <f t="shared" si="438"/>
        <v>0</v>
      </c>
      <c r="BH783" s="47">
        <f t="shared" si="439"/>
        <v>0</v>
      </c>
      <c r="BI783" s="47">
        <f t="shared" si="440"/>
        <v>0</v>
      </c>
      <c r="BJ783" s="48">
        <f t="shared" si="441"/>
        <v>18</v>
      </c>
      <c r="BK783" s="48">
        <f t="shared" si="442"/>
        <v>0.5</v>
      </c>
      <c r="BL783" s="48">
        <f t="shared" si="443"/>
        <v>13.45</v>
      </c>
    </row>
    <row r="784" spans="1:64" s="2" customFormat="1" ht="30" customHeight="1">
      <c r="A784" s="29" t="str">
        <f t="shared" si="410"/>
        <v>Д</v>
      </c>
      <c r="B784" s="29" t="str">
        <f t="shared" si="411"/>
        <v>М</v>
      </c>
      <c r="C784" s="30" t="s">
        <v>259</v>
      </c>
      <c r="D784" s="31" t="str">
        <f t="shared" si="412"/>
        <v>'01.04.02</v>
      </c>
      <c r="E784" s="32" t="str">
        <f t="shared" si="413"/>
        <v>Теория вероятностей и математическая статистика</v>
      </c>
      <c r="F784" s="33" t="s">
        <v>74</v>
      </c>
      <c r="G784" s="33" t="s">
        <v>75</v>
      </c>
      <c r="H784" s="34"/>
      <c r="I784" s="34"/>
      <c r="J784" s="35" t="s">
        <v>262</v>
      </c>
      <c r="K784" s="36">
        <v>2</v>
      </c>
      <c r="L784" s="36">
        <v>18</v>
      </c>
      <c r="M784" s="37" t="s">
        <v>78</v>
      </c>
      <c r="N784" s="36">
        <v>1</v>
      </c>
      <c r="O784" s="36"/>
      <c r="P784" s="36"/>
      <c r="Q784" s="37" t="s">
        <v>91</v>
      </c>
      <c r="R784" s="36"/>
      <c r="S784" s="36"/>
      <c r="T784" s="36"/>
      <c r="U784" s="36"/>
      <c r="V784" s="36"/>
      <c r="W784" s="39" t="str">
        <f t="shared" si="414"/>
        <v>НПМмд</v>
      </c>
      <c r="X784" s="36" t="s">
        <v>127</v>
      </c>
      <c r="Y784" s="36">
        <v>1</v>
      </c>
      <c r="Z784" s="36">
        <v>1</v>
      </c>
      <c r="AA784" s="39">
        <f t="shared" si="415"/>
        <v>15</v>
      </c>
      <c r="AB784" s="36">
        <v>13</v>
      </c>
      <c r="AC784" s="36">
        <v>2</v>
      </c>
      <c r="AD784" s="40">
        <f t="shared" si="416"/>
        <v>15</v>
      </c>
      <c r="AE784" s="41">
        <f t="shared" si="417"/>
        <v>1</v>
      </c>
      <c r="AF784" s="41">
        <f t="shared" si="418"/>
        <v>1</v>
      </c>
      <c r="AG784" s="42" t="s">
        <v>93</v>
      </c>
      <c r="AH784" s="37" t="s">
        <v>81</v>
      </c>
      <c r="AI784" s="37" t="s">
        <v>82</v>
      </c>
      <c r="AJ784" s="43" t="s">
        <v>187</v>
      </c>
      <c r="AK784" s="37"/>
      <c r="AL784" s="44">
        <f t="shared" si="419"/>
        <v>18</v>
      </c>
      <c r="AM784" s="44">
        <f t="shared" si="420"/>
        <v>0</v>
      </c>
      <c r="AN784" s="44">
        <f t="shared" si="421"/>
        <v>0</v>
      </c>
      <c r="AO784" s="44">
        <f t="shared" si="422"/>
        <v>4.95</v>
      </c>
      <c r="AP784" s="44">
        <f t="shared" si="423"/>
        <v>7.5</v>
      </c>
      <c r="AQ784" s="44">
        <f t="shared" si="424"/>
        <v>1</v>
      </c>
      <c r="AR784" s="44">
        <f t="shared" si="425"/>
        <v>0.9</v>
      </c>
      <c r="AS784" s="44">
        <f t="shared" si="426"/>
        <v>0</v>
      </c>
      <c r="AT784" s="44">
        <f t="shared" si="427"/>
        <v>0</v>
      </c>
      <c r="AU784" s="44">
        <f t="shared" si="428"/>
        <v>0</v>
      </c>
      <c r="AV784" s="44">
        <f>IF(M784="ПП",РПП*AA784*(U784/1.5),IF(M784="ВП",ВПр*AA784*(U784/1.5),IF(M784="РПА",РПА*AA784*(U784/1.5),IF(M784="КПА",кпа*AA784*(U784/1.5),0))))</f>
        <v>0</v>
      </c>
      <c r="AW784" s="44">
        <f t="shared" si="429"/>
        <v>0</v>
      </c>
      <c r="AX784" s="44">
        <f t="shared" si="430"/>
        <v>0</v>
      </c>
      <c r="AY784" s="44">
        <f t="shared" si="431"/>
        <v>0</v>
      </c>
      <c r="AZ784" s="44">
        <f t="shared" si="432"/>
        <v>0</v>
      </c>
      <c r="BA784" s="44">
        <f t="shared" si="433"/>
        <v>0</v>
      </c>
      <c r="BB784" s="44">
        <f t="shared" si="434"/>
        <v>0</v>
      </c>
      <c r="BC784" s="44">
        <f t="shared" si="435"/>
        <v>0</v>
      </c>
      <c r="BD784" s="44">
        <f t="shared" si="436"/>
        <v>0</v>
      </c>
      <c r="BE784" s="45">
        <f t="shared" si="437"/>
        <v>32.35</v>
      </c>
      <c r="BF784" s="46"/>
      <c r="BG784" s="47">
        <f t="shared" si="438"/>
        <v>0</v>
      </c>
      <c r="BH784" s="47">
        <f t="shared" si="439"/>
        <v>0</v>
      </c>
      <c r="BI784" s="47">
        <f t="shared" si="440"/>
        <v>0</v>
      </c>
      <c r="BJ784" s="48">
        <f t="shared" si="441"/>
        <v>18</v>
      </c>
      <c r="BK784" s="48">
        <f t="shared" si="442"/>
        <v>0.5</v>
      </c>
      <c r="BL784" s="48">
        <f t="shared" si="443"/>
        <v>14.35</v>
      </c>
    </row>
    <row r="785" spans="1:64" s="2" customFormat="1" ht="30" customHeight="1">
      <c r="A785" s="29" t="str">
        <f t="shared" si="410"/>
        <v>Д</v>
      </c>
      <c r="B785" s="29" t="str">
        <f t="shared" si="411"/>
        <v>М</v>
      </c>
      <c r="C785" s="30" t="s">
        <v>259</v>
      </c>
      <c r="D785" s="31" t="str">
        <f t="shared" si="412"/>
        <v>'01.04.02</v>
      </c>
      <c r="E785" s="32" t="str">
        <f t="shared" si="413"/>
        <v>Теория вероятностей и математическая статистика</v>
      </c>
      <c r="F785" s="33" t="s">
        <v>74</v>
      </c>
      <c r="G785" s="33" t="s">
        <v>75</v>
      </c>
      <c r="H785" s="34"/>
      <c r="I785" s="34"/>
      <c r="J785" s="35" t="s">
        <v>262</v>
      </c>
      <c r="K785" s="36">
        <v>2</v>
      </c>
      <c r="L785" s="36">
        <v>18</v>
      </c>
      <c r="M785" s="37" t="s">
        <v>108</v>
      </c>
      <c r="N785" s="36"/>
      <c r="O785" s="36">
        <v>1</v>
      </c>
      <c r="P785" s="36"/>
      <c r="Q785" s="37"/>
      <c r="R785" s="36"/>
      <c r="S785" s="36"/>
      <c r="T785" s="36"/>
      <c r="U785" s="36"/>
      <c r="V785" s="36"/>
      <c r="W785" s="39" t="str">
        <f t="shared" si="414"/>
        <v>НПМмд</v>
      </c>
      <c r="X785" s="36" t="s">
        <v>127</v>
      </c>
      <c r="Y785" s="36">
        <v>1</v>
      </c>
      <c r="Z785" s="36">
        <v>1</v>
      </c>
      <c r="AA785" s="39">
        <f t="shared" si="415"/>
        <v>15</v>
      </c>
      <c r="AB785" s="49">
        <v>13</v>
      </c>
      <c r="AC785" s="49">
        <v>2</v>
      </c>
      <c r="AD785" s="40">
        <f t="shared" si="416"/>
        <v>12</v>
      </c>
      <c r="AE785" s="41">
        <f t="shared" si="417"/>
        <v>1</v>
      </c>
      <c r="AF785" s="41">
        <f t="shared" si="418"/>
        <v>1.25</v>
      </c>
      <c r="AG785" s="42" t="s">
        <v>93</v>
      </c>
      <c r="AH785" s="37" t="s">
        <v>81</v>
      </c>
      <c r="AI785" s="37" t="s">
        <v>82</v>
      </c>
      <c r="AJ785" s="43" t="s">
        <v>187</v>
      </c>
      <c r="AK785" s="37"/>
      <c r="AL785" s="44">
        <f t="shared" si="419"/>
        <v>0</v>
      </c>
      <c r="AM785" s="44">
        <f t="shared" si="420"/>
        <v>0</v>
      </c>
      <c r="AN785" s="44">
        <f t="shared" si="421"/>
        <v>18</v>
      </c>
      <c r="AO785" s="44">
        <f t="shared" si="422"/>
        <v>0</v>
      </c>
      <c r="AP785" s="44">
        <f t="shared" si="423"/>
        <v>0</v>
      </c>
      <c r="AQ785" s="44">
        <f t="shared" si="424"/>
        <v>0</v>
      </c>
      <c r="AR785" s="44">
        <f t="shared" si="425"/>
        <v>0</v>
      </c>
      <c r="AS785" s="44">
        <f t="shared" si="426"/>
        <v>0</v>
      </c>
      <c r="AT785" s="44">
        <f t="shared" si="427"/>
        <v>0</v>
      </c>
      <c r="AU785" s="44">
        <f t="shared" si="428"/>
        <v>0</v>
      </c>
      <c r="AV785" s="44">
        <f>IF(M785="ПП",РПП*AA785*(U785/1.5),IF(M785="ВП",ВПр*AA785*(U785/1.5),IF(M785="РПА",РПА*AA785*(U785/1.5),IF(M785="КПА",кпа*AA785*(U785/1.5),0))))</f>
        <v>0</v>
      </c>
      <c r="AW785" s="44">
        <f t="shared" si="429"/>
        <v>0</v>
      </c>
      <c r="AX785" s="44">
        <f t="shared" si="430"/>
        <v>0</v>
      </c>
      <c r="AY785" s="44">
        <f t="shared" si="431"/>
        <v>0</v>
      </c>
      <c r="AZ785" s="44">
        <f t="shared" si="432"/>
        <v>0</v>
      </c>
      <c r="BA785" s="44">
        <f t="shared" si="433"/>
        <v>0</v>
      </c>
      <c r="BB785" s="44">
        <f t="shared" si="434"/>
        <v>0</v>
      </c>
      <c r="BC785" s="44">
        <f t="shared" si="435"/>
        <v>0</v>
      </c>
      <c r="BD785" s="44">
        <f t="shared" si="436"/>
        <v>0</v>
      </c>
      <c r="BE785" s="45">
        <f t="shared" si="437"/>
        <v>18</v>
      </c>
      <c r="BF785" s="46"/>
      <c r="BG785" s="47">
        <f t="shared" si="438"/>
        <v>0</v>
      </c>
      <c r="BH785" s="47">
        <f t="shared" si="439"/>
        <v>0</v>
      </c>
      <c r="BI785" s="47">
        <f t="shared" si="440"/>
        <v>0</v>
      </c>
      <c r="BJ785" s="48">
        <f t="shared" si="441"/>
        <v>18</v>
      </c>
      <c r="BK785" s="48">
        <f t="shared" si="442"/>
        <v>0.5</v>
      </c>
      <c r="BL785" s="48">
        <f t="shared" si="443"/>
        <v>0</v>
      </c>
    </row>
    <row r="786" spans="1:64" s="2" customFormat="1" ht="30" customHeight="1">
      <c r="A786" s="29" t="str">
        <f t="shared" si="410"/>
        <v>Д</v>
      </c>
      <c r="B786" s="29" t="str">
        <f t="shared" si="411"/>
        <v>М</v>
      </c>
      <c r="C786" s="30" t="s">
        <v>259</v>
      </c>
      <c r="D786" s="31" t="str">
        <f t="shared" si="412"/>
        <v>'01.04.02</v>
      </c>
      <c r="E786" s="32" t="str">
        <f t="shared" si="413"/>
        <v>Теория вероятностей и математическая статистика</v>
      </c>
      <c r="F786" s="33" t="s">
        <v>74</v>
      </c>
      <c r="G786" s="33" t="s">
        <v>89</v>
      </c>
      <c r="H786" s="34"/>
      <c r="I786" s="34"/>
      <c r="J786" s="35" t="s">
        <v>263</v>
      </c>
      <c r="K786" s="36">
        <v>1</v>
      </c>
      <c r="L786" s="36">
        <v>18</v>
      </c>
      <c r="M786" s="37" t="s">
        <v>78</v>
      </c>
      <c r="N786" s="36">
        <v>1</v>
      </c>
      <c r="O786" s="36"/>
      <c r="P786" s="36"/>
      <c r="Q786" s="37" t="s">
        <v>91</v>
      </c>
      <c r="R786" s="36"/>
      <c r="S786" s="36"/>
      <c r="T786" s="36"/>
      <c r="U786" s="36"/>
      <c r="V786" s="36"/>
      <c r="W786" s="39" t="str">
        <f t="shared" si="414"/>
        <v>НПМмд</v>
      </c>
      <c r="X786" s="36" t="s">
        <v>127</v>
      </c>
      <c r="Y786" s="36">
        <v>1</v>
      </c>
      <c r="Z786" s="36">
        <v>1</v>
      </c>
      <c r="AA786" s="39">
        <f t="shared" si="415"/>
        <v>15</v>
      </c>
      <c r="AB786" s="36">
        <v>13</v>
      </c>
      <c r="AC786" s="36">
        <v>2</v>
      </c>
      <c r="AD786" s="40">
        <f t="shared" si="416"/>
        <v>15</v>
      </c>
      <c r="AE786" s="41">
        <f t="shared" si="417"/>
        <v>1</v>
      </c>
      <c r="AF786" s="41">
        <f t="shared" si="418"/>
        <v>1</v>
      </c>
      <c r="AG786" s="42" t="s">
        <v>80</v>
      </c>
      <c r="AH786" s="37" t="s">
        <v>81</v>
      </c>
      <c r="AI786" s="37" t="s">
        <v>94</v>
      </c>
      <c r="AJ786" s="43" t="s">
        <v>99</v>
      </c>
      <c r="AK786" s="37"/>
      <c r="AL786" s="44">
        <f t="shared" si="419"/>
        <v>18</v>
      </c>
      <c r="AM786" s="44">
        <f t="shared" si="420"/>
        <v>0</v>
      </c>
      <c r="AN786" s="44">
        <f t="shared" si="421"/>
        <v>0</v>
      </c>
      <c r="AO786" s="44">
        <f t="shared" si="422"/>
        <v>4.95</v>
      </c>
      <c r="AP786" s="44">
        <f t="shared" si="423"/>
        <v>7.5</v>
      </c>
      <c r="AQ786" s="44">
        <f t="shared" si="424"/>
        <v>1</v>
      </c>
      <c r="AR786" s="44">
        <f t="shared" si="425"/>
        <v>0.9</v>
      </c>
      <c r="AS786" s="44">
        <f t="shared" si="426"/>
        <v>0</v>
      </c>
      <c r="AT786" s="44">
        <f t="shared" si="427"/>
        <v>0</v>
      </c>
      <c r="AU786" s="44">
        <f t="shared" si="428"/>
        <v>0</v>
      </c>
      <c r="AV786" s="44">
        <f>IF(M786="ПП",РПП*AA786*(U786/1.5),IF(M786="ВП",ВПр*AA786*(U786/1.5),IF(M786="РПА",РПА*AA786*(U786/1.5),IF(M786="КПА",кпа*AA786*(U786/1.5),0))))</f>
        <v>0</v>
      </c>
      <c r="AW786" s="44">
        <f t="shared" si="429"/>
        <v>0</v>
      </c>
      <c r="AX786" s="44">
        <f t="shared" si="430"/>
        <v>0</v>
      </c>
      <c r="AY786" s="44">
        <f t="shared" si="431"/>
        <v>0</v>
      </c>
      <c r="AZ786" s="44">
        <f t="shared" si="432"/>
        <v>0</v>
      </c>
      <c r="BA786" s="44">
        <f t="shared" si="433"/>
        <v>0</v>
      </c>
      <c r="BB786" s="44">
        <f t="shared" si="434"/>
        <v>0</v>
      </c>
      <c r="BC786" s="44">
        <f t="shared" si="435"/>
        <v>0</v>
      </c>
      <c r="BD786" s="44">
        <f t="shared" si="436"/>
        <v>0</v>
      </c>
      <c r="BE786" s="45">
        <f t="shared" si="437"/>
        <v>32.35</v>
      </c>
      <c r="BF786" s="46"/>
      <c r="BG786" s="47">
        <f t="shared" si="438"/>
        <v>18</v>
      </c>
      <c r="BH786" s="47">
        <f t="shared" si="439"/>
        <v>0.5</v>
      </c>
      <c r="BI786" s="47">
        <f t="shared" si="440"/>
        <v>14.35</v>
      </c>
      <c r="BJ786" s="48">
        <f t="shared" si="441"/>
        <v>0</v>
      </c>
      <c r="BK786" s="48">
        <f t="shared" si="442"/>
        <v>0</v>
      </c>
      <c r="BL786" s="48">
        <f t="shared" si="443"/>
        <v>0</v>
      </c>
    </row>
    <row r="787" spans="1:64" s="2" customFormat="1" ht="30" customHeight="1">
      <c r="A787" s="29" t="str">
        <f t="shared" si="410"/>
        <v>Д</v>
      </c>
      <c r="B787" s="29" t="str">
        <f t="shared" si="411"/>
        <v>М</v>
      </c>
      <c r="C787" s="30" t="s">
        <v>259</v>
      </c>
      <c r="D787" s="31" t="str">
        <f t="shared" si="412"/>
        <v>'01.04.02</v>
      </c>
      <c r="E787" s="32" t="str">
        <f t="shared" si="413"/>
        <v>Теория вероятностей и математическая статистика</v>
      </c>
      <c r="F787" s="33" t="s">
        <v>74</v>
      </c>
      <c r="G787" s="33" t="s">
        <v>89</v>
      </c>
      <c r="H787" s="34"/>
      <c r="I787" s="34"/>
      <c r="J787" s="35" t="s">
        <v>263</v>
      </c>
      <c r="K787" s="36">
        <v>1</v>
      </c>
      <c r="L787" s="36">
        <v>18</v>
      </c>
      <c r="M787" s="37" t="s">
        <v>84</v>
      </c>
      <c r="N787" s="36"/>
      <c r="O787" s="36"/>
      <c r="P787" s="36">
        <v>1</v>
      </c>
      <c r="Q787" s="37"/>
      <c r="R787" s="36"/>
      <c r="S787" s="36"/>
      <c r="T787" s="36"/>
      <c r="U787" s="36"/>
      <c r="V787" s="36"/>
      <c r="W787" s="39" t="str">
        <f t="shared" si="414"/>
        <v>НПМмд</v>
      </c>
      <c r="X787" s="36" t="s">
        <v>127</v>
      </c>
      <c r="Y787" s="36">
        <v>1</v>
      </c>
      <c r="Z787" s="36">
        <v>1</v>
      </c>
      <c r="AA787" s="39">
        <f t="shared" si="415"/>
        <v>15</v>
      </c>
      <c r="AB787" s="49">
        <v>13</v>
      </c>
      <c r="AC787" s="49">
        <v>2</v>
      </c>
      <c r="AD787" s="40">
        <f t="shared" si="416"/>
        <v>12</v>
      </c>
      <c r="AE787" s="41">
        <f t="shared" si="417"/>
        <v>1</v>
      </c>
      <c r="AF787" s="41">
        <f t="shared" si="418"/>
        <v>1.25</v>
      </c>
      <c r="AG787" s="42" t="s">
        <v>80</v>
      </c>
      <c r="AH787" s="37" t="s">
        <v>81</v>
      </c>
      <c r="AI787" s="37" t="s">
        <v>94</v>
      </c>
      <c r="AJ787" s="43" t="s">
        <v>99</v>
      </c>
      <c r="AK787" s="37"/>
      <c r="AL787" s="44">
        <f t="shared" si="419"/>
        <v>0</v>
      </c>
      <c r="AM787" s="44">
        <f t="shared" si="420"/>
        <v>18</v>
      </c>
      <c r="AN787" s="44">
        <f t="shared" si="421"/>
        <v>0</v>
      </c>
      <c r="AO787" s="44">
        <f t="shared" si="422"/>
        <v>0</v>
      </c>
      <c r="AP787" s="44">
        <f t="shared" si="423"/>
        <v>0</v>
      </c>
      <c r="AQ787" s="44">
        <f t="shared" si="424"/>
        <v>0</v>
      </c>
      <c r="AR787" s="44">
        <f t="shared" si="425"/>
        <v>0</v>
      </c>
      <c r="AS787" s="44">
        <f t="shared" si="426"/>
        <v>0</v>
      </c>
      <c r="AT787" s="44">
        <f t="shared" si="427"/>
        <v>0</v>
      </c>
      <c r="AU787" s="44">
        <f t="shared" si="428"/>
        <v>0</v>
      </c>
      <c r="AV787" s="44">
        <f>IF(M787="ПП",РПП*AA787*(U787/1.5),IF(M787="ВП",ВПр*AA787*(U787/1.5),IF(M787="РПА",РПА*AA787*(U787/1.5),IF(M787="КПА",кпа*AA787*(U787/1.5),0))))</f>
        <v>0</v>
      </c>
      <c r="AW787" s="44">
        <f t="shared" si="429"/>
        <v>0</v>
      </c>
      <c r="AX787" s="44">
        <f t="shared" si="430"/>
        <v>0</v>
      </c>
      <c r="AY787" s="44">
        <f t="shared" si="431"/>
        <v>0</v>
      </c>
      <c r="AZ787" s="44">
        <f t="shared" si="432"/>
        <v>0</v>
      </c>
      <c r="BA787" s="44">
        <f t="shared" si="433"/>
        <v>0</v>
      </c>
      <c r="BB787" s="44">
        <f t="shared" si="434"/>
        <v>0</v>
      </c>
      <c r="BC787" s="44">
        <f t="shared" si="435"/>
        <v>0</v>
      </c>
      <c r="BD787" s="44">
        <f t="shared" si="436"/>
        <v>0</v>
      </c>
      <c r="BE787" s="45">
        <f t="shared" si="437"/>
        <v>18</v>
      </c>
      <c r="BF787" s="46"/>
      <c r="BG787" s="47">
        <f t="shared" si="438"/>
        <v>18</v>
      </c>
      <c r="BH787" s="47">
        <f t="shared" si="439"/>
        <v>0.5</v>
      </c>
      <c r="BI787" s="47">
        <f t="shared" si="440"/>
        <v>0</v>
      </c>
      <c r="BJ787" s="48">
        <f t="shared" si="441"/>
        <v>0</v>
      </c>
      <c r="BK787" s="48">
        <f t="shared" si="442"/>
        <v>0</v>
      </c>
      <c r="BL787" s="48">
        <f t="shared" si="443"/>
        <v>0</v>
      </c>
    </row>
    <row r="788" spans="1:64" s="2" customFormat="1" ht="30" customHeight="1">
      <c r="A788" s="29" t="str">
        <f t="shared" si="410"/>
        <v>Д</v>
      </c>
      <c r="B788" s="29" t="str">
        <f t="shared" si="411"/>
        <v>М</v>
      </c>
      <c r="C788" s="30" t="s">
        <v>259</v>
      </c>
      <c r="D788" s="31" t="str">
        <f t="shared" si="412"/>
        <v>'01.04.02</v>
      </c>
      <c r="E788" s="32" t="str">
        <f t="shared" si="413"/>
        <v>Теория вероятностей и математическая статистика</v>
      </c>
      <c r="F788" s="33" t="s">
        <v>74</v>
      </c>
      <c r="G788" s="33" t="s">
        <v>89</v>
      </c>
      <c r="H788" s="34"/>
      <c r="I788" s="34"/>
      <c r="J788" s="35" t="s">
        <v>264</v>
      </c>
      <c r="K788" s="36">
        <v>1</v>
      </c>
      <c r="L788" s="36">
        <v>18</v>
      </c>
      <c r="M788" s="37" t="s">
        <v>78</v>
      </c>
      <c r="N788" s="36">
        <v>1</v>
      </c>
      <c r="O788" s="36"/>
      <c r="P788" s="36"/>
      <c r="Q788" s="37" t="s">
        <v>91</v>
      </c>
      <c r="R788" s="36"/>
      <c r="S788" s="36"/>
      <c r="T788" s="36"/>
      <c r="U788" s="36"/>
      <c r="V788" s="36"/>
      <c r="W788" s="39" t="str">
        <f t="shared" si="414"/>
        <v>НПМмд</v>
      </c>
      <c r="X788" s="36" t="s">
        <v>127</v>
      </c>
      <c r="Y788" s="36">
        <v>1</v>
      </c>
      <c r="Z788" s="36">
        <v>1</v>
      </c>
      <c r="AA788" s="39">
        <f t="shared" si="415"/>
        <v>15</v>
      </c>
      <c r="AB788" s="36">
        <v>13</v>
      </c>
      <c r="AC788" s="36">
        <v>2</v>
      </c>
      <c r="AD788" s="40">
        <f t="shared" si="416"/>
        <v>15</v>
      </c>
      <c r="AE788" s="41">
        <f t="shared" si="417"/>
        <v>1</v>
      </c>
      <c r="AF788" s="41">
        <f t="shared" si="418"/>
        <v>1</v>
      </c>
      <c r="AG788" s="42" t="s">
        <v>80</v>
      </c>
      <c r="AH788" s="37" t="s">
        <v>111</v>
      </c>
      <c r="AI788" s="37" t="s">
        <v>82</v>
      </c>
      <c r="AJ788" s="43" t="s">
        <v>222</v>
      </c>
      <c r="AK788" s="37"/>
      <c r="AL788" s="44">
        <f t="shared" si="419"/>
        <v>18</v>
      </c>
      <c r="AM788" s="44">
        <f t="shared" si="420"/>
        <v>0</v>
      </c>
      <c r="AN788" s="44">
        <f t="shared" si="421"/>
        <v>0</v>
      </c>
      <c r="AO788" s="44">
        <f t="shared" si="422"/>
        <v>4.95</v>
      </c>
      <c r="AP788" s="44">
        <f t="shared" si="423"/>
        <v>7.5</v>
      </c>
      <c r="AQ788" s="44">
        <f t="shared" si="424"/>
        <v>1</v>
      </c>
      <c r="AR788" s="44">
        <f t="shared" si="425"/>
        <v>0.9</v>
      </c>
      <c r="AS788" s="44">
        <f t="shared" si="426"/>
        <v>0</v>
      </c>
      <c r="AT788" s="44">
        <f t="shared" si="427"/>
        <v>0</v>
      </c>
      <c r="AU788" s="44">
        <f t="shared" si="428"/>
        <v>0</v>
      </c>
      <c r="AV788" s="44">
        <f>IF(M788="ПП",РПП*AA788*(U788/1.5),IF(M788="ВП",ВПр*AA788*(U788/1.5),IF(M788="РПА",РПА*AA788*(U788/1.5),IF(M788="КПА",кпа*AA788*(U788/1.5),0))))</f>
        <v>0</v>
      </c>
      <c r="AW788" s="44">
        <f t="shared" si="429"/>
        <v>0</v>
      </c>
      <c r="AX788" s="44">
        <f t="shared" si="430"/>
        <v>0</v>
      </c>
      <c r="AY788" s="44">
        <f t="shared" si="431"/>
        <v>0</v>
      </c>
      <c r="AZ788" s="44">
        <f t="shared" si="432"/>
        <v>0</v>
      </c>
      <c r="BA788" s="44">
        <f t="shared" si="433"/>
        <v>0</v>
      </c>
      <c r="BB788" s="44">
        <f t="shared" si="434"/>
        <v>0</v>
      </c>
      <c r="BC788" s="44">
        <f t="shared" si="435"/>
        <v>0</v>
      </c>
      <c r="BD788" s="44">
        <f t="shared" si="436"/>
        <v>0</v>
      </c>
      <c r="BE788" s="45">
        <f t="shared" si="437"/>
        <v>32.35</v>
      </c>
      <c r="BF788" s="46"/>
      <c r="BG788" s="47">
        <f t="shared" si="438"/>
        <v>18</v>
      </c>
      <c r="BH788" s="47">
        <f t="shared" si="439"/>
        <v>0.5</v>
      </c>
      <c r="BI788" s="47">
        <f t="shared" si="440"/>
        <v>14.35</v>
      </c>
      <c r="BJ788" s="48">
        <f t="shared" si="441"/>
        <v>0</v>
      </c>
      <c r="BK788" s="48">
        <f t="shared" si="442"/>
        <v>0</v>
      </c>
      <c r="BL788" s="48">
        <f t="shared" si="443"/>
        <v>0</v>
      </c>
    </row>
    <row r="789" spans="1:64" s="2" customFormat="1" ht="30" customHeight="1">
      <c r="A789" s="29" t="str">
        <f t="shared" si="410"/>
        <v>Д</v>
      </c>
      <c r="B789" s="29" t="str">
        <f t="shared" si="411"/>
        <v>М</v>
      </c>
      <c r="C789" s="30" t="s">
        <v>259</v>
      </c>
      <c r="D789" s="31" t="str">
        <f t="shared" si="412"/>
        <v>'01.04.02</v>
      </c>
      <c r="E789" s="32" t="str">
        <f t="shared" si="413"/>
        <v>Теория вероятностей и математическая статистика</v>
      </c>
      <c r="F789" s="33" t="s">
        <v>74</v>
      </c>
      <c r="G789" s="33" t="s">
        <v>89</v>
      </c>
      <c r="H789" s="34"/>
      <c r="I789" s="34"/>
      <c r="J789" s="35" t="s">
        <v>264</v>
      </c>
      <c r="K789" s="36">
        <v>1</v>
      </c>
      <c r="L789" s="36">
        <v>18</v>
      </c>
      <c r="M789" s="37" t="s">
        <v>84</v>
      </c>
      <c r="N789" s="36"/>
      <c r="O789" s="36"/>
      <c r="P789" s="36">
        <v>1</v>
      </c>
      <c r="Q789" s="37"/>
      <c r="R789" s="36"/>
      <c r="S789" s="36"/>
      <c r="T789" s="36"/>
      <c r="U789" s="36"/>
      <c r="V789" s="36"/>
      <c r="W789" s="39" t="str">
        <f t="shared" si="414"/>
        <v>НПМмд</v>
      </c>
      <c r="X789" s="36" t="s">
        <v>127</v>
      </c>
      <c r="Y789" s="36">
        <v>1</v>
      </c>
      <c r="Z789" s="36">
        <v>1</v>
      </c>
      <c r="AA789" s="39">
        <f t="shared" si="415"/>
        <v>15</v>
      </c>
      <c r="AB789" s="49">
        <v>13</v>
      </c>
      <c r="AC789" s="49">
        <v>2</v>
      </c>
      <c r="AD789" s="40">
        <f t="shared" si="416"/>
        <v>12</v>
      </c>
      <c r="AE789" s="41">
        <f t="shared" si="417"/>
        <v>1</v>
      </c>
      <c r="AF789" s="41">
        <f t="shared" si="418"/>
        <v>1.25</v>
      </c>
      <c r="AG789" s="42" t="s">
        <v>80</v>
      </c>
      <c r="AH789" s="37" t="s">
        <v>81</v>
      </c>
      <c r="AI789" s="37" t="s">
        <v>82</v>
      </c>
      <c r="AJ789" s="43" t="s">
        <v>265</v>
      </c>
      <c r="AK789" s="37"/>
      <c r="AL789" s="44">
        <f t="shared" si="419"/>
        <v>0</v>
      </c>
      <c r="AM789" s="44">
        <f t="shared" si="420"/>
        <v>18</v>
      </c>
      <c r="AN789" s="44">
        <f t="shared" si="421"/>
        <v>0</v>
      </c>
      <c r="AO789" s="44">
        <f t="shared" si="422"/>
        <v>0</v>
      </c>
      <c r="AP789" s="44">
        <f t="shared" si="423"/>
        <v>0</v>
      </c>
      <c r="AQ789" s="44">
        <f t="shared" si="424"/>
        <v>0</v>
      </c>
      <c r="AR789" s="44">
        <f t="shared" si="425"/>
        <v>0</v>
      </c>
      <c r="AS789" s="44">
        <f t="shared" si="426"/>
        <v>0</v>
      </c>
      <c r="AT789" s="44">
        <f t="shared" si="427"/>
        <v>0</v>
      </c>
      <c r="AU789" s="44">
        <f t="shared" si="428"/>
        <v>0</v>
      </c>
      <c r="AV789" s="44">
        <f>IF(M789="ПП",РПП*AA789*(U789/1.5),IF(M789="ВП",ВПр*AA789*(U789/1.5),IF(M789="РПА",РПА*AA789*(U789/1.5),IF(M789="КПА",кпа*AA789*(U789/1.5),0))))</f>
        <v>0</v>
      </c>
      <c r="AW789" s="44">
        <f t="shared" si="429"/>
        <v>0</v>
      </c>
      <c r="AX789" s="44">
        <f t="shared" si="430"/>
        <v>0</v>
      </c>
      <c r="AY789" s="44">
        <f t="shared" si="431"/>
        <v>0</v>
      </c>
      <c r="AZ789" s="44">
        <f t="shared" si="432"/>
        <v>0</v>
      </c>
      <c r="BA789" s="44">
        <f t="shared" si="433"/>
        <v>0</v>
      </c>
      <c r="BB789" s="44">
        <f t="shared" si="434"/>
        <v>0</v>
      </c>
      <c r="BC789" s="44">
        <f t="shared" si="435"/>
        <v>0</v>
      </c>
      <c r="BD789" s="44">
        <f t="shared" si="436"/>
        <v>0</v>
      </c>
      <c r="BE789" s="45">
        <f t="shared" si="437"/>
        <v>18</v>
      </c>
      <c r="BF789" s="46"/>
      <c r="BG789" s="47">
        <f t="shared" si="438"/>
        <v>18</v>
      </c>
      <c r="BH789" s="47">
        <f t="shared" si="439"/>
        <v>0.5</v>
      </c>
      <c r="BI789" s="47">
        <f t="shared" si="440"/>
        <v>0</v>
      </c>
      <c r="BJ789" s="48">
        <f t="shared" si="441"/>
        <v>0</v>
      </c>
      <c r="BK789" s="48">
        <f t="shared" si="442"/>
        <v>0</v>
      </c>
      <c r="BL789" s="48">
        <f t="shared" si="443"/>
        <v>0</v>
      </c>
    </row>
    <row r="790" spans="1:64" s="2" customFormat="1" ht="30" customHeight="1">
      <c r="A790" s="29" t="str">
        <f t="shared" si="410"/>
        <v>Д</v>
      </c>
      <c r="B790" s="29" t="str">
        <f t="shared" si="411"/>
        <v>М</v>
      </c>
      <c r="C790" s="30" t="s">
        <v>259</v>
      </c>
      <c r="D790" s="31" t="str">
        <f t="shared" si="412"/>
        <v>'01.04.02</v>
      </c>
      <c r="E790" s="32" t="str">
        <f t="shared" si="413"/>
        <v>Теория вероятностей и математическая статистика</v>
      </c>
      <c r="F790" s="33" t="s">
        <v>74</v>
      </c>
      <c r="G790" s="33" t="s">
        <v>89</v>
      </c>
      <c r="H790" s="34"/>
      <c r="I790" s="34"/>
      <c r="J790" s="35" t="s">
        <v>225</v>
      </c>
      <c r="K790" s="36">
        <v>1</v>
      </c>
      <c r="L790" s="36">
        <v>18</v>
      </c>
      <c r="M790" s="37" t="s">
        <v>78</v>
      </c>
      <c r="N790" s="36">
        <v>1</v>
      </c>
      <c r="O790" s="36"/>
      <c r="P790" s="36"/>
      <c r="Q790" s="37"/>
      <c r="R790" s="36"/>
      <c r="S790" s="36"/>
      <c r="T790" s="36"/>
      <c r="U790" s="36"/>
      <c r="V790" s="36"/>
      <c r="W790" s="39" t="str">
        <f t="shared" si="414"/>
        <v>НПМмд</v>
      </c>
      <c r="X790" s="36" t="s">
        <v>127</v>
      </c>
      <c r="Y790" s="36">
        <v>1</v>
      </c>
      <c r="Z790" s="36">
        <v>1</v>
      </c>
      <c r="AA790" s="39">
        <f t="shared" si="415"/>
        <v>15</v>
      </c>
      <c r="AB790" s="36">
        <v>13</v>
      </c>
      <c r="AC790" s="36">
        <v>2</v>
      </c>
      <c r="AD790" s="40">
        <f t="shared" si="416"/>
        <v>15</v>
      </c>
      <c r="AE790" s="41">
        <f t="shared" si="417"/>
        <v>1</v>
      </c>
      <c r="AF790" s="41">
        <f t="shared" si="418"/>
        <v>1</v>
      </c>
      <c r="AG790" s="42" t="s">
        <v>80</v>
      </c>
      <c r="AH790" s="37" t="s">
        <v>81</v>
      </c>
      <c r="AI790" s="37" t="s">
        <v>94</v>
      </c>
      <c r="AJ790" s="43" t="s">
        <v>146</v>
      </c>
      <c r="AK790" s="37"/>
      <c r="AL790" s="44">
        <f t="shared" si="419"/>
        <v>18</v>
      </c>
      <c r="AM790" s="44">
        <f t="shared" si="420"/>
        <v>0</v>
      </c>
      <c r="AN790" s="44">
        <f t="shared" si="421"/>
        <v>0</v>
      </c>
      <c r="AO790" s="44">
        <f t="shared" si="422"/>
        <v>0</v>
      </c>
      <c r="AP790" s="44">
        <f t="shared" si="423"/>
        <v>0</v>
      </c>
      <c r="AQ790" s="44">
        <f t="shared" si="424"/>
        <v>0</v>
      </c>
      <c r="AR790" s="44">
        <f t="shared" si="425"/>
        <v>0.9</v>
      </c>
      <c r="AS790" s="44">
        <f t="shared" si="426"/>
        <v>0</v>
      </c>
      <c r="AT790" s="44">
        <f t="shared" si="427"/>
        <v>0</v>
      </c>
      <c r="AU790" s="44">
        <f t="shared" si="428"/>
        <v>0</v>
      </c>
      <c r="AV790" s="44">
        <f>IF(M790="ПП",РПП*AA790*(U790/1.5),IF(M790="ВП",ВПр*AA790*(U790/1.5),IF(M790="РПА",РПА*AA790*(U790/1.5),IF(M790="КПА",кпа*AA790*(U790/1.5),0))))</f>
        <v>0</v>
      </c>
      <c r="AW790" s="44">
        <f t="shared" si="429"/>
        <v>0</v>
      </c>
      <c r="AX790" s="44">
        <f t="shared" si="430"/>
        <v>0</v>
      </c>
      <c r="AY790" s="44">
        <f t="shared" si="431"/>
        <v>0</v>
      </c>
      <c r="AZ790" s="44">
        <f t="shared" si="432"/>
        <v>0</v>
      </c>
      <c r="BA790" s="44">
        <f t="shared" si="433"/>
        <v>0</v>
      </c>
      <c r="BB790" s="44">
        <f t="shared" si="434"/>
        <v>0</v>
      </c>
      <c r="BC790" s="44">
        <f t="shared" si="435"/>
        <v>0</v>
      </c>
      <c r="BD790" s="44">
        <f t="shared" si="436"/>
        <v>0</v>
      </c>
      <c r="BE790" s="45">
        <f t="shared" si="437"/>
        <v>18.899999999999999</v>
      </c>
      <c r="BF790" s="46"/>
      <c r="BG790" s="47">
        <f t="shared" si="438"/>
        <v>18</v>
      </c>
      <c r="BH790" s="47">
        <f t="shared" si="439"/>
        <v>0.5</v>
      </c>
      <c r="BI790" s="47">
        <f t="shared" si="440"/>
        <v>0.9</v>
      </c>
      <c r="BJ790" s="48">
        <f t="shared" si="441"/>
        <v>0</v>
      </c>
      <c r="BK790" s="48">
        <f t="shared" si="442"/>
        <v>0</v>
      </c>
      <c r="BL790" s="48">
        <f t="shared" si="443"/>
        <v>0</v>
      </c>
    </row>
    <row r="791" spans="1:64" s="2" customFormat="1" ht="30" customHeight="1">
      <c r="A791" s="29" t="str">
        <f t="shared" si="410"/>
        <v>Д</v>
      </c>
      <c r="B791" s="29" t="str">
        <f t="shared" si="411"/>
        <v>М</v>
      </c>
      <c r="C791" s="30" t="s">
        <v>259</v>
      </c>
      <c r="D791" s="31" t="str">
        <f t="shared" si="412"/>
        <v>'01.04.02</v>
      </c>
      <c r="E791" s="32" t="str">
        <f t="shared" si="413"/>
        <v>Теория вероятностей и математическая статистика</v>
      </c>
      <c r="F791" s="33" t="s">
        <v>74</v>
      </c>
      <c r="G791" s="33" t="s">
        <v>89</v>
      </c>
      <c r="H791" s="34"/>
      <c r="I791" s="34"/>
      <c r="J791" s="35" t="s">
        <v>225</v>
      </c>
      <c r="K791" s="36">
        <v>1</v>
      </c>
      <c r="L791" s="36">
        <v>18</v>
      </c>
      <c r="M791" s="37" t="s">
        <v>84</v>
      </c>
      <c r="N791" s="36"/>
      <c r="O791" s="36"/>
      <c r="P791" s="36">
        <v>1</v>
      </c>
      <c r="Q791" s="37" t="s">
        <v>85</v>
      </c>
      <c r="R791" s="36"/>
      <c r="S791" s="36"/>
      <c r="T791" s="36"/>
      <c r="U791" s="36"/>
      <c r="V791" s="36"/>
      <c r="W791" s="39" t="str">
        <f t="shared" si="414"/>
        <v>НПМмд</v>
      </c>
      <c r="X791" s="36" t="s">
        <v>127</v>
      </c>
      <c r="Y791" s="36">
        <v>1</v>
      </c>
      <c r="Z791" s="36">
        <v>1</v>
      </c>
      <c r="AA791" s="39">
        <f t="shared" si="415"/>
        <v>15</v>
      </c>
      <c r="AB791" s="49">
        <v>13</v>
      </c>
      <c r="AC791" s="49">
        <v>2</v>
      </c>
      <c r="AD791" s="40">
        <f t="shared" si="416"/>
        <v>12</v>
      </c>
      <c r="AE791" s="41">
        <f t="shared" si="417"/>
        <v>1</v>
      </c>
      <c r="AF791" s="41">
        <f t="shared" si="418"/>
        <v>1.25</v>
      </c>
      <c r="AG791" s="42" t="s">
        <v>80</v>
      </c>
      <c r="AH791" s="37" t="s">
        <v>81</v>
      </c>
      <c r="AI791" s="37" t="s">
        <v>94</v>
      </c>
      <c r="AJ791" s="43" t="s">
        <v>146</v>
      </c>
      <c r="AK791" s="37"/>
      <c r="AL791" s="44">
        <f t="shared" si="419"/>
        <v>0</v>
      </c>
      <c r="AM791" s="44">
        <f t="shared" si="420"/>
        <v>18</v>
      </c>
      <c r="AN791" s="44">
        <f t="shared" si="421"/>
        <v>0</v>
      </c>
      <c r="AO791" s="44">
        <f t="shared" si="422"/>
        <v>4.95</v>
      </c>
      <c r="AP791" s="44">
        <f t="shared" si="423"/>
        <v>7.5</v>
      </c>
      <c r="AQ791" s="44">
        <f t="shared" si="424"/>
        <v>1</v>
      </c>
      <c r="AR791" s="44">
        <f t="shared" si="425"/>
        <v>0</v>
      </c>
      <c r="AS791" s="44">
        <f t="shared" si="426"/>
        <v>0</v>
      </c>
      <c r="AT791" s="44">
        <f t="shared" si="427"/>
        <v>0</v>
      </c>
      <c r="AU791" s="44">
        <f t="shared" si="428"/>
        <v>0</v>
      </c>
      <c r="AV791" s="44">
        <f>IF(M791="ПП",РПП*AA791*(U791/1.5),IF(M791="ВП",ВПр*AA791*(U791/1.5),IF(M791="РПА",РПА*AA791*(U791/1.5),IF(M791="КПА",кпа*AA791*(U791/1.5),0))))</f>
        <v>0</v>
      </c>
      <c r="AW791" s="44">
        <f t="shared" si="429"/>
        <v>0</v>
      </c>
      <c r="AX791" s="44">
        <f t="shared" si="430"/>
        <v>0</v>
      </c>
      <c r="AY791" s="44">
        <f t="shared" si="431"/>
        <v>0</v>
      </c>
      <c r="AZ791" s="44">
        <f t="shared" si="432"/>
        <v>0</v>
      </c>
      <c r="BA791" s="44">
        <f t="shared" si="433"/>
        <v>0</v>
      </c>
      <c r="BB791" s="44">
        <f t="shared" si="434"/>
        <v>0</v>
      </c>
      <c r="BC791" s="44">
        <f t="shared" si="435"/>
        <v>0</v>
      </c>
      <c r="BD791" s="44">
        <f t="shared" si="436"/>
        <v>0</v>
      </c>
      <c r="BE791" s="45">
        <f t="shared" si="437"/>
        <v>31.45</v>
      </c>
      <c r="BF791" s="46"/>
      <c r="BG791" s="47">
        <f t="shared" si="438"/>
        <v>18</v>
      </c>
      <c r="BH791" s="47">
        <f t="shared" si="439"/>
        <v>0.5</v>
      </c>
      <c r="BI791" s="47">
        <f t="shared" si="440"/>
        <v>13.45</v>
      </c>
      <c r="BJ791" s="48">
        <f t="shared" si="441"/>
        <v>0</v>
      </c>
      <c r="BK791" s="48">
        <f t="shared" si="442"/>
        <v>0</v>
      </c>
      <c r="BL791" s="48">
        <f t="shared" si="443"/>
        <v>0</v>
      </c>
    </row>
    <row r="792" spans="1:64" s="2" customFormat="1" ht="30" customHeight="1">
      <c r="A792" s="29" t="str">
        <f t="shared" si="410"/>
        <v>Д</v>
      </c>
      <c r="B792" s="29" t="str">
        <f t="shared" si="411"/>
        <v>М</v>
      </c>
      <c r="C792" s="30" t="s">
        <v>259</v>
      </c>
      <c r="D792" s="31" t="str">
        <f t="shared" si="412"/>
        <v>'01.04.02</v>
      </c>
      <c r="E792" s="32" t="str">
        <f t="shared" si="413"/>
        <v>Теория вероятностей и математическая статистика</v>
      </c>
      <c r="F792" s="33" t="s">
        <v>74</v>
      </c>
      <c r="G792" s="33" t="s">
        <v>89</v>
      </c>
      <c r="H792" s="34"/>
      <c r="I792" s="34"/>
      <c r="J792" s="35" t="s">
        <v>266</v>
      </c>
      <c r="K792" s="36">
        <v>1</v>
      </c>
      <c r="L792" s="36">
        <v>18</v>
      </c>
      <c r="M792" s="37" t="s">
        <v>78</v>
      </c>
      <c r="N792" s="36">
        <v>1</v>
      </c>
      <c r="O792" s="36"/>
      <c r="P792" s="36"/>
      <c r="Q792" s="37" t="s">
        <v>91</v>
      </c>
      <c r="R792" s="36"/>
      <c r="S792" s="36"/>
      <c r="T792" s="36"/>
      <c r="U792" s="36"/>
      <c r="V792" s="36"/>
      <c r="W792" s="39" t="str">
        <f t="shared" si="414"/>
        <v>НПМмд</v>
      </c>
      <c r="X792" s="36" t="s">
        <v>127</v>
      </c>
      <c r="Y792" s="36">
        <v>1</v>
      </c>
      <c r="Z792" s="36">
        <v>1</v>
      </c>
      <c r="AA792" s="39">
        <f t="shared" si="415"/>
        <v>15</v>
      </c>
      <c r="AB792" s="36">
        <v>13</v>
      </c>
      <c r="AC792" s="36">
        <v>2</v>
      </c>
      <c r="AD792" s="40">
        <f t="shared" si="416"/>
        <v>15</v>
      </c>
      <c r="AE792" s="41">
        <f t="shared" si="417"/>
        <v>1</v>
      </c>
      <c r="AF792" s="41">
        <f t="shared" si="418"/>
        <v>1</v>
      </c>
      <c r="AG792" s="42" t="s">
        <v>80</v>
      </c>
      <c r="AH792" s="37" t="s">
        <v>111</v>
      </c>
      <c r="AI792" s="37" t="s">
        <v>94</v>
      </c>
      <c r="AJ792" s="43" t="s">
        <v>112</v>
      </c>
      <c r="AK792" s="37"/>
      <c r="AL792" s="44">
        <f t="shared" si="419"/>
        <v>18</v>
      </c>
      <c r="AM792" s="44">
        <f t="shared" si="420"/>
        <v>0</v>
      </c>
      <c r="AN792" s="44">
        <f t="shared" si="421"/>
        <v>0</v>
      </c>
      <c r="AO792" s="44">
        <f t="shared" si="422"/>
        <v>4.95</v>
      </c>
      <c r="AP792" s="44">
        <f t="shared" si="423"/>
        <v>7.5</v>
      </c>
      <c r="AQ792" s="44">
        <f t="shared" si="424"/>
        <v>1</v>
      </c>
      <c r="AR792" s="44">
        <f t="shared" si="425"/>
        <v>0.9</v>
      </c>
      <c r="AS792" s="44">
        <f t="shared" si="426"/>
        <v>0</v>
      </c>
      <c r="AT792" s="44">
        <f t="shared" si="427"/>
        <v>0</v>
      </c>
      <c r="AU792" s="44">
        <f t="shared" si="428"/>
        <v>0</v>
      </c>
      <c r="AV792" s="44">
        <f>IF(M792="ПП",РПП*AA792*(U792/1.5),IF(M792="ВП",ВПр*AA792*(U792/1.5),IF(M792="РПА",РПА*AA792*(U792/1.5),IF(M792="КПА",кпа*AA792*(U792/1.5),0))))</f>
        <v>0</v>
      </c>
      <c r="AW792" s="44">
        <f t="shared" si="429"/>
        <v>0</v>
      </c>
      <c r="AX792" s="44">
        <f t="shared" si="430"/>
        <v>0</v>
      </c>
      <c r="AY792" s="44">
        <f t="shared" si="431"/>
        <v>0</v>
      </c>
      <c r="AZ792" s="44">
        <f t="shared" si="432"/>
        <v>0</v>
      </c>
      <c r="BA792" s="44">
        <f t="shared" si="433"/>
        <v>0</v>
      </c>
      <c r="BB792" s="44">
        <f t="shared" si="434"/>
        <v>0</v>
      </c>
      <c r="BC792" s="44">
        <f t="shared" si="435"/>
        <v>0</v>
      </c>
      <c r="BD792" s="44">
        <f t="shared" si="436"/>
        <v>0</v>
      </c>
      <c r="BE792" s="45">
        <f t="shared" si="437"/>
        <v>32.35</v>
      </c>
      <c r="BF792" s="46"/>
      <c r="BG792" s="47">
        <f t="shared" si="438"/>
        <v>18</v>
      </c>
      <c r="BH792" s="47">
        <f t="shared" si="439"/>
        <v>0.5</v>
      </c>
      <c r="BI792" s="47">
        <f t="shared" si="440"/>
        <v>14.35</v>
      </c>
      <c r="BJ792" s="48">
        <f t="shared" si="441"/>
        <v>0</v>
      </c>
      <c r="BK792" s="48">
        <f t="shared" si="442"/>
        <v>0</v>
      </c>
      <c r="BL792" s="48">
        <f t="shared" si="443"/>
        <v>0</v>
      </c>
    </row>
    <row r="793" spans="1:64" s="2" customFormat="1" ht="30" customHeight="1">
      <c r="A793" s="29" t="str">
        <f t="shared" si="410"/>
        <v>Д</v>
      </c>
      <c r="B793" s="29" t="str">
        <f t="shared" si="411"/>
        <v>М</v>
      </c>
      <c r="C793" s="30" t="s">
        <v>259</v>
      </c>
      <c r="D793" s="31" t="str">
        <f t="shared" si="412"/>
        <v>'01.04.02</v>
      </c>
      <c r="E793" s="32" t="str">
        <f t="shared" si="413"/>
        <v>Теория вероятностей и математическая статистика</v>
      </c>
      <c r="F793" s="33" t="s">
        <v>74</v>
      </c>
      <c r="G793" s="33" t="s">
        <v>89</v>
      </c>
      <c r="H793" s="34"/>
      <c r="I793" s="34"/>
      <c r="J793" s="35" t="s">
        <v>266</v>
      </c>
      <c r="K793" s="36">
        <v>1</v>
      </c>
      <c r="L793" s="36">
        <v>18</v>
      </c>
      <c r="M793" s="37" t="s">
        <v>108</v>
      </c>
      <c r="N793" s="36"/>
      <c r="O793" s="36">
        <v>2</v>
      </c>
      <c r="P793" s="36"/>
      <c r="Q793" s="37"/>
      <c r="R793" s="36"/>
      <c r="S793" s="36"/>
      <c r="T793" s="36"/>
      <c r="U793" s="36"/>
      <c r="V793" s="36"/>
      <c r="W793" s="39" t="str">
        <f t="shared" si="414"/>
        <v>НПМмд</v>
      </c>
      <c r="X793" s="36" t="s">
        <v>127</v>
      </c>
      <c r="Y793" s="36">
        <v>1</v>
      </c>
      <c r="Z793" s="36">
        <v>1</v>
      </c>
      <c r="AA793" s="39">
        <f t="shared" si="415"/>
        <v>15</v>
      </c>
      <c r="AB793" s="49">
        <v>13</v>
      </c>
      <c r="AC793" s="49">
        <v>2</v>
      </c>
      <c r="AD793" s="40">
        <f t="shared" si="416"/>
        <v>12</v>
      </c>
      <c r="AE793" s="41">
        <f t="shared" si="417"/>
        <v>1</v>
      </c>
      <c r="AF793" s="41">
        <f t="shared" si="418"/>
        <v>1.25</v>
      </c>
      <c r="AG793" s="42" t="s">
        <v>80</v>
      </c>
      <c r="AH793" s="37" t="s">
        <v>111</v>
      </c>
      <c r="AI793" s="37" t="s">
        <v>94</v>
      </c>
      <c r="AJ793" s="50" t="s">
        <v>112</v>
      </c>
      <c r="AK793" s="37"/>
      <c r="AL793" s="44">
        <f t="shared" si="419"/>
        <v>0</v>
      </c>
      <c r="AM793" s="44">
        <f t="shared" si="420"/>
        <v>0</v>
      </c>
      <c r="AN793" s="44">
        <f t="shared" si="421"/>
        <v>36</v>
      </c>
      <c r="AO793" s="44">
        <f t="shared" si="422"/>
        <v>0</v>
      </c>
      <c r="AP793" s="44">
        <f t="shared" si="423"/>
        <v>0</v>
      </c>
      <c r="AQ793" s="44">
        <f t="shared" si="424"/>
        <v>0</v>
      </c>
      <c r="AR793" s="44">
        <f t="shared" si="425"/>
        <v>0</v>
      </c>
      <c r="AS793" s="44">
        <f t="shared" si="426"/>
        <v>0</v>
      </c>
      <c r="AT793" s="44">
        <f t="shared" si="427"/>
        <v>0</v>
      </c>
      <c r="AU793" s="44">
        <f t="shared" si="428"/>
        <v>0</v>
      </c>
      <c r="AV793" s="44">
        <f>IF(M793="ПП",РПП*AA793*(U793/1.5),IF(M793="ВП",ВПр*AA793*(U793/1.5),IF(M793="РПА",РПА*AA793*(U793/1.5),IF(M793="КПА",кпа*AA793*(U793/1.5),0))))</f>
        <v>0</v>
      </c>
      <c r="AW793" s="44">
        <f t="shared" si="429"/>
        <v>0</v>
      </c>
      <c r="AX793" s="44">
        <f t="shared" si="430"/>
        <v>0</v>
      </c>
      <c r="AY793" s="44">
        <f t="shared" si="431"/>
        <v>0</v>
      </c>
      <c r="AZ793" s="44">
        <f t="shared" si="432"/>
        <v>0</v>
      </c>
      <c r="BA793" s="44">
        <f t="shared" si="433"/>
        <v>0</v>
      </c>
      <c r="BB793" s="44">
        <f t="shared" si="434"/>
        <v>0</v>
      </c>
      <c r="BC793" s="44">
        <f t="shared" si="435"/>
        <v>0</v>
      </c>
      <c r="BD793" s="44">
        <f t="shared" si="436"/>
        <v>0</v>
      </c>
      <c r="BE793" s="45">
        <f t="shared" si="437"/>
        <v>36</v>
      </c>
      <c r="BF793" s="46"/>
      <c r="BG793" s="47">
        <f t="shared" si="438"/>
        <v>36</v>
      </c>
      <c r="BH793" s="47">
        <f t="shared" si="439"/>
        <v>1</v>
      </c>
      <c r="BI793" s="47">
        <f t="shared" si="440"/>
        <v>0</v>
      </c>
      <c r="BJ793" s="48">
        <f t="shared" si="441"/>
        <v>0</v>
      </c>
      <c r="BK793" s="48">
        <f t="shared" si="442"/>
        <v>0</v>
      </c>
      <c r="BL793" s="48">
        <f t="shared" si="443"/>
        <v>0</v>
      </c>
    </row>
    <row r="794" spans="1:64" s="2" customFormat="1" ht="30" customHeight="1">
      <c r="A794" s="29" t="str">
        <f t="shared" si="410"/>
        <v>Д</v>
      </c>
      <c r="B794" s="29" t="str">
        <f t="shared" si="411"/>
        <v>М</v>
      </c>
      <c r="C794" s="30" t="s">
        <v>259</v>
      </c>
      <c r="D794" s="31" t="str">
        <f t="shared" si="412"/>
        <v>'01.04.02</v>
      </c>
      <c r="E794" s="32" t="str">
        <f t="shared" si="413"/>
        <v>Теория вероятностей и математическая статистика</v>
      </c>
      <c r="F794" s="33" t="s">
        <v>74</v>
      </c>
      <c r="G794" s="33" t="s">
        <v>89</v>
      </c>
      <c r="H794" s="34"/>
      <c r="I794" s="34"/>
      <c r="J794" s="35" t="s">
        <v>267</v>
      </c>
      <c r="K794" s="36">
        <v>1</v>
      </c>
      <c r="L794" s="36">
        <v>18</v>
      </c>
      <c r="M794" s="37" t="s">
        <v>78</v>
      </c>
      <c r="N794" s="36">
        <v>1</v>
      </c>
      <c r="O794" s="36"/>
      <c r="P794" s="36"/>
      <c r="Q794" s="37"/>
      <c r="R794" s="36"/>
      <c r="S794" s="36"/>
      <c r="T794" s="36"/>
      <c r="U794" s="36"/>
      <c r="V794" s="36"/>
      <c r="W794" s="39" t="str">
        <f t="shared" si="414"/>
        <v>НПМмд</v>
      </c>
      <c r="X794" s="36" t="s">
        <v>127</v>
      </c>
      <c r="Y794" s="36">
        <v>1</v>
      </c>
      <c r="Z794" s="36">
        <v>1</v>
      </c>
      <c r="AA794" s="39">
        <f t="shared" si="415"/>
        <v>15</v>
      </c>
      <c r="AB794" s="36">
        <v>13</v>
      </c>
      <c r="AC794" s="36">
        <v>2</v>
      </c>
      <c r="AD794" s="40">
        <f t="shared" si="416"/>
        <v>15</v>
      </c>
      <c r="AE794" s="41">
        <f t="shared" si="417"/>
        <v>1</v>
      </c>
      <c r="AF794" s="41">
        <f t="shared" si="418"/>
        <v>1</v>
      </c>
      <c r="AG794" s="42" t="s">
        <v>80</v>
      </c>
      <c r="AH794" s="37" t="s">
        <v>111</v>
      </c>
      <c r="AI794" s="37" t="s">
        <v>94</v>
      </c>
      <c r="AJ794" s="43" t="s">
        <v>112</v>
      </c>
      <c r="AK794" s="37"/>
      <c r="AL794" s="44">
        <f t="shared" si="419"/>
        <v>18</v>
      </c>
      <c r="AM794" s="44">
        <f t="shared" si="420"/>
        <v>0</v>
      </c>
      <c r="AN794" s="44">
        <f t="shared" si="421"/>
        <v>0</v>
      </c>
      <c r="AO794" s="44">
        <f t="shared" si="422"/>
        <v>0</v>
      </c>
      <c r="AP794" s="44">
        <f t="shared" si="423"/>
        <v>0</v>
      </c>
      <c r="AQ794" s="44">
        <f t="shared" si="424"/>
        <v>0</v>
      </c>
      <c r="AR794" s="44">
        <f t="shared" si="425"/>
        <v>0.9</v>
      </c>
      <c r="AS794" s="44">
        <f t="shared" si="426"/>
        <v>0</v>
      </c>
      <c r="AT794" s="44">
        <f t="shared" si="427"/>
        <v>0</v>
      </c>
      <c r="AU794" s="44">
        <f t="shared" si="428"/>
        <v>0</v>
      </c>
      <c r="AV794" s="44">
        <f>IF(M794="ПП",РПП*AA794*(U794/1.5),IF(M794="ВП",ВПр*AA794*(U794/1.5),IF(M794="РПА",РПА*AA794*(U794/1.5),IF(M794="КПА",кпа*AA794*(U794/1.5),0))))</f>
        <v>0</v>
      </c>
      <c r="AW794" s="44">
        <f t="shared" si="429"/>
        <v>0</v>
      </c>
      <c r="AX794" s="44">
        <f t="shared" si="430"/>
        <v>0</v>
      </c>
      <c r="AY794" s="44">
        <f t="shared" si="431"/>
        <v>0</v>
      </c>
      <c r="AZ794" s="44">
        <f t="shared" si="432"/>
        <v>0</v>
      </c>
      <c r="BA794" s="44">
        <f t="shared" si="433"/>
        <v>0</v>
      </c>
      <c r="BB794" s="44">
        <f t="shared" si="434"/>
        <v>0</v>
      </c>
      <c r="BC794" s="44">
        <f t="shared" si="435"/>
        <v>0</v>
      </c>
      <c r="BD794" s="44">
        <f t="shared" si="436"/>
        <v>0</v>
      </c>
      <c r="BE794" s="45">
        <f t="shared" si="437"/>
        <v>18.899999999999999</v>
      </c>
      <c r="BF794" s="46"/>
      <c r="BG794" s="47">
        <f t="shared" si="438"/>
        <v>18</v>
      </c>
      <c r="BH794" s="47">
        <f t="shared" si="439"/>
        <v>0.5</v>
      </c>
      <c r="BI794" s="47">
        <f t="shared" si="440"/>
        <v>0.9</v>
      </c>
      <c r="BJ794" s="48">
        <f t="shared" si="441"/>
        <v>0</v>
      </c>
      <c r="BK794" s="48">
        <f t="shared" si="442"/>
        <v>0</v>
      </c>
      <c r="BL794" s="48">
        <f t="shared" si="443"/>
        <v>0</v>
      </c>
    </row>
    <row r="795" spans="1:64" s="2" customFormat="1" ht="30" customHeight="1">
      <c r="A795" s="29" t="str">
        <f t="shared" si="410"/>
        <v>Д</v>
      </c>
      <c r="B795" s="29" t="str">
        <f t="shared" si="411"/>
        <v>М</v>
      </c>
      <c r="C795" s="30" t="s">
        <v>259</v>
      </c>
      <c r="D795" s="31" t="str">
        <f t="shared" si="412"/>
        <v>'01.04.02</v>
      </c>
      <c r="E795" s="32" t="str">
        <f t="shared" si="413"/>
        <v>Теория вероятностей и математическая статистика</v>
      </c>
      <c r="F795" s="33" t="s">
        <v>74</v>
      </c>
      <c r="G795" s="33" t="s">
        <v>89</v>
      </c>
      <c r="H795" s="34"/>
      <c r="I795" s="34"/>
      <c r="J795" s="35" t="s">
        <v>267</v>
      </c>
      <c r="K795" s="36">
        <v>1</v>
      </c>
      <c r="L795" s="36">
        <v>18</v>
      </c>
      <c r="M795" s="37" t="s">
        <v>108</v>
      </c>
      <c r="N795" s="36"/>
      <c r="O795" s="36">
        <v>1</v>
      </c>
      <c r="P795" s="36"/>
      <c r="Q795" s="37" t="s">
        <v>85</v>
      </c>
      <c r="R795" s="36"/>
      <c r="S795" s="36"/>
      <c r="T795" s="36"/>
      <c r="U795" s="36"/>
      <c r="V795" s="36"/>
      <c r="W795" s="39" t="str">
        <f t="shared" si="414"/>
        <v>НПМмд</v>
      </c>
      <c r="X795" s="36" t="s">
        <v>127</v>
      </c>
      <c r="Y795" s="36">
        <v>1</v>
      </c>
      <c r="Z795" s="36">
        <v>1</v>
      </c>
      <c r="AA795" s="39">
        <f t="shared" si="415"/>
        <v>15</v>
      </c>
      <c r="AB795" s="49">
        <v>13</v>
      </c>
      <c r="AC795" s="49">
        <v>2</v>
      </c>
      <c r="AD795" s="40">
        <f t="shared" si="416"/>
        <v>12</v>
      </c>
      <c r="AE795" s="41">
        <f t="shared" si="417"/>
        <v>1</v>
      </c>
      <c r="AF795" s="41">
        <f t="shared" si="418"/>
        <v>1.25</v>
      </c>
      <c r="AG795" s="42" t="s">
        <v>80</v>
      </c>
      <c r="AH795" s="37" t="s">
        <v>111</v>
      </c>
      <c r="AI795" s="37" t="s">
        <v>94</v>
      </c>
      <c r="AJ795" s="51" t="s">
        <v>112</v>
      </c>
      <c r="AK795" s="37"/>
      <c r="AL795" s="44">
        <f t="shared" si="419"/>
        <v>0</v>
      </c>
      <c r="AM795" s="44">
        <f t="shared" si="420"/>
        <v>0</v>
      </c>
      <c r="AN795" s="44">
        <f t="shared" si="421"/>
        <v>18</v>
      </c>
      <c r="AO795" s="44">
        <f t="shared" si="422"/>
        <v>4.95</v>
      </c>
      <c r="AP795" s="44">
        <f t="shared" si="423"/>
        <v>7.5</v>
      </c>
      <c r="AQ795" s="44">
        <f t="shared" si="424"/>
        <v>1</v>
      </c>
      <c r="AR795" s="44">
        <f t="shared" si="425"/>
        <v>0</v>
      </c>
      <c r="AS795" s="44">
        <f t="shared" si="426"/>
        <v>0</v>
      </c>
      <c r="AT795" s="44">
        <f t="shared" si="427"/>
        <v>0</v>
      </c>
      <c r="AU795" s="44">
        <f t="shared" si="428"/>
        <v>0</v>
      </c>
      <c r="AV795" s="44">
        <f>IF(M795="ПП",РПП*AA795*(U795/1.5),IF(M795="ВП",ВПр*AA795*(U795/1.5),IF(M795="РПА",РПА*AA795*(U795/1.5),IF(M795="КПА",кпа*AA795*(U795/1.5),0))))</f>
        <v>0</v>
      </c>
      <c r="AW795" s="44">
        <f t="shared" si="429"/>
        <v>0</v>
      </c>
      <c r="AX795" s="44">
        <f t="shared" si="430"/>
        <v>0</v>
      </c>
      <c r="AY795" s="44">
        <f t="shared" si="431"/>
        <v>0</v>
      </c>
      <c r="AZ795" s="44">
        <f t="shared" si="432"/>
        <v>0</v>
      </c>
      <c r="BA795" s="44">
        <f t="shared" si="433"/>
        <v>0</v>
      </c>
      <c r="BB795" s="44">
        <f t="shared" si="434"/>
        <v>0</v>
      </c>
      <c r="BC795" s="44">
        <f t="shared" si="435"/>
        <v>0</v>
      </c>
      <c r="BD795" s="44">
        <f t="shared" si="436"/>
        <v>0</v>
      </c>
      <c r="BE795" s="45">
        <f t="shared" si="437"/>
        <v>31.45</v>
      </c>
      <c r="BF795" s="46"/>
      <c r="BG795" s="47">
        <f t="shared" si="438"/>
        <v>18</v>
      </c>
      <c r="BH795" s="47">
        <f t="shared" si="439"/>
        <v>0.5</v>
      </c>
      <c r="BI795" s="47">
        <f t="shared" si="440"/>
        <v>13.45</v>
      </c>
      <c r="BJ795" s="48">
        <f t="shared" si="441"/>
        <v>0</v>
      </c>
      <c r="BK795" s="48">
        <f t="shared" si="442"/>
        <v>0</v>
      </c>
      <c r="BL795" s="48">
        <f t="shared" si="443"/>
        <v>0</v>
      </c>
    </row>
    <row r="796" spans="1:64" s="2" customFormat="1" ht="30" customHeight="1">
      <c r="A796" s="29" t="str">
        <f t="shared" si="410"/>
        <v>Д</v>
      </c>
      <c r="B796" s="29" t="str">
        <f t="shared" si="411"/>
        <v>М</v>
      </c>
      <c r="C796" s="30" t="s">
        <v>259</v>
      </c>
      <c r="D796" s="31" t="str">
        <f t="shared" si="412"/>
        <v>'01.04.02</v>
      </c>
      <c r="E796" s="32" t="str">
        <f t="shared" si="413"/>
        <v>Теория вероятностей и математическая статистика</v>
      </c>
      <c r="F796" s="33" t="s">
        <v>74</v>
      </c>
      <c r="G796" s="33" t="s">
        <v>89</v>
      </c>
      <c r="H796" s="34"/>
      <c r="I796" s="34"/>
      <c r="J796" s="35" t="s">
        <v>268</v>
      </c>
      <c r="K796" s="38">
        <v>1</v>
      </c>
      <c r="L796" s="36">
        <v>18</v>
      </c>
      <c r="M796" s="37" t="s">
        <v>78</v>
      </c>
      <c r="N796" s="38">
        <v>1</v>
      </c>
      <c r="O796" s="38"/>
      <c r="P796" s="38"/>
      <c r="Q796" s="37"/>
      <c r="R796" s="38"/>
      <c r="S796" s="38"/>
      <c r="T796" s="38"/>
      <c r="U796" s="38"/>
      <c r="V796" s="38"/>
      <c r="W796" s="39" t="str">
        <f t="shared" si="414"/>
        <v>НПМмд</v>
      </c>
      <c r="X796" s="36" t="s">
        <v>127</v>
      </c>
      <c r="Y796" s="36">
        <v>1</v>
      </c>
      <c r="Z796" s="36">
        <v>1</v>
      </c>
      <c r="AA796" s="39">
        <f t="shared" si="415"/>
        <v>15</v>
      </c>
      <c r="AB796" s="36">
        <v>13</v>
      </c>
      <c r="AC796" s="36">
        <v>2</v>
      </c>
      <c r="AD796" s="40">
        <f t="shared" si="416"/>
        <v>15</v>
      </c>
      <c r="AE796" s="41">
        <f t="shared" si="417"/>
        <v>1</v>
      </c>
      <c r="AF796" s="41">
        <f t="shared" si="418"/>
        <v>1</v>
      </c>
      <c r="AG796" s="42" t="s">
        <v>80</v>
      </c>
      <c r="AH796" s="37" t="s">
        <v>81</v>
      </c>
      <c r="AI796" s="37" t="s">
        <v>94</v>
      </c>
      <c r="AJ796" s="43" t="s">
        <v>218</v>
      </c>
      <c r="AK796" s="37"/>
      <c r="AL796" s="44">
        <f t="shared" si="419"/>
        <v>18</v>
      </c>
      <c r="AM796" s="44">
        <f t="shared" si="420"/>
        <v>0</v>
      </c>
      <c r="AN796" s="44">
        <f t="shared" si="421"/>
        <v>0</v>
      </c>
      <c r="AO796" s="44">
        <f t="shared" si="422"/>
        <v>0</v>
      </c>
      <c r="AP796" s="44">
        <f t="shared" si="423"/>
        <v>0</v>
      </c>
      <c r="AQ796" s="44">
        <f t="shared" si="424"/>
        <v>0</v>
      </c>
      <c r="AR796" s="44">
        <f t="shared" si="425"/>
        <v>0.9</v>
      </c>
      <c r="AS796" s="44">
        <f t="shared" si="426"/>
        <v>0</v>
      </c>
      <c r="AT796" s="44">
        <f t="shared" si="427"/>
        <v>0</v>
      </c>
      <c r="AU796" s="44">
        <f t="shared" si="428"/>
        <v>0</v>
      </c>
      <c r="AV796" s="44">
        <f>IF(M796="ПП",РПП*AA796*(U796/1.5),IF(M796="ВП",ВПр*AA796*(U796/1.5),IF(M796="РПА",РПА*AA796*(U796/1.5),IF(M796="КПА",кпа*AA796*(U796/1.5),0))))</f>
        <v>0</v>
      </c>
      <c r="AW796" s="44">
        <f t="shared" si="429"/>
        <v>0</v>
      </c>
      <c r="AX796" s="44">
        <f t="shared" si="430"/>
        <v>0</v>
      </c>
      <c r="AY796" s="44">
        <f t="shared" si="431"/>
        <v>0</v>
      </c>
      <c r="AZ796" s="44">
        <f t="shared" si="432"/>
        <v>0</v>
      </c>
      <c r="BA796" s="44">
        <f t="shared" si="433"/>
        <v>0</v>
      </c>
      <c r="BB796" s="44">
        <f t="shared" si="434"/>
        <v>0</v>
      </c>
      <c r="BC796" s="44">
        <f t="shared" si="435"/>
        <v>0</v>
      </c>
      <c r="BD796" s="44">
        <f t="shared" si="436"/>
        <v>0</v>
      </c>
      <c r="BE796" s="45">
        <f t="shared" si="437"/>
        <v>18.899999999999999</v>
      </c>
      <c r="BF796" s="46"/>
      <c r="BG796" s="47">
        <f t="shared" si="438"/>
        <v>18</v>
      </c>
      <c r="BH796" s="47">
        <f t="shared" si="439"/>
        <v>0.5</v>
      </c>
      <c r="BI796" s="47">
        <f t="shared" si="440"/>
        <v>0.9</v>
      </c>
      <c r="BJ796" s="48">
        <f t="shared" si="441"/>
        <v>0</v>
      </c>
      <c r="BK796" s="48">
        <f t="shared" si="442"/>
        <v>0</v>
      </c>
      <c r="BL796" s="48">
        <f t="shared" si="443"/>
        <v>0</v>
      </c>
    </row>
    <row r="797" spans="1:64" s="2" customFormat="1" ht="30" customHeight="1">
      <c r="A797" s="29" t="str">
        <f t="shared" si="410"/>
        <v>Д</v>
      </c>
      <c r="B797" s="29" t="str">
        <f t="shared" si="411"/>
        <v>М</v>
      </c>
      <c r="C797" s="30" t="s">
        <v>259</v>
      </c>
      <c r="D797" s="31" t="str">
        <f t="shared" si="412"/>
        <v>'01.04.02</v>
      </c>
      <c r="E797" s="32" t="str">
        <f t="shared" si="413"/>
        <v>Теория вероятностей и математическая статистика</v>
      </c>
      <c r="F797" s="33" t="s">
        <v>74</v>
      </c>
      <c r="G797" s="33" t="s">
        <v>89</v>
      </c>
      <c r="H797" s="34"/>
      <c r="I797" s="34"/>
      <c r="J797" s="35" t="s">
        <v>268</v>
      </c>
      <c r="K797" s="36">
        <v>1</v>
      </c>
      <c r="L797" s="36">
        <v>18</v>
      </c>
      <c r="M797" s="37" t="s">
        <v>84</v>
      </c>
      <c r="N797" s="36"/>
      <c r="O797" s="36"/>
      <c r="P797" s="36">
        <v>1</v>
      </c>
      <c r="Q797" s="37" t="s">
        <v>85</v>
      </c>
      <c r="R797" s="36"/>
      <c r="S797" s="36"/>
      <c r="T797" s="36"/>
      <c r="U797" s="36"/>
      <c r="V797" s="36"/>
      <c r="W797" s="39" t="str">
        <f t="shared" si="414"/>
        <v>НПМмд</v>
      </c>
      <c r="X797" s="36" t="s">
        <v>127</v>
      </c>
      <c r="Y797" s="36">
        <v>1</v>
      </c>
      <c r="Z797" s="36">
        <v>1</v>
      </c>
      <c r="AA797" s="39">
        <f t="shared" si="415"/>
        <v>15</v>
      </c>
      <c r="AB797" s="49">
        <v>13</v>
      </c>
      <c r="AC797" s="49">
        <v>2</v>
      </c>
      <c r="AD797" s="40">
        <f t="shared" si="416"/>
        <v>12</v>
      </c>
      <c r="AE797" s="41">
        <f t="shared" si="417"/>
        <v>1</v>
      </c>
      <c r="AF797" s="41">
        <f t="shared" si="418"/>
        <v>1.25</v>
      </c>
      <c r="AG797" s="42" t="s">
        <v>80</v>
      </c>
      <c r="AH797" s="37" t="s">
        <v>81</v>
      </c>
      <c r="AI797" s="37" t="s">
        <v>94</v>
      </c>
      <c r="AJ797" s="43" t="s">
        <v>218</v>
      </c>
      <c r="AK797" s="37"/>
      <c r="AL797" s="44">
        <f t="shared" si="419"/>
        <v>0</v>
      </c>
      <c r="AM797" s="44">
        <f t="shared" si="420"/>
        <v>18</v>
      </c>
      <c r="AN797" s="44">
        <f t="shared" si="421"/>
        <v>0</v>
      </c>
      <c r="AO797" s="44">
        <f t="shared" si="422"/>
        <v>4.95</v>
      </c>
      <c r="AP797" s="44">
        <f t="shared" si="423"/>
        <v>7.5</v>
      </c>
      <c r="AQ797" s="44">
        <f t="shared" si="424"/>
        <v>1</v>
      </c>
      <c r="AR797" s="44">
        <f t="shared" si="425"/>
        <v>0</v>
      </c>
      <c r="AS797" s="44">
        <f t="shared" si="426"/>
        <v>0</v>
      </c>
      <c r="AT797" s="44">
        <f t="shared" si="427"/>
        <v>0</v>
      </c>
      <c r="AU797" s="44">
        <f t="shared" si="428"/>
        <v>0</v>
      </c>
      <c r="AV797" s="44">
        <f>IF(M797="ПП",РПП*AA797*(U797/1.5),IF(M797="ВП",ВПр*AA797*(U797/1.5),IF(M797="РПА",РПА*AA797*(U797/1.5),IF(M797="КПА",кпа*AA797*(U797/1.5),0))))</f>
        <v>0</v>
      </c>
      <c r="AW797" s="44">
        <f t="shared" si="429"/>
        <v>0</v>
      </c>
      <c r="AX797" s="44">
        <f t="shared" si="430"/>
        <v>0</v>
      </c>
      <c r="AY797" s="44">
        <f t="shared" si="431"/>
        <v>0</v>
      </c>
      <c r="AZ797" s="44">
        <f t="shared" si="432"/>
        <v>0</v>
      </c>
      <c r="BA797" s="44">
        <f t="shared" si="433"/>
        <v>0</v>
      </c>
      <c r="BB797" s="44">
        <f t="shared" si="434"/>
        <v>0</v>
      </c>
      <c r="BC797" s="44">
        <f t="shared" si="435"/>
        <v>0</v>
      </c>
      <c r="BD797" s="44">
        <f t="shared" si="436"/>
        <v>0</v>
      </c>
      <c r="BE797" s="45">
        <f t="shared" si="437"/>
        <v>31.45</v>
      </c>
      <c r="BF797" s="46"/>
      <c r="BG797" s="47">
        <f t="shared" si="438"/>
        <v>18</v>
      </c>
      <c r="BH797" s="47">
        <f t="shared" si="439"/>
        <v>0.5</v>
      </c>
      <c r="BI797" s="47">
        <f t="shared" si="440"/>
        <v>13.45</v>
      </c>
      <c r="BJ797" s="48">
        <f t="shared" si="441"/>
        <v>0</v>
      </c>
      <c r="BK797" s="48">
        <f t="shared" si="442"/>
        <v>0</v>
      </c>
      <c r="BL797" s="48">
        <f t="shared" si="443"/>
        <v>0</v>
      </c>
    </row>
    <row r="798" spans="1:64" s="2" customFormat="1" ht="30" customHeight="1">
      <c r="A798" s="29" t="str">
        <f t="shared" si="410"/>
        <v>Д</v>
      </c>
      <c r="B798" s="29" t="str">
        <f t="shared" si="411"/>
        <v>М</v>
      </c>
      <c r="C798" s="30" t="s">
        <v>259</v>
      </c>
      <c r="D798" s="31" t="str">
        <f t="shared" si="412"/>
        <v>'01.04.02</v>
      </c>
      <c r="E798" s="32" t="str">
        <f t="shared" si="413"/>
        <v>Теория вероятностей и математическая статистика</v>
      </c>
      <c r="F798" s="33" t="s">
        <v>74</v>
      </c>
      <c r="G798" s="33" t="s">
        <v>89</v>
      </c>
      <c r="H798" s="34"/>
      <c r="I798" s="34"/>
      <c r="J798" s="35" t="s">
        <v>269</v>
      </c>
      <c r="K798" s="36">
        <v>2</v>
      </c>
      <c r="L798" s="36">
        <v>18</v>
      </c>
      <c r="M798" s="37" t="s">
        <v>78</v>
      </c>
      <c r="N798" s="36">
        <v>1</v>
      </c>
      <c r="O798" s="36"/>
      <c r="P798" s="36"/>
      <c r="Q798" s="37" t="s">
        <v>91</v>
      </c>
      <c r="R798" s="36"/>
      <c r="S798" s="36"/>
      <c r="T798" s="36"/>
      <c r="U798" s="36"/>
      <c r="V798" s="36"/>
      <c r="W798" s="39" t="str">
        <f t="shared" si="414"/>
        <v>НПМмд</v>
      </c>
      <c r="X798" s="36" t="s">
        <v>127</v>
      </c>
      <c r="Y798" s="36">
        <v>1</v>
      </c>
      <c r="Z798" s="36">
        <v>1</v>
      </c>
      <c r="AA798" s="39">
        <f t="shared" si="415"/>
        <v>15</v>
      </c>
      <c r="AB798" s="36">
        <v>13</v>
      </c>
      <c r="AC798" s="36">
        <v>2</v>
      </c>
      <c r="AD798" s="40">
        <f t="shared" si="416"/>
        <v>15</v>
      </c>
      <c r="AE798" s="41">
        <f t="shared" si="417"/>
        <v>1</v>
      </c>
      <c r="AF798" s="41">
        <f t="shared" si="418"/>
        <v>1</v>
      </c>
      <c r="AG798" s="42" t="s">
        <v>80</v>
      </c>
      <c r="AH798" s="37" t="s">
        <v>111</v>
      </c>
      <c r="AI798" s="37" t="s">
        <v>94</v>
      </c>
      <c r="AJ798" s="43" t="s">
        <v>223</v>
      </c>
      <c r="AK798" s="37"/>
      <c r="AL798" s="44">
        <f t="shared" si="419"/>
        <v>18</v>
      </c>
      <c r="AM798" s="44">
        <f t="shared" si="420"/>
        <v>0</v>
      </c>
      <c r="AN798" s="44">
        <f t="shared" si="421"/>
        <v>0</v>
      </c>
      <c r="AO798" s="44">
        <f t="shared" si="422"/>
        <v>4.95</v>
      </c>
      <c r="AP798" s="44">
        <f t="shared" si="423"/>
        <v>7.5</v>
      </c>
      <c r="AQ798" s="44">
        <f t="shared" si="424"/>
        <v>1</v>
      </c>
      <c r="AR798" s="44">
        <f t="shared" si="425"/>
        <v>0.9</v>
      </c>
      <c r="AS798" s="44">
        <f t="shared" si="426"/>
        <v>0</v>
      </c>
      <c r="AT798" s="44">
        <f t="shared" si="427"/>
        <v>0</v>
      </c>
      <c r="AU798" s="44">
        <f t="shared" si="428"/>
        <v>0</v>
      </c>
      <c r="AV798" s="44">
        <f>IF(M798="ПП",РПП*AA798*(U798/1.5),IF(M798="ВП",ВПр*AA798*(U798/1.5),IF(M798="РПА",РПА*AA798*(U798/1.5),IF(M798="КПА",кпа*AA798*(U798/1.5),0))))</f>
        <v>0</v>
      </c>
      <c r="AW798" s="44">
        <f t="shared" si="429"/>
        <v>0</v>
      </c>
      <c r="AX798" s="44">
        <f t="shared" si="430"/>
        <v>0</v>
      </c>
      <c r="AY798" s="44">
        <f t="shared" si="431"/>
        <v>0</v>
      </c>
      <c r="AZ798" s="44">
        <f t="shared" si="432"/>
        <v>0</v>
      </c>
      <c r="BA798" s="44">
        <f t="shared" si="433"/>
        <v>0</v>
      </c>
      <c r="BB798" s="44">
        <f t="shared" si="434"/>
        <v>0</v>
      </c>
      <c r="BC798" s="44">
        <f t="shared" si="435"/>
        <v>0</v>
      </c>
      <c r="BD798" s="44">
        <f t="shared" si="436"/>
        <v>0</v>
      </c>
      <c r="BE798" s="45">
        <f t="shared" si="437"/>
        <v>32.35</v>
      </c>
      <c r="BF798" s="46"/>
      <c r="BG798" s="47">
        <f t="shared" si="438"/>
        <v>0</v>
      </c>
      <c r="BH798" s="47">
        <f t="shared" si="439"/>
        <v>0</v>
      </c>
      <c r="BI798" s="47">
        <f t="shared" si="440"/>
        <v>0</v>
      </c>
      <c r="BJ798" s="48">
        <f t="shared" si="441"/>
        <v>18</v>
      </c>
      <c r="BK798" s="48">
        <f t="shared" si="442"/>
        <v>0.5</v>
      </c>
      <c r="BL798" s="48">
        <f t="shared" si="443"/>
        <v>14.35</v>
      </c>
    </row>
    <row r="799" spans="1:64" s="2" customFormat="1" ht="30" customHeight="1">
      <c r="A799" s="29" t="str">
        <f t="shared" si="410"/>
        <v>Д</v>
      </c>
      <c r="B799" s="29" t="str">
        <f t="shared" si="411"/>
        <v>М</v>
      </c>
      <c r="C799" s="30" t="s">
        <v>259</v>
      </c>
      <c r="D799" s="31" t="str">
        <f t="shared" si="412"/>
        <v>'01.04.02</v>
      </c>
      <c r="E799" s="32" t="str">
        <f t="shared" si="413"/>
        <v>Теория вероятностей и математическая статистика</v>
      </c>
      <c r="F799" s="33" t="s">
        <v>74</v>
      </c>
      <c r="G799" s="33" t="s">
        <v>89</v>
      </c>
      <c r="H799" s="34"/>
      <c r="I799" s="34"/>
      <c r="J799" s="35" t="s">
        <v>269</v>
      </c>
      <c r="K799" s="36">
        <v>2</v>
      </c>
      <c r="L799" s="36">
        <v>18</v>
      </c>
      <c r="M799" s="37" t="s">
        <v>84</v>
      </c>
      <c r="N799" s="36"/>
      <c r="O799" s="36"/>
      <c r="P799" s="36">
        <v>2</v>
      </c>
      <c r="Q799" s="37"/>
      <c r="R799" s="36"/>
      <c r="S799" s="36"/>
      <c r="T799" s="36"/>
      <c r="U799" s="36"/>
      <c r="V799" s="36"/>
      <c r="W799" s="39" t="str">
        <f t="shared" si="414"/>
        <v>НПМмд</v>
      </c>
      <c r="X799" s="36" t="s">
        <v>127</v>
      </c>
      <c r="Y799" s="36">
        <v>1</v>
      </c>
      <c r="Z799" s="36">
        <v>1</v>
      </c>
      <c r="AA799" s="39">
        <f t="shared" si="415"/>
        <v>15</v>
      </c>
      <c r="AB799" s="49">
        <v>13</v>
      </c>
      <c r="AC799" s="49">
        <v>2</v>
      </c>
      <c r="AD799" s="40">
        <f t="shared" si="416"/>
        <v>12</v>
      </c>
      <c r="AE799" s="41">
        <f t="shared" si="417"/>
        <v>1</v>
      </c>
      <c r="AF799" s="41">
        <f t="shared" si="418"/>
        <v>1.25</v>
      </c>
      <c r="AG799" s="42" t="s">
        <v>80</v>
      </c>
      <c r="AH799" s="37" t="s">
        <v>100</v>
      </c>
      <c r="AI799" s="37" t="s">
        <v>94</v>
      </c>
      <c r="AJ799" s="43" t="s">
        <v>157</v>
      </c>
      <c r="AK799" s="37"/>
      <c r="AL799" s="44">
        <f t="shared" si="419"/>
        <v>0</v>
      </c>
      <c r="AM799" s="44">
        <f t="shared" si="420"/>
        <v>36</v>
      </c>
      <c r="AN799" s="44">
        <f t="shared" si="421"/>
        <v>0</v>
      </c>
      <c r="AO799" s="44">
        <f t="shared" si="422"/>
        <v>0</v>
      </c>
      <c r="AP799" s="44">
        <f t="shared" si="423"/>
        <v>0</v>
      </c>
      <c r="AQ799" s="44">
        <f t="shared" si="424"/>
        <v>0</v>
      </c>
      <c r="AR799" s="44">
        <f t="shared" si="425"/>
        <v>0</v>
      </c>
      <c r="AS799" s="44">
        <f t="shared" si="426"/>
        <v>0</v>
      </c>
      <c r="AT799" s="44">
        <f t="shared" si="427"/>
        <v>0</v>
      </c>
      <c r="AU799" s="44">
        <f t="shared" si="428"/>
        <v>0</v>
      </c>
      <c r="AV799" s="44">
        <f>IF(M799="ПП",РПП*AA799*(U799/1.5),IF(M799="ВП",ВПр*AA799*(U799/1.5),IF(M799="РПА",РПА*AA799*(U799/1.5),IF(M799="КПА",кпа*AA799*(U799/1.5),0))))</f>
        <v>0</v>
      </c>
      <c r="AW799" s="44">
        <f t="shared" si="429"/>
        <v>0</v>
      </c>
      <c r="AX799" s="44">
        <f t="shared" si="430"/>
        <v>0</v>
      </c>
      <c r="AY799" s="44">
        <f t="shared" si="431"/>
        <v>0</v>
      </c>
      <c r="AZ799" s="44">
        <f t="shared" si="432"/>
        <v>0</v>
      </c>
      <c r="BA799" s="44">
        <f t="shared" si="433"/>
        <v>0</v>
      </c>
      <c r="BB799" s="44">
        <f t="shared" si="434"/>
        <v>0</v>
      </c>
      <c r="BC799" s="44">
        <f t="shared" si="435"/>
        <v>0</v>
      </c>
      <c r="BD799" s="44">
        <f t="shared" si="436"/>
        <v>0</v>
      </c>
      <c r="BE799" s="45">
        <f t="shared" si="437"/>
        <v>36</v>
      </c>
      <c r="BF799" s="46"/>
      <c r="BG799" s="47">
        <f t="shared" si="438"/>
        <v>0</v>
      </c>
      <c r="BH799" s="47">
        <f t="shared" si="439"/>
        <v>0</v>
      </c>
      <c r="BI799" s="47">
        <f t="shared" si="440"/>
        <v>0</v>
      </c>
      <c r="BJ799" s="48">
        <f t="shared" si="441"/>
        <v>36</v>
      </c>
      <c r="BK799" s="48">
        <f t="shared" si="442"/>
        <v>1</v>
      </c>
      <c r="BL799" s="48">
        <f t="shared" si="443"/>
        <v>0</v>
      </c>
    </row>
    <row r="800" spans="1:64" s="2" customFormat="1" ht="30" customHeight="1">
      <c r="A800" s="29" t="str">
        <f t="shared" si="410"/>
        <v>Д</v>
      </c>
      <c r="B800" s="29" t="str">
        <f t="shared" si="411"/>
        <v>М</v>
      </c>
      <c r="C800" s="30" t="s">
        <v>259</v>
      </c>
      <c r="D800" s="31" t="str">
        <f t="shared" si="412"/>
        <v>'01.04.02</v>
      </c>
      <c r="E800" s="32" t="str">
        <f t="shared" si="413"/>
        <v>Теория вероятностей и математическая статистика</v>
      </c>
      <c r="F800" s="33" t="s">
        <v>74</v>
      </c>
      <c r="G800" s="33" t="s">
        <v>89</v>
      </c>
      <c r="H800" s="34"/>
      <c r="I800" s="34"/>
      <c r="J800" s="35" t="s">
        <v>270</v>
      </c>
      <c r="K800" s="36">
        <v>2</v>
      </c>
      <c r="L800" s="36">
        <v>18</v>
      </c>
      <c r="M800" s="37" t="s">
        <v>78</v>
      </c>
      <c r="N800" s="36">
        <v>1</v>
      </c>
      <c r="O800" s="36"/>
      <c r="P800" s="36"/>
      <c r="Q800" s="37" t="s">
        <v>91</v>
      </c>
      <c r="R800" s="36"/>
      <c r="S800" s="36"/>
      <c r="T800" s="36"/>
      <c r="U800" s="36"/>
      <c r="V800" s="36"/>
      <c r="W800" s="39" t="str">
        <f t="shared" si="414"/>
        <v>НПМмд</v>
      </c>
      <c r="X800" s="36" t="s">
        <v>127</v>
      </c>
      <c r="Y800" s="36">
        <v>1</v>
      </c>
      <c r="Z800" s="36">
        <v>1</v>
      </c>
      <c r="AA800" s="39">
        <f t="shared" si="415"/>
        <v>15</v>
      </c>
      <c r="AB800" s="36">
        <v>13</v>
      </c>
      <c r="AC800" s="36">
        <v>2</v>
      </c>
      <c r="AD800" s="40">
        <f t="shared" si="416"/>
        <v>15</v>
      </c>
      <c r="AE800" s="41">
        <f t="shared" si="417"/>
        <v>1</v>
      </c>
      <c r="AF800" s="41">
        <f t="shared" si="418"/>
        <v>1</v>
      </c>
      <c r="AG800" s="42" t="s">
        <v>93</v>
      </c>
      <c r="AH800" s="37" t="s">
        <v>111</v>
      </c>
      <c r="AI800" s="37" t="s">
        <v>94</v>
      </c>
      <c r="AJ800" s="43" t="s">
        <v>254</v>
      </c>
      <c r="AK800" s="37"/>
      <c r="AL800" s="44">
        <f t="shared" si="419"/>
        <v>18</v>
      </c>
      <c r="AM800" s="44">
        <f t="shared" si="420"/>
        <v>0</v>
      </c>
      <c r="AN800" s="44">
        <f t="shared" si="421"/>
        <v>0</v>
      </c>
      <c r="AO800" s="44">
        <f t="shared" si="422"/>
        <v>4.95</v>
      </c>
      <c r="AP800" s="44">
        <f t="shared" si="423"/>
        <v>7.5</v>
      </c>
      <c r="AQ800" s="44">
        <f t="shared" si="424"/>
        <v>1</v>
      </c>
      <c r="AR800" s="44">
        <f t="shared" si="425"/>
        <v>0.9</v>
      </c>
      <c r="AS800" s="44">
        <f t="shared" si="426"/>
        <v>0</v>
      </c>
      <c r="AT800" s="44">
        <f t="shared" si="427"/>
        <v>0</v>
      </c>
      <c r="AU800" s="44">
        <f t="shared" si="428"/>
        <v>0</v>
      </c>
      <c r="AV800" s="44">
        <f>IF(M800="ПП",РПП*AA800*(U800/1.5),IF(M800="ВП",ВПр*AA800*(U800/1.5),IF(M800="РПА",РПА*AA800*(U800/1.5),IF(M800="КПА",кпа*AA800*(U800/1.5),0))))</f>
        <v>0</v>
      </c>
      <c r="AW800" s="44">
        <f t="shared" si="429"/>
        <v>0</v>
      </c>
      <c r="AX800" s="44">
        <f t="shared" si="430"/>
        <v>0</v>
      </c>
      <c r="AY800" s="44">
        <f t="shared" si="431"/>
        <v>0</v>
      </c>
      <c r="AZ800" s="44">
        <f t="shared" si="432"/>
        <v>0</v>
      </c>
      <c r="BA800" s="44">
        <f t="shared" si="433"/>
        <v>0</v>
      </c>
      <c r="BB800" s="44">
        <f t="shared" si="434"/>
        <v>0</v>
      </c>
      <c r="BC800" s="44">
        <f t="shared" si="435"/>
        <v>0</v>
      </c>
      <c r="BD800" s="44">
        <f t="shared" si="436"/>
        <v>0</v>
      </c>
      <c r="BE800" s="45">
        <f t="shared" si="437"/>
        <v>32.35</v>
      </c>
      <c r="BF800" s="46"/>
      <c r="BG800" s="47">
        <f t="shared" si="438"/>
        <v>0</v>
      </c>
      <c r="BH800" s="47">
        <f t="shared" si="439"/>
        <v>0</v>
      </c>
      <c r="BI800" s="47">
        <f t="shared" si="440"/>
        <v>0</v>
      </c>
      <c r="BJ800" s="48">
        <f t="shared" si="441"/>
        <v>18</v>
      </c>
      <c r="BK800" s="48">
        <f t="shared" si="442"/>
        <v>0.5</v>
      </c>
      <c r="BL800" s="48">
        <f t="shared" si="443"/>
        <v>14.35</v>
      </c>
    </row>
    <row r="801" spans="1:64" s="2" customFormat="1" ht="30" customHeight="1">
      <c r="A801" s="29" t="str">
        <f t="shared" si="410"/>
        <v>Д</v>
      </c>
      <c r="B801" s="29" t="str">
        <f t="shared" si="411"/>
        <v>М</v>
      </c>
      <c r="C801" s="30" t="s">
        <v>259</v>
      </c>
      <c r="D801" s="31" t="str">
        <f t="shared" si="412"/>
        <v>'01.04.02</v>
      </c>
      <c r="E801" s="32" t="str">
        <f t="shared" si="413"/>
        <v>Теория вероятностей и математическая статистика</v>
      </c>
      <c r="F801" s="33" t="s">
        <v>74</v>
      </c>
      <c r="G801" s="33" t="s">
        <v>89</v>
      </c>
      <c r="H801" s="34"/>
      <c r="I801" s="34"/>
      <c r="J801" s="35" t="s">
        <v>270</v>
      </c>
      <c r="K801" s="36">
        <v>2</v>
      </c>
      <c r="L801" s="36">
        <v>18</v>
      </c>
      <c r="M801" s="37" t="s">
        <v>84</v>
      </c>
      <c r="N801" s="36"/>
      <c r="O801" s="36"/>
      <c r="P801" s="36">
        <v>1</v>
      </c>
      <c r="Q801" s="37"/>
      <c r="R801" s="36"/>
      <c r="S801" s="36"/>
      <c r="T801" s="36"/>
      <c r="U801" s="36"/>
      <c r="V801" s="36"/>
      <c r="W801" s="39" t="str">
        <f t="shared" si="414"/>
        <v>НПМмд</v>
      </c>
      <c r="X801" s="36" t="s">
        <v>127</v>
      </c>
      <c r="Y801" s="36">
        <v>1</v>
      </c>
      <c r="Z801" s="36">
        <v>1</v>
      </c>
      <c r="AA801" s="39">
        <f t="shared" si="415"/>
        <v>15</v>
      </c>
      <c r="AB801" s="49">
        <v>13</v>
      </c>
      <c r="AC801" s="49">
        <v>2</v>
      </c>
      <c r="AD801" s="40">
        <f t="shared" si="416"/>
        <v>12</v>
      </c>
      <c r="AE801" s="41">
        <f t="shared" si="417"/>
        <v>1</v>
      </c>
      <c r="AF801" s="41">
        <f t="shared" si="418"/>
        <v>1.25</v>
      </c>
      <c r="AG801" s="42" t="s">
        <v>93</v>
      </c>
      <c r="AH801" s="37" t="s">
        <v>81</v>
      </c>
      <c r="AI801" s="37" t="s">
        <v>94</v>
      </c>
      <c r="AJ801" s="50" t="s">
        <v>213</v>
      </c>
      <c r="AK801" s="37"/>
      <c r="AL801" s="44">
        <f t="shared" si="419"/>
        <v>0</v>
      </c>
      <c r="AM801" s="44">
        <f t="shared" si="420"/>
        <v>18</v>
      </c>
      <c r="AN801" s="44">
        <f t="shared" si="421"/>
        <v>0</v>
      </c>
      <c r="AO801" s="44">
        <f t="shared" si="422"/>
        <v>0</v>
      </c>
      <c r="AP801" s="44">
        <f t="shared" si="423"/>
        <v>0</v>
      </c>
      <c r="AQ801" s="44">
        <f t="shared" si="424"/>
        <v>0</v>
      </c>
      <c r="AR801" s="44">
        <f t="shared" si="425"/>
        <v>0</v>
      </c>
      <c r="AS801" s="44">
        <f t="shared" si="426"/>
        <v>0</v>
      </c>
      <c r="AT801" s="44">
        <f t="shared" si="427"/>
        <v>0</v>
      </c>
      <c r="AU801" s="44">
        <f t="shared" si="428"/>
        <v>0</v>
      </c>
      <c r="AV801" s="44">
        <f>IF(M801="ПП",РПП*AA801*(U801/1.5),IF(M801="ВП",ВПр*AA801*(U801/1.5),IF(M801="РПА",РПА*AA801*(U801/1.5),IF(M801="КПА",кпа*AA801*(U801/1.5),0))))</f>
        <v>0</v>
      </c>
      <c r="AW801" s="44">
        <f t="shared" si="429"/>
        <v>0</v>
      </c>
      <c r="AX801" s="44">
        <f t="shared" si="430"/>
        <v>0</v>
      </c>
      <c r="AY801" s="44">
        <f t="shared" si="431"/>
        <v>0</v>
      </c>
      <c r="AZ801" s="44">
        <f t="shared" si="432"/>
        <v>0</v>
      </c>
      <c r="BA801" s="44">
        <f t="shared" si="433"/>
        <v>0</v>
      </c>
      <c r="BB801" s="44">
        <f t="shared" si="434"/>
        <v>0</v>
      </c>
      <c r="BC801" s="44">
        <f t="shared" si="435"/>
        <v>0</v>
      </c>
      <c r="BD801" s="44">
        <f t="shared" si="436"/>
        <v>0</v>
      </c>
      <c r="BE801" s="45">
        <f t="shared" si="437"/>
        <v>18</v>
      </c>
      <c r="BF801" s="46"/>
      <c r="BG801" s="47">
        <f t="shared" si="438"/>
        <v>0</v>
      </c>
      <c r="BH801" s="47">
        <f t="shared" si="439"/>
        <v>0</v>
      </c>
      <c r="BI801" s="47">
        <f t="shared" si="440"/>
        <v>0</v>
      </c>
      <c r="BJ801" s="48">
        <f t="shared" si="441"/>
        <v>18</v>
      </c>
      <c r="BK801" s="48">
        <f t="shared" si="442"/>
        <v>0.5</v>
      </c>
      <c r="BL801" s="48">
        <f t="shared" si="443"/>
        <v>0</v>
      </c>
    </row>
    <row r="802" spans="1:64" s="2" customFormat="1" ht="30" customHeight="1">
      <c r="A802" s="29" t="str">
        <f t="shared" si="410"/>
        <v>Д</v>
      </c>
      <c r="B802" s="29" t="str">
        <f t="shared" si="411"/>
        <v>М</v>
      </c>
      <c r="C802" s="30" t="s">
        <v>259</v>
      </c>
      <c r="D802" s="31" t="str">
        <f t="shared" si="412"/>
        <v>'01.04.02</v>
      </c>
      <c r="E802" s="32" t="str">
        <f t="shared" si="413"/>
        <v>Теория вероятностей и математическая статистика</v>
      </c>
      <c r="F802" s="33" t="s">
        <v>74</v>
      </c>
      <c r="G802" s="33" t="s">
        <v>89</v>
      </c>
      <c r="H802" s="34"/>
      <c r="I802" s="34"/>
      <c r="J802" s="35" t="s">
        <v>271</v>
      </c>
      <c r="K802" s="36">
        <v>2</v>
      </c>
      <c r="L802" s="36">
        <v>18</v>
      </c>
      <c r="M802" s="37" t="s">
        <v>78</v>
      </c>
      <c r="N802" s="36">
        <v>1</v>
      </c>
      <c r="O802" s="36"/>
      <c r="P802" s="36"/>
      <c r="Q802" s="37"/>
      <c r="R802" s="36"/>
      <c r="S802" s="36"/>
      <c r="T802" s="36"/>
      <c r="U802" s="36"/>
      <c r="V802" s="36"/>
      <c r="W802" s="39" t="str">
        <f t="shared" si="414"/>
        <v>НПМмд</v>
      </c>
      <c r="X802" s="36" t="s">
        <v>127</v>
      </c>
      <c r="Y802" s="36">
        <v>1</v>
      </c>
      <c r="Z802" s="36">
        <v>1</v>
      </c>
      <c r="AA802" s="39">
        <f t="shared" si="415"/>
        <v>15</v>
      </c>
      <c r="AB802" s="36">
        <v>13</v>
      </c>
      <c r="AC802" s="36">
        <v>2</v>
      </c>
      <c r="AD802" s="40">
        <f t="shared" si="416"/>
        <v>15</v>
      </c>
      <c r="AE802" s="41">
        <f t="shared" si="417"/>
        <v>1</v>
      </c>
      <c r="AF802" s="41">
        <f t="shared" si="418"/>
        <v>1</v>
      </c>
      <c r="AG802" s="42" t="s">
        <v>93</v>
      </c>
      <c r="AH802" s="37" t="s">
        <v>81</v>
      </c>
      <c r="AI802" s="37" t="s">
        <v>94</v>
      </c>
      <c r="AJ802" s="43" t="s">
        <v>213</v>
      </c>
      <c r="AK802" s="37"/>
      <c r="AL802" s="44">
        <f t="shared" si="419"/>
        <v>18</v>
      </c>
      <c r="AM802" s="44">
        <f t="shared" si="420"/>
        <v>0</v>
      </c>
      <c r="AN802" s="44">
        <f t="shared" si="421"/>
        <v>0</v>
      </c>
      <c r="AO802" s="44">
        <f t="shared" si="422"/>
        <v>0</v>
      </c>
      <c r="AP802" s="44">
        <f t="shared" si="423"/>
        <v>0</v>
      </c>
      <c r="AQ802" s="44">
        <f t="shared" si="424"/>
        <v>0</v>
      </c>
      <c r="AR802" s="44">
        <f t="shared" si="425"/>
        <v>0.9</v>
      </c>
      <c r="AS802" s="44">
        <f t="shared" si="426"/>
        <v>0</v>
      </c>
      <c r="AT802" s="44">
        <f t="shared" si="427"/>
        <v>0</v>
      </c>
      <c r="AU802" s="44">
        <f t="shared" si="428"/>
        <v>0</v>
      </c>
      <c r="AV802" s="44">
        <f>IF(M802="ПП",РПП*AA802*(U802/1.5),IF(M802="ВП",ВПр*AA802*(U802/1.5),IF(M802="РПА",РПА*AA802*(U802/1.5),IF(M802="КПА",кпа*AA802*(U802/1.5),0))))</f>
        <v>0</v>
      </c>
      <c r="AW802" s="44">
        <f t="shared" si="429"/>
        <v>0</v>
      </c>
      <c r="AX802" s="44">
        <f t="shared" si="430"/>
        <v>0</v>
      </c>
      <c r="AY802" s="44">
        <f t="shared" si="431"/>
        <v>0</v>
      </c>
      <c r="AZ802" s="44">
        <f t="shared" si="432"/>
        <v>0</v>
      </c>
      <c r="BA802" s="44">
        <f t="shared" si="433"/>
        <v>0</v>
      </c>
      <c r="BB802" s="44">
        <f t="shared" si="434"/>
        <v>0</v>
      </c>
      <c r="BC802" s="44">
        <f t="shared" si="435"/>
        <v>0</v>
      </c>
      <c r="BD802" s="44">
        <f t="shared" si="436"/>
        <v>0</v>
      </c>
      <c r="BE802" s="45">
        <f t="shared" si="437"/>
        <v>18.899999999999999</v>
      </c>
      <c r="BF802" s="46"/>
      <c r="BG802" s="47">
        <f t="shared" si="438"/>
        <v>0</v>
      </c>
      <c r="BH802" s="47">
        <f t="shared" si="439"/>
        <v>0</v>
      </c>
      <c r="BI802" s="47">
        <f t="shared" si="440"/>
        <v>0</v>
      </c>
      <c r="BJ802" s="48">
        <f t="shared" si="441"/>
        <v>18</v>
      </c>
      <c r="BK802" s="48">
        <f t="shared" si="442"/>
        <v>0.5</v>
      </c>
      <c r="BL802" s="48">
        <f t="shared" si="443"/>
        <v>0.9</v>
      </c>
    </row>
    <row r="803" spans="1:64" s="2" customFormat="1" ht="30" customHeight="1">
      <c r="A803" s="29" t="str">
        <f t="shared" si="410"/>
        <v>Д</v>
      </c>
      <c r="B803" s="29" t="str">
        <f t="shared" si="411"/>
        <v>М</v>
      </c>
      <c r="C803" s="30" t="s">
        <v>259</v>
      </c>
      <c r="D803" s="31" t="str">
        <f t="shared" si="412"/>
        <v>'01.04.02</v>
      </c>
      <c r="E803" s="32" t="str">
        <f t="shared" si="413"/>
        <v>Теория вероятностей и математическая статистика</v>
      </c>
      <c r="F803" s="33" t="s">
        <v>74</v>
      </c>
      <c r="G803" s="33" t="s">
        <v>89</v>
      </c>
      <c r="H803" s="34"/>
      <c r="I803" s="34"/>
      <c r="J803" s="35" t="s">
        <v>271</v>
      </c>
      <c r="K803" s="36">
        <v>2</v>
      </c>
      <c r="L803" s="36">
        <v>18</v>
      </c>
      <c r="M803" s="37" t="s">
        <v>84</v>
      </c>
      <c r="N803" s="36"/>
      <c r="O803" s="36"/>
      <c r="P803" s="36">
        <v>1</v>
      </c>
      <c r="Q803" s="37" t="s">
        <v>85</v>
      </c>
      <c r="R803" s="36"/>
      <c r="S803" s="36"/>
      <c r="T803" s="36"/>
      <c r="U803" s="36"/>
      <c r="V803" s="36"/>
      <c r="W803" s="39" t="str">
        <f t="shared" si="414"/>
        <v>НПМмд</v>
      </c>
      <c r="X803" s="36" t="s">
        <v>127</v>
      </c>
      <c r="Y803" s="36">
        <v>1</v>
      </c>
      <c r="Z803" s="36">
        <v>1</v>
      </c>
      <c r="AA803" s="39">
        <f t="shared" si="415"/>
        <v>15</v>
      </c>
      <c r="AB803" s="49">
        <v>13</v>
      </c>
      <c r="AC803" s="49">
        <v>2</v>
      </c>
      <c r="AD803" s="40">
        <f t="shared" si="416"/>
        <v>12</v>
      </c>
      <c r="AE803" s="41">
        <f t="shared" si="417"/>
        <v>1</v>
      </c>
      <c r="AF803" s="41">
        <f t="shared" si="418"/>
        <v>1.25</v>
      </c>
      <c r="AG803" s="42" t="s">
        <v>93</v>
      </c>
      <c r="AH803" s="37" t="s">
        <v>81</v>
      </c>
      <c r="AI803" s="37" t="s">
        <v>94</v>
      </c>
      <c r="AJ803" s="51" t="s">
        <v>213</v>
      </c>
      <c r="AK803" s="37"/>
      <c r="AL803" s="44">
        <f t="shared" si="419"/>
        <v>0</v>
      </c>
      <c r="AM803" s="44">
        <f t="shared" si="420"/>
        <v>18</v>
      </c>
      <c r="AN803" s="44">
        <f t="shared" si="421"/>
        <v>0</v>
      </c>
      <c r="AO803" s="44">
        <f t="shared" si="422"/>
        <v>4.95</v>
      </c>
      <c r="AP803" s="44">
        <f t="shared" si="423"/>
        <v>7.5</v>
      </c>
      <c r="AQ803" s="44">
        <f t="shared" si="424"/>
        <v>1</v>
      </c>
      <c r="AR803" s="44">
        <f t="shared" si="425"/>
        <v>0</v>
      </c>
      <c r="AS803" s="44">
        <f t="shared" si="426"/>
        <v>0</v>
      </c>
      <c r="AT803" s="44">
        <f t="shared" si="427"/>
        <v>0</v>
      </c>
      <c r="AU803" s="44">
        <f t="shared" si="428"/>
        <v>0</v>
      </c>
      <c r="AV803" s="44">
        <f>IF(M803="ПП",РПП*AA803*(U803/1.5),IF(M803="ВП",ВПр*AA803*(U803/1.5),IF(M803="РПА",РПА*AA803*(U803/1.5),IF(M803="КПА",кпа*AA803*(U803/1.5),0))))</f>
        <v>0</v>
      </c>
      <c r="AW803" s="44">
        <f t="shared" si="429"/>
        <v>0</v>
      </c>
      <c r="AX803" s="44">
        <f t="shared" si="430"/>
        <v>0</v>
      </c>
      <c r="AY803" s="44">
        <f t="shared" si="431"/>
        <v>0</v>
      </c>
      <c r="AZ803" s="44">
        <f t="shared" si="432"/>
        <v>0</v>
      </c>
      <c r="BA803" s="44">
        <f t="shared" si="433"/>
        <v>0</v>
      </c>
      <c r="BB803" s="44">
        <f t="shared" si="434"/>
        <v>0</v>
      </c>
      <c r="BC803" s="44">
        <f t="shared" si="435"/>
        <v>0</v>
      </c>
      <c r="BD803" s="44">
        <f t="shared" si="436"/>
        <v>0</v>
      </c>
      <c r="BE803" s="45">
        <f t="shared" si="437"/>
        <v>31.45</v>
      </c>
      <c r="BF803" s="46"/>
      <c r="BG803" s="47">
        <f t="shared" si="438"/>
        <v>0</v>
      </c>
      <c r="BH803" s="47">
        <f t="shared" si="439"/>
        <v>0</v>
      </c>
      <c r="BI803" s="47">
        <f t="shared" si="440"/>
        <v>0</v>
      </c>
      <c r="BJ803" s="48">
        <f t="shared" si="441"/>
        <v>18</v>
      </c>
      <c r="BK803" s="48">
        <f t="shared" si="442"/>
        <v>0.5</v>
      </c>
      <c r="BL803" s="48">
        <f t="shared" si="443"/>
        <v>13.45</v>
      </c>
    </row>
    <row r="804" spans="1:64" s="2" customFormat="1" ht="30" customHeight="1">
      <c r="A804" s="29" t="str">
        <f t="shared" si="410"/>
        <v>Д</v>
      </c>
      <c r="B804" s="29" t="str">
        <f t="shared" si="411"/>
        <v>М</v>
      </c>
      <c r="C804" s="30" t="s">
        <v>259</v>
      </c>
      <c r="D804" s="31" t="str">
        <f t="shared" si="412"/>
        <v>'01.04.02</v>
      </c>
      <c r="E804" s="32" t="str">
        <f t="shared" si="413"/>
        <v>Теория вероятностей и математическая статистика</v>
      </c>
      <c r="F804" s="33" t="s">
        <v>74</v>
      </c>
      <c r="G804" s="33" t="s">
        <v>129</v>
      </c>
      <c r="H804" s="34"/>
      <c r="I804" s="34" t="s">
        <v>130</v>
      </c>
      <c r="J804" s="35" t="s">
        <v>272</v>
      </c>
      <c r="K804" s="38">
        <v>1</v>
      </c>
      <c r="L804" s="36">
        <v>18</v>
      </c>
      <c r="M804" s="37" t="s">
        <v>78</v>
      </c>
      <c r="N804" s="38">
        <v>1</v>
      </c>
      <c r="O804" s="38"/>
      <c r="P804" s="38"/>
      <c r="Q804" s="37"/>
      <c r="R804" s="38"/>
      <c r="S804" s="38"/>
      <c r="T804" s="38"/>
      <c r="U804" s="38"/>
      <c r="V804" s="38"/>
      <c r="W804" s="39" t="str">
        <f t="shared" si="414"/>
        <v>НПМмд</v>
      </c>
      <c r="X804" s="36" t="s">
        <v>127</v>
      </c>
      <c r="Y804" s="36">
        <v>1</v>
      </c>
      <c r="Z804" s="36">
        <v>1</v>
      </c>
      <c r="AA804" s="39">
        <f t="shared" si="415"/>
        <v>7</v>
      </c>
      <c r="AB804" s="54">
        <v>6</v>
      </c>
      <c r="AC804" s="54">
        <v>1</v>
      </c>
      <c r="AD804" s="40">
        <f t="shared" si="416"/>
        <v>7</v>
      </c>
      <c r="AE804" s="41">
        <f t="shared" si="417"/>
        <v>1</v>
      </c>
      <c r="AF804" s="41">
        <f t="shared" si="418"/>
        <v>1</v>
      </c>
      <c r="AG804" s="42" t="s">
        <v>80</v>
      </c>
      <c r="AH804" s="37" t="s">
        <v>100</v>
      </c>
      <c r="AI804" s="37" t="s">
        <v>94</v>
      </c>
      <c r="AJ804" s="43" t="s">
        <v>157</v>
      </c>
      <c r="AK804" s="37"/>
      <c r="AL804" s="44">
        <f t="shared" si="419"/>
        <v>18</v>
      </c>
      <c r="AM804" s="44">
        <f t="shared" si="420"/>
        <v>0</v>
      </c>
      <c r="AN804" s="44">
        <f t="shared" si="421"/>
        <v>0</v>
      </c>
      <c r="AO804" s="44">
        <f t="shared" si="422"/>
        <v>0</v>
      </c>
      <c r="AP804" s="44">
        <f t="shared" si="423"/>
        <v>0</v>
      </c>
      <c r="AQ804" s="44">
        <f t="shared" si="424"/>
        <v>0</v>
      </c>
      <c r="AR804" s="44">
        <f t="shared" si="425"/>
        <v>0.9</v>
      </c>
      <c r="AS804" s="44">
        <f t="shared" si="426"/>
        <v>0</v>
      </c>
      <c r="AT804" s="44">
        <f t="shared" si="427"/>
        <v>0</v>
      </c>
      <c r="AU804" s="44">
        <f t="shared" si="428"/>
        <v>0</v>
      </c>
      <c r="AV804" s="44">
        <f>IF(M804="ПП",РПП*AA804*(U804/1.5),IF(M804="ВП",ВПр*AA804*(U804/1.5),IF(M804="РПА",РПА*AA804*(U804/1.5),IF(M804="КПА",кпа*AA804*(U804/1.5),0))))</f>
        <v>0</v>
      </c>
      <c r="AW804" s="44">
        <f t="shared" si="429"/>
        <v>0</v>
      </c>
      <c r="AX804" s="44">
        <f t="shared" si="430"/>
        <v>0</v>
      </c>
      <c r="AY804" s="44">
        <f t="shared" si="431"/>
        <v>0</v>
      </c>
      <c r="AZ804" s="44">
        <f t="shared" si="432"/>
        <v>0</v>
      </c>
      <c r="BA804" s="44">
        <f t="shared" si="433"/>
        <v>0</v>
      </c>
      <c r="BB804" s="44">
        <f t="shared" si="434"/>
        <v>0</v>
      </c>
      <c r="BC804" s="44">
        <f t="shared" si="435"/>
        <v>0</v>
      </c>
      <c r="BD804" s="44">
        <f t="shared" si="436"/>
        <v>0</v>
      </c>
      <c r="BE804" s="45">
        <f t="shared" si="437"/>
        <v>18.899999999999999</v>
      </c>
      <c r="BF804" s="46"/>
      <c r="BG804" s="47">
        <f t="shared" si="438"/>
        <v>18</v>
      </c>
      <c r="BH804" s="47">
        <f t="shared" si="439"/>
        <v>0.5</v>
      </c>
      <c r="BI804" s="47">
        <f t="shared" si="440"/>
        <v>0.9</v>
      </c>
      <c r="BJ804" s="48">
        <f t="shared" si="441"/>
        <v>0</v>
      </c>
      <c r="BK804" s="48">
        <f t="shared" si="442"/>
        <v>0</v>
      </c>
      <c r="BL804" s="48">
        <f t="shared" si="443"/>
        <v>0</v>
      </c>
    </row>
    <row r="805" spans="1:64" s="2" customFormat="1" ht="30" customHeight="1">
      <c r="A805" s="29" t="str">
        <f t="shared" si="410"/>
        <v>Д</v>
      </c>
      <c r="B805" s="29" t="str">
        <f t="shared" si="411"/>
        <v>М</v>
      </c>
      <c r="C805" s="30" t="s">
        <v>259</v>
      </c>
      <c r="D805" s="31" t="str">
        <f t="shared" si="412"/>
        <v>'01.04.02</v>
      </c>
      <c r="E805" s="32" t="str">
        <f t="shared" si="413"/>
        <v>Теория вероятностей и математическая статистика</v>
      </c>
      <c r="F805" s="33" t="s">
        <v>74</v>
      </c>
      <c r="G805" s="33" t="s">
        <v>129</v>
      </c>
      <c r="H805" s="34"/>
      <c r="I805" s="34" t="s">
        <v>130</v>
      </c>
      <c r="J805" s="35" t="s">
        <v>272</v>
      </c>
      <c r="K805" s="36">
        <v>1</v>
      </c>
      <c r="L805" s="36">
        <v>18</v>
      </c>
      <c r="M805" s="37" t="s">
        <v>84</v>
      </c>
      <c r="N805" s="36"/>
      <c r="O805" s="36"/>
      <c r="P805" s="36">
        <v>1</v>
      </c>
      <c r="Q805" s="37" t="s">
        <v>85</v>
      </c>
      <c r="R805" s="36"/>
      <c r="S805" s="36"/>
      <c r="T805" s="36"/>
      <c r="U805" s="36"/>
      <c r="V805" s="36"/>
      <c r="W805" s="39" t="str">
        <f t="shared" si="414"/>
        <v>НПМмд</v>
      </c>
      <c r="X805" s="36" t="s">
        <v>127</v>
      </c>
      <c r="Y805" s="36">
        <v>1</v>
      </c>
      <c r="Z805" s="36">
        <v>1</v>
      </c>
      <c r="AA805" s="39">
        <f t="shared" si="415"/>
        <v>7</v>
      </c>
      <c r="AB805" s="54">
        <v>6</v>
      </c>
      <c r="AC805" s="54">
        <v>1</v>
      </c>
      <c r="AD805" s="40">
        <f t="shared" si="416"/>
        <v>12</v>
      </c>
      <c r="AE805" s="41">
        <f t="shared" si="417"/>
        <v>0.58333333333333337</v>
      </c>
      <c r="AF805" s="41">
        <f t="shared" si="418"/>
        <v>0.58333333333333337</v>
      </c>
      <c r="AG805" s="42" t="s">
        <v>80</v>
      </c>
      <c r="AH805" s="37" t="s">
        <v>100</v>
      </c>
      <c r="AI805" s="37" t="s">
        <v>94</v>
      </c>
      <c r="AJ805" s="43" t="s">
        <v>157</v>
      </c>
      <c r="AK805" s="37"/>
      <c r="AL805" s="44">
        <f t="shared" si="419"/>
        <v>0</v>
      </c>
      <c r="AM805" s="44">
        <f t="shared" si="420"/>
        <v>10.5</v>
      </c>
      <c r="AN805" s="44">
        <f t="shared" si="421"/>
        <v>0</v>
      </c>
      <c r="AO805" s="44">
        <f t="shared" si="422"/>
        <v>2.31</v>
      </c>
      <c r="AP805" s="44">
        <f t="shared" si="423"/>
        <v>3.5</v>
      </c>
      <c r="AQ805" s="44">
        <f t="shared" si="424"/>
        <v>0.58333333333333337</v>
      </c>
      <c r="AR805" s="44">
        <f t="shared" si="425"/>
        <v>0</v>
      </c>
      <c r="AS805" s="44">
        <f t="shared" si="426"/>
        <v>0</v>
      </c>
      <c r="AT805" s="44">
        <f t="shared" si="427"/>
        <v>0</v>
      </c>
      <c r="AU805" s="44">
        <f t="shared" si="428"/>
        <v>0</v>
      </c>
      <c r="AV805" s="44">
        <f>IF(M805="ПП",РПП*AA805*(U805/1.5),IF(M805="ВП",ВПр*AA805*(U805/1.5),IF(M805="РПА",РПА*AA805*(U805/1.5),IF(M805="КПА",кпа*AA805*(U805/1.5),0))))</f>
        <v>0</v>
      </c>
      <c r="AW805" s="44">
        <f t="shared" si="429"/>
        <v>0</v>
      </c>
      <c r="AX805" s="44">
        <f t="shared" si="430"/>
        <v>0</v>
      </c>
      <c r="AY805" s="44">
        <f t="shared" si="431"/>
        <v>0</v>
      </c>
      <c r="AZ805" s="44">
        <f t="shared" si="432"/>
        <v>0</v>
      </c>
      <c r="BA805" s="44">
        <f t="shared" si="433"/>
        <v>0</v>
      </c>
      <c r="BB805" s="44">
        <f t="shared" si="434"/>
        <v>0</v>
      </c>
      <c r="BC805" s="44">
        <f t="shared" si="435"/>
        <v>0</v>
      </c>
      <c r="BD805" s="44">
        <f t="shared" si="436"/>
        <v>0</v>
      </c>
      <c r="BE805" s="45">
        <f t="shared" si="437"/>
        <v>16.893333333333334</v>
      </c>
      <c r="BF805" s="46"/>
      <c r="BG805" s="47">
        <f t="shared" si="438"/>
        <v>10.5</v>
      </c>
      <c r="BH805" s="47">
        <f t="shared" si="439"/>
        <v>0.5</v>
      </c>
      <c r="BI805" s="47">
        <f t="shared" si="440"/>
        <v>6.3933333333333335</v>
      </c>
      <c r="BJ805" s="48">
        <f t="shared" si="441"/>
        <v>0</v>
      </c>
      <c r="BK805" s="48">
        <f t="shared" si="442"/>
        <v>0</v>
      </c>
      <c r="BL805" s="48">
        <f t="shared" si="443"/>
        <v>0</v>
      </c>
    </row>
    <row r="806" spans="1:64" s="2" customFormat="1" ht="30" customHeight="1">
      <c r="A806" s="29" t="str">
        <f t="shared" si="410"/>
        <v>Д</v>
      </c>
      <c r="B806" s="29" t="str">
        <f t="shared" si="411"/>
        <v>М</v>
      </c>
      <c r="C806" s="30" t="s">
        <v>259</v>
      </c>
      <c r="D806" s="31" t="str">
        <f t="shared" si="412"/>
        <v>'01.04.02</v>
      </c>
      <c r="E806" s="32" t="str">
        <f t="shared" si="413"/>
        <v>Теория вероятностей и математическая статистика</v>
      </c>
      <c r="F806" s="33" t="s">
        <v>74</v>
      </c>
      <c r="G806" s="33" t="s">
        <v>129</v>
      </c>
      <c r="H806" s="34"/>
      <c r="I806" s="34" t="s">
        <v>130</v>
      </c>
      <c r="J806" s="35" t="s">
        <v>149</v>
      </c>
      <c r="K806" s="36">
        <v>2</v>
      </c>
      <c r="L806" s="36">
        <v>18</v>
      </c>
      <c r="M806" s="37" t="s">
        <v>78</v>
      </c>
      <c r="N806" s="36">
        <v>1</v>
      </c>
      <c r="O806" s="36"/>
      <c r="P806" s="36"/>
      <c r="Q806" s="37"/>
      <c r="R806" s="36"/>
      <c r="S806" s="36"/>
      <c r="T806" s="36"/>
      <c r="U806" s="36"/>
      <c r="V806" s="36"/>
      <c r="W806" s="39" t="str">
        <f t="shared" si="414"/>
        <v>НПМмд</v>
      </c>
      <c r="X806" s="36" t="s">
        <v>127</v>
      </c>
      <c r="Y806" s="36">
        <v>1</v>
      </c>
      <c r="Z806" s="36">
        <v>1</v>
      </c>
      <c r="AA806" s="39">
        <f t="shared" si="415"/>
        <v>7</v>
      </c>
      <c r="AB806" s="54">
        <v>6</v>
      </c>
      <c r="AC806" s="54">
        <v>1</v>
      </c>
      <c r="AD806" s="40">
        <f t="shared" si="416"/>
        <v>7</v>
      </c>
      <c r="AE806" s="41">
        <f t="shared" si="417"/>
        <v>1</v>
      </c>
      <c r="AF806" s="41">
        <f t="shared" si="418"/>
        <v>1</v>
      </c>
      <c r="AG806" s="42" t="s">
        <v>80</v>
      </c>
      <c r="AH806" s="37" t="s">
        <v>111</v>
      </c>
      <c r="AI806" s="37" t="s">
        <v>82</v>
      </c>
      <c r="AJ806" s="43" t="s">
        <v>222</v>
      </c>
      <c r="AK806" s="37"/>
      <c r="AL806" s="44">
        <f t="shared" si="419"/>
        <v>18</v>
      </c>
      <c r="AM806" s="44">
        <f t="shared" si="420"/>
        <v>0</v>
      </c>
      <c r="AN806" s="44">
        <f t="shared" si="421"/>
        <v>0</v>
      </c>
      <c r="AO806" s="44">
        <f t="shared" si="422"/>
        <v>0</v>
      </c>
      <c r="AP806" s="44">
        <f t="shared" si="423"/>
        <v>0</v>
      </c>
      <c r="AQ806" s="44">
        <f t="shared" si="424"/>
        <v>0</v>
      </c>
      <c r="AR806" s="44">
        <f t="shared" si="425"/>
        <v>0.9</v>
      </c>
      <c r="AS806" s="44">
        <f t="shared" si="426"/>
        <v>0</v>
      </c>
      <c r="AT806" s="44">
        <f t="shared" si="427"/>
        <v>0</v>
      </c>
      <c r="AU806" s="44">
        <f t="shared" si="428"/>
        <v>0</v>
      </c>
      <c r="AV806" s="44">
        <f>IF(M806="ПП",РПП*AA806*(U806/1.5),IF(M806="ВП",ВПр*AA806*(U806/1.5),IF(M806="РПА",РПА*AA806*(U806/1.5),IF(M806="КПА",кпа*AA806*(U806/1.5),0))))</f>
        <v>0</v>
      </c>
      <c r="AW806" s="44">
        <f t="shared" si="429"/>
        <v>0</v>
      </c>
      <c r="AX806" s="44">
        <f t="shared" si="430"/>
        <v>0</v>
      </c>
      <c r="AY806" s="44">
        <f t="shared" si="431"/>
        <v>0</v>
      </c>
      <c r="AZ806" s="44">
        <f t="shared" si="432"/>
        <v>0</v>
      </c>
      <c r="BA806" s="44">
        <f t="shared" si="433"/>
        <v>0</v>
      </c>
      <c r="BB806" s="44">
        <f t="shared" si="434"/>
        <v>0</v>
      </c>
      <c r="BC806" s="44">
        <f t="shared" si="435"/>
        <v>0</v>
      </c>
      <c r="BD806" s="44">
        <f t="shared" si="436"/>
        <v>0</v>
      </c>
      <c r="BE806" s="45">
        <f t="shared" si="437"/>
        <v>18.899999999999999</v>
      </c>
      <c r="BF806" s="46"/>
      <c r="BG806" s="47">
        <f t="shared" si="438"/>
        <v>0</v>
      </c>
      <c r="BH806" s="47">
        <f t="shared" si="439"/>
        <v>0</v>
      </c>
      <c r="BI806" s="47">
        <f t="shared" si="440"/>
        <v>0</v>
      </c>
      <c r="BJ806" s="48">
        <f t="shared" si="441"/>
        <v>18</v>
      </c>
      <c r="BK806" s="48">
        <f t="shared" si="442"/>
        <v>0.5</v>
      </c>
      <c r="BL806" s="48">
        <f t="shared" si="443"/>
        <v>0.9</v>
      </c>
    </row>
    <row r="807" spans="1:64" s="2" customFormat="1" ht="30" customHeight="1">
      <c r="A807" s="29" t="str">
        <f t="shared" si="410"/>
        <v>Д</v>
      </c>
      <c r="B807" s="29" t="str">
        <f t="shared" si="411"/>
        <v>М</v>
      </c>
      <c r="C807" s="30" t="s">
        <v>259</v>
      </c>
      <c r="D807" s="31" t="str">
        <f t="shared" si="412"/>
        <v>'01.04.02</v>
      </c>
      <c r="E807" s="32" t="str">
        <f t="shared" si="413"/>
        <v>Теория вероятностей и математическая статистика</v>
      </c>
      <c r="F807" s="33" t="s">
        <v>74</v>
      </c>
      <c r="G807" s="33" t="s">
        <v>129</v>
      </c>
      <c r="H807" s="34"/>
      <c r="I807" s="34" t="s">
        <v>130</v>
      </c>
      <c r="J807" s="35" t="s">
        <v>149</v>
      </c>
      <c r="K807" s="36">
        <v>2</v>
      </c>
      <c r="L807" s="36">
        <v>18</v>
      </c>
      <c r="M807" s="37" t="s">
        <v>84</v>
      </c>
      <c r="N807" s="36"/>
      <c r="O807" s="36"/>
      <c r="P807" s="36">
        <v>1</v>
      </c>
      <c r="Q807" s="37" t="s">
        <v>85</v>
      </c>
      <c r="R807" s="36"/>
      <c r="S807" s="36"/>
      <c r="T807" s="36"/>
      <c r="U807" s="36"/>
      <c r="V807" s="36"/>
      <c r="W807" s="39" t="str">
        <f t="shared" si="414"/>
        <v>НПМмд</v>
      </c>
      <c r="X807" s="36" t="s">
        <v>127</v>
      </c>
      <c r="Y807" s="36">
        <v>1</v>
      </c>
      <c r="Z807" s="36">
        <v>1</v>
      </c>
      <c r="AA807" s="39">
        <f t="shared" si="415"/>
        <v>7</v>
      </c>
      <c r="AB807" s="54">
        <v>6</v>
      </c>
      <c r="AC807" s="54">
        <v>1</v>
      </c>
      <c r="AD807" s="40">
        <f t="shared" si="416"/>
        <v>12</v>
      </c>
      <c r="AE807" s="41">
        <f t="shared" si="417"/>
        <v>0.58333333333333337</v>
      </c>
      <c r="AF807" s="41">
        <f t="shared" si="418"/>
        <v>0.58333333333333337</v>
      </c>
      <c r="AG807" s="42" t="s">
        <v>80</v>
      </c>
      <c r="AH807" s="37" t="s">
        <v>81</v>
      </c>
      <c r="AI807" s="37" t="s">
        <v>82</v>
      </c>
      <c r="AJ807" s="43" t="s">
        <v>265</v>
      </c>
      <c r="AK807" s="37"/>
      <c r="AL807" s="44">
        <f t="shared" si="419"/>
        <v>0</v>
      </c>
      <c r="AM807" s="44">
        <f t="shared" si="420"/>
        <v>10.5</v>
      </c>
      <c r="AN807" s="44">
        <f t="shared" si="421"/>
        <v>0</v>
      </c>
      <c r="AO807" s="44">
        <f t="shared" si="422"/>
        <v>2.31</v>
      </c>
      <c r="AP807" s="44">
        <f t="shared" si="423"/>
        <v>3.5</v>
      </c>
      <c r="AQ807" s="44">
        <f t="shared" si="424"/>
        <v>0.58333333333333337</v>
      </c>
      <c r="AR807" s="44">
        <f t="shared" si="425"/>
        <v>0</v>
      </c>
      <c r="AS807" s="44">
        <f t="shared" si="426"/>
        <v>0</v>
      </c>
      <c r="AT807" s="44">
        <f t="shared" si="427"/>
        <v>0</v>
      </c>
      <c r="AU807" s="44">
        <f t="shared" si="428"/>
        <v>0</v>
      </c>
      <c r="AV807" s="44">
        <f>IF(M807="ПП",РПП*AA807*(U807/1.5),IF(M807="ВП",ВПр*AA807*(U807/1.5),IF(M807="РПА",РПА*AA807*(U807/1.5),IF(M807="КПА",кпа*AA807*(U807/1.5),0))))</f>
        <v>0</v>
      </c>
      <c r="AW807" s="44">
        <f t="shared" si="429"/>
        <v>0</v>
      </c>
      <c r="AX807" s="44">
        <f t="shared" si="430"/>
        <v>0</v>
      </c>
      <c r="AY807" s="44">
        <f t="shared" si="431"/>
        <v>0</v>
      </c>
      <c r="AZ807" s="44">
        <f t="shared" si="432"/>
        <v>0</v>
      </c>
      <c r="BA807" s="44">
        <f t="shared" si="433"/>
        <v>0</v>
      </c>
      <c r="BB807" s="44">
        <f t="shared" si="434"/>
        <v>0</v>
      </c>
      <c r="BC807" s="44">
        <f t="shared" si="435"/>
        <v>0</v>
      </c>
      <c r="BD807" s="44">
        <f t="shared" si="436"/>
        <v>0</v>
      </c>
      <c r="BE807" s="45">
        <f t="shared" si="437"/>
        <v>16.893333333333334</v>
      </c>
      <c r="BF807" s="46"/>
      <c r="BG807" s="47">
        <f t="shared" si="438"/>
        <v>0</v>
      </c>
      <c r="BH807" s="47">
        <f t="shared" si="439"/>
        <v>0</v>
      </c>
      <c r="BI807" s="47">
        <f t="shared" si="440"/>
        <v>0</v>
      </c>
      <c r="BJ807" s="48">
        <f t="shared" si="441"/>
        <v>10.5</v>
      </c>
      <c r="BK807" s="48">
        <f t="shared" si="442"/>
        <v>0.5</v>
      </c>
      <c r="BL807" s="48">
        <f t="shared" si="443"/>
        <v>6.3933333333333335</v>
      </c>
    </row>
    <row r="808" spans="1:64" s="2" customFormat="1" ht="30" customHeight="1">
      <c r="A808" s="29" t="str">
        <f t="shared" si="410"/>
        <v>Д</v>
      </c>
      <c r="B808" s="29" t="str">
        <f t="shared" si="411"/>
        <v>М</v>
      </c>
      <c r="C808" s="30" t="s">
        <v>259</v>
      </c>
      <c r="D808" s="31" t="str">
        <f t="shared" si="412"/>
        <v>'01.04.02</v>
      </c>
      <c r="E808" s="32" t="str">
        <f t="shared" si="413"/>
        <v>Теория вероятностей и математическая статистика</v>
      </c>
      <c r="F808" s="33" t="s">
        <v>74</v>
      </c>
      <c r="G808" s="33" t="s">
        <v>129</v>
      </c>
      <c r="H808" s="34"/>
      <c r="I808" s="34" t="s">
        <v>130</v>
      </c>
      <c r="J808" s="35" t="s">
        <v>273</v>
      </c>
      <c r="K808" s="36">
        <v>1</v>
      </c>
      <c r="L808" s="36">
        <v>18</v>
      </c>
      <c r="M808" s="37" t="s">
        <v>78</v>
      </c>
      <c r="N808" s="36">
        <v>1</v>
      </c>
      <c r="O808" s="36"/>
      <c r="P808" s="36"/>
      <c r="Q808" s="37"/>
      <c r="R808" s="36"/>
      <c r="S808" s="36"/>
      <c r="T808" s="36"/>
      <c r="U808" s="36"/>
      <c r="V808" s="36"/>
      <c r="W808" s="39" t="str">
        <f t="shared" si="414"/>
        <v>НПМмд</v>
      </c>
      <c r="X808" s="36" t="s">
        <v>127</v>
      </c>
      <c r="Y808" s="36">
        <v>1</v>
      </c>
      <c r="Z808" s="36">
        <v>1</v>
      </c>
      <c r="AA808" s="39">
        <f t="shared" si="415"/>
        <v>8</v>
      </c>
      <c r="AB808" s="54">
        <v>7</v>
      </c>
      <c r="AC808" s="54">
        <v>1</v>
      </c>
      <c r="AD808" s="40">
        <f t="shared" si="416"/>
        <v>8</v>
      </c>
      <c r="AE808" s="41">
        <f t="shared" si="417"/>
        <v>1</v>
      </c>
      <c r="AF808" s="41">
        <f t="shared" si="418"/>
        <v>1</v>
      </c>
      <c r="AG808" s="42" t="s">
        <v>80</v>
      </c>
      <c r="AH808" s="37" t="s">
        <v>111</v>
      </c>
      <c r="AI808" s="37" t="s">
        <v>94</v>
      </c>
      <c r="AJ808" s="43" t="s">
        <v>274</v>
      </c>
      <c r="AK808" s="37"/>
      <c r="AL808" s="44">
        <f t="shared" si="419"/>
        <v>18</v>
      </c>
      <c r="AM808" s="44">
        <f t="shared" si="420"/>
        <v>0</v>
      </c>
      <c r="AN808" s="44">
        <f t="shared" si="421"/>
        <v>0</v>
      </c>
      <c r="AO808" s="44">
        <f t="shared" si="422"/>
        <v>0</v>
      </c>
      <c r="AP808" s="44">
        <f t="shared" si="423"/>
        <v>0</v>
      </c>
      <c r="AQ808" s="44">
        <f t="shared" si="424"/>
        <v>0</v>
      </c>
      <c r="AR808" s="44">
        <f t="shared" si="425"/>
        <v>0.9</v>
      </c>
      <c r="AS808" s="44">
        <f t="shared" si="426"/>
        <v>0</v>
      </c>
      <c r="AT808" s="44">
        <f t="shared" si="427"/>
        <v>0</v>
      </c>
      <c r="AU808" s="44">
        <f t="shared" si="428"/>
        <v>0</v>
      </c>
      <c r="AV808" s="44">
        <f>IF(M808="ПП",РПП*AA808*(U808/1.5),IF(M808="ВП",ВПр*AA808*(U808/1.5),IF(M808="РПА",РПА*AA808*(U808/1.5),IF(M808="КПА",кпа*AA808*(U808/1.5),0))))</f>
        <v>0</v>
      </c>
      <c r="AW808" s="44">
        <f t="shared" si="429"/>
        <v>0</v>
      </c>
      <c r="AX808" s="44">
        <f t="shared" si="430"/>
        <v>0</v>
      </c>
      <c r="AY808" s="44">
        <f t="shared" si="431"/>
        <v>0</v>
      </c>
      <c r="AZ808" s="44">
        <f t="shared" si="432"/>
        <v>0</v>
      </c>
      <c r="BA808" s="44">
        <f t="shared" si="433"/>
        <v>0</v>
      </c>
      <c r="BB808" s="44">
        <f t="shared" si="434"/>
        <v>0</v>
      </c>
      <c r="BC808" s="44">
        <f t="shared" si="435"/>
        <v>0</v>
      </c>
      <c r="BD808" s="44">
        <f t="shared" si="436"/>
        <v>0</v>
      </c>
      <c r="BE808" s="45">
        <f t="shared" si="437"/>
        <v>18.899999999999999</v>
      </c>
      <c r="BF808" s="46"/>
      <c r="BG808" s="47">
        <f t="shared" si="438"/>
        <v>18</v>
      </c>
      <c r="BH808" s="47">
        <f t="shared" si="439"/>
        <v>0.5</v>
      </c>
      <c r="BI808" s="47">
        <f t="shared" si="440"/>
        <v>0.9</v>
      </c>
      <c r="BJ808" s="48">
        <f t="shared" si="441"/>
        <v>0</v>
      </c>
      <c r="BK808" s="48">
        <f t="shared" si="442"/>
        <v>0</v>
      </c>
      <c r="BL808" s="48">
        <f t="shared" si="443"/>
        <v>0</v>
      </c>
    </row>
    <row r="809" spans="1:64" s="2" customFormat="1" ht="30" customHeight="1">
      <c r="A809" s="29" t="str">
        <f t="shared" si="410"/>
        <v>Д</v>
      </c>
      <c r="B809" s="29" t="str">
        <f t="shared" si="411"/>
        <v>М</v>
      </c>
      <c r="C809" s="30" t="s">
        <v>259</v>
      </c>
      <c r="D809" s="31" t="str">
        <f t="shared" si="412"/>
        <v>'01.04.02</v>
      </c>
      <c r="E809" s="32" t="str">
        <f t="shared" si="413"/>
        <v>Теория вероятностей и математическая статистика</v>
      </c>
      <c r="F809" s="33" t="s">
        <v>74</v>
      </c>
      <c r="G809" s="33" t="s">
        <v>129</v>
      </c>
      <c r="H809" s="34"/>
      <c r="I809" s="34" t="s">
        <v>130</v>
      </c>
      <c r="J809" s="35" t="s">
        <v>273</v>
      </c>
      <c r="K809" s="36">
        <v>1</v>
      </c>
      <c r="L809" s="36">
        <v>18</v>
      </c>
      <c r="M809" s="37" t="s">
        <v>84</v>
      </c>
      <c r="N809" s="36"/>
      <c r="O809" s="36"/>
      <c r="P809" s="36">
        <v>1</v>
      </c>
      <c r="Q809" s="37" t="s">
        <v>85</v>
      </c>
      <c r="R809" s="36"/>
      <c r="S809" s="36"/>
      <c r="T809" s="36"/>
      <c r="U809" s="36"/>
      <c r="V809" s="36"/>
      <c r="W809" s="39" t="str">
        <f t="shared" si="414"/>
        <v>НПМмд</v>
      </c>
      <c r="X809" s="36" t="s">
        <v>127</v>
      </c>
      <c r="Y809" s="36">
        <v>1</v>
      </c>
      <c r="Z809" s="36">
        <v>1</v>
      </c>
      <c r="AA809" s="39">
        <f t="shared" si="415"/>
        <v>8</v>
      </c>
      <c r="AB809" s="54">
        <v>7</v>
      </c>
      <c r="AC809" s="54">
        <v>1</v>
      </c>
      <c r="AD809" s="40">
        <f t="shared" si="416"/>
        <v>12</v>
      </c>
      <c r="AE809" s="41">
        <f t="shared" si="417"/>
        <v>0.66666666666666663</v>
      </c>
      <c r="AF809" s="41">
        <f t="shared" si="418"/>
        <v>0.66666666666666663</v>
      </c>
      <c r="AG809" s="42" t="s">
        <v>80</v>
      </c>
      <c r="AH809" s="37" t="s">
        <v>81</v>
      </c>
      <c r="AI809" s="37" t="s">
        <v>94</v>
      </c>
      <c r="AJ809" s="50" t="s">
        <v>275</v>
      </c>
      <c r="AK809" s="37"/>
      <c r="AL809" s="44">
        <f t="shared" si="419"/>
        <v>0</v>
      </c>
      <c r="AM809" s="44">
        <f t="shared" si="420"/>
        <v>12</v>
      </c>
      <c r="AN809" s="44">
        <f t="shared" si="421"/>
        <v>0</v>
      </c>
      <c r="AO809" s="44">
        <f t="shared" si="422"/>
        <v>2.64</v>
      </c>
      <c r="AP809" s="44">
        <f t="shared" si="423"/>
        <v>4</v>
      </c>
      <c r="AQ809" s="44">
        <f t="shared" si="424"/>
        <v>0.66666666666666663</v>
      </c>
      <c r="AR809" s="44">
        <f t="shared" si="425"/>
        <v>0</v>
      </c>
      <c r="AS809" s="44">
        <f t="shared" si="426"/>
        <v>0</v>
      </c>
      <c r="AT809" s="44">
        <f t="shared" si="427"/>
        <v>0</v>
      </c>
      <c r="AU809" s="44">
        <f t="shared" si="428"/>
        <v>0</v>
      </c>
      <c r="AV809" s="44">
        <f>IF(M809="ПП",РПП*AA809*(U809/1.5),IF(M809="ВП",ВПр*AA809*(U809/1.5),IF(M809="РПА",РПА*AA809*(U809/1.5),IF(M809="КПА",кпа*AA809*(U809/1.5),0))))</f>
        <v>0</v>
      </c>
      <c r="AW809" s="44">
        <f t="shared" si="429"/>
        <v>0</v>
      </c>
      <c r="AX809" s="44">
        <f t="shared" si="430"/>
        <v>0</v>
      </c>
      <c r="AY809" s="44">
        <f t="shared" si="431"/>
        <v>0</v>
      </c>
      <c r="AZ809" s="44">
        <f t="shared" si="432"/>
        <v>0</v>
      </c>
      <c r="BA809" s="44">
        <f t="shared" si="433"/>
        <v>0</v>
      </c>
      <c r="BB809" s="44">
        <f t="shared" si="434"/>
        <v>0</v>
      </c>
      <c r="BC809" s="44">
        <f t="shared" si="435"/>
        <v>0</v>
      </c>
      <c r="BD809" s="44">
        <f t="shared" si="436"/>
        <v>0</v>
      </c>
      <c r="BE809" s="45">
        <f t="shared" si="437"/>
        <v>19.306666666666668</v>
      </c>
      <c r="BF809" s="46"/>
      <c r="BG809" s="47">
        <f t="shared" si="438"/>
        <v>12</v>
      </c>
      <c r="BH809" s="47">
        <f t="shared" si="439"/>
        <v>0.5</v>
      </c>
      <c r="BI809" s="47">
        <f t="shared" si="440"/>
        <v>7.3066666666666675</v>
      </c>
      <c r="BJ809" s="48">
        <f t="shared" si="441"/>
        <v>0</v>
      </c>
      <c r="BK809" s="48">
        <f t="shared" si="442"/>
        <v>0</v>
      </c>
      <c r="BL809" s="48">
        <f t="shared" si="443"/>
        <v>0</v>
      </c>
    </row>
    <row r="810" spans="1:64" s="2" customFormat="1" ht="30" customHeight="1">
      <c r="A810" s="29" t="str">
        <f t="shared" si="410"/>
        <v>Д</v>
      </c>
      <c r="B810" s="29" t="str">
        <f t="shared" si="411"/>
        <v>М</v>
      </c>
      <c r="C810" s="30" t="s">
        <v>259</v>
      </c>
      <c r="D810" s="31" t="str">
        <f t="shared" si="412"/>
        <v>'01.04.02</v>
      </c>
      <c r="E810" s="32" t="str">
        <f t="shared" si="413"/>
        <v>Теория вероятностей и математическая статистика</v>
      </c>
      <c r="F810" s="33" t="s">
        <v>74</v>
      </c>
      <c r="G810" s="33" t="s">
        <v>129</v>
      </c>
      <c r="H810" s="34"/>
      <c r="I810" s="34" t="s">
        <v>130</v>
      </c>
      <c r="J810" s="35" t="s">
        <v>276</v>
      </c>
      <c r="K810" s="36">
        <v>2</v>
      </c>
      <c r="L810" s="36">
        <v>18</v>
      </c>
      <c r="M810" s="37" t="s">
        <v>78</v>
      </c>
      <c r="N810" s="36">
        <v>1</v>
      </c>
      <c r="O810" s="36"/>
      <c r="P810" s="36"/>
      <c r="Q810" s="37"/>
      <c r="R810" s="36"/>
      <c r="S810" s="36"/>
      <c r="T810" s="36"/>
      <c r="U810" s="36"/>
      <c r="V810" s="36"/>
      <c r="W810" s="39" t="str">
        <f t="shared" si="414"/>
        <v>НПМмд</v>
      </c>
      <c r="X810" s="36" t="s">
        <v>127</v>
      </c>
      <c r="Y810" s="36">
        <v>1</v>
      </c>
      <c r="Z810" s="36">
        <v>1</v>
      </c>
      <c r="AA810" s="39">
        <f t="shared" si="415"/>
        <v>8</v>
      </c>
      <c r="AB810" s="54">
        <v>7</v>
      </c>
      <c r="AC810" s="54">
        <v>1</v>
      </c>
      <c r="AD810" s="40">
        <f t="shared" si="416"/>
        <v>8</v>
      </c>
      <c r="AE810" s="41">
        <f t="shared" si="417"/>
        <v>1</v>
      </c>
      <c r="AF810" s="41">
        <f t="shared" si="418"/>
        <v>1</v>
      </c>
      <c r="AG810" s="42" t="s">
        <v>80</v>
      </c>
      <c r="AH810" s="37" t="s">
        <v>81</v>
      </c>
      <c r="AI810" s="37" t="s">
        <v>94</v>
      </c>
      <c r="AJ810" s="43" t="s">
        <v>138</v>
      </c>
      <c r="AK810" s="37"/>
      <c r="AL810" s="44">
        <f t="shared" si="419"/>
        <v>18</v>
      </c>
      <c r="AM810" s="44">
        <f t="shared" si="420"/>
        <v>0</v>
      </c>
      <c r="AN810" s="44">
        <f t="shared" si="421"/>
        <v>0</v>
      </c>
      <c r="AO810" s="44">
        <f t="shared" si="422"/>
        <v>0</v>
      </c>
      <c r="AP810" s="44">
        <f t="shared" si="423"/>
        <v>0</v>
      </c>
      <c r="AQ810" s="44">
        <f t="shared" si="424"/>
        <v>0</v>
      </c>
      <c r="AR810" s="44">
        <f t="shared" si="425"/>
        <v>0.9</v>
      </c>
      <c r="AS810" s="44">
        <f t="shared" si="426"/>
        <v>0</v>
      </c>
      <c r="AT810" s="44">
        <f t="shared" si="427"/>
        <v>0</v>
      </c>
      <c r="AU810" s="44">
        <f t="shared" si="428"/>
        <v>0</v>
      </c>
      <c r="AV810" s="44">
        <f>IF(M810="ПП",РПП*AA810*(U810/1.5),IF(M810="ВП",ВПр*AA810*(U810/1.5),IF(M810="РПА",РПА*AA810*(U810/1.5),IF(M810="КПА",кпа*AA810*(U810/1.5),0))))</f>
        <v>0</v>
      </c>
      <c r="AW810" s="44">
        <f t="shared" si="429"/>
        <v>0</v>
      </c>
      <c r="AX810" s="44">
        <f t="shared" si="430"/>
        <v>0</v>
      </c>
      <c r="AY810" s="44">
        <f t="shared" si="431"/>
        <v>0</v>
      </c>
      <c r="AZ810" s="44">
        <f t="shared" si="432"/>
        <v>0</v>
      </c>
      <c r="BA810" s="44">
        <f t="shared" si="433"/>
        <v>0</v>
      </c>
      <c r="BB810" s="44">
        <f t="shared" si="434"/>
        <v>0</v>
      </c>
      <c r="BC810" s="44">
        <f t="shared" si="435"/>
        <v>0</v>
      </c>
      <c r="BD810" s="44">
        <f t="shared" si="436"/>
        <v>0</v>
      </c>
      <c r="BE810" s="45">
        <f t="shared" si="437"/>
        <v>18.899999999999999</v>
      </c>
      <c r="BF810" s="46"/>
      <c r="BG810" s="47">
        <f t="shared" si="438"/>
        <v>0</v>
      </c>
      <c r="BH810" s="47">
        <f t="shared" si="439"/>
        <v>0</v>
      </c>
      <c r="BI810" s="47">
        <f t="shared" si="440"/>
        <v>0</v>
      </c>
      <c r="BJ810" s="48">
        <f t="shared" si="441"/>
        <v>18</v>
      </c>
      <c r="BK810" s="48">
        <f t="shared" si="442"/>
        <v>0.5</v>
      </c>
      <c r="BL810" s="48">
        <f t="shared" si="443"/>
        <v>0.9</v>
      </c>
    </row>
    <row r="811" spans="1:64" s="2" customFormat="1" ht="30" customHeight="1">
      <c r="A811" s="29" t="str">
        <f t="shared" si="410"/>
        <v>Д</v>
      </c>
      <c r="B811" s="29" t="str">
        <f t="shared" si="411"/>
        <v>М</v>
      </c>
      <c r="C811" s="30" t="s">
        <v>259</v>
      </c>
      <c r="D811" s="31" t="str">
        <f t="shared" si="412"/>
        <v>'01.04.02</v>
      </c>
      <c r="E811" s="32" t="str">
        <f t="shared" si="413"/>
        <v>Теория вероятностей и математическая статистика</v>
      </c>
      <c r="F811" s="33" t="s">
        <v>74</v>
      </c>
      <c r="G811" s="33" t="s">
        <v>129</v>
      </c>
      <c r="H811" s="34"/>
      <c r="I811" s="34" t="s">
        <v>130</v>
      </c>
      <c r="J811" s="35" t="s">
        <v>276</v>
      </c>
      <c r="K811" s="36">
        <v>2</v>
      </c>
      <c r="L811" s="36">
        <v>18</v>
      </c>
      <c r="M811" s="37" t="s">
        <v>84</v>
      </c>
      <c r="N811" s="36"/>
      <c r="O811" s="36"/>
      <c r="P811" s="36">
        <v>1</v>
      </c>
      <c r="Q811" s="37" t="s">
        <v>85</v>
      </c>
      <c r="R811" s="36"/>
      <c r="S811" s="36"/>
      <c r="T811" s="36"/>
      <c r="U811" s="36"/>
      <c r="V811" s="36"/>
      <c r="W811" s="39" t="str">
        <f t="shared" si="414"/>
        <v>НПМмд</v>
      </c>
      <c r="X811" s="36" t="s">
        <v>127</v>
      </c>
      <c r="Y811" s="36">
        <v>1</v>
      </c>
      <c r="Z811" s="36">
        <v>1</v>
      </c>
      <c r="AA811" s="39">
        <f t="shared" si="415"/>
        <v>8</v>
      </c>
      <c r="AB811" s="54">
        <v>7</v>
      </c>
      <c r="AC811" s="54">
        <v>1</v>
      </c>
      <c r="AD811" s="40">
        <f t="shared" si="416"/>
        <v>12</v>
      </c>
      <c r="AE811" s="41">
        <f t="shared" si="417"/>
        <v>0.66666666666666663</v>
      </c>
      <c r="AF811" s="41">
        <f t="shared" si="418"/>
        <v>0.66666666666666663</v>
      </c>
      <c r="AG811" s="42" t="s">
        <v>80</v>
      </c>
      <c r="AH811" s="37" t="s">
        <v>81</v>
      </c>
      <c r="AI811" s="37" t="s">
        <v>94</v>
      </c>
      <c r="AJ811" s="51" t="s">
        <v>138</v>
      </c>
      <c r="AK811" s="37"/>
      <c r="AL811" s="44">
        <f t="shared" si="419"/>
        <v>0</v>
      </c>
      <c r="AM811" s="44">
        <f t="shared" si="420"/>
        <v>12</v>
      </c>
      <c r="AN811" s="44">
        <f t="shared" si="421"/>
        <v>0</v>
      </c>
      <c r="AO811" s="44">
        <f t="shared" si="422"/>
        <v>2.64</v>
      </c>
      <c r="AP811" s="44">
        <f t="shared" si="423"/>
        <v>4</v>
      </c>
      <c r="AQ811" s="44">
        <f t="shared" si="424"/>
        <v>0.66666666666666663</v>
      </c>
      <c r="AR811" s="44">
        <f t="shared" si="425"/>
        <v>0</v>
      </c>
      <c r="AS811" s="44">
        <f t="shared" si="426"/>
        <v>0</v>
      </c>
      <c r="AT811" s="44">
        <f t="shared" si="427"/>
        <v>0</v>
      </c>
      <c r="AU811" s="44">
        <f t="shared" si="428"/>
        <v>0</v>
      </c>
      <c r="AV811" s="44">
        <f>IF(M811="ПП",РПП*AA811*(U811/1.5),IF(M811="ВП",ВПр*AA811*(U811/1.5),IF(M811="РПА",РПА*AA811*(U811/1.5),IF(M811="КПА",кпа*AA811*(U811/1.5),0))))</f>
        <v>0</v>
      </c>
      <c r="AW811" s="44">
        <f t="shared" si="429"/>
        <v>0</v>
      </c>
      <c r="AX811" s="44">
        <f t="shared" si="430"/>
        <v>0</v>
      </c>
      <c r="AY811" s="44">
        <f t="shared" si="431"/>
        <v>0</v>
      </c>
      <c r="AZ811" s="44">
        <f t="shared" si="432"/>
        <v>0</v>
      </c>
      <c r="BA811" s="44">
        <f t="shared" si="433"/>
        <v>0</v>
      </c>
      <c r="BB811" s="44">
        <f t="shared" si="434"/>
        <v>0</v>
      </c>
      <c r="BC811" s="44">
        <f t="shared" si="435"/>
        <v>0</v>
      </c>
      <c r="BD811" s="44">
        <f t="shared" si="436"/>
        <v>0</v>
      </c>
      <c r="BE811" s="45">
        <f t="shared" si="437"/>
        <v>19.306666666666668</v>
      </c>
      <c r="BF811" s="46"/>
      <c r="BG811" s="47">
        <f t="shared" si="438"/>
        <v>0</v>
      </c>
      <c r="BH811" s="47">
        <f t="shared" si="439"/>
        <v>0</v>
      </c>
      <c r="BI811" s="47">
        <f t="shared" si="440"/>
        <v>0</v>
      </c>
      <c r="BJ811" s="48">
        <f t="shared" si="441"/>
        <v>12</v>
      </c>
      <c r="BK811" s="48">
        <f t="shared" si="442"/>
        <v>0.5</v>
      </c>
      <c r="BL811" s="48">
        <f t="shared" si="443"/>
        <v>7.3066666666666675</v>
      </c>
    </row>
    <row r="812" spans="1:64" s="2" customFormat="1" ht="30" customHeight="1">
      <c r="A812" s="29" t="str">
        <f t="shared" si="410"/>
        <v>Д</v>
      </c>
      <c r="B812" s="29" t="str">
        <f t="shared" si="411"/>
        <v>М</v>
      </c>
      <c r="C812" s="30" t="s">
        <v>259</v>
      </c>
      <c r="D812" s="31" t="str">
        <f t="shared" si="412"/>
        <v>'01.04.02</v>
      </c>
      <c r="E812" s="32" t="str">
        <f t="shared" si="413"/>
        <v>Теория вероятностей и математическая статистика</v>
      </c>
      <c r="F812" s="33" t="s">
        <v>154</v>
      </c>
      <c r="G812" s="33" t="s">
        <v>75</v>
      </c>
      <c r="H812" s="34"/>
      <c r="I812" s="34"/>
      <c r="J812" s="35" t="s">
        <v>155</v>
      </c>
      <c r="K812" s="38">
        <v>2</v>
      </c>
      <c r="L812" s="36">
        <v>18</v>
      </c>
      <c r="M812" s="37" t="s">
        <v>156</v>
      </c>
      <c r="N812" s="38"/>
      <c r="O812" s="38"/>
      <c r="P812" s="38"/>
      <c r="Q812" s="37" t="s">
        <v>85</v>
      </c>
      <c r="R812" s="38"/>
      <c r="S812" s="38"/>
      <c r="T812" s="38">
        <v>3</v>
      </c>
      <c r="U812" s="38"/>
      <c r="V812" s="38"/>
      <c r="W812" s="39" t="str">
        <f t="shared" si="414"/>
        <v>НПМмд</v>
      </c>
      <c r="X812" s="36" t="s">
        <v>127</v>
      </c>
      <c r="Y812" s="36">
        <v>1</v>
      </c>
      <c r="Z812" s="36">
        <v>1</v>
      </c>
      <c r="AA812" s="39">
        <f t="shared" si="415"/>
        <v>15</v>
      </c>
      <c r="AB812" s="49">
        <v>13</v>
      </c>
      <c r="AC812" s="49">
        <v>2</v>
      </c>
      <c r="AD812" s="40">
        <f t="shared" si="416"/>
        <v>1</v>
      </c>
      <c r="AE812" s="41">
        <f t="shared" si="417"/>
        <v>1</v>
      </c>
      <c r="AF812" s="41">
        <f t="shared" si="418"/>
        <v>15</v>
      </c>
      <c r="AG812" s="42" t="s">
        <v>80</v>
      </c>
      <c r="AH812" s="37" t="s">
        <v>100</v>
      </c>
      <c r="AI812" s="37" t="s">
        <v>94</v>
      </c>
      <c r="AJ812" s="43" t="s">
        <v>157</v>
      </c>
      <c r="AK812" s="37"/>
      <c r="AL812" s="44">
        <f t="shared" si="419"/>
        <v>0</v>
      </c>
      <c r="AM812" s="44">
        <f t="shared" si="420"/>
        <v>0</v>
      </c>
      <c r="AN812" s="44">
        <f t="shared" si="421"/>
        <v>0</v>
      </c>
      <c r="AO812" s="44">
        <f t="shared" si="422"/>
        <v>4.95</v>
      </c>
      <c r="AP812" s="44">
        <f t="shared" si="423"/>
        <v>0</v>
      </c>
      <c r="AQ812" s="44">
        <f t="shared" si="424"/>
        <v>0</v>
      </c>
      <c r="AR812" s="44">
        <f t="shared" si="425"/>
        <v>0</v>
      </c>
      <c r="AS812" s="44">
        <f t="shared" si="426"/>
        <v>0</v>
      </c>
      <c r="AT812" s="44">
        <f t="shared" si="427"/>
        <v>0</v>
      </c>
      <c r="AU812" s="44">
        <f t="shared" si="428"/>
        <v>45</v>
      </c>
      <c r="AV812" s="44">
        <f>IF(M812="ПП",РПП*AA812*(U812/1.5),IF(M812="ВП",ВПр*AA812*(U812/1.5),IF(M812="РПА",РПА*AA812*(U812/1.5),IF(M812="КПА",кпа*AA812*(U812/1.5),0))))</f>
        <v>0</v>
      </c>
      <c r="AW812" s="44">
        <f t="shared" si="429"/>
        <v>0</v>
      </c>
      <c r="AX812" s="44">
        <f t="shared" si="430"/>
        <v>0</v>
      </c>
      <c r="AY812" s="44">
        <f t="shared" si="431"/>
        <v>0</v>
      </c>
      <c r="AZ812" s="44">
        <f t="shared" si="432"/>
        <v>0</v>
      </c>
      <c r="BA812" s="44">
        <f t="shared" si="433"/>
        <v>0</v>
      </c>
      <c r="BB812" s="44">
        <f t="shared" si="434"/>
        <v>0</v>
      </c>
      <c r="BC812" s="44">
        <f t="shared" si="435"/>
        <v>0</v>
      </c>
      <c r="BD812" s="44">
        <f t="shared" si="436"/>
        <v>0</v>
      </c>
      <c r="BE812" s="45">
        <f t="shared" si="437"/>
        <v>49.95</v>
      </c>
      <c r="BF812" s="46"/>
      <c r="BG812" s="47">
        <f t="shared" si="438"/>
        <v>0</v>
      </c>
      <c r="BH812" s="47">
        <f t="shared" si="439"/>
        <v>0</v>
      </c>
      <c r="BI812" s="47">
        <f t="shared" si="440"/>
        <v>0</v>
      </c>
      <c r="BJ812" s="48">
        <f t="shared" si="441"/>
        <v>0</v>
      </c>
      <c r="BK812" s="48">
        <f t="shared" si="442"/>
        <v>0</v>
      </c>
      <c r="BL812" s="48">
        <f t="shared" si="443"/>
        <v>49.95</v>
      </c>
    </row>
    <row r="813" spans="1:64" s="2" customFormat="1" ht="30" customHeight="1">
      <c r="A813" s="29" t="str">
        <f t="shared" si="410"/>
        <v>Д</v>
      </c>
      <c r="B813" s="29" t="str">
        <f t="shared" si="411"/>
        <v>М</v>
      </c>
      <c r="C813" s="30" t="s">
        <v>259</v>
      </c>
      <c r="D813" s="31" t="str">
        <f t="shared" si="412"/>
        <v>'01.04.02</v>
      </c>
      <c r="E813" s="32" t="str">
        <f t="shared" si="413"/>
        <v>Теория вероятностей и математическая статистика</v>
      </c>
      <c r="F813" s="33" t="s">
        <v>74</v>
      </c>
      <c r="G813" s="33" t="s">
        <v>89</v>
      </c>
      <c r="H813" s="34"/>
      <c r="I813" s="34"/>
      <c r="J813" s="35" t="s">
        <v>277</v>
      </c>
      <c r="K813" s="36">
        <v>3</v>
      </c>
      <c r="L813" s="36">
        <v>18</v>
      </c>
      <c r="M813" s="37" t="s">
        <v>78</v>
      </c>
      <c r="N813" s="36">
        <v>1</v>
      </c>
      <c r="O813" s="36"/>
      <c r="P813" s="36"/>
      <c r="Q813" s="37"/>
      <c r="R813" s="36"/>
      <c r="S813" s="36"/>
      <c r="T813" s="36"/>
      <c r="U813" s="36"/>
      <c r="V813" s="36"/>
      <c r="W813" s="39" t="str">
        <f t="shared" si="414"/>
        <v>НПМмд</v>
      </c>
      <c r="X813" s="36" t="s">
        <v>133</v>
      </c>
      <c r="Y813" s="36">
        <v>1</v>
      </c>
      <c r="Z813" s="36">
        <v>1</v>
      </c>
      <c r="AA813" s="39">
        <f t="shared" si="415"/>
        <v>12</v>
      </c>
      <c r="AB813" s="36">
        <v>11</v>
      </c>
      <c r="AC813" s="36">
        <v>1</v>
      </c>
      <c r="AD813" s="40">
        <f t="shared" si="416"/>
        <v>12</v>
      </c>
      <c r="AE813" s="41">
        <f t="shared" si="417"/>
        <v>1</v>
      </c>
      <c r="AF813" s="41">
        <f t="shared" si="418"/>
        <v>1</v>
      </c>
      <c r="AG813" s="42" t="s">
        <v>93</v>
      </c>
      <c r="AH813" s="37" t="s">
        <v>81</v>
      </c>
      <c r="AI813" s="37" t="s">
        <v>82</v>
      </c>
      <c r="AJ813" s="43" t="s">
        <v>187</v>
      </c>
      <c r="AK813" s="37"/>
      <c r="AL813" s="44">
        <f t="shared" si="419"/>
        <v>18</v>
      </c>
      <c r="AM813" s="44">
        <f t="shared" si="420"/>
        <v>0</v>
      </c>
      <c r="AN813" s="44">
        <f t="shared" si="421"/>
        <v>0</v>
      </c>
      <c r="AO813" s="44">
        <f t="shared" si="422"/>
        <v>0</v>
      </c>
      <c r="AP813" s="44">
        <f t="shared" si="423"/>
        <v>0</v>
      </c>
      <c r="AQ813" s="44">
        <f t="shared" si="424"/>
        <v>0</v>
      </c>
      <c r="AR813" s="44">
        <f t="shared" si="425"/>
        <v>0.9</v>
      </c>
      <c r="AS813" s="44">
        <f t="shared" si="426"/>
        <v>0</v>
      </c>
      <c r="AT813" s="44">
        <f t="shared" si="427"/>
        <v>0</v>
      </c>
      <c r="AU813" s="44">
        <f t="shared" si="428"/>
        <v>0</v>
      </c>
      <c r="AV813" s="44">
        <f>IF(M813="ПП",РПП*AA813*(U813/1.5),IF(M813="ВП",ВПр*AA813*(U813/1.5),IF(M813="РПА",РПА*AA813*(U813/1.5),IF(M813="КПА",кпа*AA813*(U813/1.5),0))))</f>
        <v>0</v>
      </c>
      <c r="AW813" s="44">
        <f t="shared" si="429"/>
        <v>0</v>
      </c>
      <c r="AX813" s="44">
        <f t="shared" si="430"/>
        <v>0</v>
      </c>
      <c r="AY813" s="44">
        <f t="shared" si="431"/>
        <v>0</v>
      </c>
      <c r="AZ813" s="44">
        <f t="shared" si="432"/>
        <v>0</v>
      </c>
      <c r="BA813" s="44">
        <f t="shared" si="433"/>
        <v>0</v>
      </c>
      <c r="BB813" s="44">
        <f t="shared" si="434"/>
        <v>0</v>
      </c>
      <c r="BC813" s="44">
        <f t="shared" si="435"/>
        <v>0</v>
      </c>
      <c r="BD813" s="44">
        <f t="shared" si="436"/>
        <v>0</v>
      </c>
      <c r="BE813" s="45">
        <f t="shared" si="437"/>
        <v>18.899999999999999</v>
      </c>
      <c r="BF813" s="46"/>
      <c r="BG813" s="47">
        <f t="shared" si="438"/>
        <v>18</v>
      </c>
      <c r="BH813" s="47">
        <f t="shared" si="439"/>
        <v>0.5</v>
      </c>
      <c r="BI813" s="47">
        <f t="shared" si="440"/>
        <v>0.9</v>
      </c>
      <c r="BJ813" s="48">
        <f t="shared" si="441"/>
        <v>0</v>
      </c>
      <c r="BK813" s="48">
        <f t="shared" si="442"/>
        <v>0</v>
      </c>
      <c r="BL813" s="48">
        <f t="shared" si="443"/>
        <v>0</v>
      </c>
    </row>
    <row r="814" spans="1:64" s="2" customFormat="1" ht="30" customHeight="1">
      <c r="A814" s="29" t="str">
        <f t="shared" si="410"/>
        <v>Д</v>
      </c>
      <c r="B814" s="29" t="str">
        <f t="shared" si="411"/>
        <v>М</v>
      </c>
      <c r="C814" s="30" t="s">
        <v>259</v>
      </c>
      <c r="D814" s="31" t="str">
        <f t="shared" si="412"/>
        <v>'01.04.02</v>
      </c>
      <c r="E814" s="32" t="str">
        <f t="shared" si="413"/>
        <v>Теория вероятностей и математическая статистика</v>
      </c>
      <c r="F814" s="33" t="s">
        <v>74</v>
      </c>
      <c r="G814" s="33" t="s">
        <v>89</v>
      </c>
      <c r="H814" s="34"/>
      <c r="I814" s="34"/>
      <c r="J814" s="35" t="s">
        <v>277</v>
      </c>
      <c r="K814" s="36">
        <v>3</v>
      </c>
      <c r="L814" s="36">
        <v>18</v>
      </c>
      <c r="M814" s="37" t="s">
        <v>108</v>
      </c>
      <c r="N814" s="36"/>
      <c r="O814" s="36">
        <v>1</v>
      </c>
      <c r="P814" s="36"/>
      <c r="Q814" s="37" t="s">
        <v>85</v>
      </c>
      <c r="R814" s="36"/>
      <c r="S814" s="36"/>
      <c r="T814" s="36"/>
      <c r="U814" s="36"/>
      <c r="V814" s="36"/>
      <c r="W814" s="39" t="str">
        <f t="shared" si="414"/>
        <v>НПМмд</v>
      </c>
      <c r="X814" s="36" t="s">
        <v>133</v>
      </c>
      <c r="Y814" s="36">
        <v>1</v>
      </c>
      <c r="Z814" s="36">
        <v>1</v>
      </c>
      <c r="AA814" s="39">
        <f t="shared" si="415"/>
        <v>12</v>
      </c>
      <c r="AB814" s="49">
        <v>11</v>
      </c>
      <c r="AC814" s="49">
        <v>1</v>
      </c>
      <c r="AD814" s="40">
        <f t="shared" si="416"/>
        <v>12</v>
      </c>
      <c r="AE814" s="41">
        <f t="shared" si="417"/>
        <v>1</v>
      </c>
      <c r="AF814" s="41">
        <f t="shared" si="418"/>
        <v>1</v>
      </c>
      <c r="AG814" s="42" t="s">
        <v>93</v>
      </c>
      <c r="AH814" s="37" t="s">
        <v>81</v>
      </c>
      <c r="AI814" s="37" t="s">
        <v>82</v>
      </c>
      <c r="AJ814" s="43" t="s">
        <v>187</v>
      </c>
      <c r="AK814" s="37"/>
      <c r="AL814" s="44">
        <f t="shared" si="419"/>
        <v>0</v>
      </c>
      <c r="AM814" s="44">
        <f t="shared" si="420"/>
        <v>0</v>
      </c>
      <c r="AN814" s="44">
        <f t="shared" si="421"/>
        <v>18</v>
      </c>
      <c r="AO814" s="44">
        <f t="shared" si="422"/>
        <v>3.96</v>
      </c>
      <c r="AP814" s="44">
        <f t="shared" si="423"/>
        <v>6</v>
      </c>
      <c r="AQ814" s="44">
        <f t="shared" si="424"/>
        <v>1</v>
      </c>
      <c r="AR814" s="44">
        <f t="shared" si="425"/>
        <v>0</v>
      </c>
      <c r="AS814" s="44">
        <f t="shared" si="426"/>
        <v>0</v>
      </c>
      <c r="AT814" s="44">
        <f t="shared" si="427"/>
        <v>0</v>
      </c>
      <c r="AU814" s="44">
        <f t="shared" si="428"/>
        <v>0</v>
      </c>
      <c r="AV814" s="44">
        <f>IF(M814="ПП",РПП*AA814*(U814/1.5),IF(M814="ВП",ВПр*AA814*(U814/1.5),IF(M814="РПА",РПА*AA814*(U814/1.5),IF(M814="КПА",кпа*AA814*(U814/1.5),0))))</f>
        <v>0</v>
      </c>
      <c r="AW814" s="44">
        <f t="shared" si="429"/>
        <v>0</v>
      </c>
      <c r="AX814" s="44">
        <f t="shared" si="430"/>
        <v>0</v>
      </c>
      <c r="AY814" s="44">
        <f t="shared" si="431"/>
        <v>0</v>
      </c>
      <c r="AZ814" s="44">
        <f t="shared" si="432"/>
        <v>0</v>
      </c>
      <c r="BA814" s="44">
        <f t="shared" si="433"/>
        <v>0</v>
      </c>
      <c r="BB814" s="44">
        <f t="shared" si="434"/>
        <v>0</v>
      </c>
      <c r="BC814" s="44">
        <f t="shared" si="435"/>
        <v>0</v>
      </c>
      <c r="BD814" s="44">
        <f t="shared" si="436"/>
        <v>0</v>
      </c>
      <c r="BE814" s="45">
        <f t="shared" si="437"/>
        <v>28.96</v>
      </c>
      <c r="BF814" s="46"/>
      <c r="BG814" s="47">
        <f t="shared" si="438"/>
        <v>18</v>
      </c>
      <c r="BH814" s="47">
        <f t="shared" si="439"/>
        <v>0.5</v>
      </c>
      <c r="BI814" s="47">
        <f t="shared" si="440"/>
        <v>10.96</v>
      </c>
      <c r="BJ814" s="48">
        <f t="shared" si="441"/>
        <v>0</v>
      </c>
      <c r="BK814" s="48">
        <f t="shared" si="442"/>
        <v>0</v>
      </c>
      <c r="BL814" s="48">
        <f t="shared" si="443"/>
        <v>0</v>
      </c>
    </row>
    <row r="815" spans="1:64" s="2" customFormat="1" ht="30" customHeight="1">
      <c r="A815" s="29" t="str">
        <f t="shared" si="410"/>
        <v>Д</v>
      </c>
      <c r="B815" s="29" t="str">
        <f t="shared" si="411"/>
        <v>М</v>
      </c>
      <c r="C815" s="30" t="s">
        <v>259</v>
      </c>
      <c r="D815" s="31" t="str">
        <f t="shared" si="412"/>
        <v>'01.04.02</v>
      </c>
      <c r="E815" s="32" t="str">
        <f t="shared" si="413"/>
        <v>Теория вероятностей и математическая статистика</v>
      </c>
      <c r="F815" s="33" t="s">
        <v>74</v>
      </c>
      <c r="G815" s="33" t="s">
        <v>89</v>
      </c>
      <c r="H815" s="34"/>
      <c r="I815" s="34"/>
      <c r="J815" s="35" t="s">
        <v>278</v>
      </c>
      <c r="K815" s="36">
        <v>3</v>
      </c>
      <c r="L815" s="36">
        <v>18</v>
      </c>
      <c r="M815" s="37" t="s">
        <v>78</v>
      </c>
      <c r="N815" s="36">
        <v>1</v>
      </c>
      <c r="O815" s="36"/>
      <c r="P815" s="36"/>
      <c r="Q815" s="37" t="s">
        <v>91</v>
      </c>
      <c r="R815" s="36"/>
      <c r="S815" s="36"/>
      <c r="T815" s="36"/>
      <c r="U815" s="36"/>
      <c r="V815" s="36"/>
      <c r="W815" s="39" t="str">
        <f t="shared" si="414"/>
        <v>НПМмд</v>
      </c>
      <c r="X815" s="36" t="s">
        <v>133</v>
      </c>
      <c r="Y815" s="36">
        <v>1</v>
      </c>
      <c r="Z815" s="36">
        <v>1</v>
      </c>
      <c r="AA815" s="39">
        <f t="shared" si="415"/>
        <v>12</v>
      </c>
      <c r="AB815" s="36">
        <v>11</v>
      </c>
      <c r="AC815" s="36">
        <v>1</v>
      </c>
      <c r="AD815" s="40">
        <f t="shared" si="416"/>
        <v>12</v>
      </c>
      <c r="AE815" s="41">
        <f t="shared" si="417"/>
        <v>1</v>
      </c>
      <c r="AF815" s="41">
        <f t="shared" si="418"/>
        <v>1</v>
      </c>
      <c r="AG815" s="42" t="s">
        <v>93</v>
      </c>
      <c r="AH815" s="37" t="s">
        <v>81</v>
      </c>
      <c r="AI815" s="37" t="s">
        <v>94</v>
      </c>
      <c r="AJ815" s="43" t="s">
        <v>97</v>
      </c>
      <c r="AK815" s="37"/>
      <c r="AL815" s="44">
        <f t="shared" si="419"/>
        <v>18</v>
      </c>
      <c r="AM815" s="44">
        <f t="shared" si="420"/>
        <v>0</v>
      </c>
      <c r="AN815" s="44">
        <f t="shared" si="421"/>
        <v>0</v>
      </c>
      <c r="AO815" s="44">
        <f t="shared" si="422"/>
        <v>3.96</v>
      </c>
      <c r="AP815" s="44">
        <f t="shared" si="423"/>
        <v>6</v>
      </c>
      <c r="AQ815" s="44">
        <f t="shared" si="424"/>
        <v>1</v>
      </c>
      <c r="AR815" s="44">
        <f t="shared" si="425"/>
        <v>0.9</v>
      </c>
      <c r="AS815" s="44">
        <f t="shared" si="426"/>
        <v>0</v>
      </c>
      <c r="AT815" s="44">
        <f t="shared" si="427"/>
        <v>0</v>
      </c>
      <c r="AU815" s="44">
        <f t="shared" si="428"/>
        <v>0</v>
      </c>
      <c r="AV815" s="44">
        <f>IF(M815="ПП",РПП*AA815*(U815/1.5),IF(M815="ВП",ВПр*AA815*(U815/1.5),IF(M815="РПА",РПА*AA815*(U815/1.5),IF(M815="КПА",кпа*AA815*(U815/1.5),0))))</f>
        <v>0</v>
      </c>
      <c r="AW815" s="44">
        <f t="shared" si="429"/>
        <v>0</v>
      </c>
      <c r="AX815" s="44">
        <f t="shared" si="430"/>
        <v>0</v>
      </c>
      <c r="AY815" s="44">
        <f t="shared" si="431"/>
        <v>0</v>
      </c>
      <c r="AZ815" s="44">
        <f t="shared" si="432"/>
        <v>0</v>
      </c>
      <c r="BA815" s="44">
        <f t="shared" si="433"/>
        <v>0</v>
      </c>
      <c r="BB815" s="44">
        <f t="shared" si="434"/>
        <v>0</v>
      </c>
      <c r="BC815" s="44">
        <f t="shared" si="435"/>
        <v>0</v>
      </c>
      <c r="BD815" s="44">
        <f t="shared" si="436"/>
        <v>0</v>
      </c>
      <c r="BE815" s="45">
        <f t="shared" si="437"/>
        <v>29.86</v>
      </c>
      <c r="BF815" s="46"/>
      <c r="BG815" s="47">
        <f t="shared" si="438"/>
        <v>18</v>
      </c>
      <c r="BH815" s="47">
        <f t="shared" si="439"/>
        <v>0.5</v>
      </c>
      <c r="BI815" s="47">
        <f t="shared" si="440"/>
        <v>11.860000000000001</v>
      </c>
      <c r="BJ815" s="48">
        <f t="shared" si="441"/>
        <v>0</v>
      </c>
      <c r="BK815" s="48">
        <f t="shared" si="442"/>
        <v>0</v>
      </c>
      <c r="BL815" s="48">
        <f t="shared" si="443"/>
        <v>0</v>
      </c>
    </row>
    <row r="816" spans="1:64" s="2" customFormat="1" ht="30" customHeight="1">
      <c r="A816" s="29" t="str">
        <f t="shared" si="410"/>
        <v>Д</v>
      </c>
      <c r="B816" s="29" t="str">
        <f t="shared" si="411"/>
        <v>М</v>
      </c>
      <c r="C816" s="30" t="s">
        <v>259</v>
      </c>
      <c r="D816" s="31" t="str">
        <f t="shared" si="412"/>
        <v>'01.04.02</v>
      </c>
      <c r="E816" s="32" t="str">
        <f t="shared" si="413"/>
        <v>Теория вероятностей и математическая статистика</v>
      </c>
      <c r="F816" s="33" t="s">
        <v>74</v>
      </c>
      <c r="G816" s="33" t="s">
        <v>89</v>
      </c>
      <c r="H816" s="34"/>
      <c r="I816" s="34"/>
      <c r="J816" s="35" t="s">
        <v>278</v>
      </c>
      <c r="K816" s="36">
        <v>3</v>
      </c>
      <c r="L816" s="36">
        <v>18</v>
      </c>
      <c r="M816" s="37" t="s">
        <v>108</v>
      </c>
      <c r="N816" s="36"/>
      <c r="O816" s="36">
        <v>1</v>
      </c>
      <c r="P816" s="36"/>
      <c r="Q816" s="37"/>
      <c r="R816" s="36"/>
      <c r="S816" s="36"/>
      <c r="T816" s="36"/>
      <c r="U816" s="36"/>
      <c r="V816" s="36"/>
      <c r="W816" s="39" t="str">
        <f t="shared" si="414"/>
        <v>НПМмд</v>
      </c>
      <c r="X816" s="36" t="s">
        <v>133</v>
      </c>
      <c r="Y816" s="36">
        <v>1</v>
      </c>
      <c r="Z816" s="36">
        <v>1</v>
      </c>
      <c r="AA816" s="39">
        <f t="shared" si="415"/>
        <v>12</v>
      </c>
      <c r="AB816" s="49">
        <v>11</v>
      </c>
      <c r="AC816" s="49">
        <v>1</v>
      </c>
      <c r="AD816" s="40">
        <f t="shared" si="416"/>
        <v>12</v>
      </c>
      <c r="AE816" s="41">
        <f t="shared" si="417"/>
        <v>1</v>
      </c>
      <c r="AF816" s="41">
        <f t="shared" si="418"/>
        <v>1</v>
      </c>
      <c r="AG816" s="42" t="s">
        <v>93</v>
      </c>
      <c r="AH816" s="37" t="s">
        <v>81</v>
      </c>
      <c r="AI816" s="37" t="s">
        <v>94</v>
      </c>
      <c r="AJ816" s="43" t="s">
        <v>97</v>
      </c>
      <c r="AK816" s="37"/>
      <c r="AL816" s="44">
        <f t="shared" si="419"/>
        <v>0</v>
      </c>
      <c r="AM816" s="44">
        <f t="shared" si="420"/>
        <v>0</v>
      </c>
      <c r="AN816" s="44">
        <f t="shared" si="421"/>
        <v>18</v>
      </c>
      <c r="AO816" s="44">
        <f t="shared" si="422"/>
        <v>0</v>
      </c>
      <c r="AP816" s="44">
        <f t="shared" si="423"/>
        <v>0</v>
      </c>
      <c r="AQ816" s="44">
        <f t="shared" si="424"/>
        <v>0</v>
      </c>
      <c r="AR816" s="44">
        <f t="shared" si="425"/>
        <v>0</v>
      </c>
      <c r="AS816" s="44">
        <f t="shared" si="426"/>
        <v>0</v>
      </c>
      <c r="AT816" s="44">
        <f t="shared" si="427"/>
        <v>0</v>
      </c>
      <c r="AU816" s="44">
        <f t="shared" si="428"/>
        <v>0</v>
      </c>
      <c r="AV816" s="44">
        <f>IF(M816="ПП",РПП*AA816*(U816/1.5),IF(M816="ВП",ВПр*AA816*(U816/1.5),IF(M816="РПА",РПА*AA816*(U816/1.5),IF(M816="КПА",кпа*AA816*(U816/1.5),0))))</f>
        <v>0</v>
      </c>
      <c r="AW816" s="44">
        <f t="shared" si="429"/>
        <v>0</v>
      </c>
      <c r="AX816" s="44">
        <f t="shared" si="430"/>
        <v>0</v>
      </c>
      <c r="AY816" s="44">
        <f t="shared" si="431"/>
        <v>0</v>
      </c>
      <c r="AZ816" s="44">
        <f t="shared" si="432"/>
        <v>0</v>
      </c>
      <c r="BA816" s="44">
        <f t="shared" si="433"/>
        <v>0</v>
      </c>
      <c r="BB816" s="44">
        <f t="shared" si="434"/>
        <v>0</v>
      </c>
      <c r="BC816" s="44">
        <f t="shared" si="435"/>
        <v>0</v>
      </c>
      <c r="BD816" s="44">
        <f t="shared" si="436"/>
        <v>0</v>
      </c>
      <c r="BE816" s="45">
        <f t="shared" si="437"/>
        <v>18</v>
      </c>
      <c r="BF816" s="46"/>
      <c r="BG816" s="47">
        <f t="shared" si="438"/>
        <v>18</v>
      </c>
      <c r="BH816" s="47">
        <f t="shared" si="439"/>
        <v>0.5</v>
      </c>
      <c r="BI816" s="47">
        <f t="shared" si="440"/>
        <v>0</v>
      </c>
      <c r="BJ816" s="48">
        <f t="shared" si="441"/>
        <v>0</v>
      </c>
      <c r="BK816" s="48">
        <f t="shared" si="442"/>
        <v>0</v>
      </c>
      <c r="BL816" s="48">
        <f t="shared" si="443"/>
        <v>0</v>
      </c>
    </row>
    <row r="817" spans="1:64" s="2" customFormat="1" ht="30" customHeight="1">
      <c r="A817" s="29" t="str">
        <f t="shared" si="410"/>
        <v>Д</v>
      </c>
      <c r="B817" s="29" t="str">
        <f t="shared" si="411"/>
        <v>М</v>
      </c>
      <c r="C817" s="30" t="s">
        <v>259</v>
      </c>
      <c r="D817" s="31" t="str">
        <f t="shared" si="412"/>
        <v>'01.04.02</v>
      </c>
      <c r="E817" s="32" t="str">
        <f t="shared" si="413"/>
        <v>Теория вероятностей и математическая статистика</v>
      </c>
      <c r="F817" s="33" t="s">
        <v>74</v>
      </c>
      <c r="G817" s="33" t="s">
        <v>89</v>
      </c>
      <c r="H817" s="34"/>
      <c r="I817" s="34"/>
      <c r="J817" s="35" t="s">
        <v>279</v>
      </c>
      <c r="K817" s="36">
        <v>3</v>
      </c>
      <c r="L817" s="36">
        <v>18</v>
      </c>
      <c r="M817" s="37" t="s">
        <v>78</v>
      </c>
      <c r="N817" s="36">
        <v>1</v>
      </c>
      <c r="O817" s="36"/>
      <c r="P817" s="36"/>
      <c r="Q817" s="37" t="s">
        <v>91</v>
      </c>
      <c r="R817" s="36"/>
      <c r="S817" s="36"/>
      <c r="T817" s="36"/>
      <c r="U817" s="36"/>
      <c r="V817" s="36"/>
      <c r="W817" s="39" t="str">
        <f t="shared" si="414"/>
        <v>НПМмд</v>
      </c>
      <c r="X817" s="36" t="s">
        <v>133</v>
      </c>
      <c r="Y817" s="36">
        <v>1</v>
      </c>
      <c r="Z817" s="36">
        <v>1</v>
      </c>
      <c r="AA817" s="39">
        <f t="shared" si="415"/>
        <v>12</v>
      </c>
      <c r="AB817" s="36">
        <v>11</v>
      </c>
      <c r="AC817" s="36">
        <v>1</v>
      </c>
      <c r="AD817" s="40">
        <f t="shared" si="416"/>
        <v>12</v>
      </c>
      <c r="AE817" s="41">
        <f t="shared" si="417"/>
        <v>1</v>
      </c>
      <c r="AF817" s="41">
        <f t="shared" si="418"/>
        <v>1</v>
      </c>
      <c r="AG817" s="42" t="s">
        <v>93</v>
      </c>
      <c r="AH817" s="37" t="s">
        <v>100</v>
      </c>
      <c r="AI817" s="37" t="s">
        <v>94</v>
      </c>
      <c r="AJ817" s="50" t="s">
        <v>203</v>
      </c>
      <c r="AK817" s="37"/>
      <c r="AL817" s="44">
        <f t="shared" si="419"/>
        <v>18</v>
      </c>
      <c r="AM817" s="44">
        <f t="shared" si="420"/>
        <v>0</v>
      </c>
      <c r="AN817" s="44">
        <f t="shared" si="421"/>
        <v>0</v>
      </c>
      <c r="AO817" s="44">
        <f t="shared" si="422"/>
        <v>3.96</v>
      </c>
      <c r="AP817" s="44">
        <f t="shared" si="423"/>
        <v>6</v>
      </c>
      <c r="AQ817" s="44">
        <f t="shared" si="424"/>
        <v>1</v>
      </c>
      <c r="AR817" s="44">
        <f t="shared" si="425"/>
        <v>0.9</v>
      </c>
      <c r="AS817" s="44">
        <f t="shared" si="426"/>
        <v>0</v>
      </c>
      <c r="AT817" s="44">
        <f t="shared" si="427"/>
        <v>0</v>
      </c>
      <c r="AU817" s="44">
        <f t="shared" si="428"/>
        <v>0</v>
      </c>
      <c r="AV817" s="44">
        <f>IF(M817="ПП",РПП*AA817*(U817/1.5),IF(M817="ВП",ВПр*AA817*(U817/1.5),IF(M817="РПА",РПА*AA817*(U817/1.5),IF(M817="КПА",кпа*AA817*(U817/1.5),0))))</f>
        <v>0</v>
      </c>
      <c r="AW817" s="44">
        <f t="shared" si="429"/>
        <v>0</v>
      </c>
      <c r="AX817" s="44">
        <f t="shared" si="430"/>
        <v>0</v>
      </c>
      <c r="AY817" s="44">
        <f t="shared" si="431"/>
        <v>0</v>
      </c>
      <c r="AZ817" s="44">
        <f t="shared" si="432"/>
        <v>0</v>
      </c>
      <c r="BA817" s="44">
        <f t="shared" si="433"/>
        <v>0</v>
      </c>
      <c r="BB817" s="44">
        <f t="shared" si="434"/>
        <v>0</v>
      </c>
      <c r="BC817" s="44">
        <f t="shared" si="435"/>
        <v>0</v>
      </c>
      <c r="BD817" s="44">
        <f t="shared" si="436"/>
        <v>0</v>
      </c>
      <c r="BE817" s="45">
        <f t="shared" si="437"/>
        <v>29.86</v>
      </c>
      <c r="BF817" s="46"/>
      <c r="BG817" s="47">
        <f t="shared" si="438"/>
        <v>18</v>
      </c>
      <c r="BH817" s="47">
        <f t="shared" si="439"/>
        <v>0.5</v>
      </c>
      <c r="BI817" s="47">
        <f t="shared" si="440"/>
        <v>11.860000000000001</v>
      </c>
      <c r="BJ817" s="48">
        <f t="shared" si="441"/>
        <v>0</v>
      </c>
      <c r="BK817" s="48">
        <f t="shared" si="442"/>
        <v>0</v>
      </c>
      <c r="BL817" s="48">
        <f t="shared" si="443"/>
        <v>0</v>
      </c>
    </row>
    <row r="818" spans="1:64" s="2" customFormat="1" ht="30" customHeight="1">
      <c r="A818" s="29" t="str">
        <f t="shared" si="410"/>
        <v>Д</v>
      </c>
      <c r="B818" s="29" t="str">
        <f t="shared" si="411"/>
        <v>М</v>
      </c>
      <c r="C818" s="30" t="s">
        <v>259</v>
      </c>
      <c r="D818" s="31" t="str">
        <f t="shared" si="412"/>
        <v>'01.04.02</v>
      </c>
      <c r="E818" s="32" t="str">
        <f t="shared" si="413"/>
        <v>Теория вероятностей и математическая статистика</v>
      </c>
      <c r="F818" s="33" t="s">
        <v>74</v>
      </c>
      <c r="G818" s="33" t="s">
        <v>89</v>
      </c>
      <c r="H818" s="34"/>
      <c r="I818" s="34"/>
      <c r="J818" s="35" t="s">
        <v>279</v>
      </c>
      <c r="K818" s="36">
        <v>3</v>
      </c>
      <c r="L818" s="36">
        <v>18</v>
      </c>
      <c r="M818" s="37" t="s">
        <v>108</v>
      </c>
      <c r="N818" s="36"/>
      <c r="O818" s="36">
        <v>1</v>
      </c>
      <c r="P818" s="36"/>
      <c r="Q818" s="37"/>
      <c r="R818" s="36"/>
      <c r="S818" s="36"/>
      <c r="T818" s="36"/>
      <c r="U818" s="36"/>
      <c r="V818" s="36"/>
      <c r="W818" s="39" t="str">
        <f t="shared" si="414"/>
        <v>НПМмд</v>
      </c>
      <c r="X818" s="36" t="s">
        <v>133</v>
      </c>
      <c r="Y818" s="36">
        <v>1</v>
      </c>
      <c r="Z818" s="36">
        <v>1</v>
      </c>
      <c r="AA818" s="39">
        <f t="shared" si="415"/>
        <v>12</v>
      </c>
      <c r="AB818" s="49">
        <v>11</v>
      </c>
      <c r="AC818" s="49">
        <v>1</v>
      </c>
      <c r="AD818" s="40">
        <f t="shared" si="416"/>
        <v>12</v>
      </c>
      <c r="AE818" s="41">
        <f t="shared" si="417"/>
        <v>1</v>
      </c>
      <c r="AF818" s="41">
        <f t="shared" si="418"/>
        <v>1</v>
      </c>
      <c r="AG818" s="42" t="s">
        <v>93</v>
      </c>
      <c r="AH818" s="37" t="s">
        <v>100</v>
      </c>
      <c r="AI818" s="37" t="s">
        <v>94</v>
      </c>
      <c r="AJ818" s="43" t="s">
        <v>203</v>
      </c>
      <c r="AK818" s="37"/>
      <c r="AL818" s="44">
        <f t="shared" si="419"/>
        <v>0</v>
      </c>
      <c r="AM818" s="44">
        <f t="shared" si="420"/>
        <v>0</v>
      </c>
      <c r="AN818" s="44">
        <f t="shared" si="421"/>
        <v>18</v>
      </c>
      <c r="AO818" s="44">
        <f t="shared" si="422"/>
        <v>0</v>
      </c>
      <c r="AP818" s="44">
        <f t="shared" si="423"/>
        <v>0</v>
      </c>
      <c r="AQ818" s="44">
        <f t="shared" si="424"/>
        <v>0</v>
      </c>
      <c r="AR818" s="44">
        <f t="shared" si="425"/>
        <v>0</v>
      </c>
      <c r="AS818" s="44">
        <f t="shared" si="426"/>
        <v>0</v>
      </c>
      <c r="AT818" s="44">
        <f t="shared" si="427"/>
        <v>0</v>
      </c>
      <c r="AU818" s="44">
        <f t="shared" si="428"/>
        <v>0</v>
      </c>
      <c r="AV818" s="44">
        <f>IF(M818="ПП",РПП*AA818*(U818/1.5),IF(M818="ВП",ВПр*AA818*(U818/1.5),IF(M818="РПА",РПА*AA818*(U818/1.5),IF(M818="КПА",кпа*AA818*(U818/1.5),0))))</f>
        <v>0</v>
      </c>
      <c r="AW818" s="44">
        <f t="shared" si="429"/>
        <v>0</v>
      </c>
      <c r="AX818" s="44">
        <f t="shared" si="430"/>
        <v>0</v>
      </c>
      <c r="AY818" s="44">
        <f t="shared" si="431"/>
        <v>0</v>
      </c>
      <c r="AZ818" s="44">
        <f t="shared" si="432"/>
        <v>0</v>
      </c>
      <c r="BA818" s="44">
        <f t="shared" si="433"/>
        <v>0</v>
      </c>
      <c r="BB818" s="44">
        <f t="shared" si="434"/>
        <v>0</v>
      </c>
      <c r="BC818" s="44">
        <f t="shared" si="435"/>
        <v>0</v>
      </c>
      <c r="BD818" s="44">
        <f t="shared" si="436"/>
        <v>0</v>
      </c>
      <c r="BE818" s="45">
        <f t="shared" si="437"/>
        <v>18</v>
      </c>
      <c r="BF818" s="46"/>
      <c r="BG818" s="47">
        <f t="shared" si="438"/>
        <v>18</v>
      </c>
      <c r="BH818" s="47">
        <f t="shared" si="439"/>
        <v>0.5</v>
      </c>
      <c r="BI818" s="47">
        <f t="shared" si="440"/>
        <v>0</v>
      </c>
      <c r="BJ818" s="48">
        <f t="shared" si="441"/>
        <v>0</v>
      </c>
      <c r="BK818" s="48">
        <f t="shared" si="442"/>
        <v>0</v>
      </c>
      <c r="BL818" s="48">
        <f t="shared" si="443"/>
        <v>0</v>
      </c>
    </row>
    <row r="819" spans="1:64" s="2" customFormat="1" ht="30" customHeight="1">
      <c r="A819" s="29" t="str">
        <f t="shared" si="410"/>
        <v>Д</v>
      </c>
      <c r="B819" s="29" t="str">
        <f t="shared" si="411"/>
        <v>М</v>
      </c>
      <c r="C819" s="30" t="s">
        <v>259</v>
      </c>
      <c r="D819" s="31" t="str">
        <f t="shared" si="412"/>
        <v>'01.04.02</v>
      </c>
      <c r="E819" s="32" t="str">
        <f t="shared" si="413"/>
        <v>Теория вероятностей и математическая статистика</v>
      </c>
      <c r="F819" s="33" t="s">
        <v>74</v>
      </c>
      <c r="G819" s="33" t="s">
        <v>89</v>
      </c>
      <c r="H819" s="34"/>
      <c r="I819" s="34"/>
      <c r="J819" s="35" t="s">
        <v>280</v>
      </c>
      <c r="K819" s="36">
        <v>3</v>
      </c>
      <c r="L819" s="36">
        <v>18</v>
      </c>
      <c r="M819" s="37" t="s">
        <v>78</v>
      </c>
      <c r="N819" s="36">
        <v>1</v>
      </c>
      <c r="O819" s="36"/>
      <c r="P819" s="36"/>
      <c r="Q819" s="37"/>
      <c r="R819" s="36"/>
      <c r="S819" s="36"/>
      <c r="T819" s="36"/>
      <c r="U819" s="36"/>
      <c r="V819" s="36"/>
      <c r="W819" s="39" t="str">
        <f t="shared" si="414"/>
        <v>НПМмд</v>
      </c>
      <c r="X819" s="36" t="s">
        <v>133</v>
      </c>
      <c r="Y819" s="36">
        <v>1</v>
      </c>
      <c r="Z819" s="36">
        <v>1</v>
      </c>
      <c r="AA819" s="39">
        <f t="shared" si="415"/>
        <v>12</v>
      </c>
      <c r="AB819" s="36">
        <v>11</v>
      </c>
      <c r="AC819" s="36">
        <v>1</v>
      </c>
      <c r="AD819" s="40">
        <f t="shared" si="416"/>
        <v>12</v>
      </c>
      <c r="AE819" s="41">
        <f t="shared" si="417"/>
        <v>1</v>
      </c>
      <c r="AF819" s="41">
        <f t="shared" si="418"/>
        <v>1</v>
      </c>
      <c r="AG819" s="42" t="s">
        <v>80</v>
      </c>
      <c r="AH819" s="37" t="s">
        <v>81</v>
      </c>
      <c r="AI819" s="37" t="s">
        <v>94</v>
      </c>
      <c r="AJ819" s="51" t="s">
        <v>124</v>
      </c>
      <c r="AK819" s="37"/>
      <c r="AL819" s="44">
        <f t="shared" si="419"/>
        <v>18</v>
      </c>
      <c r="AM819" s="44">
        <f t="shared" si="420"/>
        <v>0</v>
      </c>
      <c r="AN819" s="44">
        <f t="shared" si="421"/>
        <v>0</v>
      </c>
      <c r="AO819" s="44">
        <f t="shared" si="422"/>
        <v>0</v>
      </c>
      <c r="AP819" s="44">
        <f t="shared" si="423"/>
        <v>0</v>
      </c>
      <c r="AQ819" s="44">
        <f t="shared" si="424"/>
        <v>0</v>
      </c>
      <c r="AR819" s="44">
        <f t="shared" si="425"/>
        <v>0.9</v>
      </c>
      <c r="AS819" s="44">
        <f t="shared" si="426"/>
        <v>0</v>
      </c>
      <c r="AT819" s="44">
        <f t="shared" si="427"/>
        <v>0</v>
      </c>
      <c r="AU819" s="44">
        <f t="shared" si="428"/>
        <v>0</v>
      </c>
      <c r="AV819" s="44">
        <f>IF(M819="ПП",РПП*AA819*(U819/1.5),IF(M819="ВП",ВПр*AA819*(U819/1.5),IF(M819="РПА",РПА*AA819*(U819/1.5),IF(M819="КПА",кпа*AA819*(U819/1.5),0))))</f>
        <v>0</v>
      </c>
      <c r="AW819" s="44">
        <f t="shared" si="429"/>
        <v>0</v>
      </c>
      <c r="AX819" s="44">
        <f t="shared" si="430"/>
        <v>0</v>
      </c>
      <c r="AY819" s="44">
        <f t="shared" si="431"/>
        <v>0</v>
      </c>
      <c r="AZ819" s="44">
        <f t="shared" si="432"/>
        <v>0</v>
      </c>
      <c r="BA819" s="44">
        <f t="shared" si="433"/>
        <v>0</v>
      </c>
      <c r="BB819" s="44">
        <f t="shared" si="434"/>
        <v>0</v>
      </c>
      <c r="BC819" s="44">
        <f t="shared" si="435"/>
        <v>0</v>
      </c>
      <c r="BD819" s="44">
        <f t="shared" si="436"/>
        <v>0</v>
      </c>
      <c r="BE819" s="45">
        <f t="shared" si="437"/>
        <v>18.899999999999999</v>
      </c>
      <c r="BF819" s="46"/>
      <c r="BG819" s="47">
        <f t="shared" si="438"/>
        <v>18</v>
      </c>
      <c r="BH819" s="47">
        <f t="shared" si="439"/>
        <v>0.5</v>
      </c>
      <c r="BI819" s="47">
        <f t="shared" si="440"/>
        <v>0.9</v>
      </c>
      <c r="BJ819" s="48">
        <f t="shared" si="441"/>
        <v>0</v>
      </c>
      <c r="BK819" s="48">
        <f t="shared" si="442"/>
        <v>0</v>
      </c>
      <c r="BL819" s="48">
        <f t="shared" si="443"/>
        <v>0</v>
      </c>
    </row>
    <row r="820" spans="1:64" s="2" customFormat="1" ht="30" customHeight="1">
      <c r="A820" s="29" t="str">
        <f t="shared" si="410"/>
        <v>Д</v>
      </c>
      <c r="B820" s="29" t="str">
        <f t="shared" si="411"/>
        <v>М</v>
      </c>
      <c r="C820" s="30" t="s">
        <v>259</v>
      </c>
      <c r="D820" s="31" t="str">
        <f t="shared" si="412"/>
        <v>'01.04.02</v>
      </c>
      <c r="E820" s="32" t="str">
        <f t="shared" si="413"/>
        <v>Теория вероятностей и математическая статистика</v>
      </c>
      <c r="F820" s="33" t="s">
        <v>74</v>
      </c>
      <c r="G820" s="33" t="s">
        <v>89</v>
      </c>
      <c r="H820" s="34"/>
      <c r="I820" s="34"/>
      <c r="J820" s="35" t="s">
        <v>280</v>
      </c>
      <c r="K820" s="38">
        <v>3</v>
      </c>
      <c r="L820" s="36">
        <v>18</v>
      </c>
      <c r="M820" s="37" t="s">
        <v>108</v>
      </c>
      <c r="N820" s="38"/>
      <c r="O820" s="38">
        <v>1</v>
      </c>
      <c r="P820" s="38"/>
      <c r="Q820" s="37" t="s">
        <v>85</v>
      </c>
      <c r="R820" s="38"/>
      <c r="S820" s="38"/>
      <c r="T820" s="38"/>
      <c r="U820" s="38"/>
      <c r="V820" s="38"/>
      <c r="W820" s="39" t="str">
        <f t="shared" si="414"/>
        <v>НПМмд</v>
      </c>
      <c r="X820" s="36" t="s">
        <v>133</v>
      </c>
      <c r="Y820" s="36">
        <v>1</v>
      </c>
      <c r="Z820" s="36">
        <v>1</v>
      </c>
      <c r="AA820" s="39">
        <f t="shared" si="415"/>
        <v>12</v>
      </c>
      <c r="AB820" s="49">
        <v>11</v>
      </c>
      <c r="AC820" s="49">
        <v>1</v>
      </c>
      <c r="AD820" s="40">
        <f t="shared" si="416"/>
        <v>12</v>
      </c>
      <c r="AE820" s="41">
        <f t="shared" si="417"/>
        <v>1</v>
      </c>
      <c r="AF820" s="41">
        <f t="shared" si="418"/>
        <v>1</v>
      </c>
      <c r="AG820" s="42" t="s">
        <v>80</v>
      </c>
      <c r="AH820" s="37" t="s">
        <v>81</v>
      </c>
      <c r="AI820" s="37" t="s">
        <v>94</v>
      </c>
      <c r="AJ820" s="43" t="s">
        <v>124</v>
      </c>
      <c r="AK820" s="37"/>
      <c r="AL820" s="44">
        <f t="shared" si="419"/>
        <v>0</v>
      </c>
      <c r="AM820" s="44">
        <f t="shared" si="420"/>
        <v>0</v>
      </c>
      <c r="AN820" s="44">
        <f t="shared" si="421"/>
        <v>18</v>
      </c>
      <c r="AO820" s="44">
        <f t="shared" si="422"/>
        <v>3.96</v>
      </c>
      <c r="AP820" s="44">
        <f t="shared" si="423"/>
        <v>6</v>
      </c>
      <c r="AQ820" s="44">
        <f t="shared" si="424"/>
        <v>1</v>
      </c>
      <c r="AR820" s="44">
        <f t="shared" si="425"/>
        <v>0</v>
      </c>
      <c r="AS820" s="44">
        <f t="shared" si="426"/>
        <v>0</v>
      </c>
      <c r="AT820" s="44">
        <f t="shared" si="427"/>
        <v>0</v>
      </c>
      <c r="AU820" s="44">
        <f t="shared" si="428"/>
        <v>0</v>
      </c>
      <c r="AV820" s="44">
        <f>IF(M820="ПП",РПП*AA820*(U820/1.5),IF(M820="ВП",ВПр*AA820*(U820/1.5),IF(M820="РПА",РПА*AA820*(U820/1.5),IF(M820="КПА",кпа*AA820*(U820/1.5),0))))</f>
        <v>0</v>
      </c>
      <c r="AW820" s="44">
        <f t="shared" si="429"/>
        <v>0</v>
      </c>
      <c r="AX820" s="44">
        <f t="shared" si="430"/>
        <v>0</v>
      </c>
      <c r="AY820" s="44">
        <f t="shared" si="431"/>
        <v>0</v>
      </c>
      <c r="AZ820" s="44">
        <f t="shared" si="432"/>
        <v>0</v>
      </c>
      <c r="BA820" s="44">
        <f t="shared" si="433"/>
        <v>0</v>
      </c>
      <c r="BB820" s="44">
        <f t="shared" si="434"/>
        <v>0</v>
      </c>
      <c r="BC820" s="44">
        <f t="shared" si="435"/>
        <v>0</v>
      </c>
      <c r="BD820" s="44">
        <f t="shared" si="436"/>
        <v>0</v>
      </c>
      <c r="BE820" s="45">
        <f t="shared" si="437"/>
        <v>28.96</v>
      </c>
      <c r="BF820" s="46"/>
      <c r="BG820" s="47">
        <f t="shared" si="438"/>
        <v>18</v>
      </c>
      <c r="BH820" s="47">
        <f t="shared" si="439"/>
        <v>0.5</v>
      </c>
      <c r="BI820" s="47">
        <f t="shared" si="440"/>
        <v>10.96</v>
      </c>
      <c r="BJ820" s="48">
        <f t="shared" si="441"/>
        <v>0</v>
      </c>
      <c r="BK820" s="48">
        <f t="shared" si="442"/>
        <v>0</v>
      </c>
      <c r="BL820" s="48">
        <f t="shared" si="443"/>
        <v>0</v>
      </c>
    </row>
    <row r="821" spans="1:64" s="2" customFormat="1" ht="30" customHeight="1">
      <c r="A821" s="29" t="str">
        <f t="shared" si="410"/>
        <v>Д</v>
      </c>
      <c r="B821" s="29" t="str">
        <f t="shared" si="411"/>
        <v>М</v>
      </c>
      <c r="C821" s="30" t="s">
        <v>259</v>
      </c>
      <c r="D821" s="31" t="str">
        <f t="shared" si="412"/>
        <v>'01.04.02</v>
      </c>
      <c r="E821" s="32" t="str">
        <f t="shared" si="413"/>
        <v>Теория вероятностей и математическая статистика</v>
      </c>
      <c r="F821" s="33" t="s">
        <v>74</v>
      </c>
      <c r="G821" s="33" t="s">
        <v>129</v>
      </c>
      <c r="H821" s="34"/>
      <c r="I821" s="34" t="s">
        <v>130</v>
      </c>
      <c r="J821" s="35" t="s">
        <v>281</v>
      </c>
      <c r="K821" s="36">
        <v>3</v>
      </c>
      <c r="L821" s="36">
        <v>18</v>
      </c>
      <c r="M821" s="37" t="s">
        <v>78</v>
      </c>
      <c r="N821" s="36">
        <v>1</v>
      </c>
      <c r="O821" s="36"/>
      <c r="P821" s="36"/>
      <c r="Q821" s="37"/>
      <c r="R821" s="36"/>
      <c r="S821" s="36"/>
      <c r="T821" s="36"/>
      <c r="U821" s="36"/>
      <c r="V821" s="36"/>
      <c r="W821" s="39" t="str">
        <f t="shared" si="414"/>
        <v>НПМмд</v>
      </c>
      <c r="X821" s="36" t="s">
        <v>133</v>
      </c>
      <c r="Y821" s="36">
        <v>1</v>
      </c>
      <c r="Z821" s="36">
        <v>1</v>
      </c>
      <c r="AA821" s="39">
        <f t="shared" si="415"/>
        <v>6</v>
      </c>
      <c r="AB821" s="36">
        <v>6</v>
      </c>
      <c r="AC821" s="36"/>
      <c r="AD821" s="40">
        <f t="shared" si="416"/>
        <v>6</v>
      </c>
      <c r="AE821" s="41">
        <f t="shared" si="417"/>
        <v>1</v>
      </c>
      <c r="AF821" s="41">
        <f t="shared" si="418"/>
        <v>1</v>
      </c>
      <c r="AG821" s="42" t="s">
        <v>80</v>
      </c>
      <c r="AH821" s="37" t="s">
        <v>81</v>
      </c>
      <c r="AI821" s="37" t="s">
        <v>94</v>
      </c>
      <c r="AJ821" s="43" t="s">
        <v>143</v>
      </c>
      <c r="AK821" s="37"/>
      <c r="AL821" s="44">
        <f t="shared" si="419"/>
        <v>18</v>
      </c>
      <c r="AM821" s="44">
        <f t="shared" si="420"/>
        <v>0</v>
      </c>
      <c r="AN821" s="44">
        <f t="shared" si="421"/>
        <v>0</v>
      </c>
      <c r="AO821" s="44">
        <f t="shared" si="422"/>
        <v>0</v>
      </c>
      <c r="AP821" s="44">
        <f t="shared" si="423"/>
        <v>0</v>
      </c>
      <c r="AQ821" s="44">
        <f t="shared" si="424"/>
        <v>0</v>
      </c>
      <c r="AR821" s="44">
        <f t="shared" si="425"/>
        <v>0.9</v>
      </c>
      <c r="AS821" s="44">
        <f t="shared" si="426"/>
        <v>0</v>
      </c>
      <c r="AT821" s="44">
        <f t="shared" si="427"/>
        <v>0</v>
      </c>
      <c r="AU821" s="44">
        <f t="shared" si="428"/>
        <v>0</v>
      </c>
      <c r="AV821" s="44">
        <f>IF(M821="ПП",РПП*AA821*(U821/1.5),IF(M821="ВП",ВПр*AA821*(U821/1.5),IF(M821="РПА",РПА*AA821*(U821/1.5),IF(M821="КПА",кпа*AA821*(U821/1.5),0))))</f>
        <v>0</v>
      </c>
      <c r="AW821" s="44">
        <f t="shared" si="429"/>
        <v>0</v>
      </c>
      <c r="AX821" s="44">
        <f t="shared" si="430"/>
        <v>0</v>
      </c>
      <c r="AY821" s="44">
        <f t="shared" si="431"/>
        <v>0</v>
      </c>
      <c r="AZ821" s="44">
        <f t="shared" si="432"/>
        <v>0</v>
      </c>
      <c r="BA821" s="44">
        <f t="shared" si="433"/>
        <v>0</v>
      </c>
      <c r="BB821" s="44">
        <f t="shared" si="434"/>
        <v>0</v>
      </c>
      <c r="BC821" s="44">
        <f t="shared" si="435"/>
        <v>0</v>
      </c>
      <c r="BD821" s="44">
        <f t="shared" si="436"/>
        <v>0</v>
      </c>
      <c r="BE821" s="45">
        <f t="shared" si="437"/>
        <v>18.899999999999999</v>
      </c>
      <c r="BF821" s="46"/>
      <c r="BG821" s="47">
        <f t="shared" si="438"/>
        <v>18</v>
      </c>
      <c r="BH821" s="47">
        <f t="shared" si="439"/>
        <v>0.5</v>
      </c>
      <c r="BI821" s="47">
        <f t="shared" si="440"/>
        <v>0.9</v>
      </c>
      <c r="BJ821" s="48">
        <f t="shared" si="441"/>
        <v>0</v>
      </c>
      <c r="BK821" s="48">
        <f t="shared" si="442"/>
        <v>0</v>
      </c>
      <c r="BL821" s="48">
        <f t="shared" si="443"/>
        <v>0</v>
      </c>
    </row>
    <row r="822" spans="1:64" s="2" customFormat="1" ht="30" customHeight="1">
      <c r="A822" s="29" t="str">
        <f t="shared" si="410"/>
        <v>Д</v>
      </c>
      <c r="B822" s="29" t="str">
        <f t="shared" si="411"/>
        <v>М</v>
      </c>
      <c r="C822" s="30" t="s">
        <v>259</v>
      </c>
      <c r="D822" s="31" t="str">
        <f t="shared" si="412"/>
        <v>'01.04.02</v>
      </c>
      <c r="E822" s="32" t="str">
        <f t="shared" si="413"/>
        <v>Теория вероятностей и математическая статистика</v>
      </c>
      <c r="F822" s="33" t="s">
        <v>74</v>
      </c>
      <c r="G822" s="33" t="s">
        <v>129</v>
      </c>
      <c r="H822" s="34"/>
      <c r="I822" s="34" t="s">
        <v>130</v>
      </c>
      <c r="J822" s="35" t="s">
        <v>281</v>
      </c>
      <c r="K822" s="36">
        <v>3</v>
      </c>
      <c r="L822" s="36">
        <v>18</v>
      </c>
      <c r="M822" s="37" t="s">
        <v>84</v>
      </c>
      <c r="N822" s="36"/>
      <c r="O822" s="36"/>
      <c r="P822" s="36">
        <v>1</v>
      </c>
      <c r="Q822" s="37"/>
      <c r="R822" s="36"/>
      <c r="S822" s="36"/>
      <c r="T822" s="36"/>
      <c r="U822" s="36"/>
      <c r="V822" s="36"/>
      <c r="W822" s="39" t="str">
        <f t="shared" si="414"/>
        <v>НПМмд</v>
      </c>
      <c r="X822" s="36" t="s">
        <v>133</v>
      </c>
      <c r="Y822" s="36">
        <v>1</v>
      </c>
      <c r="Z822" s="36">
        <v>1</v>
      </c>
      <c r="AA822" s="39">
        <f t="shared" si="415"/>
        <v>6</v>
      </c>
      <c r="AB822" s="36">
        <v>6</v>
      </c>
      <c r="AC822" s="36"/>
      <c r="AD822" s="40">
        <f t="shared" si="416"/>
        <v>12</v>
      </c>
      <c r="AE822" s="41">
        <f t="shared" si="417"/>
        <v>0.5</v>
      </c>
      <c r="AF822" s="41">
        <f t="shared" si="418"/>
        <v>0.5</v>
      </c>
      <c r="AG822" s="42" t="s">
        <v>80</v>
      </c>
      <c r="AH822" s="37" t="s">
        <v>81</v>
      </c>
      <c r="AI822" s="37" t="s">
        <v>94</v>
      </c>
      <c r="AJ822" s="43" t="s">
        <v>143</v>
      </c>
      <c r="AK822" s="37"/>
      <c r="AL822" s="44">
        <f t="shared" si="419"/>
        <v>0</v>
      </c>
      <c r="AM822" s="44">
        <f t="shared" si="420"/>
        <v>9</v>
      </c>
      <c r="AN822" s="44">
        <f t="shared" si="421"/>
        <v>0</v>
      </c>
      <c r="AO822" s="44">
        <f t="shared" si="422"/>
        <v>0</v>
      </c>
      <c r="AP822" s="44">
        <f t="shared" si="423"/>
        <v>0</v>
      </c>
      <c r="AQ822" s="44">
        <f t="shared" si="424"/>
        <v>0</v>
      </c>
      <c r="AR822" s="44">
        <f t="shared" si="425"/>
        <v>0</v>
      </c>
      <c r="AS822" s="44">
        <f t="shared" si="426"/>
        <v>0</v>
      </c>
      <c r="AT822" s="44">
        <f t="shared" si="427"/>
        <v>0</v>
      </c>
      <c r="AU822" s="44">
        <f t="shared" si="428"/>
        <v>0</v>
      </c>
      <c r="AV822" s="44">
        <f>IF(M822="ПП",РПП*AA822*(U822/1.5),IF(M822="ВП",ВПр*AA822*(U822/1.5),IF(M822="РПА",РПА*AA822*(U822/1.5),IF(M822="КПА",кпа*AA822*(U822/1.5),0))))</f>
        <v>0</v>
      </c>
      <c r="AW822" s="44">
        <f t="shared" si="429"/>
        <v>0</v>
      </c>
      <c r="AX822" s="44">
        <f t="shared" si="430"/>
        <v>0</v>
      </c>
      <c r="AY822" s="44">
        <f t="shared" si="431"/>
        <v>0</v>
      </c>
      <c r="AZ822" s="44">
        <f t="shared" si="432"/>
        <v>0</v>
      </c>
      <c r="BA822" s="44">
        <f t="shared" si="433"/>
        <v>0</v>
      </c>
      <c r="BB822" s="44">
        <f t="shared" si="434"/>
        <v>0</v>
      </c>
      <c r="BC822" s="44">
        <f t="shared" si="435"/>
        <v>0</v>
      </c>
      <c r="BD822" s="44">
        <f t="shared" si="436"/>
        <v>0</v>
      </c>
      <c r="BE822" s="45">
        <f t="shared" si="437"/>
        <v>9</v>
      </c>
      <c r="BF822" s="46"/>
      <c r="BG822" s="47">
        <f t="shared" si="438"/>
        <v>9</v>
      </c>
      <c r="BH822" s="47">
        <f t="shared" si="439"/>
        <v>0.5</v>
      </c>
      <c r="BI822" s="47">
        <f t="shared" si="440"/>
        <v>0</v>
      </c>
      <c r="BJ822" s="48">
        <f t="shared" si="441"/>
        <v>0</v>
      </c>
      <c r="BK822" s="48">
        <f t="shared" si="442"/>
        <v>0</v>
      </c>
      <c r="BL822" s="48">
        <f t="shared" si="443"/>
        <v>0</v>
      </c>
    </row>
    <row r="823" spans="1:64" s="2" customFormat="1" ht="30" customHeight="1">
      <c r="A823" s="29" t="str">
        <f t="shared" si="410"/>
        <v>Д</v>
      </c>
      <c r="B823" s="29" t="str">
        <f t="shared" si="411"/>
        <v>М</v>
      </c>
      <c r="C823" s="30" t="s">
        <v>259</v>
      </c>
      <c r="D823" s="31" t="str">
        <f t="shared" si="412"/>
        <v>'01.04.02</v>
      </c>
      <c r="E823" s="32" t="str">
        <f t="shared" si="413"/>
        <v>Теория вероятностей и математическая статистика</v>
      </c>
      <c r="F823" s="33" t="s">
        <v>74</v>
      </c>
      <c r="G823" s="33" t="s">
        <v>129</v>
      </c>
      <c r="H823" s="34"/>
      <c r="I823" s="34" t="s">
        <v>130</v>
      </c>
      <c r="J823" s="35" t="s">
        <v>282</v>
      </c>
      <c r="K823" s="36">
        <v>3</v>
      </c>
      <c r="L823" s="36">
        <v>18</v>
      </c>
      <c r="M823" s="37" t="s">
        <v>78</v>
      </c>
      <c r="N823" s="36">
        <v>1</v>
      </c>
      <c r="O823" s="36"/>
      <c r="P823" s="36"/>
      <c r="Q823" s="37"/>
      <c r="R823" s="36"/>
      <c r="S823" s="36"/>
      <c r="T823" s="36"/>
      <c r="U823" s="36"/>
      <c r="V823" s="36"/>
      <c r="W823" s="39" t="str">
        <f t="shared" si="414"/>
        <v>НПМмд</v>
      </c>
      <c r="X823" s="36" t="s">
        <v>133</v>
      </c>
      <c r="Y823" s="36">
        <v>1</v>
      </c>
      <c r="Z823" s="36">
        <v>1</v>
      </c>
      <c r="AA823" s="39">
        <f t="shared" si="415"/>
        <v>6</v>
      </c>
      <c r="AB823" s="36">
        <v>6</v>
      </c>
      <c r="AC823" s="36"/>
      <c r="AD823" s="40">
        <f t="shared" si="416"/>
        <v>6</v>
      </c>
      <c r="AE823" s="41">
        <f t="shared" si="417"/>
        <v>1</v>
      </c>
      <c r="AF823" s="41">
        <f t="shared" si="418"/>
        <v>1</v>
      </c>
      <c r="AG823" s="42" t="s">
        <v>80</v>
      </c>
      <c r="AH823" s="37" t="s">
        <v>100</v>
      </c>
      <c r="AI823" s="37" t="s">
        <v>94</v>
      </c>
      <c r="AJ823" s="43" t="s">
        <v>157</v>
      </c>
      <c r="AK823" s="37"/>
      <c r="AL823" s="44">
        <f t="shared" si="419"/>
        <v>18</v>
      </c>
      <c r="AM823" s="44">
        <f t="shared" si="420"/>
        <v>0</v>
      </c>
      <c r="AN823" s="44">
        <f t="shared" si="421"/>
        <v>0</v>
      </c>
      <c r="AO823" s="44">
        <f t="shared" si="422"/>
        <v>0</v>
      </c>
      <c r="AP823" s="44">
        <f t="shared" si="423"/>
        <v>0</v>
      </c>
      <c r="AQ823" s="44">
        <f t="shared" si="424"/>
        <v>0</v>
      </c>
      <c r="AR823" s="44">
        <f t="shared" si="425"/>
        <v>0.9</v>
      </c>
      <c r="AS823" s="44">
        <f t="shared" si="426"/>
        <v>0</v>
      </c>
      <c r="AT823" s="44">
        <f t="shared" si="427"/>
        <v>0</v>
      </c>
      <c r="AU823" s="44">
        <f t="shared" si="428"/>
        <v>0</v>
      </c>
      <c r="AV823" s="44">
        <f>IF(M823="ПП",РПП*AA823*(U823/1.5),IF(M823="ВП",ВПр*AA823*(U823/1.5),IF(M823="РПА",РПА*AA823*(U823/1.5),IF(M823="КПА",кпа*AA823*(U823/1.5),0))))</f>
        <v>0</v>
      </c>
      <c r="AW823" s="44">
        <f t="shared" si="429"/>
        <v>0</v>
      </c>
      <c r="AX823" s="44">
        <f t="shared" si="430"/>
        <v>0</v>
      </c>
      <c r="AY823" s="44">
        <f t="shared" si="431"/>
        <v>0</v>
      </c>
      <c r="AZ823" s="44">
        <f t="shared" si="432"/>
        <v>0</v>
      </c>
      <c r="BA823" s="44">
        <f t="shared" si="433"/>
        <v>0</v>
      </c>
      <c r="BB823" s="44">
        <f t="shared" si="434"/>
        <v>0</v>
      </c>
      <c r="BC823" s="44">
        <f t="shared" si="435"/>
        <v>0</v>
      </c>
      <c r="BD823" s="44">
        <f t="shared" si="436"/>
        <v>0</v>
      </c>
      <c r="BE823" s="45">
        <f t="shared" si="437"/>
        <v>18.899999999999999</v>
      </c>
      <c r="BF823" s="46"/>
      <c r="BG823" s="47">
        <f t="shared" si="438"/>
        <v>18</v>
      </c>
      <c r="BH823" s="47">
        <f t="shared" si="439"/>
        <v>0.5</v>
      </c>
      <c r="BI823" s="47">
        <f t="shared" si="440"/>
        <v>0.9</v>
      </c>
      <c r="BJ823" s="48">
        <f t="shared" si="441"/>
        <v>0</v>
      </c>
      <c r="BK823" s="48">
        <f t="shared" si="442"/>
        <v>0</v>
      </c>
      <c r="BL823" s="48">
        <f t="shared" si="443"/>
        <v>0</v>
      </c>
    </row>
    <row r="824" spans="1:64" s="2" customFormat="1" ht="30" customHeight="1">
      <c r="A824" s="29" t="str">
        <f t="shared" si="410"/>
        <v>Д</v>
      </c>
      <c r="B824" s="29" t="str">
        <f t="shared" si="411"/>
        <v>М</v>
      </c>
      <c r="C824" s="30" t="s">
        <v>259</v>
      </c>
      <c r="D824" s="31" t="str">
        <f t="shared" si="412"/>
        <v>'01.04.02</v>
      </c>
      <c r="E824" s="32" t="str">
        <f t="shared" si="413"/>
        <v>Теория вероятностей и математическая статистика</v>
      </c>
      <c r="F824" s="33" t="s">
        <v>74</v>
      </c>
      <c r="G824" s="33" t="s">
        <v>129</v>
      </c>
      <c r="H824" s="34"/>
      <c r="I824" s="34" t="s">
        <v>130</v>
      </c>
      <c r="J824" s="35" t="s">
        <v>282</v>
      </c>
      <c r="K824" s="36">
        <v>3</v>
      </c>
      <c r="L824" s="36">
        <v>18</v>
      </c>
      <c r="M824" s="37" t="s">
        <v>84</v>
      </c>
      <c r="N824" s="36"/>
      <c r="O824" s="36"/>
      <c r="P824" s="36">
        <v>2</v>
      </c>
      <c r="Q824" s="37"/>
      <c r="R824" s="36"/>
      <c r="S824" s="36"/>
      <c r="T824" s="36"/>
      <c r="U824" s="36"/>
      <c r="V824" s="36"/>
      <c r="W824" s="39" t="str">
        <f t="shared" si="414"/>
        <v>НПМмд</v>
      </c>
      <c r="X824" s="36" t="s">
        <v>133</v>
      </c>
      <c r="Y824" s="36">
        <v>1</v>
      </c>
      <c r="Z824" s="36">
        <v>1</v>
      </c>
      <c r="AA824" s="39">
        <f t="shared" si="415"/>
        <v>6</v>
      </c>
      <c r="AB824" s="36">
        <v>6</v>
      </c>
      <c r="AC824" s="36"/>
      <c r="AD824" s="40">
        <f t="shared" si="416"/>
        <v>12</v>
      </c>
      <c r="AE824" s="41">
        <f t="shared" si="417"/>
        <v>0.5</v>
      </c>
      <c r="AF824" s="41">
        <f t="shared" si="418"/>
        <v>0.5</v>
      </c>
      <c r="AG824" s="42" t="s">
        <v>80</v>
      </c>
      <c r="AH824" s="37" t="s">
        <v>100</v>
      </c>
      <c r="AI824" s="37" t="s">
        <v>94</v>
      </c>
      <c r="AJ824" s="43" t="s">
        <v>157</v>
      </c>
      <c r="AK824" s="37"/>
      <c r="AL824" s="44">
        <f t="shared" si="419"/>
        <v>0</v>
      </c>
      <c r="AM824" s="44">
        <f t="shared" si="420"/>
        <v>18</v>
      </c>
      <c r="AN824" s="44">
        <f t="shared" si="421"/>
        <v>0</v>
      </c>
      <c r="AO824" s="44">
        <f t="shared" si="422"/>
        <v>0</v>
      </c>
      <c r="AP824" s="44">
        <f t="shared" si="423"/>
        <v>0</v>
      </c>
      <c r="AQ824" s="44">
        <f t="shared" si="424"/>
        <v>0</v>
      </c>
      <c r="AR824" s="44">
        <f t="shared" si="425"/>
        <v>0</v>
      </c>
      <c r="AS824" s="44">
        <f t="shared" si="426"/>
        <v>0</v>
      </c>
      <c r="AT824" s="44">
        <f t="shared" si="427"/>
        <v>0</v>
      </c>
      <c r="AU824" s="44">
        <f t="shared" si="428"/>
        <v>0</v>
      </c>
      <c r="AV824" s="44">
        <f>IF(M824="ПП",РПП*AA824*(U824/1.5),IF(M824="ВП",ВПр*AA824*(U824/1.5),IF(M824="РПА",РПА*AA824*(U824/1.5),IF(M824="КПА",кпа*AA824*(U824/1.5),0))))</f>
        <v>0</v>
      </c>
      <c r="AW824" s="44">
        <f t="shared" si="429"/>
        <v>0</v>
      </c>
      <c r="AX824" s="44">
        <f t="shared" si="430"/>
        <v>0</v>
      </c>
      <c r="AY824" s="44">
        <f t="shared" si="431"/>
        <v>0</v>
      </c>
      <c r="AZ824" s="44">
        <f t="shared" si="432"/>
        <v>0</v>
      </c>
      <c r="BA824" s="44">
        <f t="shared" si="433"/>
        <v>0</v>
      </c>
      <c r="BB824" s="44">
        <f t="shared" si="434"/>
        <v>0</v>
      </c>
      <c r="BC824" s="44">
        <f t="shared" si="435"/>
        <v>0</v>
      </c>
      <c r="BD824" s="44">
        <f t="shared" si="436"/>
        <v>0</v>
      </c>
      <c r="BE824" s="45">
        <f t="shared" si="437"/>
        <v>18</v>
      </c>
      <c r="BF824" s="46"/>
      <c r="BG824" s="47">
        <f t="shared" si="438"/>
        <v>18</v>
      </c>
      <c r="BH824" s="47">
        <f t="shared" si="439"/>
        <v>1</v>
      </c>
      <c r="BI824" s="47">
        <f t="shared" si="440"/>
        <v>0</v>
      </c>
      <c r="BJ824" s="48">
        <f t="shared" si="441"/>
        <v>0</v>
      </c>
      <c r="BK824" s="48">
        <f t="shared" si="442"/>
        <v>0</v>
      </c>
      <c r="BL824" s="48">
        <f t="shared" si="443"/>
        <v>0</v>
      </c>
    </row>
    <row r="825" spans="1:64" s="2" customFormat="1" ht="30" customHeight="1">
      <c r="A825" s="29" t="str">
        <f t="shared" si="410"/>
        <v>Д</v>
      </c>
      <c r="B825" s="29" t="str">
        <f t="shared" si="411"/>
        <v>М</v>
      </c>
      <c r="C825" s="30" t="s">
        <v>259</v>
      </c>
      <c r="D825" s="31" t="str">
        <f t="shared" si="412"/>
        <v>'01.04.02</v>
      </c>
      <c r="E825" s="32" t="str">
        <f t="shared" si="413"/>
        <v>Теория вероятностей и математическая статистика</v>
      </c>
      <c r="F825" s="33" t="s">
        <v>74</v>
      </c>
      <c r="G825" s="33" t="s">
        <v>129</v>
      </c>
      <c r="H825" s="34"/>
      <c r="I825" s="34" t="s">
        <v>130</v>
      </c>
      <c r="J825" s="35" t="s">
        <v>283</v>
      </c>
      <c r="K825" s="36">
        <v>3</v>
      </c>
      <c r="L825" s="36">
        <v>18</v>
      </c>
      <c r="M825" s="37" t="s">
        <v>78</v>
      </c>
      <c r="N825" s="36">
        <v>1</v>
      </c>
      <c r="O825" s="36"/>
      <c r="P825" s="36"/>
      <c r="Q825" s="37"/>
      <c r="R825" s="36"/>
      <c r="S825" s="36"/>
      <c r="T825" s="36"/>
      <c r="U825" s="36"/>
      <c r="V825" s="36"/>
      <c r="W825" s="39" t="str">
        <f t="shared" si="414"/>
        <v>НПМмд</v>
      </c>
      <c r="X825" s="36" t="s">
        <v>133</v>
      </c>
      <c r="Y825" s="36">
        <v>1</v>
      </c>
      <c r="Z825" s="36">
        <v>1</v>
      </c>
      <c r="AA825" s="39">
        <f t="shared" si="415"/>
        <v>6</v>
      </c>
      <c r="AB825" s="36">
        <v>5</v>
      </c>
      <c r="AC825" s="36">
        <v>1</v>
      </c>
      <c r="AD825" s="40">
        <f t="shared" si="416"/>
        <v>6</v>
      </c>
      <c r="AE825" s="41">
        <f t="shared" si="417"/>
        <v>1</v>
      </c>
      <c r="AF825" s="41">
        <f t="shared" si="418"/>
        <v>1</v>
      </c>
      <c r="AG825" s="42" t="s">
        <v>93</v>
      </c>
      <c r="AH825" s="37" t="s">
        <v>81</v>
      </c>
      <c r="AI825" s="37" t="s">
        <v>94</v>
      </c>
      <c r="AJ825" s="50" t="s">
        <v>114</v>
      </c>
      <c r="AK825" s="37"/>
      <c r="AL825" s="44">
        <f t="shared" si="419"/>
        <v>18</v>
      </c>
      <c r="AM825" s="44">
        <f t="shared" si="420"/>
        <v>0</v>
      </c>
      <c r="AN825" s="44">
        <f t="shared" si="421"/>
        <v>0</v>
      </c>
      <c r="AO825" s="44">
        <f t="shared" si="422"/>
        <v>0</v>
      </c>
      <c r="AP825" s="44">
        <f t="shared" si="423"/>
        <v>0</v>
      </c>
      <c r="AQ825" s="44">
        <f t="shared" si="424"/>
        <v>0</v>
      </c>
      <c r="AR825" s="44">
        <f t="shared" si="425"/>
        <v>0.9</v>
      </c>
      <c r="AS825" s="44">
        <f t="shared" si="426"/>
        <v>0</v>
      </c>
      <c r="AT825" s="44">
        <f t="shared" si="427"/>
        <v>0</v>
      </c>
      <c r="AU825" s="44">
        <f t="shared" si="428"/>
        <v>0</v>
      </c>
      <c r="AV825" s="44">
        <f>IF(M825="ПП",РПП*AA825*(U825/1.5),IF(M825="ВП",ВПр*AA825*(U825/1.5),IF(M825="РПА",РПА*AA825*(U825/1.5),IF(M825="КПА",кпа*AA825*(U825/1.5),0))))</f>
        <v>0</v>
      </c>
      <c r="AW825" s="44">
        <f t="shared" si="429"/>
        <v>0</v>
      </c>
      <c r="AX825" s="44">
        <f t="shared" si="430"/>
        <v>0</v>
      </c>
      <c r="AY825" s="44">
        <f t="shared" si="431"/>
        <v>0</v>
      </c>
      <c r="AZ825" s="44">
        <f t="shared" si="432"/>
        <v>0</v>
      </c>
      <c r="BA825" s="44">
        <f t="shared" si="433"/>
        <v>0</v>
      </c>
      <c r="BB825" s="44">
        <f t="shared" si="434"/>
        <v>0</v>
      </c>
      <c r="BC825" s="44">
        <f t="shared" si="435"/>
        <v>0</v>
      </c>
      <c r="BD825" s="44">
        <f t="shared" si="436"/>
        <v>0</v>
      </c>
      <c r="BE825" s="45">
        <f t="shared" si="437"/>
        <v>18.899999999999999</v>
      </c>
      <c r="BF825" s="46"/>
      <c r="BG825" s="47">
        <f t="shared" si="438"/>
        <v>18</v>
      </c>
      <c r="BH825" s="47">
        <f t="shared" si="439"/>
        <v>0.5</v>
      </c>
      <c r="BI825" s="47">
        <f t="shared" si="440"/>
        <v>0.9</v>
      </c>
      <c r="BJ825" s="48">
        <f t="shared" si="441"/>
        <v>0</v>
      </c>
      <c r="BK825" s="48">
        <f t="shared" si="442"/>
        <v>0</v>
      </c>
      <c r="BL825" s="48">
        <f t="shared" si="443"/>
        <v>0</v>
      </c>
    </row>
    <row r="826" spans="1:64" s="2" customFormat="1" ht="30" customHeight="1">
      <c r="A826" s="29" t="str">
        <f t="shared" si="410"/>
        <v>Д</v>
      </c>
      <c r="B826" s="29" t="str">
        <f t="shared" si="411"/>
        <v>М</v>
      </c>
      <c r="C826" s="30" t="s">
        <v>259</v>
      </c>
      <c r="D826" s="31" t="str">
        <f t="shared" si="412"/>
        <v>'01.04.02</v>
      </c>
      <c r="E826" s="32" t="str">
        <f t="shared" si="413"/>
        <v>Теория вероятностей и математическая статистика</v>
      </c>
      <c r="F826" s="33" t="s">
        <v>74</v>
      </c>
      <c r="G826" s="33" t="s">
        <v>129</v>
      </c>
      <c r="H826" s="34"/>
      <c r="I826" s="34" t="s">
        <v>130</v>
      </c>
      <c r="J826" s="35" t="s">
        <v>283</v>
      </c>
      <c r="K826" s="36">
        <v>3</v>
      </c>
      <c r="L826" s="36">
        <v>18</v>
      </c>
      <c r="M826" s="37" t="s">
        <v>84</v>
      </c>
      <c r="N826" s="36"/>
      <c r="O826" s="36"/>
      <c r="P826" s="36">
        <v>1</v>
      </c>
      <c r="Q826" s="37" t="s">
        <v>85</v>
      </c>
      <c r="R826" s="36"/>
      <c r="S826" s="36"/>
      <c r="T826" s="36"/>
      <c r="U826" s="36"/>
      <c r="V826" s="36"/>
      <c r="W826" s="39" t="str">
        <f t="shared" si="414"/>
        <v>НПМмд</v>
      </c>
      <c r="X826" s="36" t="s">
        <v>133</v>
      </c>
      <c r="Y826" s="36">
        <v>1</v>
      </c>
      <c r="Z826" s="36">
        <v>1</v>
      </c>
      <c r="AA826" s="39">
        <f t="shared" si="415"/>
        <v>6</v>
      </c>
      <c r="AB826" s="36">
        <v>5</v>
      </c>
      <c r="AC826" s="36">
        <v>1</v>
      </c>
      <c r="AD826" s="40">
        <f t="shared" si="416"/>
        <v>12</v>
      </c>
      <c r="AE826" s="41">
        <f t="shared" si="417"/>
        <v>0.5</v>
      </c>
      <c r="AF826" s="41">
        <f t="shared" si="418"/>
        <v>0.5</v>
      </c>
      <c r="AG826" s="42" t="s">
        <v>93</v>
      </c>
      <c r="AH826" s="37" t="s">
        <v>81</v>
      </c>
      <c r="AI826" s="37" t="s">
        <v>94</v>
      </c>
      <c r="AJ826" s="43" t="s">
        <v>114</v>
      </c>
      <c r="AK826" s="37"/>
      <c r="AL826" s="44">
        <f t="shared" si="419"/>
        <v>0</v>
      </c>
      <c r="AM826" s="44">
        <f t="shared" si="420"/>
        <v>9</v>
      </c>
      <c r="AN826" s="44">
        <f t="shared" si="421"/>
        <v>0</v>
      </c>
      <c r="AO826" s="44">
        <f t="shared" si="422"/>
        <v>1.98</v>
      </c>
      <c r="AP826" s="44">
        <f t="shared" si="423"/>
        <v>3</v>
      </c>
      <c r="AQ826" s="44">
        <f t="shared" si="424"/>
        <v>0.5</v>
      </c>
      <c r="AR826" s="44">
        <f t="shared" si="425"/>
        <v>0</v>
      </c>
      <c r="AS826" s="44">
        <f t="shared" si="426"/>
        <v>0</v>
      </c>
      <c r="AT826" s="44">
        <f t="shared" si="427"/>
        <v>0</v>
      </c>
      <c r="AU826" s="44">
        <f t="shared" si="428"/>
        <v>0</v>
      </c>
      <c r="AV826" s="44">
        <f>IF(M826="ПП",РПП*AA826*(U826/1.5),IF(M826="ВП",ВПр*AA826*(U826/1.5),IF(M826="РПА",РПА*AA826*(U826/1.5),IF(M826="КПА",кпа*AA826*(U826/1.5),0))))</f>
        <v>0</v>
      </c>
      <c r="AW826" s="44">
        <f t="shared" si="429"/>
        <v>0</v>
      </c>
      <c r="AX826" s="44">
        <f t="shared" si="430"/>
        <v>0</v>
      </c>
      <c r="AY826" s="44">
        <f t="shared" si="431"/>
        <v>0</v>
      </c>
      <c r="AZ826" s="44">
        <f t="shared" si="432"/>
        <v>0</v>
      </c>
      <c r="BA826" s="44">
        <f t="shared" si="433"/>
        <v>0</v>
      </c>
      <c r="BB826" s="44">
        <f t="shared" si="434"/>
        <v>0</v>
      </c>
      <c r="BC826" s="44">
        <f t="shared" si="435"/>
        <v>0</v>
      </c>
      <c r="BD826" s="44">
        <f t="shared" si="436"/>
        <v>0</v>
      </c>
      <c r="BE826" s="45">
        <f t="shared" si="437"/>
        <v>14.48</v>
      </c>
      <c r="BF826" s="46"/>
      <c r="BG826" s="47">
        <f t="shared" si="438"/>
        <v>9</v>
      </c>
      <c r="BH826" s="47">
        <f t="shared" si="439"/>
        <v>0.5</v>
      </c>
      <c r="BI826" s="47">
        <f t="shared" si="440"/>
        <v>5.48</v>
      </c>
      <c r="BJ826" s="48">
        <f t="shared" si="441"/>
        <v>0</v>
      </c>
      <c r="BK826" s="48">
        <f t="shared" si="442"/>
        <v>0</v>
      </c>
      <c r="BL826" s="48">
        <f t="shared" si="443"/>
        <v>0</v>
      </c>
    </row>
    <row r="827" spans="1:64" s="2" customFormat="1" ht="30" customHeight="1">
      <c r="A827" s="29" t="str">
        <f t="shared" si="410"/>
        <v>Д</v>
      </c>
      <c r="B827" s="29" t="str">
        <f t="shared" si="411"/>
        <v>М</v>
      </c>
      <c r="C827" s="30" t="s">
        <v>259</v>
      </c>
      <c r="D827" s="31" t="str">
        <f t="shared" si="412"/>
        <v>'01.04.02</v>
      </c>
      <c r="E827" s="32" t="str">
        <f t="shared" si="413"/>
        <v>Теория вероятностей и математическая статистика</v>
      </c>
      <c r="F827" s="33" t="s">
        <v>74</v>
      </c>
      <c r="G827" s="33" t="s">
        <v>129</v>
      </c>
      <c r="H827" s="34"/>
      <c r="I827" s="34" t="s">
        <v>130</v>
      </c>
      <c r="J827" s="35" t="s">
        <v>284</v>
      </c>
      <c r="K827" s="36">
        <v>3</v>
      </c>
      <c r="L827" s="36">
        <v>18</v>
      </c>
      <c r="M827" s="37" t="s">
        <v>78</v>
      </c>
      <c r="N827" s="36">
        <v>1</v>
      </c>
      <c r="O827" s="36"/>
      <c r="P827" s="36"/>
      <c r="Q827" s="37"/>
      <c r="R827" s="36"/>
      <c r="S827" s="36"/>
      <c r="T827" s="36"/>
      <c r="U827" s="36"/>
      <c r="V827" s="36"/>
      <c r="W827" s="39" t="str">
        <f t="shared" si="414"/>
        <v>НПМмд</v>
      </c>
      <c r="X827" s="36" t="s">
        <v>133</v>
      </c>
      <c r="Y827" s="36">
        <v>1</v>
      </c>
      <c r="Z827" s="36">
        <v>1</v>
      </c>
      <c r="AA827" s="39">
        <f t="shared" si="415"/>
        <v>6</v>
      </c>
      <c r="AB827" s="36">
        <v>5</v>
      </c>
      <c r="AC827" s="36">
        <v>1</v>
      </c>
      <c r="AD827" s="40">
        <f t="shared" si="416"/>
        <v>6</v>
      </c>
      <c r="AE827" s="41">
        <f t="shared" si="417"/>
        <v>1</v>
      </c>
      <c r="AF827" s="41">
        <f t="shared" si="418"/>
        <v>1</v>
      </c>
      <c r="AG827" s="42" t="s">
        <v>80</v>
      </c>
      <c r="AH827" s="37" t="s">
        <v>81</v>
      </c>
      <c r="AI827" s="37" t="s">
        <v>94</v>
      </c>
      <c r="AJ827" s="51" t="s">
        <v>138</v>
      </c>
      <c r="AK827" s="37"/>
      <c r="AL827" s="44">
        <f t="shared" si="419"/>
        <v>18</v>
      </c>
      <c r="AM827" s="44">
        <f t="shared" si="420"/>
        <v>0</v>
      </c>
      <c r="AN827" s="44">
        <f t="shared" si="421"/>
        <v>0</v>
      </c>
      <c r="AO827" s="44">
        <f t="shared" si="422"/>
        <v>0</v>
      </c>
      <c r="AP827" s="44">
        <f t="shared" si="423"/>
        <v>0</v>
      </c>
      <c r="AQ827" s="44">
        <f t="shared" si="424"/>
        <v>0</v>
      </c>
      <c r="AR827" s="44">
        <f t="shared" si="425"/>
        <v>0.9</v>
      </c>
      <c r="AS827" s="44">
        <f t="shared" si="426"/>
        <v>0</v>
      </c>
      <c r="AT827" s="44">
        <f t="shared" si="427"/>
        <v>0</v>
      </c>
      <c r="AU827" s="44">
        <f t="shared" si="428"/>
        <v>0</v>
      </c>
      <c r="AV827" s="44">
        <f>IF(M827="ПП",РПП*AA827*(U827/1.5),IF(M827="ВП",ВПр*AA827*(U827/1.5),IF(M827="РПА",РПА*AA827*(U827/1.5),IF(M827="КПА",кпа*AA827*(U827/1.5),0))))</f>
        <v>0</v>
      </c>
      <c r="AW827" s="44">
        <f t="shared" si="429"/>
        <v>0</v>
      </c>
      <c r="AX827" s="44">
        <f t="shared" si="430"/>
        <v>0</v>
      </c>
      <c r="AY827" s="44">
        <f t="shared" si="431"/>
        <v>0</v>
      </c>
      <c r="AZ827" s="44">
        <f t="shared" si="432"/>
        <v>0</v>
      </c>
      <c r="BA827" s="44">
        <f t="shared" si="433"/>
        <v>0</v>
      </c>
      <c r="BB827" s="44">
        <f t="shared" si="434"/>
        <v>0</v>
      </c>
      <c r="BC827" s="44">
        <f t="shared" si="435"/>
        <v>0</v>
      </c>
      <c r="BD827" s="44">
        <f t="shared" si="436"/>
        <v>0</v>
      </c>
      <c r="BE827" s="45">
        <f t="shared" si="437"/>
        <v>18.899999999999999</v>
      </c>
      <c r="BF827" s="46"/>
      <c r="BG827" s="47">
        <f t="shared" si="438"/>
        <v>18</v>
      </c>
      <c r="BH827" s="47">
        <f t="shared" si="439"/>
        <v>0.5</v>
      </c>
      <c r="BI827" s="47">
        <f t="shared" si="440"/>
        <v>0.9</v>
      </c>
      <c r="BJ827" s="48">
        <f t="shared" si="441"/>
        <v>0</v>
      </c>
      <c r="BK827" s="48">
        <f t="shared" si="442"/>
        <v>0</v>
      </c>
      <c r="BL827" s="48">
        <f t="shared" si="443"/>
        <v>0</v>
      </c>
    </row>
    <row r="828" spans="1:64" s="2" customFormat="1" ht="30" customHeight="1">
      <c r="A828" s="29" t="str">
        <f t="shared" si="410"/>
        <v>Д</v>
      </c>
      <c r="B828" s="29" t="str">
        <f t="shared" si="411"/>
        <v>М</v>
      </c>
      <c r="C828" s="30" t="s">
        <v>259</v>
      </c>
      <c r="D828" s="31" t="str">
        <f t="shared" si="412"/>
        <v>'01.04.02</v>
      </c>
      <c r="E828" s="32" t="str">
        <f t="shared" si="413"/>
        <v>Теория вероятностей и математическая статистика</v>
      </c>
      <c r="F828" s="33" t="s">
        <v>74</v>
      </c>
      <c r="G828" s="33" t="s">
        <v>129</v>
      </c>
      <c r="H828" s="34"/>
      <c r="I828" s="34" t="s">
        <v>130</v>
      </c>
      <c r="J828" s="35" t="s">
        <v>284</v>
      </c>
      <c r="K828" s="38">
        <v>3</v>
      </c>
      <c r="L828" s="36">
        <v>18</v>
      </c>
      <c r="M828" s="37" t="s">
        <v>84</v>
      </c>
      <c r="N828" s="38"/>
      <c r="O828" s="38"/>
      <c r="P828" s="38">
        <v>2</v>
      </c>
      <c r="Q828" s="37" t="s">
        <v>85</v>
      </c>
      <c r="R828" s="38"/>
      <c r="S828" s="38"/>
      <c r="T828" s="38"/>
      <c r="U828" s="38"/>
      <c r="V828" s="38"/>
      <c r="W828" s="39" t="str">
        <f t="shared" si="414"/>
        <v>НПМмд</v>
      </c>
      <c r="X828" s="36" t="s">
        <v>133</v>
      </c>
      <c r="Y828" s="36">
        <v>1</v>
      </c>
      <c r="Z828" s="36">
        <v>1</v>
      </c>
      <c r="AA828" s="39">
        <f t="shared" si="415"/>
        <v>6</v>
      </c>
      <c r="AB828" s="36">
        <v>5</v>
      </c>
      <c r="AC828" s="36">
        <v>1</v>
      </c>
      <c r="AD828" s="40">
        <f t="shared" si="416"/>
        <v>12</v>
      </c>
      <c r="AE828" s="41">
        <f t="shared" si="417"/>
        <v>0.5</v>
      </c>
      <c r="AF828" s="41">
        <f t="shared" si="418"/>
        <v>0.5</v>
      </c>
      <c r="AG828" s="42" t="s">
        <v>80</v>
      </c>
      <c r="AH828" s="37" t="s">
        <v>81</v>
      </c>
      <c r="AI828" s="37" t="s">
        <v>94</v>
      </c>
      <c r="AJ828" s="43" t="s">
        <v>138</v>
      </c>
      <c r="AK828" s="37"/>
      <c r="AL828" s="44">
        <f t="shared" si="419"/>
        <v>0</v>
      </c>
      <c r="AM828" s="44">
        <f t="shared" si="420"/>
        <v>18</v>
      </c>
      <c r="AN828" s="44">
        <f t="shared" si="421"/>
        <v>0</v>
      </c>
      <c r="AO828" s="44">
        <f t="shared" si="422"/>
        <v>1.98</v>
      </c>
      <c r="AP828" s="44">
        <f t="shared" si="423"/>
        <v>3</v>
      </c>
      <c r="AQ828" s="44">
        <f t="shared" si="424"/>
        <v>0.5</v>
      </c>
      <c r="AR828" s="44">
        <f t="shared" si="425"/>
        <v>0</v>
      </c>
      <c r="AS828" s="44">
        <f t="shared" si="426"/>
        <v>0</v>
      </c>
      <c r="AT828" s="44">
        <f t="shared" si="427"/>
        <v>0</v>
      </c>
      <c r="AU828" s="44">
        <f t="shared" si="428"/>
        <v>0</v>
      </c>
      <c r="AV828" s="44">
        <f>IF(M828="ПП",РПП*AA828*(U828/1.5),IF(M828="ВП",ВПр*AA828*(U828/1.5),IF(M828="РПА",РПА*AA828*(U828/1.5),IF(M828="КПА",кпа*AA828*(U828/1.5),0))))</f>
        <v>0</v>
      </c>
      <c r="AW828" s="44">
        <f t="shared" si="429"/>
        <v>0</v>
      </c>
      <c r="AX828" s="44">
        <f t="shared" si="430"/>
        <v>0</v>
      </c>
      <c r="AY828" s="44">
        <f t="shared" si="431"/>
        <v>0</v>
      </c>
      <c r="AZ828" s="44">
        <f t="shared" si="432"/>
        <v>0</v>
      </c>
      <c r="BA828" s="44">
        <f t="shared" si="433"/>
        <v>0</v>
      </c>
      <c r="BB828" s="44">
        <f t="shared" si="434"/>
        <v>0</v>
      </c>
      <c r="BC828" s="44">
        <f t="shared" si="435"/>
        <v>0</v>
      </c>
      <c r="BD828" s="44">
        <f t="shared" si="436"/>
        <v>0</v>
      </c>
      <c r="BE828" s="45">
        <f t="shared" si="437"/>
        <v>23.48</v>
      </c>
      <c r="BF828" s="46"/>
      <c r="BG828" s="47">
        <f t="shared" si="438"/>
        <v>18</v>
      </c>
      <c r="BH828" s="47">
        <f t="shared" si="439"/>
        <v>1</v>
      </c>
      <c r="BI828" s="47">
        <f t="shared" si="440"/>
        <v>5.48</v>
      </c>
      <c r="BJ828" s="48">
        <f t="shared" si="441"/>
        <v>0</v>
      </c>
      <c r="BK828" s="48">
        <f t="shared" si="442"/>
        <v>0</v>
      </c>
      <c r="BL828" s="48">
        <f t="shared" si="443"/>
        <v>0</v>
      </c>
    </row>
    <row r="829" spans="1:64" s="2" customFormat="1" ht="30" customHeight="1">
      <c r="A829" s="29" t="str">
        <f t="shared" si="410"/>
        <v>Д</v>
      </c>
      <c r="B829" s="29" t="str">
        <f t="shared" si="411"/>
        <v>М</v>
      </c>
      <c r="C829" s="30" t="s">
        <v>259</v>
      </c>
      <c r="D829" s="31" t="str">
        <f t="shared" si="412"/>
        <v>'01.04.02</v>
      </c>
      <c r="E829" s="32" t="str">
        <f t="shared" si="413"/>
        <v>Теория вероятностей и математическая статистика</v>
      </c>
      <c r="F829" s="33" t="s">
        <v>154</v>
      </c>
      <c r="G829" s="33" t="s">
        <v>75</v>
      </c>
      <c r="H829" s="34"/>
      <c r="I829" s="34"/>
      <c r="J829" s="35" t="s">
        <v>166</v>
      </c>
      <c r="K829" s="36">
        <v>3</v>
      </c>
      <c r="L829" s="36">
        <v>18</v>
      </c>
      <c r="M829" s="37" t="s">
        <v>285</v>
      </c>
      <c r="N829" s="36"/>
      <c r="O829" s="36"/>
      <c r="P829" s="36"/>
      <c r="Q829" s="37"/>
      <c r="R829" s="36"/>
      <c r="S829" s="36"/>
      <c r="T829" s="36"/>
      <c r="U829" s="36">
        <v>6</v>
      </c>
      <c r="V829" s="36"/>
      <c r="W829" s="39" t="str">
        <f t="shared" si="414"/>
        <v>НПМмд</v>
      </c>
      <c r="X829" s="36" t="s">
        <v>133</v>
      </c>
      <c r="Y829" s="36">
        <v>1</v>
      </c>
      <c r="Z829" s="36">
        <v>1</v>
      </c>
      <c r="AA829" s="39">
        <f t="shared" si="415"/>
        <v>2</v>
      </c>
      <c r="AB829" s="36">
        <v>2</v>
      </c>
      <c r="AC829" s="36"/>
      <c r="AD829" s="40">
        <f t="shared" si="416"/>
        <v>1</v>
      </c>
      <c r="AE829" s="41">
        <f t="shared" si="417"/>
        <v>1</v>
      </c>
      <c r="AF829" s="41">
        <f t="shared" si="418"/>
        <v>2</v>
      </c>
      <c r="AG829" s="42" t="s">
        <v>80</v>
      </c>
      <c r="AH829" s="37" t="s">
        <v>169</v>
      </c>
      <c r="AI829" s="37"/>
      <c r="AJ829" s="55" t="s">
        <v>170</v>
      </c>
      <c r="AK829" s="37"/>
      <c r="AL829" s="44">
        <f t="shared" si="419"/>
        <v>0</v>
      </c>
      <c r="AM829" s="44">
        <f t="shared" si="420"/>
        <v>0</v>
      </c>
      <c r="AN829" s="44">
        <f t="shared" si="421"/>
        <v>0</v>
      </c>
      <c r="AO829" s="44">
        <f t="shared" si="422"/>
        <v>0</v>
      </c>
      <c r="AP829" s="44">
        <f t="shared" si="423"/>
        <v>0</v>
      </c>
      <c r="AQ829" s="44">
        <f t="shared" si="424"/>
        <v>0</v>
      </c>
      <c r="AR829" s="44">
        <f t="shared" si="425"/>
        <v>0</v>
      </c>
      <c r="AS829" s="44">
        <f t="shared" si="426"/>
        <v>0</v>
      </c>
      <c r="AT829" s="44">
        <f t="shared" si="427"/>
        <v>0</v>
      </c>
      <c r="AU829" s="44">
        <f t="shared" si="428"/>
        <v>0</v>
      </c>
      <c r="AV829" s="44">
        <f>IF(M829="ПП",РПП*AA829*(U829/1.5),IF(M829="ВП",ВПр*AA829*(U829/1.5),IF(M829="РПА",РПА*AA829*(U829/1.5),IF(M829="КПА",кпа*AA829*(U829/1.5),0))))</f>
        <v>6</v>
      </c>
      <c r="AW829" s="44">
        <f t="shared" si="429"/>
        <v>0</v>
      </c>
      <c r="AX829" s="44">
        <f t="shared" si="430"/>
        <v>0</v>
      </c>
      <c r="AY829" s="44">
        <f t="shared" si="431"/>
        <v>0</v>
      </c>
      <c r="AZ829" s="44">
        <f t="shared" si="432"/>
        <v>0</v>
      </c>
      <c r="BA829" s="44">
        <f t="shared" si="433"/>
        <v>0</v>
      </c>
      <c r="BB829" s="44">
        <f t="shared" si="434"/>
        <v>0</v>
      </c>
      <c r="BC829" s="44">
        <f t="shared" si="435"/>
        <v>0</v>
      </c>
      <c r="BD829" s="44">
        <f t="shared" si="436"/>
        <v>0</v>
      </c>
      <c r="BE829" s="45">
        <f t="shared" si="437"/>
        <v>6</v>
      </c>
      <c r="BF829" s="46"/>
      <c r="BG829" s="47">
        <f t="shared" si="438"/>
        <v>0</v>
      </c>
      <c r="BH829" s="47">
        <f t="shared" si="439"/>
        <v>0</v>
      </c>
      <c r="BI829" s="47">
        <f t="shared" si="440"/>
        <v>6</v>
      </c>
      <c r="BJ829" s="48">
        <f t="shared" si="441"/>
        <v>0</v>
      </c>
      <c r="BK829" s="48">
        <f t="shared" si="442"/>
        <v>0</v>
      </c>
      <c r="BL829" s="48">
        <f t="shared" si="443"/>
        <v>0</v>
      </c>
    </row>
    <row r="830" spans="1:64" s="2" customFormat="1" ht="30" customHeight="1">
      <c r="A830" s="29" t="str">
        <f t="shared" si="410"/>
        <v>Д</v>
      </c>
      <c r="B830" s="29" t="str">
        <f t="shared" si="411"/>
        <v>М</v>
      </c>
      <c r="C830" s="30" t="s">
        <v>259</v>
      </c>
      <c r="D830" s="31" t="str">
        <f t="shared" si="412"/>
        <v>'01.04.02</v>
      </c>
      <c r="E830" s="32" t="str">
        <f t="shared" si="413"/>
        <v>Теория вероятностей и математическая статистика</v>
      </c>
      <c r="F830" s="33" t="s">
        <v>154</v>
      </c>
      <c r="G830" s="33" t="s">
        <v>75</v>
      </c>
      <c r="H830" s="34"/>
      <c r="I830" s="34"/>
      <c r="J830" s="35" t="s">
        <v>166</v>
      </c>
      <c r="K830" s="36">
        <v>3</v>
      </c>
      <c r="L830" s="36">
        <v>18</v>
      </c>
      <c r="M830" s="37" t="s">
        <v>285</v>
      </c>
      <c r="N830" s="36"/>
      <c r="O830" s="36"/>
      <c r="P830" s="36"/>
      <c r="Q830" s="37"/>
      <c r="R830" s="36"/>
      <c r="S830" s="36"/>
      <c r="T830" s="36"/>
      <c r="U830" s="36">
        <v>6</v>
      </c>
      <c r="V830" s="36"/>
      <c r="W830" s="39" t="str">
        <f t="shared" si="414"/>
        <v>НПМмд</v>
      </c>
      <c r="X830" s="36" t="s">
        <v>133</v>
      </c>
      <c r="Y830" s="36">
        <v>1</v>
      </c>
      <c r="Z830" s="36">
        <v>1</v>
      </c>
      <c r="AA830" s="39">
        <f t="shared" si="415"/>
        <v>1</v>
      </c>
      <c r="AB830" s="36"/>
      <c r="AC830" s="36">
        <v>1</v>
      </c>
      <c r="AD830" s="40">
        <f t="shared" si="416"/>
        <v>1</v>
      </c>
      <c r="AE830" s="41">
        <f t="shared" si="417"/>
        <v>1</v>
      </c>
      <c r="AF830" s="41">
        <f t="shared" si="418"/>
        <v>1</v>
      </c>
      <c r="AG830" s="42" t="s">
        <v>80</v>
      </c>
      <c r="AH830" s="37" t="s">
        <v>81</v>
      </c>
      <c r="AI830" s="37" t="s">
        <v>94</v>
      </c>
      <c r="AJ830" s="43" t="s">
        <v>119</v>
      </c>
      <c r="AK830" s="37"/>
      <c r="AL830" s="44">
        <f t="shared" si="419"/>
        <v>0</v>
      </c>
      <c r="AM830" s="44">
        <f t="shared" si="420"/>
        <v>0</v>
      </c>
      <c r="AN830" s="44">
        <f t="shared" si="421"/>
        <v>0</v>
      </c>
      <c r="AO830" s="44">
        <f t="shared" si="422"/>
        <v>0</v>
      </c>
      <c r="AP830" s="44">
        <f t="shared" si="423"/>
        <v>0</v>
      </c>
      <c r="AQ830" s="44">
        <f t="shared" si="424"/>
        <v>0</v>
      </c>
      <c r="AR830" s="44">
        <f t="shared" si="425"/>
        <v>0</v>
      </c>
      <c r="AS830" s="44">
        <f t="shared" si="426"/>
        <v>0</v>
      </c>
      <c r="AT830" s="44">
        <f t="shared" si="427"/>
        <v>0</v>
      </c>
      <c r="AU830" s="44">
        <f t="shared" si="428"/>
        <v>0</v>
      </c>
      <c r="AV830" s="44">
        <f>IF(M830="ПП",РПП*AA830*(U830/1.5),IF(M830="ВП",ВПр*AA830*(U830/1.5),IF(M830="РПА",РПА*AA830*(U830/1.5),IF(M830="КПА",кпа*AA830*(U830/1.5),0))))</f>
        <v>3</v>
      </c>
      <c r="AW830" s="44">
        <f t="shared" si="429"/>
        <v>0</v>
      </c>
      <c r="AX830" s="44">
        <f t="shared" si="430"/>
        <v>0</v>
      </c>
      <c r="AY830" s="44">
        <f t="shared" si="431"/>
        <v>0</v>
      </c>
      <c r="AZ830" s="44">
        <f t="shared" si="432"/>
        <v>0</v>
      </c>
      <c r="BA830" s="44">
        <f t="shared" si="433"/>
        <v>0</v>
      </c>
      <c r="BB830" s="44">
        <f t="shared" si="434"/>
        <v>0</v>
      </c>
      <c r="BC830" s="44">
        <f t="shared" si="435"/>
        <v>0</v>
      </c>
      <c r="BD830" s="44">
        <f t="shared" si="436"/>
        <v>0</v>
      </c>
      <c r="BE830" s="45">
        <f t="shared" si="437"/>
        <v>3</v>
      </c>
      <c r="BF830" s="46"/>
      <c r="BG830" s="47">
        <f t="shared" si="438"/>
        <v>0</v>
      </c>
      <c r="BH830" s="47">
        <f t="shared" si="439"/>
        <v>0</v>
      </c>
      <c r="BI830" s="47">
        <f t="shared" si="440"/>
        <v>3</v>
      </c>
      <c r="BJ830" s="48">
        <f t="shared" si="441"/>
        <v>0</v>
      </c>
      <c r="BK830" s="48">
        <f t="shared" si="442"/>
        <v>0</v>
      </c>
      <c r="BL830" s="48">
        <f t="shared" si="443"/>
        <v>0</v>
      </c>
    </row>
    <row r="831" spans="1:64" s="2" customFormat="1" ht="30" customHeight="1">
      <c r="A831" s="29" t="str">
        <f t="shared" si="410"/>
        <v>Д</v>
      </c>
      <c r="B831" s="29" t="str">
        <f t="shared" si="411"/>
        <v>М</v>
      </c>
      <c r="C831" s="30" t="s">
        <v>259</v>
      </c>
      <c r="D831" s="31" t="str">
        <f t="shared" si="412"/>
        <v>'01.04.02</v>
      </c>
      <c r="E831" s="32" t="str">
        <f t="shared" si="413"/>
        <v>Теория вероятностей и математическая статистика</v>
      </c>
      <c r="F831" s="33" t="s">
        <v>154</v>
      </c>
      <c r="G831" s="33" t="s">
        <v>75</v>
      </c>
      <c r="H831" s="34"/>
      <c r="I831" s="34"/>
      <c r="J831" s="35" t="s">
        <v>166</v>
      </c>
      <c r="K831" s="36">
        <v>3</v>
      </c>
      <c r="L831" s="36">
        <v>18</v>
      </c>
      <c r="M831" s="37" t="s">
        <v>285</v>
      </c>
      <c r="N831" s="36"/>
      <c r="O831" s="36"/>
      <c r="P831" s="36"/>
      <c r="Q831" s="37"/>
      <c r="R831" s="36"/>
      <c r="S831" s="36"/>
      <c r="T831" s="36"/>
      <c r="U831" s="36">
        <v>6</v>
      </c>
      <c r="V831" s="36"/>
      <c r="W831" s="39" t="str">
        <f t="shared" si="414"/>
        <v>НПМмд</v>
      </c>
      <c r="X831" s="36" t="s">
        <v>133</v>
      </c>
      <c r="Y831" s="36">
        <v>1</v>
      </c>
      <c r="Z831" s="36">
        <v>1</v>
      </c>
      <c r="AA831" s="39">
        <f t="shared" si="415"/>
        <v>2</v>
      </c>
      <c r="AB831" s="36">
        <v>2</v>
      </c>
      <c r="AC831" s="36"/>
      <c r="AD831" s="40">
        <f t="shared" si="416"/>
        <v>1</v>
      </c>
      <c r="AE831" s="41">
        <f t="shared" si="417"/>
        <v>1</v>
      </c>
      <c r="AF831" s="41">
        <f t="shared" si="418"/>
        <v>2</v>
      </c>
      <c r="AG831" s="42" t="s">
        <v>80</v>
      </c>
      <c r="AH831" s="37" t="s">
        <v>81</v>
      </c>
      <c r="AI831" s="37" t="s">
        <v>94</v>
      </c>
      <c r="AJ831" s="43" t="s">
        <v>138</v>
      </c>
      <c r="AK831" s="37"/>
      <c r="AL831" s="44">
        <f t="shared" si="419"/>
        <v>0</v>
      </c>
      <c r="AM831" s="44">
        <f t="shared" si="420"/>
        <v>0</v>
      </c>
      <c r="AN831" s="44">
        <f t="shared" si="421"/>
        <v>0</v>
      </c>
      <c r="AO831" s="44">
        <f t="shared" si="422"/>
        <v>0</v>
      </c>
      <c r="AP831" s="44">
        <f t="shared" si="423"/>
        <v>0</v>
      </c>
      <c r="AQ831" s="44">
        <f t="shared" si="424"/>
        <v>0</v>
      </c>
      <c r="AR831" s="44">
        <f t="shared" si="425"/>
        <v>0</v>
      </c>
      <c r="AS831" s="44">
        <f t="shared" si="426"/>
        <v>0</v>
      </c>
      <c r="AT831" s="44">
        <f t="shared" si="427"/>
        <v>0</v>
      </c>
      <c r="AU831" s="44">
        <f t="shared" si="428"/>
        <v>0</v>
      </c>
      <c r="AV831" s="44">
        <f>IF(M831="ПП",РПП*AA831*(U831/1.5),IF(M831="ВП",ВПр*AA831*(U831/1.5),IF(M831="РПА",РПА*AA831*(U831/1.5),IF(M831="КПА",кпа*AA831*(U831/1.5),0))))</f>
        <v>6</v>
      </c>
      <c r="AW831" s="44">
        <f t="shared" si="429"/>
        <v>0</v>
      </c>
      <c r="AX831" s="44">
        <f t="shared" si="430"/>
        <v>0</v>
      </c>
      <c r="AY831" s="44">
        <f t="shared" si="431"/>
        <v>0</v>
      </c>
      <c r="AZ831" s="44">
        <f t="shared" si="432"/>
        <v>0</v>
      </c>
      <c r="BA831" s="44">
        <f t="shared" si="433"/>
        <v>0</v>
      </c>
      <c r="BB831" s="44">
        <f t="shared" si="434"/>
        <v>0</v>
      </c>
      <c r="BC831" s="44">
        <f t="shared" si="435"/>
        <v>0</v>
      </c>
      <c r="BD831" s="44">
        <f t="shared" si="436"/>
        <v>0</v>
      </c>
      <c r="BE831" s="45">
        <f t="shared" si="437"/>
        <v>6</v>
      </c>
      <c r="BF831" s="46"/>
      <c r="BG831" s="47">
        <f t="shared" si="438"/>
        <v>0</v>
      </c>
      <c r="BH831" s="47">
        <f t="shared" si="439"/>
        <v>0</v>
      </c>
      <c r="BI831" s="47">
        <f t="shared" si="440"/>
        <v>6</v>
      </c>
      <c r="BJ831" s="48">
        <f t="shared" si="441"/>
        <v>0</v>
      </c>
      <c r="BK831" s="48">
        <f t="shared" si="442"/>
        <v>0</v>
      </c>
      <c r="BL831" s="48">
        <f t="shared" si="443"/>
        <v>0</v>
      </c>
    </row>
    <row r="832" spans="1:64" s="2" customFormat="1" ht="30" customHeight="1">
      <c r="A832" s="29" t="str">
        <f t="shared" si="410"/>
        <v>Д</v>
      </c>
      <c r="B832" s="29" t="str">
        <f t="shared" si="411"/>
        <v>М</v>
      </c>
      <c r="C832" s="30" t="s">
        <v>259</v>
      </c>
      <c r="D832" s="31" t="str">
        <f t="shared" si="412"/>
        <v>'01.04.02</v>
      </c>
      <c r="E832" s="32" t="str">
        <f t="shared" si="413"/>
        <v>Теория вероятностей и математическая статистика</v>
      </c>
      <c r="F832" s="33" t="s">
        <v>154</v>
      </c>
      <c r="G832" s="33" t="s">
        <v>75</v>
      </c>
      <c r="H832" s="34"/>
      <c r="I832" s="34"/>
      <c r="J832" s="35" t="s">
        <v>166</v>
      </c>
      <c r="K832" s="36">
        <v>3</v>
      </c>
      <c r="L832" s="36">
        <v>18</v>
      </c>
      <c r="M832" s="37" t="s">
        <v>285</v>
      </c>
      <c r="N832" s="36"/>
      <c r="O832" s="36"/>
      <c r="P832" s="36"/>
      <c r="Q832" s="37"/>
      <c r="R832" s="36"/>
      <c r="S832" s="36"/>
      <c r="T832" s="36"/>
      <c r="U832" s="36">
        <v>6</v>
      </c>
      <c r="V832" s="36"/>
      <c r="W832" s="39" t="str">
        <f t="shared" si="414"/>
        <v>НПМмд</v>
      </c>
      <c r="X832" s="36" t="s">
        <v>133</v>
      </c>
      <c r="Y832" s="36">
        <v>1</v>
      </c>
      <c r="Z832" s="36">
        <v>1</v>
      </c>
      <c r="AA832" s="39">
        <f t="shared" si="415"/>
        <v>1</v>
      </c>
      <c r="AB832" s="36">
        <v>1</v>
      </c>
      <c r="AC832" s="36"/>
      <c r="AD832" s="40">
        <f t="shared" si="416"/>
        <v>1</v>
      </c>
      <c r="AE832" s="41">
        <f t="shared" si="417"/>
        <v>1</v>
      </c>
      <c r="AF832" s="41">
        <f t="shared" si="418"/>
        <v>1</v>
      </c>
      <c r="AG832" s="42" t="s">
        <v>80</v>
      </c>
      <c r="AH832" s="37" t="s">
        <v>81</v>
      </c>
      <c r="AI832" s="37" t="s">
        <v>94</v>
      </c>
      <c r="AJ832" s="43" t="s">
        <v>150</v>
      </c>
      <c r="AK832" s="37"/>
      <c r="AL832" s="44">
        <f t="shared" si="419"/>
        <v>0</v>
      </c>
      <c r="AM832" s="44">
        <f t="shared" si="420"/>
        <v>0</v>
      </c>
      <c r="AN832" s="44">
        <f t="shared" si="421"/>
        <v>0</v>
      </c>
      <c r="AO832" s="44">
        <f t="shared" si="422"/>
        <v>0</v>
      </c>
      <c r="AP832" s="44">
        <f t="shared" si="423"/>
        <v>0</v>
      </c>
      <c r="AQ832" s="44">
        <f t="shared" si="424"/>
        <v>0</v>
      </c>
      <c r="AR832" s="44">
        <f t="shared" si="425"/>
        <v>0</v>
      </c>
      <c r="AS832" s="44">
        <f t="shared" si="426"/>
        <v>0</v>
      </c>
      <c r="AT832" s="44">
        <f t="shared" si="427"/>
        <v>0</v>
      </c>
      <c r="AU832" s="44">
        <f t="shared" si="428"/>
        <v>0</v>
      </c>
      <c r="AV832" s="44">
        <f>IF(M832="ПП",РПП*AA832*(U832/1.5),IF(M832="ВП",ВПр*AA832*(U832/1.5),IF(M832="РПА",РПА*AA832*(U832/1.5),IF(M832="КПА",кпа*AA832*(U832/1.5),0))))</f>
        <v>3</v>
      </c>
      <c r="AW832" s="44">
        <f t="shared" si="429"/>
        <v>0</v>
      </c>
      <c r="AX832" s="44">
        <f t="shared" si="430"/>
        <v>0</v>
      </c>
      <c r="AY832" s="44">
        <f t="shared" si="431"/>
        <v>0</v>
      </c>
      <c r="AZ832" s="44">
        <f t="shared" si="432"/>
        <v>0</v>
      </c>
      <c r="BA832" s="44">
        <f t="shared" si="433"/>
        <v>0</v>
      </c>
      <c r="BB832" s="44">
        <f t="shared" si="434"/>
        <v>0</v>
      </c>
      <c r="BC832" s="44">
        <f t="shared" si="435"/>
        <v>0</v>
      </c>
      <c r="BD832" s="44">
        <f t="shared" si="436"/>
        <v>0</v>
      </c>
      <c r="BE832" s="45">
        <f t="shared" si="437"/>
        <v>3</v>
      </c>
      <c r="BF832" s="46"/>
      <c r="BG832" s="47">
        <f t="shared" si="438"/>
        <v>0</v>
      </c>
      <c r="BH832" s="47">
        <f t="shared" si="439"/>
        <v>0</v>
      </c>
      <c r="BI832" s="47">
        <f t="shared" si="440"/>
        <v>3</v>
      </c>
      <c r="BJ832" s="48">
        <f t="shared" si="441"/>
        <v>0</v>
      </c>
      <c r="BK832" s="48">
        <f t="shared" si="442"/>
        <v>0</v>
      </c>
      <c r="BL832" s="48">
        <f t="shared" si="443"/>
        <v>0</v>
      </c>
    </row>
    <row r="833" spans="1:64" s="2" customFormat="1" ht="30" customHeight="1">
      <c r="A833" s="29" t="str">
        <f t="shared" si="410"/>
        <v>Д</v>
      </c>
      <c r="B833" s="29" t="str">
        <f t="shared" si="411"/>
        <v>М</v>
      </c>
      <c r="C833" s="30" t="s">
        <v>259</v>
      </c>
      <c r="D833" s="31" t="str">
        <f t="shared" si="412"/>
        <v>'01.04.02</v>
      </c>
      <c r="E833" s="32" t="str">
        <f t="shared" si="413"/>
        <v>Теория вероятностей и математическая статистика</v>
      </c>
      <c r="F833" s="33" t="s">
        <v>154</v>
      </c>
      <c r="G833" s="33" t="s">
        <v>75</v>
      </c>
      <c r="H833" s="34"/>
      <c r="I833" s="34"/>
      <c r="J833" s="35" t="s">
        <v>166</v>
      </c>
      <c r="K833" s="36">
        <v>3</v>
      </c>
      <c r="L833" s="36">
        <v>18</v>
      </c>
      <c r="M833" s="37" t="s">
        <v>285</v>
      </c>
      <c r="N833" s="36"/>
      <c r="O833" s="36"/>
      <c r="P833" s="36"/>
      <c r="Q833" s="37"/>
      <c r="R833" s="36"/>
      <c r="S833" s="36"/>
      <c r="T833" s="36"/>
      <c r="U833" s="36">
        <v>6</v>
      </c>
      <c r="V833" s="36"/>
      <c r="W833" s="39" t="str">
        <f t="shared" si="414"/>
        <v>НПМмд</v>
      </c>
      <c r="X833" s="36" t="s">
        <v>133</v>
      </c>
      <c r="Y833" s="36">
        <v>1</v>
      </c>
      <c r="Z833" s="36">
        <v>1</v>
      </c>
      <c r="AA833" s="39">
        <f t="shared" si="415"/>
        <v>2</v>
      </c>
      <c r="AB833" s="36">
        <v>2</v>
      </c>
      <c r="AC833" s="36"/>
      <c r="AD833" s="40">
        <f t="shared" si="416"/>
        <v>1</v>
      </c>
      <c r="AE833" s="41">
        <f t="shared" si="417"/>
        <v>1</v>
      </c>
      <c r="AF833" s="41">
        <f t="shared" si="418"/>
        <v>2</v>
      </c>
      <c r="AG833" s="42" t="s">
        <v>93</v>
      </c>
      <c r="AH833" s="37" t="s">
        <v>100</v>
      </c>
      <c r="AI833" s="37" t="s">
        <v>94</v>
      </c>
      <c r="AJ833" s="50" t="s">
        <v>203</v>
      </c>
      <c r="AK833" s="37"/>
      <c r="AL833" s="44">
        <f t="shared" si="419"/>
        <v>0</v>
      </c>
      <c r="AM833" s="44">
        <f t="shared" si="420"/>
        <v>0</v>
      </c>
      <c r="AN833" s="44">
        <f t="shared" si="421"/>
        <v>0</v>
      </c>
      <c r="AO833" s="44">
        <f t="shared" si="422"/>
        <v>0</v>
      </c>
      <c r="AP833" s="44">
        <f t="shared" si="423"/>
        <v>0</v>
      </c>
      <c r="AQ833" s="44">
        <f t="shared" si="424"/>
        <v>0</v>
      </c>
      <c r="AR833" s="44">
        <f t="shared" si="425"/>
        <v>0</v>
      </c>
      <c r="AS833" s="44">
        <f t="shared" si="426"/>
        <v>0</v>
      </c>
      <c r="AT833" s="44">
        <f t="shared" si="427"/>
        <v>0</v>
      </c>
      <c r="AU833" s="44">
        <f t="shared" si="428"/>
        <v>0</v>
      </c>
      <c r="AV833" s="44">
        <f>IF(M833="ПП",РПП*AA833*(U833/1.5),IF(M833="ВП",ВПр*AA833*(U833/1.5),IF(M833="РПА",РПА*AA833*(U833/1.5),IF(M833="КПА",кпа*AA833*(U833/1.5),0))))</f>
        <v>6</v>
      </c>
      <c r="AW833" s="44">
        <f t="shared" si="429"/>
        <v>0</v>
      </c>
      <c r="AX833" s="44">
        <f t="shared" si="430"/>
        <v>0</v>
      </c>
      <c r="AY833" s="44">
        <f t="shared" si="431"/>
        <v>0</v>
      </c>
      <c r="AZ833" s="44">
        <f t="shared" si="432"/>
        <v>0</v>
      </c>
      <c r="BA833" s="44">
        <f t="shared" si="433"/>
        <v>0</v>
      </c>
      <c r="BB833" s="44">
        <f t="shared" si="434"/>
        <v>0</v>
      </c>
      <c r="BC833" s="44">
        <f t="shared" si="435"/>
        <v>0</v>
      </c>
      <c r="BD833" s="44">
        <f t="shared" si="436"/>
        <v>0</v>
      </c>
      <c r="BE833" s="45">
        <f t="shared" si="437"/>
        <v>6</v>
      </c>
      <c r="BF833" s="46"/>
      <c r="BG833" s="47">
        <f t="shared" si="438"/>
        <v>0</v>
      </c>
      <c r="BH833" s="47">
        <f t="shared" si="439"/>
        <v>0</v>
      </c>
      <c r="BI833" s="47">
        <f t="shared" si="440"/>
        <v>6</v>
      </c>
      <c r="BJ833" s="48">
        <f t="shared" si="441"/>
        <v>0</v>
      </c>
      <c r="BK833" s="48">
        <f t="shared" si="442"/>
        <v>0</v>
      </c>
      <c r="BL833" s="48">
        <f t="shared" si="443"/>
        <v>0</v>
      </c>
    </row>
    <row r="834" spans="1:64" s="2" customFormat="1" ht="30" customHeight="1">
      <c r="A834" s="29" t="str">
        <f t="shared" si="410"/>
        <v>Д</v>
      </c>
      <c r="B834" s="29" t="str">
        <f t="shared" si="411"/>
        <v>М</v>
      </c>
      <c r="C834" s="30" t="s">
        <v>259</v>
      </c>
      <c r="D834" s="31" t="str">
        <f t="shared" si="412"/>
        <v>'01.04.02</v>
      </c>
      <c r="E834" s="32" t="str">
        <f t="shared" si="413"/>
        <v>Теория вероятностей и математическая статистика</v>
      </c>
      <c r="F834" s="33" t="s">
        <v>154</v>
      </c>
      <c r="G834" s="33" t="s">
        <v>75</v>
      </c>
      <c r="H834" s="34"/>
      <c r="I834" s="34"/>
      <c r="J834" s="35" t="s">
        <v>166</v>
      </c>
      <c r="K834" s="36">
        <v>3</v>
      </c>
      <c r="L834" s="36">
        <v>18</v>
      </c>
      <c r="M834" s="37" t="s">
        <v>285</v>
      </c>
      <c r="N834" s="36"/>
      <c r="O834" s="36"/>
      <c r="P834" s="36"/>
      <c r="Q834" s="37"/>
      <c r="R834" s="36"/>
      <c r="S834" s="36"/>
      <c r="T834" s="36"/>
      <c r="U834" s="36">
        <v>6</v>
      </c>
      <c r="V834" s="36"/>
      <c r="W834" s="39" t="str">
        <f t="shared" si="414"/>
        <v>НПМмд</v>
      </c>
      <c r="X834" s="36" t="s">
        <v>133</v>
      </c>
      <c r="Y834" s="36">
        <v>1</v>
      </c>
      <c r="Z834" s="36">
        <v>1</v>
      </c>
      <c r="AA834" s="39">
        <f t="shared" si="415"/>
        <v>1</v>
      </c>
      <c r="AB834" s="36">
        <v>1</v>
      </c>
      <c r="AC834" s="36"/>
      <c r="AD834" s="40">
        <f t="shared" si="416"/>
        <v>1</v>
      </c>
      <c r="AE834" s="41">
        <f t="shared" si="417"/>
        <v>1</v>
      </c>
      <c r="AF834" s="41">
        <f t="shared" si="418"/>
        <v>1</v>
      </c>
      <c r="AG834" s="42" t="s">
        <v>80</v>
      </c>
      <c r="AH834" s="37" t="s">
        <v>81</v>
      </c>
      <c r="AI834" s="37" t="s">
        <v>94</v>
      </c>
      <c r="AJ834" s="43" t="s">
        <v>124</v>
      </c>
      <c r="AK834" s="37"/>
      <c r="AL834" s="44">
        <f t="shared" si="419"/>
        <v>0</v>
      </c>
      <c r="AM834" s="44">
        <f t="shared" si="420"/>
        <v>0</v>
      </c>
      <c r="AN834" s="44">
        <f t="shared" si="421"/>
        <v>0</v>
      </c>
      <c r="AO834" s="44">
        <f t="shared" si="422"/>
        <v>0</v>
      </c>
      <c r="AP834" s="44">
        <f t="shared" si="423"/>
        <v>0</v>
      </c>
      <c r="AQ834" s="44">
        <f t="shared" si="424"/>
        <v>0</v>
      </c>
      <c r="AR834" s="44">
        <f t="shared" si="425"/>
        <v>0</v>
      </c>
      <c r="AS834" s="44">
        <f t="shared" si="426"/>
        <v>0</v>
      </c>
      <c r="AT834" s="44">
        <f t="shared" si="427"/>
        <v>0</v>
      </c>
      <c r="AU834" s="44">
        <f t="shared" si="428"/>
        <v>0</v>
      </c>
      <c r="AV834" s="44">
        <f>IF(M834="ПП",РПП*AA834*(U834/1.5),IF(M834="ВП",ВПр*AA834*(U834/1.5),IF(M834="РПА",РПА*AA834*(U834/1.5),IF(M834="КПА",кпа*AA834*(U834/1.5),0))))</f>
        <v>3</v>
      </c>
      <c r="AW834" s="44">
        <f t="shared" si="429"/>
        <v>0</v>
      </c>
      <c r="AX834" s="44">
        <f t="shared" si="430"/>
        <v>0</v>
      </c>
      <c r="AY834" s="44">
        <f t="shared" si="431"/>
        <v>0</v>
      </c>
      <c r="AZ834" s="44">
        <f t="shared" si="432"/>
        <v>0</v>
      </c>
      <c r="BA834" s="44">
        <f t="shared" si="433"/>
        <v>0</v>
      </c>
      <c r="BB834" s="44">
        <f t="shared" si="434"/>
        <v>0</v>
      </c>
      <c r="BC834" s="44">
        <f t="shared" si="435"/>
        <v>0</v>
      </c>
      <c r="BD834" s="44">
        <f t="shared" si="436"/>
        <v>0</v>
      </c>
      <c r="BE834" s="45">
        <f t="shared" si="437"/>
        <v>3</v>
      </c>
      <c r="BF834" s="46"/>
      <c r="BG834" s="47">
        <f t="shared" si="438"/>
        <v>0</v>
      </c>
      <c r="BH834" s="47">
        <f t="shared" si="439"/>
        <v>0</v>
      </c>
      <c r="BI834" s="47">
        <f t="shared" si="440"/>
        <v>3</v>
      </c>
      <c r="BJ834" s="48">
        <f t="shared" si="441"/>
        <v>0</v>
      </c>
      <c r="BK834" s="48">
        <f t="shared" si="442"/>
        <v>0</v>
      </c>
      <c r="BL834" s="48">
        <f t="shared" si="443"/>
        <v>0</v>
      </c>
    </row>
    <row r="835" spans="1:64" s="2" customFormat="1" ht="30" customHeight="1">
      <c r="A835" s="29" t="str">
        <f t="shared" si="410"/>
        <v>Д</v>
      </c>
      <c r="B835" s="29" t="str">
        <f t="shared" si="411"/>
        <v>М</v>
      </c>
      <c r="C835" s="30" t="s">
        <v>259</v>
      </c>
      <c r="D835" s="31" t="str">
        <f t="shared" si="412"/>
        <v>'01.04.02</v>
      </c>
      <c r="E835" s="32" t="str">
        <f t="shared" si="413"/>
        <v>Теория вероятностей и математическая статистика</v>
      </c>
      <c r="F835" s="33" t="s">
        <v>154</v>
      </c>
      <c r="G835" s="33" t="s">
        <v>75</v>
      </c>
      <c r="H835" s="34"/>
      <c r="I835" s="34"/>
      <c r="J835" s="35" t="s">
        <v>166</v>
      </c>
      <c r="K835" s="36">
        <v>3</v>
      </c>
      <c r="L835" s="36">
        <v>18</v>
      </c>
      <c r="M835" s="37" t="s">
        <v>285</v>
      </c>
      <c r="N835" s="36"/>
      <c r="O835" s="36"/>
      <c r="P835" s="36"/>
      <c r="Q835" s="37"/>
      <c r="R835" s="36"/>
      <c r="S835" s="36"/>
      <c r="T835" s="36"/>
      <c r="U835" s="36">
        <v>6</v>
      </c>
      <c r="V835" s="36"/>
      <c r="W835" s="39" t="str">
        <f t="shared" si="414"/>
        <v>НПМмд</v>
      </c>
      <c r="X835" s="36" t="s">
        <v>133</v>
      </c>
      <c r="Y835" s="36">
        <v>1</v>
      </c>
      <c r="Z835" s="36">
        <v>1</v>
      </c>
      <c r="AA835" s="39">
        <f t="shared" si="415"/>
        <v>1</v>
      </c>
      <c r="AB835" s="36">
        <v>1</v>
      </c>
      <c r="AC835" s="36"/>
      <c r="AD835" s="40">
        <f t="shared" si="416"/>
        <v>1</v>
      </c>
      <c r="AE835" s="41">
        <f t="shared" si="417"/>
        <v>1</v>
      </c>
      <c r="AF835" s="41">
        <f t="shared" si="418"/>
        <v>1</v>
      </c>
      <c r="AG835" s="42" t="s">
        <v>80</v>
      </c>
      <c r="AH835" s="37" t="s">
        <v>81</v>
      </c>
      <c r="AI835" s="37" t="s">
        <v>94</v>
      </c>
      <c r="AJ835" s="51" t="s">
        <v>99</v>
      </c>
      <c r="AK835" s="37"/>
      <c r="AL835" s="44">
        <f t="shared" si="419"/>
        <v>0</v>
      </c>
      <c r="AM835" s="44">
        <f t="shared" si="420"/>
        <v>0</v>
      </c>
      <c r="AN835" s="44">
        <f t="shared" si="421"/>
        <v>0</v>
      </c>
      <c r="AO835" s="44">
        <f t="shared" si="422"/>
        <v>0</v>
      </c>
      <c r="AP835" s="44">
        <f t="shared" si="423"/>
        <v>0</v>
      </c>
      <c r="AQ835" s="44">
        <f t="shared" si="424"/>
        <v>0</v>
      </c>
      <c r="AR835" s="44">
        <f t="shared" si="425"/>
        <v>0</v>
      </c>
      <c r="AS835" s="44">
        <f t="shared" si="426"/>
        <v>0</v>
      </c>
      <c r="AT835" s="44">
        <f t="shared" si="427"/>
        <v>0</v>
      </c>
      <c r="AU835" s="44">
        <f t="shared" si="428"/>
        <v>0</v>
      </c>
      <c r="AV835" s="44">
        <f>IF(M835="ПП",РПП*AA835*(U835/1.5),IF(M835="ВП",ВПр*AA835*(U835/1.5),IF(M835="РПА",РПА*AA835*(U835/1.5),IF(M835="КПА",кпа*AA835*(U835/1.5),0))))</f>
        <v>3</v>
      </c>
      <c r="AW835" s="44">
        <f t="shared" si="429"/>
        <v>0</v>
      </c>
      <c r="AX835" s="44">
        <f t="shared" si="430"/>
        <v>0</v>
      </c>
      <c r="AY835" s="44">
        <f t="shared" si="431"/>
        <v>0</v>
      </c>
      <c r="AZ835" s="44">
        <f t="shared" si="432"/>
        <v>0</v>
      </c>
      <c r="BA835" s="44">
        <f t="shared" si="433"/>
        <v>0</v>
      </c>
      <c r="BB835" s="44">
        <f t="shared" si="434"/>
        <v>0</v>
      </c>
      <c r="BC835" s="44">
        <f t="shared" si="435"/>
        <v>0</v>
      </c>
      <c r="BD835" s="44">
        <f t="shared" si="436"/>
        <v>0</v>
      </c>
      <c r="BE835" s="45">
        <f t="shared" si="437"/>
        <v>3</v>
      </c>
      <c r="BF835" s="46"/>
      <c r="BG835" s="47">
        <f t="shared" si="438"/>
        <v>0</v>
      </c>
      <c r="BH835" s="47">
        <f t="shared" si="439"/>
        <v>0</v>
      </c>
      <c r="BI835" s="47">
        <f t="shared" si="440"/>
        <v>3</v>
      </c>
      <c r="BJ835" s="48">
        <f t="shared" si="441"/>
        <v>0</v>
      </c>
      <c r="BK835" s="48">
        <f t="shared" si="442"/>
        <v>0</v>
      </c>
      <c r="BL835" s="48">
        <f t="shared" si="443"/>
        <v>0</v>
      </c>
    </row>
    <row r="836" spans="1:64" s="2" customFormat="1" ht="30" customHeight="1">
      <c r="A836" s="29" t="str">
        <f t="shared" si="410"/>
        <v>Д</v>
      </c>
      <c r="B836" s="29" t="str">
        <f t="shared" si="411"/>
        <v>М</v>
      </c>
      <c r="C836" s="30" t="s">
        <v>259</v>
      </c>
      <c r="D836" s="31" t="str">
        <f t="shared" si="412"/>
        <v>'01.04.02</v>
      </c>
      <c r="E836" s="32" t="str">
        <f t="shared" si="413"/>
        <v>Теория вероятностей и математическая статистика</v>
      </c>
      <c r="F836" s="33" t="s">
        <v>154</v>
      </c>
      <c r="G836" s="33" t="s">
        <v>75</v>
      </c>
      <c r="H836" s="34"/>
      <c r="I836" s="34"/>
      <c r="J836" s="35" t="s">
        <v>166</v>
      </c>
      <c r="K836" s="38">
        <v>3</v>
      </c>
      <c r="L836" s="36">
        <v>18</v>
      </c>
      <c r="M836" s="37" t="s">
        <v>285</v>
      </c>
      <c r="N836" s="38"/>
      <c r="O836" s="38"/>
      <c r="P836" s="38"/>
      <c r="Q836" s="37"/>
      <c r="R836" s="38"/>
      <c r="S836" s="38"/>
      <c r="T836" s="38"/>
      <c r="U836" s="38">
        <v>6</v>
      </c>
      <c r="V836" s="38"/>
      <c r="W836" s="39" t="str">
        <f t="shared" si="414"/>
        <v>НПМмд</v>
      </c>
      <c r="X836" s="36" t="s">
        <v>133</v>
      </c>
      <c r="Y836" s="36">
        <v>1</v>
      </c>
      <c r="Z836" s="36">
        <v>1</v>
      </c>
      <c r="AA836" s="39">
        <f t="shared" si="415"/>
        <v>2</v>
      </c>
      <c r="AB836" s="36">
        <v>2</v>
      </c>
      <c r="AC836" s="36"/>
      <c r="AD836" s="40">
        <f t="shared" si="416"/>
        <v>1</v>
      </c>
      <c r="AE836" s="41">
        <f t="shared" si="417"/>
        <v>1</v>
      </c>
      <c r="AF836" s="41">
        <f t="shared" si="418"/>
        <v>2</v>
      </c>
      <c r="AG836" s="42" t="s">
        <v>80</v>
      </c>
      <c r="AH836" s="37" t="s">
        <v>81</v>
      </c>
      <c r="AI836" s="37" t="s">
        <v>94</v>
      </c>
      <c r="AJ836" s="43" t="s">
        <v>146</v>
      </c>
      <c r="AK836" s="37"/>
      <c r="AL836" s="44">
        <f t="shared" si="419"/>
        <v>0</v>
      </c>
      <c r="AM836" s="44">
        <f t="shared" si="420"/>
        <v>0</v>
      </c>
      <c r="AN836" s="44">
        <f t="shared" si="421"/>
        <v>0</v>
      </c>
      <c r="AO836" s="44">
        <f t="shared" si="422"/>
        <v>0</v>
      </c>
      <c r="AP836" s="44">
        <f t="shared" si="423"/>
        <v>0</v>
      </c>
      <c r="AQ836" s="44">
        <f t="shared" si="424"/>
        <v>0</v>
      </c>
      <c r="AR836" s="44">
        <f t="shared" si="425"/>
        <v>0</v>
      </c>
      <c r="AS836" s="44">
        <f t="shared" si="426"/>
        <v>0</v>
      </c>
      <c r="AT836" s="44">
        <f t="shared" si="427"/>
        <v>0</v>
      </c>
      <c r="AU836" s="44">
        <f t="shared" si="428"/>
        <v>0</v>
      </c>
      <c r="AV836" s="44">
        <f>IF(M836="ПП",РПП*AA836*(U836/1.5),IF(M836="ВП",ВПр*AA836*(U836/1.5),IF(M836="РПА",РПА*AA836*(U836/1.5),IF(M836="КПА",кпа*AA836*(U836/1.5),0))))</f>
        <v>6</v>
      </c>
      <c r="AW836" s="44">
        <f t="shared" si="429"/>
        <v>0</v>
      </c>
      <c r="AX836" s="44">
        <f t="shared" si="430"/>
        <v>0</v>
      </c>
      <c r="AY836" s="44">
        <f t="shared" si="431"/>
        <v>0</v>
      </c>
      <c r="AZ836" s="44">
        <f t="shared" si="432"/>
        <v>0</v>
      </c>
      <c r="BA836" s="44">
        <f t="shared" si="433"/>
        <v>0</v>
      </c>
      <c r="BB836" s="44">
        <f t="shared" si="434"/>
        <v>0</v>
      </c>
      <c r="BC836" s="44">
        <f t="shared" si="435"/>
        <v>0</v>
      </c>
      <c r="BD836" s="44">
        <f t="shared" si="436"/>
        <v>0</v>
      </c>
      <c r="BE836" s="45">
        <f t="shared" si="437"/>
        <v>6</v>
      </c>
      <c r="BF836" s="46"/>
      <c r="BG836" s="47">
        <f t="shared" si="438"/>
        <v>0</v>
      </c>
      <c r="BH836" s="47">
        <f t="shared" si="439"/>
        <v>0</v>
      </c>
      <c r="BI836" s="47">
        <f t="shared" si="440"/>
        <v>6</v>
      </c>
      <c r="BJ836" s="48">
        <f t="shared" si="441"/>
        <v>0</v>
      </c>
      <c r="BK836" s="48">
        <f t="shared" si="442"/>
        <v>0</v>
      </c>
      <c r="BL836" s="48">
        <f t="shared" si="443"/>
        <v>0</v>
      </c>
    </row>
    <row r="837" spans="1:64" s="2" customFormat="1" ht="30" customHeight="1">
      <c r="A837" s="29" t="str">
        <f t="shared" si="410"/>
        <v>Д</v>
      </c>
      <c r="B837" s="29" t="str">
        <f t="shared" si="411"/>
        <v>М</v>
      </c>
      <c r="C837" s="30" t="s">
        <v>259</v>
      </c>
      <c r="D837" s="31" t="str">
        <f t="shared" si="412"/>
        <v>'01.04.02</v>
      </c>
      <c r="E837" s="32" t="str">
        <f t="shared" si="413"/>
        <v>Теория вероятностей и математическая статистика</v>
      </c>
      <c r="F837" s="33" t="s">
        <v>154</v>
      </c>
      <c r="G837" s="33" t="s">
        <v>75</v>
      </c>
      <c r="H837" s="34"/>
      <c r="I837" s="34"/>
      <c r="J837" s="35" t="s">
        <v>171</v>
      </c>
      <c r="K837" s="36">
        <v>4</v>
      </c>
      <c r="L837" s="36">
        <v>18</v>
      </c>
      <c r="M837" s="37" t="s">
        <v>173</v>
      </c>
      <c r="N837" s="36"/>
      <c r="O837" s="36"/>
      <c r="P837" s="36"/>
      <c r="Q837" s="37"/>
      <c r="R837" s="36"/>
      <c r="S837" s="36"/>
      <c r="T837" s="36"/>
      <c r="U837" s="36">
        <v>21</v>
      </c>
      <c r="V837" s="36"/>
      <c r="W837" s="39" t="str">
        <f t="shared" si="414"/>
        <v>НПМмд</v>
      </c>
      <c r="X837" s="36" t="s">
        <v>133</v>
      </c>
      <c r="Y837" s="36">
        <v>1</v>
      </c>
      <c r="Z837" s="36">
        <v>1</v>
      </c>
      <c r="AA837" s="39">
        <f t="shared" si="415"/>
        <v>2</v>
      </c>
      <c r="AB837" s="36">
        <v>2</v>
      </c>
      <c r="AC837" s="36"/>
      <c r="AD837" s="40">
        <f t="shared" si="416"/>
        <v>1</v>
      </c>
      <c r="AE837" s="41">
        <f t="shared" si="417"/>
        <v>1</v>
      </c>
      <c r="AF837" s="41">
        <f t="shared" si="418"/>
        <v>2</v>
      </c>
      <c r="AG837" s="42" t="s">
        <v>80</v>
      </c>
      <c r="AH837" s="37" t="s">
        <v>169</v>
      </c>
      <c r="AI837" s="37"/>
      <c r="AJ837" s="55" t="s">
        <v>170</v>
      </c>
      <c r="AK837" s="37"/>
      <c r="AL837" s="44">
        <f t="shared" si="419"/>
        <v>0</v>
      </c>
      <c r="AM837" s="44">
        <f t="shared" si="420"/>
        <v>0</v>
      </c>
      <c r="AN837" s="44">
        <f t="shared" si="421"/>
        <v>0</v>
      </c>
      <c r="AO837" s="44">
        <f t="shared" si="422"/>
        <v>0</v>
      </c>
      <c r="AP837" s="44">
        <f t="shared" si="423"/>
        <v>0</v>
      </c>
      <c r="AQ837" s="44">
        <f t="shared" si="424"/>
        <v>0</v>
      </c>
      <c r="AR837" s="44">
        <f t="shared" si="425"/>
        <v>0</v>
      </c>
      <c r="AS837" s="44">
        <f t="shared" si="426"/>
        <v>0</v>
      </c>
      <c r="AT837" s="44">
        <f t="shared" si="427"/>
        <v>0</v>
      </c>
      <c r="AU837" s="44">
        <f t="shared" si="428"/>
        <v>0</v>
      </c>
      <c r="AV837" s="44">
        <f>IF(M837="ПП",РПП*AA837*(U837/1.5),IF(M837="ВП",ВПр*AA837*(U837/1.5),IF(M837="РПА",РПА*AA837*(U837/1.5),IF(M837="КПА",кпа*AA837*(U837/1.5),0))))</f>
        <v>42</v>
      </c>
      <c r="AW837" s="44">
        <f t="shared" si="429"/>
        <v>0</v>
      </c>
      <c r="AX837" s="44">
        <f t="shared" si="430"/>
        <v>0</v>
      </c>
      <c r="AY837" s="44">
        <f t="shared" si="431"/>
        <v>0</v>
      </c>
      <c r="AZ837" s="44">
        <f t="shared" si="432"/>
        <v>0</v>
      </c>
      <c r="BA837" s="44">
        <f t="shared" si="433"/>
        <v>0</v>
      </c>
      <c r="BB837" s="44">
        <f t="shared" si="434"/>
        <v>0</v>
      </c>
      <c r="BC837" s="44">
        <f t="shared" si="435"/>
        <v>0</v>
      </c>
      <c r="BD837" s="44">
        <f t="shared" si="436"/>
        <v>0</v>
      </c>
      <c r="BE837" s="45">
        <f t="shared" si="437"/>
        <v>42</v>
      </c>
      <c r="BF837" s="46"/>
      <c r="BG837" s="47">
        <f t="shared" si="438"/>
        <v>0</v>
      </c>
      <c r="BH837" s="47">
        <f t="shared" si="439"/>
        <v>0</v>
      </c>
      <c r="BI837" s="47">
        <f t="shared" si="440"/>
        <v>0</v>
      </c>
      <c r="BJ837" s="48">
        <f t="shared" si="441"/>
        <v>0</v>
      </c>
      <c r="BK837" s="48">
        <f t="shared" si="442"/>
        <v>0</v>
      </c>
      <c r="BL837" s="48">
        <f t="shared" si="443"/>
        <v>42</v>
      </c>
    </row>
    <row r="838" spans="1:64" s="2" customFormat="1" ht="30" customHeight="1">
      <c r="A838" s="29" t="str">
        <f t="shared" ref="A838:A901" si="444">IF(C838&gt;0, VLOOKUP(C838,Код_ООП,12,FALSE()),0)</f>
        <v>Д</v>
      </c>
      <c r="B838" s="29" t="str">
        <f t="shared" ref="B838:B901" si="445">IF(C838&gt;0, VLOOKUP(C838,Код_ООП,11,FALSE()),0)</f>
        <v>М</v>
      </c>
      <c r="C838" s="30" t="s">
        <v>259</v>
      </c>
      <c r="D838" s="31" t="str">
        <f t="shared" ref="D838:D901" si="446">IF(C838&gt;0, VLOOKUP(C838,Код_ООП,2,FALSE()),0)</f>
        <v>'01.04.02</v>
      </c>
      <c r="E838" s="32" t="str">
        <f t="shared" ref="E838:E901" si="447">IF(C838&gt;0, VLOOKUP(C838,Код_ООП,8,FALSE()),0)</f>
        <v>Теория вероятностей и математическая статистика</v>
      </c>
      <c r="F838" s="33" t="s">
        <v>154</v>
      </c>
      <c r="G838" s="33" t="s">
        <v>75</v>
      </c>
      <c r="H838" s="34"/>
      <c r="I838" s="34"/>
      <c r="J838" s="35" t="s">
        <v>171</v>
      </c>
      <c r="K838" s="36">
        <v>4</v>
      </c>
      <c r="L838" s="36">
        <v>18</v>
      </c>
      <c r="M838" s="37" t="s">
        <v>173</v>
      </c>
      <c r="N838" s="36"/>
      <c r="O838" s="36"/>
      <c r="P838" s="36"/>
      <c r="Q838" s="37"/>
      <c r="R838" s="36"/>
      <c r="S838" s="36"/>
      <c r="T838" s="36"/>
      <c r="U838" s="36">
        <v>21</v>
      </c>
      <c r="V838" s="36"/>
      <c r="W838" s="39" t="str">
        <f t="shared" ref="W838:W901" si="448">MID(C838,1,5)</f>
        <v>НПМмд</v>
      </c>
      <c r="X838" s="36" t="s">
        <v>133</v>
      </c>
      <c r="Y838" s="36">
        <v>1</v>
      </c>
      <c r="Z838" s="36">
        <v>1</v>
      </c>
      <c r="AA838" s="39">
        <f t="shared" ref="AA838:AA901" si="449">AB838+AC838</f>
        <v>1</v>
      </c>
      <c r="AB838" s="36"/>
      <c r="AC838" s="36">
        <v>1</v>
      </c>
      <c r="AD838" s="40">
        <f t="shared" ref="AD838:AD901" si="450">IF(M838="сп",6,IF(M838="клн",8,IF(OR(M838="лаб",M838="ия"),12,IF(OR(M838="пр",M838="ТЕСТ"),IF(OR(B838="Б",B838="С"),24,12),IF(M838="лек",AA838,1)))))</f>
        <v>1</v>
      </c>
      <c r="AE838" s="41">
        <f t="shared" ref="AE838:AE901" si="451">IF(AF838&gt;1,1,AF838)</f>
        <v>1</v>
      </c>
      <c r="AF838" s="41">
        <f t="shared" ref="AF838:AF901" si="452">AA838/AD838</f>
        <v>1</v>
      </c>
      <c r="AG838" s="42" t="s">
        <v>80</v>
      </c>
      <c r="AH838" s="37" t="s">
        <v>81</v>
      </c>
      <c r="AI838" s="37" t="s">
        <v>94</v>
      </c>
      <c r="AJ838" s="43" t="s">
        <v>119</v>
      </c>
      <c r="AK838" s="37"/>
      <c r="AL838" s="44">
        <f t="shared" ref="AL838:AL901" si="453">IF(OR(M838="лек",M838="ТУИС"),(IF(NOT(B838="ЦМ"),N838*L838,0)),0)</f>
        <v>0</v>
      </c>
      <c r="AM838" s="44">
        <f t="shared" ref="AM838:AM901" si="454">IF(OR(M838="пр",M838="ия",M838="сп"),P838*AE838*L838,0)</f>
        <v>0</v>
      </c>
      <c r="AN838" s="44">
        <f t="shared" ref="AN838:AN901" si="455">IF(OR(M838="лаб",M838="клн"),O838*AE838*L838,0)</f>
        <v>0</v>
      </c>
      <c r="AO838" s="44">
        <f t="shared" ref="AO838:AO901" si="456">IF((AND(OR(K838=1,K838=2,K838=3,K838=4,K838=5,K838=6,K838=7,K838=8,K838=9,K838=10,K838=11,K838=12),OR(Q838="Зач",Q838="Экз"))),ТКиРА*AA838,0)+IF(SUM(N838:P838)&lt;&gt;0,IF(Q838="ТК",ТКиРА*AA838,0),0)</f>
        <v>0</v>
      </c>
      <c r="AP838" s="44">
        <f t="shared" ref="AP838:AP901" si="457">IF(SUM(O838:P838)&lt;&gt;0,IF(Q838="Зач",ПАБРС*AA838,0),0)+IF(N838&lt;&gt;0,IF(Q838="Экз",ПАБРС*AA838,0),0)</f>
        <v>0</v>
      </c>
      <c r="AQ838" s="44">
        <f t="shared" ref="AQ838:AQ901" si="458">IF(AP838&lt;&gt;0,ОфВед*(IF(OR(M838="лек",M838="лаб"),Z838,AE838)),0)</f>
        <v>0</v>
      </c>
      <c r="AR838" s="44">
        <f t="shared" ref="AR838:AR901" si="459">IF(A838="Д",ТКЛД,IF(A838="В",ТКЛВ,IF(A838="З",ТКЛЗ,0)))*AL838*Z838</f>
        <v>0</v>
      </c>
      <c r="AS838" s="44">
        <f t="shared" ref="AS838:AS901" si="460">IF(OR(M838="лаб",M838="пр"),IF(R838="К",AA838*ВПКР,IF(R838="М",AA838*ВПИБ,0)),0)</f>
        <v>0</v>
      </c>
      <c r="AT838" s="44">
        <f t="shared" ref="AT838:AT901" si="461">IF(OR(M838="лаб",M838="пр"),IF(S838="К",AA838*ВПКП,0),0)</f>
        <v>0</v>
      </c>
      <c r="AU838" s="44">
        <f t="shared" ref="AU838:AU901" si="462">IF(M838="УП",T838/1.5*AA838*РУП,IF(M838="УПМ",T838/1.5*AA838*РУПЛеч,0))</f>
        <v>0</v>
      </c>
      <c r="AV838" s="44">
        <f>IF(M838="ПП",РПП*AA838*(U838/1.5),IF(M838="ВП",ВПр*AA838*(U838/1.5),IF(M838="РПА",РПА*AA838*(U838/1.5),IF(M838="КПА",кпа*AA838*(U838/1.5),0))))</f>
        <v>21</v>
      </c>
      <c r="AW838" s="44">
        <f t="shared" ref="AW838:AW901" si="463">IF(M838="НР",(AB838*НИРМ+AC838*НИРМИн)*(V838/1.5),IF(M838="НИ",(AB838*НИРА+AC838*НИРАИ)*(V838/1.5),0))</f>
        <v>0</v>
      </c>
      <c r="AX838" s="44">
        <f t="shared" ref="AX838:AX901" si="464">IF(AND(M838="ЦП",B838="ЦМ"),AA838*ЦП,0)</f>
        <v>0</v>
      </c>
      <c r="AY838" s="44">
        <f t="shared" ref="AY838:AY901" si="465">IF(B838="А",IF(M838="РР",AA838*РефАсп,IF(M838="РРФ",AA838*РефФил,0)),0)</f>
        <v>0</v>
      </c>
      <c r="AZ838" s="44">
        <f t="shared" ref="AZ838:AZ901" si="466">IF(AND(Q838="КЭ",M838="ЧК"),AA838*КдЭк,0)</f>
        <v>0</v>
      </c>
      <c r="BA838" s="44">
        <f t="shared" ref="BA838:BA901" si="467">IF(AND(M838="НКД",B838="Д"),AA838*НКД,0)+IF(AND(M838="РПЛ",B838="А"),AA838*РукПЛ,0)+IF(AND(M838="РСтж",B838="А"),AB838*РукСт+AC838*РукИСт,0)+IF(M838="ФГТ",AB838*РукРФа+AC838*РукИна,0)</f>
        <v>0</v>
      </c>
      <c r="BB838" s="44">
        <f t="shared" ref="BB838:BB901" si="468">IF(M838="РК",IF(OR(B838="С",B838="М"),(AB838*РСМ+AC838*РСМИ),0),0)+IF(M838="РК",IF(B838="Б",(AB838*РБ+AC838*РБИ),0),0)+IF(M838="РК",IF(B838="А",(AB838*РНКР+AC838*РНКРИн),0),0)+IF(AND(Q838="ПАкр"),AA838*0.3)</f>
        <v>0</v>
      </c>
      <c r="BC838" s="44">
        <f t="shared" ref="BC838:BC901" si="469">IF(M838="РДП",IF(B838="А",AA838*РРА,IF(OR(B838="С",B838="М"),AA838*РРСМ,IF(B838="Б",AA838*РРБ,0))),IF(M838="РДИ",AA838*РДП,0))</f>
        <v>0</v>
      </c>
      <c r="BD838" s="44">
        <f t="shared" ref="BD838:BD901" si="470">IF(M838="ЧГ",AA838*ЧГ,IF(M838="ПГ",AA838*ПГ,IF(M838="ТЕСТ",ТГИЭ*AF838,IF(M838="СГ",AA838*СГ,0))))</f>
        <v>0</v>
      </c>
      <c r="BE838" s="45">
        <f t="shared" ref="BE838:BE901" si="471">SUM(AL838:BD838)</f>
        <v>21</v>
      </c>
      <c r="BF838" s="46"/>
      <c r="BG838" s="47">
        <f t="shared" ref="BG838:BG901" si="472">IF(OR(K838="1;1",K838="1;2",K838=1,K838="3;1",K838="3;2",K838=3,K838="5;1",K838="5;2",K838=5,K838="7;1",K838="7;2",K838=7,K838="9;1",K838="9;2",K838=9,K838=11),SUM(AL838:AN838),0)</f>
        <v>0</v>
      </c>
      <c r="BH838" s="47">
        <f t="shared" ref="BH838:BH901" si="473">IF(BG838&lt;&gt;0,SUM(N838:P838)/2,0)</f>
        <v>0</v>
      </c>
      <c r="BI838" s="47">
        <f t="shared" ref="BI838:BI901" si="474">IF(OR(K838="1;1",K838="1;2",K838=1,K838="3;1",K838="3;2",K838=3,K838="5;1",K838="5;2",K838=5,K838="7;1",K838="7;2",K838=7,K838="9;1",K838="9;2",K838=9,K838=11),SUM(AO838:BD838),0)</f>
        <v>0</v>
      </c>
      <c r="BJ838" s="48">
        <f t="shared" ref="BJ838:BJ901" si="475">IF(OR(K838="2;3",K838="2;4",K838=2,K838="4;3",K838="4;4",K838=4,K838="6;3",K838="6;4",K838=6,K838="8;3",K838="8;4",K838=8,K838="10;3",K838="10;4",K838=10,K838=12),SUM(AL838:AN838),0)</f>
        <v>0</v>
      </c>
      <c r="BK838" s="48">
        <f t="shared" ref="BK838:BK901" si="476">IF(BJ838&lt;&gt;0,SUM(N838:P838)/2,0)</f>
        <v>0</v>
      </c>
      <c r="BL838" s="48">
        <f t="shared" ref="BL838:BL901" si="477">IF(OR(K838="2;3",K838="2;4",K838=2,K838="4;3",K838="4;4",K838=4,K838="6;3",K838="6;4",K838=6,K838="8;3",K838="8;4",K838=8,K838="10;3",K838="10;4",K838=10,K838=12),SUM(AO838:BD838),0)</f>
        <v>21</v>
      </c>
    </row>
    <row r="839" spans="1:64" s="2" customFormat="1" ht="30" customHeight="1">
      <c r="A839" s="29" t="str">
        <f t="shared" si="444"/>
        <v>Д</v>
      </c>
      <c r="B839" s="29" t="str">
        <f t="shared" si="445"/>
        <v>М</v>
      </c>
      <c r="C839" s="30" t="s">
        <v>259</v>
      </c>
      <c r="D839" s="31" t="str">
        <f t="shared" si="446"/>
        <v>'01.04.02</v>
      </c>
      <c r="E839" s="32" t="str">
        <f t="shared" si="447"/>
        <v>Теория вероятностей и математическая статистика</v>
      </c>
      <c r="F839" s="33" t="s">
        <v>154</v>
      </c>
      <c r="G839" s="33" t="s">
        <v>75</v>
      </c>
      <c r="H839" s="34"/>
      <c r="I839" s="34"/>
      <c r="J839" s="35" t="s">
        <v>171</v>
      </c>
      <c r="K839" s="36">
        <v>4</v>
      </c>
      <c r="L839" s="36">
        <v>18</v>
      </c>
      <c r="M839" s="37" t="s">
        <v>173</v>
      </c>
      <c r="N839" s="36"/>
      <c r="O839" s="36"/>
      <c r="P839" s="36"/>
      <c r="Q839" s="37"/>
      <c r="R839" s="36"/>
      <c r="S839" s="36"/>
      <c r="T839" s="36"/>
      <c r="U839" s="36">
        <v>21</v>
      </c>
      <c r="V839" s="36"/>
      <c r="W839" s="39" t="str">
        <f t="shared" si="448"/>
        <v>НПМмд</v>
      </c>
      <c r="X839" s="36" t="s">
        <v>133</v>
      </c>
      <c r="Y839" s="36">
        <v>1</v>
      </c>
      <c r="Z839" s="36">
        <v>1</v>
      </c>
      <c r="AA839" s="39">
        <f t="shared" si="449"/>
        <v>2</v>
      </c>
      <c r="AB839" s="36">
        <v>2</v>
      </c>
      <c r="AC839" s="36"/>
      <c r="AD839" s="40">
        <f t="shared" si="450"/>
        <v>1</v>
      </c>
      <c r="AE839" s="41">
        <f t="shared" si="451"/>
        <v>1</v>
      </c>
      <c r="AF839" s="41">
        <f t="shared" si="452"/>
        <v>2</v>
      </c>
      <c r="AG839" s="42" t="s">
        <v>80</v>
      </c>
      <c r="AH839" s="37" t="s">
        <v>81</v>
      </c>
      <c r="AI839" s="37" t="s">
        <v>94</v>
      </c>
      <c r="AJ839" s="43" t="s">
        <v>138</v>
      </c>
      <c r="AK839" s="37"/>
      <c r="AL839" s="44">
        <f t="shared" si="453"/>
        <v>0</v>
      </c>
      <c r="AM839" s="44">
        <f t="shared" si="454"/>
        <v>0</v>
      </c>
      <c r="AN839" s="44">
        <f t="shared" si="455"/>
        <v>0</v>
      </c>
      <c r="AO839" s="44">
        <f t="shared" si="456"/>
        <v>0</v>
      </c>
      <c r="AP839" s="44">
        <f t="shared" si="457"/>
        <v>0</v>
      </c>
      <c r="AQ839" s="44">
        <f t="shared" si="458"/>
        <v>0</v>
      </c>
      <c r="AR839" s="44">
        <f t="shared" si="459"/>
        <v>0</v>
      </c>
      <c r="AS839" s="44">
        <f t="shared" si="460"/>
        <v>0</v>
      </c>
      <c r="AT839" s="44">
        <f t="shared" si="461"/>
        <v>0</v>
      </c>
      <c r="AU839" s="44">
        <f t="shared" si="462"/>
        <v>0</v>
      </c>
      <c r="AV839" s="44">
        <f>IF(M839="ПП",РПП*AA839*(U839/1.5),IF(M839="ВП",ВПр*AA839*(U839/1.5),IF(M839="РПА",РПА*AA839*(U839/1.5),IF(M839="КПА",кпа*AA839*(U839/1.5),0))))</f>
        <v>42</v>
      </c>
      <c r="AW839" s="44">
        <f t="shared" si="463"/>
        <v>0</v>
      </c>
      <c r="AX839" s="44">
        <f t="shared" si="464"/>
        <v>0</v>
      </c>
      <c r="AY839" s="44">
        <f t="shared" si="465"/>
        <v>0</v>
      </c>
      <c r="AZ839" s="44">
        <f t="shared" si="466"/>
        <v>0</v>
      </c>
      <c r="BA839" s="44">
        <f t="shared" si="467"/>
        <v>0</v>
      </c>
      <c r="BB839" s="44">
        <f t="shared" si="468"/>
        <v>0</v>
      </c>
      <c r="BC839" s="44">
        <f t="shared" si="469"/>
        <v>0</v>
      </c>
      <c r="BD839" s="44">
        <f t="shared" si="470"/>
        <v>0</v>
      </c>
      <c r="BE839" s="45">
        <f t="shared" si="471"/>
        <v>42</v>
      </c>
      <c r="BF839" s="46"/>
      <c r="BG839" s="47">
        <f t="shared" si="472"/>
        <v>0</v>
      </c>
      <c r="BH839" s="47">
        <f t="shared" si="473"/>
        <v>0</v>
      </c>
      <c r="BI839" s="47">
        <f t="shared" si="474"/>
        <v>0</v>
      </c>
      <c r="BJ839" s="48">
        <f t="shared" si="475"/>
        <v>0</v>
      </c>
      <c r="BK839" s="48">
        <f t="shared" si="476"/>
        <v>0</v>
      </c>
      <c r="BL839" s="48">
        <f t="shared" si="477"/>
        <v>42</v>
      </c>
    </row>
    <row r="840" spans="1:64" s="2" customFormat="1" ht="30" customHeight="1">
      <c r="A840" s="29" t="str">
        <f t="shared" si="444"/>
        <v>Д</v>
      </c>
      <c r="B840" s="29" t="str">
        <f t="shared" si="445"/>
        <v>М</v>
      </c>
      <c r="C840" s="30" t="s">
        <v>259</v>
      </c>
      <c r="D840" s="31" t="str">
        <f t="shared" si="446"/>
        <v>'01.04.02</v>
      </c>
      <c r="E840" s="32" t="str">
        <f t="shared" si="447"/>
        <v>Теория вероятностей и математическая статистика</v>
      </c>
      <c r="F840" s="33" t="s">
        <v>154</v>
      </c>
      <c r="G840" s="33" t="s">
        <v>75</v>
      </c>
      <c r="H840" s="34"/>
      <c r="I840" s="34"/>
      <c r="J840" s="35" t="s">
        <v>171</v>
      </c>
      <c r="K840" s="36">
        <v>4</v>
      </c>
      <c r="L840" s="36">
        <v>18</v>
      </c>
      <c r="M840" s="37" t="s">
        <v>173</v>
      </c>
      <c r="N840" s="36"/>
      <c r="O840" s="36"/>
      <c r="P840" s="36"/>
      <c r="Q840" s="37"/>
      <c r="R840" s="36"/>
      <c r="S840" s="36"/>
      <c r="T840" s="36"/>
      <c r="U840" s="36">
        <v>21</v>
      </c>
      <c r="V840" s="36"/>
      <c r="W840" s="39" t="str">
        <f t="shared" si="448"/>
        <v>НПМмд</v>
      </c>
      <c r="X840" s="36" t="s">
        <v>133</v>
      </c>
      <c r="Y840" s="36">
        <v>1</v>
      </c>
      <c r="Z840" s="36">
        <v>1</v>
      </c>
      <c r="AA840" s="39">
        <f t="shared" si="449"/>
        <v>1</v>
      </c>
      <c r="AB840" s="36">
        <v>1</v>
      </c>
      <c r="AC840" s="36"/>
      <c r="AD840" s="40">
        <f t="shared" si="450"/>
        <v>1</v>
      </c>
      <c r="AE840" s="41">
        <f t="shared" si="451"/>
        <v>1</v>
      </c>
      <c r="AF840" s="41">
        <f t="shared" si="452"/>
        <v>1</v>
      </c>
      <c r="AG840" s="42" t="s">
        <v>80</v>
      </c>
      <c r="AH840" s="37" t="s">
        <v>81</v>
      </c>
      <c r="AI840" s="37" t="s">
        <v>94</v>
      </c>
      <c r="AJ840" s="43" t="s">
        <v>150</v>
      </c>
      <c r="AK840" s="37"/>
      <c r="AL840" s="44">
        <f t="shared" si="453"/>
        <v>0</v>
      </c>
      <c r="AM840" s="44">
        <f t="shared" si="454"/>
        <v>0</v>
      </c>
      <c r="AN840" s="44">
        <f t="shared" si="455"/>
        <v>0</v>
      </c>
      <c r="AO840" s="44">
        <f t="shared" si="456"/>
        <v>0</v>
      </c>
      <c r="AP840" s="44">
        <f t="shared" si="457"/>
        <v>0</v>
      </c>
      <c r="AQ840" s="44">
        <f t="shared" si="458"/>
        <v>0</v>
      </c>
      <c r="AR840" s="44">
        <f t="shared" si="459"/>
        <v>0</v>
      </c>
      <c r="AS840" s="44">
        <f t="shared" si="460"/>
        <v>0</v>
      </c>
      <c r="AT840" s="44">
        <f t="shared" si="461"/>
        <v>0</v>
      </c>
      <c r="AU840" s="44">
        <f t="shared" si="462"/>
        <v>0</v>
      </c>
      <c r="AV840" s="44">
        <f>IF(M840="ПП",РПП*AA840*(U840/1.5),IF(M840="ВП",ВПр*AA840*(U840/1.5),IF(M840="РПА",РПА*AA840*(U840/1.5),IF(M840="КПА",кпа*AA840*(U840/1.5),0))))</f>
        <v>21</v>
      </c>
      <c r="AW840" s="44">
        <f t="shared" si="463"/>
        <v>0</v>
      </c>
      <c r="AX840" s="44">
        <f t="shared" si="464"/>
        <v>0</v>
      </c>
      <c r="AY840" s="44">
        <f t="shared" si="465"/>
        <v>0</v>
      </c>
      <c r="AZ840" s="44">
        <f t="shared" si="466"/>
        <v>0</v>
      </c>
      <c r="BA840" s="44">
        <f t="shared" si="467"/>
        <v>0</v>
      </c>
      <c r="BB840" s="44">
        <f t="shared" si="468"/>
        <v>0</v>
      </c>
      <c r="BC840" s="44">
        <f t="shared" si="469"/>
        <v>0</v>
      </c>
      <c r="BD840" s="44">
        <f t="shared" si="470"/>
        <v>0</v>
      </c>
      <c r="BE840" s="45">
        <f t="shared" si="471"/>
        <v>21</v>
      </c>
      <c r="BF840" s="46"/>
      <c r="BG840" s="47">
        <f t="shared" si="472"/>
        <v>0</v>
      </c>
      <c r="BH840" s="47">
        <f t="shared" si="473"/>
        <v>0</v>
      </c>
      <c r="BI840" s="47">
        <f t="shared" si="474"/>
        <v>0</v>
      </c>
      <c r="BJ840" s="48">
        <f t="shared" si="475"/>
        <v>0</v>
      </c>
      <c r="BK840" s="48">
        <f t="shared" si="476"/>
        <v>0</v>
      </c>
      <c r="BL840" s="48">
        <f t="shared" si="477"/>
        <v>21</v>
      </c>
    </row>
    <row r="841" spans="1:64" s="2" customFormat="1" ht="30" customHeight="1">
      <c r="A841" s="29" t="str">
        <f t="shared" si="444"/>
        <v>Д</v>
      </c>
      <c r="B841" s="29" t="str">
        <f t="shared" si="445"/>
        <v>М</v>
      </c>
      <c r="C841" s="30" t="s">
        <v>259</v>
      </c>
      <c r="D841" s="31" t="str">
        <f t="shared" si="446"/>
        <v>'01.04.02</v>
      </c>
      <c r="E841" s="32" t="str">
        <f t="shared" si="447"/>
        <v>Теория вероятностей и математическая статистика</v>
      </c>
      <c r="F841" s="33" t="s">
        <v>154</v>
      </c>
      <c r="G841" s="33" t="s">
        <v>75</v>
      </c>
      <c r="H841" s="34"/>
      <c r="I841" s="34"/>
      <c r="J841" s="35" t="s">
        <v>171</v>
      </c>
      <c r="K841" s="36">
        <v>4</v>
      </c>
      <c r="L841" s="36">
        <v>18</v>
      </c>
      <c r="M841" s="37" t="s">
        <v>173</v>
      </c>
      <c r="N841" s="36"/>
      <c r="O841" s="36"/>
      <c r="P841" s="36"/>
      <c r="Q841" s="37"/>
      <c r="R841" s="36"/>
      <c r="S841" s="36"/>
      <c r="T841" s="36"/>
      <c r="U841" s="36">
        <v>21</v>
      </c>
      <c r="V841" s="36"/>
      <c r="W841" s="39" t="str">
        <f t="shared" si="448"/>
        <v>НПМмд</v>
      </c>
      <c r="X841" s="36" t="s">
        <v>133</v>
      </c>
      <c r="Y841" s="36">
        <v>1</v>
      </c>
      <c r="Z841" s="36">
        <v>1</v>
      </c>
      <c r="AA841" s="39">
        <f t="shared" si="449"/>
        <v>2</v>
      </c>
      <c r="AB841" s="36">
        <v>2</v>
      </c>
      <c r="AC841" s="36"/>
      <c r="AD841" s="40">
        <f t="shared" si="450"/>
        <v>1</v>
      </c>
      <c r="AE841" s="41">
        <f t="shared" si="451"/>
        <v>1</v>
      </c>
      <c r="AF841" s="41">
        <f t="shared" si="452"/>
        <v>2</v>
      </c>
      <c r="AG841" s="42" t="s">
        <v>93</v>
      </c>
      <c r="AH841" s="37" t="s">
        <v>100</v>
      </c>
      <c r="AI841" s="37" t="s">
        <v>94</v>
      </c>
      <c r="AJ841" s="50" t="s">
        <v>203</v>
      </c>
      <c r="AK841" s="37"/>
      <c r="AL841" s="44">
        <f t="shared" si="453"/>
        <v>0</v>
      </c>
      <c r="AM841" s="44">
        <f t="shared" si="454"/>
        <v>0</v>
      </c>
      <c r="AN841" s="44">
        <f t="shared" si="455"/>
        <v>0</v>
      </c>
      <c r="AO841" s="44">
        <f t="shared" si="456"/>
        <v>0</v>
      </c>
      <c r="AP841" s="44">
        <f t="shared" si="457"/>
        <v>0</v>
      </c>
      <c r="AQ841" s="44">
        <f t="shared" si="458"/>
        <v>0</v>
      </c>
      <c r="AR841" s="44">
        <f t="shared" si="459"/>
        <v>0</v>
      </c>
      <c r="AS841" s="44">
        <f t="shared" si="460"/>
        <v>0</v>
      </c>
      <c r="AT841" s="44">
        <f t="shared" si="461"/>
        <v>0</v>
      </c>
      <c r="AU841" s="44">
        <f t="shared" si="462"/>
        <v>0</v>
      </c>
      <c r="AV841" s="44">
        <f>IF(M841="ПП",РПП*AA841*(U841/1.5),IF(M841="ВП",ВПр*AA841*(U841/1.5),IF(M841="РПА",РПА*AA841*(U841/1.5),IF(M841="КПА",кпа*AA841*(U841/1.5),0))))</f>
        <v>42</v>
      </c>
      <c r="AW841" s="44">
        <f t="shared" si="463"/>
        <v>0</v>
      </c>
      <c r="AX841" s="44">
        <f t="shared" si="464"/>
        <v>0</v>
      </c>
      <c r="AY841" s="44">
        <f t="shared" si="465"/>
        <v>0</v>
      </c>
      <c r="AZ841" s="44">
        <f t="shared" si="466"/>
        <v>0</v>
      </c>
      <c r="BA841" s="44">
        <f t="shared" si="467"/>
        <v>0</v>
      </c>
      <c r="BB841" s="44">
        <f t="shared" si="468"/>
        <v>0</v>
      </c>
      <c r="BC841" s="44">
        <f t="shared" si="469"/>
        <v>0</v>
      </c>
      <c r="BD841" s="44">
        <f t="shared" si="470"/>
        <v>0</v>
      </c>
      <c r="BE841" s="45">
        <f t="shared" si="471"/>
        <v>42</v>
      </c>
      <c r="BF841" s="46"/>
      <c r="BG841" s="47">
        <f t="shared" si="472"/>
        <v>0</v>
      </c>
      <c r="BH841" s="47">
        <f t="shared" si="473"/>
        <v>0</v>
      </c>
      <c r="BI841" s="47">
        <f t="shared" si="474"/>
        <v>0</v>
      </c>
      <c r="BJ841" s="48">
        <f t="shared" si="475"/>
        <v>0</v>
      </c>
      <c r="BK841" s="48">
        <f t="shared" si="476"/>
        <v>0</v>
      </c>
      <c r="BL841" s="48">
        <f t="shared" si="477"/>
        <v>42</v>
      </c>
    </row>
    <row r="842" spans="1:64" s="2" customFormat="1" ht="30" customHeight="1">
      <c r="A842" s="29" t="str">
        <f t="shared" si="444"/>
        <v>Д</v>
      </c>
      <c r="B842" s="29" t="str">
        <f t="shared" si="445"/>
        <v>М</v>
      </c>
      <c r="C842" s="30" t="s">
        <v>259</v>
      </c>
      <c r="D842" s="31" t="str">
        <f t="shared" si="446"/>
        <v>'01.04.02</v>
      </c>
      <c r="E842" s="32" t="str">
        <f t="shared" si="447"/>
        <v>Теория вероятностей и математическая статистика</v>
      </c>
      <c r="F842" s="33" t="s">
        <v>154</v>
      </c>
      <c r="G842" s="33" t="s">
        <v>75</v>
      </c>
      <c r="H842" s="34"/>
      <c r="I842" s="34"/>
      <c r="J842" s="35" t="s">
        <v>171</v>
      </c>
      <c r="K842" s="36">
        <v>4</v>
      </c>
      <c r="L842" s="36">
        <v>18</v>
      </c>
      <c r="M842" s="37" t="s">
        <v>173</v>
      </c>
      <c r="N842" s="36"/>
      <c r="O842" s="36"/>
      <c r="P842" s="36"/>
      <c r="Q842" s="37"/>
      <c r="R842" s="36"/>
      <c r="S842" s="36"/>
      <c r="T842" s="36"/>
      <c r="U842" s="36">
        <v>21</v>
      </c>
      <c r="V842" s="36"/>
      <c r="W842" s="39" t="str">
        <f t="shared" si="448"/>
        <v>НПМмд</v>
      </c>
      <c r="X842" s="36" t="s">
        <v>133</v>
      </c>
      <c r="Y842" s="36">
        <v>1</v>
      </c>
      <c r="Z842" s="36">
        <v>1</v>
      </c>
      <c r="AA842" s="39">
        <f t="shared" si="449"/>
        <v>1</v>
      </c>
      <c r="AB842" s="36">
        <v>1</v>
      </c>
      <c r="AC842" s="36"/>
      <c r="AD842" s="40">
        <f t="shared" si="450"/>
        <v>1</v>
      </c>
      <c r="AE842" s="41">
        <f t="shared" si="451"/>
        <v>1</v>
      </c>
      <c r="AF842" s="41">
        <f t="shared" si="452"/>
        <v>1</v>
      </c>
      <c r="AG842" s="42" t="s">
        <v>80</v>
      </c>
      <c r="AH842" s="37" t="s">
        <v>81</v>
      </c>
      <c r="AI842" s="37" t="s">
        <v>94</v>
      </c>
      <c r="AJ842" s="43" t="s">
        <v>124</v>
      </c>
      <c r="AK842" s="37"/>
      <c r="AL842" s="44">
        <f t="shared" si="453"/>
        <v>0</v>
      </c>
      <c r="AM842" s="44">
        <f t="shared" si="454"/>
        <v>0</v>
      </c>
      <c r="AN842" s="44">
        <f t="shared" si="455"/>
        <v>0</v>
      </c>
      <c r="AO842" s="44">
        <f t="shared" si="456"/>
        <v>0</v>
      </c>
      <c r="AP842" s="44">
        <f t="shared" si="457"/>
        <v>0</v>
      </c>
      <c r="AQ842" s="44">
        <f t="shared" si="458"/>
        <v>0</v>
      </c>
      <c r="AR842" s="44">
        <f t="shared" si="459"/>
        <v>0</v>
      </c>
      <c r="AS842" s="44">
        <f t="shared" si="460"/>
        <v>0</v>
      </c>
      <c r="AT842" s="44">
        <f t="shared" si="461"/>
        <v>0</v>
      </c>
      <c r="AU842" s="44">
        <f t="shared" si="462"/>
        <v>0</v>
      </c>
      <c r="AV842" s="44">
        <f>IF(M842="ПП",РПП*AA842*(U842/1.5),IF(M842="ВП",ВПр*AA842*(U842/1.5),IF(M842="РПА",РПА*AA842*(U842/1.5),IF(M842="КПА",кпа*AA842*(U842/1.5),0))))</f>
        <v>21</v>
      </c>
      <c r="AW842" s="44">
        <f t="shared" si="463"/>
        <v>0</v>
      </c>
      <c r="AX842" s="44">
        <f t="shared" si="464"/>
        <v>0</v>
      </c>
      <c r="AY842" s="44">
        <f t="shared" si="465"/>
        <v>0</v>
      </c>
      <c r="AZ842" s="44">
        <f t="shared" si="466"/>
        <v>0</v>
      </c>
      <c r="BA842" s="44">
        <f t="shared" si="467"/>
        <v>0</v>
      </c>
      <c r="BB842" s="44">
        <f t="shared" si="468"/>
        <v>0</v>
      </c>
      <c r="BC842" s="44">
        <f t="shared" si="469"/>
        <v>0</v>
      </c>
      <c r="BD842" s="44">
        <f t="shared" si="470"/>
        <v>0</v>
      </c>
      <c r="BE842" s="45">
        <f t="shared" si="471"/>
        <v>21</v>
      </c>
      <c r="BF842" s="46"/>
      <c r="BG842" s="47">
        <f t="shared" si="472"/>
        <v>0</v>
      </c>
      <c r="BH842" s="47">
        <f t="shared" si="473"/>
        <v>0</v>
      </c>
      <c r="BI842" s="47">
        <f t="shared" si="474"/>
        <v>0</v>
      </c>
      <c r="BJ842" s="48">
        <f t="shared" si="475"/>
        <v>0</v>
      </c>
      <c r="BK842" s="48">
        <f t="shared" si="476"/>
        <v>0</v>
      </c>
      <c r="BL842" s="48">
        <f t="shared" si="477"/>
        <v>21</v>
      </c>
    </row>
    <row r="843" spans="1:64" s="2" customFormat="1" ht="30" customHeight="1">
      <c r="A843" s="29" t="str">
        <f t="shared" si="444"/>
        <v>Д</v>
      </c>
      <c r="B843" s="29" t="str">
        <f t="shared" si="445"/>
        <v>М</v>
      </c>
      <c r="C843" s="30" t="s">
        <v>259</v>
      </c>
      <c r="D843" s="31" t="str">
        <f t="shared" si="446"/>
        <v>'01.04.02</v>
      </c>
      <c r="E843" s="32" t="str">
        <f t="shared" si="447"/>
        <v>Теория вероятностей и математическая статистика</v>
      </c>
      <c r="F843" s="33" t="s">
        <v>154</v>
      </c>
      <c r="G843" s="33" t="s">
        <v>75</v>
      </c>
      <c r="H843" s="34"/>
      <c r="I843" s="34"/>
      <c r="J843" s="35" t="s">
        <v>171</v>
      </c>
      <c r="K843" s="36">
        <v>4</v>
      </c>
      <c r="L843" s="36">
        <v>18</v>
      </c>
      <c r="M843" s="37" t="s">
        <v>173</v>
      </c>
      <c r="N843" s="36"/>
      <c r="O843" s="36"/>
      <c r="P843" s="36"/>
      <c r="Q843" s="37"/>
      <c r="R843" s="36"/>
      <c r="S843" s="36"/>
      <c r="T843" s="36"/>
      <c r="U843" s="36">
        <v>21</v>
      </c>
      <c r="V843" s="36"/>
      <c r="W843" s="39" t="str">
        <f t="shared" si="448"/>
        <v>НПМмд</v>
      </c>
      <c r="X843" s="36" t="s">
        <v>133</v>
      </c>
      <c r="Y843" s="36">
        <v>1</v>
      </c>
      <c r="Z843" s="36">
        <v>1</v>
      </c>
      <c r="AA843" s="39">
        <f t="shared" si="449"/>
        <v>1</v>
      </c>
      <c r="AB843" s="36">
        <v>1</v>
      </c>
      <c r="AC843" s="36"/>
      <c r="AD843" s="40">
        <f t="shared" si="450"/>
        <v>1</v>
      </c>
      <c r="AE843" s="41">
        <f t="shared" si="451"/>
        <v>1</v>
      </c>
      <c r="AF843" s="41">
        <f t="shared" si="452"/>
        <v>1</v>
      </c>
      <c r="AG843" s="42" t="s">
        <v>80</v>
      </c>
      <c r="AH843" s="37" t="s">
        <v>81</v>
      </c>
      <c r="AI843" s="37" t="s">
        <v>94</v>
      </c>
      <c r="AJ843" s="51" t="s">
        <v>99</v>
      </c>
      <c r="AK843" s="37"/>
      <c r="AL843" s="44">
        <f t="shared" si="453"/>
        <v>0</v>
      </c>
      <c r="AM843" s="44">
        <f t="shared" si="454"/>
        <v>0</v>
      </c>
      <c r="AN843" s="44">
        <f t="shared" si="455"/>
        <v>0</v>
      </c>
      <c r="AO843" s="44">
        <f t="shared" si="456"/>
        <v>0</v>
      </c>
      <c r="AP843" s="44">
        <f t="shared" si="457"/>
        <v>0</v>
      </c>
      <c r="AQ843" s="44">
        <f t="shared" si="458"/>
        <v>0</v>
      </c>
      <c r="AR843" s="44">
        <f t="shared" si="459"/>
        <v>0</v>
      </c>
      <c r="AS843" s="44">
        <f t="shared" si="460"/>
        <v>0</v>
      </c>
      <c r="AT843" s="44">
        <f t="shared" si="461"/>
        <v>0</v>
      </c>
      <c r="AU843" s="44">
        <f t="shared" si="462"/>
        <v>0</v>
      </c>
      <c r="AV843" s="44">
        <f>IF(M843="ПП",РПП*AA843*(U843/1.5),IF(M843="ВП",ВПр*AA843*(U843/1.5),IF(M843="РПА",РПА*AA843*(U843/1.5),IF(M843="КПА",кпа*AA843*(U843/1.5),0))))</f>
        <v>21</v>
      </c>
      <c r="AW843" s="44">
        <f t="shared" si="463"/>
        <v>0</v>
      </c>
      <c r="AX843" s="44">
        <f t="shared" si="464"/>
        <v>0</v>
      </c>
      <c r="AY843" s="44">
        <f t="shared" si="465"/>
        <v>0</v>
      </c>
      <c r="AZ843" s="44">
        <f t="shared" si="466"/>
        <v>0</v>
      </c>
      <c r="BA843" s="44">
        <f t="shared" si="467"/>
        <v>0</v>
      </c>
      <c r="BB843" s="44">
        <f t="shared" si="468"/>
        <v>0</v>
      </c>
      <c r="BC843" s="44">
        <f t="shared" si="469"/>
        <v>0</v>
      </c>
      <c r="BD843" s="44">
        <f t="shared" si="470"/>
        <v>0</v>
      </c>
      <c r="BE843" s="45">
        <f t="shared" si="471"/>
        <v>21</v>
      </c>
      <c r="BF843" s="46"/>
      <c r="BG843" s="47">
        <f t="shared" si="472"/>
        <v>0</v>
      </c>
      <c r="BH843" s="47">
        <f t="shared" si="473"/>
        <v>0</v>
      </c>
      <c r="BI843" s="47">
        <f t="shared" si="474"/>
        <v>0</v>
      </c>
      <c r="BJ843" s="48">
        <f t="shared" si="475"/>
        <v>0</v>
      </c>
      <c r="BK843" s="48">
        <f t="shared" si="476"/>
        <v>0</v>
      </c>
      <c r="BL843" s="48">
        <f t="shared" si="477"/>
        <v>21</v>
      </c>
    </row>
    <row r="844" spans="1:64" s="2" customFormat="1" ht="30" customHeight="1">
      <c r="A844" s="29" t="str">
        <f t="shared" si="444"/>
        <v>Д</v>
      </c>
      <c r="B844" s="29" t="str">
        <f t="shared" si="445"/>
        <v>М</v>
      </c>
      <c r="C844" s="30" t="s">
        <v>259</v>
      </c>
      <c r="D844" s="31" t="str">
        <f t="shared" si="446"/>
        <v>'01.04.02</v>
      </c>
      <c r="E844" s="32" t="str">
        <f t="shared" si="447"/>
        <v>Теория вероятностей и математическая статистика</v>
      </c>
      <c r="F844" s="33" t="s">
        <v>154</v>
      </c>
      <c r="G844" s="33" t="s">
        <v>75</v>
      </c>
      <c r="H844" s="34"/>
      <c r="I844" s="34"/>
      <c r="J844" s="35" t="s">
        <v>171</v>
      </c>
      <c r="K844" s="38">
        <v>4</v>
      </c>
      <c r="L844" s="36">
        <v>18</v>
      </c>
      <c r="M844" s="37" t="s">
        <v>173</v>
      </c>
      <c r="N844" s="38"/>
      <c r="O844" s="38"/>
      <c r="P844" s="38"/>
      <c r="Q844" s="37"/>
      <c r="R844" s="38"/>
      <c r="S844" s="38"/>
      <c r="T844" s="38"/>
      <c r="U844" s="38">
        <v>21</v>
      </c>
      <c r="V844" s="38"/>
      <c r="W844" s="39" t="str">
        <f t="shared" si="448"/>
        <v>НПМмд</v>
      </c>
      <c r="X844" s="36" t="s">
        <v>133</v>
      </c>
      <c r="Y844" s="36">
        <v>1</v>
      </c>
      <c r="Z844" s="36">
        <v>1</v>
      </c>
      <c r="AA844" s="39">
        <f t="shared" si="449"/>
        <v>2</v>
      </c>
      <c r="AB844" s="36">
        <v>2</v>
      </c>
      <c r="AC844" s="36"/>
      <c r="AD844" s="40">
        <f t="shared" si="450"/>
        <v>1</v>
      </c>
      <c r="AE844" s="41">
        <f t="shared" si="451"/>
        <v>1</v>
      </c>
      <c r="AF844" s="41">
        <f t="shared" si="452"/>
        <v>2</v>
      </c>
      <c r="AG844" s="42" t="s">
        <v>80</v>
      </c>
      <c r="AH844" s="37" t="s">
        <v>81</v>
      </c>
      <c r="AI844" s="37" t="s">
        <v>94</v>
      </c>
      <c r="AJ844" s="43" t="s">
        <v>146</v>
      </c>
      <c r="AK844" s="37"/>
      <c r="AL844" s="44">
        <f t="shared" si="453"/>
        <v>0</v>
      </c>
      <c r="AM844" s="44">
        <f t="shared" si="454"/>
        <v>0</v>
      </c>
      <c r="AN844" s="44">
        <f t="shared" si="455"/>
        <v>0</v>
      </c>
      <c r="AO844" s="44">
        <f t="shared" si="456"/>
        <v>0</v>
      </c>
      <c r="AP844" s="44">
        <f t="shared" si="457"/>
        <v>0</v>
      </c>
      <c r="AQ844" s="44">
        <f t="shared" si="458"/>
        <v>0</v>
      </c>
      <c r="AR844" s="44">
        <f t="shared" si="459"/>
        <v>0</v>
      </c>
      <c r="AS844" s="44">
        <f t="shared" si="460"/>
        <v>0</v>
      </c>
      <c r="AT844" s="44">
        <f t="shared" si="461"/>
        <v>0</v>
      </c>
      <c r="AU844" s="44">
        <f t="shared" si="462"/>
        <v>0</v>
      </c>
      <c r="AV844" s="44">
        <f>IF(M844="ПП",РПП*AA844*(U844/1.5),IF(M844="ВП",ВПр*AA844*(U844/1.5),IF(M844="РПА",РПА*AA844*(U844/1.5),IF(M844="КПА",кпа*AA844*(U844/1.5),0))))</f>
        <v>42</v>
      </c>
      <c r="AW844" s="44">
        <f t="shared" si="463"/>
        <v>0</v>
      </c>
      <c r="AX844" s="44">
        <f t="shared" si="464"/>
        <v>0</v>
      </c>
      <c r="AY844" s="44">
        <f t="shared" si="465"/>
        <v>0</v>
      </c>
      <c r="AZ844" s="44">
        <f t="shared" si="466"/>
        <v>0</v>
      </c>
      <c r="BA844" s="44">
        <f t="shared" si="467"/>
        <v>0</v>
      </c>
      <c r="BB844" s="44">
        <f t="shared" si="468"/>
        <v>0</v>
      </c>
      <c r="BC844" s="44">
        <f t="shared" si="469"/>
        <v>0</v>
      </c>
      <c r="BD844" s="44">
        <f t="shared" si="470"/>
        <v>0</v>
      </c>
      <c r="BE844" s="45">
        <f t="shared" si="471"/>
        <v>42</v>
      </c>
      <c r="BF844" s="46"/>
      <c r="BG844" s="47">
        <f t="shared" si="472"/>
        <v>0</v>
      </c>
      <c r="BH844" s="47">
        <f t="shared" si="473"/>
        <v>0</v>
      </c>
      <c r="BI844" s="47">
        <f t="shared" si="474"/>
        <v>0</v>
      </c>
      <c r="BJ844" s="48">
        <f t="shared" si="475"/>
        <v>0</v>
      </c>
      <c r="BK844" s="48">
        <f t="shared" si="476"/>
        <v>0</v>
      </c>
      <c r="BL844" s="48">
        <f t="shared" si="477"/>
        <v>42</v>
      </c>
    </row>
    <row r="845" spans="1:64" s="2" customFormat="1" ht="30" customHeight="1">
      <c r="A845" s="29" t="str">
        <f t="shared" si="444"/>
        <v>Д</v>
      </c>
      <c r="B845" s="29" t="str">
        <f t="shared" si="445"/>
        <v>М</v>
      </c>
      <c r="C845" s="30" t="s">
        <v>259</v>
      </c>
      <c r="D845" s="31" t="str">
        <f t="shared" si="446"/>
        <v>'01.04.02</v>
      </c>
      <c r="E845" s="32" t="str">
        <f t="shared" si="447"/>
        <v>Теория вероятностей и математическая статистика</v>
      </c>
      <c r="F845" s="33" t="s">
        <v>174</v>
      </c>
      <c r="G845" s="33" t="s">
        <v>75</v>
      </c>
      <c r="H845" s="34"/>
      <c r="I845" s="34"/>
      <c r="J845" s="35" t="s">
        <v>175</v>
      </c>
      <c r="K845" s="36">
        <v>4</v>
      </c>
      <c r="L845" s="36">
        <v>18</v>
      </c>
      <c r="M845" s="37" t="s">
        <v>176</v>
      </c>
      <c r="N845" s="36"/>
      <c r="O845" s="36"/>
      <c r="P845" s="36"/>
      <c r="Q845" s="37" t="s">
        <v>177</v>
      </c>
      <c r="R845" s="36"/>
      <c r="S845" s="36"/>
      <c r="T845" s="36"/>
      <c r="U845" s="36"/>
      <c r="V845" s="36"/>
      <c r="W845" s="39" t="str">
        <f t="shared" si="448"/>
        <v>НПМмд</v>
      </c>
      <c r="X845" s="36" t="s">
        <v>133</v>
      </c>
      <c r="Y845" s="36">
        <v>1</v>
      </c>
      <c r="Z845" s="36">
        <v>1</v>
      </c>
      <c r="AA845" s="39">
        <f t="shared" si="449"/>
        <v>2</v>
      </c>
      <c r="AB845" s="36">
        <v>2</v>
      </c>
      <c r="AC845" s="36"/>
      <c r="AD845" s="40">
        <f t="shared" si="450"/>
        <v>1</v>
      </c>
      <c r="AE845" s="41">
        <f t="shared" si="451"/>
        <v>1</v>
      </c>
      <c r="AF845" s="41">
        <f t="shared" si="452"/>
        <v>2</v>
      </c>
      <c r="AG845" s="42" t="s">
        <v>80</v>
      </c>
      <c r="AH845" s="37" t="s">
        <v>169</v>
      </c>
      <c r="AI845" s="37"/>
      <c r="AJ845" s="55" t="s">
        <v>170</v>
      </c>
      <c r="AK845" s="37"/>
      <c r="AL845" s="44">
        <f t="shared" si="453"/>
        <v>0</v>
      </c>
      <c r="AM845" s="44">
        <f t="shared" si="454"/>
        <v>0</v>
      </c>
      <c r="AN845" s="44">
        <f t="shared" si="455"/>
        <v>0</v>
      </c>
      <c r="AO845" s="44">
        <f t="shared" si="456"/>
        <v>0</v>
      </c>
      <c r="AP845" s="44">
        <f t="shared" si="457"/>
        <v>0</v>
      </c>
      <c r="AQ845" s="44">
        <f t="shared" si="458"/>
        <v>0</v>
      </c>
      <c r="AR845" s="44">
        <f t="shared" si="459"/>
        <v>0</v>
      </c>
      <c r="AS845" s="44">
        <f t="shared" si="460"/>
        <v>0</v>
      </c>
      <c r="AT845" s="44">
        <f t="shared" si="461"/>
        <v>0</v>
      </c>
      <c r="AU845" s="44">
        <f t="shared" si="462"/>
        <v>0</v>
      </c>
      <c r="AV845" s="44">
        <f>IF(M845="ПП",РПП*AA845*(U845/1.5),IF(M845="ВП",ВПр*AA845*(U845/1.5),IF(M845="РПА",РПА*AA845*(U845/1.5),IF(M845="КПА",кпа*AA845*(U845/1.5),0))))</f>
        <v>0</v>
      </c>
      <c r="AW845" s="44">
        <f t="shared" si="463"/>
        <v>0</v>
      </c>
      <c r="AX845" s="44">
        <f t="shared" si="464"/>
        <v>0</v>
      </c>
      <c r="AY845" s="44">
        <f t="shared" si="465"/>
        <v>0</v>
      </c>
      <c r="AZ845" s="44">
        <f t="shared" si="466"/>
        <v>0</v>
      </c>
      <c r="BA845" s="44">
        <f t="shared" si="467"/>
        <v>0</v>
      </c>
      <c r="BB845" s="44">
        <f t="shared" si="468"/>
        <v>52</v>
      </c>
      <c r="BC845" s="44">
        <f t="shared" si="469"/>
        <v>0</v>
      </c>
      <c r="BD845" s="44">
        <f t="shared" si="470"/>
        <v>0</v>
      </c>
      <c r="BE845" s="45">
        <f t="shared" si="471"/>
        <v>52</v>
      </c>
      <c r="BF845" s="46"/>
      <c r="BG845" s="47">
        <f t="shared" si="472"/>
        <v>0</v>
      </c>
      <c r="BH845" s="47">
        <f t="shared" si="473"/>
        <v>0</v>
      </c>
      <c r="BI845" s="47">
        <f t="shared" si="474"/>
        <v>0</v>
      </c>
      <c r="BJ845" s="48">
        <f t="shared" si="475"/>
        <v>0</v>
      </c>
      <c r="BK845" s="48">
        <f t="shared" si="476"/>
        <v>0</v>
      </c>
      <c r="BL845" s="48">
        <f t="shared" si="477"/>
        <v>52</v>
      </c>
    </row>
    <row r="846" spans="1:64" s="2" customFormat="1" ht="30" customHeight="1">
      <c r="A846" s="29" t="str">
        <f t="shared" si="444"/>
        <v>Д</v>
      </c>
      <c r="B846" s="29" t="str">
        <f t="shared" si="445"/>
        <v>М</v>
      </c>
      <c r="C846" s="30" t="s">
        <v>259</v>
      </c>
      <c r="D846" s="31" t="str">
        <f t="shared" si="446"/>
        <v>'01.04.02</v>
      </c>
      <c r="E846" s="32" t="str">
        <f t="shared" si="447"/>
        <v>Теория вероятностей и математическая статистика</v>
      </c>
      <c r="F846" s="33" t="s">
        <v>174</v>
      </c>
      <c r="G846" s="33" t="s">
        <v>75</v>
      </c>
      <c r="H846" s="34"/>
      <c r="I846" s="34"/>
      <c r="J846" s="35" t="s">
        <v>175</v>
      </c>
      <c r="K846" s="36">
        <v>4</v>
      </c>
      <c r="L846" s="36">
        <v>18</v>
      </c>
      <c r="M846" s="37" t="s">
        <v>176</v>
      </c>
      <c r="N846" s="36"/>
      <c r="O846" s="36"/>
      <c r="P846" s="36"/>
      <c r="Q846" s="37" t="s">
        <v>177</v>
      </c>
      <c r="R846" s="36"/>
      <c r="S846" s="36"/>
      <c r="T846" s="36"/>
      <c r="U846" s="36"/>
      <c r="V846" s="36"/>
      <c r="W846" s="39" t="str">
        <f t="shared" si="448"/>
        <v>НПМмд</v>
      </c>
      <c r="X846" s="36" t="s">
        <v>133</v>
      </c>
      <c r="Y846" s="36">
        <v>1</v>
      </c>
      <c r="Z846" s="36">
        <v>1</v>
      </c>
      <c r="AA846" s="39">
        <f t="shared" si="449"/>
        <v>1</v>
      </c>
      <c r="AB846" s="36"/>
      <c r="AC846" s="36">
        <v>1</v>
      </c>
      <c r="AD846" s="40">
        <f t="shared" si="450"/>
        <v>1</v>
      </c>
      <c r="AE846" s="41">
        <f t="shared" si="451"/>
        <v>1</v>
      </c>
      <c r="AF846" s="41">
        <f t="shared" si="452"/>
        <v>1</v>
      </c>
      <c r="AG846" s="42" t="s">
        <v>80</v>
      </c>
      <c r="AH846" s="37" t="s">
        <v>81</v>
      </c>
      <c r="AI846" s="37" t="s">
        <v>94</v>
      </c>
      <c r="AJ846" s="43" t="s">
        <v>119</v>
      </c>
      <c r="AK846" s="37"/>
      <c r="AL846" s="44">
        <f t="shared" si="453"/>
        <v>0</v>
      </c>
      <c r="AM846" s="44">
        <f t="shared" si="454"/>
        <v>0</v>
      </c>
      <c r="AN846" s="44">
        <f t="shared" si="455"/>
        <v>0</v>
      </c>
      <c r="AO846" s="44">
        <f t="shared" si="456"/>
        <v>0</v>
      </c>
      <c r="AP846" s="44">
        <f t="shared" si="457"/>
        <v>0</v>
      </c>
      <c r="AQ846" s="44">
        <f t="shared" si="458"/>
        <v>0</v>
      </c>
      <c r="AR846" s="44">
        <f t="shared" si="459"/>
        <v>0</v>
      </c>
      <c r="AS846" s="44">
        <f t="shared" si="460"/>
        <v>0</v>
      </c>
      <c r="AT846" s="44">
        <f t="shared" si="461"/>
        <v>0</v>
      </c>
      <c r="AU846" s="44">
        <f t="shared" si="462"/>
        <v>0</v>
      </c>
      <c r="AV846" s="44">
        <f>IF(M846="ПП",РПП*AA846*(U846/1.5),IF(M846="ВП",ВПр*AA846*(U846/1.5),IF(M846="РПА",РПА*AA846*(U846/1.5),IF(M846="КПА",кпа*AA846*(U846/1.5),0))))</f>
        <v>0</v>
      </c>
      <c r="AW846" s="44">
        <f t="shared" si="463"/>
        <v>0</v>
      </c>
      <c r="AX846" s="44">
        <f t="shared" si="464"/>
        <v>0</v>
      </c>
      <c r="AY846" s="44">
        <f t="shared" si="465"/>
        <v>0</v>
      </c>
      <c r="AZ846" s="44">
        <f t="shared" si="466"/>
        <v>0</v>
      </c>
      <c r="BA846" s="44">
        <f t="shared" si="467"/>
        <v>0</v>
      </c>
      <c r="BB846" s="44">
        <f t="shared" si="468"/>
        <v>36</v>
      </c>
      <c r="BC846" s="44">
        <f t="shared" si="469"/>
        <v>0</v>
      </c>
      <c r="BD846" s="44">
        <f t="shared" si="470"/>
        <v>0</v>
      </c>
      <c r="BE846" s="45">
        <f t="shared" si="471"/>
        <v>36</v>
      </c>
      <c r="BF846" s="46"/>
      <c r="BG846" s="47">
        <f t="shared" si="472"/>
        <v>0</v>
      </c>
      <c r="BH846" s="47">
        <f t="shared" si="473"/>
        <v>0</v>
      </c>
      <c r="BI846" s="47">
        <f t="shared" si="474"/>
        <v>0</v>
      </c>
      <c r="BJ846" s="48">
        <f t="shared" si="475"/>
        <v>0</v>
      </c>
      <c r="BK846" s="48">
        <f t="shared" si="476"/>
        <v>0</v>
      </c>
      <c r="BL846" s="48">
        <f t="shared" si="477"/>
        <v>36</v>
      </c>
    </row>
    <row r="847" spans="1:64" s="2" customFormat="1" ht="30" customHeight="1">
      <c r="A847" s="29" t="str">
        <f t="shared" si="444"/>
        <v>Д</v>
      </c>
      <c r="B847" s="29" t="str">
        <f t="shared" si="445"/>
        <v>М</v>
      </c>
      <c r="C847" s="30" t="s">
        <v>259</v>
      </c>
      <c r="D847" s="31" t="str">
        <f t="shared" si="446"/>
        <v>'01.04.02</v>
      </c>
      <c r="E847" s="32" t="str">
        <f t="shared" si="447"/>
        <v>Теория вероятностей и математическая статистика</v>
      </c>
      <c r="F847" s="33" t="s">
        <v>174</v>
      </c>
      <c r="G847" s="33" t="s">
        <v>75</v>
      </c>
      <c r="H847" s="34"/>
      <c r="I847" s="34"/>
      <c r="J847" s="35" t="s">
        <v>175</v>
      </c>
      <c r="K847" s="36">
        <v>4</v>
      </c>
      <c r="L847" s="36">
        <v>18</v>
      </c>
      <c r="M847" s="37" t="s">
        <v>176</v>
      </c>
      <c r="N847" s="36"/>
      <c r="O847" s="36"/>
      <c r="P847" s="36"/>
      <c r="Q847" s="37" t="s">
        <v>177</v>
      </c>
      <c r="R847" s="36"/>
      <c r="S847" s="36"/>
      <c r="T847" s="36"/>
      <c r="U847" s="36"/>
      <c r="V847" s="36"/>
      <c r="W847" s="39" t="str">
        <f t="shared" si="448"/>
        <v>НПМмд</v>
      </c>
      <c r="X847" s="36" t="s">
        <v>133</v>
      </c>
      <c r="Y847" s="36">
        <v>1</v>
      </c>
      <c r="Z847" s="36">
        <v>1</v>
      </c>
      <c r="AA847" s="39">
        <f t="shared" si="449"/>
        <v>2</v>
      </c>
      <c r="AB847" s="36">
        <v>2</v>
      </c>
      <c r="AC847" s="36"/>
      <c r="AD847" s="40">
        <f t="shared" si="450"/>
        <v>1</v>
      </c>
      <c r="AE847" s="41">
        <f t="shared" si="451"/>
        <v>1</v>
      </c>
      <c r="AF847" s="41">
        <f t="shared" si="452"/>
        <v>2</v>
      </c>
      <c r="AG847" s="42" t="s">
        <v>80</v>
      </c>
      <c r="AH847" s="37" t="s">
        <v>81</v>
      </c>
      <c r="AI847" s="37" t="s">
        <v>94</v>
      </c>
      <c r="AJ847" s="43" t="s">
        <v>138</v>
      </c>
      <c r="AK847" s="37"/>
      <c r="AL847" s="44">
        <f t="shared" si="453"/>
        <v>0</v>
      </c>
      <c r="AM847" s="44">
        <f t="shared" si="454"/>
        <v>0</v>
      </c>
      <c r="AN847" s="44">
        <f t="shared" si="455"/>
        <v>0</v>
      </c>
      <c r="AO847" s="44">
        <f t="shared" si="456"/>
        <v>0</v>
      </c>
      <c r="AP847" s="44">
        <f t="shared" si="457"/>
        <v>0</v>
      </c>
      <c r="AQ847" s="44">
        <f t="shared" si="458"/>
        <v>0</v>
      </c>
      <c r="AR847" s="44">
        <f t="shared" si="459"/>
        <v>0</v>
      </c>
      <c r="AS847" s="44">
        <f t="shared" si="460"/>
        <v>0</v>
      </c>
      <c r="AT847" s="44">
        <f t="shared" si="461"/>
        <v>0</v>
      </c>
      <c r="AU847" s="44">
        <f t="shared" si="462"/>
        <v>0</v>
      </c>
      <c r="AV847" s="44">
        <f>IF(M847="ПП",РПП*AA847*(U847/1.5),IF(M847="ВП",ВПр*AA847*(U847/1.5),IF(M847="РПА",РПА*AA847*(U847/1.5),IF(M847="КПА",кпа*AA847*(U847/1.5),0))))</f>
        <v>0</v>
      </c>
      <c r="AW847" s="44">
        <f t="shared" si="463"/>
        <v>0</v>
      </c>
      <c r="AX847" s="44">
        <f t="shared" si="464"/>
        <v>0</v>
      </c>
      <c r="AY847" s="44">
        <f t="shared" si="465"/>
        <v>0</v>
      </c>
      <c r="AZ847" s="44">
        <f t="shared" si="466"/>
        <v>0</v>
      </c>
      <c r="BA847" s="44">
        <f t="shared" si="467"/>
        <v>0</v>
      </c>
      <c r="BB847" s="44">
        <f t="shared" si="468"/>
        <v>52</v>
      </c>
      <c r="BC847" s="44">
        <f t="shared" si="469"/>
        <v>0</v>
      </c>
      <c r="BD847" s="44">
        <f t="shared" si="470"/>
        <v>0</v>
      </c>
      <c r="BE847" s="45">
        <f t="shared" si="471"/>
        <v>52</v>
      </c>
      <c r="BF847" s="46"/>
      <c r="BG847" s="47">
        <f t="shared" si="472"/>
        <v>0</v>
      </c>
      <c r="BH847" s="47">
        <f t="shared" si="473"/>
        <v>0</v>
      </c>
      <c r="BI847" s="47">
        <f t="shared" si="474"/>
        <v>0</v>
      </c>
      <c r="BJ847" s="48">
        <f t="shared" si="475"/>
        <v>0</v>
      </c>
      <c r="BK847" s="48">
        <f t="shared" si="476"/>
        <v>0</v>
      </c>
      <c r="BL847" s="48">
        <f t="shared" si="477"/>
        <v>52</v>
      </c>
    </row>
    <row r="848" spans="1:64" s="2" customFormat="1" ht="30" customHeight="1">
      <c r="A848" s="29" t="str">
        <f t="shared" si="444"/>
        <v>Д</v>
      </c>
      <c r="B848" s="29" t="str">
        <f t="shared" si="445"/>
        <v>М</v>
      </c>
      <c r="C848" s="30" t="s">
        <v>259</v>
      </c>
      <c r="D848" s="31" t="str">
        <f t="shared" si="446"/>
        <v>'01.04.02</v>
      </c>
      <c r="E848" s="32" t="str">
        <f t="shared" si="447"/>
        <v>Теория вероятностей и математическая статистика</v>
      </c>
      <c r="F848" s="33" t="s">
        <v>174</v>
      </c>
      <c r="G848" s="33" t="s">
        <v>75</v>
      </c>
      <c r="H848" s="34"/>
      <c r="I848" s="34"/>
      <c r="J848" s="35" t="s">
        <v>175</v>
      </c>
      <c r="K848" s="36">
        <v>4</v>
      </c>
      <c r="L848" s="36">
        <v>18</v>
      </c>
      <c r="M848" s="37" t="s">
        <v>176</v>
      </c>
      <c r="N848" s="36"/>
      <c r="O848" s="36"/>
      <c r="P848" s="36"/>
      <c r="Q848" s="37" t="s">
        <v>177</v>
      </c>
      <c r="R848" s="36"/>
      <c r="S848" s="36"/>
      <c r="T848" s="36"/>
      <c r="U848" s="36"/>
      <c r="V848" s="36"/>
      <c r="W848" s="39" t="str">
        <f t="shared" si="448"/>
        <v>НПМмд</v>
      </c>
      <c r="X848" s="36" t="s">
        <v>133</v>
      </c>
      <c r="Y848" s="36">
        <v>1</v>
      </c>
      <c r="Z848" s="36">
        <v>1</v>
      </c>
      <c r="AA848" s="39">
        <f t="shared" si="449"/>
        <v>1</v>
      </c>
      <c r="AB848" s="36">
        <v>1</v>
      </c>
      <c r="AC848" s="36"/>
      <c r="AD848" s="40">
        <f t="shared" si="450"/>
        <v>1</v>
      </c>
      <c r="AE848" s="41">
        <f t="shared" si="451"/>
        <v>1</v>
      </c>
      <c r="AF848" s="41">
        <f t="shared" si="452"/>
        <v>1</v>
      </c>
      <c r="AG848" s="42" t="s">
        <v>80</v>
      </c>
      <c r="AH848" s="37" t="s">
        <v>81</v>
      </c>
      <c r="AI848" s="37" t="s">
        <v>94</v>
      </c>
      <c r="AJ848" s="43" t="s">
        <v>150</v>
      </c>
      <c r="AK848" s="37"/>
      <c r="AL848" s="44">
        <f t="shared" si="453"/>
        <v>0</v>
      </c>
      <c r="AM848" s="44">
        <f t="shared" si="454"/>
        <v>0</v>
      </c>
      <c r="AN848" s="44">
        <f t="shared" si="455"/>
        <v>0</v>
      </c>
      <c r="AO848" s="44">
        <f t="shared" si="456"/>
        <v>0</v>
      </c>
      <c r="AP848" s="44">
        <f t="shared" si="457"/>
        <v>0</v>
      </c>
      <c r="AQ848" s="44">
        <f t="shared" si="458"/>
        <v>0</v>
      </c>
      <c r="AR848" s="44">
        <f t="shared" si="459"/>
        <v>0</v>
      </c>
      <c r="AS848" s="44">
        <f t="shared" si="460"/>
        <v>0</v>
      </c>
      <c r="AT848" s="44">
        <f t="shared" si="461"/>
        <v>0</v>
      </c>
      <c r="AU848" s="44">
        <f t="shared" si="462"/>
        <v>0</v>
      </c>
      <c r="AV848" s="44">
        <f>IF(M848="ПП",РПП*AA848*(U848/1.5),IF(M848="ВП",ВПр*AA848*(U848/1.5),IF(M848="РПА",РПА*AA848*(U848/1.5),IF(M848="КПА",кпа*AA848*(U848/1.5),0))))</f>
        <v>0</v>
      </c>
      <c r="AW848" s="44">
        <f t="shared" si="463"/>
        <v>0</v>
      </c>
      <c r="AX848" s="44">
        <f t="shared" si="464"/>
        <v>0</v>
      </c>
      <c r="AY848" s="44">
        <f t="shared" si="465"/>
        <v>0</v>
      </c>
      <c r="AZ848" s="44">
        <f t="shared" si="466"/>
        <v>0</v>
      </c>
      <c r="BA848" s="44">
        <f t="shared" si="467"/>
        <v>0</v>
      </c>
      <c r="BB848" s="44">
        <f t="shared" si="468"/>
        <v>26</v>
      </c>
      <c r="BC848" s="44">
        <f t="shared" si="469"/>
        <v>0</v>
      </c>
      <c r="BD848" s="44">
        <f t="shared" si="470"/>
        <v>0</v>
      </c>
      <c r="BE848" s="45">
        <f t="shared" si="471"/>
        <v>26</v>
      </c>
      <c r="BF848" s="46"/>
      <c r="BG848" s="47">
        <f t="shared" si="472"/>
        <v>0</v>
      </c>
      <c r="BH848" s="47">
        <f t="shared" si="473"/>
        <v>0</v>
      </c>
      <c r="BI848" s="47">
        <f t="shared" si="474"/>
        <v>0</v>
      </c>
      <c r="BJ848" s="48">
        <f t="shared" si="475"/>
        <v>0</v>
      </c>
      <c r="BK848" s="48">
        <f t="shared" si="476"/>
        <v>0</v>
      </c>
      <c r="BL848" s="48">
        <f t="shared" si="477"/>
        <v>26</v>
      </c>
    </row>
    <row r="849" spans="1:64" s="2" customFormat="1" ht="30" customHeight="1">
      <c r="A849" s="29" t="str">
        <f t="shared" si="444"/>
        <v>Д</v>
      </c>
      <c r="B849" s="29" t="str">
        <f t="shared" si="445"/>
        <v>М</v>
      </c>
      <c r="C849" s="30" t="s">
        <v>259</v>
      </c>
      <c r="D849" s="31" t="str">
        <f t="shared" si="446"/>
        <v>'01.04.02</v>
      </c>
      <c r="E849" s="32" t="str">
        <f t="shared" si="447"/>
        <v>Теория вероятностей и математическая статистика</v>
      </c>
      <c r="F849" s="33" t="s">
        <v>174</v>
      </c>
      <c r="G849" s="33" t="s">
        <v>75</v>
      </c>
      <c r="H849" s="34"/>
      <c r="I849" s="34"/>
      <c r="J849" s="35" t="s">
        <v>175</v>
      </c>
      <c r="K849" s="36">
        <v>4</v>
      </c>
      <c r="L849" s="36">
        <v>18</v>
      </c>
      <c r="M849" s="37" t="s">
        <v>176</v>
      </c>
      <c r="N849" s="36"/>
      <c r="O849" s="36"/>
      <c r="P849" s="36"/>
      <c r="Q849" s="37" t="s">
        <v>177</v>
      </c>
      <c r="R849" s="36"/>
      <c r="S849" s="36"/>
      <c r="T849" s="36"/>
      <c r="U849" s="36"/>
      <c r="V849" s="36"/>
      <c r="W849" s="39" t="str">
        <f t="shared" si="448"/>
        <v>НПМмд</v>
      </c>
      <c r="X849" s="36" t="s">
        <v>133</v>
      </c>
      <c r="Y849" s="36">
        <v>1</v>
      </c>
      <c r="Z849" s="36">
        <v>1</v>
      </c>
      <c r="AA849" s="39">
        <f t="shared" si="449"/>
        <v>2</v>
      </c>
      <c r="AB849" s="36">
        <v>2</v>
      </c>
      <c r="AC849" s="36"/>
      <c r="AD849" s="40">
        <f t="shared" si="450"/>
        <v>1</v>
      </c>
      <c r="AE849" s="41">
        <f t="shared" si="451"/>
        <v>1</v>
      </c>
      <c r="AF849" s="41">
        <f t="shared" si="452"/>
        <v>2</v>
      </c>
      <c r="AG849" s="42" t="s">
        <v>93</v>
      </c>
      <c r="AH849" s="37" t="s">
        <v>100</v>
      </c>
      <c r="AI849" s="37" t="s">
        <v>94</v>
      </c>
      <c r="AJ849" s="50" t="s">
        <v>203</v>
      </c>
      <c r="AK849" s="37"/>
      <c r="AL849" s="44">
        <f t="shared" si="453"/>
        <v>0</v>
      </c>
      <c r="AM849" s="44">
        <f t="shared" si="454"/>
        <v>0</v>
      </c>
      <c r="AN849" s="44">
        <f t="shared" si="455"/>
        <v>0</v>
      </c>
      <c r="AO849" s="44">
        <f t="shared" si="456"/>
        <v>0</v>
      </c>
      <c r="AP849" s="44">
        <f t="shared" si="457"/>
        <v>0</v>
      </c>
      <c r="AQ849" s="44">
        <f t="shared" si="458"/>
        <v>0</v>
      </c>
      <c r="AR849" s="44">
        <f t="shared" si="459"/>
        <v>0</v>
      </c>
      <c r="AS849" s="44">
        <f t="shared" si="460"/>
        <v>0</v>
      </c>
      <c r="AT849" s="44">
        <f t="shared" si="461"/>
        <v>0</v>
      </c>
      <c r="AU849" s="44">
        <f t="shared" si="462"/>
        <v>0</v>
      </c>
      <c r="AV849" s="44">
        <f>IF(M849="ПП",РПП*AA849*(U849/1.5),IF(M849="ВП",ВПр*AA849*(U849/1.5),IF(M849="РПА",РПА*AA849*(U849/1.5),IF(M849="КПА",кпа*AA849*(U849/1.5),0))))</f>
        <v>0</v>
      </c>
      <c r="AW849" s="44">
        <f t="shared" si="463"/>
        <v>0</v>
      </c>
      <c r="AX849" s="44">
        <f t="shared" si="464"/>
        <v>0</v>
      </c>
      <c r="AY849" s="44">
        <f t="shared" si="465"/>
        <v>0</v>
      </c>
      <c r="AZ849" s="44">
        <f t="shared" si="466"/>
        <v>0</v>
      </c>
      <c r="BA849" s="44">
        <f t="shared" si="467"/>
        <v>0</v>
      </c>
      <c r="BB849" s="44">
        <f t="shared" si="468"/>
        <v>52</v>
      </c>
      <c r="BC849" s="44">
        <f t="shared" si="469"/>
        <v>0</v>
      </c>
      <c r="BD849" s="44">
        <f t="shared" si="470"/>
        <v>0</v>
      </c>
      <c r="BE849" s="45">
        <f t="shared" si="471"/>
        <v>52</v>
      </c>
      <c r="BF849" s="46"/>
      <c r="BG849" s="47">
        <f t="shared" si="472"/>
        <v>0</v>
      </c>
      <c r="BH849" s="47">
        <f t="shared" si="473"/>
        <v>0</v>
      </c>
      <c r="BI849" s="47">
        <f t="shared" si="474"/>
        <v>0</v>
      </c>
      <c r="BJ849" s="48">
        <f t="shared" si="475"/>
        <v>0</v>
      </c>
      <c r="BK849" s="48">
        <f t="shared" si="476"/>
        <v>0</v>
      </c>
      <c r="BL849" s="48">
        <f t="shared" si="477"/>
        <v>52</v>
      </c>
    </row>
    <row r="850" spans="1:64" s="2" customFormat="1" ht="30" customHeight="1">
      <c r="A850" s="29" t="str">
        <f t="shared" si="444"/>
        <v>Д</v>
      </c>
      <c r="B850" s="29" t="str">
        <f t="shared" si="445"/>
        <v>М</v>
      </c>
      <c r="C850" s="30" t="s">
        <v>259</v>
      </c>
      <c r="D850" s="31" t="str">
        <f t="shared" si="446"/>
        <v>'01.04.02</v>
      </c>
      <c r="E850" s="32" t="str">
        <f t="shared" si="447"/>
        <v>Теория вероятностей и математическая статистика</v>
      </c>
      <c r="F850" s="33" t="s">
        <v>174</v>
      </c>
      <c r="G850" s="33" t="s">
        <v>75</v>
      </c>
      <c r="H850" s="34"/>
      <c r="I850" s="34"/>
      <c r="J850" s="35" t="s">
        <v>175</v>
      </c>
      <c r="K850" s="36">
        <v>4</v>
      </c>
      <c r="L850" s="36">
        <v>18</v>
      </c>
      <c r="M850" s="37" t="s">
        <v>176</v>
      </c>
      <c r="N850" s="36"/>
      <c r="O850" s="36"/>
      <c r="P850" s="36"/>
      <c r="Q850" s="37" t="s">
        <v>177</v>
      </c>
      <c r="R850" s="36"/>
      <c r="S850" s="36"/>
      <c r="T850" s="36"/>
      <c r="U850" s="36"/>
      <c r="V850" s="36"/>
      <c r="W850" s="39" t="str">
        <f t="shared" si="448"/>
        <v>НПМмд</v>
      </c>
      <c r="X850" s="36" t="s">
        <v>133</v>
      </c>
      <c r="Y850" s="36">
        <v>1</v>
      </c>
      <c r="Z850" s="36">
        <v>1</v>
      </c>
      <c r="AA850" s="39">
        <f t="shared" si="449"/>
        <v>1</v>
      </c>
      <c r="AB850" s="36">
        <v>1</v>
      </c>
      <c r="AC850" s="36"/>
      <c r="AD850" s="40">
        <f t="shared" si="450"/>
        <v>1</v>
      </c>
      <c r="AE850" s="41">
        <f t="shared" si="451"/>
        <v>1</v>
      </c>
      <c r="AF850" s="41">
        <f t="shared" si="452"/>
        <v>1</v>
      </c>
      <c r="AG850" s="42" t="s">
        <v>80</v>
      </c>
      <c r="AH850" s="37" t="s">
        <v>81</v>
      </c>
      <c r="AI850" s="37" t="s">
        <v>94</v>
      </c>
      <c r="AJ850" s="43" t="s">
        <v>124</v>
      </c>
      <c r="AK850" s="37"/>
      <c r="AL850" s="44">
        <f t="shared" si="453"/>
        <v>0</v>
      </c>
      <c r="AM850" s="44">
        <f t="shared" si="454"/>
        <v>0</v>
      </c>
      <c r="AN850" s="44">
        <f t="shared" si="455"/>
        <v>0</v>
      </c>
      <c r="AO850" s="44">
        <f t="shared" si="456"/>
        <v>0</v>
      </c>
      <c r="AP850" s="44">
        <f t="shared" si="457"/>
        <v>0</v>
      </c>
      <c r="AQ850" s="44">
        <f t="shared" si="458"/>
        <v>0</v>
      </c>
      <c r="AR850" s="44">
        <f t="shared" si="459"/>
        <v>0</v>
      </c>
      <c r="AS850" s="44">
        <f t="shared" si="460"/>
        <v>0</v>
      </c>
      <c r="AT850" s="44">
        <f t="shared" si="461"/>
        <v>0</v>
      </c>
      <c r="AU850" s="44">
        <f t="shared" si="462"/>
        <v>0</v>
      </c>
      <c r="AV850" s="44">
        <f>IF(M850="ПП",РПП*AA850*(U850/1.5),IF(M850="ВП",ВПр*AA850*(U850/1.5),IF(M850="РПА",РПА*AA850*(U850/1.5),IF(M850="КПА",кпа*AA850*(U850/1.5),0))))</f>
        <v>0</v>
      </c>
      <c r="AW850" s="44">
        <f t="shared" si="463"/>
        <v>0</v>
      </c>
      <c r="AX850" s="44">
        <f t="shared" si="464"/>
        <v>0</v>
      </c>
      <c r="AY850" s="44">
        <f t="shared" si="465"/>
        <v>0</v>
      </c>
      <c r="AZ850" s="44">
        <f t="shared" si="466"/>
        <v>0</v>
      </c>
      <c r="BA850" s="44">
        <f t="shared" si="467"/>
        <v>0</v>
      </c>
      <c r="BB850" s="44">
        <f t="shared" si="468"/>
        <v>26</v>
      </c>
      <c r="BC850" s="44">
        <f t="shared" si="469"/>
        <v>0</v>
      </c>
      <c r="BD850" s="44">
        <f t="shared" si="470"/>
        <v>0</v>
      </c>
      <c r="BE850" s="45">
        <f t="shared" si="471"/>
        <v>26</v>
      </c>
      <c r="BF850" s="46"/>
      <c r="BG850" s="47">
        <f t="shared" si="472"/>
        <v>0</v>
      </c>
      <c r="BH850" s="47">
        <f t="shared" si="473"/>
        <v>0</v>
      </c>
      <c r="BI850" s="47">
        <f t="shared" si="474"/>
        <v>0</v>
      </c>
      <c r="BJ850" s="48">
        <f t="shared" si="475"/>
        <v>0</v>
      </c>
      <c r="BK850" s="48">
        <f t="shared" si="476"/>
        <v>0</v>
      </c>
      <c r="BL850" s="48">
        <f t="shared" si="477"/>
        <v>26</v>
      </c>
    </row>
    <row r="851" spans="1:64" s="2" customFormat="1" ht="30" customHeight="1">
      <c r="A851" s="29" t="str">
        <f t="shared" si="444"/>
        <v>Д</v>
      </c>
      <c r="B851" s="29" t="str">
        <f t="shared" si="445"/>
        <v>М</v>
      </c>
      <c r="C851" s="30" t="s">
        <v>259</v>
      </c>
      <c r="D851" s="31" t="str">
        <f t="shared" si="446"/>
        <v>'01.04.02</v>
      </c>
      <c r="E851" s="32" t="str">
        <f t="shared" si="447"/>
        <v>Теория вероятностей и математическая статистика</v>
      </c>
      <c r="F851" s="33" t="s">
        <v>174</v>
      </c>
      <c r="G851" s="33" t="s">
        <v>75</v>
      </c>
      <c r="H851" s="34"/>
      <c r="I851" s="34"/>
      <c r="J851" s="35" t="s">
        <v>175</v>
      </c>
      <c r="K851" s="36">
        <v>4</v>
      </c>
      <c r="L851" s="36">
        <v>18</v>
      </c>
      <c r="M851" s="37" t="s">
        <v>176</v>
      </c>
      <c r="N851" s="36"/>
      <c r="O851" s="36"/>
      <c r="P851" s="36"/>
      <c r="Q851" s="37" t="s">
        <v>177</v>
      </c>
      <c r="R851" s="36"/>
      <c r="S851" s="36"/>
      <c r="T851" s="36"/>
      <c r="U851" s="36"/>
      <c r="V851" s="36"/>
      <c r="W851" s="39" t="str">
        <f t="shared" si="448"/>
        <v>НПМмд</v>
      </c>
      <c r="X851" s="36" t="s">
        <v>133</v>
      </c>
      <c r="Y851" s="36">
        <v>1</v>
      </c>
      <c r="Z851" s="36">
        <v>1</v>
      </c>
      <c r="AA851" s="39">
        <f t="shared" si="449"/>
        <v>1</v>
      </c>
      <c r="AB851" s="36">
        <v>1</v>
      </c>
      <c r="AC851" s="36"/>
      <c r="AD851" s="40">
        <f t="shared" si="450"/>
        <v>1</v>
      </c>
      <c r="AE851" s="41">
        <f t="shared" si="451"/>
        <v>1</v>
      </c>
      <c r="AF851" s="41">
        <f t="shared" si="452"/>
        <v>1</v>
      </c>
      <c r="AG851" s="42" t="s">
        <v>80</v>
      </c>
      <c r="AH851" s="37" t="s">
        <v>81</v>
      </c>
      <c r="AI851" s="37" t="s">
        <v>94</v>
      </c>
      <c r="AJ851" s="51" t="s">
        <v>99</v>
      </c>
      <c r="AK851" s="37"/>
      <c r="AL851" s="44">
        <f t="shared" si="453"/>
        <v>0</v>
      </c>
      <c r="AM851" s="44">
        <f t="shared" si="454"/>
        <v>0</v>
      </c>
      <c r="AN851" s="44">
        <f t="shared" si="455"/>
        <v>0</v>
      </c>
      <c r="AO851" s="44">
        <f t="shared" si="456"/>
        <v>0</v>
      </c>
      <c r="AP851" s="44">
        <f t="shared" si="457"/>
        <v>0</v>
      </c>
      <c r="AQ851" s="44">
        <f t="shared" si="458"/>
        <v>0</v>
      </c>
      <c r="AR851" s="44">
        <f t="shared" si="459"/>
        <v>0</v>
      </c>
      <c r="AS851" s="44">
        <f t="shared" si="460"/>
        <v>0</v>
      </c>
      <c r="AT851" s="44">
        <f t="shared" si="461"/>
        <v>0</v>
      </c>
      <c r="AU851" s="44">
        <f t="shared" si="462"/>
        <v>0</v>
      </c>
      <c r="AV851" s="44">
        <f>IF(M851="ПП",РПП*AA851*(U851/1.5),IF(M851="ВП",ВПр*AA851*(U851/1.5),IF(M851="РПА",РПА*AA851*(U851/1.5),IF(M851="КПА",кпа*AA851*(U851/1.5),0))))</f>
        <v>0</v>
      </c>
      <c r="AW851" s="44">
        <f t="shared" si="463"/>
        <v>0</v>
      </c>
      <c r="AX851" s="44">
        <f t="shared" si="464"/>
        <v>0</v>
      </c>
      <c r="AY851" s="44">
        <f t="shared" si="465"/>
        <v>0</v>
      </c>
      <c r="AZ851" s="44">
        <f t="shared" si="466"/>
        <v>0</v>
      </c>
      <c r="BA851" s="44">
        <f t="shared" si="467"/>
        <v>0</v>
      </c>
      <c r="BB851" s="44">
        <f t="shared" si="468"/>
        <v>26</v>
      </c>
      <c r="BC851" s="44">
        <f t="shared" si="469"/>
        <v>0</v>
      </c>
      <c r="BD851" s="44">
        <f t="shared" si="470"/>
        <v>0</v>
      </c>
      <c r="BE851" s="45">
        <f t="shared" si="471"/>
        <v>26</v>
      </c>
      <c r="BF851" s="46"/>
      <c r="BG851" s="47">
        <f t="shared" si="472"/>
        <v>0</v>
      </c>
      <c r="BH851" s="47">
        <f t="shared" si="473"/>
        <v>0</v>
      </c>
      <c r="BI851" s="47">
        <f t="shared" si="474"/>
        <v>0</v>
      </c>
      <c r="BJ851" s="48">
        <f t="shared" si="475"/>
        <v>0</v>
      </c>
      <c r="BK851" s="48">
        <f t="shared" si="476"/>
        <v>0</v>
      </c>
      <c r="BL851" s="48">
        <f t="shared" si="477"/>
        <v>26</v>
      </c>
    </row>
    <row r="852" spans="1:64" s="2" customFormat="1" ht="30" customHeight="1">
      <c r="A852" s="29" t="str">
        <f t="shared" si="444"/>
        <v>Д</v>
      </c>
      <c r="B852" s="29" t="str">
        <f t="shared" si="445"/>
        <v>М</v>
      </c>
      <c r="C852" s="30" t="s">
        <v>259</v>
      </c>
      <c r="D852" s="31" t="str">
        <f t="shared" si="446"/>
        <v>'01.04.02</v>
      </c>
      <c r="E852" s="32" t="str">
        <f t="shared" si="447"/>
        <v>Теория вероятностей и математическая статистика</v>
      </c>
      <c r="F852" s="33" t="s">
        <v>174</v>
      </c>
      <c r="G852" s="33" t="s">
        <v>75</v>
      </c>
      <c r="H852" s="34"/>
      <c r="I852" s="34"/>
      <c r="J852" s="35" t="s">
        <v>175</v>
      </c>
      <c r="K852" s="38">
        <v>4</v>
      </c>
      <c r="L852" s="36">
        <v>18</v>
      </c>
      <c r="M852" s="37" t="s">
        <v>176</v>
      </c>
      <c r="N852" s="38"/>
      <c r="O852" s="38"/>
      <c r="P852" s="38"/>
      <c r="Q852" s="37" t="s">
        <v>177</v>
      </c>
      <c r="R852" s="38"/>
      <c r="S852" s="38"/>
      <c r="T852" s="38"/>
      <c r="U852" s="38"/>
      <c r="V852" s="38"/>
      <c r="W852" s="39" t="str">
        <f t="shared" si="448"/>
        <v>НПМмд</v>
      </c>
      <c r="X852" s="36" t="s">
        <v>133</v>
      </c>
      <c r="Y852" s="36">
        <v>1</v>
      </c>
      <c r="Z852" s="36">
        <v>1</v>
      </c>
      <c r="AA852" s="39">
        <f t="shared" si="449"/>
        <v>2</v>
      </c>
      <c r="AB852" s="36">
        <v>2</v>
      </c>
      <c r="AC852" s="36"/>
      <c r="AD852" s="40">
        <f t="shared" si="450"/>
        <v>1</v>
      </c>
      <c r="AE852" s="41">
        <f t="shared" si="451"/>
        <v>1</v>
      </c>
      <c r="AF852" s="41">
        <f t="shared" si="452"/>
        <v>2</v>
      </c>
      <c r="AG852" s="42" t="s">
        <v>80</v>
      </c>
      <c r="AH852" s="37" t="s">
        <v>81</v>
      </c>
      <c r="AI852" s="37" t="s">
        <v>94</v>
      </c>
      <c r="AJ852" s="43" t="s">
        <v>146</v>
      </c>
      <c r="AK852" s="37"/>
      <c r="AL852" s="44">
        <f t="shared" si="453"/>
        <v>0</v>
      </c>
      <c r="AM852" s="44">
        <f t="shared" si="454"/>
        <v>0</v>
      </c>
      <c r="AN852" s="44">
        <f t="shared" si="455"/>
        <v>0</v>
      </c>
      <c r="AO852" s="44">
        <f t="shared" si="456"/>
        <v>0</v>
      </c>
      <c r="AP852" s="44">
        <f t="shared" si="457"/>
        <v>0</v>
      </c>
      <c r="AQ852" s="44">
        <f t="shared" si="458"/>
        <v>0</v>
      </c>
      <c r="AR852" s="44">
        <f t="shared" si="459"/>
        <v>0</v>
      </c>
      <c r="AS852" s="44">
        <f t="shared" si="460"/>
        <v>0</v>
      </c>
      <c r="AT852" s="44">
        <f t="shared" si="461"/>
        <v>0</v>
      </c>
      <c r="AU852" s="44">
        <f t="shared" si="462"/>
        <v>0</v>
      </c>
      <c r="AV852" s="44">
        <f>IF(M852="ПП",РПП*AA852*(U852/1.5),IF(M852="ВП",ВПр*AA852*(U852/1.5),IF(M852="РПА",РПА*AA852*(U852/1.5),IF(M852="КПА",кпа*AA852*(U852/1.5),0))))</f>
        <v>0</v>
      </c>
      <c r="AW852" s="44">
        <f t="shared" si="463"/>
        <v>0</v>
      </c>
      <c r="AX852" s="44">
        <f t="shared" si="464"/>
        <v>0</v>
      </c>
      <c r="AY852" s="44">
        <f t="shared" si="465"/>
        <v>0</v>
      </c>
      <c r="AZ852" s="44">
        <f t="shared" si="466"/>
        <v>0</v>
      </c>
      <c r="BA852" s="44">
        <f t="shared" si="467"/>
        <v>0</v>
      </c>
      <c r="BB852" s="44">
        <f t="shared" si="468"/>
        <v>52</v>
      </c>
      <c r="BC852" s="44">
        <f t="shared" si="469"/>
        <v>0</v>
      </c>
      <c r="BD852" s="44">
        <f t="shared" si="470"/>
        <v>0</v>
      </c>
      <c r="BE852" s="45">
        <f t="shared" si="471"/>
        <v>52</v>
      </c>
      <c r="BF852" s="46"/>
      <c r="BG852" s="47">
        <f t="shared" si="472"/>
        <v>0</v>
      </c>
      <c r="BH852" s="47">
        <f t="shared" si="473"/>
        <v>0</v>
      </c>
      <c r="BI852" s="47">
        <f t="shared" si="474"/>
        <v>0</v>
      </c>
      <c r="BJ852" s="48">
        <f t="shared" si="475"/>
        <v>0</v>
      </c>
      <c r="BK852" s="48">
        <f t="shared" si="476"/>
        <v>0</v>
      </c>
      <c r="BL852" s="48">
        <f t="shared" si="477"/>
        <v>52</v>
      </c>
    </row>
    <row r="853" spans="1:64" s="2" customFormat="1" ht="30" customHeight="1">
      <c r="A853" s="29" t="str">
        <f t="shared" si="444"/>
        <v>Д</v>
      </c>
      <c r="B853" s="29" t="str">
        <f t="shared" si="445"/>
        <v>М</v>
      </c>
      <c r="C853" s="30" t="s">
        <v>259</v>
      </c>
      <c r="D853" s="31" t="str">
        <f t="shared" si="446"/>
        <v>'01.04.02</v>
      </c>
      <c r="E853" s="32" t="str">
        <f t="shared" si="447"/>
        <v>Теория вероятностей и математическая статистика</v>
      </c>
      <c r="F853" s="33" t="s">
        <v>174</v>
      </c>
      <c r="G853" s="33" t="s">
        <v>75</v>
      </c>
      <c r="H853" s="34"/>
      <c r="I853" s="34"/>
      <c r="J853" s="35" t="s">
        <v>47</v>
      </c>
      <c r="K853" s="52">
        <v>4</v>
      </c>
      <c r="L853" s="36">
        <v>18</v>
      </c>
      <c r="M853" s="37" t="s">
        <v>178</v>
      </c>
      <c r="N853" s="52"/>
      <c r="O853" s="52"/>
      <c r="P853" s="52"/>
      <c r="Q853" s="37" t="s">
        <v>177</v>
      </c>
      <c r="R853" s="52"/>
      <c r="S853" s="52"/>
      <c r="T853" s="52"/>
      <c r="U853" s="52"/>
      <c r="V853" s="52"/>
      <c r="W853" s="39" t="str">
        <f t="shared" si="448"/>
        <v>НПМмд</v>
      </c>
      <c r="X853" s="36" t="s">
        <v>133</v>
      </c>
      <c r="Y853" s="36">
        <v>1</v>
      </c>
      <c r="Z853" s="36">
        <v>1</v>
      </c>
      <c r="AA853" s="39">
        <f t="shared" si="449"/>
        <v>2</v>
      </c>
      <c r="AB853" s="36">
        <v>2</v>
      </c>
      <c r="AC853" s="36"/>
      <c r="AD853" s="40">
        <f t="shared" si="450"/>
        <v>1</v>
      </c>
      <c r="AE853" s="41">
        <f t="shared" si="451"/>
        <v>1</v>
      </c>
      <c r="AF853" s="41">
        <f t="shared" si="452"/>
        <v>2</v>
      </c>
      <c r="AG853" s="42" t="s">
        <v>80</v>
      </c>
      <c r="AH853" s="37" t="s">
        <v>169</v>
      </c>
      <c r="AI853" s="37"/>
      <c r="AJ853" s="55" t="s">
        <v>170</v>
      </c>
      <c r="AK853" s="37"/>
      <c r="AL853" s="44">
        <f t="shared" si="453"/>
        <v>0</v>
      </c>
      <c r="AM853" s="44">
        <f t="shared" si="454"/>
        <v>0</v>
      </c>
      <c r="AN853" s="44">
        <f t="shared" si="455"/>
        <v>0</v>
      </c>
      <c r="AO853" s="44">
        <f t="shared" si="456"/>
        <v>0</v>
      </c>
      <c r="AP853" s="44">
        <f t="shared" si="457"/>
        <v>0</v>
      </c>
      <c r="AQ853" s="44">
        <f t="shared" si="458"/>
        <v>0</v>
      </c>
      <c r="AR853" s="44">
        <f t="shared" si="459"/>
        <v>0</v>
      </c>
      <c r="AS853" s="44">
        <f t="shared" si="460"/>
        <v>0</v>
      </c>
      <c r="AT853" s="44">
        <f t="shared" si="461"/>
        <v>0</v>
      </c>
      <c r="AU853" s="44">
        <f t="shared" si="462"/>
        <v>0</v>
      </c>
      <c r="AV853" s="44">
        <f>IF(M853="ПП",РПП*AA853*(U853/1.5),IF(M853="ВП",ВПр*AA853*(U853/1.5),IF(M853="РПА",РПА*AA853*(U853/1.5),IF(M853="КПА",кпа*AA853*(U853/1.5),0))))</f>
        <v>0</v>
      </c>
      <c r="AW853" s="44">
        <f t="shared" si="463"/>
        <v>0</v>
      </c>
      <c r="AX853" s="44">
        <f t="shared" si="464"/>
        <v>0</v>
      </c>
      <c r="AY853" s="44">
        <f t="shared" si="465"/>
        <v>0</v>
      </c>
      <c r="AZ853" s="44">
        <f t="shared" si="466"/>
        <v>0</v>
      </c>
      <c r="BA853" s="44">
        <f t="shared" si="467"/>
        <v>0</v>
      </c>
      <c r="BB853" s="44">
        <f t="shared" si="468"/>
        <v>0</v>
      </c>
      <c r="BC853" s="44">
        <f t="shared" si="469"/>
        <v>8</v>
      </c>
      <c r="BD853" s="44">
        <f t="shared" si="470"/>
        <v>0</v>
      </c>
      <c r="BE853" s="45">
        <f t="shared" si="471"/>
        <v>8</v>
      </c>
      <c r="BF853" s="46"/>
      <c r="BG853" s="47">
        <f t="shared" si="472"/>
        <v>0</v>
      </c>
      <c r="BH853" s="47">
        <f t="shared" si="473"/>
        <v>0</v>
      </c>
      <c r="BI853" s="47">
        <f t="shared" si="474"/>
        <v>0</v>
      </c>
      <c r="BJ853" s="48">
        <f t="shared" si="475"/>
        <v>0</v>
      </c>
      <c r="BK853" s="48">
        <f t="shared" si="476"/>
        <v>0</v>
      </c>
      <c r="BL853" s="48">
        <f t="shared" si="477"/>
        <v>8</v>
      </c>
    </row>
    <row r="854" spans="1:64" s="2" customFormat="1" ht="30" customHeight="1">
      <c r="A854" s="29" t="str">
        <f t="shared" si="444"/>
        <v>Д</v>
      </c>
      <c r="B854" s="29" t="str">
        <f t="shared" si="445"/>
        <v>М</v>
      </c>
      <c r="C854" s="30" t="s">
        <v>259</v>
      </c>
      <c r="D854" s="31" t="str">
        <f t="shared" si="446"/>
        <v>'01.04.02</v>
      </c>
      <c r="E854" s="32" t="str">
        <f t="shared" si="447"/>
        <v>Теория вероятностей и математическая статистика</v>
      </c>
      <c r="F854" s="33" t="s">
        <v>174</v>
      </c>
      <c r="G854" s="33" t="s">
        <v>75</v>
      </c>
      <c r="H854" s="34"/>
      <c r="I854" s="34"/>
      <c r="J854" s="35" t="s">
        <v>47</v>
      </c>
      <c r="K854" s="36">
        <v>4</v>
      </c>
      <c r="L854" s="36">
        <v>18</v>
      </c>
      <c r="M854" s="37" t="s">
        <v>178</v>
      </c>
      <c r="N854" s="36"/>
      <c r="O854" s="36"/>
      <c r="P854" s="36"/>
      <c r="Q854" s="37" t="s">
        <v>177</v>
      </c>
      <c r="R854" s="38"/>
      <c r="S854" s="38"/>
      <c r="T854" s="38"/>
      <c r="U854" s="38"/>
      <c r="V854" s="38"/>
      <c r="W854" s="39" t="str">
        <f t="shared" si="448"/>
        <v>НПМмд</v>
      </c>
      <c r="X854" s="36" t="s">
        <v>133</v>
      </c>
      <c r="Y854" s="36">
        <v>1</v>
      </c>
      <c r="Z854" s="36">
        <v>1</v>
      </c>
      <c r="AA854" s="39">
        <f t="shared" si="449"/>
        <v>1</v>
      </c>
      <c r="AB854" s="36"/>
      <c r="AC854" s="36">
        <v>1</v>
      </c>
      <c r="AD854" s="40">
        <f t="shared" si="450"/>
        <v>1</v>
      </c>
      <c r="AE854" s="41">
        <f t="shared" si="451"/>
        <v>1</v>
      </c>
      <c r="AF854" s="41">
        <f t="shared" si="452"/>
        <v>1</v>
      </c>
      <c r="AG854" s="42" t="s">
        <v>80</v>
      </c>
      <c r="AH854" s="37" t="s">
        <v>81</v>
      </c>
      <c r="AI854" s="37" t="s">
        <v>94</v>
      </c>
      <c r="AJ854" s="43" t="s">
        <v>119</v>
      </c>
      <c r="AK854" s="37"/>
      <c r="AL854" s="44">
        <f t="shared" si="453"/>
        <v>0</v>
      </c>
      <c r="AM854" s="44">
        <f t="shared" si="454"/>
        <v>0</v>
      </c>
      <c r="AN854" s="44">
        <f t="shared" si="455"/>
        <v>0</v>
      </c>
      <c r="AO854" s="44">
        <f t="shared" si="456"/>
        <v>0</v>
      </c>
      <c r="AP854" s="44">
        <f t="shared" si="457"/>
        <v>0</v>
      </c>
      <c r="AQ854" s="44">
        <f t="shared" si="458"/>
        <v>0</v>
      </c>
      <c r="AR854" s="44">
        <f t="shared" si="459"/>
        <v>0</v>
      </c>
      <c r="AS854" s="44">
        <f t="shared" si="460"/>
        <v>0</v>
      </c>
      <c r="AT854" s="44">
        <f t="shared" si="461"/>
        <v>0</v>
      </c>
      <c r="AU854" s="44">
        <f t="shared" si="462"/>
        <v>0</v>
      </c>
      <c r="AV854" s="44">
        <f>IF(M854="ПП",РПП*AA854*(U854/1.5),IF(M854="ВП",ВПр*AA854*(U854/1.5),IF(M854="РПА",РПА*AA854*(U854/1.5),IF(M854="КПА",кпа*AA854*(U854/1.5),0))))</f>
        <v>0</v>
      </c>
      <c r="AW854" s="44">
        <f t="shared" si="463"/>
        <v>0</v>
      </c>
      <c r="AX854" s="44">
        <f t="shared" si="464"/>
        <v>0</v>
      </c>
      <c r="AY854" s="44">
        <f t="shared" si="465"/>
        <v>0</v>
      </c>
      <c r="AZ854" s="44">
        <f t="shared" si="466"/>
        <v>0</v>
      </c>
      <c r="BA854" s="44">
        <f t="shared" si="467"/>
        <v>0</v>
      </c>
      <c r="BB854" s="44">
        <f t="shared" si="468"/>
        <v>0</v>
      </c>
      <c r="BC854" s="44">
        <f t="shared" si="469"/>
        <v>4</v>
      </c>
      <c r="BD854" s="44">
        <f t="shared" si="470"/>
        <v>0</v>
      </c>
      <c r="BE854" s="45">
        <f t="shared" si="471"/>
        <v>4</v>
      </c>
      <c r="BF854" s="46"/>
      <c r="BG854" s="47">
        <f t="shared" si="472"/>
        <v>0</v>
      </c>
      <c r="BH854" s="47">
        <f t="shared" si="473"/>
        <v>0</v>
      </c>
      <c r="BI854" s="47">
        <f t="shared" si="474"/>
        <v>0</v>
      </c>
      <c r="BJ854" s="48">
        <f t="shared" si="475"/>
        <v>0</v>
      </c>
      <c r="BK854" s="48">
        <f t="shared" si="476"/>
        <v>0</v>
      </c>
      <c r="BL854" s="48">
        <f t="shared" si="477"/>
        <v>4</v>
      </c>
    </row>
    <row r="855" spans="1:64" s="2" customFormat="1" ht="30" customHeight="1">
      <c r="A855" s="29" t="str">
        <f t="shared" si="444"/>
        <v>Д</v>
      </c>
      <c r="B855" s="29" t="str">
        <f t="shared" si="445"/>
        <v>М</v>
      </c>
      <c r="C855" s="30" t="s">
        <v>259</v>
      </c>
      <c r="D855" s="31" t="str">
        <f t="shared" si="446"/>
        <v>'01.04.02</v>
      </c>
      <c r="E855" s="32" t="str">
        <f t="shared" si="447"/>
        <v>Теория вероятностей и математическая статистика</v>
      </c>
      <c r="F855" s="33" t="s">
        <v>174</v>
      </c>
      <c r="G855" s="33" t="s">
        <v>75</v>
      </c>
      <c r="H855" s="34"/>
      <c r="I855" s="34"/>
      <c r="J855" s="35" t="s">
        <v>47</v>
      </c>
      <c r="K855" s="36">
        <v>4</v>
      </c>
      <c r="L855" s="36">
        <v>18</v>
      </c>
      <c r="M855" s="37" t="s">
        <v>178</v>
      </c>
      <c r="N855" s="36"/>
      <c r="O855" s="36"/>
      <c r="P855" s="36"/>
      <c r="Q855" s="37" t="s">
        <v>177</v>
      </c>
      <c r="R855" s="38"/>
      <c r="S855" s="38"/>
      <c r="T855" s="38"/>
      <c r="U855" s="38"/>
      <c r="V855" s="38"/>
      <c r="W855" s="39" t="str">
        <f t="shared" si="448"/>
        <v>НПМмд</v>
      </c>
      <c r="X855" s="36" t="s">
        <v>133</v>
      </c>
      <c r="Y855" s="36">
        <v>1</v>
      </c>
      <c r="Z855" s="36">
        <v>1</v>
      </c>
      <c r="AA855" s="39">
        <f t="shared" si="449"/>
        <v>2</v>
      </c>
      <c r="AB855" s="36">
        <v>2</v>
      </c>
      <c r="AC855" s="36"/>
      <c r="AD855" s="40">
        <f t="shared" si="450"/>
        <v>1</v>
      </c>
      <c r="AE855" s="41">
        <f t="shared" si="451"/>
        <v>1</v>
      </c>
      <c r="AF855" s="41">
        <f t="shared" si="452"/>
        <v>2</v>
      </c>
      <c r="AG855" s="42" t="s">
        <v>80</v>
      </c>
      <c r="AH855" s="37" t="s">
        <v>81</v>
      </c>
      <c r="AI855" s="37" t="s">
        <v>94</v>
      </c>
      <c r="AJ855" s="43" t="s">
        <v>138</v>
      </c>
      <c r="AK855" s="37"/>
      <c r="AL855" s="44">
        <f t="shared" si="453"/>
        <v>0</v>
      </c>
      <c r="AM855" s="44">
        <f t="shared" si="454"/>
        <v>0</v>
      </c>
      <c r="AN855" s="44">
        <f t="shared" si="455"/>
        <v>0</v>
      </c>
      <c r="AO855" s="44">
        <f t="shared" si="456"/>
        <v>0</v>
      </c>
      <c r="AP855" s="44">
        <f t="shared" si="457"/>
        <v>0</v>
      </c>
      <c r="AQ855" s="44">
        <f t="shared" si="458"/>
        <v>0</v>
      </c>
      <c r="AR855" s="44">
        <f t="shared" si="459"/>
        <v>0</v>
      </c>
      <c r="AS855" s="44">
        <f t="shared" si="460"/>
        <v>0</v>
      </c>
      <c r="AT855" s="44">
        <f t="shared" si="461"/>
        <v>0</v>
      </c>
      <c r="AU855" s="44">
        <f t="shared" si="462"/>
        <v>0</v>
      </c>
      <c r="AV855" s="44">
        <f>IF(M855="ПП",РПП*AA855*(U855/1.5),IF(M855="ВП",ВПр*AA855*(U855/1.5),IF(M855="РПА",РПА*AA855*(U855/1.5),IF(M855="КПА",кпа*AA855*(U855/1.5),0))))</f>
        <v>0</v>
      </c>
      <c r="AW855" s="44">
        <f t="shared" si="463"/>
        <v>0</v>
      </c>
      <c r="AX855" s="44">
        <f t="shared" si="464"/>
        <v>0</v>
      </c>
      <c r="AY855" s="44">
        <f t="shared" si="465"/>
        <v>0</v>
      </c>
      <c r="AZ855" s="44">
        <f t="shared" si="466"/>
        <v>0</v>
      </c>
      <c r="BA855" s="44">
        <f t="shared" si="467"/>
        <v>0</v>
      </c>
      <c r="BB855" s="44">
        <f t="shared" si="468"/>
        <v>0</v>
      </c>
      <c r="BC855" s="44">
        <f t="shared" si="469"/>
        <v>8</v>
      </c>
      <c r="BD855" s="44">
        <f t="shared" si="470"/>
        <v>0</v>
      </c>
      <c r="BE855" s="45">
        <f t="shared" si="471"/>
        <v>8</v>
      </c>
      <c r="BF855" s="46"/>
      <c r="BG855" s="47">
        <f t="shared" si="472"/>
        <v>0</v>
      </c>
      <c r="BH855" s="47">
        <f t="shared" si="473"/>
        <v>0</v>
      </c>
      <c r="BI855" s="47">
        <f t="shared" si="474"/>
        <v>0</v>
      </c>
      <c r="BJ855" s="48">
        <f t="shared" si="475"/>
        <v>0</v>
      </c>
      <c r="BK855" s="48">
        <f t="shared" si="476"/>
        <v>0</v>
      </c>
      <c r="BL855" s="48">
        <f t="shared" si="477"/>
        <v>8</v>
      </c>
    </row>
    <row r="856" spans="1:64" s="2" customFormat="1" ht="30" customHeight="1">
      <c r="A856" s="29" t="str">
        <f t="shared" si="444"/>
        <v>Д</v>
      </c>
      <c r="B856" s="29" t="str">
        <f t="shared" si="445"/>
        <v>М</v>
      </c>
      <c r="C856" s="30" t="s">
        <v>259</v>
      </c>
      <c r="D856" s="31" t="str">
        <f t="shared" si="446"/>
        <v>'01.04.02</v>
      </c>
      <c r="E856" s="32" t="str">
        <f t="shared" si="447"/>
        <v>Теория вероятностей и математическая статистика</v>
      </c>
      <c r="F856" s="33" t="s">
        <v>174</v>
      </c>
      <c r="G856" s="33" t="s">
        <v>75</v>
      </c>
      <c r="H856" s="34"/>
      <c r="I856" s="34"/>
      <c r="J856" s="35" t="s">
        <v>47</v>
      </c>
      <c r="K856" s="36">
        <v>4</v>
      </c>
      <c r="L856" s="36">
        <v>18</v>
      </c>
      <c r="M856" s="37" t="s">
        <v>178</v>
      </c>
      <c r="N856" s="36"/>
      <c r="O856" s="36"/>
      <c r="P856" s="36"/>
      <c r="Q856" s="37" t="s">
        <v>177</v>
      </c>
      <c r="R856" s="38"/>
      <c r="S856" s="38"/>
      <c r="T856" s="38"/>
      <c r="U856" s="38"/>
      <c r="V856" s="38"/>
      <c r="W856" s="39" t="str">
        <f t="shared" si="448"/>
        <v>НПМмд</v>
      </c>
      <c r="X856" s="36" t="s">
        <v>133</v>
      </c>
      <c r="Y856" s="36">
        <v>1</v>
      </c>
      <c r="Z856" s="36">
        <v>1</v>
      </c>
      <c r="AA856" s="39">
        <f t="shared" si="449"/>
        <v>1</v>
      </c>
      <c r="AB856" s="36">
        <v>1</v>
      </c>
      <c r="AC856" s="36"/>
      <c r="AD856" s="40">
        <f t="shared" si="450"/>
        <v>1</v>
      </c>
      <c r="AE856" s="41">
        <f t="shared" si="451"/>
        <v>1</v>
      </c>
      <c r="AF856" s="41">
        <f t="shared" si="452"/>
        <v>1</v>
      </c>
      <c r="AG856" s="42" t="s">
        <v>80</v>
      </c>
      <c r="AH856" s="37" t="s">
        <v>81</v>
      </c>
      <c r="AI856" s="37" t="s">
        <v>94</v>
      </c>
      <c r="AJ856" s="43" t="s">
        <v>150</v>
      </c>
      <c r="AK856" s="37"/>
      <c r="AL856" s="44">
        <f t="shared" si="453"/>
        <v>0</v>
      </c>
      <c r="AM856" s="44">
        <f t="shared" si="454"/>
        <v>0</v>
      </c>
      <c r="AN856" s="44">
        <f t="shared" si="455"/>
        <v>0</v>
      </c>
      <c r="AO856" s="44">
        <f t="shared" si="456"/>
        <v>0</v>
      </c>
      <c r="AP856" s="44">
        <f t="shared" si="457"/>
        <v>0</v>
      </c>
      <c r="AQ856" s="44">
        <f t="shared" si="458"/>
        <v>0</v>
      </c>
      <c r="AR856" s="44">
        <f t="shared" si="459"/>
        <v>0</v>
      </c>
      <c r="AS856" s="44">
        <f t="shared" si="460"/>
        <v>0</v>
      </c>
      <c r="AT856" s="44">
        <f t="shared" si="461"/>
        <v>0</v>
      </c>
      <c r="AU856" s="44">
        <f t="shared" si="462"/>
        <v>0</v>
      </c>
      <c r="AV856" s="44">
        <f>IF(M856="ПП",РПП*AA856*(U856/1.5),IF(M856="ВП",ВПр*AA856*(U856/1.5),IF(M856="РПА",РПА*AA856*(U856/1.5),IF(M856="КПА",кпа*AA856*(U856/1.5),0))))</f>
        <v>0</v>
      </c>
      <c r="AW856" s="44">
        <f t="shared" si="463"/>
        <v>0</v>
      </c>
      <c r="AX856" s="44">
        <f t="shared" si="464"/>
        <v>0</v>
      </c>
      <c r="AY856" s="44">
        <f t="shared" si="465"/>
        <v>0</v>
      </c>
      <c r="AZ856" s="44">
        <f t="shared" si="466"/>
        <v>0</v>
      </c>
      <c r="BA856" s="44">
        <f t="shared" si="467"/>
        <v>0</v>
      </c>
      <c r="BB856" s="44">
        <f t="shared" si="468"/>
        <v>0</v>
      </c>
      <c r="BC856" s="44">
        <f t="shared" si="469"/>
        <v>4</v>
      </c>
      <c r="BD856" s="44">
        <f t="shared" si="470"/>
        <v>0</v>
      </c>
      <c r="BE856" s="45">
        <f t="shared" si="471"/>
        <v>4</v>
      </c>
      <c r="BF856" s="46"/>
      <c r="BG856" s="47">
        <f t="shared" si="472"/>
        <v>0</v>
      </c>
      <c r="BH856" s="47">
        <f t="shared" si="473"/>
        <v>0</v>
      </c>
      <c r="BI856" s="47">
        <f t="shared" si="474"/>
        <v>0</v>
      </c>
      <c r="BJ856" s="48">
        <f t="shared" si="475"/>
        <v>0</v>
      </c>
      <c r="BK856" s="48">
        <f t="shared" si="476"/>
        <v>0</v>
      </c>
      <c r="BL856" s="48">
        <f t="shared" si="477"/>
        <v>4</v>
      </c>
    </row>
    <row r="857" spans="1:64" s="2" customFormat="1" ht="30" customHeight="1">
      <c r="A857" s="29" t="str">
        <f t="shared" si="444"/>
        <v>Д</v>
      </c>
      <c r="B857" s="29" t="str">
        <f t="shared" si="445"/>
        <v>М</v>
      </c>
      <c r="C857" s="30" t="s">
        <v>259</v>
      </c>
      <c r="D857" s="31" t="str">
        <f t="shared" si="446"/>
        <v>'01.04.02</v>
      </c>
      <c r="E857" s="32" t="str">
        <f t="shared" si="447"/>
        <v>Теория вероятностей и математическая статистика</v>
      </c>
      <c r="F857" s="33" t="s">
        <v>174</v>
      </c>
      <c r="G857" s="33" t="s">
        <v>75</v>
      </c>
      <c r="H857" s="34"/>
      <c r="I857" s="34"/>
      <c r="J857" s="35" t="s">
        <v>47</v>
      </c>
      <c r="K857" s="36">
        <v>4</v>
      </c>
      <c r="L857" s="36">
        <v>18</v>
      </c>
      <c r="M857" s="37" t="s">
        <v>178</v>
      </c>
      <c r="N857" s="36"/>
      <c r="O857" s="36"/>
      <c r="P857" s="36"/>
      <c r="Q857" s="37" t="s">
        <v>177</v>
      </c>
      <c r="R857" s="38"/>
      <c r="S857" s="38"/>
      <c r="T857" s="38"/>
      <c r="U857" s="38"/>
      <c r="V857" s="38"/>
      <c r="W857" s="39" t="str">
        <f t="shared" si="448"/>
        <v>НПМмд</v>
      </c>
      <c r="X857" s="36" t="s">
        <v>133</v>
      </c>
      <c r="Y857" s="36">
        <v>1</v>
      </c>
      <c r="Z857" s="36">
        <v>1</v>
      </c>
      <c r="AA857" s="39">
        <f t="shared" si="449"/>
        <v>2</v>
      </c>
      <c r="AB857" s="36">
        <v>2</v>
      </c>
      <c r="AC857" s="36"/>
      <c r="AD857" s="40">
        <f t="shared" si="450"/>
        <v>1</v>
      </c>
      <c r="AE857" s="41">
        <f t="shared" si="451"/>
        <v>1</v>
      </c>
      <c r="AF857" s="41">
        <f t="shared" si="452"/>
        <v>2</v>
      </c>
      <c r="AG857" s="42" t="s">
        <v>93</v>
      </c>
      <c r="AH857" s="37" t="s">
        <v>100</v>
      </c>
      <c r="AI857" s="37" t="s">
        <v>94</v>
      </c>
      <c r="AJ857" s="43" t="s">
        <v>203</v>
      </c>
      <c r="AK857" s="37"/>
      <c r="AL857" s="44">
        <f t="shared" si="453"/>
        <v>0</v>
      </c>
      <c r="AM857" s="44">
        <f t="shared" si="454"/>
        <v>0</v>
      </c>
      <c r="AN857" s="44">
        <f t="shared" si="455"/>
        <v>0</v>
      </c>
      <c r="AO857" s="44">
        <f t="shared" si="456"/>
        <v>0</v>
      </c>
      <c r="AP857" s="44">
        <f t="shared" si="457"/>
        <v>0</v>
      </c>
      <c r="AQ857" s="44">
        <f t="shared" si="458"/>
        <v>0</v>
      </c>
      <c r="AR857" s="44">
        <f t="shared" si="459"/>
        <v>0</v>
      </c>
      <c r="AS857" s="44">
        <f t="shared" si="460"/>
        <v>0</v>
      </c>
      <c r="AT857" s="44">
        <f t="shared" si="461"/>
        <v>0</v>
      </c>
      <c r="AU857" s="44">
        <f t="shared" si="462"/>
        <v>0</v>
      </c>
      <c r="AV857" s="44">
        <f>IF(M857="ПП",РПП*AA857*(U857/1.5),IF(M857="ВП",ВПр*AA857*(U857/1.5),IF(M857="РПА",РПА*AA857*(U857/1.5),IF(M857="КПА",кпа*AA857*(U857/1.5),0))))</f>
        <v>0</v>
      </c>
      <c r="AW857" s="44">
        <f t="shared" si="463"/>
        <v>0</v>
      </c>
      <c r="AX857" s="44">
        <f t="shared" si="464"/>
        <v>0</v>
      </c>
      <c r="AY857" s="44">
        <f t="shared" si="465"/>
        <v>0</v>
      </c>
      <c r="AZ857" s="44">
        <f t="shared" si="466"/>
        <v>0</v>
      </c>
      <c r="BA857" s="44">
        <f t="shared" si="467"/>
        <v>0</v>
      </c>
      <c r="BB857" s="44">
        <f t="shared" si="468"/>
        <v>0</v>
      </c>
      <c r="BC857" s="44">
        <f t="shared" si="469"/>
        <v>8</v>
      </c>
      <c r="BD857" s="44">
        <f t="shared" si="470"/>
        <v>0</v>
      </c>
      <c r="BE857" s="45">
        <f t="shared" si="471"/>
        <v>8</v>
      </c>
      <c r="BF857" s="46"/>
      <c r="BG857" s="47">
        <f t="shared" si="472"/>
        <v>0</v>
      </c>
      <c r="BH857" s="47">
        <f t="shared" si="473"/>
        <v>0</v>
      </c>
      <c r="BI857" s="47">
        <f t="shared" si="474"/>
        <v>0</v>
      </c>
      <c r="BJ857" s="48">
        <f t="shared" si="475"/>
        <v>0</v>
      </c>
      <c r="BK857" s="48">
        <f t="shared" si="476"/>
        <v>0</v>
      </c>
      <c r="BL857" s="48">
        <f t="shared" si="477"/>
        <v>8</v>
      </c>
    </row>
    <row r="858" spans="1:64" s="2" customFormat="1" ht="30" customHeight="1">
      <c r="A858" s="29" t="str">
        <f t="shared" si="444"/>
        <v>Д</v>
      </c>
      <c r="B858" s="29" t="str">
        <f t="shared" si="445"/>
        <v>М</v>
      </c>
      <c r="C858" s="30" t="s">
        <v>259</v>
      </c>
      <c r="D858" s="31" t="str">
        <f t="shared" si="446"/>
        <v>'01.04.02</v>
      </c>
      <c r="E858" s="32" t="str">
        <f t="shared" si="447"/>
        <v>Теория вероятностей и математическая статистика</v>
      </c>
      <c r="F858" s="33" t="s">
        <v>174</v>
      </c>
      <c r="G858" s="33" t="s">
        <v>75</v>
      </c>
      <c r="H858" s="34"/>
      <c r="I858" s="34"/>
      <c r="J858" s="35" t="s">
        <v>47</v>
      </c>
      <c r="K858" s="36">
        <v>4</v>
      </c>
      <c r="L858" s="36">
        <v>18</v>
      </c>
      <c r="M858" s="37" t="s">
        <v>178</v>
      </c>
      <c r="N858" s="36"/>
      <c r="O858" s="36"/>
      <c r="P858" s="36"/>
      <c r="Q858" s="37" t="s">
        <v>177</v>
      </c>
      <c r="R858" s="38"/>
      <c r="S858" s="38"/>
      <c r="T858" s="38"/>
      <c r="U858" s="38"/>
      <c r="V858" s="38"/>
      <c r="W858" s="39" t="str">
        <f t="shared" si="448"/>
        <v>НПМмд</v>
      </c>
      <c r="X858" s="36" t="s">
        <v>133</v>
      </c>
      <c r="Y858" s="36">
        <v>1</v>
      </c>
      <c r="Z858" s="36">
        <v>1</v>
      </c>
      <c r="AA858" s="39">
        <f t="shared" si="449"/>
        <v>1</v>
      </c>
      <c r="AB858" s="36">
        <v>1</v>
      </c>
      <c r="AC858" s="36"/>
      <c r="AD858" s="40">
        <f t="shared" si="450"/>
        <v>1</v>
      </c>
      <c r="AE858" s="41">
        <f t="shared" si="451"/>
        <v>1</v>
      </c>
      <c r="AF858" s="41">
        <f t="shared" si="452"/>
        <v>1</v>
      </c>
      <c r="AG858" s="42" t="s">
        <v>80</v>
      </c>
      <c r="AH858" s="37" t="s">
        <v>81</v>
      </c>
      <c r="AI858" s="37" t="s">
        <v>94</v>
      </c>
      <c r="AJ858" s="43" t="s">
        <v>124</v>
      </c>
      <c r="AK858" s="37"/>
      <c r="AL858" s="44">
        <f t="shared" si="453"/>
        <v>0</v>
      </c>
      <c r="AM858" s="44">
        <f t="shared" si="454"/>
        <v>0</v>
      </c>
      <c r="AN858" s="44">
        <f t="shared" si="455"/>
        <v>0</v>
      </c>
      <c r="AO858" s="44">
        <f t="shared" si="456"/>
        <v>0</v>
      </c>
      <c r="AP858" s="44">
        <f t="shared" si="457"/>
        <v>0</v>
      </c>
      <c r="AQ858" s="44">
        <f t="shared" si="458"/>
        <v>0</v>
      </c>
      <c r="AR858" s="44">
        <f t="shared" si="459"/>
        <v>0</v>
      </c>
      <c r="AS858" s="44">
        <f t="shared" si="460"/>
        <v>0</v>
      </c>
      <c r="AT858" s="44">
        <f t="shared" si="461"/>
        <v>0</v>
      </c>
      <c r="AU858" s="44">
        <f t="shared" si="462"/>
        <v>0</v>
      </c>
      <c r="AV858" s="44">
        <f>IF(M858="ПП",РПП*AA858*(U858/1.5),IF(M858="ВП",ВПр*AA858*(U858/1.5),IF(M858="РПА",РПА*AA858*(U858/1.5),IF(M858="КПА",кпа*AA858*(U858/1.5),0))))</f>
        <v>0</v>
      </c>
      <c r="AW858" s="44">
        <f t="shared" si="463"/>
        <v>0</v>
      </c>
      <c r="AX858" s="44">
        <f t="shared" si="464"/>
        <v>0</v>
      </c>
      <c r="AY858" s="44">
        <f t="shared" si="465"/>
        <v>0</v>
      </c>
      <c r="AZ858" s="44">
        <f t="shared" si="466"/>
        <v>0</v>
      </c>
      <c r="BA858" s="44">
        <f t="shared" si="467"/>
        <v>0</v>
      </c>
      <c r="BB858" s="44">
        <f t="shared" si="468"/>
        <v>0</v>
      </c>
      <c r="BC858" s="44">
        <f t="shared" si="469"/>
        <v>4</v>
      </c>
      <c r="BD858" s="44">
        <f t="shared" si="470"/>
        <v>0</v>
      </c>
      <c r="BE858" s="45">
        <f t="shared" si="471"/>
        <v>4</v>
      </c>
      <c r="BF858" s="46"/>
      <c r="BG858" s="47">
        <f t="shared" si="472"/>
        <v>0</v>
      </c>
      <c r="BH858" s="47">
        <f t="shared" si="473"/>
        <v>0</v>
      </c>
      <c r="BI858" s="47">
        <f t="shared" si="474"/>
        <v>0</v>
      </c>
      <c r="BJ858" s="48">
        <f t="shared" si="475"/>
        <v>0</v>
      </c>
      <c r="BK858" s="48">
        <f t="shared" si="476"/>
        <v>0</v>
      </c>
      <c r="BL858" s="48">
        <f t="shared" si="477"/>
        <v>4</v>
      </c>
    </row>
    <row r="859" spans="1:64" s="2" customFormat="1" ht="30" customHeight="1">
      <c r="A859" s="29" t="str">
        <f t="shared" si="444"/>
        <v>Д</v>
      </c>
      <c r="B859" s="29" t="str">
        <f t="shared" si="445"/>
        <v>М</v>
      </c>
      <c r="C859" s="30" t="s">
        <v>259</v>
      </c>
      <c r="D859" s="31" t="str">
        <f t="shared" si="446"/>
        <v>'01.04.02</v>
      </c>
      <c r="E859" s="32" t="str">
        <f t="shared" si="447"/>
        <v>Теория вероятностей и математическая статистика</v>
      </c>
      <c r="F859" s="33" t="s">
        <v>174</v>
      </c>
      <c r="G859" s="33" t="s">
        <v>75</v>
      </c>
      <c r="H859" s="34"/>
      <c r="I859" s="34"/>
      <c r="J859" s="35" t="s">
        <v>47</v>
      </c>
      <c r="K859" s="36">
        <v>4</v>
      </c>
      <c r="L859" s="36">
        <v>18</v>
      </c>
      <c r="M859" s="37" t="s">
        <v>178</v>
      </c>
      <c r="N859" s="36"/>
      <c r="O859" s="36"/>
      <c r="P859" s="36"/>
      <c r="Q859" s="37" t="s">
        <v>177</v>
      </c>
      <c r="R859" s="36"/>
      <c r="S859" s="36"/>
      <c r="T859" s="36"/>
      <c r="U859" s="36"/>
      <c r="V859" s="36"/>
      <c r="W859" s="39" t="str">
        <f t="shared" si="448"/>
        <v>НПМмд</v>
      </c>
      <c r="X859" s="36" t="s">
        <v>133</v>
      </c>
      <c r="Y859" s="36">
        <v>1</v>
      </c>
      <c r="Z859" s="36">
        <v>1</v>
      </c>
      <c r="AA859" s="39">
        <f t="shared" si="449"/>
        <v>1</v>
      </c>
      <c r="AB859" s="36">
        <v>1</v>
      </c>
      <c r="AC859" s="36"/>
      <c r="AD859" s="40">
        <f t="shared" si="450"/>
        <v>1</v>
      </c>
      <c r="AE859" s="41">
        <f t="shared" si="451"/>
        <v>1</v>
      </c>
      <c r="AF859" s="41">
        <f t="shared" si="452"/>
        <v>1</v>
      </c>
      <c r="AG859" s="42" t="s">
        <v>80</v>
      </c>
      <c r="AH859" s="37" t="s">
        <v>81</v>
      </c>
      <c r="AI859" s="37" t="s">
        <v>94</v>
      </c>
      <c r="AJ859" s="43" t="s">
        <v>99</v>
      </c>
      <c r="AK859" s="37"/>
      <c r="AL859" s="44">
        <f t="shared" si="453"/>
        <v>0</v>
      </c>
      <c r="AM859" s="44">
        <f t="shared" si="454"/>
        <v>0</v>
      </c>
      <c r="AN859" s="44">
        <f t="shared" si="455"/>
        <v>0</v>
      </c>
      <c r="AO859" s="44">
        <f t="shared" si="456"/>
        <v>0</v>
      </c>
      <c r="AP859" s="44">
        <f t="shared" si="457"/>
        <v>0</v>
      </c>
      <c r="AQ859" s="44">
        <f t="shared" si="458"/>
        <v>0</v>
      </c>
      <c r="AR859" s="44">
        <f t="shared" si="459"/>
        <v>0</v>
      </c>
      <c r="AS859" s="44">
        <f t="shared" si="460"/>
        <v>0</v>
      </c>
      <c r="AT859" s="44">
        <f t="shared" si="461"/>
        <v>0</v>
      </c>
      <c r="AU859" s="44">
        <f t="shared" si="462"/>
        <v>0</v>
      </c>
      <c r="AV859" s="44">
        <f>IF(M859="ПП",РПП*AA859*(U859/1.5),IF(M859="ВП",ВПр*AA859*(U859/1.5),IF(M859="РПА",РПА*AA859*(U859/1.5),IF(M859="КПА",кпа*AA859*(U859/1.5),0))))</f>
        <v>0</v>
      </c>
      <c r="AW859" s="44">
        <f t="shared" si="463"/>
        <v>0</v>
      </c>
      <c r="AX859" s="44">
        <f t="shared" si="464"/>
        <v>0</v>
      </c>
      <c r="AY859" s="44">
        <f t="shared" si="465"/>
        <v>0</v>
      </c>
      <c r="AZ859" s="44">
        <f t="shared" si="466"/>
        <v>0</v>
      </c>
      <c r="BA859" s="44">
        <f t="shared" si="467"/>
        <v>0</v>
      </c>
      <c r="BB859" s="44">
        <f t="shared" si="468"/>
        <v>0</v>
      </c>
      <c r="BC859" s="44">
        <f t="shared" si="469"/>
        <v>4</v>
      </c>
      <c r="BD859" s="44">
        <f t="shared" si="470"/>
        <v>0</v>
      </c>
      <c r="BE859" s="45">
        <f t="shared" si="471"/>
        <v>4</v>
      </c>
      <c r="BF859" s="46"/>
      <c r="BG859" s="47">
        <f t="shared" si="472"/>
        <v>0</v>
      </c>
      <c r="BH859" s="47">
        <f t="shared" si="473"/>
        <v>0</v>
      </c>
      <c r="BI859" s="47">
        <f t="shared" si="474"/>
        <v>0</v>
      </c>
      <c r="BJ859" s="48">
        <f t="shared" si="475"/>
        <v>0</v>
      </c>
      <c r="BK859" s="48">
        <f t="shared" si="476"/>
        <v>0</v>
      </c>
      <c r="BL859" s="48">
        <f t="shared" si="477"/>
        <v>4</v>
      </c>
    </row>
    <row r="860" spans="1:64" s="2" customFormat="1" ht="30" customHeight="1">
      <c r="A860" s="29" t="str">
        <f t="shared" si="444"/>
        <v>Д</v>
      </c>
      <c r="B860" s="29" t="str">
        <f t="shared" si="445"/>
        <v>М</v>
      </c>
      <c r="C860" s="30" t="s">
        <v>259</v>
      </c>
      <c r="D860" s="31" t="str">
        <f t="shared" si="446"/>
        <v>'01.04.02</v>
      </c>
      <c r="E860" s="32" t="str">
        <f t="shared" si="447"/>
        <v>Теория вероятностей и математическая статистика</v>
      </c>
      <c r="F860" s="33" t="s">
        <v>174</v>
      </c>
      <c r="G860" s="33" t="s">
        <v>75</v>
      </c>
      <c r="H860" s="34"/>
      <c r="I860" s="34"/>
      <c r="J860" s="35" t="s">
        <v>47</v>
      </c>
      <c r="K860" s="36">
        <v>4</v>
      </c>
      <c r="L860" s="36">
        <v>18</v>
      </c>
      <c r="M860" s="37" t="s">
        <v>178</v>
      </c>
      <c r="N860" s="36"/>
      <c r="O860" s="36"/>
      <c r="P860" s="36"/>
      <c r="Q860" s="37" t="s">
        <v>177</v>
      </c>
      <c r="R860" s="36"/>
      <c r="S860" s="36"/>
      <c r="T860" s="36"/>
      <c r="U860" s="36"/>
      <c r="V860" s="36"/>
      <c r="W860" s="39" t="str">
        <f t="shared" si="448"/>
        <v>НПМмд</v>
      </c>
      <c r="X860" s="36" t="s">
        <v>133</v>
      </c>
      <c r="Y860" s="36">
        <v>1</v>
      </c>
      <c r="Z860" s="36">
        <v>1</v>
      </c>
      <c r="AA860" s="39">
        <f t="shared" si="449"/>
        <v>2</v>
      </c>
      <c r="AB860" s="36">
        <v>2</v>
      </c>
      <c r="AC860" s="36"/>
      <c r="AD860" s="40">
        <f t="shared" si="450"/>
        <v>1</v>
      </c>
      <c r="AE860" s="41">
        <f t="shared" si="451"/>
        <v>1</v>
      </c>
      <c r="AF860" s="41">
        <f t="shared" si="452"/>
        <v>2</v>
      </c>
      <c r="AG860" s="42" t="s">
        <v>80</v>
      </c>
      <c r="AH860" s="37" t="s">
        <v>81</v>
      </c>
      <c r="AI860" s="37" t="s">
        <v>94</v>
      </c>
      <c r="AJ860" s="43" t="s">
        <v>146</v>
      </c>
      <c r="AK860" s="37"/>
      <c r="AL860" s="44">
        <f t="shared" si="453"/>
        <v>0</v>
      </c>
      <c r="AM860" s="44">
        <f t="shared" si="454"/>
        <v>0</v>
      </c>
      <c r="AN860" s="44">
        <f t="shared" si="455"/>
        <v>0</v>
      </c>
      <c r="AO860" s="44">
        <f t="shared" si="456"/>
        <v>0</v>
      </c>
      <c r="AP860" s="44">
        <f t="shared" si="457"/>
        <v>0</v>
      </c>
      <c r="AQ860" s="44">
        <f t="shared" si="458"/>
        <v>0</v>
      </c>
      <c r="AR860" s="44">
        <f t="shared" si="459"/>
        <v>0</v>
      </c>
      <c r="AS860" s="44">
        <f t="shared" si="460"/>
        <v>0</v>
      </c>
      <c r="AT860" s="44">
        <f t="shared" si="461"/>
        <v>0</v>
      </c>
      <c r="AU860" s="44">
        <f t="shared" si="462"/>
        <v>0</v>
      </c>
      <c r="AV860" s="44">
        <f>IF(M860="ПП",РПП*AA860*(U860/1.5),IF(M860="ВП",ВПр*AA860*(U860/1.5),IF(M860="РПА",РПА*AA860*(U860/1.5),IF(M860="КПА",кпа*AA860*(U860/1.5),0))))</f>
        <v>0</v>
      </c>
      <c r="AW860" s="44">
        <f t="shared" si="463"/>
        <v>0</v>
      </c>
      <c r="AX860" s="44">
        <f t="shared" si="464"/>
        <v>0</v>
      </c>
      <c r="AY860" s="44">
        <f t="shared" si="465"/>
        <v>0</v>
      </c>
      <c r="AZ860" s="44">
        <f t="shared" si="466"/>
        <v>0</v>
      </c>
      <c r="BA860" s="44">
        <f t="shared" si="467"/>
        <v>0</v>
      </c>
      <c r="BB860" s="44">
        <f t="shared" si="468"/>
        <v>0</v>
      </c>
      <c r="BC860" s="44">
        <f t="shared" si="469"/>
        <v>8</v>
      </c>
      <c r="BD860" s="44">
        <f t="shared" si="470"/>
        <v>0</v>
      </c>
      <c r="BE860" s="45">
        <f t="shared" si="471"/>
        <v>8</v>
      </c>
      <c r="BF860" s="46"/>
      <c r="BG860" s="47">
        <f t="shared" si="472"/>
        <v>0</v>
      </c>
      <c r="BH860" s="47">
        <f t="shared" si="473"/>
        <v>0</v>
      </c>
      <c r="BI860" s="47">
        <f t="shared" si="474"/>
        <v>0</v>
      </c>
      <c r="BJ860" s="48">
        <f t="shared" si="475"/>
        <v>0</v>
      </c>
      <c r="BK860" s="48">
        <f t="shared" si="476"/>
        <v>0</v>
      </c>
      <c r="BL860" s="48">
        <f t="shared" si="477"/>
        <v>8</v>
      </c>
    </row>
    <row r="861" spans="1:64" s="2" customFormat="1" ht="30" customHeight="1">
      <c r="A861" s="29" t="str">
        <f t="shared" si="444"/>
        <v>Д</v>
      </c>
      <c r="B861" s="29" t="str">
        <f t="shared" si="445"/>
        <v>М</v>
      </c>
      <c r="C861" s="30" t="s">
        <v>259</v>
      </c>
      <c r="D861" s="31" t="str">
        <f t="shared" si="446"/>
        <v>'01.04.02</v>
      </c>
      <c r="E861" s="32" t="str">
        <f t="shared" si="447"/>
        <v>Теория вероятностей и математическая статистика</v>
      </c>
      <c r="F861" s="33" t="s">
        <v>174</v>
      </c>
      <c r="G861" s="33" t="s">
        <v>75</v>
      </c>
      <c r="H861" s="34"/>
      <c r="I861" s="34"/>
      <c r="J861" s="35" t="s">
        <v>179</v>
      </c>
      <c r="K861" s="36">
        <v>4</v>
      </c>
      <c r="L861" s="36">
        <v>18</v>
      </c>
      <c r="M861" s="37" t="s">
        <v>180</v>
      </c>
      <c r="N861" s="36"/>
      <c r="O861" s="36"/>
      <c r="P861" s="36"/>
      <c r="Q861" s="37" t="s">
        <v>181</v>
      </c>
      <c r="R861" s="36"/>
      <c r="S861" s="36"/>
      <c r="T861" s="36"/>
      <c r="U861" s="36"/>
      <c r="V861" s="36"/>
      <c r="W861" s="39" t="str">
        <f t="shared" si="448"/>
        <v>НПМмд</v>
      </c>
      <c r="X861" s="36" t="s">
        <v>133</v>
      </c>
      <c r="Y861" s="36">
        <v>1</v>
      </c>
      <c r="Z861" s="36">
        <v>1</v>
      </c>
      <c r="AA861" s="39">
        <f t="shared" si="449"/>
        <v>12</v>
      </c>
      <c r="AB861" s="49">
        <v>11</v>
      </c>
      <c r="AC861" s="49">
        <v>1</v>
      </c>
      <c r="AD861" s="40">
        <f t="shared" si="450"/>
        <v>12</v>
      </c>
      <c r="AE861" s="41">
        <f t="shared" si="451"/>
        <v>1</v>
      </c>
      <c r="AF861" s="41">
        <f t="shared" si="452"/>
        <v>1</v>
      </c>
      <c r="AG861" s="42" t="s">
        <v>80</v>
      </c>
      <c r="AH861" s="37" t="s">
        <v>81</v>
      </c>
      <c r="AI861" s="37" t="s">
        <v>94</v>
      </c>
      <c r="AJ861" s="43" t="s">
        <v>107</v>
      </c>
      <c r="AK861" s="37"/>
      <c r="AL861" s="44">
        <f t="shared" si="453"/>
        <v>0</v>
      </c>
      <c r="AM861" s="44">
        <f t="shared" si="454"/>
        <v>0</v>
      </c>
      <c r="AN861" s="44">
        <f t="shared" si="455"/>
        <v>0</v>
      </c>
      <c r="AO861" s="44">
        <f t="shared" si="456"/>
        <v>0</v>
      </c>
      <c r="AP861" s="44">
        <f t="shared" si="457"/>
        <v>0</v>
      </c>
      <c r="AQ861" s="44">
        <f t="shared" si="458"/>
        <v>0</v>
      </c>
      <c r="AR861" s="44">
        <f t="shared" si="459"/>
        <v>0</v>
      </c>
      <c r="AS861" s="44">
        <f t="shared" si="460"/>
        <v>0</v>
      </c>
      <c r="AT861" s="44">
        <f t="shared" si="461"/>
        <v>0</v>
      </c>
      <c r="AU861" s="44">
        <f t="shared" si="462"/>
        <v>0</v>
      </c>
      <c r="AV861" s="44">
        <f>IF(M861="ПП",РПП*AA861*(U861/1.5),IF(M861="ВП",ВПр*AA861*(U861/1.5),IF(M861="РПА",РПА*AA861*(U861/1.5),IF(M861="КПА",кпа*AA861*(U861/1.5),0))))</f>
        <v>0</v>
      </c>
      <c r="AW861" s="44">
        <f t="shared" si="463"/>
        <v>0</v>
      </c>
      <c r="AX861" s="44">
        <f t="shared" si="464"/>
        <v>0</v>
      </c>
      <c r="AY861" s="44">
        <f t="shared" si="465"/>
        <v>0</v>
      </c>
      <c r="AZ861" s="44">
        <f t="shared" si="466"/>
        <v>0</v>
      </c>
      <c r="BA861" s="44">
        <f t="shared" si="467"/>
        <v>0</v>
      </c>
      <c r="BB861" s="44">
        <f t="shared" si="468"/>
        <v>0</v>
      </c>
      <c r="BC861" s="44">
        <f t="shared" si="469"/>
        <v>0</v>
      </c>
      <c r="BD861" s="44">
        <f t="shared" si="470"/>
        <v>2</v>
      </c>
      <c r="BE861" s="45">
        <f t="shared" si="471"/>
        <v>2</v>
      </c>
      <c r="BF861" s="46"/>
      <c r="BG861" s="47">
        <f t="shared" si="472"/>
        <v>0</v>
      </c>
      <c r="BH861" s="47">
        <f t="shared" si="473"/>
        <v>0</v>
      </c>
      <c r="BI861" s="47">
        <f t="shared" si="474"/>
        <v>0</v>
      </c>
      <c r="BJ861" s="48">
        <f t="shared" si="475"/>
        <v>0</v>
      </c>
      <c r="BK861" s="48">
        <f t="shared" si="476"/>
        <v>0</v>
      </c>
      <c r="BL861" s="48">
        <f t="shared" si="477"/>
        <v>2</v>
      </c>
    </row>
    <row r="862" spans="1:64" s="2" customFormat="1" ht="30" customHeight="1">
      <c r="A862" s="29" t="str">
        <f t="shared" si="444"/>
        <v>Д</v>
      </c>
      <c r="B862" s="29" t="str">
        <f t="shared" si="445"/>
        <v>М</v>
      </c>
      <c r="C862" s="30" t="s">
        <v>259</v>
      </c>
      <c r="D862" s="31" t="str">
        <f t="shared" si="446"/>
        <v>'01.04.02</v>
      </c>
      <c r="E862" s="32" t="str">
        <f t="shared" si="447"/>
        <v>Теория вероятностей и математическая статистика</v>
      </c>
      <c r="F862" s="33" t="s">
        <v>174</v>
      </c>
      <c r="G862" s="33" t="s">
        <v>75</v>
      </c>
      <c r="H862" s="34"/>
      <c r="I862" s="34"/>
      <c r="J862" s="35" t="s">
        <v>182</v>
      </c>
      <c r="K862" s="36">
        <v>4</v>
      </c>
      <c r="L862" s="36">
        <v>18</v>
      </c>
      <c r="M862" s="37" t="s">
        <v>183</v>
      </c>
      <c r="N862" s="36"/>
      <c r="O862" s="36"/>
      <c r="P862" s="36"/>
      <c r="Q862" s="37"/>
      <c r="R862" s="36"/>
      <c r="S862" s="36"/>
      <c r="T862" s="36"/>
      <c r="U862" s="36"/>
      <c r="V862" s="36"/>
      <c r="W862" s="39" t="str">
        <f t="shared" si="448"/>
        <v>НПМмд</v>
      </c>
      <c r="X862" s="36" t="s">
        <v>133</v>
      </c>
      <c r="Y862" s="36">
        <v>1</v>
      </c>
      <c r="Z862" s="36">
        <v>1</v>
      </c>
      <c r="AA862" s="39">
        <f t="shared" si="449"/>
        <v>12</v>
      </c>
      <c r="AB862" s="49">
        <v>11</v>
      </c>
      <c r="AC862" s="49">
        <v>1</v>
      </c>
      <c r="AD862" s="40">
        <f t="shared" si="450"/>
        <v>1</v>
      </c>
      <c r="AE862" s="41">
        <f t="shared" si="451"/>
        <v>1</v>
      </c>
      <c r="AF862" s="41">
        <f t="shared" si="452"/>
        <v>12</v>
      </c>
      <c r="AG862" s="42" t="s">
        <v>80</v>
      </c>
      <c r="AH862" s="37" t="s">
        <v>169</v>
      </c>
      <c r="AI862" s="37"/>
      <c r="AJ862" s="43" t="s">
        <v>184</v>
      </c>
      <c r="AK862" s="37"/>
      <c r="AL862" s="44">
        <f t="shared" si="453"/>
        <v>0</v>
      </c>
      <c r="AM862" s="44">
        <f t="shared" si="454"/>
        <v>0</v>
      </c>
      <c r="AN862" s="44">
        <f t="shared" si="455"/>
        <v>0</v>
      </c>
      <c r="AO862" s="44">
        <f t="shared" si="456"/>
        <v>0</v>
      </c>
      <c r="AP862" s="44">
        <f t="shared" si="457"/>
        <v>0</v>
      </c>
      <c r="AQ862" s="44">
        <f t="shared" si="458"/>
        <v>0</v>
      </c>
      <c r="AR862" s="44">
        <f t="shared" si="459"/>
        <v>0</v>
      </c>
      <c r="AS862" s="44">
        <f t="shared" si="460"/>
        <v>0</v>
      </c>
      <c r="AT862" s="44">
        <f t="shared" si="461"/>
        <v>0</v>
      </c>
      <c r="AU862" s="44">
        <f t="shared" si="462"/>
        <v>0</v>
      </c>
      <c r="AV862" s="44">
        <f>IF(M862="ПП",РПП*AA862*(U862/1.5),IF(M862="ВП",ВПр*AA862*(U862/1.5),IF(M862="РПА",РПА*AA862*(U862/1.5),IF(M862="КПА",кпа*AA862*(U862/1.5),0))))</f>
        <v>0</v>
      </c>
      <c r="AW862" s="44">
        <f t="shared" si="463"/>
        <v>0</v>
      </c>
      <c r="AX862" s="44">
        <f t="shared" si="464"/>
        <v>0</v>
      </c>
      <c r="AY862" s="44">
        <f t="shared" si="465"/>
        <v>0</v>
      </c>
      <c r="AZ862" s="44">
        <f t="shared" si="466"/>
        <v>0</v>
      </c>
      <c r="BA862" s="44">
        <f t="shared" si="467"/>
        <v>0</v>
      </c>
      <c r="BB862" s="44">
        <f t="shared" si="468"/>
        <v>0</v>
      </c>
      <c r="BC862" s="44">
        <f t="shared" si="469"/>
        <v>0</v>
      </c>
      <c r="BD862" s="44">
        <f t="shared" si="470"/>
        <v>6</v>
      </c>
      <c r="BE862" s="45">
        <f t="shared" si="471"/>
        <v>6</v>
      </c>
      <c r="BF862" s="46"/>
      <c r="BG862" s="47">
        <f t="shared" si="472"/>
        <v>0</v>
      </c>
      <c r="BH862" s="47">
        <f t="shared" si="473"/>
        <v>0</v>
      </c>
      <c r="BI862" s="47">
        <f t="shared" si="474"/>
        <v>0</v>
      </c>
      <c r="BJ862" s="48">
        <f t="shared" si="475"/>
        <v>0</v>
      </c>
      <c r="BK862" s="48">
        <f t="shared" si="476"/>
        <v>0</v>
      </c>
      <c r="BL862" s="48">
        <f t="shared" si="477"/>
        <v>6</v>
      </c>
    </row>
    <row r="863" spans="1:64" s="2" customFormat="1" ht="30" customHeight="1">
      <c r="A863" s="29" t="str">
        <f t="shared" si="444"/>
        <v>Д</v>
      </c>
      <c r="B863" s="29" t="str">
        <f t="shared" si="445"/>
        <v>М</v>
      </c>
      <c r="C863" s="30" t="s">
        <v>259</v>
      </c>
      <c r="D863" s="31" t="str">
        <f t="shared" si="446"/>
        <v>'01.04.02</v>
      </c>
      <c r="E863" s="32" t="str">
        <f t="shared" si="447"/>
        <v>Теория вероятностей и математическая статистика</v>
      </c>
      <c r="F863" s="33" t="s">
        <v>174</v>
      </c>
      <c r="G863" s="33" t="s">
        <v>75</v>
      </c>
      <c r="H863" s="34"/>
      <c r="I863" s="34"/>
      <c r="J863" s="35" t="s">
        <v>185</v>
      </c>
      <c r="K863" s="36">
        <v>4</v>
      </c>
      <c r="L863" s="36">
        <v>18</v>
      </c>
      <c r="M863" s="37" t="s">
        <v>186</v>
      </c>
      <c r="N863" s="36"/>
      <c r="O863" s="36"/>
      <c r="P863" s="36"/>
      <c r="Q863" s="37" t="s">
        <v>181</v>
      </c>
      <c r="R863" s="36"/>
      <c r="S863" s="36"/>
      <c r="T863" s="36"/>
      <c r="U863" s="36"/>
      <c r="V863" s="36"/>
      <c r="W863" s="39" t="str">
        <f t="shared" si="448"/>
        <v>НПМмд</v>
      </c>
      <c r="X863" s="36" t="s">
        <v>133</v>
      </c>
      <c r="Y863" s="36">
        <v>1</v>
      </c>
      <c r="Z863" s="36">
        <v>1</v>
      </c>
      <c r="AA863" s="39">
        <f t="shared" si="449"/>
        <v>12</v>
      </c>
      <c r="AB863" s="49">
        <v>11</v>
      </c>
      <c r="AC863" s="49">
        <v>1</v>
      </c>
      <c r="AD863" s="40">
        <f t="shared" si="450"/>
        <v>1</v>
      </c>
      <c r="AE863" s="41">
        <f t="shared" si="451"/>
        <v>1</v>
      </c>
      <c r="AF863" s="41">
        <f t="shared" si="452"/>
        <v>12</v>
      </c>
      <c r="AG863" s="42" t="s">
        <v>93</v>
      </c>
      <c r="AH863" s="37" t="s">
        <v>81</v>
      </c>
      <c r="AI863" s="37" t="s">
        <v>82</v>
      </c>
      <c r="AJ863" s="43" t="s">
        <v>187</v>
      </c>
      <c r="AK863" s="37"/>
      <c r="AL863" s="44">
        <f t="shared" si="453"/>
        <v>0</v>
      </c>
      <c r="AM863" s="44">
        <f t="shared" si="454"/>
        <v>0</v>
      </c>
      <c r="AN863" s="44">
        <f t="shared" si="455"/>
        <v>0</v>
      </c>
      <c r="AO863" s="44">
        <f t="shared" si="456"/>
        <v>0</v>
      </c>
      <c r="AP863" s="44">
        <f t="shared" si="457"/>
        <v>0</v>
      </c>
      <c r="AQ863" s="44">
        <f t="shared" si="458"/>
        <v>0</v>
      </c>
      <c r="AR863" s="44">
        <f t="shared" si="459"/>
        <v>0</v>
      </c>
      <c r="AS863" s="44">
        <f t="shared" si="460"/>
        <v>0</v>
      </c>
      <c r="AT863" s="44">
        <f t="shared" si="461"/>
        <v>0</v>
      </c>
      <c r="AU863" s="44">
        <f t="shared" si="462"/>
        <v>0</v>
      </c>
      <c r="AV863" s="44">
        <f>IF(M863="ПП",РПП*AA863*(U863/1.5),IF(M863="ВП",ВПр*AA863*(U863/1.5),IF(M863="РПА",РПА*AA863*(U863/1.5),IF(M863="КПА",кпа*AA863*(U863/1.5),0))))</f>
        <v>0</v>
      </c>
      <c r="AW863" s="44">
        <f t="shared" si="463"/>
        <v>0</v>
      </c>
      <c r="AX863" s="44">
        <f t="shared" si="464"/>
        <v>0</v>
      </c>
      <c r="AY863" s="44">
        <f t="shared" si="465"/>
        <v>0</v>
      </c>
      <c r="AZ863" s="44">
        <f t="shared" si="466"/>
        <v>0</v>
      </c>
      <c r="BA863" s="44">
        <f t="shared" si="467"/>
        <v>0</v>
      </c>
      <c r="BB863" s="44">
        <f t="shared" si="468"/>
        <v>0</v>
      </c>
      <c r="BC863" s="44">
        <f t="shared" si="469"/>
        <v>0</v>
      </c>
      <c r="BD863" s="44">
        <f t="shared" si="470"/>
        <v>3</v>
      </c>
      <c r="BE863" s="45">
        <f t="shared" si="471"/>
        <v>3</v>
      </c>
      <c r="BF863" s="46"/>
      <c r="BG863" s="47">
        <f t="shared" si="472"/>
        <v>0</v>
      </c>
      <c r="BH863" s="47">
        <f t="shared" si="473"/>
        <v>0</v>
      </c>
      <c r="BI863" s="47">
        <f t="shared" si="474"/>
        <v>0</v>
      </c>
      <c r="BJ863" s="48">
        <f t="shared" si="475"/>
        <v>0</v>
      </c>
      <c r="BK863" s="48">
        <f t="shared" si="476"/>
        <v>0</v>
      </c>
      <c r="BL863" s="48">
        <f t="shared" si="477"/>
        <v>3</v>
      </c>
    </row>
    <row r="864" spans="1:64" s="2" customFormat="1" ht="30" customHeight="1">
      <c r="A864" s="29" t="str">
        <f t="shared" si="444"/>
        <v>Д</v>
      </c>
      <c r="B864" s="29" t="str">
        <f t="shared" si="445"/>
        <v>М</v>
      </c>
      <c r="C864" s="30" t="s">
        <v>259</v>
      </c>
      <c r="D864" s="31" t="str">
        <f t="shared" si="446"/>
        <v>'01.04.02</v>
      </c>
      <c r="E864" s="32" t="str">
        <f t="shared" si="447"/>
        <v>Теория вероятностей и математическая статистика</v>
      </c>
      <c r="F864" s="33" t="s">
        <v>174</v>
      </c>
      <c r="G864" s="33" t="s">
        <v>75</v>
      </c>
      <c r="H864" s="34"/>
      <c r="I864" s="34"/>
      <c r="J864" s="35" t="s">
        <v>185</v>
      </c>
      <c r="K864" s="36">
        <v>4</v>
      </c>
      <c r="L864" s="36">
        <v>18</v>
      </c>
      <c r="M864" s="37" t="s">
        <v>186</v>
      </c>
      <c r="N864" s="36"/>
      <c r="O864" s="36"/>
      <c r="P864" s="36"/>
      <c r="Q864" s="37" t="s">
        <v>181</v>
      </c>
      <c r="R864" s="36"/>
      <c r="S864" s="36"/>
      <c r="T864" s="36"/>
      <c r="U864" s="36"/>
      <c r="V864" s="36"/>
      <c r="W864" s="39" t="str">
        <f t="shared" si="448"/>
        <v>НПМмд</v>
      </c>
      <c r="X864" s="36" t="s">
        <v>133</v>
      </c>
      <c r="Y864" s="36">
        <v>1</v>
      </c>
      <c r="Z864" s="36">
        <v>1</v>
      </c>
      <c r="AA864" s="39">
        <f t="shared" si="449"/>
        <v>12</v>
      </c>
      <c r="AB864" s="49">
        <v>11</v>
      </c>
      <c r="AC864" s="49">
        <v>1</v>
      </c>
      <c r="AD864" s="40">
        <f t="shared" si="450"/>
        <v>1</v>
      </c>
      <c r="AE864" s="41">
        <f t="shared" si="451"/>
        <v>1</v>
      </c>
      <c r="AF864" s="41">
        <f t="shared" si="452"/>
        <v>12</v>
      </c>
      <c r="AG864" s="42" t="s">
        <v>80</v>
      </c>
      <c r="AH864" s="37" t="s">
        <v>169</v>
      </c>
      <c r="AI864" s="37"/>
      <c r="AJ864" s="43" t="s">
        <v>188</v>
      </c>
      <c r="AK864" s="37"/>
      <c r="AL864" s="44">
        <f t="shared" si="453"/>
        <v>0</v>
      </c>
      <c r="AM864" s="44">
        <f t="shared" si="454"/>
        <v>0</v>
      </c>
      <c r="AN864" s="44">
        <f t="shared" si="455"/>
        <v>0</v>
      </c>
      <c r="AO864" s="44">
        <f t="shared" si="456"/>
        <v>0</v>
      </c>
      <c r="AP864" s="44">
        <f t="shared" si="457"/>
        <v>0</v>
      </c>
      <c r="AQ864" s="44">
        <f t="shared" si="458"/>
        <v>0</v>
      </c>
      <c r="AR864" s="44">
        <f t="shared" si="459"/>
        <v>0</v>
      </c>
      <c r="AS864" s="44">
        <f t="shared" si="460"/>
        <v>0</v>
      </c>
      <c r="AT864" s="44">
        <f t="shared" si="461"/>
        <v>0</v>
      </c>
      <c r="AU864" s="44">
        <f t="shared" si="462"/>
        <v>0</v>
      </c>
      <c r="AV864" s="44">
        <f>IF(M864="ПП",РПП*AA864*(U864/1.5),IF(M864="ВП",ВПр*AA864*(U864/1.5),IF(M864="РПА",РПА*AA864*(U864/1.5),IF(M864="КПА",кпа*AA864*(U864/1.5),0))))</f>
        <v>0</v>
      </c>
      <c r="AW864" s="44">
        <f t="shared" si="463"/>
        <v>0</v>
      </c>
      <c r="AX864" s="44">
        <f t="shared" si="464"/>
        <v>0</v>
      </c>
      <c r="AY864" s="44">
        <f t="shared" si="465"/>
        <v>0</v>
      </c>
      <c r="AZ864" s="44">
        <f t="shared" si="466"/>
        <v>0</v>
      </c>
      <c r="BA864" s="44">
        <f t="shared" si="467"/>
        <v>0</v>
      </c>
      <c r="BB864" s="44">
        <f t="shared" si="468"/>
        <v>0</v>
      </c>
      <c r="BC864" s="44">
        <f t="shared" si="469"/>
        <v>0</v>
      </c>
      <c r="BD864" s="44">
        <f t="shared" si="470"/>
        <v>3</v>
      </c>
      <c r="BE864" s="45">
        <f t="shared" si="471"/>
        <v>3</v>
      </c>
      <c r="BF864" s="46"/>
      <c r="BG864" s="47">
        <f t="shared" si="472"/>
        <v>0</v>
      </c>
      <c r="BH864" s="47">
        <f t="shared" si="473"/>
        <v>0</v>
      </c>
      <c r="BI864" s="47">
        <f t="shared" si="474"/>
        <v>0</v>
      </c>
      <c r="BJ864" s="48">
        <f t="shared" si="475"/>
        <v>0</v>
      </c>
      <c r="BK864" s="48">
        <f t="shared" si="476"/>
        <v>0</v>
      </c>
      <c r="BL864" s="48">
        <f t="shared" si="477"/>
        <v>3</v>
      </c>
    </row>
    <row r="865" spans="1:64" s="2" customFormat="1" ht="30" customHeight="1">
      <c r="A865" s="29" t="str">
        <f t="shared" si="444"/>
        <v>Д</v>
      </c>
      <c r="B865" s="29" t="str">
        <f t="shared" si="445"/>
        <v>М</v>
      </c>
      <c r="C865" s="30" t="s">
        <v>259</v>
      </c>
      <c r="D865" s="31" t="str">
        <f t="shared" si="446"/>
        <v>'01.04.02</v>
      </c>
      <c r="E865" s="32" t="str">
        <f t="shared" si="447"/>
        <v>Теория вероятностей и математическая статистика</v>
      </c>
      <c r="F865" s="33" t="s">
        <v>174</v>
      </c>
      <c r="G865" s="33" t="s">
        <v>75</v>
      </c>
      <c r="H865" s="34"/>
      <c r="I865" s="34"/>
      <c r="J865" s="35" t="s">
        <v>185</v>
      </c>
      <c r="K865" s="36">
        <v>4</v>
      </c>
      <c r="L865" s="36">
        <v>18</v>
      </c>
      <c r="M865" s="37" t="s">
        <v>186</v>
      </c>
      <c r="N865" s="36"/>
      <c r="O865" s="36"/>
      <c r="P865" s="36"/>
      <c r="Q865" s="37" t="s">
        <v>181</v>
      </c>
      <c r="R865" s="36"/>
      <c r="S865" s="36"/>
      <c r="T865" s="36"/>
      <c r="U865" s="36"/>
      <c r="V865" s="36"/>
      <c r="W865" s="39" t="str">
        <f t="shared" si="448"/>
        <v>НПМмд</v>
      </c>
      <c r="X865" s="36" t="s">
        <v>133</v>
      </c>
      <c r="Y865" s="36">
        <v>1</v>
      </c>
      <c r="Z865" s="36">
        <v>1</v>
      </c>
      <c r="AA865" s="39">
        <f t="shared" si="449"/>
        <v>12</v>
      </c>
      <c r="AB865" s="49">
        <v>11</v>
      </c>
      <c r="AC865" s="49">
        <v>1</v>
      </c>
      <c r="AD865" s="40">
        <f t="shared" si="450"/>
        <v>1</v>
      </c>
      <c r="AE865" s="41">
        <f t="shared" si="451"/>
        <v>1</v>
      </c>
      <c r="AF865" s="41">
        <f t="shared" si="452"/>
        <v>12</v>
      </c>
      <c r="AG865" s="42" t="s">
        <v>80</v>
      </c>
      <c r="AH865" s="37" t="s">
        <v>169</v>
      </c>
      <c r="AI865" s="37"/>
      <c r="AJ865" s="43" t="s">
        <v>189</v>
      </c>
      <c r="AK865" s="37"/>
      <c r="AL865" s="44">
        <f t="shared" si="453"/>
        <v>0</v>
      </c>
      <c r="AM865" s="44">
        <f t="shared" si="454"/>
        <v>0</v>
      </c>
      <c r="AN865" s="44">
        <f t="shared" si="455"/>
        <v>0</v>
      </c>
      <c r="AO865" s="44">
        <f t="shared" si="456"/>
        <v>0</v>
      </c>
      <c r="AP865" s="44">
        <f t="shared" si="457"/>
        <v>0</v>
      </c>
      <c r="AQ865" s="44">
        <f t="shared" si="458"/>
        <v>0</v>
      </c>
      <c r="AR865" s="44">
        <f t="shared" si="459"/>
        <v>0</v>
      </c>
      <c r="AS865" s="44">
        <f t="shared" si="460"/>
        <v>0</v>
      </c>
      <c r="AT865" s="44">
        <f t="shared" si="461"/>
        <v>0</v>
      </c>
      <c r="AU865" s="44">
        <f t="shared" si="462"/>
        <v>0</v>
      </c>
      <c r="AV865" s="44">
        <f>IF(M865="ПП",РПП*AA865*(U865/1.5),IF(M865="ВП",ВПр*AA865*(U865/1.5),IF(M865="РПА",РПА*AA865*(U865/1.5),IF(M865="КПА",кпа*AA865*(U865/1.5),0))))</f>
        <v>0</v>
      </c>
      <c r="AW865" s="44">
        <f t="shared" si="463"/>
        <v>0</v>
      </c>
      <c r="AX865" s="44">
        <f t="shared" si="464"/>
        <v>0</v>
      </c>
      <c r="AY865" s="44">
        <f t="shared" si="465"/>
        <v>0</v>
      </c>
      <c r="AZ865" s="44">
        <f t="shared" si="466"/>
        <v>0</v>
      </c>
      <c r="BA865" s="44">
        <f t="shared" si="467"/>
        <v>0</v>
      </c>
      <c r="BB865" s="44">
        <f t="shared" si="468"/>
        <v>0</v>
      </c>
      <c r="BC865" s="44">
        <f t="shared" si="469"/>
        <v>0</v>
      </c>
      <c r="BD865" s="44">
        <f t="shared" si="470"/>
        <v>3</v>
      </c>
      <c r="BE865" s="45">
        <f t="shared" si="471"/>
        <v>3</v>
      </c>
      <c r="BF865" s="46"/>
      <c r="BG865" s="47">
        <f t="shared" si="472"/>
        <v>0</v>
      </c>
      <c r="BH865" s="47">
        <f t="shared" si="473"/>
        <v>0</v>
      </c>
      <c r="BI865" s="47">
        <f t="shared" si="474"/>
        <v>0</v>
      </c>
      <c r="BJ865" s="48">
        <f t="shared" si="475"/>
        <v>0</v>
      </c>
      <c r="BK865" s="48">
        <f t="shared" si="476"/>
        <v>0</v>
      </c>
      <c r="BL865" s="48">
        <f t="shared" si="477"/>
        <v>3</v>
      </c>
    </row>
    <row r="866" spans="1:64" s="2" customFormat="1" ht="30" customHeight="1">
      <c r="A866" s="29" t="str">
        <f t="shared" si="444"/>
        <v>Д</v>
      </c>
      <c r="B866" s="29" t="str">
        <f t="shared" si="445"/>
        <v>М</v>
      </c>
      <c r="C866" s="30" t="s">
        <v>259</v>
      </c>
      <c r="D866" s="31" t="str">
        <f t="shared" si="446"/>
        <v>'01.04.02</v>
      </c>
      <c r="E866" s="32" t="str">
        <f t="shared" si="447"/>
        <v>Теория вероятностей и математическая статистика</v>
      </c>
      <c r="F866" s="33" t="s">
        <v>174</v>
      </c>
      <c r="G866" s="33" t="s">
        <v>75</v>
      </c>
      <c r="H866" s="34"/>
      <c r="I866" s="34"/>
      <c r="J866" s="35" t="s">
        <v>185</v>
      </c>
      <c r="K866" s="36">
        <v>4</v>
      </c>
      <c r="L866" s="36">
        <v>18</v>
      </c>
      <c r="M866" s="37" t="s">
        <v>186</v>
      </c>
      <c r="N866" s="36"/>
      <c r="O866" s="36"/>
      <c r="P866" s="36"/>
      <c r="Q866" s="37" t="s">
        <v>181</v>
      </c>
      <c r="R866" s="36"/>
      <c r="S866" s="36"/>
      <c r="T866" s="36"/>
      <c r="U866" s="36"/>
      <c r="V866" s="36"/>
      <c r="W866" s="39" t="str">
        <f t="shared" si="448"/>
        <v>НПМмд</v>
      </c>
      <c r="X866" s="36" t="s">
        <v>133</v>
      </c>
      <c r="Y866" s="36">
        <v>1</v>
      </c>
      <c r="Z866" s="36">
        <v>1</v>
      </c>
      <c r="AA866" s="39">
        <f t="shared" si="449"/>
        <v>12</v>
      </c>
      <c r="AB866" s="49">
        <v>11</v>
      </c>
      <c r="AC866" s="49">
        <v>1</v>
      </c>
      <c r="AD866" s="40">
        <f t="shared" si="450"/>
        <v>1</v>
      </c>
      <c r="AE866" s="41">
        <f t="shared" si="451"/>
        <v>1</v>
      </c>
      <c r="AF866" s="41">
        <f t="shared" si="452"/>
        <v>12</v>
      </c>
      <c r="AG866" s="42" t="s">
        <v>80</v>
      </c>
      <c r="AH866" s="37" t="s">
        <v>169</v>
      </c>
      <c r="AI866" s="37"/>
      <c r="AJ866" s="43" t="s">
        <v>190</v>
      </c>
      <c r="AK866" s="37"/>
      <c r="AL866" s="44">
        <f t="shared" si="453"/>
        <v>0</v>
      </c>
      <c r="AM866" s="44">
        <f t="shared" si="454"/>
        <v>0</v>
      </c>
      <c r="AN866" s="44">
        <f t="shared" si="455"/>
        <v>0</v>
      </c>
      <c r="AO866" s="44">
        <f t="shared" si="456"/>
        <v>0</v>
      </c>
      <c r="AP866" s="44">
        <f t="shared" si="457"/>
        <v>0</v>
      </c>
      <c r="AQ866" s="44">
        <f t="shared" si="458"/>
        <v>0</v>
      </c>
      <c r="AR866" s="44">
        <f t="shared" si="459"/>
        <v>0</v>
      </c>
      <c r="AS866" s="44">
        <f t="shared" si="460"/>
        <v>0</v>
      </c>
      <c r="AT866" s="44">
        <f t="shared" si="461"/>
        <v>0</v>
      </c>
      <c r="AU866" s="44">
        <f t="shared" si="462"/>
        <v>0</v>
      </c>
      <c r="AV866" s="44">
        <f>IF(M866="ПП",РПП*AA866*(U866/1.5),IF(M866="ВП",ВПр*AA866*(U866/1.5),IF(M866="РПА",РПА*AA866*(U866/1.5),IF(M866="КПА",кпа*AA866*(U866/1.5),0))))</f>
        <v>0</v>
      </c>
      <c r="AW866" s="44">
        <f t="shared" si="463"/>
        <v>0</v>
      </c>
      <c r="AX866" s="44">
        <f t="shared" si="464"/>
        <v>0</v>
      </c>
      <c r="AY866" s="44">
        <f t="shared" si="465"/>
        <v>0</v>
      </c>
      <c r="AZ866" s="44">
        <f t="shared" si="466"/>
        <v>0</v>
      </c>
      <c r="BA866" s="44">
        <f t="shared" si="467"/>
        <v>0</v>
      </c>
      <c r="BB866" s="44">
        <f t="shared" si="468"/>
        <v>0</v>
      </c>
      <c r="BC866" s="44">
        <f t="shared" si="469"/>
        <v>0</v>
      </c>
      <c r="BD866" s="44">
        <f t="shared" si="470"/>
        <v>3</v>
      </c>
      <c r="BE866" s="45">
        <f t="shared" si="471"/>
        <v>3</v>
      </c>
      <c r="BF866" s="46"/>
      <c r="BG866" s="47">
        <f t="shared" si="472"/>
        <v>0</v>
      </c>
      <c r="BH866" s="47">
        <f t="shared" si="473"/>
        <v>0</v>
      </c>
      <c r="BI866" s="47">
        <f t="shared" si="474"/>
        <v>0</v>
      </c>
      <c r="BJ866" s="48">
        <f t="shared" si="475"/>
        <v>0</v>
      </c>
      <c r="BK866" s="48">
        <f t="shared" si="476"/>
        <v>0</v>
      </c>
      <c r="BL866" s="48">
        <f t="shared" si="477"/>
        <v>3</v>
      </c>
    </row>
    <row r="867" spans="1:64" s="2" customFormat="1" ht="30" customHeight="1">
      <c r="A867" s="29" t="str">
        <f t="shared" si="444"/>
        <v>Д</v>
      </c>
      <c r="B867" s="29" t="str">
        <f t="shared" si="445"/>
        <v>М</v>
      </c>
      <c r="C867" s="30" t="s">
        <v>259</v>
      </c>
      <c r="D867" s="31" t="str">
        <f t="shared" si="446"/>
        <v>'01.04.02</v>
      </c>
      <c r="E867" s="32" t="str">
        <f t="shared" si="447"/>
        <v>Теория вероятностей и математическая статистика</v>
      </c>
      <c r="F867" s="33" t="s">
        <v>174</v>
      </c>
      <c r="G867" s="33" t="s">
        <v>75</v>
      </c>
      <c r="H867" s="34"/>
      <c r="I867" s="34"/>
      <c r="J867" s="35" t="s">
        <v>191</v>
      </c>
      <c r="K867" s="36">
        <v>4</v>
      </c>
      <c r="L867" s="36">
        <v>18</v>
      </c>
      <c r="M867" s="37" t="s">
        <v>192</v>
      </c>
      <c r="N867" s="36"/>
      <c r="O867" s="36"/>
      <c r="P867" s="36"/>
      <c r="Q867" s="37"/>
      <c r="R867" s="36"/>
      <c r="S867" s="36"/>
      <c r="T867" s="36"/>
      <c r="U867" s="36"/>
      <c r="V867" s="36"/>
      <c r="W867" s="39" t="str">
        <f t="shared" si="448"/>
        <v>НПМмд</v>
      </c>
      <c r="X867" s="36" t="s">
        <v>133</v>
      </c>
      <c r="Y867" s="36">
        <v>1</v>
      </c>
      <c r="Z867" s="36">
        <v>1</v>
      </c>
      <c r="AA867" s="39">
        <f t="shared" si="449"/>
        <v>12</v>
      </c>
      <c r="AB867" s="49">
        <v>11</v>
      </c>
      <c r="AC867" s="49">
        <v>1</v>
      </c>
      <c r="AD867" s="40">
        <f t="shared" si="450"/>
        <v>1</v>
      </c>
      <c r="AE867" s="41">
        <f t="shared" si="451"/>
        <v>1</v>
      </c>
      <c r="AF867" s="41">
        <f t="shared" si="452"/>
        <v>12</v>
      </c>
      <c r="AG867" s="42" t="s">
        <v>80</v>
      </c>
      <c r="AH867" s="37" t="s">
        <v>81</v>
      </c>
      <c r="AI867" s="37" t="s">
        <v>94</v>
      </c>
      <c r="AJ867" s="43" t="s">
        <v>107</v>
      </c>
      <c r="AK867" s="37"/>
      <c r="AL867" s="44">
        <f t="shared" si="453"/>
        <v>0</v>
      </c>
      <c r="AM867" s="44">
        <f t="shared" si="454"/>
        <v>0</v>
      </c>
      <c r="AN867" s="44">
        <f t="shared" si="455"/>
        <v>0</v>
      </c>
      <c r="AO867" s="44">
        <f t="shared" si="456"/>
        <v>0</v>
      </c>
      <c r="AP867" s="44">
        <f t="shared" si="457"/>
        <v>0</v>
      </c>
      <c r="AQ867" s="44">
        <f t="shared" si="458"/>
        <v>0</v>
      </c>
      <c r="AR867" s="44">
        <f t="shared" si="459"/>
        <v>0</v>
      </c>
      <c r="AS867" s="44">
        <f t="shared" si="460"/>
        <v>0</v>
      </c>
      <c r="AT867" s="44">
        <f t="shared" si="461"/>
        <v>0</v>
      </c>
      <c r="AU867" s="44">
        <f t="shared" si="462"/>
        <v>0</v>
      </c>
      <c r="AV867" s="44">
        <f>IF(M867="ПП",РПП*AA867*(U867/1.5),IF(M867="ВП",ВПр*AA867*(U867/1.5),IF(M867="РПА",РПА*AA867*(U867/1.5),IF(M867="КПА",кпа*AA867*(U867/1.5),0))))</f>
        <v>0</v>
      </c>
      <c r="AW867" s="44">
        <f t="shared" si="463"/>
        <v>0</v>
      </c>
      <c r="AX867" s="44">
        <f t="shared" si="464"/>
        <v>0</v>
      </c>
      <c r="AY867" s="44">
        <f t="shared" si="465"/>
        <v>0</v>
      </c>
      <c r="AZ867" s="44">
        <f t="shared" si="466"/>
        <v>0</v>
      </c>
      <c r="BA867" s="44">
        <f t="shared" si="467"/>
        <v>0</v>
      </c>
      <c r="BB867" s="44">
        <f t="shared" si="468"/>
        <v>0</v>
      </c>
      <c r="BC867" s="44">
        <f t="shared" si="469"/>
        <v>0</v>
      </c>
      <c r="BD867" s="44">
        <f t="shared" si="470"/>
        <v>6</v>
      </c>
      <c r="BE867" s="45">
        <f t="shared" si="471"/>
        <v>6</v>
      </c>
      <c r="BF867" s="46"/>
      <c r="BG867" s="47">
        <f t="shared" si="472"/>
        <v>0</v>
      </c>
      <c r="BH867" s="47">
        <f t="shared" si="473"/>
        <v>0</v>
      </c>
      <c r="BI867" s="47">
        <f t="shared" si="474"/>
        <v>0</v>
      </c>
      <c r="BJ867" s="48">
        <f t="shared" si="475"/>
        <v>0</v>
      </c>
      <c r="BK867" s="48">
        <f t="shared" si="476"/>
        <v>0</v>
      </c>
      <c r="BL867" s="48">
        <f t="shared" si="477"/>
        <v>6</v>
      </c>
    </row>
    <row r="868" spans="1:64" s="2" customFormat="1" ht="30" customHeight="1">
      <c r="A868" s="29" t="str">
        <f t="shared" si="444"/>
        <v>Д</v>
      </c>
      <c r="B868" s="29" t="str">
        <f t="shared" si="445"/>
        <v>М</v>
      </c>
      <c r="C868" s="30" t="s">
        <v>259</v>
      </c>
      <c r="D868" s="31" t="str">
        <f t="shared" si="446"/>
        <v>'01.04.02</v>
      </c>
      <c r="E868" s="32" t="str">
        <f t="shared" si="447"/>
        <v>Теория вероятностей и математическая статистика</v>
      </c>
      <c r="F868" s="33" t="s">
        <v>174</v>
      </c>
      <c r="G868" s="33" t="s">
        <v>75</v>
      </c>
      <c r="H868" s="34"/>
      <c r="I868" s="34"/>
      <c r="J868" s="35" t="s">
        <v>185</v>
      </c>
      <c r="K868" s="36">
        <v>4</v>
      </c>
      <c r="L868" s="36">
        <v>18</v>
      </c>
      <c r="M868" s="37" t="s">
        <v>186</v>
      </c>
      <c r="N868" s="36"/>
      <c r="O868" s="36"/>
      <c r="P868" s="36"/>
      <c r="Q868" s="37" t="s">
        <v>177</v>
      </c>
      <c r="R868" s="36"/>
      <c r="S868" s="36"/>
      <c r="T868" s="36"/>
      <c r="U868" s="36"/>
      <c r="V868" s="36"/>
      <c r="W868" s="39" t="str">
        <f t="shared" si="448"/>
        <v>НПМмд</v>
      </c>
      <c r="X868" s="36" t="s">
        <v>133</v>
      </c>
      <c r="Y868" s="36">
        <v>1</v>
      </c>
      <c r="Z868" s="36">
        <v>1</v>
      </c>
      <c r="AA868" s="39">
        <f t="shared" si="449"/>
        <v>12</v>
      </c>
      <c r="AB868" s="49">
        <v>11</v>
      </c>
      <c r="AC868" s="49">
        <v>1</v>
      </c>
      <c r="AD868" s="40">
        <f t="shared" si="450"/>
        <v>1</v>
      </c>
      <c r="AE868" s="41">
        <f t="shared" si="451"/>
        <v>1</v>
      </c>
      <c r="AF868" s="41">
        <f t="shared" si="452"/>
        <v>12</v>
      </c>
      <c r="AG868" s="42" t="s">
        <v>93</v>
      </c>
      <c r="AH868" s="37" t="s">
        <v>81</v>
      </c>
      <c r="AI868" s="37" t="s">
        <v>82</v>
      </c>
      <c r="AJ868" s="43" t="s">
        <v>187</v>
      </c>
      <c r="AK868" s="37"/>
      <c r="AL868" s="44">
        <f t="shared" si="453"/>
        <v>0</v>
      </c>
      <c r="AM868" s="44">
        <f t="shared" si="454"/>
        <v>0</v>
      </c>
      <c r="AN868" s="44">
        <f t="shared" si="455"/>
        <v>0</v>
      </c>
      <c r="AO868" s="44">
        <f t="shared" si="456"/>
        <v>0</v>
      </c>
      <c r="AP868" s="44">
        <f t="shared" si="457"/>
        <v>0</v>
      </c>
      <c r="AQ868" s="44">
        <f t="shared" si="458"/>
        <v>0</v>
      </c>
      <c r="AR868" s="44">
        <f t="shared" si="459"/>
        <v>0</v>
      </c>
      <c r="AS868" s="44">
        <f t="shared" si="460"/>
        <v>0</v>
      </c>
      <c r="AT868" s="44">
        <f t="shared" si="461"/>
        <v>0</v>
      </c>
      <c r="AU868" s="44">
        <f t="shared" si="462"/>
        <v>0</v>
      </c>
      <c r="AV868" s="44">
        <f>IF(M868="ПП",РПП*AA868*(U868/1.5),IF(M868="ВП",ВПр*AA868*(U868/1.5),IF(M868="РПА",РПА*AA868*(U868/1.5),IF(M868="КПА",кпа*AA868*(U868/1.5),0))))</f>
        <v>0</v>
      </c>
      <c r="AW868" s="44">
        <f t="shared" si="463"/>
        <v>0</v>
      </c>
      <c r="AX868" s="44">
        <f t="shared" si="464"/>
        <v>0</v>
      </c>
      <c r="AY868" s="44">
        <f t="shared" si="465"/>
        <v>0</v>
      </c>
      <c r="AZ868" s="44">
        <f t="shared" si="466"/>
        <v>0</v>
      </c>
      <c r="BA868" s="44">
        <f t="shared" si="467"/>
        <v>0</v>
      </c>
      <c r="BB868" s="44">
        <f t="shared" si="468"/>
        <v>0</v>
      </c>
      <c r="BC868" s="44">
        <f t="shared" si="469"/>
        <v>0</v>
      </c>
      <c r="BD868" s="44">
        <f t="shared" si="470"/>
        <v>3</v>
      </c>
      <c r="BE868" s="45">
        <f t="shared" si="471"/>
        <v>3</v>
      </c>
      <c r="BF868" s="46"/>
      <c r="BG868" s="47">
        <f t="shared" si="472"/>
        <v>0</v>
      </c>
      <c r="BH868" s="47">
        <f t="shared" si="473"/>
        <v>0</v>
      </c>
      <c r="BI868" s="47">
        <f t="shared" si="474"/>
        <v>0</v>
      </c>
      <c r="BJ868" s="48">
        <f t="shared" si="475"/>
        <v>0</v>
      </c>
      <c r="BK868" s="48">
        <f t="shared" si="476"/>
        <v>0</v>
      </c>
      <c r="BL868" s="48">
        <f t="shared" si="477"/>
        <v>3</v>
      </c>
    </row>
    <row r="869" spans="1:64" s="2" customFormat="1" ht="30" customHeight="1">
      <c r="A869" s="29" t="str">
        <f t="shared" si="444"/>
        <v>Д</v>
      </c>
      <c r="B869" s="29" t="str">
        <f t="shared" si="445"/>
        <v>М</v>
      </c>
      <c r="C869" s="30" t="s">
        <v>259</v>
      </c>
      <c r="D869" s="31" t="str">
        <f t="shared" si="446"/>
        <v>'01.04.02</v>
      </c>
      <c r="E869" s="32" t="str">
        <f t="shared" si="447"/>
        <v>Теория вероятностей и математическая статистика</v>
      </c>
      <c r="F869" s="33" t="s">
        <v>174</v>
      </c>
      <c r="G869" s="33" t="s">
        <v>75</v>
      </c>
      <c r="H869" s="34"/>
      <c r="I869" s="34"/>
      <c r="J869" s="35" t="s">
        <v>185</v>
      </c>
      <c r="K869" s="36">
        <v>4</v>
      </c>
      <c r="L869" s="36">
        <v>18</v>
      </c>
      <c r="M869" s="37" t="s">
        <v>186</v>
      </c>
      <c r="N869" s="36"/>
      <c r="O869" s="36"/>
      <c r="P869" s="36"/>
      <c r="Q869" s="37" t="s">
        <v>177</v>
      </c>
      <c r="R869" s="36"/>
      <c r="S869" s="36"/>
      <c r="T869" s="36"/>
      <c r="U869" s="36"/>
      <c r="V869" s="36"/>
      <c r="W869" s="39" t="str">
        <f t="shared" si="448"/>
        <v>НПМмд</v>
      </c>
      <c r="X869" s="36" t="s">
        <v>133</v>
      </c>
      <c r="Y869" s="36">
        <v>1</v>
      </c>
      <c r="Z869" s="36">
        <v>1</v>
      </c>
      <c r="AA869" s="39">
        <f t="shared" si="449"/>
        <v>12</v>
      </c>
      <c r="AB869" s="49">
        <v>11</v>
      </c>
      <c r="AC869" s="49">
        <v>1</v>
      </c>
      <c r="AD869" s="40">
        <f t="shared" si="450"/>
        <v>1</v>
      </c>
      <c r="AE869" s="41">
        <f t="shared" si="451"/>
        <v>1</v>
      </c>
      <c r="AF869" s="41">
        <f t="shared" si="452"/>
        <v>12</v>
      </c>
      <c r="AG869" s="42" t="s">
        <v>80</v>
      </c>
      <c r="AH869" s="37" t="s">
        <v>169</v>
      </c>
      <c r="AI869" s="37"/>
      <c r="AJ869" s="43" t="s">
        <v>188</v>
      </c>
      <c r="AK869" s="37"/>
      <c r="AL869" s="44">
        <f t="shared" si="453"/>
        <v>0</v>
      </c>
      <c r="AM869" s="44">
        <f t="shared" si="454"/>
        <v>0</v>
      </c>
      <c r="AN869" s="44">
        <f t="shared" si="455"/>
        <v>0</v>
      </c>
      <c r="AO869" s="44">
        <f t="shared" si="456"/>
        <v>0</v>
      </c>
      <c r="AP869" s="44">
        <f t="shared" si="457"/>
        <v>0</v>
      </c>
      <c r="AQ869" s="44">
        <f t="shared" si="458"/>
        <v>0</v>
      </c>
      <c r="AR869" s="44">
        <f t="shared" si="459"/>
        <v>0</v>
      </c>
      <c r="AS869" s="44">
        <f t="shared" si="460"/>
        <v>0</v>
      </c>
      <c r="AT869" s="44">
        <f t="shared" si="461"/>
        <v>0</v>
      </c>
      <c r="AU869" s="44">
        <f t="shared" si="462"/>
        <v>0</v>
      </c>
      <c r="AV869" s="44">
        <f>IF(M869="ПП",РПП*AA869*(U869/1.5),IF(M869="ВП",ВПр*AA869*(U869/1.5),IF(M869="РПА",РПА*AA869*(U869/1.5),IF(M869="КПА",кпа*AA869*(U869/1.5),0))))</f>
        <v>0</v>
      </c>
      <c r="AW869" s="44">
        <f t="shared" si="463"/>
        <v>0</v>
      </c>
      <c r="AX869" s="44">
        <f t="shared" si="464"/>
        <v>0</v>
      </c>
      <c r="AY869" s="44">
        <f t="shared" si="465"/>
        <v>0</v>
      </c>
      <c r="AZ869" s="44">
        <f t="shared" si="466"/>
        <v>0</v>
      </c>
      <c r="BA869" s="44">
        <f t="shared" si="467"/>
        <v>0</v>
      </c>
      <c r="BB869" s="44">
        <f t="shared" si="468"/>
        <v>0</v>
      </c>
      <c r="BC869" s="44">
        <f t="shared" si="469"/>
        <v>0</v>
      </c>
      <c r="BD869" s="44">
        <f t="shared" si="470"/>
        <v>3</v>
      </c>
      <c r="BE869" s="45">
        <f t="shared" si="471"/>
        <v>3</v>
      </c>
      <c r="BF869" s="46"/>
      <c r="BG869" s="47">
        <f t="shared" si="472"/>
        <v>0</v>
      </c>
      <c r="BH869" s="47">
        <f t="shared" si="473"/>
        <v>0</v>
      </c>
      <c r="BI869" s="47">
        <f t="shared" si="474"/>
        <v>0</v>
      </c>
      <c r="BJ869" s="48">
        <f t="shared" si="475"/>
        <v>0</v>
      </c>
      <c r="BK869" s="48">
        <f t="shared" si="476"/>
        <v>0</v>
      </c>
      <c r="BL869" s="48">
        <f t="shared" si="477"/>
        <v>3</v>
      </c>
    </row>
    <row r="870" spans="1:64" s="2" customFormat="1" ht="30" customHeight="1">
      <c r="A870" s="29" t="str">
        <f t="shared" si="444"/>
        <v>Д</v>
      </c>
      <c r="B870" s="29" t="str">
        <f t="shared" si="445"/>
        <v>М</v>
      </c>
      <c r="C870" s="30" t="s">
        <v>259</v>
      </c>
      <c r="D870" s="31" t="str">
        <f t="shared" si="446"/>
        <v>'01.04.02</v>
      </c>
      <c r="E870" s="32" t="str">
        <f t="shared" si="447"/>
        <v>Теория вероятностей и математическая статистика</v>
      </c>
      <c r="F870" s="33" t="s">
        <v>174</v>
      </c>
      <c r="G870" s="33" t="s">
        <v>75</v>
      </c>
      <c r="H870" s="34"/>
      <c r="I870" s="34"/>
      <c r="J870" s="35" t="s">
        <v>185</v>
      </c>
      <c r="K870" s="36">
        <v>4</v>
      </c>
      <c r="L870" s="36">
        <v>18</v>
      </c>
      <c r="M870" s="37" t="s">
        <v>186</v>
      </c>
      <c r="N870" s="36"/>
      <c r="O870" s="36"/>
      <c r="P870" s="36"/>
      <c r="Q870" s="37" t="s">
        <v>177</v>
      </c>
      <c r="R870" s="36"/>
      <c r="S870" s="36"/>
      <c r="T870" s="36"/>
      <c r="U870" s="36"/>
      <c r="V870" s="36"/>
      <c r="W870" s="39" t="str">
        <f t="shared" si="448"/>
        <v>НПМмд</v>
      </c>
      <c r="X870" s="36" t="s">
        <v>133</v>
      </c>
      <c r="Y870" s="36">
        <v>1</v>
      </c>
      <c r="Z870" s="36">
        <v>1</v>
      </c>
      <c r="AA870" s="39">
        <f t="shared" si="449"/>
        <v>12</v>
      </c>
      <c r="AB870" s="49">
        <v>11</v>
      </c>
      <c r="AC870" s="49">
        <v>1</v>
      </c>
      <c r="AD870" s="40">
        <f t="shared" si="450"/>
        <v>1</v>
      </c>
      <c r="AE870" s="41">
        <f t="shared" si="451"/>
        <v>1</v>
      </c>
      <c r="AF870" s="41">
        <f t="shared" si="452"/>
        <v>12</v>
      </c>
      <c r="AG870" s="42" t="s">
        <v>80</v>
      </c>
      <c r="AH870" s="37" t="s">
        <v>169</v>
      </c>
      <c r="AI870" s="37"/>
      <c r="AJ870" s="50" t="s">
        <v>189</v>
      </c>
      <c r="AK870" s="37"/>
      <c r="AL870" s="44">
        <f t="shared" si="453"/>
        <v>0</v>
      </c>
      <c r="AM870" s="44">
        <f t="shared" si="454"/>
        <v>0</v>
      </c>
      <c r="AN870" s="44">
        <f t="shared" si="455"/>
        <v>0</v>
      </c>
      <c r="AO870" s="44">
        <f t="shared" si="456"/>
        <v>0</v>
      </c>
      <c r="AP870" s="44">
        <f t="shared" si="457"/>
        <v>0</v>
      </c>
      <c r="AQ870" s="44">
        <f t="shared" si="458"/>
        <v>0</v>
      </c>
      <c r="AR870" s="44">
        <f t="shared" si="459"/>
        <v>0</v>
      </c>
      <c r="AS870" s="44">
        <f t="shared" si="460"/>
        <v>0</v>
      </c>
      <c r="AT870" s="44">
        <f t="shared" si="461"/>
        <v>0</v>
      </c>
      <c r="AU870" s="44">
        <f t="shared" si="462"/>
        <v>0</v>
      </c>
      <c r="AV870" s="44">
        <f>IF(M870="ПП",РПП*AA870*(U870/1.5),IF(M870="ВП",ВПр*AA870*(U870/1.5),IF(M870="РПА",РПА*AA870*(U870/1.5),IF(M870="КПА",кпа*AA870*(U870/1.5),0))))</f>
        <v>0</v>
      </c>
      <c r="AW870" s="44">
        <f t="shared" si="463"/>
        <v>0</v>
      </c>
      <c r="AX870" s="44">
        <f t="shared" si="464"/>
        <v>0</v>
      </c>
      <c r="AY870" s="44">
        <f t="shared" si="465"/>
        <v>0</v>
      </c>
      <c r="AZ870" s="44">
        <f t="shared" si="466"/>
        <v>0</v>
      </c>
      <c r="BA870" s="44">
        <f t="shared" si="467"/>
        <v>0</v>
      </c>
      <c r="BB870" s="44">
        <f t="shared" si="468"/>
        <v>0</v>
      </c>
      <c r="BC870" s="44">
        <f t="shared" si="469"/>
        <v>0</v>
      </c>
      <c r="BD870" s="44">
        <f t="shared" si="470"/>
        <v>3</v>
      </c>
      <c r="BE870" s="45">
        <f t="shared" si="471"/>
        <v>3</v>
      </c>
      <c r="BF870" s="46"/>
      <c r="BG870" s="47">
        <f t="shared" si="472"/>
        <v>0</v>
      </c>
      <c r="BH870" s="47">
        <f t="shared" si="473"/>
        <v>0</v>
      </c>
      <c r="BI870" s="47">
        <f t="shared" si="474"/>
        <v>0</v>
      </c>
      <c r="BJ870" s="48">
        <f t="shared" si="475"/>
        <v>0</v>
      </c>
      <c r="BK870" s="48">
        <f t="shared" si="476"/>
        <v>0</v>
      </c>
      <c r="BL870" s="48">
        <f t="shared" si="477"/>
        <v>3</v>
      </c>
    </row>
    <row r="871" spans="1:64" s="2" customFormat="1" ht="30" customHeight="1">
      <c r="A871" s="29" t="str">
        <f t="shared" si="444"/>
        <v>Д</v>
      </c>
      <c r="B871" s="29" t="str">
        <f t="shared" si="445"/>
        <v>М</v>
      </c>
      <c r="C871" s="30" t="s">
        <v>259</v>
      </c>
      <c r="D871" s="31" t="str">
        <f t="shared" si="446"/>
        <v>'01.04.02</v>
      </c>
      <c r="E871" s="32" t="str">
        <f t="shared" si="447"/>
        <v>Теория вероятностей и математическая статистика</v>
      </c>
      <c r="F871" s="33" t="s">
        <v>174</v>
      </c>
      <c r="G871" s="33" t="s">
        <v>75</v>
      </c>
      <c r="H871" s="34"/>
      <c r="I871" s="34"/>
      <c r="J871" s="35" t="s">
        <v>185</v>
      </c>
      <c r="K871" s="36">
        <v>4</v>
      </c>
      <c r="L871" s="36">
        <v>18</v>
      </c>
      <c r="M871" s="37" t="s">
        <v>186</v>
      </c>
      <c r="N871" s="36"/>
      <c r="O871" s="36"/>
      <c r="P871" s="36"/>
      <c r="Q871" s="37" t="s">
        <v>177</v>
      </c>
      <c r="R871" s="36"/>
      <c r="S871" s="36"/>
      <c r="T871" s="36"/>
      <c r="U871" s="36"/>
      <c r="V871" s="36"/>
      <c r="W871" s="39" t="str">
        <f t="shared" si="448"/>
        <v>НПМмд</v>
      </c>
      <c r="X871" s="36" t="s">
        <v>133</v>
      </c>
      <c r="Y871" s="36">
        <v>1</v>
      </c>
      <c r="Z871" s="36">
        <v>1</v>
      </c>
      <c r="AA871" s="39">
        <f t="shared" si="449"/>
        <v>12</v>
      </c>
      <c r="AB871" s="49">
        <v>11</v>
      </c>
      <c r="AC871" s="49">
        <v>1</v>
      </c>
      <c r="AD871" s="40">
        <f t="shared" si="450"/>
        <v>1</v>
      </c>
      <c r="AE871" s="41">
        <f t="shared" si="451"/>
        <v>1</v>
      </c>
      <c r="AF871" s="41">
        <f t="shared" si="452"/>
        <v>12</v>
      </c>
      <c r="AG871" s="42" t="s">
        <v>80</v>
      </c>
      <c r="AH871" s="37" t="s">
        <v>169</v>
      </c>
      <c r="AI871" s="37"/>
      <c r="AJ871" s="43" t="s">
        <v>190</v>
      </c>
      <c r="AK871" s="37"/>
      <c r="AL871" s="44">
        <f t="shared" si="453"/>
        <v>0</v>
      </c>
      <c r="AM871" s="44">
        <f t="shared" si="454"/>
        <v>0</v>
      </c>
      <c r="AN871" s="44">
        <f t="shared" si="455"/>
        <v>0</v>
      </c>
      <c r="AO871" s="44">
        <f t="shared" si="456"/>
        <v>0</v>
      </c>
      <c r="AP871" s="44">
        <f t="shared" si="457"/>
        <v>0</v>
      </c>
      <c r="AQ871" s="44">
        <f t="shared" si="458"/>
        <v>0</v>
      </c>
      <c r="AR871" s="44">
        <f t="shared" si="459"/>
        <v>0</v>
      </c>
      <c r="AS871" s="44">
        <f t="shared" si="460"/>
        <v>0</v>
      </c>
      <c r="AT871" s="44">
        <f t="shared" si="461"/>
        <v>0</v>
      </c>
      <c r="AU871" s="44">
        <f t="shared" si="462"/>
        <v>0</v>
      </c>
      <c r="AV871" s="44">
        <f>IF(M871="ПП",РПП*AA871*(U871/1.5),IF(M871="ВП",ВПр*AA871*(U871/1.5),IF(M871="РПА",РПА*AA871*(U871/1.5),IF(M871="КПА",кпа*AA871*(U871/1.5),0))))</f>
        <v>0</v>
      </c>
      <c r="AW871" s="44">
        <f t="shared" si="463"/>
        <v>0</v>
      </c>
      <c r="AX871" s="44">
        <f t="shared" si="464"/>
        <v>0</v>
      </c>
      <c r="AY871" s="44">
        <f t="shared" si="465"/>
        <v>0</v>
      </c>
      <c r="AZ871" s="44">
        <f t="shared" si="466"/>
        <v>0</v>
      </c>
      <c r="BA871" s="44">
        <f t="shared" si="467"/>
        <v>0</v>
      </c>
      <c r="BB871" s="44">
        <f t="shared" si="468"/>
        <v>0</v>
      </c>
      <c r="BC871" s="44">
        <f t="shared" si="469"/>
        <v>0</v>
      </c>
      <c r="BD871" s="44">
        <f t="shared" si="470"/>
        <v>3</v>
      </c>
      <c r="BE871" s="45">
        <f t="shared" si="471"/>
        <v>3</v>
      </c>
      <c r="BF871" s="46"/>
      <c r="BG871" s="47">
        <f t="shared" si="472"/>
        <v>0</v>
      </c>
      <c r="BH871" s="47">
        <f t="shared" si="473"/>
        <v>0</v>
      </c>
      <c r="BI871" s="47">
        <f t="shared" si="474"/>
        <v>0</v>
      </c>
      <c r="BJ871" s="48">
        <f t="shared" si="475"/>
        <v>0</v>
      </c>
      <c r="BK871" s="48">
        <f t="shared" si="476"/>
        <v>0</v>
      </c>
      <c r="BL871" s="48">
        <f t="shared" si="477"/>
        <v>3</v>
      </c>
    </row>
    <row r="872" spans="1:64" s="2" customFormat="1" ht="30" customHeight="1">
      <c r="A872" s="29" t="str">
        <f t="shared" si="444"/>
        <v>Д</v>
      </c>
      <c r="B872" s="29" t="str">
        <f t="shared" si="445"/>
        <v>М</v>
      </c>
      <c r="C872" s="30" t="s">
        <v>286</v>
      </c>
      <c r="D872" s="31" t="str">
        <f t="shared" si="446"/>
        <v>'02.04.02</v>
      </c>
      <c r="E872" s="32" t="str">
        <f t="shared" si="447"/>
        <v>Управление инфокоммуникациями и интеллектуальные системы</v>
      </c>
      <c r="F872" s="33" t="s">
        <v>74</v>
      </c>
      <c r="G872" s="33" t="s">
        <v>75</v>
      </c>
      <c r="H872" s="34"/>
      <c r="I872" s="34"/>
      <c r="J872" s="35" t="s">
        <v>268</v>
      </c>
      <c r="K872" s="36">
        <v>1</v>
      </c>
      <c r="L872" s="36">
        <v>18</v>
      </c>
      <c r="M872" s="37" t="s">
        <v>78</v>
      </c>
      <c r="N872" s="36">
        <v>1</v>
      </c>
      <c r="O872" s="36"/>
      <c r="P872" s="36"/>
      <c r="Q872" s="37" t="s">
        <v>91</v>
      </c>
      <c r="R872" s="36"/>
      <c r="S872" s="36"/>
      <c r="T872" s="36"/>
      <c r="U872" s="36"/>
      <c r="V872" s="36"/>
      <c r="W872" s="39" t="str">
        <f t="shared" si="448"/>
        <v>НФИмд</v>
      </c>
      <c r="X872" s="36" t="s">
        <v>194</v>
      </c>
      <c r="Y872" s="36">
        <v>4</v>
      </c>
      <c r="Z872" s="36">
        <v>2</v>
      </c>
      <c r="AA872" s="39">
        <f t="shared" si="449"/>
        <v>42</v>
      </c>
      <c r="AB872" s="36">
        <v>26</v>
      </c>
      <c r="AC872" s="36">
        <v>16</v>
      </c>
      <c r="AD872" s="40">
        <f t="shared" si="450"/>
        <v>42</v>
      </c>
      <c r="AE872" s="41">
        <f t="shared" si="451"/>
        <v>1</v>
      </c>
      <c r="AF872" s="41">
        <f t="shared" si="452"/>
        <v>1</v>
      </c>
      <c r="AG872" s="42" t="s">
        <v>80</v>
      </c>
      <c r="AH872" s="37" t="s">
        <v>81</v>
      </c>
      <c r="AI872" s="37" t="s">
        <v>94</v>
      </c>
      <c r="AJ872" s="51" t="s">
        <v>218</v>
      </c>
      <c r="AK872" s="37"/>
      <c r="AL872" s="44">
        <f t="shared" si="453"/>
        <v>18</v>
      </c>
      <c r="AM872" s="44">
        <f t="shared" si="454"/>
        <v>0</v>
      </c>
      <c r="AN872" s="44">
        <f t="shared" si="455"/>
        <v>0</v>
      </c>
      <c r="AO872" s="44">
        <f t="shared" si="456"/>
        <v>13.860000000000001</v>
      </c>
      <c r="AP872" s="44">
        <f t="shared" si="457"/>
        <v>21</v>
      </c>
      <c r="AQ872" s="44">
        <f t="shared" si="458"/>
        <v>2</v>
      </c>
      <c r="AR872" s="44">
        <f t="shared" si="459"/>
        <v>1.8</v>
      </c>
      <c r="AS872" s="44">
        <f t="shared" si="460"/>
        <v>0</v>
      </c>
      <c r="AT872" s="44">
        <f t="shared" si="461"/>
        <v>0</v>
      </c>
      <c r="AU872" s="44">
        <f t="shared" si="462"/>
        <v>0</v>
      </c>
      <c r="AV872" s="44">
        <f>IF(M872="ПП",РПП*AA872*(U872/1.5),IF(M872="ВП",ВПр*AA872*(U872/1.5),IF(M872="РПА",РПА*AA872*(U872/1.5),IF(M872="КПА",кпа*AA872*(U872/1.5),0))))</f>
        <v>0</v>
      </c>
      <c r="AW872" s="44">
        <f t="shared" si="463"/>
        <v>0</v>
      </c>
      <c r="AX872" s="44">
        <f t="shared" si="464"/>
        <v>0</v>
      </c>
      <c r="AY872" s="44">
        <f t="shared" si="465"/>
        <v>0</v>
      </c>
      <c r="AZ872" s="44">
        <f t="shared" si="466"/>
        <v>0</v>
      </c>
      <c r="BA872" s="44">
        <f t="shared" si="467"/>
        <v>0</v>
      </c>
      <c r="BB872" s="44">
        <f t="shared" si="468"/>
        <v>0</v>
      </c>
      <c r="BC872" s="44">
        <f t="shared" si="469"/>
        <v>0</v>
      </c>
      <c r="BD872" s="44">
        <f t="shared" si="470"/>
        <v>0</v>
      </c>
      <c r="BE872" s="45">
        <f t="shared" si="471"/>
        <v>56.66</v>
      </c>
      <c r="BF872" s="46"/>
      <c r="BG872" s="47">
        <f t="shared" si="472"/>
        <v>18</v>
      </c>
      <c r="BH872" s="47">
        <f t="shared" si="473"/>
        <v>0.5</v>
      </c>
      <c r="BI872" s="47">
        <f t="shared" si="474"/>
        <v>38.659999999999997</v>
      </c>
      <c r="BJ872" s="48">
        <f t="shared" si="475"/>
        <v>0</v>
      </c>
      <c r="BK872" s="48">
        <f t="shared" si="476"/>
        <v>0</v>
      </c>
      <c r="BL872" s="48">
        <f t="shared" si="477"/>
        <v>0</v>
      </c>
    </row>
    <row r="873" spans="1:64" s="2" customFormat="1" ht="30" customHeight="1">
      <c r="A873" s="29" t="str">
        <f t="shared" si="444"/>
        <v>Д</v>
      </c>
      <c r="B873" s="29" t="str">
        <f t="shared" si="445"/>
        <v>М</v>
      </c>
      <c r="C873" s="30" t="s">
        <v>286</v>
      </c>
      <c r="D873" s="31" t="str">
        <f t="shared" si="446"/>
        <v>'02.04.02</v>
      </c>
      <c r="E873" s="32" t="str">
        <f t="shared" si="447"/>
        <v>Управление инфокоммуникациями и интеллектуальные системы</v>
      </c>
      <c r="F873" s="33" t="s">
        <v>74</v>
      </c>
      <c r="G873" s="33" t="s">
        <v>75</v>
      </c>
      <c r="H873" s="34"/>
      <c r="I873" s="34"/>
      <c r="J873" s="35" t="s">
        <v>268</v>
      </c>
      <c r="K873" s="38">
        <v>1</v>
      </c>
      <c r="L873" s="36">
        <v>18</v>
      </c>
      <c r="M873" s="37" t="s">
        <v>108</v>
      </c>
      <c r="N873" s="38"/>
      <c r="O873" s="38">
        <v>1</v>
      </c>
      <c r="P873" s="38"/>
      <c r="Q873" s="37"/>
      <c r="R873" s="38"/>
      <c r="S873" s="38"/>
      <c r="T873" s="38"/>
      <c r="U873" s="38"/>
      <c r="V873" s="38"/>
      <c r="W873" s="39" t="str">
        <f t="shared" si="448"/>
        <v>НФИмд</v>
      </c>
      <c r="X873" s="36" t="s">
        <v>92</v>
      </c>
      <c r="Y873" s="36">
        <v>1</v>
      </c>
      <c r="Z873" s="36">
        <v>1</v>
      </c>
      <c r="AA873" s="39">
        <f t="shared" si="449"/>
        <v>11</v>
      </c>
      <c r="AB873" s="49">
        <v>7</v>
      </c>
      <c r="AC873" s="49">
        <v>4</v>
      </c>
      <c r="AD873" s="40">
        <f t="shared" si="450"/>
        <v>12</v>
      </c>
      <c r="AE873" s="41">
        <f t="shared" si="451"/>
        <v>0.91666666666666663</v>
      </c>
      <c r="AF873" s="41">
        <f t="shared" si="452"/>
        <v>0.91666666666666663</v>
      </c>
      <c r="AG873" s="42" t="s">
        <v>80</v>
      </c>
      <c r="AH873" s="37" t="s">
        <v>81</v>
      </c>
      <c r="AI873" s="37" t="s">
        <v>94</v>
      </c>
      <c r="AJ873" s="43" t="s">
        <v>218</v>
      </c>
      <c r="AK873" s="37"/>
      <c r="AL873" s="44">
        <f t="shared" si="453"/>
        <v>0</v>
      </c>
      <c r="AM873" s="44">
        <f t="shared" si="454"/>
        <v>0</v>
      </c>
      <c r="AN873" s="44">
        <f t="shared" si="455"/>
        <v>16.5</v>
      </c>
      <c r="AO873" s="44">
        <f t="shared" si="456"/>
        <v>0</v>
      </c>
      <c r="AP873" s="44">
        <f t="shared" si="457"/>
        <v>0</v>
      </c>
      <c r="AQ873" s="44">
        <f t="shared" si="458"/>
        <v>0</v>
      </c>
      <c r="AR873" s="44">
        <f t="shared" si="459"/>
        <v>0</v>
      </c>
      <c r="AS873" s="44">
        <f t="shared" si="460"/>
        <v>0</v>
      </c>
      <c r="AT873" s="44">
        <f t="shared" si="461"/>
        <v>0</v>
      </c>
      <c r="AU873" s="44">
        <f t="shared" si="462"/>
        <v>0</v>
      </c>
      <c r="AV873" s="44">
        <f>IF(M873="ПП",РПП*AA873*(U873/1.5),IF(M873="ВП",ВПр*AA873*(U873/1.5),IF(M873="РПА",РПА*AA873*(U873/1.5),IF(M873="КПА",кпа*AA873*(U873/1.5),0))))</f>
        <v>0</v>
      </c>
      <c r="AW873" s="44">
        <f t="shared" si="463"/>
        <v>0</v>
      </c>
      <c r="AX873" s="44">
        <f t="shared" si="464"/>
        <v>0</v>
      </c>
      <c r="AY873" s="44">
        <f t="shared" si="465"/>
        <v>0</v>
      </c>
      <c r="AZ873" s="44">
        <f t="shared" si="466"/>
        <v>0</v>
      </c>
      <c r="BA873" s="44">
        <f t="shared" si="467"/>
        <v>0</v>
      </c>
      <c r="BB873" s="44">
        <f t="shared" si="468"/>
        <v>0</v>
      </c>
      <c r="BC873" s="44">
        <f t="shared" si="469"/>
        <v>0</v>
      </c>
      <c r="BD873" s="44">
        <f t="shared" si="470"/>
        <v>0</v>
      </c>
      <c r="BE873" s="45">
        <f t="shared" si="471"/>
        <v>16.5</v>
      </c>
      <c r="BF873" s="46"/>
      <c r="BG873" s="47">
        <f t="shared" si="472"/>
        <v>16.5</v>
      </c>
      <c r="BH873" s="47">
        <f t="shared" si="473"/>
        <v>0.5</v>
      </c>
      <c r="BI873" s="47">
        <f t="shared" si="474"/>
        <v>0</v>
      </c>
      <c r="BJ873" s="48">
        <f t="shared" si="475"/>
        <v>0</v>
      </c>
      <c r="BK873" s="48">
        <f t="shared" si="476"/>
        <v>0</v>
      </c>
      <c r="BL873" s="48">
        <f t="shared" si="477"/>
        <v>0</v>
      </c>
    </row>
    <row r="874" spans="1:64" s="2" customFormat="1" ht="30" customHeight="1">
      <c r="A874" s="29" t="str">
        <f t="shared" si="444"/>
        <v>Д</v>
      </c>
      <c r="B874" s="29" t="str">
        <f t="shared" si="445"/>
        <v>М</v>
      </c>
      <c r="C874" s="30" t="s">
        <v>286</v>
      </c>
      <c r="D874" s="31" t="str">
        <f t="shared" si="446"/>
        <v>'02.04.02</v>
      </c>
      <c r="E874" s="32" t="str">
        <f t="shared" si="447"/>
        <v>Управление инфокоммуникациями и интеллектуальные системы</v>
      </c>
      <c r="F874" s="33" t="s">
        <v>74</v>
      </c>
      <c r="G874" s="33" t="s">
        <v>75</v>
      </c>
      <c r="H874" s="34"/>
      <c r="I874" s="34"/>
      <c r="J874" s="35" t="s">
        <v>268</v>
      </c>
      <c r="K874" s="36">
        <v>1</v>
      </c>
      <c r="L874" s="36">
        <v>18</v>
      </c>
      <c r="M874" s="37" t="s">
        <v>108</v>
      </c>
      <c r="N874" s="36"/>
      <c r="O874" s="36">
        <v>1</v>
      </c>
      <c r="P874" s="36"/>
      <c r="Q874" s="37"/>
      <c r="R874" s="36"/>
      <c r="S874" s="36"/>
      <c r="T874" s="36"/>
      <c r="U874" s="36"/>
      <c r="V874" s="36"/>
      <c r="W874" s="39" t="str">
        <f t="shared" si="448"/>
        <v>НФИмд</v>
      </c>
      <c r="X874" s="36" t="s">
        <v>92</v>
      </c>
      <c r="Y874" s="36">
        <v>1</v>
      </c>
      <c r="Z874" s="36">
        <v>1</v>
      </c>
      <c r="AA874" s="39">
        <f t="shared" si="449"/>
        <v>10</v>
      </c>
      <c r="AB874" s="49">
        <v>6</v>
      </c>
      <c r="AC874" s="49">
        <v>4</v>
      </c>
      <c r="AD874" s="40">
        <f t="shared" si="450"/>
        <v>12</v>
      </c>
      <c r="AE874" s="41">
        <f t="shared" si="451"/>
        <v>0.83333333333333337</v>
      </c>
      <c r="AF874" s="41">
        <f t="shared" si="452"/>
        <v>0.83333333333333337</v>
      </c>
      <c r="AG874" s="42" t="s">
        <v>80</v>
      </c>
      <c r="AH874" s="37" t="s">
        <v>81</v>
      </c>
      <c r="AI874" s="37" t="s">
        <v>94</v>
      </c>
      <c r="AJ874" s="43" t="s">
        <v>218</v>
      </c>
      <c r="AK874" s="37"/>
      <c r="AL874" s="44">
        <f t="shared" si="453"/>
        <v>0</v>
      </c>
      <c r="AM874" s="44">
        <f t="shared" si="454"/>
        <v>0</v>
      </c>
      <c r="AN874" s="44">
        <f t="shared" si="455"/>
        <v>15</v>
      </c>
      <c r="AO874" s="44">
        <f t="shared" si="456"/>
        <v>0</v>
      </c>
      <c r="AP874" s="44">
        <f t="shared" si="457"/>
        <v>0</v>
      </c>
      <c r="AQ874" s="44">
        <f t="shared" si="458"/>
        <v>0</v>
      </c>
      <c r="AR874" s="44">
        <f t="shared" si="459"/>
        <v>0</v>
      </c>
      <c r="AS874" s="44">
        <f t="shared" si="460"/>
        <v>0</v>
      </c>
      <c r="AT874" s="44">
        <f t="shared" si="461"/>
        <v>0</v>
      </c>
      <c r="AU874" s="44">
        <f t="shared" si="462"/>
        <v>0</v>
      </c>
      <c r="AV874" s="44">
        <f>IF(M874="ПП",РПП*AA874*(U874/1.5),IF(M874="ВП",ВПр*AA874*(U874/1.5),IF(M874="РПА",РПА*AA874*(U874/1.5),IF(M874="КПА",кпа*AA874*(U874/1.5),0))))</f>
        <v>0</v>
      </c>
      <c r="AW874" s="44">
        <f t="shared" si="463"/>
        <v>0</v>
      </c>
      <c r="AX874" s="44">
        <f t="shared" si="464"/>
        <v>0</v>
      </c>
      <c r="AY874" s="44">
        <f t="shared" si="465"/>
        <v>0</v>
      </c>
      <c r="AZ874" s="44">
        <f t="shared" si="466"/>
        <v>0</v>
      </c>
      <c r="BA874" s="44">
        <f t="shared" si="467"/>
        <v>0</v>
      </c>
      <c r="BB874" s="44">
        <f t="shared" si="468"/>
        <v>0</v>
      </c>
      <c r="BC874" s="44">
        <f t="shared" si="469"/>
        <v>0</v>
      </c>
      <c r="BD874" s="44">
        <f t="shared" si="470"/>
        <v>0</v>
      </c>
      <c r="BE874" s="45">
        <f t="shared" si="471"/>
        <v>15</v>
      </c>
      <c r="BF874" s="46"/>
      <c r="BG874" s="47">
        <f t="shared" si="472"/>
        <v>15</v>
      </c>
      <c r="BH874" s="47">
        <f t="shared" si="473"/>
        <v>0.5</v>
      </c>
      <c r="BI874" s="47">
        <f t="shared" si="474"/>
        <v>0</v>
      </c>
      <c r="BJ874" s="48">
        <f t="shared" si="475"/>
        <v>0</v>
      </c>
      <c r="BK874" s="48">
        <f t="shared" si="476"/>
        <v>0</v>
      </c>
      <c r="BL874" s="48">
        <f t="shared" si="477"/>
        <v>0</v>
      </c>
    </row>
    <row r="875" spans="1:64" s="2" customFormat="1" ht="30" customHeight="1">
      <c r="A875" s="29" t="str">
        <f t="shared" si="444"/>
        <v>Д</v>
      </c>
      <c r="B875" s="29" t="str">
        <f t="shared" si="445"/>
        <v>М</v>
      </c>
      <c r="C875" s="30" t="s">
        <v>286</v>
      </c>
      <c r="D875" s="31" t="str">
        <f t="shared" si="446"/>
        <v>'02.04.02</v>
      </c>
      <c r="E875" s="32" t="str">
        <f t="shared" si="447"/>
        <v>Управление инфокоммуникациями и интеллектуальные системы</v>
      </c>
      <c r="F875" s="33" t="s">
        <v>74</v>
      </c>
      <c r="G875" s="33" t="s">
        <v>75</v>
      </c>
      <c r="H875" s="34"/>
      <c r="I875" s="34"/>
      <c r="J875" s="35" t="s">
        <v>268</v>
      </c>
      <c r="K875" s="36">
        <v>1</v>
      </c>
      <c r="L875" s="36">
        <v>18</v>
      </c>
      <c r="M875" s="37" t="s">
        <v>108</v>
      </c>
      <c r="N875" s="36"/>
      <c r="O875" s="36">
        <v>1</v>
      </c>
      <c r="P875" s="36"/>
      <c r="Q875" s="37"/>
      <c r="R875" s="36"/>
      <c r="S875" s="36"/>
      <c r="T875" s="36"/>
      <c r="U875" s="36"/>
      <c r="V875" s="36"/>
      <c r="W875" s="39" t="str">
        <f t="shared" si="448"/>
        <v>НФИмд</v>
      </c>
      <c r="X875" s="36" t="s">
        <v>127</v>
      </c>
      <c r="Y875" s="36">
        <v>1</v>
      </c>
      <c r="Z875" s="36">
        <v>1</v>
      </c>
      <c r="AA875" s="39">
        <f t="shared" si="449"/>
        <v>11</v>
      </c>
      <c r="AB875" s="49">
        <v>7</v>
      </c>
      <c r="AC875" s="49">
        <v>4</v>
      </c>
      <c r="AD875" s="40">
        <f t="shared" si="450"/>
        <v>12</v>
      </c>
      <c r="AE875" s="41">
        <f t="shared" si="451"/>
        <v>0.91666666666666663</v>
      </c>
      <c r="AF875" s="41">
        <f t="shared" si="452"/>
        <v>0.91666666666666663</v>
      </c>
      <c r="AG875" s="42" t="s">
        <v>80</v>
      </c>
      <c r="AH875" s="37" t="s">
        <v>81</v>
      </c>
      <c r="AI875" s="37" t="s">
        <v>94</v>
      </c>
      <c r="AJ875" s="43" t="s">
        <v>218</v>
      </c>
      <c r="AK875" s="37"/>
      <c r="AL875" s="44">
        <f t="shared" si="453"/>
        <v>0</v>
      </c>
      <c r="AM875" s="44">
        <f t="shared" si="454"/>
        <v>0</v>
      </c>
      <c r="AN875" s="44">
        <f t="shared" si="455"/>
        <v>16.5</v>
      </c>
      <c r="AO875" s="44">
        <f t="shared" si="456"/>
        <v>0</v>
      </c>
      <c r="AP875" s="44">
        <f t="shared" si="457"/>
        <v>0</v>
      </c>
      <c r="AQ875" s="44">
        <f t="shared" si="458"/>
        <v>0</v>
      </c>
      <c r="AR875" s="44">
        <f t="shared" si="459"/>
        <v>0</v>
      </c>
      <c r="AS875" s="44">
        <f t="shared" si="460"/>
        <v>0</v>
      </c>
      <c r="AT875" s="44">
        <f t="shared" si="461"/>
        <v>0</v>
      </c>
      <c r="AU875" s="44">
        <f t="shared" si="462"/>
        <v>0</v>
      </c>
      <c r="AV875" s="44">
        <f>IF(M875="ПП",РПП*AA875*(U875/1.5),IF(M875="ВП",ВПр*AA875*(U875/1.5),IF(M875="РПА",РПА*AA875*(U875/1.5),IF(M875="КПА",кпа*AA875*(U875/1.5),0))))</f>
        <v>0</v>
      </c>
      <c r="AW875" s="44">
        <f t="shared" si="463"/>
        <v>0</v>
      </c>
      <c r="AX875" s="44">
        <f t="shared" si="464"/>
        <v>0</v>
      </c>
      <c r="AY875" s="44">
        <f t="shared" si="465"/>
        <v>0</v>
      </c>
      <c r="AZ875" s="44">
        <f t="shared" si="466"/>
        <v>0</v>
      </c>
      <c r="BA875" s="44">
        <f t="shared" si="467"/>
        <v>0</v>
      </c>
      <c r="BB875" s="44">
        <f t="shared" si="468"/>
        <v>0</v>
      </c>
      <c r="BC875" s="44">
        <f t="shared" si="469"/>
        <v>0</v>
      </c>
      <c r="BD875" s="44">
        <f t="shared" si="470"/>
        <v>0</v>
      </c>
      <c r="BE875" s="45">
        <f t="shared" si="471"/>
        <v>16.5</v>
      </c>
      <c r="BF875" s="46"/>
      <c r="BG875" s="47">
        <f t="shared" si="472"/>
        <v>16.5</v>
      </c>
      <c r="BH875" s="47">
        <f t="shared" si="473"/>
        <v>0.5</v>
      </c>
      <c r="BI875" s="47">
        <f t="shared" si="474"/>
        <v>0</v>
      </c>
      <c r="BJ875" s="48">
        <f t="shared" si="475"/>
        <v>0</v>
      </c>
      <c r="BK875" s="48">
        <f t="shared" si="476"/>
        <v>0</v>
      </c>
      <c r="BL875" s="48">
        <f t="shared" si="477"/>
        <v>0</v>
      </c>
    </row>
    <row r="876" spans="1:64" s="2" customFormat="1" ht="30" customHeight="1">
      <c r="A876" s="29" t="str">
        <f t="shared" si="444"/>
        <v>Д</v>
      </c>
      <c r="B876" s="29" t="str">
        <f t="shared" si="445"/>
        <v>М</v>
      </c>
      <c r="C876" s="30" t="s">
        <v>286</v>
      </c>
      <c r="D876" s="31" t="str">
        <f t="shared" si="446"/>
        <v>'02.04.02</v>
      </c>
      <c r="E876" s="32" t="str">
        <f t="shared" si="447"/>
        <v>Управление инфокоммуникациями и интеллектуальные системы</v>
      </c>
      <c r="F876" s="33" t="s">
        <v>74</v>
      </c>
      <c r="G876" s="33" t="s">
        <v>75</v>
      </c>
      <c r="H876" s="34"/>
      <c r="I876" s="34"/>
      <c r="J876" s="35" t="s">
        <v>268</v>
      </c>
      <c r="K876" s="36">
        <v>1</v>
      </c>
      <c r="L876" s="36">
        <v>18</v>
      </c>
      <c r="M876" s="37" t="s">
        <v>108</v>
      </c>
      <c r="N876" s="36"/>
      <c r="O876" s="36">
        <v>1</v>
      </c>
      <c r="P876" s="36"/>
      <c r="Q876" s="37"/>
      <c r="R876" s="36"/>
      <c r="S876" s="36"/>
      <c r="T876" s="36"/>
      <c r="U876" s="36"/>
      <c r="V876" s="36"/>
      <c r="W876" s="39" t="str">
        <f t="shared" si="448"/>
        <v>НФИмд</v>
      </c>
      <c r="X876" s="36" t="s">
        <v>127</v>
      </c>
      <c r="Y876" s="36">
        <v>1</v>
      </c>
      <c r="Z876" s="36">
        <v>1</v>
      </c>
      <c r="AA876" s="39">
        <f t="shared" si="449"/>
        <v>10</v>
      </c>
      <c r="AB876" s="49">
        <v>6</v>
      </c>
      <c r="AC876" s="49">
        <v>4</v>
      </c>
      <c r="AD876" s="40">
        <f t="shared" si="450"/>
        <v>12</v>
      </c>
      <c r="AE876" s="41">
        <f t="shared" si="451"/>
        <v>0.83333333333333337</v>
      </c>
      <c r="AF876" s="41">
        <f t="shared" si="452"/>
        <v>0.83333333333333337</v>
      </c>
      <c r="AG876" s="42" t="s">
        <v>80</v>
      </c>
      <c r="AH876" s="37" t="s">
        <v>81</v>
      </c>
      <c r="AI876" s="37" t="s">
        <v>94</v>
      </c>
      <c r="AJ876" s="43" t="s">
        <v>218</v>
      </c>
      <c r="AK876" s="37"/>
      <c r="AL876" s="44">
        <f t="shared" si="453"/>
        <v>0</v>
      </c>
      <c r="AM876" s="44">
        <f t="shared" si="454"/>
        <v>0</v>
      </c>
      <c r="AN876" s="44">
        <f t="shared" si="455"/>
        <v>15</v>
      </c>
      <c r="AO876" s="44">
        <f t="shared" si="456"/>
        <v>0</v>
      </c>
      <c r="AP876" s="44">
        <f t="shared" si="457"/>
        <v>0</v>
      </c>
      <c r="AQ876" s="44">
        <f t="shared" si="458"/>
        <v>0</v>
      </c>
      <c r="AR876" s="44">
        <f t="shared" si="459"/>
        <v>0</v>
      </c>
      <c r="AS876" s="44">
        <f t="shared" si="460"/>
        <v>0</v>
      </c>
      <c r="AT876" s="44">
        <f t="shared" si="461"/>
        <v>0</v>
      </c>
      <c r="AU876" s="44">
        <f t="shared" si="462"/>
        <v>0</v>
      </c>
      <c r="AV876" s="44">
        <f>IF(M876="ПП",РПП*AA876*(U876/1.5),IF(M876="ВП",ВПр*AA876*(U876/1.5),IF(M876="РПА",РПА*AA876*(U876/1.5),IF(M876="КПА",кпа*AA876*(U876/1.5),0))))</f>
        <v>0</v>
      </c>
      <c r="AW876" s="44">
        <f t="shared" si="463"/>
        <v>0</v>
      </c>
      <c r="AX876" s="44">
        <f t="shared" si="464"/>
        <v>0</v>
      </c>
      <c r="AY876" s="44">
        <f t="shared" si="465"/>
        <v>0</v>
      </c>
      <c r="AZ876" s="44">
        <f t="shared" si="466"/>
        <v>0</v>
      </c>
      <c r="BA876" s="44">
        <f t="shared" si="467"/>
        <v>0</v>
      </c>
      <c r="BB876" s="44">
        <f t="shared" si="468"/>
        <v>0</v>
      </c>
      <c r="BC876" s="44">
        <f t="shared" si="469"/>
        <v>0</v>
      </c>
      <c r="BD876" s="44">
        <f t="shared" si="470"/>
        <v>0</v>
      </c>
      <c r="BE876" s="45">
        <f t="shared" si="471"/>
        <v>15</v>
      </c>
      <c r="BF876" s="46"/>
      <c r="BG876" s="47">
        <f t="shared" si="472"/>
        <v>15</v>
      </c>
      <c r="BH876" s="47">
        <f t="shared" si="473"/>
        <v>0.5</v>
      </c>
      <c r="BI876" s="47">
        <f t="shared" si="474"/>
        <v>0</v>
      </c>
      <c r="BJ876" s="48">
        <f t="shared" si="475"/>
        <v>0</v>
      </c>
      <c r="BK876" s="48">
        <f t="shared" si="476"/>
        <v>0</v>
      </c>
      <c r="BL876" s="48">
        <f t="shared" si="477"/>
        <v>0</v>
      </c>
    </row>
    <row r="877" spans="1:64" s="2" customFormat="1" ht="30" customHeight="1">
      <c r="A877" s="29" t="str">
        <f t="shared" si="444"/>
        <v>Д</v>
      </c>
      <c r="B877" s="29" t="str">
        <f t="shared" si="445"/>
        <v>М</v>
      </c>
      <c r="C877" s="30" t="s">
        <v>286</v>
      </c>
      <c r="D877" s="31" t="str">
        <f t="shared" si="446"/>
        <v>'02.04.02</v>
      </c>
      <c r="E877" s="32" t="str">
        <f t="shared" si="447"/>
        <v>Управление инфокоммуникациями и интеллектуальные системы</v>
      </c>
      <c r="F877" s="33" t="s">
        <v>74</v>
      </c>
      <c r="G877" s="33" t="s">
        <v>75</v>
      </c>
      <c r="H877" s="34"/>
      <c r="I877" s="34"/>
      <c r="J877" s="35" t="s">
        <v>287</v>
      </c>
      <c r="K877" s="36">
        <v>2</v>
      </c>
      <c r="L877" s="36">
        <v>18</v>
      </c>
      <c r="M877" s="37" t="s">
        <v>78</v>
      </c>
      <c r="N877" s="36">
        <v>2</v>
      </c>
      <c r="O877" s="36"/>
      <c r="P877" s="36"/>
      <c r="Q877" s="37"/>
      <c r="R877" s="36"/>
      <c r="S877" s="36"/>
      <c r="T877" s="36"/>
      <c r="U877" s="36"/>
      <c r="V877" s="36"/>
      <c r="W877" s="39" t="str">
        <f t="shared" si="448"/>
        <v>НФИмд</v>
      </c>
      <c r="X877" s="36" t="s">
        <v>194</v>
      </c>
      <c r="Y877" s="36">
        <v>4</v>
      </c>
      <c r="Z877" s="36">
        <v>2</v>
      </c>
      <c r="AA877" s="39">
        <f t="shared" si="449"/>
        <v>42</v>
      </c>
      <c r="AB877" s="36">
        <v>26</v>
      </c>
      <c r="AC877" s="36">
        <v>16</v>
      </c>
      <c r="AD877" s="40">
        <f t="shared" si="450"/>
        <v>42</v>
      </c>
      <c r="AE877" s="41">
        <f t="shared" si="451"/>
        <v>1</v>
      </c>
      <c r="AF877" s="41">
        <f t="shared" si="452"/>
        <v>1</v>
      </c>
      <c r="AG877" s="42" t="s">
        <v>93</v>
      </c>
      <c r="AH877" s="37" t="s">
        <v>81</v>
      </c>
      <c r="AI877" s="37" t="s">
        <v>94</v>
      </c>
      <c r="AJ877" s="43" t="s">
        <v>114</v>
      </c>
      <c r="AK877" s="37"/>
      <c r="AL877" s="44">
        <f t="shared" si="453"/>
        <v>36</v>
      </c>
      <c r="AM877" s="44">
        <f t="shared" si="454"/>
        <v>0</v>
      </c>
      <c r="AN877" s="44">
        <f t="shared" si="455"/>
        <v>0</v>
      </c>
      <c r="AO877" s="44">
        <f t="shared" si="456"/>
        <v>0</v>
      </c>
      <c r="AP877" s="44">
        <f t="shared" si="457"/>
        <v>0</v>
      </c>
      <c r="AQ877" s="44">
        <f t="shared" si="458"/>
        <v>0</v>
      </c>
      <c r="AR877" s="44">
        <f t="shared" si="459"/>
        <v>3.6</v>
      </c>
      <c r="AS877" s="44">
        <f t="shared" si="460"/>
        <v>0</v>
      </c>
      <c r="AT877" s="44">
        <f t="shared" si="461"/>
        <v>0</v>
      </c>
      <c r="AU877" s="44">
        <f t="shared" si="462"/>
        <v>0</v>
      </c>
      <c r="AV877" s="44">
        <f>IF(M877="ПП",РПП*AA877*(U877/1.5),IF(M877="ВП",ВПр*AA877*(U877/1.5),IF(M877="РПА",РПА*AA877*(U877/1.5),IF(M877="КПА",кпа*AA877*(U877/1.5),0))))</f>
        <v>0</v>
      </c>
      <c r="AW877" s="44">
        <f t="shared" si="463"/>
        <v>0</v>
      </c>
      <c r="AX877" s="44">
        <f t="shared" si="464"/>
        <v>0</v>
      </c>
      <c r="AY877" s="44">
        <f t="shared" si="465"/>
        <v>0</v>
      </c>
      <c r="AZ877" s="44">
        <f t="shared" si="466"/>
        <v>0</v>
      </c>
      <c r="BA877" s="44">
        <f t="shared" si="467"/>
        <v>0</v>
      </c>
      <c r="BB877" s="44">
        <f t="shared" si="468"/>
        <v>0</v>
      </c>
      <c r="BC877" s="44">
        <f t="shared" si="469"/>
        <v>0</v>
      </c>
      <c r="BD877" s="44">
        <f t="shared" si="470"/>
        <v>0</v>
      </c>
      <c r="BE877" s="45">
        <f t="shared" si="471"/>
        <v>39.6</v>
      </c>
      <c r="BF877" s="46"/>
      <c r="BG877" s="47">
        <f t="shared" si="472"/>
        <v>0</v>
      </c>
      <c r="BH877" s="47">
        <f t="shared" si="473"/>
        <v>0</v>
      </c>
      <c r="BI877" s="47">
        <f t="shared" si="474"/>
        <v>0</v>
      </c>
      <c r="BJ877" s="48">
        <f t="shared" si="475"/>
        <v>36</v>
      </c>
      <c r="BK877" s="48">
        <f t="shared" si="476"/>
        <v>1</v>
      </c>
      <c r="BL877" s="48">
        <f t="shared" si="477"/>
        <v>3.6</v>
      </c>
    </row>
    <row r="878" spans="1:64" s="2" customFormat="1" ht="30" customHeight="1">
      <c r="A878" s="29" t="str">
        <f t="shared" si="444"/>
        <v>Д</v>
      </c>
      <c r="B878" s="29" t="str">
        <f t="shared" si="445"/>
        <v>М</v>
      </c>
      <c r="C878" s="30" t="s">
        <v>286</v>
      </c>
      <c r="D878" s="31" t="str">
        <f t="shared" si="446"/>
        <v>'02.04.02</v>
      </c>
      <c r="E878" s="32" t="str">
        <f t="shared" si="447"/>
        <v>Управление инфокоммуникациями и интеллектуальные системы</v>
      </c>
      <c r="F878" s="33" t="s">
        <v>74</v>
      </c>
      <c r="G878" s="33" t="s">
        <v>75</v>
      </c>
      <c r="H878" s="34"/>
      <c r="I878" s="34"/>
      <c r="J878" s="35" t="s">
        <v>287</v>
      </c>
      <c r="K878" s="36">
        <v>2</v>
      </c>
      <c r="L878" s="36">
        <v>18</v>
      </c>
      <c r="M878" s="37" t="s">
        <v>84</v>
      </c>
      <c r="N878" s="36"/>
      <c r="O878" s="36"/>
      <c r="P878" s="36">
        <v>1</v>
      </c>
      <c r="Q878" s="37" t="s">
        <v>85</v>
      </c>
      <c r="R878" s="36"/>
      <c r="S878" s="36"/>
      <c r="T878" s="36"/>
      <c r="U878" s="36"/>
      <c r="V878" s="36"/>
      <c r="W878" s="39" t="str">
        <f t="shared" si="448"/>
        <v>НФИмд</v>
      </c>
      <c r="X878" s="36" t="s">
        <v>92</v>
      </c>
      <c r="Y878" s="36">
        <v>2</v>
      </c>
      <c r="Z878" s="36">
        <v>1</v>
      </c>
      <c r="AA878" s="39">
        <f t="shared" si="449"/>
        <v>21</v>
      </c>
      <c r="AB878" s="49">
        <v>13</v>
      </c>
      <c r="AC878" s="49">
        <v>8</v>
      </c>
      <c r="AD878" s="40">
        <f t="shared" si="450"/>
        <v>12</v>
      </c>
      <c r="AE878" s="41">
        <f t="shared" si="451"/>
        <v>1</v>
      </c>
      <c r="AF878" s="41">
        <f t="shared" si="452"/>
        <v>1.75</v>
      </c>
      <c r="AG878" s="42" t="s">
        <v>93</v>
      </c>
      <c r="AH878" s="37" t="s">
        <v>81</v>
      </c>
      <c r="AI878" s="37" t="s">
        <v>94</v>
      </c>
      <c r="AJ878" s="50" t="s">
        <v>114</v>
      </c>
      <c r="AK878" s="37"/>
      <c r="AL878" s="44">
        <f t="shared" si="453"/>
        <v>0</v>
      </c>
      <c r="AM878" s="44">
        <f t="shared" si="454"/>
        <v>18</v>
      </c>
      <c r="AN878" s="44">
        <f t="shared" si="455"/>
        <v>0</v>
      </c>
      <c r="AO878" s="44">
        <f t="shared" si="456"/>
        <v>6.9300000000000006</v>
      </c>
      <c r="AP878" s="44">
        <f t="shared" si="457"/>
        <v>10.5</v>
      </c>
      <c r="AQ878" s="44">
        <f t="shared" si="458"/>
        <v>1</v>
      </c>
      <c r="AR878" s="44">
        <f t="shared" si="459"/>
        <v>0</v>
      </c>
      <c r="AS878" s="44">
        <f t="shared" si="460"/>
        <v>0</v>
      </c>
      <c r="AT878" s="44">
        <f t="shared" si="461"/>
        <v>0</v>
      </c>
      <c r="AU878" s="44">
        <f t="shared" si="462"/>
        <v>0</v>
      </c>
      <c r="AV878" s="44">
        <f>IF(M878="ПП",РПП*AA878*(U878/1.5),IF(M878="ВП",ВПр*AA878*(U878/1.5),IF(M878="РПА",РПА*AA878*(U878/1.5),IF(M878="КПА",кпа*AA878*(U878/1.5),0))))</f>
        <v>0</v>
      </c>
      <c r="AW878" s="44">
        <f t="shared" si="463"/>
        <v>0</v>
      </c>
      <c r="AX878" s="44">
        <f t="shared" si="464"/>
        <v>0</v>
      </c>
      <c r="AY878" s="44">
        <f t="shared" si="465"/>
        <v>0</v>
      </c>
      <c r="AZ878" s="44">
        <f t="shared" si="466"/>
        <v>0</v>
      </c>
      <c r="BA878" s="44">
        <f t="shared" si="467"/>
        <v>0</v>
      </c>
      <c r="BB878" s="44">
        <f t="shared" si="468"/>
        <v>0</v>
      </c>
      <c r="BC878" s="44">
        <f t="shared" si="469"/>
        <v>0</v>
      </c>
      <c r="BD878" s="44">
        <f t="shared" si="470"/>
        <v>0</v>
      </c>
      <c r="BE878" s="45">
        <f t="shared" si="471"/>
        <v>36.43</v>
      </c>
      <c r="BF878" s="46"/>
      <c r="BG878" s="47">
        <f t="shared" si="472"/>
        <v>0</v>
      </c>
      <c r="BH878" s="47">
        <f t="shared" si="473"/>
        <v>0</v>
      </c>
      <c r="BI878" s="47">
        <f t="shared" si="474"/>
        <v>0</v>
      </c>
      <c r="BJ878" s="48">
        <f t="shared" si="475"/>
        <v>18</v>
      </c>
      <c r="BK878" s="48">
        <f t="shared" si="476"/>
        <v>0.5</v>
      </c>
      <c r="BL878" s="48">
        <f t="shared" si="477"/>
        <v>18.43</v>
      </c>
    </row>
    <row r="879" spans="1:64" s="2" customFormat="1" ht="30" customHeight="1">
      <c r="A879" s="29" t="str">
        <f t="shared" si="444"/>
        <v>Д</v>
      </c>
      <c r="B879" s="29" t="str">
        <f t="shared" si="445"/>
        <v>М</v>
      </c>
      <c r="C879" s="30" t="s">
        <v>286</v>
      </c>
      <c r="D879" s="31" t="str">
        <f t="shared" si="446"/>
        <v>'02.04.02</v>
      </c>
      <c r="E879" s="32" t="str">
        <f t="shared" si="447"/>
        <v>Управление инфокоммуникациями и интеллектуальные системы</v>
      </c>
      <c r="F879" s="33" t="s">
        <v>74</v>
      </c>
      <c r="G879" s="33" t="s">
        <v>75</v>
      </c>
      <c r="H879" s="34"/>
      <c r="I879" s="34"/>
      <c r="J879" s="35" t="s">
        <v>287</v>
      </c>
      <c r="K879" s="36">
        <v>2</v>
      </c>
      <c r="L879" s="36">
        <v>18</v>
      </c>
      <c r="M879" s="37" t="s">
        <v>84</v>
      </c>
      <c r="N879" s="36"/>
      <c r="O879" s="36"/>
      <c r="P879" s="36">
        <v>1</v>
      </c>
      <c r="Q879" s="37" t="s">
        <v>85</v>
      </c>
      <c r="R879" s="36"/>
      <c r="S879" s="36"/>
      <c r="T879" s="36"/>
      <c r="U879" s="36"/>
      <c r="V879" s="36"/>
      <c r="W879" s="39" t="str">
        <f t="shared" si="448"/>
        <v>НФИмд</v>
      </c>
      <c r="X879" s="36" t="s">
        <v>127</v>
      </c>
      <c r="Y879" s="36">
        <v>2</v>
      </c>
      <c r="Z879" s="36">
        <v>1</v>
      </c>
      <c r="AA879" s="39">
        <f t="shared" si="449"/>
        <v>21</v>
      </c>
      <c r="AB879" s="49">
        <v>13</v>
      </c>
      <c r="AC879" s="49">
        <v>8</v>
      </c>
      <c r="AD879" s="40">
        <f t="shared" si="450"/>
        <v>12</v>
      </c>
      <c r="AE879" s="41">
        <f t="shared" si="451"/>
        <v>1</v>
      </c>
      <c r="AF879" s="41">
        <f t="shared" si="452"/>
        <v>1.75</v>
      </c>
      <c r="AG879" s="42" t="s">
        <v>93</v>
      </c>
      <c r="AH879" s="37" t="s">
        <v>81</v>
      </c>
      <c r="AI879" s="37" t="s">
        <v>94</v>
      </c>
      <c r="AJ879" s="43" t="s">
        <v>114</v>
      </c>
      <c r="AK879" s="37"/>
      <c r="AL879" s="44">
        <f t="shared" si="453"/>
        <v>0</v>
      </c>
      <c r="AM879" s="44">
        <f t="shared" si="454"/>
        <v>18</v>
      </c>
      <c r="AN879" s="44">
        <f t="shared" si="455"/>
        <v>0</v>
      </c>
      <c r="AO879" s="44">
        <f t="shared" si="456"/>
        <v>6.9300000000000006</v>
      </c>
      <c r="AP879" s="44">
        <f t="shared" si="457"/>
        <v>10.5</v>
      </c>
      <c r="AQ879" s="44">
        <f t="shared" si="458"/>
        <v>1</v>
      </c>
      <c r="AR879" s="44">
        <f t="shared" si="459"/>
        <v>0</v>
      </c>
      <c r="AS879" s="44">
        <f t="shared" si="460"/>
        <v>0</v>
      </c>
      <c r="AT879" s="44">
        <f t="shared" si="461"/>
        <v>0</v>
      </c>
      <c r="AU879" s="44">
        <f t="shared" si="462"/>
        <v>0</v>
      </c>
      <c r="AV879" s="44">
        <f>IF(M879="ПП",РПП*AA879*(U879/1.5),IF(M879="ВП",ВПр*AA879*(U879/1.5),IF(M879="РПА",РПА*AA879*(U879/1.5),IF(M879="КПА",кпа*AA879*(U879/1.5),0))))</f>
        <v>0</v>
      </c>
      <c r="AW879" s="44">
        <f t="shared" si="463"/>
        <v>0</v>
      </c>
      <c r="AX879" s="44">
        <f t="shared" si="464"/>
        <v>0</v>
      </c>
      <c r="AY879" s="44">
        <f t="shared" si="465"/>
        <v>0</v>
      </c>
      <c r="AZ879" s="44">
        <f t="shared" si="466"/>
        <v>0</v>
      </c>
      <c r="BA879" s="44">
        <f t="shared" si="467"/>
        <v>0</v>
      </c>
      <c r="BB879" s="44">
        <f t="shared" si="468"/>
        <v>0</v>
      </c>
      <c r="BC879" s="44">
        <f t="shared" si="469"/>
        <v>0</v>
      </c>
      <c r="BD879" s="44">
        <f t="shared" si="470"/>
        <v>0</v>
      </c>
      <c r="BE879" s="45">
        <f t="shared" si="471"/>
        <v>36.43</v>
      </c>
      <c r="BF879" s="46"/>
      <c r="BG879" s="47">
        <f t="shared" si="472"/>
        <v>0</v>
      </c>
      <c r="BH879" s="47">
        <f t="shared" si="473"/>
        <v>0</v>
      </c>
      <c r="BI879" s="47">
        <f t="shared" si="474"/>
        <v>0</v>
      </c>
      <c r="BJ879" s="48">
        <f t="shared" si="475"/>
        <v>18</v>
      </c>
      <c r="BK879" s="48">
        <f t="shared" si="476"/>
        <v>0.5</v>
      </c>
      <c r="BL879" s="48">
        <f t="shared" si="477"/>
        <v>18.43</v>
      </c>
    </row>
    <row r="880" spans="1:64" s="2" customFormat="1" ht="30" customHeight="1">
      <c r="A880" s="29" t="str">
        <f t="shared" si="444"/>
        <v>Д</v>
      </c>
      <c r="B880" s="29" t="str">
        <f t="shared" si="445"/>
        <v>М</v>
      </c>
      <c r="C880" s="30" t="s">
        <v>286</v>
      </c>
      <c r="D880" s="31" t="str">
        <f t="shared" si="446"/>
        <v>'02.04.02</v>
      </c>
      <c r="E880" s="32" t="str">
        <f t="shared" si="447"/>
        <v>Управление инфокоммуникациями и интеллектуальные системы</v>
      </c>
      <c r="F880" s="33" t="s">
        <v>74</v>
      </c>
      <c r="G880" s="33" t="s">
        <v>89</v>
      </c>
      <c r="H880" s="34"/>
      <c r="I880" s="34"/>
      <c r="J880" s="35" t="s">
        <v>266</v>
      </c>
      <c r="K880" s="36">
        <v>1</v>
      </c>
      <c r="L880" s="36">
        <v>18</v>
      </c>
      <c r="M880" s="37" t="s">
        <v>78</v>
      </c>
      <c r="N880" s="36">
        <v>1</v>
      </c>
      <c r="O880" s="36"/>
      <c r="P880" s="36"/>
      <c r="Q880" s="37" t="s">
        <v>91</v>
      </c>
      <c r="R880" s="36"/>
      <c r="S880" s="36"/>
      <c r="T880" s="36"/>
      <c r="U880" s="36"/>
      <c r="V880" s="36"/>
      <c r="W880" s="39" t="str">
        <f t="shared" si="448"/>
        <v>НФИмд</v>
      </c>
      <c r="X880" s="36" t="s">
        <v>194</v>
      </c>
      <c r="Y880" s="36">
        <v>4</v>
      </c>
      <c r="Z880" s="36">
        <v>2</v>
      </c>
      <c r="AA880" s="39">
        <f t="shared" si="449"/>
        <v>42</v>
      </c>
      <c r="AB880" s="36">
        <v>26</v>
      </c>
      <c r="AC880" s="36">
        <v>16</v>
      </c>
      <c r="AD880" s="40">
        <f t="shared" si="450"/>
        <v>42</v>
      </c>
      <c r="AE880" s="41">
        <f t="shared" si="451"/>
        <v>1</v>
      </c>
      <c r="AF880" s="41">
        <f t="shared" si="452"/>
        <v>1</v>
      </c>
      <c r="AG880" s="42" t="s">
        <v>80</v>
      </c>
      <c r="AH880" s="37" t="s">
        <v>111</v>
      </c>
      <c r="AI880" s="37" t="s">
        <v>94</v>
      </c>
      <c r="AJ880" s="51" t="s">
        <v>112</v>
      </c>
      <c r="AK880" s="37"/>
      <c r="AL880" s="44">
        <f t="shared" si="453"/>
        <v>18</v>
      </c>
      <c r="AM880" s="44">
        <f t="shared" si="454"/>
        <v>0</v>
      </c>
      <c r="AN880" s="44">
        <f t="shared" si="455"/>
        <v>0</v>
      </c>
      <c r="AO880" s="44">
        <f t="shared" si="456"/>
        <v>13.860000000000001</v>
      </c>
      <c r="AP880" s="44">
        <f t="shared" si="457"/>
        <v>21</v>
      </c>
      <c r="AQ880" s="44">
        <f t="shared" si="458"/>
        <v>2</v>
      </c>
      <c r="AR880" s="44">
        <f t="shared" si="459"/>
        <v>1.8</v>
      </c>
      <c r="AS880" s="44">
        <f t="shared" si="460"/>
        <v>0</v>
      </c>
      <c r="AT880" s="44">
        <f t="shared" si="461"/>
        <v>0</v>
      </c>
      <c r="AU880" s="44">
        <f t="shared" si="462"/>
        <v>0</v>
      </c>
      <c r="AV880" s="44">
        <f>IF(M880="ПП",РПП*AA880*(U880/1.5),IF(M880="ВП",ВПр*AA880*(U880/1.5),IF(M880="РПА",РПА*AA880*(U880/1.5),IF(M880="КПА",кпа*AA880*(U880/1.5),0))))</f>
        <v>0</v>
      </c>
      <c r="AW880" s="44">
        <f t="shared" si="463"/>
        <v>0</v>
      </c>
      <c r="AX880" s="44">
        <f t="shared" si="464"/>
        <v>0</v>
      </c>
      <c r="AY880" s="44">
        <f t="shared" si="465"/>
        <v>0</v>
      </c>
      <c r="AZ880" s="44">
        <f t="shared" si="466"/>
        <v>0</v>
      </c>
      <c r="BA880" s="44">
        <f t="shared" si="467"/>
        <v>0</v>
      </c>
      <c r="BB880" s="44">
        <f t="shared" si="468"/>
        <v>0</v>
      </c>
      <c r="BC880" s="44">
        <f t="shared" si="469"/>
        <v>0</v>
      </c>
      <c r="BD880" s="44">
        <f t="shared" si="470"/>
        <v>0</v>
      </c>
      <c r="BE880" s="45">
        <f t="shared" si="471"/>
        <v>56.66</v>
      </c>
      <c r="BF880" s="46"/>
      <c r="BG880" s="47">
        <f t="shared" si="472"/>
        <v>18</v>
      </c>
      <c r="BH880" s="47">
        <f t="shared" si="473"/>
        <v>0.5</v>
      </c>
      <c r="BI880" s="47">
        <f t="shared" si="474"/>
        <v>38.659999999999997</v>
      </c>
      <c r="BJ880" s="48">
        <f t="shared" si="475"/>
        <v>0</v>
      </c>
      <c r="BK880" s="48">
        <f t="shared" si="476"/>
        <v>0</v>
      </c>
      <c r="BL880" s="48">
        <f t="shared" si="477"/>
        <v>0</v>
      </c>
    </row>
    <row r="881" spans="1:64" s="2" customFormat="1" ht="30" customHeight="1">
      <c r="A881" s="29" t="str">
        <f t="shared" si="444"/>
        <v>Д</v>
      </c>
      <c r="B881" s="29" t="str">
        <f t="shared" si="445"/>
        <v>М</v>
      </c>
      <c r="C881" s="30" t="s">
        <v>286</v>
      </c>
      <c r="D881" s="31" t="str">
        <f t="shared" si="446"/>
        <v>'02.04.02</v>
      </c>
      <c r="E881" s="32" t="str">
        <f t="shared" si="447"/>
        <v>Управление инфокоммуникациями и интеллектуальные системы</v>
      </c>
      <c r="F881" s="33" t="s">
        <v>74</v>
      </c>
      <c r="G881" s="33" t="s">
        <v>89</v>
      </c>
      <c r="H881" s="34"/>
      <c r="I881" s="34"/>
      <c r="J881" s="35" t="s">
        <v>266</v>
      </c>
      <c r="K881" s="38">
        <v>1</v>
      </c>
      <c r="L881" s="36">
        <v>18</v>
      </c>
      <c r="M881" s="37" t="s">
        <v>108</v>
      </c>
      <c r="N881" s="38"/>
      <c r="O881" s="38">
        <v>2</v>
      </c>
      <c r="P881" s="38"/>
      <c r="Q881" s="37"/>
      <c r="R881" s="38"/>
      <c r="S881" s="38"/>
      <c r="T881" s="38"/>
      <c r="U881" s="38"/>
      <c r="V881" s="38"/>
      <c r="W881" s="39" t="str">
        <f t="shared" si="448"/>
        <v>НФИмд</v>
      </c>
      <c r="X881" s="36" t="s">
        <v>92</v>
      </c>
      <c r="Y881" s="36">
        <v>1</v>
      </c>
      <c r="Z881" s="36">
        <v>1</v>
      </c>
      <c r="AA881" s="39">
        <f t="shared" si="449"/>
        <v>11</v>
      </c>
      <c r="AB881" s="49">
        <v>7</v>
      </c>
      <c r="AC881" s="49">
        <v>4</v>
      </c>
      <c r="AD881" s="40">
        <f t="shared" si="450"/>
        <v>12</v>
      </c>
      <c r="AE881" s="41">
        <f t="shared" si="451"/>
        <v>0.91666666666666663</v>
      </c>
      <c r="AF881" s="41">
        <f t="shared" si="452"/>
        <v>0.91666666666666663</v>
      </c>
      <c r="AG881" s="42" t="s">
        <v>80</v>
      </c>
      <c r="AH881" s="37" t="s">
        <v>111</v>
      </c>
      <c r="AI881" s="37" t="s">
        <v>94</v>
      </c>
      <c r="AJ881" s="43" t="s">
        <v>112</v>
      </c>
      <c r="AK881" s="37"/>
      <c r="AL881" s="44">
        <f t="shared" si="453"/>
        <v>0</v>
      </c>
      <c r="AM881" s="44">
        <f t="shared" si="454"/>
        <v>0</v>
      </c>
      <c r="AN881" s="44">
        <f t="shared" si="455"/>
        <v>33</v>
      </c>
      <c r="AO881" s="44">
        <f t="shared" si="456"/>
        <v>0</v>
      </c>
      <c r="AP881" s="44">
        <f t="shared" si="457"/>
        <v>0</v>
      </c>
      <c r="AQ881" s="44">
        <f t="shared" si="458"/>
        <v>0</v>
      </c>
      <c r="AR881" s="44">
        <f t="shared" si="459"/>
        <v>0</v>
      </c>
      <c r="AS881" s="44">
        <f t="shared" si="460"/>
        <v>0</v>
      </c>
      <c r="AT881" s="44">
        <f t="shared" si="461"/>
        <v>0</v>
      </c>
      <c r="AU881" s="44">
        <f t="shared" si="462"/>
        <v>0</v>
      </c>
      <c r="AV881" s="44">
        <f>IF(M881="ПП",РПП*AA881*(U881/1.5),IF(M881="ВП",ВПр*AA881*(U881/1.5),IF(M881="РПА",РПА*AA881*(U881/1.5),IF(M881="КПА",кпа*AA881*(U881/1.5),0))))</f>
        <v>0</v>
      </c>
      <c r="AW881" s="44">
        <f t="shared" si="463"/>
        <v>0</v>
      </c>
      <c r="AX881" s="44">
        <f t="shared" si="464"/>
        <v>0</v>
      </c>
      <c r="AY881" s="44">
        <f t="shared" si="465"/>
        <v>0</v>
      </c>
      <c r="AZ881" s="44">
        <f t="shared" si="466"/>
        <v>0</v>
      </c>
      <c r="BA881" s="44">
        <f t="shared" si="467"/>
        <v>0</v>
      </c>
      <c r="BB881" s="44">
        <f t="shared" si="468"/>
        <v>0</v>
      </c>
      <c r="BC881" s="44">
        <f t="shared" si="469"/>
        <v>0</v>
      </c>
      <c r="BD881" s="44">
        <f t="shared" si="470"/>
        <v>0</v>
      </c>
      <c r="BE881" s="45">
        <f t="shared" si="471"/>
        <v>33</v>
      </c>
      <c r="BF881" s="46"/>
      <c r="BG881" s="47">
        <f t="shared" si="472"/>
        <v>33</v>
      </c>
      <c r="BH881" s="47">
        <f t="shared" si="473"/>
        <v>1</v>
      </c>
      <c r="BI881" s="47">
        <f t="shared" si="474"/>
        <v>0</v>
      </c>
      <c r="BJ881" s="48">
        <f t="shared" si="475"/>
        <v>0</v>
      </c>
      <c r="BK881" s="48">
        <f t="shared" si="476"/>
        <v>0</v>
      </c>
      <c r="BL881" s="48">
        <f t="shared" si="477"/>
        <v>0</v>
      </c>
    </row>
    <row r="882" spans="1:64" s="2" customFormat="1" ht="30" customHeight="1">
      <c r="A882" s="29" t="str">
        <f t="shared" si="444"/>
        <v>Д</v>
      </c>
      <c r="B882" s="29" t="str">
        <f t="shared" si="445"/>
        <v>М</v>
      </c>
      <c r="C882" s="30" t="s">
        <v>286</v>
      </c>
      <c r="D882" s="31" t="str">
        <f t="shared" si="446"/>
        <v>'02.04.02</v>
      </c>
      <c r="E882" s="32" t="str">
        <f t="shared" si="447"/>
        <v>Управление инфокоммуникациями и интеллектуальные системы</v>
      </c>
      <c r="F882" s="33" t="s">
        <v>74</v>
      </c>
      <c r="G882" s="33" t="s">
        <v>89</v>
      </c>
      <c r="H882" s="34"/>
      <c r="I882" s="34"/>
      <c r="J882" s="35" t="s">
        <v>266</v>
      </c>
      <c r="K882" s="36">
        <v>1</v>
      </c>
      <c r="L882" s="36">
        <v>18</v>
      </c>
      <c r="M882" s="37" t="s">
        <v>108</v>
      </c>
      <c r="N882" s="36"/>
      <c r="O882" s="36">
        <v>2</v>
      </c>
      <c r="P882" s="36"/>
      <c r="Q882" s="37"/>
      <c r="R882" s="36"/>
      <c r="S882" s="36"/>
      <c r="T882" s="36"/>
      <c r="U882" s="36"/>
      <c r="V882" s="36"/>
      <c r="W882" s="39" t="str">
        <f t="shared" si="448"/>
        <v>НФИмд</v>
      </c>
      <c r="X882" s="36" t="s">
        <v>92</v>
      </c>
      <c r="Y882" s="36">
        <v>1</v>
      </c>
      <c r="Z882" s="36">
        <v>1</v>
      </c>
      <c r="AA882" s="39">
        <f t="shared" si="449"/>
        <v>10</v>
      </c>
      <c r="AB882" s="49">
        <v>6</v>
      </c>
      <c r="AC882" s="49">
        <v>4</v>
      </c>
      <c r="AD882" s="40">
        <f t="shared" si="450"/>
        <v>12</v>
      </c>
      <c r="AE882" s="41">
        <f t="shared" si="451"/>
        <v>0.83333333333333337</v>
      </c>
      <c r="AF882" s="41">
        <f t="shared" si="452"/>
        <v>0.83333333333333337</v>
      </c>
      <c r="AG882" s="42" t="s">
        <v>80</v>
      </c>
      <c r="AH882" s="37" t="s">
        <v>111</v>
      </c>
      <c r="AI882" s="37" t="s">
        <v>94</v>
      </c>
      <c r="AJ882" s="43" t="s">
        <v>112</v>
      </c>
      <c r="AK882" s="37"/>
      <c r="AL882" s="44">
        <f t="shared" si="453"/>
        <v>0</v>
      </c>
      <c r="AM882" s="44">
        <f t="shared" si="454"/>
        <v>0</v>
      </c>
      <c r="AN882" s="44">
        <f t="shared" si="455"/>
        <v>30</v>
      </c>
      <c r="AO882" s="44">
        <f t="shared" si="456"/>
        <v>0</v>
      </c>
      <c r="AP882" s="44">
        <f t="shared" si="457"/>
        <v>0</v>
      </c>
      <c r="AQ882" s="44">
        <f t="shared" si="458"/>
        <v>0</v>
      </c>
      <c r="AR882" s="44">
        <f t="shared" si="459"/>
        <v>0</v>
      </c>
      <c r="AS882" s="44">
        <f t="shared" si="460"/>
        <v>0</v>
      </c>
      <c r="AT882" s="44">
        <f t="shared" si="461"/>
        <v>0</v>
      </c>
      <c r="AU882" s="44">
        <f t="shared" si="462"/>
        <v>0</v>
      </c>
      <c r="AV882" s="44">
        <f>IF(M882="ПП",РПП*AA882*(U882/1.5),IF(M882="ВП",ВПр*AA882*(U882/1.5),IF(M882="РПА",РПА*AA882*(U882/1.5),IF(M882="КПА",кпа*AA882*(U882/1.5),0))))</f>
        <v>0</v>
      </c>
      <c r="AW882" s="44">
        <f t="shared" si="463"/>
        <v>0</v>
      </c>
      <c r="AX882" s="44">
        <f t="shared" si="464"/>
        <v>0</v>
      </c>
      <c r="AY882" s="44">
        <f t="shared" si="465"/>
        <v>0</v>
      </c>
      <c r="AZ882" s="44">
        <f t="shared" si="466"/>
        <v>0</v>
      </c>
      <c r="BA882" s="44">
        <f t="shared" si="467"/>
        <v>0</v>
      </c>
      <c r="BB882" s="44">
        <f t="shared" si="468"/>
        <v>0</v>
      </c>
      <c r="BC882" s="44">
        <f t="shared" si="469"/>
        <v>0</v>
      </c>
      <c r="BD882" s="44">
        <f t="shared" si="470"/>
        <v>0</v>
      </c>
      <c r="BE882" s="45">
        <f t="shared" si="471"/>
        <v>30</v>
      </c>
      <c r="BF882" s="46"/>
      <c r="BG882" s="47">
        <f t="shared" si="472"/>
        <v>30</v>
      </c>
      <c r="BH882" s="47">
        <f t="shared" si="473"/>
        <v>1</v>
      </c>
      <c r="BI882" s="47">
        <f t="shared" si="474"/>
        <v>0</v>
      </c>
      <c r="BJ882" s="48">
        <f t="shared" si="475"/>
        <v>0</v>
      </c>
      <c r="BK882" s="48">
        <f t="shared" si="476"/>
        <v>0</v>
      </c>
      <c r="BL882" s="48">
        <f t="shared" si="477"/>
        <v>0</v>
      </c>
    </row>
    <row r="883" spans="1:64" s="2" customFormat="1" ht="30" customHeight="1">
      <c r="A883" s="29" t="str">
        <f t="shared" si="444"/>
        <v>Д</v>
      </c>
      <c r="B883" s="29" t="str">
        <f t="shared" si="445"/>
        <v>М</v>
      </c>
      <c r="C883" s="30" t="s">
        <v>286</v>
      </c>
      <c r="D883" s="31" t="str">
        <f t="shared" si="446"/>
        <v>'02.04.02</v>
      </c>
      <c r="E883" s="32" t="str">
        <f t="shared" si="447"/>
        <v>Управление инфокоммуникациями и интеллектуальные системы</v>
      </c>
      <c r="F883" s="33" t="s">
        <v>74</v>
      </c>
      <c r="G883" s="33" t="s">
        <v>89</v>
      </c>
      <c r="H883" s="34"/>
      <c r="I883" s="34"/>
      <c r="J883" s="35" t="s">
        <v>266</v>
      </c>
      <c r="K883" s="36">
        <v>1</v>
      </c>
      <c r="L883" s="36">
        <v>18</v>
      </c>
      <c r="M883" s="37" t="s">
        <v>108</v>
      </c>
      <c r="N883" s="36"/>
      <c r="O883" s="36">
        <v>2</v>
      </c>
      <c r="P883" s="36"/>
      <c r="Q883" s="37"/>
      <c r="R883" s="36"/>
      <c r="S883" s="36"/>
      <c r="T883" s="36"/>
      <c r="U883" s="36"/>
      <c r="V883" s="36"/>
      <c r="W883" s="39" t="str">
        <f t="shared" si="448"/>
        <v>НФИмд</v>
      </c>
      <c r="X883" s="36" t="s">
        <v>127</v>
      </c>
      <c r="Y883" s="36">
        <v>1</v>
      </c>
      <c r="Z883" s="36">
        <v>1</v>
      </c>
      <c r="AA883" s="39">
        <f t="shared" si="449"/>
        <v>11</v>
      </c>
      <c r="AB883" s="49">
        <v>7</v>
      </c>
      <c r="AC883" s="49">
        <v>4</v>
      </c>
      <c r="AD883" s="40">
        <f t="shared" si="450"/>
        <v>12</v>
      </c>
      <c r="AE883" s="41">
        <f t="shared" si="451"/>
        <v>0.91666666666666663</v>
      </c>
      <c r="AF883" s="41">
        <f t="shared" si="452"/>
        <v>0.91666666666666663</v>
      </c>
      <c r="AG883" s="42" t="s">
        <v>80</v>
      </c>
      <c r="AH883" s="37" t="s">
        <v>111</v>
      </c>
      <c r="AI883" s="37" t="s">
        <v>94</v>
      </c>
      <c r="AJ883" s="43" t="s">
        <v>112</v>
      </c>
      <c r="AK883" s="37"/>
      <c r="AL883" s="44">
        <f t="shared" si="453"/>
        <v>0</v>
      </c>
      <c r="AM883" s="44">
        <f t="shared" si="454"/>
        <v>0</v>
      </c>
      <c r="AN883" s="44">
        <f t="shared" si="455"/>
        <v>33</v>
      </c>
      <c r="AO883" s="44">
        <f t="shared" si="456"/>
        <v>0</v>
      </c>
      <c r="AP883" s="44">
        <f t="shared" si="457"/>
        <v>0</v>
      </c>
      <c r="AQ883" s="44">
        <f t="shared" si="458"/>
        <v>0</v>
      </c>
      <c r="AR883" s="44">
        <f t="shared" si="459"/>
        <v>0</v>
      </c>
      <c r="AS883" s="44">
        <f t="shared" si="460"/>
        <v>0</v>
      </c>
      <c r="AT883" s="44">
        <f t="shared" si="461"/>
        <v>0</v>
      </c>
      <c r="AU883" s="44">
        <f t="shared" si="462"/>
        <v>0</v>
      </c>
      <c r="AV883" s="44">
        <f>IF(M883="ПП",РПП*AA883*(U883/1.5),IF(M883="ВП",ВПр*AA883*(U883/1.5),IF(M883="РПА",РПА*AA883*(U883/1.5),IF(M883="КПА",кпа*AA883*(U883/1.5),0))))</f>
        <v>0</v>
      </c>
      <c r="AW883" s="44">
        <f t="shared" si="463"/>
        <v>0</v>
      </c>
      <c r="AX883" s="44">
        <f t="shared" si="464"/>
        <v>0</v>
      </c>
      <c r="AY883" s="44">
        <f t="shared" si="465"/>
        <v>0</v>
      </c>
      <c r="AZ883" s="44">
        <f t="shared" si="466"/>
        <v>0</v>
      </c>
      <c r="BA883" s="44">
        <f t="shared" si="467"/>
        <v>0</v>
      </c>
      <c r="BB883" s="44">
        <f t="shared" si="468"/>
        <v>0</v>
      </c>
      <c r="BC883" s="44">
        <f t="shared" si="469"/>
        <v>0</v>
      </c>
      <c r="BD883" s="44">
        <f t="shared" si="470"/>
        <v>0</v>
      </c>
      <c r="BE883" s="45">
        <f t="shared" si="471"/>
        <v>33</v>
      </c>
      <c r="BF883" s="46"/>
      <c r="BG883" s="47">
        <f t="shared" si="472"/>
        <v>33</v>
      </c>
      <c r="BH883" s="47">
        <f t="shared" si="473"/>
        <v>1</v>
      </c>
      <c r="BI883" s="47">
        <f t="shared" si="474"/>
        <v>0</v>
      </c>
      <c r="BJ883" s="48">
        <f t="shared" si="475"/>
        <v>0</v>
      </c>
      <c r="BK883" s="48">
        <f t="shared" si="476"/>
        <v>0</v>
      </c>
      <c r="BL883" s="48">
        <f t="shared" si="477"/>
        <v>0</v>
      </c>
    </row>
    <row r="884" spans="1:64" s="2" customFormat="1" ht="30" customHeight="1">
      <c r="A884" s="29" t="str">
        <f t="shared" si="444"/>
        <v>Д</v>
      </c>
      <c r="B884" s="29" t="str">
        <f t="shared" si="445"/>
        <v>М</v>
      </c>
      <c r="C884" s="30" t="s">
        <v>286</v>
      </c>
      <c r="D884" s="31" t="str">
        <f t="shared" si="446"/>
        <v>'02.04.02</v>
      </c>
      <c r="E884" s="32" t="str">
        <f t="shared" si="447"/>
        <v>Управление инфокоммуникациями и интеллектуальные системы</v>
      </c>
      <c r="F884" s="33" t="s">
        <v>74</v>
      </c>
      <c r="G884" s="33" t="s">
        <v>89</v>
      </c>
      <c r="H884" s="34"/>
      <c r="I884" s="34"/>
      <c r="J884" s="35" t="s">
        <v>266</v>
      </c>
      <c r="K884" s="36">
        <v>1</v>
      </c>
      <c r="L884" s="36">
        <v>18</v>
      </c>
      <c r="M884" s="37" t="s">
        <v>108</v>
      </c>
      <c r="N884" s="36"/>
      <c r="O884" s="36">
        <v>2</v>
      </c>
      <c r="P884" s="36"/>
      <c r="Q884" s="37"/>
      <c r="R884" s="36"/>
      <c r="S884" s="36"/>
      <c r="T884" s="36"/>
      <c r="U884" s="36"/>
      <c r="V884" s="36"/>
      <c r="W884" s="39" t="str">
        <f t="shared" si="448"/>
        <v>НФИмд</v>
      </c>
      <c r="X884" s="36" t="s">
        <v>127</v>
      </c>
      <c r="Y884" s="36">
        <v>1</v>
      </c>
      <c r="Z884" s="36">
        <v>1</v>
      </c>
      <c r="AA884" s="39">
        <f t="shared" si="449"/>
        <v>10</v>
      </c>
      <c r="AB884" s="49">
        <v>6</v>
      </c>
      <c r="AC884" s="49">
        <v>4</v>
      </c>
      <c r="AD884" s="40">
        <f t="shared" si="450"/>
        <v>12</v>
      </c>
      <c r="AE884" s="41">
        <f t="shared" si="451"/>
        <v>0.83333333333333337</v>
      </c>
      <c r="AF884" s="41">
        <f t="shared" si="452"/>
        <v>0.83333333333333337</v>
      </c>
      <c r="AG884" s="42" t="s">
        <v>80</v>
      </c>
      <c r="AH884" s="37" t="s">
        <v>111</v>
      </c>
      <c r="AI884" s="37" t="s">
        <v>94</v>
      </c>
      <c r="AJ884" s="43" t="s">
        <v>112</v>
      </c>
      <c r="AK884" s="37"/>
      <c r="AL884" s="44">
        <f t="shared" si="453"/>
        <v>0</v>
      </c>
      <c r="AM884" s="44">
        <f t="shared" si="454"/>
        <v>0</v>
      </c>
      <c r="AN884" s="44">
        <f t="shared" si="455"/>
        <v>30</v>
      </c>
      <c r="AO884" s="44">
        <f t="shared" si="456"/>
        <v>0</v>
      </c>
      <c r="AP884" s="44">
        <f t="shared" si="457"/>
        <v>0</v>
      </c>
      <c r="AQ884" s="44">
        <f t="shared" si="458"/>
        <v>0</v>
      </c>
      <c r="AR884" s="44">
        <f t="shared" si="459"/>
        <v>0</v>
      </c>
      <c r="AS884" s="44">
        <f t="shared" si="460"/>
        <v>0</v>
      </c>
      <c r="AT884" s="44">
        <f t="shared" si="461"/>
        <v>0</v>
      </c>
      <c r="AU884" s="44">
        <f t="shared" si="462"/>
        <v>0</v>
      </c>
      <c r="AV884" s="44">
        <f>IF(M884="ПП",РПП*AA884*(U884/1.5),IF(M884="ВП",ВПр*AA884*(U884/1.5),IF(M884="РПА",РПА*AA884*(U884/1.5),IF(M884="КПА",кпа*AA884*(U884/1.5),0))))</f>
        <v>0</v>
      </c>
      <c r="AW884" s="44">
        <f t="shared" si="463"/>
        <v>0</v>
      </c>
      <c r="AX884" s="44">
        <f t="shared" si="464"/>
        <v>0</v>
      </c>
      <c r="AY884" s="44">
        <f t="shared" si="465"/>
        <v>0</v>
      </c>
      <c r="AZ884" s="44">
        <f t="shared" si="466"/>
        <v>0</v>
      </c>
      <c r="BA884" s="44">
        <f t="shared" si="467"/>
        <v>0</v>
      </c>
      <c r="BB884" s="44">
        <f t="shared" si="468"/>
        <v>0</v>
      </c>
      <c r="BC884" s="44">
        <f t="shared" si="469"/>
        <v>0</v>
      </c>
      <c r="BD884" s="44">
        <f t="shared" si="470"/>
        <v>0</v>
      </c>
      <c r="BE884" s="45">
        <f t="shared" si="471"/>
        <v>30</v>
      </c>
      <c r="BF884" s="46"/>
      <c r="BG884" s="47">
        <f t="shared" si="472"/>
        <v>30</v>
      </c>
      <c r="BH884" s="47">
        <f t="shared" si="473"/>
        <v>1</v>
      </c>
      <c r="BI884" s="47">
        <f t="shared" si="474"/>
        <v>0</v>
      </c>
      <c r="BJ884" s="48">
        <f t="shared" si="475"/>
        <v>0</v>
      </c>
      <c r="BK884" s="48">
        <f t="shared" si="476"/>
        <v>0</v>
      </c>
      <c r="BL884" s="48">
        <f t="shared" si="477"/>
        <v>0</v>
      </c>
    </row>
    <row r="885" spans="1:64" s="2" customFormat="1" ht="30" customHeight="1">
      <c r="A885" s="29" t="str">
        <f t="shared" si="444"/>
        <v>Д</v>
      </c>
      <c r="B885" s="29" t="str">
        <f t="shared" si="445"/>
        <v>М</v>
      </c>
      <c r="C885" s="30" t="s">
        <v>286</v>
      </c>
      <c r="D885" s="31" t="str">
        <f t="shared" si="446"/>
        <v>'02.04.02</v>
      </c>
      <c r="E885" s="32" t="str">
        <f t="shared" si="447"/>
        <v>Управление инфокоммуникациями и интеллектуальные системы</v>
      </c>
      <c r="F885" s="33" t="s">
        <v>74</v>
      </c>
      <c r="G885" s="33" t="s">
        <v>89</v>
      </c>
      <c r="H885" s="34"/>
      <c r="I885" s="34"/>
      <c r="J885" s="35" t="s">
        <v>263</v>
      </c>
      <c r="K885" s="36">
        <v>1</v>
      </c>
      <c r="L885" s="36">
        <v>18</v>
      </c>
      <c r="M885" s="37" t="s">
        <v>78</v>
      </c>
      <c r="N885" s="36">
        <v>1</v>
      </c>
      <c r="O885" s="36"/>
      <c r="P885" s="36"/>
      <c r="Q885" s="37" t="s">
        <v>91</v>
      </c>
      <c r="R885" s="36"/>
      <c r="S885" s="36"/>
      <c r="T885" s="36"/>
      <c r="U885" s="36"/>
      <c r="V885" s="36"/>
      <c r="W885" s="39" t="str">
        <f t="shared" si="448"/>
        <v>НФИмд</v>
      </c>
      <c r="X885" s="36" t="s">
        <v>194</v>
      </c>
      <c r="Y885" s="36">
        <v>4</v>
      </c>
      <c r="Z885" s="36">
        <v>2</v>
      </c>
      <c r="AA885" s="39">
        <f t="shared" si="449"/>
        <v>42</v>
      </c>
      <c r="AB885" s="36">
        <v>26</v>
      </c>
      <c r="AC885" s="36">
        <v>16</v>
      </c>
      <c r="AD885" s="40">
        <f t="shared" si="450"/>
        <v>42</v>
      </c>
      <c r="AE885" s="41">
        <f t="shared" si="451"/>
        <v>1</v>
      </c>
      <c r="AF885" s="41">
        <f t="shared" si="452"/>
        <v>1</v>
      </c>
      <c r="AG885" s="42" t="s">
        <v>80</v>
      </c>
      <c r="AH885" s="37" t="s">
        <v>81</v>
      </c>
      <c r="AI885" s="37" t="s">
        <v>94</v>
      </c>
      <c r="AJ885" s="43" t="s">
        <v>99</v>
      </c>
      <c r="AK885" s="37"/>
      <c r="AL885" s="44">
        <f t="shared" si="453"/>
        <v>18</v>
      </c>
      <c r="AM885" s="44">
        <f t="shared" si="454"/>
        <v>0</v>
      </c>
      <c r="AN885" s="44">
        <f t="shared" si="455"/>
        <v>0</v>
      </c>
      <c r="AO885" s="44">
        <f t="shared" si="456"/>
        <v>13.860000000000001</v>
      </c>
      <c r="AP885" s="44">
        <f t="shared" si="457"/>
        <v>21</v>
      </c>
      <c r="AQ885" s="44">
        <f t="shared" si="458"/>
        <v>2</v>
      </c>
      <c r="AR885" s="44">
        <f t="shared" si="459"/>
        <v>1.8</v>
      </c>
      <c r="AS885" s="44">
        <f t="shared" si="460"/>
        <v>0</v>
      </c>
      <c r="AT885" s="44">
        <f t="shared" si="461"/>
        <v>0</v>
      </c>
      <c r="AU885" s="44">
        <f t="shared" si="462"/>
        <v>0</v>
      </c>
      <c r="AV885" s="44">
        <f>IF(M885="ПП",РПП*AA885*(U885/1.5),IF(M885="ВП",ВПр*AA885*(U885/1.5),IF(M885="РПА",РПА*AA885*(U885/1.5),IF(M885="КПА",кпа*AA885*(U885/1.5),0))))</f>
        <v>0</v>
      </c>
      <c r="AW885" s="44">
        <f t="shared" si="463"/>
        <v>0</v>
      </c>
      <c r="AX885" s="44">
        <f t="shared" si="464"/>
        <v>0</v>
      </c>
      <c r="AY885" s="44">
        <f t="shared" si="465"/>
        <v>0</v>
      </c>
      <c r="AZ885" s="44">
        <f t="shared" si="466"/>
        <v>0</v>
      </c>
      <c r="BA885" s="44">
        <f t="shared" si="467"/>
        <v>0</v>
      </c>
      <c r="BB885" s="44">
        <f t="shared" si="468"/>
        <v>0</v>
      </c>
      <c r="BC885" s="44">
        <f t="shared" si="469"/>
        <v>0</v>
      </c>
      <c r="BD885" s="44">
        <f t="shared" si="470"/>
        <v>0</v>
      </c>
      <c r="BE885" s="45">
        <f t="shared" si="471"/>
        <v>56.66</v>
      </c>
      <c r="BF885" s="46"/>
      <c r="BG885" s="47">
        <f t="shared" si="472"/>
        <v>18</v>
      </c>
      <c r="BH885" s="47">
        <f t="shared" si="473"/>
        <v>0.5</v>
      </c>
      <c r="BI885" s="47">
        <f t="shared" si="474"/>
        <v>38.659999999999997</v>
      </c>
      <c r="BJ885" s="48">
        <f t="shared" si="475"/>
        <v>0</v>
      </c>
      <c r="BK885" s="48">
        <f t="shared" si="476"/>
        <v>0</v>
      </c>
      <c r="BL885" s="48">
        <f t="shared" si="477"/>
        <v>0</v>
      </c>
    </row>
    <row r="886" spans="1:64" s="2" customFormat="1" ht="30" customHeight="1">
      <c r="A886" s="29" t="str">
        <f t="shared" si="444"/>
        <v>Д</v>
      </c>
      <c r="B886" s="29" t="str">
        <f t="shared" si="445"/>
        <v>М</v>
      </c>
      <c r="C886" s="30" t="s">
        <v>286</v>
      </c>
      <c r="D886" s="31" t="str">
        <f t="shared" si="446"/>
        <v>'02.04.02</v>
      </c>
      <c r="E886" s="32" t="str">
        <f t="shared" si="447"/>
        <v>Управление инфокоммуникациями и интеллектуальные системы</v>
      </c>
      <c r="F886" s="33" t="s">
        <v>74</v>
      </c>
      <c r="G886" s="33" t="s">
        <v>89</v>
      </c>
      <c r="H886" s="34"/>
      <c r="I886" s="34"/>
      <c r="J886" s="35" t="s">
        <v>263</v>
      </c>
      <c r="K886" s="36">
        <v>1</v>
      </c>
      <c r="L886" s="36">
        <v>18</v>
      </c>
      <c r="M886" s="37" t="s">
        <v>84</v>
      </c>
      <c r="N886" s="36"/>
      <c r="O886" s="36"/>
      <c r="P886" s="36">
        <v>2</v>
      </c>
      <c r="Q886" s="37"/>
      <c r="R886" s="36"/>
      <c r="S886" s="36"/>
      <c r="T886" s="36"/>
      <c r="U886" s="36"/>
      <c r="V886" s="36"/>
      <c r="W886" s="39" t="str">
        <f t="shared" si="448"/>
        <v>НФИмд</v>
      </c>
      <c r="X886" s="36" t="s">
        <v>92</v>
      </c>
      <c r="Y886" s="36">
        <v>2</v>
      </c>
      <c r="Z886" s="36">
        <v>1</v>
      </c>
      <c r="AA886" s="39">
        <f t="shared" si="449"/>
        <v>21</v>
      </c>
      <c r="AB886" s="49">
        <v>13</v>
      </c>
      <c r="AC886" s="49">
        <v>8</v>
      </c>
      <c r="AD886" s="40">
        <f t="shared" si="450"/>
        <v>12</v>
      </c>
      <c r="AE886" s="41">
        <f t="shared" si="451"/>
        <v>1</v>
      </c>
      <c r="AF886" s="41">
        <f t="shared" si="452"/>
        <v>1.75</v>
      </c>
      <c r="AG886" s="42" t="s">
        <v>80</v>
      </c>
      <c r="AH886" s="37" t="s">
        <v>81</v>
      </c>
      <c r="AI886" s="37" t="s">
        <v>94</v>
      </c>
      <c r="AJ886" s="50" t="s">
        <v>99</v>
      </c>
      <c r="AK886" s="37"/>
      <c r="AL886" s="44">
        <f t="shared" si="453"/>
        <v>0</v>
      </c>
      <c r="AM886" s="44">
        <f t="shared" si="454"/>
        <v>36</v>
      </c>
      <c r="AN886" s="44">
        <f t="shared" si="455"/>
        <v>0</v>
      </c>
      <c r="AO886" s="44">
        <f t="shared" si="456"/>
        <v>0</v>
      </c>
      <c r="AP886" s="44">
        <f t="shared" si="457"/>
        <v>0</v>
      </c>
      <c r="AQ886" s="44">
        <f t="shared" si="458"/>
        <v>0</v>
      </c>
      <c r="AR886" s="44">
        <f t="shared" si="459"/>
        <v>0</v>
      </c>
      <c r="AS886" s="44">
        <f t="shared" si="460"/>
        <v>0</v>
      </c>
      <c r="AT886" s="44">
        <f t="shared" si="461"/>
        <v>0</v>
      </c>
      <c r="AU886" s="44">
        <f t="shared" si="462"/>
        <v>0</v>
      </c>
      <c r="AV886" s="44">
        <f>IF(M886="ПП",РПП*AA886*(U886/1.5),IF(M886="ВП",ВПр*AA886*(U886/1.5),IF(M886="РПА",РПА*AA886*(U886/1.5),IF(M886="КПА",кпа*AA886*(U886/1.5),0))))</f>
        <v>0</v>
      </c>
      <c r="AW886" s="44">
        <f t="shared" si="463"/>
        <v>0</v>
      </c>
      <c r="AX886" s="44">
        <f t="shared" si="464"/>
        <v>0</v>
      </c>
      <c r="AY886" s="44">
        <f t="shared" si="465"/>
        <v>0</v>
      </c>
      <c r="AZ886" s="44">
        <f t="shared" si="466"/>
        <v>0</v>
      </c>
      <c r="BA886" s="44">
        <f t="shared" si="467"/>
        <v>0</v>
      </c>
      <c r="BB886" s="44">
        <f t="shared" si="468"/>
        <v>0</v>
      </c>
      <c r="BC886" s="44">
        <f t="shared" si="469"/>
        <v>0</v>
      </c>
      <c r="BD886" s="44">
        <f t="shared" si="470"/>
        <v>0</v>
      </c>
      <c r="BE886" s="45">
        <f t="shared" si="471"/>
        <v>36</v>
      </c>
      <c r="BF886" s="46"/>
      <c r="BG886" s="47">
        <f t="shared" si="472"/>
        <v>36</v>
      </c>
      <c r="BH886" s="47">
        <f t="shared" si="473"/>
        <v>1</v>
      </c>
      <c r="BI886" s="47">
        <f t="shared" si="474"/>
        <v>0</v>
      </c>
      <c r="BJ886" s="48">
        <f t="shared" si="475"/>
        <v>0</v>
      </c>
      <c r="BK886" s="48">
        <f t="shared" si="476"/>
        <v>0</v>
      </c>
      <c r="BL886" s="48">
        <f t="shared" si="477"/>
        <v>0</v>
      </c>
    </row>
    <row r="887" spans="1:64" s="2" customFormat="1" ht="30" customHeight="1">
      <c r="A887" s="29" t="str">
        <f t="shared" si="444"/>
        <v>Д</v>
      </c>
      <c r="B887" s="29" t="str">
        <f t="shared" si="445"/>
        <v>М</v>
      </c>
      <c r="C887" s="30" t="s">
        <v>286</v>
      </c>
      <c r="D887" s="31" t="str">
        <f t="shared" si="446"/>
        <v>'02.04.02</v>
      </c>
      <c r="E887" s="32" t="str">
        <f t="shared" si="447"/>
        <v>Управление инфокоммуникациями и интеллектуальные системы</v>
      </c>
      <c r="F887" s="33" t="s">
        <v>74</v>
      </c>
      <c r="G887" s="33" t="s">
        <v>89</v>
      </c>
      <c r="H887" s="34"/>
      <c r="I887" s="34"/>
      <c r="J887" s="35" t="s">
        <v>263</v>
      </c>
      <c r="K887" s="36">
        <v>1</v>
      </c>
      <c r="L887" s="36">
        <v>18</v>
      </c>
      <c r="M887" s="37" t="s">
        <v>84</v>
      </c>
      <c r="N887" s="36"/>
      <c r="O887" s="36"/>
      <c r="P887" s="36">
        <v>2</v>
      </c>
      <c r="Q887" s="37"/>
      <c r="R887" s="36"/>
      <c r="S887" s="36"/>
      <c r="T887" s="36"/>
      <c r="U887" s="36"/>
      <c r="V887" s="36"/>
      <c r="W887" s="39" t="str">
        <f t="shared" si="448"/>
        <v>НФИмд</v>
      </c>
      <c r="X887" s="36" t="s">
        <v>127</v>
      </c>
      <c r="Y887" s="36">
        <v>2</v>
      </c>
      <c r="Z887" s="36">
        <v>1</v>
      </c>
      <c r="AA887" s="39">
        <f t="shared" si="449"/>
        <v>21</v>
      </c>
      <c r="AB887" s="49">
        <v>13</v>
      </c>
      <c r="AC887" s="49">
        <v>8</v>
      </c>
      <c r="AD887" s="40">
        <f t="shared" si="450"/>
        <v>12</v>
      </c>
      <c r="AE887" s="41">
        <f t="shared" si="451"/>
        <v>1</v>
      </c>
      <c r="AF887" s="41">
        <f t="shared" si="452"/>
        <v>1.75</v>
      </c>
      <c r="AG887" s="42" t="s">
        <v>80</v>
      </c>
      <c r="AH887" s="37" t="s">
        <v>81</v>
      </c>
      <c r="AI887" s="37" t="s">
        <v>94</v>
      </c>
      <c r="AJ887" s="43" t="s">
        <v>99</v>
      </c>
      <c r="AK887" s="37"/>
      <c r="AL887" s="44">
        <f t="shared" si="453"/>
        <v>0</v>
      </c>
      <c r="AM887" s="44">
        <f t="shared" si="454"/>
        <v>36</v>
      </c>
      <c r="AN887" s="44">
        <f t="shared" si="455"/>
        <v>0</v>
      </c>
      <c r="AO887" s="44">
        <f t="shared" si="456"/>
        <v>0</v>
      </c>
      <c r="AP887" s="44">
        <f t="shared" si="457"/>
        <v>0</v>
      </c>
      <c r="AQ887" s="44">
        <f t="shared" si="458"/>
        <v>0</v>
      </c>
      <c r="AR887" s="44">
        <f t="shared" si="459"/>
        <v>0</v>
      </c>
      <c r="AS887" s="44">
        <f t="shared" si="460"/>
        <v>0</v>
      </c>
      <c r="AT887" s="44">
        <f t="shared" si="461"/>
        <v>0</v>
      </c>
      <c r="AU887" s="44">
        <f t="shared" si="462"/>
        <v>0</v>
      </c>
      <c r="AV887" s="44">
        <f>IF(M887="ПП",РПП*AA887*(U887/1.5),IF(M887="ВП",ВПр*AA887*(U887/1.5),IF(M887="РПА",РПА*AA887*(U887/1.5),IF(M887="КПА",кпа*AA887*(U887/1.5),0))))</f>
        <v>0</v>
      </c>
      <c r="AW887" s="44">
        <f t="shared" si="463"/>
        <v>0</v>
      </c>
      <c r="AX887" s="44">
        <f t="shared" si="464"/>
        <v>0</v>
      </c>
      <c r="AY887" s="44">
        <f t="shared" si="465"/>
        <v>0</v>
      </c>
      <c r="AZ887" s="44">
        <f t="shared" si="466"/>
        <v>0</v>
      </c>
      <c r="BA887" s="44">
        <f t="shared" si="467"/>
        <v>0</v>
      </c>
      <c r="BB887" s="44">
        <f t="shared" si="468"/>
        <v>0</v>
      </c>
      <c r="BC887" s="44">
        <f t="shared" si="469"/>
        <v>0</v>
      </c>
      <c r="BD887" s="44">
        <f t="shared" si="470"/>
        <v>0</v>
      </c>
      <c r="BE887" s="45">
        <f t="shared" si="471"/>
        <v>36</v>
      </c>
      <c r="BF887" s="46"/>
      <c r="BG887" s="47">
        <f t="shared" si="472"/>
        <v>36</v>
      </c>
      <c r="BH887" s="47">
        <f t="shared" si="473"/>
        <v>1</v>
      </c>
      <c r="BI887" s="47">
        <f t="shared" si="474"/>
        <v>0</v>
      </c>
      <c r="BJ887" s="48">
        <f t="shared" si="475"/>
        <v>0</v>
      </c>
      <c r="BK887" s="48">
        <f t="shared" si="476"/>
        <v>0</v>
      </c>
      <c r="BL887" s="48">
        <f t="shared" si="477"/>
        <v>0</v>
      </c>
    </row>
    <row r="888" spans="1:64" s="2" customFormat="1" ht="30" customHeight="1">
      <c r="A888" s="29" t="str">
        <f t="shared" si="444"/>
        <v>Д</v>
      </c>
      <c r="B888" s="29" t="str">
        <f t="shared" si="445"/>
        <v>М</v>
      </c>
      <c r="C888" s="30" t="s">
        <v>286</v>
      </c>
      <c r="D888" s="31" t="str">
        <f t="shared" si="446"/>
        <v>'02.04.02</v>
      </c>
      <c r="E888" s="32" t="str">
        <f t="shared" si="447"/>
        <v>Управление инфокоммуникациями и интеллектуальные системы</v>
      </c>
      <c r="F888" s="33" t="s">
        <v>74</v>
      </c>
      <c r="G888" s="33" t="s">
        <v>89</v>
      </c>
      <c r="H888" s="34"/>
      <c r="I888" s="34"/>
      <c r="J888" s="35" t="s">
        <v>269</v>
      </c>
      <c r="K888" s="36">
        <v>2</v>
      </c>
      <c r="L888" s="36">
        <v>18</v>
      </c>
      <c r="M888" s="37" t="s">
        <v>78</v>
      </c>
      <c r="N888" s="36">
        <v>1</v>
      </c>
      <c r="O888" s="36"/>
      <c r="P888" s="36"/>
      <c r="Q888" s="37" t="s">
        <v>91</v>
      </c>
      <c r="R888" s="36"/>
      <c r="S888" s="36"/>
      <c r="T888" s="36"/>
      <c r="U888" s="36"/>
      <c r="V888" s="36"/>
      <c r="W888" s="39" t="str">
        <f t="shared" si="448"/>
        <v>НФИмд</v>
      </c>
      <c r="X888" s="36" t="s">
        <v>194</v>
      </c>
      <c r="Y888" s="36">
        <v>4</v>
      </c>
      <c r="Z888" s="36">
        <v>2</v>
      </c>
      <c r="AA888" s="39">
        <f t="shared" si="449"/>
        <v>42</v>
      </c>
      <c r="AB888" s="36">
        <v>26</v>
      </c>
      <c r="AC888" s="36">
        <v>16</v>
      </c>
      <c r="AD888" s="40">
        <f t="shared" si="450"/>
        <v>42</v>
      </c>
      <c r="AE888" s="41">
        <f t="shared" si="451"/>
        <v>1</v>
      </c>
      <c r="AF888" s="41">
        <f t="shared" si="452"/>
        <v>1</v>
      </c>
      <c r="AG888" s="42" t="s">
        <v>80</v>
      </c>
      <c r="AH888" s="37" t="s">
        <v>111</v>
      </c>
      <c r="AI888" s="37" t="s">
        <v>94</v>
      </c>
      <c r="AJ888" s="51" t="s">
        <v>223</v>
      </c>
      <c r="AK888" s="37"/>
      <c r="AL888" s="44">
        <f t="shared" si="453"/>
        <v>18</v>
      </c>
      <c r="AM888" s="44">
        <f t="shared" si="454"/>
        <v>0</v>
      </c>
      <c r="AN888" s="44">
        <f t="shared" si="455"/>
        <v>0</v>
      </c>
      <c r="AO888" s="44">
        <f t="shared" si="456"/>
        <v>13.860000000000001</v>
      </c>
      <c r="AP888" s="44">
        <f t="shared" si="457"/>
        <v>21</v>
      </c>
      <c r="AQ888" s="44">
        <f t="shared" si="458"/>
        <v>2</v>
      </c>
      <c r="AR888" s="44">
        <f t="shared" si="459"/>
        <v>1.8</v>
      </c>
      <c r="AS888" s="44">
        <f t="shared" si="460"/>
        <v>0</v>
      </c>
      <c r="AT888" s="44">
        <f t="shared" si="461"/>
        <v>0</v>
      </c>
      <c r="AU888" s="44">
        <f t="shared" si="462"/>
        <v>0</v>
      </c>
      <c r="AV888" s="44">
        <f>IF(M888="ПП",РПП*AA888*(U888/1.5),IF(M888="ВП",ВПр*AA888*(U888/1.5),IF(M888="РПА",РПА*AA888*(U888/1.5),IF(M888="КПА",кпа*AA888*(U888/1.5),0))))</f>
        <v>0</v>
      </c>
      <c r="AW888" s="44">
        <f t="shared" si="463"/>
        <v>0</v>
      </c>
      <c r="AX888" s="44">
        <f t="shared" si="464"/>
        <v>0</v>
      </c>
      <c r="AY888" s="44">
        <f t="shared" si="465"/>
        <v>0</v>
      </c>
      <c r="AZ888" s="44">
        <f t="shared" si="466"/>
        <v>0</v>
      </c>
      <c r="BA888" s="44">
        <f t="shared" si="467"/>
        <v>0</v>
      </c>
      <c r="BB888" s="44">
        <f t="shared" si="468"/>
        <v>0</v>
      </c>
      <c r="BC888" s="44">
        <f t="shared" si="469"/>
        <v>0</v>
      </c>
      <c r="BD888" s="44">
        <f t="shared" si="470"/>
        <v>0</v>
      </c>
      <c r="BE888" s="45">
        <f t="shared" si="471"/>
        <v>56.66</v>
      </c>
      <c r="BF888" s="46"/>
      <c r="BG888" s="47">
        <f t="shared" si="472"/>
        <v>0</v>
      </c>
      <c r="BH888" s="47">
        <f t="shared" si="473"/>
        <v>0</v>
      </c>
      <c r="BI888" s="47">
        <f t="shared" si="474"/>
        <v>0</v>
      </c>
      <c r="BJ888" s="48">
        <f t="shared" si="475"/>
        <v>18</v>
      </c>
      <c r="BK888" s="48">
        <f t="shared" si="476"/>
        <v>0.5</v>
      </c>
      <c r="BL888" s="48">
        <f t="shared" si="477"/>
        <v>38.659999999999997</v>
      </c>
    </row>
    <row r="889" spans="1:64" s="2" customFormat="1" ht="30" customHeight="1">
      <c r="A889" s="29" t="str">
        <f t="shared" si="444"/>
        <v>Д</v>
      </c>
      <c r="B889" s="29" t="str">
        <f t="shared" si="445"/>
        <v>М</v>
      </c>
      <c r="C889" s="30" t="s">
        <v>286</v>
      </c>
      <c r="D889" s="31" t="str">
        <f t="shared" si="446"/>
        <v>'02.04.02</v>
      </c>
      <c r="E889" s="32" t="str">
        <f t="shared" si="447"/>
        <v>Управление инфокоммуникациями и интеллектуальные системы</v>
      </c>
      <c r="F889" s="33" t="s">
        <v>74</v>
      </c>
      <c r="G889" s="33" t="s">
        <v>89</v>
      </c>
      <c r="H889" s="34"/>
      <c r="I889" s="34"/>
      <c r="J889" s="35" t="s">
        <v>269</v>
      </c>
      <c r="K889" s="38">
        <v>2</v>
      </c>
      <c r="L889" s="36">
        <v>18</v>
      </c>
      <c r="M889" s="37" t="s">
        <v>84</v>
      </c>
      <c r="N889" s="38"/>
      <c r="O889" s="38"/>
      <c r="P889" s="38">
        <v>2</v>
      </c>
      <c r="Q889" s="37"/>
      <c r="R889" s="38"/>
      <c r="S889" s="38"/>
      <c r="T889" s="38"/>
      <c r="U889" s="38"/>
      <c r="V889" s="38"/>
      <c r="W889" s="39" t="str">
        <f t="shared" si="448"/>
        <v>НФИмд</v>
      </c>
      <c r="X889" s="36" t="s">
        <v>92</v>
      </c>
      <c r="Y889" s="36">
        <v>2</v>
      </c>
      <c r="Z889" s="36">
        <v>1</v>
      </c>
      <c r="AA889" s="39">
        <f t="shared" si="449"/>
        <v>21</v>
      </c>
      <c r="AB889" s="49">
        <v>13</v>
      </c>
      <c r="AC889" s="49">
        <v>8</v>
      </c>
      <c r="AD889" s="40">
        <f t="shared" si="450"/>
        <v>12</v>
      </c>
      <c r="AE889" s="41">
        <f t="shared" si="451"/>
        <v>1</v>
      </c>
      <c r="AF889" s="41">
        <f t="shared" si="452"/>
        <v>1.75</v>
      </c>
      <c r="AG889" s="42" t="s">
        <v>80</v>
      </c>
      <c r="AH889" s="37" t="s">
        <v>100</v>
      </c>
      <c r="AI889" s="37" t="s">
        <v>94</v>
      </c>
      <c r="AJ889" s="43" t="s">
        <v>157</v>
      </c>
      <c r="AK889" s="37"/>
      <c r="AL889" s="44">
        <f t="shared" si="453"/>
        <v>0</v>
      </c>
      <c r="AM889" s="44">
        <f t="shared" si="454"/>
        <v>36</v>
      </c>
      <c r="AN889" s="44">
        <f t="shared" si="455"/>
        <v>0</v>
      </c>
      <c r="AO889" s="44">
        <f t="shared" si="456"/>
        <v>0</v>
      </c>
      <c r="AP889" s="44">
        <f t="shared" si="457"/>
        <v>0</v>
      </c>
      <c r="AQ889" s="44">
        <f t="shared" si="458"/>
        <v>0</v>
      </c>
      <c r="AR889" s="44">
        <f t="shared" si="459"/>
        <v>0</v>
      </c>
      <c r="AS889" s="44">
        <f t="shared" si="460"/>
        <v>0</v>
      </c>
      <c r="AT889" s="44">
        <f t="shared" si="461"/>
        <v>0</v>
      </c>
      <c r="AU889" s="44">
        <f t="shared" si="462"/>
        <v>0</v>
      </c>
      <c r="AV889" s="44">
        <f>IF(M889="ПП",РПП*AA889*(U889/1.5),IF(M889="ВП",ВПр*AA889*(U889/1.5),IF(M889="РПА",РПА*AA889*(U889/1.5),IF(M889="КПА",кпа*AA889*(U889/1.5),0))))</f>
        <v>0</v>
      </c>
      <c r="AW889" s="44">
        <f t="shared" si="463"/>
        <v>0</v>
      </c>
      <c r="AX889" s="44">
        <f t="shared" si="464"/>
        <v>0</v>
      </c>
      <c r="AY889" s="44">
        <f t="shared" si="465"/>
        <v>0</v>
      </c>
      <c r="AZ889" s="44">
        <f t="shared" si="466"/>
        <v>0</v>
      </c>
      <c r="BA889" s="44">
        <f t="shared" si="467"/>
        <v>0</v>
      </c>
      <c r="BB889" s="44">
        <f t="shared" si="468"/>
        <v>0</v>
      </c>
      <c r="BC889" s="44">
        <f t="shared" si="469"/>
        <v>0</v>
      </c>
      <c r="BD889" s="44">
        <f t="shared" si="470"/>
        <v>0</v>
      </c>
      <c r="BE889" s="45">
        <f t="shared" si="471"/>
        <v>36</v>
      </c>
      <c r="BF889" s="46"/>
      <c r="BG889" s="47">
        <f t="shared" si="472"/>
        <v>0</v>
      </c>
      <c r="BH889" s="47">
        <f t="shared" si="473"/>
        <v>0</v>
      </c>
      <c r="BI889" s="47">
        <f t="shared" si="474"/>
        <v>0</v>
      </c>
      <c r="BJ889" s="48">
        <f t="shared" si="475"/>
        <v>36</v>
      </c>
      <c r="BK889" s="48">
        <f t="shared" si="476"/>
        <v>1</v>
      </c>
      <c r="BL889" s="48">
        <f t="shared" si="477"/>
        <v>0</v>
      </c>
    </row>
    <row r="890" spans="1:64" s="2" customFormat="1" ht="30" customHeight="1">
      <c r="A890" s="29" t="str">
        <f t="shared" si="444"/>
        <v>Д</v>
      </c>
      <c r="B890" s="29" t="str">
        <f t="shared" si="445"/>
        <v>М</v>
      </c>
      <c r="C890" s="30" t="s">
        <v>286</v>
      </c>
      <c r="D890" s="31" t="str">
        <f t="shared" si="446"/>
        <v>'02.04.02</v>
      </c>
      <c r="E890" s="32" t="str">
        <f t="shared" si="447"/>
        <v>Управление инфокоммуникациями и интеллектуальные системы</v>
      </c>
      <c r="F890" s="33" t="s">
        <v>74</v>
      </c>
      <c r="G890" s="33" t="s">
        <v>89</v>
      </c>
      <c r="H890" s="34"/>
      <c r="I890" s="34"/>
      <c r="J890" s="35" t="s">
        <v>269</v>
      </c>
      <c r="K890" s="36">
        <v>2</v>
      </c>
      <c r="L890" s="36">
        <v>18</v>
      </c>
      <c r="M890" s="37" t="s">
        <v>84</v>
      </c>
      <c r="N890" s="36"/>
      <c r="O890" s="36"/>
      <c r="P890" s="36">
        <v>2</v>
      </c>
      <c r="Q890" s="37"/>
      <c r="R890" s="36"/>
      <c r="S890" s="36"/>
      <c r="T890" s="36"/>
      <c r="U890" s="36"/>
      <c r="V890" s="36"/>
      <c r="W890" s="39" t="str">
        <f t="shared" si="448"/>
        <v>НФИмд</v>
      </c>
      <c r="X890" s="36" t="s">
        <v>127</v>
      </c>
      <c r="Y890" s="36">
        <v>2</v>
      </c>
      <c r="Z890" s="36">
        <v>1</v>
      </c>
      <c r="AA890" s="39">
        <f t="shared" si="449"/>
        <v>21</v>
      </c>
      <c r="AB890" s="49">
        <v>13</v>
      </c>
      <c r="AC890" s="49">
        <v>8</v>
      </c>
      <c r="AD890" s="40">
        <f t="shared" si="450"/>
        <v>12</v>
      </c>
      <c r="AE890" s="41">
        <f t="shared" si="451"/>
        <v>1</v>
      </c>
      <c r="AF890" s="41">
        <f t="shared" si="452"/>
        <v>1.75</v>
      </c>
      <c r="AG890" s="42" t="s">
        <v>80</v>
      </c>
      <c r="AH890" s="37" t="s">
        <v>100</v>
      </c>
      <c r="AI890" s="37" t="s">
        <v>94</v>
      </c>
      <c r="AJ890" s="43" t="s">
        <v>157</v>
      </c>
      <c r="AK890" s="37"/>
      <c r="AL890" s="44">
        <f t="shared" si="453"/>
        <v>0</v>
      </c>
      <c r="AM890" s="44">
        <f t="shared" si="454"/>
        <v>36</v>
      </c>
      <c r="AN890" s="44">
        <f t="shared" si="455"/>
        <v>0</v>
      </c>
      <c r="AO890" s="44">
        <f t="shared" si="456"/>
        <v>0</v>
      </c>
      <c r="AP890" s="44">
        <f t="shared" si="457"/>
        <v>0</v>
      </c>
      <c r="AQ890" s="44">
        <f t="shared" si="458"/>
        <v>0</v>
      </c>
      <c r="AR890" s="44">
        <f t="shared" si="459"/>
        <v>0</v>
      </c>
      <c r="AS890" s="44">
        <f t="shared" si="460"/>
        <v>0</v>
      </c>
      <c r="AT890" s="44">
        <f t="shared" si="461"/>
        <v>0</v>
      </c>
      <c r="AU890" s="44">
        <f t="shared" si="462"/>
        <v>0</v>
      </c>
      <c r="AV890" s="44">
        <f>IF(M890="ПП",РПП*AA890*(U890/1.5),IF(M890="ВП",ВПр*AA890*(U890/1.5),IF(M890="РПА",РПА*AA890*(U890/1.5),IF(M890="КПА",кпа*AA890*(U890/1.5),0))))</f>
        <v>0</v>
      </c>
      <c r="AW890" s="44">
        <f t="shared" si="463"/>
        <v>0</v>
      </c>
      <c r="AX890" s="44">
        <f t="shared" si="464"/>
        <v>0</v>
      </c>
      <c r="AY890" s="44">
        <f t="shared" si="465"/>
        <v>0</v>
      </c>
      <c r="AZ890" s="44">
        <f t="shared" si="466"/>
        <v>0</v>
      </c>
      <c r="BA890" s="44">
        <f t="shared" si="467"/>
        <v>0</v>
      </c>
      <c r="BB890" s="44">
        <f t="shared" si="468"/>
        <v>0</v>
      </c>
      <c r="BC890" s="44">
        <f t="shared" si="469"/>
        <v>0</v>
      </c>
      <c r="BD890" s="44">
        <f t="shared" si="470"/>
        <v>0</v>
      </c>
      <c r="BE890" s="45">
        <f t="shared" si="471"/>
        <v>36</v>
      </c>
      <c r="BF890" s="46"/>
      <c r="BG890" s="47">
        <f t="shared" si="472"/>
        <v>0</v>
      </c>
      <c r="BH890" s="47">
        <f t="shared" si="473"/>
        <v>0</v>
      </c>
      <c r="BI890" s="47">
        <f t="shared" si="474"/>
        <v>0</v>
      </c>
      <c r="BJ890" s="48">
        <f t="shared" si="475"/>
        <v>36</v>
      </c>
      <c r="BK890" s="48">
        <f t="shared" si="476"/>
        <v>1</v>
      </c>
      <c r="BL890" s="48">
        <f t="shared" si="477"/>
        <v>0</v>
      </c>
    </row>
    <row r="891" spans="1:64" s="2" customFormat="1" ht="30" customHeight="1">
      <c r="A891" s="29" t="str">
        <f t="shared" si="444"/>
        <v>Д</v>
      </c>
      <c r="B891" s="29" t="str">
        <f t="shared" si="445"/>
        <v>М</v>
      </c>
      <c r="C891" s="30" t="s">
        <v>286</v>
      </c>
      <c r="D891" s="31" t="str">
        <f t="shared" si="446"/>
        <v>'02.04.02</v>
      </c>
      <c r="E891" s="32" t="str">
        <f t="shared" si="447"/>
        <v>Управление инфокоммуникациями и интеллектуальные системы</v>
      </c>
      <c r="F891" s="33" t="s">
        <v>74</v>
      </c>
      <c r="G891" s="33" t="s">
        <v>129</v>
      </c>
      <c r="H891" s="34"/>
      <c r="I891" s="34" t="s">
        <v>130</v>
      </c>
      <c r="J891" s="35" t="s">
        <v>273</v>
      </c>
      <c r="K891" s="36">
        <v>1</v>
      </c>
      <c r="L891" s="36">
        <v>18</v>
      </c>
      <c r="M891" s="37" t="s">
        <v>78</v>
      </c>
      <c r="N891" s="36">
        <v>1</v>
      </c>
      <c r="O891" s="36"/>
      <c r="P891" s="36"/>
      <c r="Q891" s="37"/>
      <c r="R891" s="36"/>
      <c r="S891" s="36"/>
      <c r="T891" s="36"/>
      <c r="U891" s="36"/>
      <c r="V891" s="36"/>
      <c r="W891" s="39" t="str">
        <f t="shared" si="448"/>
        <v>НФИмд</v>
      </c>
      <c r="X891" s="36" t="s">
        <v>127</v>
      </c>
      <c r="Y891" s="36">
        <v>2</v>
      </c>
      <c r="Z891" s="36">
        <v>1</v>
      </c>
      <c r="AA891" s="39">
        <f t="shared" si="449"/>
        <v>21</v>
      </c>
      <c r="AB891" s="54">
        <v>13</v>
      </c>
      <c r="AC891" s="54">
        <v>8</v>
      </c>
      <c r="AD891" s="40">
        <f t="shared" si="450"/>
        <v>21</v>
      </c>
      <c r="AE891" s="41">
        <f t="shared" si="451"/>
        <v>1</v>
      </c>
      <c r="AF891" s="41">
        <f t="shared" si="452"/>
        <v>1</v>
      </c>
      <c r="AG891" s="42" t="s">
        <v>80</v>
      </c>
      <c r="AH891" s="37" t="s">
        <v>111</v>
      </c>
      <c r="AI891" s="37" t="s">
        <v>94</v>
      </c>
      <c r="AJ891" s="43" t="s">
        <v>274</v>
      </c>
      <c r="AK891" s="37"/>
      <c r="AL891" s="44">
        <f t="shared" si="453"/>
        <v>18</v>
      </c>
      <c r="AM891" s="44">
        <f t="shared" si="454"/>
        <v>0</v>
      </c>
      <c r="AN891" s="44">
        <f t="shared" si="455"/>
        <v>0</v>
      </c>
      <c r="AO891" s="44">
        <f t="shared" si="456"/>
        <v>0</v>
      </c>
      <c r="AP891" s="44">
        <f t="shared" si="457"/>
        <v>0</v>
      </c>
      <c r="AQ891" s="44">
        <f t="shared" si="458"/>
        <v>0</v>
      </c>
      <c r="AR891" s="44">
        <f t="shared" si="459"/>
        <v>0.9</v>
      </c>
      <c r="AS891" s="44">
        <f t="shared" si="460"/>
        <v>0</v>
      </c>
      <c r="AT891" s="44">
        <f t="shared" si="461"/>
        <v>0</v>
      </c>
      <c r="AU891" s="44">
        <f t="shared" si="462"/>
        <v>0</v>
      </c>
      <c r="AV891" s="44">
        <f>IF(M891="ПП",РПП*AA891*(U891/1.5),IF(M891="ВП",ВПр*AA891*(U891/1.5),IF(M891="РПА",РПА*AA891*(U891/1.5),IF(M891="КПА",кпа*AA891*(U891/1.5),0))))</f>
        <v>0</v>
      </c>
      <c r="AW891" s="44">
        <f t="shared" si="463"/>
        <v>0</v>
      </c>
      <c r="AX891" s="44">
        <f t="shared" si="464"/>
        <v>0</v>
      </c>
      <c r="AY891" s="44">
        <f t="shared" si="465"/>
        <v>0</v>
      </c>
      <c r="AZ891" s="44">
        <f t="shared" si="466"/>
        <v>0</v>
      </c>
      <c r="BA891" s="44">
        <f t="shared" si="467"/>
        <v>0</v>
      </c>
      <c r="BB891" s="44">
        <f t="shared" si="468"/>
        <v>0</v>
      </c>
      <c r="BC891" s="44">
        <f t="shared" si="469"/>
        <v>0</v>
      </c>
      <c r="BD891" s="44">
        <f t="shared" si="470"/>
        <v>0</v>
      </c>
      <c r="BE891" s="45">
        <f t="shared" si="471"/>
        <v>18.899999999999999</v>
      </c>
      <c r="BF891" s="46"/>
      <c r="BG891" s="47">
        <f t="shared" si="472"/>
        <v>18</v>
      </c>
      <c r="BH891" s="47">
        <f t="shared" si="473"/>
        <v>0.5</v>
      </c>
      <c r="BI891" s="47">
        <f t="shared" si="474"/>
        <v>0.9</v>
      </c>
      <c r="BJ891" s="48">
        <f t="shared" si="475"/>
        <v>0</v>
      </c>
      <c r="BK891" s="48">
        <f t="shared" si="476"/>
        <v>0</v>
      </c>
      <c r="BL891" s="48">
        <f t="shared" si="477"/>
        <v>0</v>
      </c>
    </row>
    <row r="892" spans="1:64" s="2" customFormat="1" ht="30" customHeight="1">
      <c r="A892" s="29" t="str">
        <f t="shared" si="444"/>
        <v>Д</v>
      </c>
      <c r="B892" s="29" t="str">
        <f t="shared" si="445"/>
        <v>М</v>
      </c>
      <c r="C892" s="30" t="s">
        <v>286</v>
      </c>
      <c r="D892" s="31" t="str">
        <f t="shared" si="446"/>
        <v>'02.04.02</v>
      </c>
      <c r="E892" s="32" t="str">
        <f t="shared" si="447"/>
        <v>Управление инфокоммуникациями и интеллектуальные системы</v>
      </c>
      <c r="F892" s="33" t="s">
        <v>74</v>
      </c>
      <c r="G892" s="33" t="s">
        <v>129</v>
      </c>
      <c r="H892" s="34"/>
      <c r="I892" s="34" t="s">
        <v>130</v>
      </c>
      <c r="J892" s="35" t="s">
        <v>273</v>
      </c>
      <c r="K892" s="36">
        <v>1</v>
      </c>
      <c r="L892" s="36">
        <v>18</v>
      </c>
      <c r="M892" s="37" t="s">
        <v>84</v>
      </c>
      <c r="N892" s="36"/>
      <c r="O892" s="36"/>
      <c r="P892" s="36">
        <v>1</v>
      </c>
      <c r="Q892" s="37" t="s">
        <v>85</v>
      </c>
      <c r="R892" s="36"/>
      <c r="S892" s="36"/>
      <c r="T892" s="36"/>
      <c r="U892" s="36"/>
      <c r="V892" s="36"/>
      <c r="W892" s="39" t="str">
        <f t="shared" si="448"/>
        <v>НФИмд</v>
      </c>
      <c r="X892" s="36" t="s">
        <v>127</v>
      </c>
      <c r="Y892" s="36">
        <v>2</v>
      </c>
      <c r="Z892" s="36">
        <v>1</v>
      </c>
      <c r="AA892" s="39">
        <f t="shared" si="449"/>
        <v>21</v>
      </c>
      <c r="AB892" s="53">
        <v>13</v>
      </c>
      <c r="AC892" s="53">
        <v>8</v>
      </c>
      <c r="AD892" s="40">
        <f t="shared" si="450"/>
        <v>12</v>
      </c>
      <c r="AE892" s="41">
        <f t="shared" si="451"/>
        <v>1</v>
      </c>
      <c r="AF892" s="41">
        <f t="shared" si="452"/>
        <v>1.75</v>
      </c>
      <c r="AG892" s="42" t="s">
        <v>80</v>
      </c>
      <c r="AH892" s="37" t="s">
        <v>81</v>
      </c>
      <c r="AI892" s="37" t="s">
        <v>94</v>
      </c>
      <c r="AJ892" s="43" t="s">
        <v>275</v>
      </c>
      <c r="AK892" s="37"/>
      <c r="AL892" s="44">
        <f t="shared" si="453"/>
        <v>0</v>
      </c>
      <c r="AM892" s="44">
        <f t="shared" si="454"/>
        <v>18</v>
      </c>
      <c r="AN892" s="44">
        <f t="shared" si="455"/>
        <v>0</v>
      </c>
      <c r="AO892" s="44">
        <f t="shared" si="456"/>
        <v>6.9300000000000006</v>
      </c>
      <c r="AP892" s="44">
        <f t="shared" si="457"/>
        <v>10.5</v>
      </c>
      <c r="AQ892" s="44">
        <f t="shared" si="458"/>
        <v>1</v>
      </c>
      <c r="AR892" s="44">
        <f t="shared" si="459"/>
        <v>0</v>
      </c>
      <c r="AS892" s="44">
        <f t="shared" si="460"/>
        <v>0</v>
      </c>
      <c r="AT892" s="44">
        <f t="shared" si="461"/>
        <v>0</v>
      </c>
      <c r="AU892" s="44">
        <f t="shared" si="462"/>
        <v>0</v>
      </c>
      <c r="AV892" s="44">
        <f>IF(M892="ПП",РПП*AA892*(U892/1.5),IF(M892="ВП",ВПр*AA892*(U892/1.5),IF(M892="РПА",РПА*AA892*(U892/1.5),IF(M892="КПА",кпа*AA892*(U892/1.5),0))))</f>
        <v>0</v>
      </c>
      <c r="AW892" s="44">
        <f t="shared" si="463"/>
        <v>0</v>
      </c>
      <c r="AX892" s="44">
        <f t="shared" si="464"/>
        <v>0</v>
      </c>
      <c r="AY892" s="44">
        <f t="shared" si="465"/>
        <v>0</v>
      </c>
      <c r="AZ892" s="44">
        <f t="shared" si="466"/>
        <v>0</v>
      </c>
      <c r="BA892" s="44">
        <f t="shared" si="467"/>
        <v>0</v>
      </c>
      <c r="BB892" s="44">
        <f t="shared" si="468"/>
        <v>0</v>
      </c>
      <c r="BC892" s="44">
        <f t="shared" si="469"/>
        <v>0</v>
      </c>
      <c r="BD892" s="44">
        <f t="shared" si="470"/>
        <v>0</v>
      </c>
      <c r="BE892" s="45">
        <f t="shared" si="471"/>
        <v>36.43</v>
      </c>
      <c r="BF892" s="46"/>
      <c r="BG892" s="47">
        <f t="shared" si="472"/>
        <v>18</v>
      </c>
      <c r="BH892" s="47">
        <f t="shared" si="473"/>
        <v>0.5</v>
      </c>
      <c r="BI892" s="47">
        <f t="shared" si="474"/>
        <v>18.43</v>
      </c>
      <c r="BJ892" s="48">
        <f t="shared" si="475"/>
        <v>0</v>
      </c>
      <c r="BK892" s="48">
        <f t="shared" si="476"/>
        <v>0</v>
      </c>
      <c r="BL892" s="48">
        <f t="shared" si="477"/>
        <v>0</v>
      </c>
    </row>
    <row r="893" spans="1:64" s="2" customFormat="1" ht="30" customHeight="1">
      <c r="A893" s="29" t="str">
        <f t="shared" si="444"/>
        <v>Д</v>
      </c>
      <c r="B893" s="29" t="str">
        <f t="shared" si="445"/>
        <v>М</v>
      </c>
      <c r="C893" s="30" t="s">
        <v>286</v>
      </c>
      <c r="D893" s="31" t="str">
        <f t="shared" si="446"/>
        <v>'02.04.02</v>
      </c>
      <c r="E893" s="32" t="str">
        <f t="shared" si="447"/>
        <v>Управление инфокоммуникациями и интеллектуальные системы</v>
      </c>
      <c r="F893" s="33" t="s">
        <v>74</v>
      </c>
      <c r="G893" s="33" t="s">
        <v>129</v>
      </c>
      <c r="H893" s="34"/>
      <c r="I893" s="34" t="s">
        <v>130</v>
      </c>
      <c r="J893" s="35" t="s">
        <v>288</v>
      </c>
      <c r="K893" s="36">
        <v>1</v>
      </c>
      <c r="L893" s="36">
        <v>18</v>
      </c>
      <c r="M893" s="37" t="s">
        <v>78</v>
      </c>
      <c r="N893" s="36">
        <v>1</v>
      </c>
      <c r="O893" s="36"/>
      <c r="P893" s="36"/>
      <c r="Q893" s="37"/>
      <c r="R893" s="36"/>
      <c r="S893" s="36"/>
      <c r="T893" s="36"/>
      <c r="U893" s="36"/>
      <c r="V893" s="36"/>
      <c r="W893" s="39" t="str">
        <f t="shared" si="448"/>
        <v>НФИмд</v>
      </c>
      <c r="X893" s="36" t="s">
        <v>127</v>
      </c>
      <c r="Y893" s="36">
        <v>2</v>
      </c>
      <c r="Z893" s="36">
        <v>1</v>
      </c>
      <c r="AA893" s="39">
        <f t="shared" si="449"/>
        <v>21</v>
      </c>
      <c r="AB893" s="54">
        <v>13</v>
      </c>
      <c r="AC893" s="54">
        <v>8</v>
      </c>
      <c r="AD893" s="40">
        <f t="shared" si="450"/>
        <v>21</v>
      </c>
      <c r="AE893" s="41">
        <f t="shared" si="451"/>
        <v>1</v>
      </c>
      <c r="AF893" s="41">
        <f t="shared" si="452"/>
        <v>1</v>
      </c>
      <c r="AG893" s="42" t="s">
        <v>80</v>
      </c>
      <c r="AH893" s="37" t="s">
        <v>100</v>
      </c>
      <c r="AI893" s="37" t="s">
        <v>94</v>
      </c>
      <c r="AJ893" s="43" t="s">
        <v>157</v>
      </c>
      <c r="AK893" s="37"/>
      <c r="AL893" s="44">
        <f t="shared" si="453"/>
        <v>18</v>
      </c>
      <c r="AM893" s="44">
        <f t="shared" si="454"/>
        <v>0</v>
      </c>
      <c r="AN893" s="44">
        <f t="shared" si="455"/>
        <v>0</v>
      </c>
      <c r="AO893" s="44">
        <f t="shared" si="456"/>
        <v>0</v>
      </c>
      <c r="AP893" s="44">
        <f t="shared" si="457"/>
        <v>0</v>
      </c>
      <c r="AQ893" s="44">
        <f t="shared" si="458"/>
        <v>0</v>
      </c>
      <c r="AR893" s="44">
        <f t="shared" si="459"/>
        <v>0.9</v>
      </c>
      <c r="AS893" s="44">
        <f t="shared" si="460"/>
        <v>0</v>
      </c>
      <c r="AT893" s="44">
        <f t="shared" si="461"/>
        <v>0</v>
      </c>
      <c r="AU893" s="44">
        <f t="shared" si="462"/>
        <v>0</v>
      </c>
      <c r="AV893" s="44">
        <f>IF(M893="ПП",РПП*AA893*(U893/1.5),IF(M893="ВП",ВПр*AA893*(U893/1.5),IF(M893="РПА",РПА*AA893*(U893/1.5),IF(M893="КПА",кпа*AA893*(U893/1.5),0))))</f>
        <v>0</v>
      </c>
      <c r="AW893" s="44">
        <f t="shared" si="463"/>
        <v>0</v>
      </c>
      <c r="AX893" s="44">
        <f t="shared" si="464"/>
        <v>0</v>
      </c>
      <c r="AY893" s="44">
        <f t="shared" si="465"/>
        <v>0</v>
      </c>
      <c r="AZ893" s="44">
        <f t="shared" si="466"/>
        <v>0</v>
      </c>
      <c r="BA893" s="44">
        <f t="shared" si="467"/>
        <v>0</v>
      </c>
      <c r="BB893" s="44">
        <f t="shared" si="468"/>
        <v>0</v>
      </c>
      <c r="BC893" s="44">
        <f t="shared" si="469"/>
        <v>0</v>
      </c>
      <c r="BD893" s="44">
        <f t="shared" si="470"/>
        <v>0</v>
      </c>
      <c r="BE893" s="45">
        <f t="shared" si="471"/>
        <v>18.899999999999999</v>
      </c>
      <c r="BF893" s="46"/>
      <c r="BG893" s="47">
        <f t="shared" si="472"/>
        <v>18</v>
      </c>
      <c r="BH893" s="47">
        <f t="shared" si="473"/>
        <v>0.5</v>
      </c>
      <c r="BI893" s="47">
        <f t="shared" si="474"/>
        <v>0.9</v>
      </c>
      <c r="BJ893" s="48">
        <f t="shared" si="475"/>
        <v>0</v>
      </c>
      <c r="BK893" s="48">
        <f t="shared" si="476"/>
        <v>0</v>
      </c>
      <c r="BL893" s="48">
        <f t="shared" si="477"/>
        <v>0</v>
      </c>
    </row>
    <row r="894" spans="1:64" s="2" customFormat="1" ht="30" customHeight="1">
      <c r="A894" s="29" t="str">
        <f t="shared" si="444"/>
        <v>Д</v>
      </c>
      <c r="B894" s="29" t="str">
        <f t="shared" si="445"/>
        <v>М</v>
      </c>
      <c r="C894" s="30" t="s">
        <v>286</v>
      </c>
      <c r="D894" s="31" t="str">
        <f t="shared" si="446"/>
        <v>'02.04.02</v>
      </c>
      <c r="E894" s="32" t="str">
        <f t="shared" si="447"/>
        <v>Управление инфокоммуникациями и интеллектуальные системы</v>
      </c>
      <c r="F894" s="33" t="s">
        <v>74</v>
      </c>
      <c r="G894" s="33" t="s">
        <v>129</v>
      </c>
      <c r="H894" s="34"/>
      <c r="I894" s="34" t="s">
        <v>130</v>
      </c>
      <c r="J894" s="35" t="s">
        <v>288</v>
      </c>
      <c r="K894" s="36">
        <v>1</v>
      </c>
      <c r="L894" s="36">
        <v>18</v>
      </c>
      <c r="M894" s="37" t="s">
        <v>84</v>
      </c>
      <c r="N894" s="36"/>
      <c r="O894" s="36"/>
      <c r="P894" s="36">
        <v>1</v>
      </c>
      <c r="Q894" s="37" t="s">
        <v>85</v>
      </c>
      <c r="R894" s="36"/>
      <c r="S894" s="36"/>
      <c r="T894" s="36"/>
      <c r="U894" s="36"/>
      <c r="V894" s="36"/>
      <c r="W894" s="39" t="str">
        <f t="shared" si="448"/>
        <v>НФИмд</v>
      </c>
      <c r="X894" s="36" t="s">
        <v>127</v>
      </c>
      <c r="Y894" s="36">
        <v>2</v>
      </c>
      <c r="Z894" s="36">
        <v>1</v>
      </c>
      <c r="AA894" s="39">
        <f t="shared" si="449"/>
        <v>21</v>
      </c>
      <c r="AB894" s="53">
        <v>13</v>
      </c>
      <c r="AC894" s="53">
        <v>8</v>
      </c>
      <c r="AD894" s="40">
        <f t="shared" si="450"/>
        <v>12</v>
      </c>
      <c r="AE894" s="41">
        <f t="shared" si="451"/>
        <v>1</v>
      </c>
      <c r="AF894" s="41">
        <f t="shared" si="452"/>
        <v>1.75</v>
      </c>
      <c r="AG894" s="42" t="s">
        <v>80</v>
      </c>
      <c r="AH894" s="37" t="s">
        <v>100</v>
      </c>
      <c r="AI894" s="37" t="s">
        <v>94</v>
      </c>
      <c r="AJ894" s="50" t="s">
        <v>157</v>
      </c>
      <c r="AK894" s="37"/>
      <c r="AL894" s="44">
        <f t="shared" si="453"/>
        <v>0</v>
      </c>
      <c r="AM894" s="44">
        <f t="shared" si="454"/>
        <v>18</v>
      </c>
      <c r="AN894" s="44">
        <f t="shared" si="455"/>
        <v>0</v>
      </c>
      <c r="AO894" s="44">
        <f t="shared" si="456"/>
        <v>6.9300000000000006</v>
      </c>
      <c r="AP894" s="44">
        <f t="shared" si="457"/>
        <v>10.5</v>
      </c>
      <c r="AQ894" s="44">
        <f t="shared" si="458"/>
        <v>1</v>
      </c>
      <c r="AR894" s="44">
        <f t="shared" si="459"/>
        <v>0</v>
      </c>
      <c r="AS894" s="44">
        <f t="shared" si="460"/>
        <v>0</v>
      </c>
      <c r="AT894" s="44">
        <f t="shared" si="461"/>
        <v>0</v>
      </c>
      <c r="AU894" s="44">
        <f t="shared" si="462"/>
        <v>0</v>
      </c>
      <c r="AV894" s="44">
        <f>IF(M894="ПП",РПП*AA894*(U894/1.5),IF(M894="ВП",ВПр*AA894*(U894/1.5),IF(M894="РПА",РПА*AA894*(U894/1.5),IF(M894="КПА",кпа*AA894*(U894/1.5),0))))</f>
        <v>0</v>
      </c>
      <c r="AW894" s="44">
        <f t="shared" si="463"/>
        <v>0</v>
      </c>
      <c r="AX894" s="44">
        <f t="shared" si="464"/>
        <v>0</v>
      </c>
      <c r="AY894" s="44">
        <f t="shared" si="465"/>
        <v>0</v>
      </c>
      <c r="AZ894" s="44">
        <f t="shared" si="466"/>
        <v>0</v>
      </c>
      <c r="BA894" s="44">
        <f t="shared" si="467"/>
        <v>0</v>
      </c>
      <c r="BB894" s="44">
        <f t="shared" si="468"/>
        <v>0</v>
      </c>
      <c r="BC894" s="44">
        <f t="shared" si="469"/>
        <v>0</v>
      </c>
      <c r="BD894" s="44">
        <f t="shared" si="470"/>
        <v>0</v>
      </c>
      <c r="BE894" s="45">
        <f t="shared" si="471"/>
        <v>36.43</v>
      </c>
      <c r="BF894" s="46"/>
      <c r="BG894" s="47">
        <f t="shared" si="472"/>
        <v>18</v>
      </c>
      <c r="BH894" s="47">
        <f t="shared" si="473"/>
        <v>0.5</v>
      </c>
      <c r="BI894" s="47">
        <f t="shared" si="474"/>
        <v>18.43</v>
      </c>
      <c r="BJ894" s="48">
        <f t="shared" si="475"/>
        <v>0</v>
      </c>
      <c r="BK894" s="48">
        <f t="shared" si="476"/>
        <v>0</v>
      </c>
      <c r="BL894" s="48">
        <f t="shared" si="477"/>
        <v>0</v>
      </c>
    </row>
    <row r="895" spans="1:64" s="2" customFormat="1" ht="30" customHeight="1">
      <c r="A895" s="29" t="str">
        <f t="shared" si="444"/>
        <v>Д</v>
      </c>
      <c r="B895" s="29" t="str">
        <f t="shared" si="445"/>
        <v>М</v>
      </c>
      <c r="C895" s="30" t="s">
        <v>286</v>
      </c>
      <c r="D895" s="31" t="str">
        <f t="shared" si="446"/>
        <v>'02.04.02</v>
      </c>
      <c r="E895" s="32" t="str">
        <f t="shared" si="447"/>
        <v>Управление инфокоммуникациями и интеллектуальные системы</v>
      </c>
      <c r="F895" s="33" t="s">
        <v>74</v>
      </c>
      <c r="G895" s="33" t="s">
        <v>129</v>
      </c>
      <c r="H895" s="34"/>
      <c r="I895" s="34" t="s">
        <v>130</v>
      </c>
      <c r="J895" s="35" t="s">
        <v>289</v>
      </c>
      <c r="K895" s="36">
        <v>2</v>
      </c>
      <c r="L895" s="36">
        <v>18</v>
      </c>
      <c r="M895" s="37" t="s">
        <v>78</v>
      </c>
      <c r="N895" s="36">
        <v>1</v>
      </c>
      <c r="O895" s="36"/>
      <c r="P895" s="36"/>
      <c r="Q895" s="37"/>
      <c r="R895" s="36"/>
      <c r="S895" s="36"/>
      <c r="T895" s="36"/>
      <c r="U895" s="36"/>
      <c r="V895" s="36"/>
      <c r="W895" s="39" t="str">
        <f t="shared" si="448"/>
        <v>НФИмд</v>
      </c>
      <c r="X895" s="36" t="s">
        <v>127</v>
      </c>
      <c r="Y895" s="36">
        <v>2</v>
      </c>
      <c r="Z895" s="36">
        <v>1</v>
      </c>
      <c r="AA895" s="39">
        <f t="shared" si="449"/>
        <v>21</v>
      </c>
      <c r="AB895" s="54">
        <v>13</v>
      </c>
      <c r="AC895" s="54">
        <v>8</v>
      </c>
      <c r="AD895" s="40">
        <f t="shared" si="450"/>
        <v>21</v>
      </c>
      <c r="AE895" s="41">
        <f t="shared" si="451"/>
        <v>1</v>
      </c>
      <c r="AF895" s="41">
        <f t="shared" si="452"/>
        <v>1</v>
      </c>
      <c r="AG895" s="42" t="s">
        <v>80</v>
      </c>
      <c r="AH895" s="37" t="s">
        <v>111</v>
      </c>
      <c r="AI895" s="37" t="s">
        <v>94</v>
      </c>
      <c r="AJ895" s="43" t="s">
        <v>274</v>
      </c>
      <c r="AK895" s="37"/>
      <c r="AL895" s="44">
        <f t="shared" si="453"/>
        <v>18</v>
      </c>
      <c r="AM895" s="44">
        <f t="shared" si="454"/>
        <v>0</v>
      </c>
      <c r="AN895" s="44">
        <f t="shared" si="455"/>
        <v>0</v>
      </c>
      <c r="AO895" s="44">
        <f t="shared" si="456"/>
        <v>0</v>
      </c>
      <c r="AP895" s="44">
        <f t="shared" si="457"/>
        <v>0</v>
      </c>
      <c r="AQ895" s="44">
        <f t="shared" si="458"/>
        <v>0</v>
      </c>
      <c r="AR895" s="44">
        <f t="shared" si="459"/>
        <v>0.9</v>
      </c>
      <c r="AS895" s="44">
        <f t="shared" si="460"/>
        <v>0</v>
      </c>
      <c r="AT895" s="44">
        <f t="shared" si="461"/>
        <v>0</v>
      </c>
      <c r="AU895" s="44">
        <f t="shared" si="462"/>
        <v>0</v>
      </c>
      <c r="AV895" s="44">
        <f>IF(M895="ПП",РПП*AA895*(U895/1.5),IF(M895="ВП",ВПр*AA895*(U895/1.5),IF(M895="РПА",РПА*AA895*(U895/1.5),IF(M895="КПА",кпа*AA895*(U895/1.5),0))))</f>
        <v>0</v>
      </c>
      <c r="AW895" s="44">
        <f t="shared" si="463"/>
        <v>0</v>
      </c>
      <c r="AX895" s="44">
        <f t="shared" si="464"/>
        <v>0</v>
      </c>
      <c r="AY895" s="44">
        <f t="shared" si="465"/>
        <v>0</v>
      </c>
      <c r="AZ895" s="44">
        <f t="shared" si="466"/>
        <v>0</v>
      </c>
      <c r="BA895" s="44">
        <f t="shared" si="467"/>
        <v>0</v>
      </c>
      <c r="BB895" s="44">
        <f t="shared" si="468"/>
        <v>0</v>
      </c>
      <c r="BC895" s="44">
        <f t="shared" si="469"/>
        <v>0</v>
      </c>
      <c r="BD895" s="44">
        <f t="shared" si="470"/>
        <v>0</v>
      </c>
      <c r="BE895" s="45">
        <f t="shared" si="471"/>
        <v>18.899999999999999</v>
      </c>
      <c r="BF895" s="46"/>
      <c r="BG895" s="47">
        <f t="shared" si="472"/>
        <v>0</v>
      </c>
      <c r="BH895" s="47">
        <f t="shared" si="473"/>
        <v>0</v>
      </c>
      <c r="BI895" s="47">
        <f t="shared" si="474"/>
        <v>0</v>
      </c>
      <c r="BJ895" s="48">
        <f t="shared" si="475"/>
        <v>18</v>
      </c>
      <c r="BK895" s="48">
        <f t="shared" si="476"/>
        <v>0.5</v>
      </c>
      <c r="BL895" s="48">
        <f t="shared" si="477"/>
        <v>0.9</v>
      </c>
    </row>
    <row r="896" spans="1:64" s="2" customFormat="1" ht="30" customHeight="1">
      <c r="A896" s="29" t="str">
        <f t="shared" si="444"/>
        <v>Д</v>
      </c>
      <c r="B896" s="29" t="str">
        <f t="shared" si="445"/>
        <v>М</v>
      </c>
      <c r="C896" s="30" t="s">
        <v>286</v>
      </c>
      <c r="D896" s="31" t="str">
        <f t="shared" si="446"/>
        <v>'02.04.02</v>
      </c>
      <c r="E896" s="32" t="str">
        <f t="shared" si="447"/>
        <v>Управление инфокоммуникациями и интеллектуальные системы</v>
      </c>
      <c r="F896" s="33" t="s">
        <v>74</v>
      </c>
      <c r="G896" s="33" t="s">
        <v>129</v>
      </c>
      <c r="H896" s="34"/>
      <c r="I896" s="34" t="s">
        <v>130</v>
      </c>
      <c r="J896" s="35" t="s">
        <v>289</v>
      </c>
      <c r="K896" s="36">
        <v>2</v>
      </c>
      <c r="L896" s="36">
        <v>18</v>
      </c>
      <c r="M896" s="37" t="s">
        <v>84</v>
      </c>
      <c r="N896" s="36"/>
      <c r="O896" s="36"/>
      <c r="P896" s="36">
        <v>1</v>
      </c>
      <c r="Q896" s="37" t="s">
        <v>85</v>
      </c>
      <c r="R896" s="36"/>
      <c r="S896" s="36"/>
      <c r="T896" s="36"/>
      <c r="U896" s="36"/>
      <c r="V896" s="36"/>
      <c r="W896" s="39" t="str">
        <f t="shared" si="448"/>
        <v>НФИмд</v>
      </c>
      <c r="X896" s="36" t="s">
        <v>127</v>
      </c>
      <c r="Y896" s="36">
        <v>2</v>
      </c>
      <c r="Z896" s="36">
        <v>1</v>
      </c>
      <c r="AA896" s="39">
        <f t="shared" si="449"/>
        <v>21</v>
      </c>
      <c r="AB896" s="53">
        <v>13</v>
      </c>
      <c r="AC896" s="53">
        <v>8</v>
      </c>
      <c r="AD896" s="40">
        <f t="shared" si="450"/>
        <v>12</v>
      </c>
      <c r="AE896" s="41">
        <f t="shared" si="451"/>
        <v>1</v>
      </c>
      <c r="AF896" s="41">
        <f t="shared" si="452"/>
        <v>1.75</v>
      </c>
      <c r="AG896" s="42" t="s">
        <v>80</v>
      </c>
      <c r="AH896" s="37" t="s">
        <v>81</v>
      </c>
      <c r="AI896" s="37" t="s">
        <v>94</v>
      </c>
      <c r="AJ896" s="51" t="s">
        <v>275</v>
      </c>
      <c r="AK896" s="37"/>
      <c r="AL896" s="44">
        <f t="shared" si="453"/>
        <v>0</v>
      </c>
      <c r="AM896" s="44">
        <f t="shared" si="454"/>
        <v>18</v>
      </c>
      <c r="AN896" s="44">
        <f t="shared" si="455"/>
        <v>0</v>
      </c>
      <c r="AO896" s="44">
        <f t="shared" si="456"/>
        <v>6.9300000000000006</v>
      </c>
      <c r="AP896" s="44">
        <f t="shared" si="457"/>
        <v>10.5</v>
      </c>
      <c r="AQ896" s="44">
        <f t="shared" si="458"/>
        <v>1</v>
      </c>
      <c r="AR896" s="44">
        <f t="shared" si="459"/>
        <v>0</v>
      </c>
      <c r="AS896" s="44">
        <f t="shared" si="460"/>
        <v>0</v>
      </c>
      <c r="AT896" s="44">
        <f t="shared" si="461"/>
        <v>0</v>
      </c>
      <c r="AU896" s="44">
        <f t="shared" si="462"/>
        <v>0</v>
      </c>
      <c r="AV896" s="44">
        <f>IF(M896="ПП",РПП*AA896*(U896/1.5),IF(M896="ВП",ВПр*AA896*(U896/1.5),IF(M896="РПА",РПА*AA896*(U896/1.5),IF(M896="КПА",кпа*AA896*(U896/1.5),0))))</f>
        <v>0</v>
      </c>
      <c r="AW896" s="44">
        <f t="shared" si="463"/>
        <v>0</v>
      </c>
      <c r="AX896" s="44">
        <f t="shared" si="464"/>
        <v>0</v>
      </c>
      <c r="AY896" s="44">
        <f t="shared" si="465"/>
        <v>0</v>
      </c>
      <c r="AZ896" s="44">
        <f t="shared" si="466"/>
        <v>0</v>
      </c>
      <c r="BA896" s="44">
        <f t="shared" si="467"/>
        <v>0</v>
      </c>
      <c r="BB896" s="44">
        <f t="shared" si="468"/>
        <v>0</v>
      </c>
      <c r="BC896" s="44">
        <f t="shared" si="469"/>
        <v>0</v>
      </c>
      <c r="BD896" s="44">
        <f t="shared" si="470"/>
        <v>0</v>
      </c>
      <c r="BE896" s="45">
        <f t="shared" si="471"/>
        <v>36.43</v>
      </c>
      <c r="BF896" s="46"/>
      <c r="BG896" s="47">
        <f t="shared" si="472"/>
        <v>0</v>
      </c>
      <c r="BH896" s="47">
        <f t="shared" si="473"/>
        <v>0</v>
      </c>
      <c r="BI896" s="47">
        <f t="shared" si="474"/>
        <v>0</v>
      </c>
      <c r="BJ896" s="48">
        <f t="shared" si="475"/>
        <v>18</v>
      </c>
      <c r="BK896" s="48">
        <f t="shared" si="476"/>
        <v>0.5</v>
      </c>
      <c r="BL896" s="48">
        <f t="shared" si="477"/>
        <v>18.43</v>
      </c>
    </row>
    <row r="897" spans="1:64" s="2" customFormat="1" ht="30" customHeight="1">
      <c r="A897" s="29" t="str">
        <f t="shared" si="444"/>
        <v>Д</v>
      </c>
      <c r="B897" s="29" t="str">
        <f t="shared" si="445"/>
        <v>М</v>
      </c>
      <c r="C897" s="30" t="s">
        <v>286</v>
      </c>
      <c r="D897" s="31" t="str">
        <f t="shared" si="446"/>
        <v>'02.04.02</v>
      </c>
      <c r="E897" s="32" t="str">
        <f t="shared" si="447"/>
        <v>Управление инфокоммуникациями и интеллектуальные системы</v>
      </c>
      <c r="F897" s="33" t="s">
        <v>74</v>
      </c>
      <c r="G897" s="33" t="s">
        <v>129</v>
      </c>
      <c r="H897" s="34"/>
      <c r="I897" s="34" t="s">
        <v>130</v>
      </c>
      <c r="J897" s="35" t="s">
        <v>276</v>
      </c>
      <c r="K897" s="38">
        <v>2</v>
      </c>
      <c r="L897" s="36">
        <v>18</v>
      </c>
      <c r="M897" s="37" t="s">
        <v>78</v>
      </c>
      <c r="N897" s="38">
        <v>1</v>
      </c>
      <c r="O897" s="38"/>
      <c r="P897" s="38"/>
      <c r="Q897" s="37"/>
      <c r="R897" s="38"/>
      <c r="S897" s="38"/>
      <c r="T897" s="38"/>
      <c r="U897" s="38"/>
      <c r="V897" s="38"/>
      <c r="W897" s="39" t="str">
        <f t="shared" si="448"/>
        <v>НФИмд</v>
      </c>
      <c r="X897" s="36" t="s">
        <v>127</v>
      </c>
      <c r="Y897" s="36">
        <v>2</v>
      </c>
      <c r="Z897" s="36">
        <v>1</v>
      </c>
      <c r="AA897" s="39">
        <f t="shared" si="449"/>
        <v>21</v>
      </c>
      <c r="AB897" s="54">
        <v>13</v>
      </c>
      <c r="AC897" s="54">
        <v>8</v>
      </c>
      <c r="AD897" s="40">
        <f t="shared" si="450"/>
        <v>21</v>
      </c>
      <c r="AE897" s="41">
        <f t="shared" si="451"/>
        <v>1</v>
      </c>
      <c r="AF897" s="41">
        <f t="shared" si="452"/>
        <v>1</v>
      </c>
      <c r="AG897" s="42" t="s">
        <v>80</v>
      </c>
      <c r="AH897" s="37" t="s">
        <v>81</v>
      </c>
      <c r="AI897" s="37" t="s">
        <v>94</v>
      </c>
      <c r="AJ897" s="43" t="s">
        <v>138</v>
      </c>
      <c r="AK897" s="37"/>
      <c r="AL897" s="44">
        <f t="shared" si="453"/>
        <v>18</v>
      </c>
      <c r="AM897" s="44">
        <f t="shared" si="454"/>
        <v>0</v>
      </c>
      <c r="AN897" s="44">
        <f t="shared" si="455"/>
        <v>0</v>
      </c>
      <c r="AO897" s="44">
        <f t="shared" si="456"/>
        <v>0</v>
      </c>
      <c r="AP897" s="44">
        <f t="shared" si="457"/>
        <v>0</v>
      </c>
      <c r="AQ897" s="44">
        <f t="shared" si="458"/>
        <v>0</v>
      </c>
      <c r="AR897" s="44">
        <f t="shared" si="459"/>
        <v>0.9</v>
      </c>
      <c r="AS897" s="44">
        <f t="shared" si="460"/>
        <v>0</v>
      </c>
      <c r="AT897" s="44">
        <f t="shared" si="461"/>
        <v>0</v>
      </c>
      <c r="AU897" s="44">
        <f t="shared" si="462"/>
        <v>0</v>
      </c>
      <c r="AV897" s="44">
        <f>IF(M897="ПП",РПП*AA897*(U897/1.5),IF(M897="ВП",ВПр*AA897*(U897/1.5),IF(M897="РПА",РПА*AA897*(U897/1.5),IF(M897="КПА",кпа*AA897*(U897/1.5),0))))</f>
        <v>0</v>
      </c>
      <c r="AW897" s="44">
        <f t="shared" si="463"/>
        <v>0</v>
      </c>
      <c r="AX897" s="44">
        <f t="shared" si="464"/>
        <v>0</v>
      </c>
      <c r="AY897" s="44">
        <f t="shared" si="465"/>
        <v>0</v>
      </c>
      <c r="AZ897" s="44">
        <f t="shared" si="466"/>
        <v>0</v>
      </c>
      <c r="BA897" s="44">
        <f t="shared" si="467"/>
        <v>0</v>
      </c>
      <c r="BB897" s="44">
        <f t="shared" si="468"/>
        <v>0</v>
      </c>
      <c r="BC897" s="44">
        <f t="shared" si="469"/>
        <v>0</v>
      </c>
      <c r="BD897" s="44">
        <f t="shared" si="470"/>
        <v>0</v>
      </c>
      <c r="BE897" s="45">
        <f t="shared" si="471"/>
        <v>18.899999999999999</v>
      </c>
      <c r="BF897" s="46"/>
      <c r="BG897" s="47">
        <f t="shared" si="472"/>
        <v>0</v>
      </c>
      <c r="BH897" s="47">
        <f t="shared" si="473"/>
        <v>0</v>
      </c>
      <c r="BI897" s="47">
        <f t="shared" si="474"/>
        <v>0</v>
      </c>
      <c r="BJ897" s="48">
        <f t="shared" si="475"/>
        <v>18</v>
      </c>
      <c r="BK897" s="48">
        <f t="shared" si="476"/>
        <v>0.5</v>
      </c>
      <c r="BL897" s="48">
        <f t="shared" si="477"/>
        <v>0.9</v>
      </c>
    </row>
    <row r="898" spans="1:64" s="2" customFormat="1" ht="30" customHeight="1">
      <c r="A898" s="29" t="str">
        <f t="shared" si="444"/>
        <v>Д</v>
      </c>
      <c r="B898" s="29" t="str">
        <f t="shared" si="445"/>
        <v>М</v>
      </c>
      <c r="C898" s="30" t="s">
        <v>286</v>
      </c>
      <c r="D898" s="31" t="str">
        <f t="shared" si="446"/>
        <v>'02.04.02</v>
      </c>
      <c r="E898" s="32" t="str">
        <f t="shared" si="447"/>
        <v>Управление инфокоммуникациями и интеллектуальные системы</v>
      </c>
      <c r="F898" s="33" t="s">
        <v>74</v>
      </c>
      <c r="G898" s="33" t="s">
        <v>129</v>
      </c>
      <c r="H898" s="34"/>
      <c r="I898" s="34" t="s">
        <v>130</v>
      </c>
      <c r="J898" s="35" t="s">
        <v>276</v>
      </c>
      <c r="K898" s="36">
        <v>2</v>
      </c>
      <c r="L898" s="36">
        <v>18</v>
      </c>
      <c r="M898" s="37" t="s">
        <v>84</v>
      </c>
      <c r="N898" s="36"/>
      <c r="O898" s="36"/>
      <c r="P898" s="36">
        <v>1</v>
      </c>
      <c r="Q898" s="37" t="s">
        <v>85</v>
      </c>
      <c r="R898" s="36"/>
      <c r="S898" s="36"/>
      <c r="T898" s="36"/>
      <c r="U898" s="36"/>
      <c r="V898" s="36"/>
      <c r="W898" s="39" t="str">
        <f t="shared" si="448"/>
        <v>НФИмд</v>
      </c>
      <c r="X898" s="36" t="s">
        <v>127</v>
      </c>
      <c r="Y898" s="36">
        <v>2</v>
      </c>
      <c r="Z898" s="36">
        <v>1</v>
      </c>
      <c r="AA898" s="39">
        <f t="shared" si="449"/>
        <v>21</v>
      </c>
      <c r="AB898" s="53">
        <v>13</v>
      </c>
      <c r="AC898" s="53">
        <v>8</v>
      </c>
      <c r="AD898" s="40">
        <f t="shared" si="450"/>
        <v>12</v>
      </c>
      <c r="AE898" s="41">
        <f t="shared" si="451"/>
        <v>1</v>
      </c>
      <c r="AF898" s="41">
        <f t="shared" si="452"/>
        <v>1.75</v>
      </c>
      <c r="AG898" s="42" t="s">
        <v>80</v>
      </c>
      <c r="AH898" s="37" t="s">
        <v>81</v>
      </c>
      <c r="AI898" s="37" t="s">
        <v>94</v>
      </c>
      <c r="AJ898" s="43" t="s">
        <v>138</v>
      </c>
      <c r="AK898" s="37"/>
      <c r="AL898" s="44">
        <f t="shared" si="453"/>
        <v>0</v>
      </c>
      <c r="AM898" s="44">
        <f t="shared" si="454"/>
        <v>18</v>
      </c>
      <c r="AN898" s="44">
        <f t="shared" si="455"/>
        <v>0</v>
      </c>
      <c r="AO898" s="44">
        <f t="shared" si="456"/>
        <v>6.9300000000000006</v>
      </c>
      <c r="AP898" s="44">
        <f t="shared" si="457"/>
        <v>10.5</v>
      </c>
      <c r="AQ898" s="44">
        <f t="shared" si="458"/>
        <v>1</v>
      </c>
      <c r="AR898" s="44">
        <f t="shared" si="459"/>
        <v>0</v>
      </c>
      <c r="AS898" s="44">
        <f t="shared" si="460"/>
        <v>0</v>
      </c>
      <c r="AT898" s="44">
        <f t="shared" si="461"/>
        <v>0</v>
      </c>
      <c r="AU898" s="44">
        <f t="shared" si="462"/>
        <v>0</v>
      </c>
      <c r="AV898" s="44">
        <f>IF(M898="ПП",РПП*AA898*(U898/1.5),IF(M898="ВП",ВПр*AA898*(U898/1.5),IF(M898="РПА",РПА*AA898*(U898/1.5),IF(M898="КПА",кпа*AA898*(U898/1.5),0))))</f>
        <v>0</v>
      </c>
      <c r="AW898" s="44">
        <f t="shared" si="463"/>
        <v>0</v>
      </c>
      <c r="AX898" s="44">
        <f t="shared" si="464"/>
        <v>0</v>
      </c>
      <c r="AY898" s="44">
        <f t="shared" si="465"/>
        <v>0</v>
      </c>
      <c r="AZ898" s="44">
        <f t="shared" si="466"/>
        <v>0</v>
      </c>
      <c r="BA898" s="44">
        <f t="shared" si="467"/>
        <v>0</v>
      </c>
      <c r="BB898" s="44">
        <f t="shared" si="468"/>
        <v>0</v>
      </c>
      <c r="BC898" s="44">
        <f t="shared" si="469"/>
        <v>0</v>
      </c>
      <c r="BD898" s="44">
        <f t="shared" si="470"/>
        <v>0</v>
      </c>
      <c r="BE898" s="45">
        <f t="shared" si="471"/>
        <v>36.43</v>
      </c>
      <c r="BF898" s="46"/>
      <c r="BG898" s="47">
        <f t="shared" si="472"/>
        <v>0</v>
      </c>
      <c r="BH898" s="47">
        <f t="shared" si="473"/>
        <v>0</v>
      </c>
      <c r="BI898" s="47">
        <f t="shared" si="474"/>
        <v>0</v>
      </c>
      <c r="BJ898" s="48">
        <f t="shared" si="475"/>
        <v>18</v>
      </c>
      <c r="BK898" s="48">
        <f t="shared" si="476"/>
        <v>0.5</v>
      </c>
      <c r="BL898" s="48">
        <f t="shared" si="477"/>
        <v>18.43</v>
      </c>
    </row>
    <row r="899" spans="1:64" s="2" customFormat="1" ht="30" customHeight="1">
      <c r="A899" s="29" t="str">
        <f t="shared" si="444"/>
        <v>Д</v>
      </c>
      <c r="B899" s="29" t="str">
        <f t="shared" si="445"/>
        <v>М</v>
      </c>
      <c r="C899" s="30" t="s">
        <v>286</v>
      </c>
      <c r="D899" s="31" t="str">
        <f t="shared" si="446"/>
        <v>'02.04.02</v>
      </c>
      <c r="E899" s="32" t="str">
        <f t="shared" si="447"/>
        <v>Управление инфокоммуникациями и интеллектуальные системы</v>
      </c>
      <c r="F899" s="33" t="s">
        <v>154</v>
      </c>
      <c r="G899" s="33" t="s">
        <v>75</v>
      </c>
      <c r="H899" s="34"/>
      <c r="I899" s="34"/>
      <c r="J899" s="35" t="s">
        <v>155</v>
      </c>
      <c r="K899" s="36">
        <v>2</v>
      </c>
      <c r="L899" s="36">
        <v>18</v>
      </c>
      <c r="M899" s="37" t="s">
        <v>156</v>
      </c>
      <c r="N899" s="36"/>
      <c r="O899" s="36"/>
      <c r="P899" s="36"/>
      <c r="Q899" s="37" t="s">
        <v>85</v>
      </c>
      <c r="R899" s="36"/>
      <c r="S899" s="36"/>
      <c r="T899" s="36">
        <v>3</v>
      </c>
      <c r="U899" s="36"/>
      <c r="V899" s="36"/>
      <c r="W899" s="39" t="str">
        <f t="shared" si="448"/>
        <v>НФИмд</v>
      </c>
      <c r="X899" s="36" t="s">
        <v>127</v>
      </c>
      <c r="Y899" s="36">
        <v>2</v>
      </c>
      <c r="Z899" s="36">
        <v>1</v>
      </c>
      <c r="AA899" s="39">
        <f t="shared" si="449"/>
        <v>21</v>
      </c>
      <c r="AB899" s="53">
        <v>13</v>
      </c>
      <c r="AC899" s="53">
        <v>8</v>
      </c>
      <c r="AD899" s="40">
        <f t="shared" si="450"/>
        <v>1</v>
      </c>
      <c r="AE899" s="41">
        <f t="shared" si="451"/>
        <v>1</v>
      </c>
      <c r="AF899" s="41">
        <f t="shared" si="452"/>
        <v>21</v>
      </c>
      <c r="AG899" s="42" t="s">
        <v>80</v>
      </c>
      <c r="AH899" s="37" t="s">
        <v>100</v>
      </c>
      <c r="AI899" s="37" t="s">
        <v>94</v>
      </c>
      <c r="AJ899" s="43" t="s">
        <v>157</v>
      </c>
      <c r="AK899" s="37"/>
      <c r="AL899" s="44">
        <f t="shared" si="453"/>
        <v>0</v>
      </c>
      <c r="AM899" s="44">
        <f t="shared" si="454"/>
        <v>0</v>
      </c>
      <c r="AN899" s="44">
        <f t="shared" si="455"/>
        <v>0</v>
      </c>
      <c r="AO899" s="44">
        <f t="shared" si="456"/>
        <v>6.9300000000000006</v>
      </c>
      <c r="AP899" s="44">
        <f t="shared" si="457"/>
        <v>0</v>
      </c>
      <c r="AQ899" s="44">
        <f t="shared" si="458"/>
        <v>0</v>
      </c>
      <c r="AR899" s="44">
        <f t="shared" si="459"/>
        <v>0</v>
      </c>
      <c r="AS899" s="44">
        <f t="shared" si="460"/>
        <v>0</v>
      </c>
      <c r="AT899" s="44">
        <f t="shared" si="461"/>
        <v>0</v>
      </c>
      <c r="AU899" s="44">
        <f t="shared" si="462"/>
        <v>63</v>
      </c>
      <c r="AV899" s="44">
        <f>IF(M899="ПП",РПП*AA899*(U899/1.5),IF(M899="ВП",ВПр*AA899*(U899/1.5),IF(M899="РПА",РПА*AA899*(U899/1.5),IF(M899="КПА",кпа*AA899*(U899/1.5),0))))</f>
        <v>0</v>
      </c>
      <c r="AW899" s="44">
        <f t="shared" si="463"/>
        <v>0</v>
      </c>
      <c r="AX899" s="44">
        <f t="shared" si="464"/>
        <v>0</v>
      </c>
      <c r="AY899" s="44">
        <f t="shared" si="465"/>
        <v>0</v>
      </c>
      <c r="AZ899" s="44">
        <f t="shared" si="466"/>
        <v>0</v>
      </c>
      <c r="BA899" s="44">
        <f t="shared" si="467"/>
        <v>0</v>
      </c>
      <c r="BB899" s="44">
        <f t="shared" si="468"/>
        <v>0</v>
      </c>
      <c r="BC899" s="44">
        <f t="shared" si="469"/>
        <v>0</v>
      </c>
      <c r="BD899" s="44">
        <f t="shared" si="470"/>
        <v>0</v>
      </c>
      <c r="BE899" s="45">
        <f t="shared" si="471"/>
        <v>69.930000000000007</v>
      </c>
      <c r="BF899" s="46"/>
      <c r="BG899" s="47">
        <f t="shared" si="472"/>
        <v>0</v>
      </c>
      <c r="BH899" s="47">
        <f t="shared" si="473"/>
        <v>0</v>
      </c>
      <c r="BI899" s="47">
        <f t="shared" si="474"/>
        <v>0</v>
      </c>
      <c r="BJ899" s="48">
        <f t="shared" si="475"/>
        <v>0</v>
      </c>
      <c r="BK899" s="48">
        <f t="shared" si="476"/>
        <v>0</v>
      </c>
      <c r="BL899" s="48">
        <f t="shared" si="477"/>
        <v>69.930000000000007</v>
      </c>
    </row>
    <row r="900" spans="1:64" s="2" customFormat="1" ht="30" customHeight="1">
      <c r="A900" s="29" t="str">
        <f t="shared" si="444"/>
        <v>Д</v>
      </c>
      <c r="B900" s="29" t="str">
        <f t="shared" si="445"/>
        <v>М</v>
      </c>
      <c r="C900" s="30" t="s">
        <v>286</v>
      </c>
      <c r="D900" s="31" t="str">
        <f t="shared" si="446"/>
        <v>'02.04.02</v>
      </c>
      <c r="E900" s="32" t="str">
        <f t="shared" si="447"/>
        <v>Управление инфокоммуникациями и интеллектуальные системы</v>
      </c>
      <c r="F900" s="33" t="s">
        <v>74</v>
      </c>
      <c r="G900" s="33" t="s">
        <v>89</v>
      </c>
      <c r="H900" s="34"/>
      <c r="I900" s="34"/>
      <c r="J900" s="35" t="s">
        <v>290</v>
      </c>
      <c r="K900" s="36">
        <v>3</v>
      </c>
      <c r="L900" s="36">
        <v>18</v>
      </c>
      <c r="M900" s="37" t="s">
        <v>78</v>
      </c>
      <c r="N900" s="36">
        <v>1</v>
      </c>
      <c r="O900" s="36"/>
      <c r="P900" s="36"/>
      <c r="Q900" s="37" t="s">
        <v>91</v>
      </c>
      <c r="R900" s="36"/>
      <c r="S900" s="36"/>
      <c r="T900" s="36"/>
      <c r="U900" s="36"/>
      <c r="V900" s="36"/>
      <c r="W900" s="39" t="str">
        <f t="shared" si="448"/>
        <v>НФИмд</v>
      </c>
      <c r="X900" s="36" t="s">
        <v>195</v>
      </c>
      <c r="Y900" s="36">
        <v>4</v>
      </c>
      <c r="Z900" s="36">
        <v>2</v>
      </c>
      <c r="AA900" s="39">
        <f t="shared" si="449"/>
        <v>40</v>
      </c>
      <c r="AB900" s="36">
        <v>24</v>
      </c>
      <c r="AC900" s="36">
        <v>16</v>
      </c>
      <c r="AD900" s="40">
        <f t="shared" si="450"/>
        <v>40</v>
      </c>
      <c r="AE900" s="41">
        <f t="shared" si="451"/>
        <v>1</v>
      </c>
      <c r="AF900" s="41">
        <f t="shared" si="452"/>
        <v>1</v>
      </c>
      <c r="AG900" s="42" t="s">
        <v>80</v>
      </c>
      <c r="AH900" s="37" t="s">
        <v>81</v>
      </c>
      <c r="AI900" s="37" t="s">
        <v>94</v>
      </c>
      <c r="AJ900" s="43" t="s">
        <v>124</v>
      </c>
      <c r="AK900" s="37"/>
      <c r="AL900" s="44">
        <f t="shared" si="453"/>
        <v>18</v>
      </c>
      <c r="AM900" s="44">
        <f t="shared" si="454"/>
        <v>0</v>
      </c>
      <c r="AN900" s="44">
        <f t="shared" si="455"/>
        <v>0</v>
      </c>
      <c r="AO900" s="44">
        <f t="shared" si="456"/>
        <v>13.200000000000001</v>
      </c>
      <c r="AP900" s="44">
        <f t="shared" si="457"/>
        <v>20</v>
      </c>
      <c r="AQ900" s="44">
        <f t="shared" si="458"/>
        <v>2</v>
      </c>
      <c r="AR900" s="44">
        <f t="shared" si="459"/>
        <v>1.8</v>
      </c>
      <c r="AS900" s="44">
        <f t="shared" si="460"/>
        <v>0</v>
      </c>
      <c r="AT900" s="44">
        <f t="shared" si="461"/>
        <v>0</v>
      </c>
      <c r="AU900" s="44">
        <f t="shared" si="462"/>
        <v>0</v>
      </c>
      <c r="AV900" s="44">
        <f>IF(M900="ПП",РПП*AA900*(U900/1.5),IF(M900="ВП",ВПр*AA900*(U900/1.5),IF(M900="РПА",РПА*AA900*(U900/1.5),IF(M900="КПА",кпа*AA900*(U900/1.5),0))))</f>
        <v>0</v>
      </c>
      <c r="AW900" s="44">
        <f t="shared" si="463"/>
        <v>0</v>
      </c>
      <c r="AX900" s="44">
        <f t="shared" si="464"/>
        <v>0</v>
      </c>
      <c r="AY900" s="44">
        <f t="shared" si="465"/>
        <v>0</v>
      </c>
      <c r="AZ900" s="44">
        <f t="shared" si="466"/>
        <v>0</v>
      </c>
      <c r="BA900" s="44">
        <f t="shared" si="467"/>
        <v>0</v>
      </c>
      <c r="BB900" s="44">
        <f t="shared" si="468"/>
        <v>0</v>
      </c>
      <c r="BC900" s="44">
        <f t="shared" si="469"/>
        <v>0</v>
      </c>
      <c r="BD900" s="44">
        <f t="shared" si="470"/>
        <v>0</v>
      </c>
      <c r="BE900" s="45">
        <f t="shared" si="471"/>
        <v>55</v>
      </c>
      <c r="BF900" s="46"/>
      <c r="BG900" s="47">
        <f t="shared" si="472"/>
        <v>18</v>
      </c>
      <c r="BH900" s="47">
        <f t="shared" si="473"/>
        <v>0.5</v>
      </c>
      <c r="BI900" s="47">
        <f t="shared" si="474"/>
        <v>37</v>
      </c>
      <c r="BJ900" s="48">
        <f t="shared" si="475"/>
        <v>0</v>
      </c>
      <c r="BK900" s="48">
        <f t="shared" si="476"/>
        <v>0</v>
      </c>
      <c r="BL900" s="48">
        <f t="shared" si="477"/>
        <v>0</v>
      </c>
    </row>
    <row r="901" spans="1:64" s="2" customFormat="1" ht="30" customHeight="1">
      <c r="A901" s="29" t="str">
        <f t="shared" si="444"/>
        <v>Д</v>
      </c>
      <c r="B901" s="29" t="str">
        <f t="shared" si="445"/>
        <v>М</v>
      </c>
      <c r="C901" s="30" t="s">
        <v>286</v>
      </c>
      <c r="D901" s="31" t="str">
        <f t="shared" si="446"/>
        <v>'02.04.02</v>
      </c>
      <c r="E901" s="32" t="str">
        <f t="shared" si="447"/>
        <v>Управление инфокоммуникациями и интеллектуальные системы</v>
      </c>
      <c r="F901" s="33" t="s">
        <v>74</v>
      </c>
      <c r="G901" s="33" t="s">
        <v>89</v>
      </c>
      <c r="H901" s="34"/>
      <c r="I901" s="34"/>
      <c r="J901" s="35" t="s">
        <v>290</v>
      </c>
      <c r="K901" s="36">
        <v>3</v>
      </c>
      <c r="L901" s="36">
        <v>18</v>
      </c>
      <c r="M901" s="37" t="s">
        <v>108</v>
      </c>
      <c r="N901" s="36"/>
      <c r="O901" s="36">
        <v>1</v>
      </c>
      <c r="P901" s="36"/>
      <c r="Q901" s="37"/>
      <c r="R901" s="36"/>
      <c r="S901" s="36"/>
      <c r="T901" s="36"/>
      <c r="U901" s="36"/>
      <c r="V901" s="36"/>
      <c r="W901" s="39" t="str">
        <f t="shared" si="448"/>
        <v>НФИмд</v>
      </c>
      <c r="X901" s="36" t="s">
        <v>116</v>
      </c>
      <c r="Y901" s="36">
        <v>1</v>
      </c>
      <c r="Z901" s="36">
        <v>1</v>
      </c>
      <c r="AA901" s="39">
        <f t="shared" si="449"/>
        <v>10</v>
      </c>
      <c r="AB901" s="49">
        <v>6</v>
      </c>
      <c r="AC901" s="49">
        <v>4</v>
      </c>
      <c r="AD901" s="40">
        <f t="shared" si="450"/>
        <v>12</v>
      </c>
      <c r="AE901" s="41">
        <f t="shared" si="451"/>
        <v>0.83333333333333337</v>
      </c>
      <c r="AF901" s="41">
        <f t="shared" si="452"/>
        <v>0.83333333333333337</v>
      </c>
      <c r="AG901" s="42" t="s">
        <v>80</v>
      </c>
      <c r="AH901" s="37" t="s">
        <v>81</v>
      </c>
      <c r="AI901" s="37" t="s">
        <v>94</v>
      </c>
      <c r="AJ901" s="43" t="s">
        <v>124</v>
      </c>
      <c r="AK901" s="37"/>
      <c r="AL901" s="44">
        <f t="shared" si="453"/>
        <v>0</v>
      </c>
      <c r="AM901" s="44">
        <f t="shared" si="454"/>
        <v>0</v>
      </c>
      <c r="AN901" s="44">
        <f t="shared" si="455"/>
        <v>15</v>
      </c>
      <c r="AO901" s="44">
        <f t="shared" si="456"/>
        <v>0</v>
      </c>
      <c r="AP901" s="44">
        <f t="shared" si="457"/>
        <v>0</v>
      </c>
      <c r="AQ901" s="44">
        <f t="shared" si="458"/>
        <v>0</v>
      </c>
      <c r="AR901" s="44">
        <f t="shared" si="459"/>
        <v>0</v>
      </c>
      <c r="AS901" s="44">
        <f t="shared" si="460"/>
        <v>0</v>
      </c>
      <c r="AT901" s="44">
        <f t="shared" si="461"/>
        <v>0</v>
      </c>
      <c r="AU901" s="44">
        <f t="shared" si="462"/>
        <v>0</v>
      </c>
      <c r="AV901" s="44">
        <f>IF(M901="ПП",РПП*AA901*(U901/1.5),IF(M901="ВП",ВПр*AA901*(U901/1.5),IF(M901="РПА",РПА*AA901*(U901/1.5),IF(M901="КПА",кпа*AA901*(U901/1.5),0))))</f>
        <v>0</v>
      </c>
      <c r="AW901" s="44">
        <f t="shared" si="463"/>
        <v>0</v>
      </c>
      <c r="AX901" s="44">
        <f t="shared" si="464"/>
        <v>0</v>
      </c>
      <c r="AY901" s="44">
        <f t="shared" si="465"/>
        <v>0</v>
      </c>
      <c r="AZ901" s="44">
        <f t="shared" si="466"/>
        <v>0</v>
      </c>
      <c r="BA901" s="44">
        <f t="shared" si="467"/>
        <v>0</v>
      </c>
      <c r="BB901" s="44">
        <f t="shared" si="468"/>
        <v>0</v>
      </c>
      <c r="BC901" s="44">
        <f t="shared" si="469"/>
        <v>0</v>
      </c>
      <c r="BD901" s="44">
        <f t="shared" si="470"/>
        <v>0</v>
      </c>
      <c r="BE901" s="45">
        <f t="shared" si="471"/>
        <v>15</v>
      </c>
      <c r="BF901" s="46"/>
      <c r="BG901" s="47">
        <f t="shared" si="472"/>
        <v>15</v>
      </c>
      <c r="BH901" s="47">
        <f t="shared" si="473"/>
        <v>0.5</v>
      </c>
      <c r="BI901" s="47">
        <f t="shared" si="474"/>
        <v>0</v>
      </c>
      <c r="BJ901" s="48">
        <f t="shared" si="475"/>
        <v>0</v>
      </c>
      <c r="BK901" s="48">
        <f t="shared" si="476"/>
        <v>0</v>
      </c>
      <c r="BL901" s="48">
        <f t="shared" si="477"/>
        <v>0</v>
      </c>
    </row>
    <row r="902" spans="1:64" s="2" customFormat="1" ht="30" customHeight="1">
      <c r="A902" s="29" t="str">
        <f t="shared" ref="A902:A965" si="478">IF(C902&gt;0, VLOOKUP(C902,Код_ООП,12,FALSE()),0)</f>
        <v>Д</v>
      </c>
      <c r="B902" s="29" t="str">
        <f t="shared" ref="B902:B965" si="479">IF(C902&gt;0, VLOOKUP(C902,Код_ООП,11,FALSE()),0)</f>
        <v>М</v>
      </c>
      <c r="C902" s="30" t="s">
        <v>286</v>
      </c>
      <c r="D902" s="31" t="str">
        <f t="shared" ref="D902:D965" si="480">IF(C902&gt;0, VLOOKUP(C902,Код_ООП,2,FALSE()),0)</f>
        <v>'02.04.02</v>
      </c>
      <c r="E902" s="32" t="str">
        <f t="shared" ref="E902:E965" si="481">IF(C902&gt;0, VLOOKUP(C902,Код_ООП,8,FALSE()),0)</f>
        <v>Управление инфокоммуникациями и интеллектуальные системы</v>
      </c>
      <c r="F902" s="33" t="s">
        <v>74</v>
      </c>
      <c r="G902" s="33" t="s">
        <v>89</v>
      </c>
      <c r="H902" s="34"/>
      <c r="I902" s="34"/>
      <c r="J902" s="35" t="s">
        <v>290</v>
      </c>
      <c r="K902" s="36">
        <v>3</v>
      </c>
      <c r="L902" s="36">
        <v>18</v>
      </c>
      <c r="M902" s="37" t="s">
        <v>108</v>
      </c>
      <c r="N902" s="36"/>
      <c r="O902" s="36">
        <v>1</v>
      </c>
      <c r="P902" s="36"/>
      <c r="Q902" s="37"/>
      <c r="R902" s="36"/>
      <c r="S902" s="36"/>
      <c r="T902" s="36"/>
      <c r="U902" s="36"/>
      <c r="V902" s="36"/>
      <c r="W902" s="39" t="str">
        <f t="shared" ref="W902:W965" si="482">MID(C902,1,5)</f>
        <v>НФИмд</v>
      </c>
      <c r="X902" s="36" t="s">
        <v>116</v>
      </c>
      <c r="Y902" s="36">
        <v>1</v>
      </c>
      <c r="Z902" s="36">
        <v>1</v>
      </c>
      <c r="AA902" s="39">
        <f t="shared" ref="AA902:AA965" si="483">AB902+AC902</f>
        <v>10</v>
      </c>
      <c r="AB902" s="49">
        <v>6</v>
      </c>
      <c r="AC902" s="49">
        <v>4</v>
      </c>
      <c r="AD902" s="40">
        <f t="shared" ref="AD902:AD965" si="484">IF(M902="сп",6,IF(M902="клн",8,IF(OR(M902="лаб",M902="ия"),12,IF(OR(M902="пр",M902="ТЕСТ"),IF(OR(B902="Б",B902="С"),24,12),IF(M902="лек",AA902,1)))))</f>
        <v>12</v>
      </c>
      <c r="AE902" s="41">
        <f t="shared" ref="AE902:AE965" si="485">IF(AF902&gt;1,1,AF902)</f>
        <v>0.83333333333333337</v>
      </c>
      <c r="AF902" s="41">
        <f t="shared" ref="AF902:AF965" si="486">AA902/AD902</f>
        <v>0.83333333333333337</v>
      </c>
      <c r="AG902" s="42" t="s">
        <v>80</v>
      </c>
      <c r="AH902" s="37" t="s">
        <v>81</v>
      </c>
      <c r="AI902" s="37" t="s">
        <v>94</v>
      </c>
      <c r="AJ902" s="50" t="s">
        <v>124</v>
      </c>
      <c r="AK902" s="37"/>
      <c r="AL902" s="44">
        <f t="shared" ref="AL902:AL965" si="487">IF(OR(M902="лек",M902="ТУИС"),(IF(NOT(B902="ЦМ"),N902*L902,0)),0)</f>
        <v>0</v>
      </c>
      <c r="AM902" s="44">
        <f t="shared" ref="AM902:AM965" si="488">IF(OR(M902="пр",M902="ия",M902="сп"),P902*AE902*L902,0)</f>
        <v>0</v>
      </c>
      <c r="AN902" s="44">
        <f t="shared" ref="AN902:AN965" si="489">IF(OR(M902="лаб",M902="клн"),O902*AE902*L902,0)</f>
        <v>15</v>
      </c>
      <c r="AO902" s="44">
        <f t="shared" ref="AO902:AO965" si="490">IF((AND(OR(K902=1,K902=2,K902=3,K902=4,K902=5,K902=6,K902=7,K902=8,K902=9,K902=10,K902=11,K902=12),OR(Q902="Зач",Q902="Экз"))),ТКиРА*AA902,0)+IF(SUM(N902:P902)&lt;&gt;0,IF(Q902="ТК",ТКиРА*AA902,0),0)</f>
        <v>0</v>
      </c>
      <c r="AP902" s="44">
        <f t="shared" ref="AP902:AP965" si="491">IF(SUM(O902:P902)&lt;&gt;0,IF(Q902="Зач",ПАБРС*AA902,0),0)+IF(N902&lt;&gt;0,IF(Q902="Экз",ПАБРС*AA902,0),0)</f>
        <v>0</v>
      </c>
      <c r="AQ902" s="44">
        <f t="shared" ref="AQ902:AQ965" si="492">IF(AP902&lt;&gt;0,ОфВед*(IF(OR(M902="лек",M902="лаб"),Z902,AE902)),0)</f>
        <v>0</v>
      </c>
      <c r="AR902" s="44">
        <f t="shared" ref="AR902:AR965" si="493">IF(A902="Д",ТКЛД,IF(A902="В",ТКЛВ,IF(A902="З",ТКЛЗ,0)))*AL902*Z902</f>
        <v>0</v>
      </c>
      <c r="AS902" s="44">
        <f t="shared" ref="AS902:AS965" si="494">IF(OR(M902="лаб",M902="пр"),IF(R902="К",AA902*ВПКР,IF(R902="М",AA902*ВПИБ,0)),0)</f>
        <v>0</v>
      </c>
      <c r="AT902" s="44">
        <f t="shared" ref="AT902:AT965" si="495">IF(OR(M902="лаб",M902="пр"),IF(S902="К",AA902*ВПКП,0),0)</f>
        <v>0</v>
      </c>
      <c r="AU902" s="44">
        <f t="shared" ref="AU902:AU965" si="496">IF(M902="УП",T902/1.5*AA902*РУП,IF(M902="УПМ",T902/1.5*AA902*РУПЛеч,0))</f>
        <v>0</v>
      </c>
      <c r="AV902" s="44">
        <f>IF(M902="ПП",РПП*AA902*(U902/1.5),IF(M902="ВП",ВПр*AA902*(U902/1.5),IF(M902="РПА",РПА*AA902*(U902/1.5),IF(M902="КПА",кпа*AA902*(U902/1.5),0))))</f>
        <v>0</v>
      </c>
      <c r="AW902" s="44">
        <f t="shared" ref="AW902:AW965" si="497">IF(M902="НР",(AB902*НИРМ+AC902*НИРМИн)*(V902/1.5),IF(M902="НИ",(AB902*НИРА+AC902*НИРАИ)*(V902/1.5),0))</f>
        <v>0</v>
      </c>
      <c r="AX902" s="44">
        <f t="shared" ref="AX902:AX965" si="498">IF(AND(M902="ЦП",B902="ЦМ"),AA902*ЦП,0)</f>
        <v>0</v>
      </c>
      <c r="AY902" s="44">
        <f t="shared" ref="AY902:AY965" si="499">IF(B902="А",IF(M902="РР",AA902*РефАсп,IF(M902="РРФ",AA902*РефФил,0)),0)</f>
        <v>0</v>
      </c>
      <c r="AZ902" s="44">
        <f t="shared" ref="AZ902:AZ965" si="500">IF(AND(Q902="КЭ",M902="ЧК"),AA902*КдЭк,0)</f>
        <v>0</v>
      </c>
      <c r="BA902" s="44">
        <f t="shared" ref="BA902:BA965" si="501">IF(AND(M902="НКД",B902="Д"),AA902*НКД,0)+IF(AND(M902="РПЛ",B902="А"),AA902*РукПЛ,0)+IF(AND(M902="РСтж",B902="А"),AB902*РукСт+AC902*РукИСт,0)+IF(M902="ФГТ",AB902*РукРФа+AC902*РукИна,0)</f>
        <v>0</v>
      </c>
      <c r="BB902" s="44">
        <f t="shared" ref="BB902:BB965" si="502">IF(M902="РК",IF(OR(B902="С",B902="М"),(AB902*РСМ+AC902*РСМИ),0),0)+IF(M902="РК",IF(B902="Б",(AB902*РБ+AC902*РБИ),0),0)+IF(M902="РК",IF(B902="А",(AB902*РНКР+AC902*РНКРИн),0),0)+IF(AND(Q902="ПАкр"),AA902*0.3)</f>
        <v>0</v>
      </c>
      <c r="BC902" s="44">
        <f t="shared" ref="BC902:BC965" si="503">IF(M902="РДП",IF(B902="А",AA902*РРА,IF(OR(B902="С",B902="М"),AA902*РРСМ,IF(B902="Б",AA902*РРБ,0))),IF(M902="РДИ",AA902*РДП,0))</f>
        <v>0</v>
      </c>
      <c r="BD902" s="44">
        <f t="shared" ref="BD902:BD965" si="504">IF(M902="ЧГ",AA902*ЧГ,IF(M902="ПГ",AA902*ПГ,IF(M902="ТЕСТ",ТГИЭ*AF902,IF(M902="СГ",AA902*СГ,0))))</f>
        <v>0</v>
      </c>
      <c r="BE902" s="45">
        <f t="shared" ref="BE902:BE965" si="505">SUM(AL902:BD902)</f>
        <v>15</v>
      </c>
      <c r="BF902" s="46"/>
      <c r="BG902" s="47">
        <f t="shared" ref="BG902:BG965" si="506">IF(OR(K902="1;1",K902="1;2",K902=1,K902="3;1",K902="3;2",K902=3,K902="5;1",K902="5;2",K902=5,K902="7;1",K902="7;2",K902=7,K902="9;1",K902="9;2",K902=9,K902=11),SUM(AL902:AN902),0)</f>
        <v>15</v>
      </c>
      <c r="BH902" s="47">
        <f t="shared" ref="BH902:BH965" si="507">IF(BG902&lt;&gt;0,SUM(N902:P902)/2,0)</f>
        <v>0.5</v>
      </c>
      <c r="BI902" s="47">
        <f t="shared" ref="BI902:BI965" si="508">IF(OR(K902="1;1",K902="1;2",K902=1,K902="3;1",K902="3;2",K902=3,K902="5;1",K902="5;2",K902=5,K902="7;1",K902="7;2",K902=7,K902="9;1",K902="9;2",K902=9,K902=11),SUM(AO902:BD902),0)</f>
        <v>0</v>
      </c>
      <c r="BJ902" s="48">
        <f t="shared" ref="BJ902:BJ965" si="509">IF(OR(K902="2;3",K902="2;4",K902=2,K902="4;3",K902="4;4",K902=4,K902="6;3",K902="6;4",K902=6,K902="8;3",K902="8;4",K902=8,K902="10;3",K902="10;4",K902=10,K902=12),SUM(AL902:AN902),0)</f>
        <v>0</v>
      </c>
      <c r="BK902" s="48">
        <f t="shared" ref="BK902:BK965" si="510">IF(BJ902&lt;&gt;0,SUM(N902:P902)/2,0)</f>
        <v>0</v>
      </c>
      <c r="BL902" s="48">
        <f t="shared" ref="BL902:BL965" si="511">IF(OR(K902="2;3",K902="2;4",K902=2,K902="4;3",K902="4;4",K902=4,K902="6;3",K902="6;4",K902=6,K902="8;3",K902="8;4",K902=8,K902="10;3",K902="10;4",K902=10,K902=12),SUM(AO902:BD902),0)</f>
        <v>0</v>
      </c>
    </row>
    <row r="903" spans="1:64" s="2" customFormat="1" ht="30" customHeight="1">
      <c r="A903" s="29" t="str">
        <f t="shared" si="478"/>
        <v>Д</v>
      </c>
      <c r="B903" s="29" t="str">
        <f t="shared" si="479"/>
        <v>М</v>
      </c>
      <c r="C903" s="30" t="s">
        <v>286</v>
      </c>
      <c r="D903" s="31" t="str">
        <f t="shared" si="480"/>
        <v>'02.04.02</v>
      </c>
      <c r="E903" s="32" t="str">
        <f t="shared" si="481"/>
        <v>Управление инфокоммуникациями и интеллектуальные системы</v>
      </c>
      <c r="F903" s="33" t="s">
        <v>74</v>
      </c>
      <c r="G903" s="33" t="s">
        <v>89</v>
      </c>
      <c r="H903" s="34"/>
      <c r="I903" s="34"/>
      <c r="J903" s="35" t="s">
        <v>290</v>
      </c>
      <c r="K903" s="36">
        <v>3</v>
      </c>
      <c r="L903" s="36">
        <v>18</v>
      </c>
      <c r="M903" s="37" t="s">
        <v>108</v>
      </c>
      <c r="N903" s="36"/>
      <c r="O903" s="36">
        <v>1</v>
      </c>
      <c r="P903" s="36"/>
      <c r="Q903" s="37"/>
      <c r="R903" s="36"/>
      <c r="S903" s="36"/>
      <c r="T903" s="36"/>
      <c r="U903" s="36"/>
      <c r="V903" s="36"/>
      <c r="W903" s="39" t="str">
        <f t="shared" si="482"/>
        <v>НФИмд</v>
      </c>
      <c r="X903" s="36" t="s">
        <v>133</v>
      </c>
      <c r="Y903" s="36">
        <v>1</v>
      </c>
      <c r="Z903" s="36">
        <v>1</v>
      </c>
      <c r="AA903" s="39">
        <f t="shared" si="483"/>
        <v>10</v>
      </c>
      <c r="AB903" s="49">
        <v>6</v>
      </c>
      <c r="AC903" s="49">
        <v>4</v>
      </c>
      <c r="AD903" s="40">
        <f t="shared" si="484"/>
        <v>12</v>
      </c>
      <c r="AE903" s="41">
        <f t="shared" si="485"/>
        <v>0.83333333333333337</v>
      </c>
      <c r="AF903" s="41">
        <f t="shared" si="486"/>
        <v>0.83333333333333337</v>
      </c>
      <c r="AG903" s="42" t="s">
        <v>80</v>
      </c>
      <c r="AH903" s="37" t="s">
        <v>81</v>
      </c>
      <c r="AI903" s="37" t="s">
        <v>94</v>
      </c>
      <c r="AJ903" s="43" t="s">
        <v>124</v>
      </c>
      <c r="AK903" s="37"/>
      <c r="AL903" s="44">
        <f t="shared" si="487"/>
        <v>0</v>
      </c>
      <c r="AM903" s="44">
        <f t="shared" si="488"/>
        <v>0</v>
      </c>
      <c r="AN903" s="44">
        <f t="shared" si="489"/>
        <v>15</v>
      </c>
      <c r="AO903" s="44">
        <f t="shared" si="490"/>
        <v>0</v>
      </c>
      <c r="AP903" s="44">
        <f t="shared" si="491"/>
        <v>0</v>
      </c>
      <c r="AQ903" s="44">
        <f t="shared" si="492"/>
        <v>0</v>
      </c>
      <c r="AR903" s="44">
        <f t="shared" si="493"/>
        <v>0</v>
      </c>
      <c r="AS903" s="44">
        <f t="shared" si="494"/>
        <v>0</v>
      </c>
      <c r="AT903" s="44">
        <f t="shared" si="495"/>
        <v>0</v>
      </c>
      <c r="AU903" s="44">
        <f t="shared" si="496"/>
        <v>0</v>
      </c>
      <c r="AV903" s="44">
        <f>IF(M903="ПП",РПП*AA903*(U903/1.5),IF(M903="ВП",ВПр*AA903*(U903/1.5),IF(M903="РПА",РПА*AA903*(U903/1.5),IF(M903="КПА",кпа*AA903*(U903/1.5),0))))</f>
        <v>0</v>
      </c>
      <c r="AW903" s="44">
        <f t="shared" si="497"/>
        <v>0</v>
      </c>
      <c r="AX903" s="44">
        <f t="shared" si="498"/>
        <v>0</v>
      </c>
      <c r="AY903" s="44">
        <f t="shared" si="499"/>
        <v>0</v>
      </c>
      <c r="AZ903" s="44">
        <f t="shared" si="500"/>
        <v>0</v>
      </c>
      <c r="BA903" s="44">
        <f t="shared" si="501"/>
        <v>0</v>
      </c>
      <c r="BB903" s="44">
        <f t="shared" si="502"/>
        <v>0</v>
      </c>
      <c r="BC903" s="44">
        <f t="shared" si="503"/>
        <v>0</v>
      </c>
      <c r="BD903" s="44">
        <f t="shared" si="504"/>
        <v>0</v>
      </c>
      <c r="BE903" s="45">
        <f t="shared" si="505"/>
        <v>15</v>
      </c>
      <c r="BF903" s="46"/>
      <c r="BG903" s="47">
        <f t="shared" si="506"/>
        <v>15</v>
      </c>
      <c r="BH903" s="47">
        <f t="shared" si="507"/>
        <v>0.5</v>
      </c>
      <c r="BI903" s="47">
        <f t="shared" si="508"/>
        <v>0</v>
      </c>
      <c r="BJ903" s="48">
        <f t="shared" si="509"/>
        <v>0</v>
      </c>
      <c r="BK903" s="48">
        <f t="shared" si="510"/>
        <v>0</v>
      </c>
      <c r="BL903" s="48">
        <f t="shared" si="511"/>
        <v>0</v>
      </c>
    </row>
    <row r="904" spans="1:64" s="2" customFormat="1" ht="30" customHeight="1">
      <c r="A904" s="29" t="str">
        <f t="shared" si="478"/>
        <v>Д</v>
      </c>
      <c r="B904" s="29" t="str">
        <f t="shared" si="479"/>
        <v>М</v>
      </c>
      <c r="C904" s="30" t="s">
        <v>286</v>
      </c>
      <c r="D904" s="31" t="str">
        <f t="shared" si="480"/>
        <v>'02.04.02</v>
      </c>
      <c r="E904" s="32" t="str">
        <f t="shared" si="481"/>
        <v>Управление инфокоммуникациями и интеллектуальные системы</v>
      </c>
      <c r="F904" s="33" t="s">
        <v>74</v>
      </c>
      <c r="G904" s="33" t="s">
        <v>89</v>
      </c>
      <c r="H904" s="34"/>
      <c r="I904" s="34"/>
      <c r="J904" s="35" t="s">
        <v>290</v>
      </c>
      <c r="K904" s="36">
        <v>3</v>
      </c>
      <c r="L904" s="36">
        <v>18</v>
      </c>
      <c r="M904" s="37" t="s">
        <v>108</v>
      </c>
      <c r="N904" s="36"/>
      <c r="O904" s="36">
        <v>1</v>
      </c>
      <c r="P904" s="36"/>
      <c r="Q904" s="37"/>
      <c r="R904" s="36"/>
      <c r="S904" s="36"/>
      <c r="T904" s="36"/>
      <c r="U904" s="36"/>
      <c r="V904" s="36"/>
      <c r="W904" s="39" t="str">
        <f t="shared" si="482"/>
        <v>НФИмд</v>
      </c>
      <c r="X904" s="36" t="s">
        <v>133</v>
      </c>
      <c r="Y904" s="36">
        <v>1</v>
      </c>
      <c r="Z904" s="36">
        <v>1</v>
      </c>
      <c r="AA904" s="39">
        <f t="shared" si="483"/>
        <v>10</v>
      </c>
      <c r="AB904" s="49">
        <v>6</v>
      </c>
      <c r="AC904" s="49">
        <v>4</v>
      </c>
      <c r="AD904" s="40">
        <f t="shared" si="484"/>
        <v>12</v>
      </c>
      <c r="AE904" s="41">
        <f t="shared" si="485"/>
        <v>0.83333333333333337</v>
      </c>
      <c r="AF904" s="41">
        <f t="shared" si="486"/>
        <v>0.83333333333333337</v>
      </c>
      <c r="AG904" s="42" t="s">
        <v>80</v>
      </c>
      <c r="AH904" s="37" t="s">
        <v>81</v>
      </c>
      <c r="AI904" s="37" t="s">
        <v>94</v>
      </c>
      <c r="AJ904" s="51" t="s">
        <v>124</v>
      </c>
      <c r="AK904" s="37"/>
      <c r="AL904" s="44">
        <f t="shared" si="487"/>
        <v>0</v>
      </c>
      <c r="AM904" s="44">
        <f t="shared" si="488"/>
        <v>0</v>
      </c>
      <c r="AN904" s="44">
        <f t="shared" si="489"/>
        <v>15</v>
      </c>
      <c r="AO904" s="44">
        <f t="shared" si="490"/>
        <v>0</v>
      </c>
      <c r="AP904" s="44">
        <f t="shared" si="491"/>
        <v>0</v>
      </c>
      <c r="AQ904" s="44">
        <f t="shared" si="492"/>
        <v>0</v>
      </c>
      <c r="AR904" s="44">
        <f t="shared" si="493"/>
        <v>0</v>
      </c>
      <c r="AS904" s="44">
        <f t="shared" si="494"/>
        <v>0</v>
      </c>
      <c r="AT904" s="44">
        <f t="shared" si="495"/>
        <v>0</v>
      </c>
      <c r="AU904" s="44">
        <f t="shared" si="496"/>
        <v>0</v>
      </c>
      <c r="AV904" s="44">
        <f>IF(M904="ПП",РПП*AA904*(U904/1.5),IF(M904="ВП",ВПр*AA904*(U904/1.5),IF(M904="РПА",РПА*AA904*(U904/1.5),IF(M904="КПА",кпа*AA904*(U904/1.5),0))))</f>
        <v>0</v>
      </c>
      <c r="AW904" s="44">
        <f t="shared" si="497"/>
        <v>0</v>
      </c>
      <c r="AX904" s="44">
        <f t="shared" si="498"/>
        <v>0</v>
      </c>
      <c r="AY904" s="44">
        <f t="shared" si="499"/>
        <v>0</v>
      </c>
      <c r="AZ904" s="44">
        <f t="shared" si="500"/>
        <v>0</v>
      </c>
      <c r="BA904" s="44">
        <f t="shared" si="501"/>
        <v>0</v>
      </c>
      <c r="BB904" s="44">
        <f t="shared" si="502"/>
        <v>0</v>
      </c>
      <c r="BC904" s="44">
        <f t="shared" si="503"/>
        <v>0</v>
      </c>
      <c r="BD904" s="44">
        <f t="shared" si="504"/>
        <v>0</v>
      </c>
      <c r="BE904" s="45">
        <f t="shared" si="505"/>
        <v>15</v>
      </c>
      <c r="BF904" s="46"/>
      <c r="BG904" s="47">
        <f t="shared" si="506"/>
        <v>15</v>
      </c>
      <c r="BH904" s="47">
        <f t="shared" si="507"/>
        <v>0.5</v>
      </c>
      <c r="BI904" s="47">
        <f t="shared" si="508"/>
        <v>0</v>
      </c>
      <c r="BJ904" s="48">
        <f t="shared" si="509"/>
        <v>0</v>
      </c>
      <c r="BK904" s="48">
        <f t="shared" si="510"/>
        <v>0</v>
      </c>
      <c r="BL904" s="48">
        <f t="shared" si="511"/>
        <v>0</v>
      </c>
    </row>
    <row r="905" spans="1:64" s="2" customFormat="1" ht="30" customHeight="1">
      <c r="A905" s="29" t="str">
        <f t="shared" si="478"/>
        <v>Д</v>
      </c>
      <c r="B905" s="29" t="str">
        <f t="shared" si="479"/>
        <v>М</v>
      </c>
      <c r="C905" s="30" t="s">
        <v>286</v>
      </c>
      <c r="D905" s="31" t="str">
        <f t="shared" si="480"/>
        <v>'02.04.02</v>
      </c>
      <c r="E905" s="32" t="str">
        <f t="shared" si="481"/>
        <v>Управление инфокоммуникациями и интеллектуальные системы</v>
      </c>
      <c r="F905" s="33" t="s">
        <v>74</v>
      </c>
      <c r="G905" s="33" t="s">
        <v>89</v>
      </c>
      <c r="H905" s="34"/>
      <c r="I905" s="34"/>
      <c r="J905" s="35" t="s">
        <v>291</v>
      </c>
      <c r="K905" s="38">
        <v>3</v>
      </c>
      <c r="L905" s="36">
        <v>18</v>
      </c>
      <c r="M905" s="37" t="s">
        <v>78</v>
      </c>
      <c r="N905" s="38">
        <v>1</v>
      </c>
      <c r="O905" s="38"/>
      <c r="P905" s="38"/>
      <c r="Q905" s="37" t="s">
        <v>91</v>
      </c>
      <c r="R905" s="38"/>
      <c r="S905" s="38"/>
      <c r="T905" s="38"/>
      <c r="U905" s="38"/>
      <c r="V905" s="38"/>
      <c r="W905" s="39" t="str">
        <f t="shared" si="482"/>
        <v>НФИмд</v>
      </c>
      <c r="X905" s="36" t="s">
        <v>195</v>
      </c>
      <c r="Y905" s="36">
        <v>4</v>
      </c>
      <c r="Z905" s="36">
        <v>2</v>
      </c>
      <c r="AA905" s="39">
        <f t="shared" si="483"/>
        <v>40</v>
      </c>
      <c r="AB905" s="36">
        <v>24</v>
      </c>
      <c r="AC905" s="36">
        <v>16</v>
      </c>
      <c r="AD905" s="40">
        <f t="shared" si="484"/>
        <v>40</v>
      </c>
      <c r="AE905" s="41">
        <f t="shared" si="485"/>
        <v>1</v>
      </c>
      <c r="AF905" s="41">
        <f t="shared" si="486"/>
        <v>1</v>
      </c>
      <c r="AG905" s="42" t="s">
        <v>80</v>
      </c>
      <c r="AH905" s="37" t="s">
        <v>111</v>
      </c>
      <c r="AI905" s="37" t="s">
        <v>94</v>
      </c>
      <c r="AJ905" s="43" t="s">
        <v>223</v>
      </c>
      <c r="AK905" s="37"/>
      <c r="AL905" s="44">
        <f t="shared" si="487"/>
        <v>18</v>
      </c>
      <c r="AM905" s="44">
        <f t="shared" si="488"/>
        <v>0</v>
      </c>
      <c r="AN905" s="44">
        <f t="shared" si="489"/>
        <v>0</v>
      </c>
      <c r="AO905" s="44">
        <f t="shared" si="490"/>
        <v>13.200000000000001</v>
      </c>
      <c r="AP905" s="44">
        <f t="shared" si="491"/>
        <v>20</v>
      </c>
      <c r="AQ905" s="44">
        <f t="shared" si="492"/>
        <v>2</v>
      </c>
      <c r="AR905" s="44">
        <f t="shared" si="493"/>
        <v>1.8</v>
      </c>
      <c r="AS905" s="44">
        <f t="shared" si="494"/>
        <v>0</v>
      </c>
      <c r="AT905" s="44">
        <f t="shared" si="495"/>
        <v>0</v>
      </c>
      <c r="AU905" s="44">
        <f t="shared" si="496"/>
        <v>0</v>
      </c>
      <c r="AV905" s="44">
        <f>IF(M905="ПП",РПП*AA905*(U905/1.5),IF(M905="ВП",ВПр*AA905*(U905/1.5),IF(M905="РПА",РПА*AA905*(U905/1.5),IF(M905="КПА",кпа*AA905*(U905/1.5),0))))</f>
        <v>0</v>
      </c>
      <c r="AW905" s="44">
        <f t="shared" si="497"/>
        <v>0</v>
      </c>
      <c r="AX905" s="44">
        <f t="shared" si="498"/>
        <v>0</v>
      </c>
      <c r="AY905" s="44">
        <f t="shared" si="499"/>
        <v>0</v>
      </c>
      <c r="AZ905" s="44">
        <f t="shared" si="500"/>
        <v>0</v>
      </c>
      <c r="BA905" s="44">
        <f t="shared" si="501"/>
        <v>0</v>
      </c>
      <c r="BB905" s="44">
        <f t="shared" si="502"/>
        <v>0</v>
      </c>
      <c r="BC905" s="44">
        <f t="shared" si="503"/>
        <v>0</v>
      </c>
      <c r="BD905" s="44">
        <f t="shared" si="504"/>
        <v>0</v>
      </c>
      <c r="BE905" s="45">
        <f t="shared" si="505"/>
        <v>55</v>
      </c>
      <c r="BF905" s="46"/>
      <c r="BG905" s="47">
        <f t="shared" si="506"/>
        <v>18</v>
      </c>
      <c r="BH905" s="47">
        <f t="shared" si="507"/>
        <v>0.5</v>
      </c>
      <c r="BI905" s="47">
        <f t="shared" si="508"/>
        <v>37</v>
      </c>
      <c r="BJ905" s="48">
        <f t="shared" si="509"/>
        <v>0</v>
      </c>
      <c r="BK905" s="48">
        <f t="shared" si="510"/>
        <v>0</v>
      </c>
      <c r="BL905" s="48">
        <f t="shared" si="511"/>
        <v>0</v>
      </c>
    </row>
    <row r="906" spans="1:64" s="2" customFormat="1" ht="30" customHeight="1">
      <c r="A906" s="29" t="str">
        <f t="shared" si="478"/>
        <v>Д</v>
      </c>
      <c r="B906" s="29" t="str">
        <f t="shared" si="479"/>
        <v>М</v>
      </c>
      <c r="C906" s="30" t="s">
        <v>286</v>
      </c>
      <c r="D906" s="31" t="str">
        <f t="shared" si="480"/>
        <v>'02.04.02</v>
      </c>
      <c r="E906" s="32" t="str">
        <f t="shared" si="481"/>
        <v>Управление инфокоммуникациями и интеллектуальные системы</v>
      </c>
      <c r="F906" s="33" t="s">
        <v>74</v>
      </c>
      <c r="G906" s="33" t="s">
        <v>89</v>
      </c>
      <c r="H906" s="34"/>
      <c r="I906" s="34"/>
      <c r="J906" s="35" t="s">
        <v>291</v>
      </c>
      <c r="K906" s="36">
        <v>3</v>
      </c>
      <c r="L906" s="36">
        <v>18</v>
      </c>
      <c r="M906" s="37" t="s">
        <v>84</v>
      </c>
      <c r="N906" s="36"/>
      <c r="O906" s="36"/>
      <c r="P906" s="36">
        <v>2</v>
      </c>
      <c r="Q906" s="37"/>
      <c r="R906" s="36"/>
      <c r="S906" s="36"/>
      <c r="T906" s="36"/>
      <c r="U906" s="36"/>
      <c r="V906" s="36"/>
      <c r="W906" s="39" t="str">
        <f t="shared" si="482"/>
        <v>НФИмд</v>
      </c>
      <c r="X906" s="36" t="s">
        <v>116</v>
      </c>
      <c r="Y906" s="36">
        <v>2</v>
      </c>
      <c r="Z906" s="36">
        <v>1</v>
      </c>
      <c r="AA906" s="39">
        <f t="shared" si="483"/>
        <v>20</v>
      </c>
      <c r="AB906" s="49">
        <v>12</v>
      </c>
      <c r="AC906" s="49">
        <v>8</v>
      </c>
      <c r="AD906" s="40">
        <f t="shared" si="484"/>
        <v>12</v>
      </c>
      <c r="AE906" s="41">
        <f t="shared" si="485"/>
        <v>1</v>
      </c>
      <c r="AF906" s="41">
        <f t="shared" si="486"/>
        <v>1.6666666666666667</v>
      </c>
      <c r="AG906" s="42" t="s">
        <v>80</v>
      </c>
      <c r="AH906" s="37" t="s">
        <v>100</v>
      </c>
      <c r="AI906" s="37" t="s">
        <v>94</v>
      </c>
      <c r="AJ906" s="43" t="s">
        <v>157</v>
      </c>
      <c r="AK906" s="37"/>
      <c r="AL906" s="44">
        <f t="shared" si="487"/>
        <v>0</v>
      </c>
      <c r="AM906" s="44">
        <f t="shared" si="488"/>
        <v>36</v>
      </c>
      <c r="AN906" s="44">
        <f t="shared" si="489"/>
        <v>0</v>
      </c>
      <c r="AO906" s="44">
        <f t="shared" si="490"/>
        <v>0</v>
      </c>
      <c r="AP906" s="44">
        <f t="shared" si="491"/>
        <v>0</v>
      </c>
      <c r="AQ906" s="44">
        <f t="shared" si="492"/>
        <v>0</v>
      </c>
      <c r="AR906" s="44">
        <f t="shared" si="493"/>
        <v>0</v>
      </c>
      <c r="AS906" s="44">
        <f t="shared" si="494"/>
        <v>0</v>
      </c>
      <c r="AT906" s="44">
        <f t="shared" si="495"/>
        <v>0</v>
      </c>
      <c r="AU906" s="44">
        <f t="shared" si="496"/>
        <v>0</v>
      </c>
      <c r="AV906" s="44">
        <f>IF(M906="ПП",РПП*AA906*(U906/1.5),IF(M906="ВП",ВПр*AA906*(U906/1.5),IF(M906="РПА",РПА*AA906*(U906/1.5),IF(M906="КПА",кпа*AA906*(U906/1.5),0))))</f>
        <v>0</v>
      </c>
      <c r="AW906" s="44">
        <f t="shared" si="497"/>
        <v>0</v>
      </c>
      <c r="AX906" s="44">
        <f t="shared" si="498"/>
        <v>0</v>
      </c>
      <c r="AY906" s="44">
        <f t="shared" si="499"/>
        <v>0</v>
      </c>
      <c r="AZ906" s="44">
        <f t="shared" si="500"/>
        <v>0</v>
      </c>
      <c r="BA906" s="44">
        <f t="shared" si="501"/>
        <v>0</v>
      </c>
      <c r="BB906" s="44">
        <f t="shared" si="502"/>
        <v>0</v>
      </c>
      <c r="BC906" s="44">
        <f t="shared" si="503"/>
        <v>0</v>
      </c>
      <c r="BD906" s="44">
        <f t="shared" si="504"/>
        <v>0</v>
      </c>
      <c r="BE906" s="45">
        <f t="shared" si="505"/>
        <v>36</v>
      </c>
      <c r="BF906" s="46"/>
      <c r="BG906" s="47">
        <f t="shared" si="506"/>
        <v>36</v>
      </c>
      <c r="BH906" s="47">
        <f t="shared" si="507"/>
        <v>1</v>
      </c>
      <c r="BI906" s="47">
        <f t="shared" si="508"/>
        <v>0</v>
      </c>
      <c r="BJ906" s="48">
        <f t="shared" si="509"/>
        <v>0</v>
      </c>
      <c r="BK906" s="48">
        <f t="shared" si="510"/>
        <v>0</v>
      </c>
      <c r="BL906" s="48">
        <f t="shared" si="511"/>
        <v>0</v>
      </c>
    </row>
    <row r="907" spans="1:64" s="2" customFormat="1" ht="30" customHeight="1">
      <c r="A907" s="29" t="str">
        <f t="shared" si="478"/>
        <v>Д</v>
      </c>
      <c r="B907" s="29" t="str">
        <f t="shared" si="479"/>
        <v>М</v>
      </c>
      <c r="C907" s="30" t="s">
        <v>286</v>
      </c>
      <c r="D907" s="31" t="str">
        <f t="shared" si="480"/>
        <v>'02.04.02</v>
      </c>
      <c r="E907" s="32" t="str">
        <f t="shared" si="481"/>
        <v>Управление инфокоммуникациями и интеллектуальные системы</v>
      </c>
      <c r="F907" s="33" t="s">
        <v>74</v>
      </c>
      <c r="G907" s="33" t="s">
        <v>89</v>
      </c>
      <c r="H907" s="34"/>
      <c r="I907" s="34"/>
      <c r="J907" s="35" t="s">
        <v>291</v>
      </c>
      <c r="K907" s="36">
        <v>3</v>
      </c>
      <c r="L907" s="36">
        <v>18</v>
      </c>
      <c r="M907" s="37" t="s">
        <v>84</v>
      </c>
      <c r="N907" s="36"/>
      <c r="O907" s="36"/>
      <c r="P907" s="36">
        <v>2</v>
      </c>
      <c r="Q907" s="37"/>
      <c r="R907" s="36"/>
      <c r="S907" s="36"/>
      <c r="T907" s="36"/>
      <c r="U907" s="36"/>
      <c r="V907" s="36"/>
      <c r="W907" s="39" t="str">
        <f t="shared" si="482"/>
        <v>НФИмд</v>
      </c>
      <c r="X907" s="36" t="s">
        <v>133</v>
      </c>
      <c r="Y907" s="36">
        <v>2</v>
      </c>
      <c r="Z907" s="36">
        <v>1</v>
      </c>
      <c r="AA907" s="39">
        <f t="shared" si="483"/>
        <v>20</v>
      </c>
      <c r="AB907" s="49">
        <v>12</v>
      </c>
      <c r="AC907" s="49">
        <v>8</v>
      </c>
      <c r="AD907" s="40">
        <f t="shared" si="484"/>
        <v>12</v>
      </c>
      <c r="AE907" s="41">
        <f t="shared" si="485"/>
        <v>1</v>
      </c>
      <c r="AF907" s="41">
        <f t="shared" si="486"/>
        <v>1.6666666666666667</v>
      </c>
      <c r="AG907" s="42" t="s">
        <v>80</v>
      </c>
      <c r="AH907" s="37" t="s">
        <v>100</v>
      </c>
      <c r="AI907" s="37" t="s">
        <v>94</v>
      </c>
      <c r="AJ907" s="43" t="s">
        <v>157</v>
      </c>
      <c r="AK907" s="37"/>
      <c r="AL907" s="44">
        <f t="shared" si="487"/>
        <v>0</v>
      </c>
      <c r="AM907" s="44">
        <f t="shared" si="488"/>
        <v>36</v>
      </c>
      <c r="AN907" s="44">
        <f t="shared" si="489"/>
        <v>0</v>
      </c>
      <c r="AO907" s="44">
        <f t="shared" si="490"/>
        <v>0</v>
      </c>
      <c r="AP907" s="44">
        <f t="shared" si="491"/>
        <v>0</v>
      </c>
      <c r="AQ907" s="44">
        <f t="shared" si="492"/>
        <v>0</v>
      </c>
      <c r="AR907" s="44">
        <f t="shared" si="493"/>
        <v>0</v>
      </c>
      <c r="AS907" s="44">
        <f t="shared" si="494"/>
        <v>0</v>
      </c>
      <c r="AT907" s="44">
        <f t="shared" si="495"/>
        <v>0</v>
      </c>
      <c r="AU907" s="44">
        <f t="shared" si="496"/>
        <v>0</v>
      </c>
      <c r="AV907" s="44">
        <f>IF(M907="ПП",РПП*AA907*(U907/1.5),IF(M907="ВП",ВПр*AA907*(U907/1.5),IF(M907="РПА",РПА*AA907*(U907/1.5),IF(M907="КПА",кпа*AA907*(U907/1.5),0))))</f>
        <v>0</v>
      </c>
      <c r="AW907" s="44">
        <f t="shared" si="497"/>
        <v>0</v>
      </c>
      <c r="AX907" s="44">
        <f t="shared" si="498"/>
        <v>0</v>
      </c>
      <c r="AY907" s="44">
        <f t="shared" si="499"/>
        <v>0</v>
      </c>
      <c r="AZ907" s="44">
        <f t="shared" si="500"/>
        <v>0</v>
      </c>
      <c r="BA907" s="44">
        <f t="shared" si="501"/>
        <v>0</v>
      </c>
      <c r="BB907" s="44">
        <f t="shared" si="502"/>
        <v>0</v>
      </c>
      <c r="BC907" s="44">
        <f t="shared" si="503"/>
        <v>0</v>
      </c>
      <c r="BD907" s="44">
        <f t="shared" si="504"/>
        <v>0</v>
      </c>
      <c r="BE907" s="45">
        <f t="shared" si="505"/>
        <v>36</v>
      </c>
      <c r="BF907" s="46"/>
      <c r="BG907" s="47">
        <f t="shared" si="506"/>
        <v>36</v>
      </c>
      <c r="BH907" s="47">
        <f t="shared" si="507"/>
        <v>1</v>
      </c>
      <c r="BI907" s="47">
        <f t="shared" si="508"/>
        <v>0</v>
      </c>
      <c r="BJ907" s="48">
        <f t="shared" si="509"/>
        <v>0</v>
      </c>
      <c r="BK907" s="48">
        <f t="shared" si="510"/>
        <v>0</v>
      </c>
      <c r="BL907" s="48">
        <f t="shared" si="511"/>
        <v>0</v>
      </c>
    </row>
    <row r="908" spans="1:64" s="2" customFormat="1" ht="30" customHeight="1">
      <c r="A908" s="29" t="str">
        <f t="shared" si="478"/>
        <v>Д</v>
      </c>
      <c r="B908" s="29" t="str">
        <f t="shared" si="479"/>
        <v>М</v>
      </c>
      <c r="C908" s="30" t="s">
        <v>286</v>
      </c>
      <c r="D908" s="31" t="str">
        <f t="shared" si="480"/>
        <v>'02.04.02</v>
      </c>
      <c r="E908" s="32" t="str">
        <f t="shared" si="481"/>
        <v>Управление инфокоммуникациями и интеллектуальные системы</v>
      </c>
      <c r="F908" s="33" t="s">
        <v>74</v>
      </c>
      <c r="G908" s="33" t="s">
        <v>129</v>
      </c>
      <c r="H908" s="34"/>
      <c r="I908" s="34"/>
      <c r="J908" s="35" t="s">
        <v>284</v>
      </c>
      <c r="K908" s="36">
        <v>3</v>
      </c>
      <c r="L908" s="36">
        <v>18</v>
      </c>
      <c r="M908" s="37" t="s">
        <v>78</v>
      </c>
      <c r="N908" s="36">
        <v>1</v>
      </c>
      <c r="O908" s="36"/>
      <c r="P908" s="36"/>
      <c r="Q908" s="37" t="s">
        <v>91</v>
      </c>
      <c r="R908" s="36"/>
      <c r="S908" s="36"/>
      <c r="T908" s="36"/>
      <c r="U908" s="36"/>
      <c r="V908" s="36"/>
      <c r="W908" s="39" t="str">
        <f t="shared" si="482"/>
        <v>НФИмд</v>
      </c>
      <c r="X908" s="36" t="s">
        <v>133</v>
      </c>
      <c r="Y908" s="36">
        <v>2</v>
      </c>
      <c r="Z908" s="36">
        <v>1</v>
      </c>
      <c r="AA908" s="39">
        <f t="shared" si="483"/>
        <v>20</v>
      </c>
      <c r="AB908" s="36">
        <v>12</v>
      </c>
      <c r="AC908" s="36">
        <v>8</v>
      </c>
      <c r="AD908" s="40">
        <f t="shared" si="484"/>
        <v>20</v>
      </c>
      <c r="AE908" s="41">
        <f t="shared" si="485"/>
        <v>1</v>
      </c>
      <c r="AF908" s="41">
        <f t="shared" si="486"/>
        <v>1</v>
      </c>
      <c r="AG908" s="42" t="s">
        <v>80</v>
      </c>
      <c r="AH908" s="37" t="s">
        <v>81</v>
      </c>
      <c r="AI908" s="37" t="s">
        <v>94</v>
      </c>
      <c r="AJ908" s="43" t="s">
        <v>138</v>
      </c>
      <c r="AK908" s="37"/>
      <c r="AL908" s="44">
        <f t="shared" si="487"/>
        <v>18</v>
      </c>
      <c r="AM908" s="44">
        <f t="shared" si="488"/>
        <v>0</v>
      </c>
      <c r="AN908" s="44">
        <f t="shared" si="489"/>
        <v>0</v>
      </c>
      <c r="AO908" s="44">
        <f t="shared" si="490"/>
        <v>6.6000000000000005</v>
      </c>
      <c r="AP908" s="44">
        <f t="shared" si="491"/>
        <v>10</v>
      </c>
      <c r="AQ908" s="44">
        <f t="shared" si="492"/>
        <v>1</v>
      </c>
      <c r="AR908" s="44">
        <f t="shared" si="493"/>
        <v>0.9</v>
      </c>
      <c r="AS908" s="44">
        <f t="shared" si="494"/>
        <v>0</v>
      </c>
      <c r="AT908" s="44">
        <f t="shared" si="495"/>
        <v>0</v>
      </c>
      <c r="AU908" s="44">
        <f t="shared" si="496"/>
        <v>0</v>
      </c>
      <c r="AV908" s="44">
        <f>IF(M908="ПП",РПП*AA908*(U908/1.5),IF(M908="ВП",ВПр*AA908*(U908/1.5),IF(M908="РПА",РПА*AA908*(U908/1.5),IF(M908="КПА",кпа*AA908*(U908/1.5),0))))</f>
        <v>0</v>
      </c>
      <c r="AW908" s="44">
        <f t="shared" si="497"/>
        <v>0</v>
      </c>
      <c r="AX908" s="44">
        <f t="shared" si="498"/>
        <v>0</v>
      </c>
      <c r="AY908" s="44">
        <f t="shared" si="499"/>
        <v>0</v>
      </c>
      <c r="AZ908" s="44">
        <f t="shared" si="500"/>
        <v>0</v>
      </c>
      <c r="BA908" s="44">
        <f t="shared" si="501"/>
        <v>0</v>
      </c>
      <c r="BB908" s="44">
        <f t="shared" si="502"/>
        <v>0</v>
      </c>
      <c r="BC908" s="44">
        <f t="shared" si="503"/>
        <v>0</v>
      </c>
      <c r="BD908" s="44">
        <f t="shared" si="504"/>
        <v>0</v>
      </c>
      <c r="BE908" s="45">
        <f t="shared" si="505"/>
        <v>36.5</v>
      </c>
      <c r="BF908" s="46"/>
      <c r="BG908" s="47">
        <f t="shared" si="506"/>
        <v>18</v>
      </c>
      <c r="BH908" s="47">
        <f t="shared" si="507"/>
        <v>0.5</v>
      </c>
      <c r="BI908" s="47">
        <f t="shared" si="508"/>
        <v>18.5</v>
      </c>
      <c r="BJ908" s="48">
        <f t="shared" si="509"/>
        <v>0</v>
      </c>
      <c r="BK908" s="48">
        <f t="shared" si="510"/>
        <v>0</v>
      </c>
      <c r="BL908" s="48">
        <f t="shared" si="511"/>
        <v>0</v>
      </c>
    </row>
    <row r="909" spans="1:64" s="2" customFormat="1" ht="30" customHeight="1">
      <c r="A909" s="29" t="str">
        <f t="shared" si="478"/>
        <v>Д</v>
      </c>
      <c r="B909" s="29" t="str">
        <f t="shared" si="479"/>
        <v>М</v>
      </c>
      <c r="C909" s="30" t="s">
        <v>286</v>
      </c>
      <c r="D909" s="31" t="str">
        <f t="shared" si="480"/>
        <v>'02.04.02</v>
      </c>
      <c r="E909" s="32" t="str">
        <f t="shared" si="481"/>
        <v>Управление инфокоммуникациями и интеллектуальные системы</v>
      </c>
      <c r="F909" s="33" t="s">
        <v>74</v>
      </c>
      <c r="G909" s="33" t="s">
        <v>129</v>
      </c>
      <c r="H909" s="34"/>
      <c r="I909" s="34"/>
      <c r="J909" s="35" t="s">
        <v>284</v>
      </c>
      <c r="K909" s="36">
        <v>3</v>
      </c>
      <c r="L909" s="36">
        <v>18</v>
      </c>
      <c r="M909" s="37" t="s">
        <v>84</v>
      </c>
      <c r="N909" s="36"/>
      <c r="O909" s="36"/>
      <c r="P909" s="36">
        <v>2</v>
      </c>
      <c r="Q909" s="37"/>
      <c r="R909" s="36"/>
      <c r="S909" s="36"/>
      <c r="T909" s="36"/>
      <c r="U909" s="36"/>
      <c r="V909" s="36"/>
      <c r="W909" s="39" t="str">
        <f t="shared" si="482"/>
        <v>НФИмд</v>
      </c>
      <c r="X909" s="36" t="s">
        <v>133</v>
      </c>
      <c r="Y909" s="36">
        <v>2</v>
      </c>
      <c r="Z909" s="36">
        <v>1</v>
      </c>
      <c r="AA909" s="39">
        <f t="shared" si="483"/>
        <v>20</v>
      </c>
      <c r="AB909" s="49">
        <v>12</v>
      </c>
      <c r="AC909" s="49">
        <v>8</v>
      </c>
      <c r="AD909" s="40">
        <f t="shared" si="484"/>
        <v>12</v>
      </c>
      <c r="AE909" s="41">
        <f t="shared" si="485"/>
        <v>1</v>
      </c>
      <c r="AF909" s="41">
        <f t="shared" si="486"/>
        <v>1.6666666666666667</v>
      </c>
      <c r="AG909" s="42" t="s">
        <v>80</v>
      </c>
      <c r="AH909" s="37" t="s">
        <v>81</v>
      </c>
      <c r="AI909" s="37" t="s">
        <v>94</v>
      </c>
      <c r="AJ909" s="43" t="s">
        <v>138</v>
      </c>
      <c r="AK909" s="37"/>
      <c r="AL909" s="44">
        <f t="shared" si="487"/>
        <v>0</v>
      </c>
      <c r="AM909" s="44">
        <f t="shared" si="488"/>
        <v>36</v>
      </c>
      <c r="AN909" s="44">
        <f t="shared" si="489"/>
        <v>0</v>
      </c>
      <c r="AO909" s="44">
        <f t="shared" si="490"/>
        <v>0</v>
      </c>
      <c r="AP909" s="44">
        <f t="shared" si="491"/>
        <v>0</v>
      </c>
      <c r="AQ909" s="44">
        <f t="shared" si="492"/>
        <v>0</v>
      </c>
      <c r="AR909" s="44">
        <f t="shared" si="493"/>
        <v>0</v>
      </c>
      <c r="AS909" s="44">
        <f t="shared" si="494"/>
        <v>0</v>
      </c>
      <c r="AT909" s="44">
        <f t="shared" si="495"/>
        <v>0</v>
      </c>
      <c r="AU909" s="44">
        <f t="shared" si="496"/>
        <v>0</v>
      </c>
      <c r="AV909" s="44">
        <f>IF(M909="ПП",РПП*AA909*(U909/1.5),IF(M909="ВП",ВПр*AA909*(U909/1.5),IF(M909="РПА",РПА*AA909*(U909/1.5),IF(M909="КПА",кпа*AA909*(U909/1.5),0))))</f>
        <v>0</v>
      </c>
      <c r="AW909" s="44">
        <f t="shared" si="497"/>
        <v>0</v>
      </c>
      <c r="AX909" s="44">
        <f t="shared" si="498"/>
        <v>0</v>
      </c>
      <c r="AY909" s="44">
        <f t="shared" si="499"/>
        <v>0</v>
      </c>
      <c r="AZ909" s="44">
        <f t="shared" si="500"/>
        <v>0</v>
      </c>
      <c r="BA909" s="44">
        <f t="shared" si="501"/>
        <v>0</v>
      </c>
      <c r="BB909" s="44">
        <f t="shared" si="502"/>
        <v>0</v>
      </c>
      <c r="BC909" s="44">
        <f t="shared" si="503"/>
        <v>0</v>
      </c>
      <c r="BD909" s="44">
        <f t="shared" si="504"/>
        <v>0</v>
      </c>
      <c r="BE909" s="45">
        <f t="shared" si="505"/>
        <v>36</v>
      </c>
      <c r="BF909" s="46"/>
      <c r="BG909" s="47">
        <f t="shared" si="506"/>
        <v>36</v>
      </c>
      <c r="BH909" s="47">
        <f t="shared" si="507"/>
        <v>1</v>
      </c>
      <c r="BI909" s="47">
        <f t="shared" si="508"/>
        <v>0</v>
      </c>
      <c r="BJ909" s="48">
        <f t="shared" si="509"/>
        <v>0</v>
      </c>
      <c r="BK909" s="48">
        <f t="shared" si="510"/>
        <v>0</v>
      </c>
      <c r="BL909" s="48">
        <f t="shared" si="511"/>
        <v>0</v>
      </c>
    </row>
    <row r="910" spans="1:64" s="2" customFormat="1" ht="30" customHeight="1">
      <c r="A910" s="29" t="str">
        <f t="shared" si="478"/>
        <v>Д</v>
      </c>
      <c r="B910" s="29" t="str">
        <f t="shared" si="479"/>
        <v>М</v>
      </c>
      <c r="C910" s="30" t="s">
        <v>286</v>
      </c>
      <c r="D910" s="31" t="str">
        <f t="shared" si="480"/>
        <v>'02.04.02</v>
      </c>
      <c r="E910" s="32" t="str">
        <f t="shared" si="481"/>
        <v>Управление инфокоммуникациями и интеллектуальные системы</v>
      </c>
      <c r="F910" s="33" t="s">
        <v>154</v>
      </c>
      <c r="G910" s="33" t="s">
        <v>75</v>
      </c>
      <c r="H910" s="34"/>
      <c r="I910" s="34"/>
      <c r="J910" s="35" t="s">
        <v>166</v>
      </c>
      <c r="K910" s="36">
        <v>3</v>
      </c>
      <c r="L910" s="36">
        <v>18</v>
      </c>
      <c r="M910" s="37" t="s">
        <v>285</v>
      </c>
      <c r="N910" s="36"/>
      <c r="O910" s="36"/>
      <c r="P910" s="36"/>
      <c r="Q910" s="37"/>
      <c r="R910" s="36"/>
      <c r="S910" s="36"/>
      <c r="T910" s="36"/>
      <c r="U910" s="36">
        <v>6</v>
      </c>
      <c r="V910" s="36"/>
      <c r="W910" s="39" t="str">
        <f t="shared" si="482"/>
        <v>НФИмд</v>
      </c>
      <c r="X910" s="36" t="s">
        <v>133</v>
      </c>
      <c r="Y910" s="36">
        <v>1</v>
      </c>
      <c r="Z910" s="36">
        <v>1</v>
      </c>
      <c r="AA910" s="39">
        <f t="shared" si="483"/>
        <v>3</v>
      </c>
      <c r="AB910" s="36">
        <v>1</v>
      </c>
      <c r="AC910" s="36">
        <v>2</v>
      </c>
      <c r="AD910" s="40">
        <f t="shared" si="484"/>
        <v>1</v>
      </c>
      <c r="AE910" s="41">
        <f t="shared" si="485"/>
        <v>1</v>
      </c>
      <c r="AF910" s="41">
        <f t="shared" si="486"/>
        <v>3</v>
      </c>
      <c r="AG910" s="42" t="s">
        <v>80</v>
      </c>
      <c r="AH910" s="37" t="s">
        <v>169</v>
      </c>
      <c r="AI910" s="37"/>
      <c r="AJ910" s="57" t="s">
        <v>170</v>
      </c>
      <c r="AK910" s="37"/>
      <c r="AL910" s="44">
        <f t="shared" si="487"/>
        <v>0</v>
      </c>
      <c r="AM910" s="44">
        <f t="shared" si="488"/>
        <v>0</v>
      </c>
      <c r="AN910" s="44">
        <f t="shared" si="489"/>
        <v>0</v>
      </c>
      <c r="AO910" s="44">
        <f t="shared" si="490"/>
        <v>0</v>
      </c>
      <c r="AP910" s="44">
        <f t="shared" si="491"/>
        <v>0</v>
      </c>
      <c r="AQ910" s="44">
        <f t="shared" si="492"/>
        <v>0</v>
      </c>
      <c r="AR910" s="44">
        <f t="shared" si="493"/>
        <v>0</v>
      </c>
      <c r="AS910" s="44">
        <f t="shared" si="494"/>
        <v>0</v>
      </c>
      <c r="AT910" s="44">
        <f t="shared" si="495"/>
        <v>0</v>
      </c>
      <c r="AU910" s="44">
        <f t="shared" si="496"/>
        <v>0</v>
      </c>
      <c r="AV910" s="44">
        <f>IF(M910="ПП",РПП*AA910*(U910/1.5),IF(M910="ВП",ВПр*AA910*(U910/1.5),IF(M910="РПА",РПА*AA910*(U910/1.5),IF(M910="КПА",кпа*AA910*(U910/1.5),0))))</f>
        <v>9</v>
      </c>
      <c r="AW910" s="44">
        <f t="shared" si="497"/>
        <v>0</v>
      </c>
      <c r="AX910" s="44">
        <f t="shared" si="498"/>
        <v>0</v>
      </c>
      <c r="AY910" s="44">
        <f t="shared" si="499"/>
        <v>0</v>
      </c>
      <c r="AZ910" s="44">
        <f t="shared" si="500"/>
        <v>0</v>
      </c>
      <c r="BA910" s="44">
        <f t="shared" si="501"/>
        <v>0</v>
      </c>
      <c r="BB910" s="44">
        <f t="shared" si="502"/>
        <v>0</v>
      </c>
      <c r="BC910" s="44">
        <f t="shared" si="503"/>
        <v>0</v>
      </c>
      <c r="BD910" s="44">
        <f t="shared" si="504"/>
        <v>0</v>
      </c>
      <c r="BE910" s="45">
        <f t="shared" si="505"/>
        <v>9</v>
      </c>
      <c r="BF910" s="46"/>
      <c r="BG910" s="47">
        <f t="shared" si="506"/>
        <v>0</v>
      </c>
      <c r="BH910" s="47">
        <f t="shared" si="507"/>
        <v>0</v>
      </c>
      <c r="BI910" s="47">
        <f t="shared" si="508"/>
        <v>9</v>
      </c>
      <c r="BJ910" s="48">
        <f t="shared" si="509"/>
        <v>0</v>
      </c>
      <c r="BK910" s="48">
        <f t="shared" si="510"/>
        <v>0</v>
      </c>
      <c r="BL910" s="48">
        <f t="shared" si="511"/>
        <v>0</v>
      </c>
    </row>
    <row r="911" spans="1:64" s="2" customFormat="1" ht="30" customHeight="1">
      <c r="A911" s="29" t="str">
        <f t="shared" si="478"/>
        <v>Д</v>
      </c>
      <c r="B911" s="29" t="str">
        <f t="shared" si="479"/>
        <v>М</v>
      </c>
      <c r="C911" s="30" t="s">
        <v>286</v>
      </c>
      <c r="D911" s="31" t="str">
        <f t="shared" si="480"/>
        <v>'02.04.02</v>
      </c>
      <c r="E911" s="32" t="str">
        <f t="shared" si="481"/>
        <v>Управление инфокоммуникациями и интеллектуальные системы</v>
      </c>
      <c r="F911" s="33" t="s">
        <v>154</v>
      </c>
      <c r="G911" s="33" t="s">
        <v>75</v>
      </c>
      <c r="H911" s="34"/>
      <c r="I911" s="34"/>
      <c r="J911" s="35" t="s">
        <v>166</v>
      </c>
      <c r="K911" s="36">
        <v>3</v>
      </c>
      <c r="L911" s="36">
        <v>18</v>
      </c>
      <c r="M911" s="37" t="s">
        <v>285</v>
      </c>
      <c r="N911" s="36"/>
      <c r="O911" s="36"/>
      <c r="P911" s="36"/>
      <c r="Q911" s="37"/>
      <c r="R911" s="36"/>
      <c r="S911" s="36"/>
      <c r="T911" s="36"/>
      <c r="U911" s="36">
        <v>6</v>
      </c>
      <c r="V911" s="36"/>
      <c r="W911" s="39" t="str">
        <f t="shared" si="482"/>
        <v>НФИмд</v>
      </c>
      <c r="X911" s="36" t="s">
        <v>133</v>
      </c>
      <c r="Y911" s="36">
        <v>1</v>
      </c>
      <c r="Z911" s="36">
        <v>1</v>
      </c>
      <c r="AA911" s="39">
        <f t="shared" si="483"/>
        <v>3</v>
      </c>
      <c r="AB911" s="36">
        <v>2</v>
      </c>
      <c r="AC911" s="36">
        <v>1</v>
      </c>
      <c r="AD911" s="40">
        <f t="shared" si="484"/>
        <v>1</v>
      </c>
      <c r="AE911" s="41">
        <f t="shared" si="485"/>
        <v>1</v>
      </c>
      <c r="AF911" s="41">
        <f t="shared" si="486"/>
        <v>3</v>
      </c>
      <c r="AG911" s="42" t="s">
        <v>80</v>
      </c>
      <c r="AH911" s="37" t="s">
        <v>81</v>
      </c>
      <c r="AI911" s="37" t="s">
        <v>94</v>
      </c>
      <c r="AJ911" s="43" t="s">
        <v>197</v>
      </c>
      <c r="AK911" s="37"/>
      <c r="AL911" s="44">
        <f t="shared" si="487"/>
        <v>0</v>
      </c>
      <c r="AM911" s="44">
        <f t="shared" si="488"/>
        <v>0</v>
      </c>
      <c r="AN911" s="44">
        <f t="shared" si="489"/>
        <v>0</v>
      </c>
      <c r="AO911" s="44">
        <f t="shared" si="490"/>
        <v>0</v>
      </c>
      <c r="AP911" s="44">
        <f t="shared" si="491"/>
        <v>0</v>
      </c>
      <c r="AQ911" s="44">
        <f t="shared" si="492"/>
        <v>0</v>
      </c>
      <c r="AR911" s="44">
        <f t="shared" si="493"/>
        <v>0</v>
      </c>
      <c r="AS911" s="44">
        <f t="shared" si="494"/>
        <v>0</v>
      </c>
      <c r="AT911" s="44">
        <f t="shared" si="495"/>
        <v>0</v>
      </c>
      <c r="AU911" s="44">
        <f t="shared" si="496"/>
        <v>0</v>
      </c>
      <c r="AV911" s="44">
        <f>IF(M911="ПП",РПП*AA911*(U911/1.5),IF(M911="ВП",ВПр*AA911*(U911/1.5),IF(M911="РПА",РПА*AA911*(U911/1.5),IF(M911="КПА",кпа*AA911*(U911/1.5),0))))</f>
        <v>9</v>
      </c>
      <c r="AW911" s="44">
        <f t="shared" si="497"/>
        <v>0</v>
      </c>
      <c r="AX911" s="44">
        <f t="shared" si="498"/>
        <v>0</v>
      </c>
      <c r="AY911" s="44">
        <f t="shared" si="499"/>
        <v>0</v>
      </c>
      <c r="AZ911" s="44">
        <f t="shared" si="500"/>
        <v>0</v>
      </c>
      <c r="BA911" s="44">
        <f t="shared" si="501"/>
        <v>0</v>
      </c>
      <c r="BB911" s="44">
        <f t="shared" si="502"/>
        <v>0</v>
      </c>
      <c r="BC911" s="44">
        <f t="shared" si="503"/>
        <v>0</v>
      </c>
      <c r="BD911" s="44">
        <f t="shared" si="504"/>
        <v>0</v>
      </c>
      <c r="BE911" s="45">
        <f t="shared" si="505"/>
        <v>9</v>
      </c>
      <c r="BF911" s="46"/>
      <c r="BG911" s="47">
        <f t="shared" si="506"/>
        <v>0</v>
      </c>
      <c r="BH911" s="47">
        <f t="shared" si="507"/>
        <v>0</v>
      </c>
      <c r="BI911" s="47">
        <f t="shared" si="508"/>
        <v>9</v>
      </c>
      <c r="BJ911" s="48">
        <f t="shared" si="509"/>
        <v>0</v>
      </c>
      <c r="BK911" s="48">
        <f t="shared" si="510"/>
        <v>0</v>
      </c>
      <c r="BL911" s="48">
        <f t="shared" si="511"/>
        <v>0</v>
      </c>
    </row>
    <row r="912" spans="1:64" s="2" customFormat="1" ht="30" customHeight="1">
      <c r="A912" s="29" t="str">
        <f t="shared" si="478"/>
        <v>Д</v>
      </c>
      <c r="B912" s="29" t="str">
        <f t="shared" si="479"/>
        <v>М</v>
      </c>
      <c r="C912" s="30" t="s">
        <v>286</v>
      </c>
      <c r="D912" s="31" t="str">
        <f t="shared" si="480"/>
        <v>'02.04.02</v>
      </c>
      <c r="E912" s="32" t="str">
        <f t="shared" si="481"/>
        <v>Управление инфокоммуникациями и интеллектуальные системы</v>
      </c>
      <c r="F912" s="33" t="s">
        <v>154</v>
      </c>
      <c r="G912" s="33" t="s">
        <v>75</v>
      </c>
      <c r="H912" s="34"/>
      <c r="I912" s="34"/>
      <c r="J912" s="35" t="s">
        <v>166</v>
      </c>
      <c r="K912" s="36">
        <v>3</v>
      </c>
      <c r="L912" s="36">
        <v>18</v>
      </c>
      <c r="M912" s="37" t="s">
        <v>285</v>
      </c>
      <c r="N912" s="36"/>
      <c r="O912" s="36"/>
      <c r="P912" s="36"/>
      <c r="Q912" s="37"/>
      <c r="R912" s="36"/>
      <c r="S912" s="36"/>
      <c r="T912" s="36"/>
      <c r="U912" s="36">
        <v>6</v>
      </c>
      <c r="V912" s="36"/>
      <c r="W912" s="39" t="str">
        <f t="shared" si="482"/>
        <v>НФИмд</v>
      </c>
      <c r="X912" s="36" t="s">
        <v>133</v>
      </c>
      <c r="Y912" s="36">
        <v>1</v>
      </c>
      <c r="Z912" s="36">
        <v>1</v>
      </c>
      <c r="AA912" s="39">
        <f t="shared" si="483"/>
        <v>3</v>
      </c>
      <c r="AB912" s="36">
        <v>1</v>
      </c>
      <c r="AC912" s="36">
        <v>2</v>
      </c>
      <c r="AD912" s="40">
        <f t="shared" si="484"/>
        <v>1</v>
      </c>
      <c r="AE912" s="41">
        <f t="shared" si="485"/>
        <v>1</v>
      </c>
      <c r="AF912" s="41">
        <f t="shared" si="486"/>
        <v>3</v>
      </c>
      <c r="AG912" s="42" t="s">
        <v>80</v>
      </c>
      <c r="AH912" s="37" t="s">
        <v>81</v>
      </c>
      <c r="AI912" s="37" t="s">
        <v>94</v>
      </c>
      <c r="AJ912" s="51" t="s">
        <v>138</v>
      </c>
      <c r="AK912" s="37"/>
      <c r="AL912" s="44">
        <f t="shared" si="487"/>
        <v>0</v>
      </c>
      <c r="AM912" s="44">
        <f t="shared" si="488"/>
        <v>0</v>
      </c>
      <c r="AN912" s="44">
        <f t="shared" si="489"/>
        <v>0</v>
      </c>
      <c r="AO912" s="44">
        <f t="shared" si="490"/>
        <v>0</v>
      </c>
      <c r="AP912" s="44">
        <f t="shared" si="491"/>
        <v>0</v>
      </c>
      <c r="AQ912" s="44">
        <f t="shared" si="492"/>
        <v>0</v>
      </c>
      <c r="AR912" s="44">
        <f t="shared" si="493"/>
        <v>0</v>
      </c>
      <c r="AS912" s="44">
        <f t="shared" si="494"/>
        <v>0</v>
      </c>
      <c r="AT912" s="44">
        <f t="shared" si="495"/>
        <v>0</v>
      </c>
      <c r="AU912" s="44">
        <f t="shared" si="496"/>
        <v>0</v>
      </c>
      <c r="AV912" s="44">
        <f>IF(M912="ПП",РПП*AA912*(U912/1.5),IF(M912="ВП",ВПр*AA912*(U912/1.5),IF(M912="РПА",РПА*AA912*(U912/1.5),IF(M912="КПА",кпа*AA912*(U912/1.5),0))))</f>
        <v>9</v>
      </c>
      <c r="AW912" s="44">
        <f t="shared" si="497"/>
        <v>0</v>
      </c>
      <c r="AX912" s="44">
        <f t="shared" si="498"/>
        <v>0</v>
      </c>
      <c r="AY912" s="44">
        <f t="shared" si="499"/>
        <v>0</v>
      </c>
      <c r="AZ912" s="44">
        <f t="shared" si="500"/>
        <v>0</v>
      </c>
      <c r="BA912" s="44">
        <f t="shared" si="501"/>
        <v>0</v>
      </c>
      <c r="BB912" s="44">
        <f t="shared" si="502"/>
        <v>0</v>
      </c>
      <c r="BC912" s="44">
        <f t="shared" si="503"/>
        <v>0</v>
      </c>
      <c r="BD912" s="44">
        <f t="shared" si="504"/>
        <v>0</v>
      </c>
      <c r="BE912" s="45">
        <f t="shared" si="505"/>
        <v>9</v>
      </c>
      <c r="BF912" s="46"/>
      <c r="BG912" s="47">
        <f t="shared" si="506"/>
        <v>0</v>
      </c>
      <c r="BH912" s="47">
        <f t="shared" si="507"/>
        <v>0</v>
      </c>
      <c r="BI912" s="47">
        <f t="shared" si="508"/>
        <v>9</v>
      </c>
      <c r="BJ912" s="48">
        <f t="shared" si="509"/>
        <v>0</v>
      </c>
      <c r="BK912" s="48">
        <f t="shared" si="510"/>
        <v>0</v>
      </c>
      <c r="BL912" s="48">
        <f t="shared" si="511"/>
        <v>0</v>
      </c>
    </row>
    <row r="913" spans="1:64" s="2" customFormat="1" ht="30" customHeight="1">
      <c r="A913" s="29" t="str">
        <f t="shared" si="478"/>
        <v>Д</v>
      </c>
      <c r="B913" s="29" t="str">
        <f t="shared" si="479"/>
        <v>М</v>
      </c>
      <c r="C913" s="30" t="s">
        <v>286</v>
      </c>
      <c r="D913" s="31" t="str">
        <f t="shared" si="480"/>
        <v>'02.04.02</v>
      </c>
      <c r="E913" s="32" t="str">
        <f t="shared" si="481"/>
        <v>Управление инфокоммуникациями и интеллектуальные системы</v>
      </c>
      <c r="F913" s="33" t="s">
        <v>154</v>
      </c>
      <c r="G913" s="33" t="s">
        <v>75</v>
      </c>
      <c r="H913" s="34"/>
      <c r="I913" s="34"/>
      <c r="J913" s="35" t="s">
        <v>166</v>
      </c>
      <c r="K913" s="38">
        <v>3</v>
      </c>
      <c r="L913" s="36">
        <v>18</v>
      </c>
      <c r="M913" s="37" t="s">
        <v>285</v>
      </c>
      <c r="N913" s="38"/>
      <c r="O913" s="38"/>
      <c r="P913" s="38"/>
      <c r="Q913" s="37"/>
      <c r="R913" s="38"/>
      <c r="S913" s="38"/>
      <c r="T913" s="38"/>
      <c r="U913" s="38">
        <v>6</v>
      </c>
      <c r="V913" s="38"/>
      <c r="W913" s="39" t="str">
        <f t="shared" si="482"/>
        <v>НФИмд</v>
      </c>
      <c r="X913" s="36" t="s">
        <v>133</v>
      </c>
      <c r="Y913" s="36">
        <v>1</v>
      </c>
      <c r="Z913" s="36">
        <v>1</v>
      </c>
      <c r="AA913" s="39">
        <f t="shared" si="483"/>
        <v>2</v>
      </c>
      <c r="AB913" s="36">
        <v>2</v>
      </c>
      <c r="AC913" s="36"/>
      <c r="AD913" s="40">
        <f t="shared" si="484"/>
        <v>1</v>
      </c>
      <c r="AE913" s="41">
        <f t="shared" si="485"/>
        <v>1</v>
      </c>
      <c r="AF913" s="41">
        <f t="shared" si="486"/>
        <v>2</v>
      </c>
      <c r="AG913" s="42" t="s">
        <v>80</v>
      </c>
      <c r="AH913" s="37" t="s">
        <v>111</v>
      </c>
      <c r="AI913" s="37" t="s">
        <v>94</v>
      </c>
      <c r="AJ913" s="43" t="s">
        <v>255</v>
      </c>
      <c r="AK913" s="37"/>
      <c r="AL913" s="44">
        <f t="shared" si="487"/>
        <v>0</v>
      </c>
      <c r="AM913" s="44">
        <f t="shared" si="488"/>
        <v>0</v>
      </c>
      <c r="AN913" s="44">
        <f t="shared" si="489"/>
        <v>0</v>
      </c>
      <c r="AO913" s="44">
        <f t="shared" si="490"/>
        <v>0</v>
      </c>
      <c r="AP913" s="44">
        <f t="shared" si="491"/>
        <v>0</v>
      </c>
      <c r="AQ913" s="44">
        <f t="shared" si="492"/>
        <v>0</v>
      </c>
      <c r="AR913" s="44">
        <f t="shared" si="493"/>
        <v>0</v>
      </c>
      <c r="AS913" s="44">
        <f t="shared" si="494"/>
        <v>0</v>
      </c>
      <c r="AT913" s="44">
        <f t="shared" si="495"/>
        <v>0</v>
      </c>
      <c r="AU913" s="44">
        <f t="shared" si="496"/>
        <v>0</v>
      </c>
      <c r="AV913" s="44">
        <f>IF(M913="ПП",РПП*AA913*(U913/1.5),IF(M913="ВП",ВПр*AA913*(U913/1.5),IF(M913="РПА",РПА*AA913*(U913/1.5),IF(M913="КПА",кпа*AA913*(U913/1.5),0))))</f>
        <v>6</v>
      </c>
      <c r="AW913" s="44">
        <f t="shared" si="497"/>
        <v>0</v>
      </c>
      <c r="AX913" s="44">
        <f t="shared" si="498"/>
        <v>0</v>
      </c>
      <c r="AY913" s="44">
        <f t="shared" si="499"/>
        <v>0</v>
      </c>
      <c r="AZ913" s="44">
        <f t="shared" si="500"/>
        <v>0</v>
      </c>
      <c r="BA913" s="44">
        <f t="shared" si="501"/>
        <v>0</v>
      </c>
      <c r="BB913" s="44">
        <f t="shared" si="502"/>
        <v>0</v>
      </c>
      <c r="BC913" s="44">
        <f t="shared" si="503"/>
        <v>0</v>
      </c>
      <c r="BD913" s="44">
        <f t="shared" si="504"/>
        <v>0</v>
      </c>
      <c r="BE913" s="45">
        <f t="shared" si="505"/>
        <v>6</v>
      </c>
      <c r="BF913" s="46"/>
      <c r="BG913" s="47">
        <f t="shared" si="506"/>
        <v>0</v>
      </c>
      <c r="BH913" s="47">
        <f t="shared" si="507"/>
        <v>0</v>
      </c>
      <c r="BI913" s="47">
        <f t="shared" si="508"/>
        <v>6</v>
      </c>
      <c r="BJ913" s="48">
        <f t="shared" si="509"/>
        <v>0</v>
      </c>
      <c r="BK913" s="48">
        <f t="shared" si="510"/>
        <v>0</v>
      </c>
      <c r="BL913" s="48">
        <f t="shared" si="511"/>
        <v>0</v>
      </c>
    </row>
    <row r="914" spans="1:64" s="2" customFormat="1" ht="30" customHeight="1">
      <c r="A914" s="29" t="str">
        <f t="shared" si="478"/>
        <v>Д</v>
      </c>
      <c r="B914" s="29" t="str">
        <f t="shared" si="479"/>
        <v>М</v>
      </c>
      <c r="C914" s="30" t="s">
        <v>286</v>
      </c>
      <c r="D914" s="31" t="str">
        <f t="shared" si="480"/>
        <v>'02.04.02</v>
      </c>
      <c r="E914" s="32" t="str">
        <f t="shared" si="481"/>
        <v>Управление инфокоммуникациями и интеллектуальные системы</v>
      </c>
      <c r="F914" s="33" t="s">
        <v>154</v>
      </c>
      <c r="G914" s="33" t="s">
        <v>75</v>
      </c>
      <c r="H914" s="34"/>
      <c r="I914" s="34"/>
      <c r="J914" s="35" t="s">
        <v>166</v>
      </c>
      <c r="K914" s="36">
        <v>3</v>
      </c>
      <c r="L914" s="36">
        <v>18</v>
      </c>
      <c r="M914" s="37" t="s">
        <v>285</v>
      </c>
      <c r="N914" s="36"/>
      <c r="O914" s="36"/>
      <c r="P914" s="36"/>
      <c r="Q914" s="37"/>
      <c r="R914" s="36"/>
      <c r="S914" s="36"/>
      <c r="T914" s="36"/>
      <c r="U914" s="36">
        <v>6</v>
      </c>
      <c r="V914" s="36"/>
      <c r="W914" s="39" t="str">
        <f t="shared" si="482"/>
        <v>НФИмд</v>
      </c>
      <c r="X914" s="36" t="s">
        <v>133</v>
      </c>
      <c r="Y914" s="36">
        <v>1</v>
      </c>
      <c r="Z914" s="36">
        <v>1</v>
      </c>
      <c r="AA914" s="39">
        <f t="shared" si="483"/>
        <v>1</v>
      </c>
      <c r="AB914" s="36">
        <v>1</v>
      </c>
      <c r="AC914" s="36"/>
      <c r="AD914" s="40">
        <f t="shared" si="484"/>
        <v>1</v>
      </c>
      <c r="AE914" s="41">
        <f t="shared" si="485"/>
        <v>1</v>
      </c>
      <c r="AF914" s="41">
        <f t="shared" si="486"/>
        <v>1</v>
      </c>
      <c r="AG914" s="42" t="s">
        <v>80</v>
      </c>
      <c r="AH914" s="37" t="s">
        <v>81</v>
      </c>
      <c r="AI914" s="37" t="s">
        <v>94</v>
      </c>
      <c r="AJ914" s="43" t="s">
        <v>218</v>
      </c>
      <c r="AK914" s="37"/>
      <c r="AL914" s="44">
        <f t="shared" si="487"/>
        <v>0</v>
      </c>
      <c r="AM914" s="44">
        <f t="shared" si="488"/>
        <v>0</v>
      </c>
      <c r="AN914" s="44">
        <f t="shared" si="489"/>
        <v>0</v>
      </c>
      <c r="AO914" s="44">
        <f t="shared" si="490"/>
        <v>0</v>
      </c>
      <c r="AP914" s="44">
        <f t="shared" si="491"/>
        <v>0</v>
      </c>
      <c r="AQ914" s="44">
        <f t="shared" si="492"/>
        <v>0</v>
      </c>
      <c r="AR914" s="44">
        <f t="shared" si="493"/>
        <v>0</v>
      </c>
      <c r="AS914" s="44">
        <f t="shared" si="494"/>
        <v>0</v>
      </c>
      <c r="AT914" s="44">
        <f t="shared" si="495"/>
        <v>0</v>
      </c>
      <c r="AU914" s="44">
        <f t="shared" si="496"/>
        <v>0</v>
      </c>
      <c r="AV914" s="44">
        <f>IF(M914="ПП",РПП*AA914*(U914/1.5),IF(M914="ВП",ВПр*AA914*(U914/1.5),IF(M914="РПА",РПА*AA914*(U914/1.5),IF(M914="КПА",кпа*AA914*(U914/1.5),0))))</f>
        <v>3</v>
      </c>
      <c r="AW914" s="44">
        <f t="shared" si="497"/>
        <v>0</v>
      </c>
      <c r="AX914" s="44">
        <f t="shared" si="498"/>
        <v>0</v>
      </c>
      <c r="AY914" s="44">
        <f t="shared" si="499"/>
        <v>0</v>
      </c>
      <c r="AZ914" s="44">
        <f t="shared" si="500"/>
        <v>0</v>
      </c>
      <c r="BA914" s="44">
        <f t="shared" si="501"/>
        <v>0</v>
      </c>
      <c r="BB914" s="44">
        <f t="shared" si="502"/>
        <v>0</v>
      </c>
      <c r="BC914" s="44">
        <f t="shared" si="503"/>
        <v>0</v>
      </c>
      <c r="BD914" s="44">
        <f t="shared" si="504"/>
        <v>0</v>
      </c>
      <c r="BE914" s="45">
        <f t="shared" si="505"/>
        <v>3</v>
      </c>
      <c r="BF914" s="46"/>
      <c r="BG914" s="47">
        <f t="shared" si="506"/>
        <v>0</v>
      </c>
      <c r="BH914" s="47">
        <f t="shared" si="507"/>
        <v>0</v>
      </c>
      <c r="BI914" s="47">
        <f t="shared" si="508"/>
        <v>3</v>
      </c>
      <c r="BJ914" s="48">
        <f t="shared" si="509"/>
        <v>0</v>
      </c>
      <c r="BK914" s="48">
        <f t="shared" si="510"/>
        <v>0</v>
      </c>
      <c r="BL914" s="48">
        <f t="shared" si="511"/>
        <v>0</v>
      </c>
    </row>
    <row r="915" spans="1:64" s="2" customFormat="1" ht="30" customHeight="1">
      <c r="A915" s="29" t="str">
        <f t="shared" si="478"/>
        <v>Д</v>
      </c>
      <c r="B915" s="29" t="str">
        <f t="shared" si="479"/>
        <v>М</v>
      </c>
      <c r="C915" s="30" t="s">
        <v>286</v>
      </c>
      <c r="D915" s="31" t="str">
        <f t="shared" si="480"/>
        <v>'02.04.02</v>
      </c>
      <c r="E915" s="32" t="str">
        <f t="shared" si="481"/>
        <v>Управление инфокоммуникациями и интеллектуальные системы</v>
      </c>
      <c r="F915" s="33" t="s">
        <v>154</v>
      </c>
      <c r="G915" s="33" t="s">
        <v>75</v>
      </c>
      <c r="H915" s="34"/>
      <c r="I915" s="34"/>
      <c r="J915" s="35" t="s">
        <v>166</v>
      </c>
      <c r="K915" s="36">
        <v>3</v>
      </c>
      <c r="L915" s="36">
        <v>18</v>
      </c>
      <c r="M915" s="37" t="s">
        <v>285</v>
      </c>
      <c r="N915" s="36"/>
      <c r="O915" s="36"/>
      <c r="P915" s="36"/>
      <c r="Q915" s="37"/>
      <c r="R915" s="36"/>
      <c r="S915" s="36"/>
      <c r="T915" s="36"/>
      <c r="U915" s="36">
        <v>6</v>
      </c>
      <c r="V915" s="36"/>
      <c r="W915" s="39" t="str">
        <f t="shared" si="482"/>
        <v>НФИмд</v>
      </c>
      <c r="X915" s="36" t="s">
        <v>133</v>
      </c>
      <c r="Y915" s="36">
        <v>1</v>
      </c>
      <c r="Z915" s="36">
        <v>1</v>
      </c>
      <c r="AA915" s="39">
        <f t="shared" si="483"/>
        <v>2</v>
      </c>
      <c r="AB915" s="36">
        <v>2</v>
      </c>
      <c r="AC915" s="36"/>
      <c r="AD915" s="40">
        <f t="shared" si="484"/>
        <v>1</v>
      </c>
      <c r="AE915" s="41">
        <f t="shared" si="485"/>
        <v>1</v>
      </c>
      <c r="AF915" s="41">
        <f t="shared" si="486"/>
        <v>2</v>
      </c>
      <c r="AG915" s="42" t="s">
        <v>80</v>
      </c>
      <c r="AH915" s="37" t="s">
        <v>111</v>
      </c>
      <c r="AI915" s="37" t="s">
        <v>94</v>
      </c>
      <c r="AJ915" s="43" t="s">
        <v>274</v>
      </c>
      <c r="AK915" s="37"/>
      <c r="AL915" s="44">
        <f t="shared" si="487"/>
        <v>0</v>
      </c>
      <c r="AM915" s="44">
        <f t="shared" si="488"/>
        <v>0</v>
      </c>
      <c r="AN915" s="44">
        <f t="shared" si="489"/>
        <v>0</v>
      </c>
      <c r="AO915" s="44">
        <f t="shared" si="490"/>
        <v>0</v>
      </c>
      <c r="AP915" s="44">
        <f t="shared" si="491"/>
        <v>0</v>
      </c>
      <c r="AQ915" s="44">
        <f t="shared" si="492"/>
        <v>0</v>
      </c>
      <c r="AR915" s="44">
        <f t="shared" si="493"/>
        <v>0</v>
      </c>
      <c r="AS915" s="44">
        <f t="shared" si="494"/>
        <v>0</v>
      </c>
      <c r="AT915" s="44">
        <f t="shared" si="495"/>
        <v>0</v>
      </c>
      <c r="AU915" s="44">
        <f t="shared" si="496"/>
        <v>0</v>
      </c>
      <c r="AV915" s="44">
        <f>IF(M915="ПП",РПП*AA915*(U915/1.5),IF(M915="ВП",ВПр*AA915*(U915/1.5),IF(M915="РПА",РПА*AA915*(U915/1.5),IF(M915="КПА",кпа*AA915*(U915/1.5),0))))</f>
        <v>6</v>
      </c>
      <c r="AW915" s="44">
        <f t="shared" si="497"/>
        <v>0</v>
      </c>
      <c r="AX915" s="44">
        <f t="shared" si="498"/>
        <v>0</v>
      </c>
      <c r="AY915" s="44">
        <f t="shared" si="499"/>
        <v>0</v>
      </c>
      <c r="AZ915" s="44">
        <f t="shared" si="500"/>
        <v>0</v>
      </c>
      <c r="BA915" s="44">
        <f t="shared" si="501"/>
        <v>0</v>
      </c>
      <c r="BB915" s="44">
        <f t="shared" si="502"/>
        <v>0</v>
      </c>
      <c r="BC915" s="44">
        <f t="shared" si="503"/>
        <v>0</v>
      </c>
      <c r="BD915" s="44">
        <f t="shared" si="504"/>
        <v>0</v>
      </c>
      <c r="BE915" s="45">
        <f t="shared" si="505"/>
        <v>6</v>
      </c>
      <c r="BF915" s="46"/>
      <c r="BG915" s="47">
        <f t="shared" si="506"/>
        <v>0</v>
      </c>
      <c r="BH915" s="47">
        <f t="shared" si="507"/>
        <v>0</v>
      </c>
      <c r="BI915" s="47">
        <f t="shared" si="508"/>
        <v>6</v>
      </c>
      <c r="BJ915" s="48">
        <f t="shared" si="509"/>
        <v>0</v>
      </c>
      <c r="BK915" s="48">
        <f t="shared" si="510"/>
        <v>0</v>
      </c>
      <c r="BL915" s="48">
        <f t="shared" si="511"/>
        <v>0</v>
      </c>
    </row>
    <row r="916" spans="1:64" s="2" customFormat="1" ht="30" customHeight="1">
      <c r="A916" s="29" t="str">
        <f t="shared" si="478"/>
        <v>Д</v>
      </c>
      <c r="B916" s="29" t="str">
        <f t="shared" si="479"/>
        <v>М</v>
      </c>
      <c r="C916" s="30" t="s">
        <v>286</v>
      </c>
      <c r="D916" s="31" t="str">
        <f t="shared" si="480"/>
        <v>'02.04.02</v>
      </c>
      <c r="E916" s="32" t="str">
        <f t="shared" si="481"/>
        <v>Управление инфокоммуникациями и интеллектуальные системы</v>
      </c>
      <c r="F916" s="33" t="s">
        <v>154</v>
      </c>
      <c r="G916" s="33" t="s">
        <v>75</v>
      </c>
      <c r="H916" s="34"/>
      <c r="I916" s="34"/>
      <c r="J916" s="35" t="s">
        <v>292</v>
      </c>
      <c r="K916" s="36">
        <v>4</v>
      </c>
      <c r="L916" s="36">
        <v>18</v>
      </c>
      <c r="M916" s="37" t="s">
        <v>285</v>
      </c>
      <c r="N916" s="36"/>
      <c r="O916" s="36"/>
      <c r="P916" s="36"/>
      <c r="Q916" s="37"/>
      <c r="R916" s="36"/>
      <c r="S916" s="36"/>
      <c r="T916" s="36"/>
      <c r="U916" s="36">
        <v>6</v>
      </c>
      <c r="V916" s="36"/>
      <c r="W916" s="39" t="str">
        <f t="shared" si="482"/>
        <v>НФИмд</v>
      </c>
      <c r="X916" s="36" t="s">
        <v>133</v>
      </c>
      <c r="Y916" s="36">
        <v>1</v>
      </c>
      <c r="Z916" s="36">
        <v>1</v>
      </c>
      <c r="AA916" s="39">
        <f t="shared" si="483"/>
        <v>3</v>
      </c>
      <c r="AB916" s="36">
        <v>1</v>
      </c>
      <c r="AC916" s="36">
        <v>2</v>
      </c>
      <c r="AD916" s="40">
        <f t="shared" si="484"/>
        <v>1</v>
      </c>
      <c r="AE916" s="41">
        <f t="shared" si="485"/>
        <v>1</v>
      </c>
      <c r="AF916" s="41">
        <f t="shared" si="486"/>
        <v>3</v>
      </c>
      <c r="AG916" s="42" t="s">
        <v>80</v>
      </c>
      <c r="AH916" s="37" t="s">
        <v>169</v>
      </c>
      <c r="AI916" s="37"/>
      <c r="AJ916" s="55" t="s">
        <v>170</v>
      </c>
      <c r="AK916" s="37"/>
      <c r="AL916" s="44">
        <f t="shared" si="487"/>
        <v>0</v>
      </c>
      <c r="AM916" s="44">
        <f t="shared" si="488"/>
        <v>0</v>
      </c>
      <c r="AN916" s="44">
        <f t="shared" si="489"/>
        <v>0</v>
      </c>
      <c r="AO916" s="44">
        <f t="shared" si="490"/>
        <v>0</v>
      </c>
      <c r="AP916" s="44">
        <f t="shared" si="491"/>
        <v>0</v>
      </c>
      <c r="AQ916" s="44">
        <f t="shared" si="492"/>
        <v>0</v>
      </c>
      <c r="AR916" s="44">
        <f t="shared" si="493"/>
        <v>0</v>
      </c>
      <c r="AS916" s="44">
        <f t="shared" si="494"/>
        <v>0</v>
      </c>
      <c r="AT916" s="44">
        <f t="shared" si="495"/>
        <v>0</v>
      </c>
      <c r="AU916" s="44">
        <f t="shared" si="496"/>
        <v>0</v>
      </c>
      <c r="AV916" s="44">
        <f>IF(M916="ПП",РПП*AA916*(U916/1.5),IF(M916="ВП",ВПр*AA916*(U916/1.5),IF(M916="РПА",РПА*AA916*(U916/1.5),IF(M916="КПА",кпа*AA916*(U916/1.5),0))))</f>
        <v>9</v>
      </c>
      <c r="AW916" s="44">
        <f t="shared" si="497"/>
        <v>0</v>
      </c>
      <c r="AX916" s="44">
        <f t="shared" si="498"/>
        <v>0</v>
      </c>
      <c r="AY916" s="44">
        <f t="shared" si="499"/>
        <v>0</v>
      </c>
      <c r="AZ916" s="44">
        <f t="shared" si="500"/>
        <v>0</v>
      </c>
      <c r="BA916" s="44">
        <f t="shared" si="501"/>
        <v>0</v>
      </c>
      <c r="BB916" s="44">
        <f t="shared" si="502"/>
        <v>0</v>
      </c>
      <c r="BC916" s="44">
        <f t="shared" si="503"/>
        <v>0</v>
      </c>
      <c r="BD916" s="44">
        <f t="shared" si="504"/>
        <v>0</v>
      </c>
      <c r="BE916" s="45">
        <f t="shared" si="505"/>
        <v>9</v>
      </c>
      <c r="BF916" s="46"/>
      <c r="BG916" s="47">
        <f t="shared" si="506"/>
        <v>0</v>
      </c>
      <c r="BH916" s="47">
        <f t="shared" si="507"/>
        <v>0</v>
      </c>
      <c r="BI916" s="47">
        <f t="shared" si="508"/>
        <v>0</v>
      </c>
      <c r="BJ916" s="48">
        <f t="shared" si="509"/>
        <v>0</v>
      </c>
      <c r="BK916" s="48">
        <f t="shared" si="510"/>
        <v>0</v>
      </c>
      <c r="BL916" s="48">
        <f t="shared" si="511"/>
        <v>9</v>
      </c>
    </row>
    <row r="917" spans="1:64" s="2" customFormat="1" ht="30" customHeight="1">
      <c r="A917" s="29" t="str">
        <f t="shared" si="478"/>
        <v>Д</v>
      </c>
      <c r="B917" s="29" t="str">
        <f t="shared" si="479"/>
        <v>М</v>
      </c>
      <c r="C917" s="30" t="s">
        <v>286</v>
      </c>
      <c r="D917" s="31" t="str">
        <f t="shared" si="480"/>
        <v>'02.04.02</v>
      </c>
      <c r="E917" s="32" t="str">
        <f t="shared" si="481"/>
        <v>Управление инфокоммуникациями и интеллектуальные системы</v>
      </c>
      <c r="F917" s="33" t="s">
        <v>154</v>
      </c>
      <c r="G917" s="33" t="s">
        <v>75</v>
      </c>
      <c r="H917" s="34"/>
      <c r="I917" s="34"/>
      <c r="J917" s="35" t="s">
        <v>292</v>
      </c>
      <c r="K917" s="36">
        <v>4</v>
      </c>
      <c r="L917" s="36">
        <v>18</v>
      </c>
      <c r="M917" s="37" t="s">
        <v>285</v>
      </c>
      <c r="N917" s="36"/>
      <c r="O917" s="36"/>
      <c r="P917" s="36"/>
      <c r="Q917" s="37"/>
      <c r="R917" s="36"/>
      <c r="S917" s="36"/>
      <c r="T917" s="36"/>
      <c r="U917" s="36">
        <v>6</v>
      </c>
      <c r="V917" s="36"/>
      <c r="W917" s="39" t="str">
        <f t="shared" si="482"/>
        <v>НФИмд</v>
      </c>
      <c r="X917" s="36" t="s">
        <v>133</v>
      </c>
      <c r="Y917" s="36">
        <v>1</v>
      </c>
      <c r="Z917" s="36">
        <v>1</v>
      </c>
      <c r="AA917" s="39">
        <f t="shared" si="483"/>
        <v>3</v>
      </c>
      <c r="AB917" s="36">
        <v>2</v>
      </c>
      <c r="AC917" s="36">
        <v>1</v>
      </c>
      <c r="AD917" s="40">
        <f t="shared" si="484"/>
        <v>1</v>
      </c>
      <c r="AE917" s="41">
        <f t="shared" si="485"/>
        <v>1</v>
      </c>
      <c r="AF917" s="41">
        <f t="shared" si="486"/>
        <v>3</v>
      </c>
      <c r="AG917" s="42" t="s">
        <v>80</v>
      </c>
      <c r="AH917" s="37" t="s">
        <v>81</v>
      </c>
      <c r="AI917" s="37" t="s">
        <v>94</v>
      </c>
      <c r="AJ917" s="43" t="s">
        <v>197</v>
      </c>
      <c r="AK917" s="37"/>
      <c r="AL917" s="44">
        <f t="shared" si="487"/>
        <v>0</v>
      </c>
      <c r="AM917" s="44">
        <f t="shared" si="488"/>
        <v>0</v>
      </c>
      <c r="AN917" s="44">
        <f t="shared" si="489"/>
        <v>0</v>
      </c>
      <c r="AO917" s="44">
        <f t="shared" si="490"/>
        <v>0</v>
      </c>
      <c r="AP917" s="44">
        <f t="shared" si="491"/>
        <v>0</v>
      </c>
      <c r="AQ917" s="44">
        <f t="shared" si="492"/>
        <v>0</v>
      </c>
      <c r="AR917" s="44">
        <f t="shared" si="493"/>
        <v>0</v>
      </c>
      <c r="AS917" s="44">
        <f t="shared" si="494"/>
        <v>0</v>
      </c>
      <c r="AT917" s="44">
        <f t="shared" si="495"/>
        <v>0</v>
      </c>
      <c r="AU917" s="44">
        <f t="shared" si="496"/>
        <v>0</v>
      </c>
      <c r="AV917" s="44">
        <f>IF(M917="ПП",РПП*AA917*(U917/1.5),IF(M917="ВП",ВПр*AA917*(U917/1.5),IF(M917="РПА",РПА*AA917*(U917/1.5),IF(M917="КПА",кпа*AA917*(U917/1.5),0))))</f>
        <v>9</v>
      </c>
      <c r="AW917" s="44">
        <f t="shared" si="497"/>
        <v>0</v>
      </c>
      <c r="AX917" s="44">
        <f t="shared" si="498"/>
        <v>0</v>
      </c>
      <c r="AY917" s="44">
        <f t="shared" si="499"/>
        <v>0</v>
      </c>
      <c r="AZ917" s="44">
        <f t="shared" si="500"/>
        <v>0</v>
      </c>
      <c r="BA917" s="44">
        <f t="shared" si="501"/>
        <v>0</v>
      </c>
      <c r="BB917" s="44">
        <f t="shared" si="502"/>
        <v>0</v>
      </c>
      <c r="BC917" s="44">
        <f t="shared" si="503"/>
        <v>0</v>
      </c>
      <c r="BD917" s="44">
        <f t="shared" si="504"/>
        <v>0</v>
      </c>
      <c r="BE917" s="45">
        <f t="shared" si="505"/>
        <v>9</v>
      </c>
      <c r="BF917" s="46"/>
      <c r="BG917" s="47">
        <f t="shared" si="506"/>
        <v>0</v>
      </c>
      <c r="BH917" s="47">
        <f t="shared" si="507"/>
        <v>0</v>
      </c>
      <c r="BI917" s="47">
        <f t="shared" si="508"/>
        <v>0</v>
      </c>
      <c r="BJ917" s="48">
        <f t="shared" si="509"/>
        <v>0</v>
      </c>
      <c r="BK917" s="48">
        <f t="shared" si="510"/>
        <v>0</v>
      </c>
      <c r="BL917" s="48">
        <f t="shared" si="511"/>
        <v>9</v>
      </c>
    </row>
    <row r="918" spans="1:64" s="2" customFormat="1" ht="30" customHeight="1">
      <c r="A918" s="29" t="str">
        <f t="shared" si="478"/>
        <v>Д</v>
      </c>
      <c r="B918" s="29" t="str">
        <f t="shared" si="479"/>
        <v>М</v>
      </c>
      <c r="C918" s="30" t="s">
        <v>286</v>
      </c>
      <c r="D918" s="31" t="str">
        <f t="shared" si="480"/>
        <v>'02.04.02</v>
      </c>
      <c r="E918" s="32" t="str">
        <f t="shared" si="481"/>
        <v>Управление инфокоммуникациями и интеллектуальные системы</v>
      </c>
      <c r="F918" s="33" t="s">
        <v>154</v>
      </c>
      <c r="G918" s="33" t="s">
        <v>75</v>
      </c>
      <c r="H918" s="34"/>
      <c r="I918" s="34"/>
      <c r="J918" s="35" t="s">
        <v>292</v>
      </c>
      <c r="K918" s="36">
        <v>4</v>
      </c>
      <c r="L918" s="36">
        <v>18</v>
      </c>
      <c r="M918" s="37" t="s">
        <v>285</v>
      </c>
      <c r="N918" s="36"/>
      <c r="O918" s="36"/>
      <c r="P918" s="36"/>
      <c r="Q918" s="37"/>
      <c r="R918" s="36"/>
      <c r="S918" s="36"/>
      <c r="T918" s="36"/>
      <c r="U918" s="36">
        <v>6</v>
      </c>
      <c r="V918" s="36"/>
      <c r="W918" s="39" t="str">
        <f t="shared" si="482"/>
        <v>НФИмд</v>
      </c>
      <c r="X918" s="36" t="s">
        <v>133</v>
      </c>
      <c r="Y918" s="36">
        <v>1</v>
      </c>
      <c r="Z918" s="36">
        <v>1</v>
      </c>
      <c r="AA918" s="39">
        <f t="shared" si="483"/>
        <v>3</v>
      </c>
      <c r="AB918" s="36">
        <v>1</v>
      </c>
      <c r="AC918" s="36">
        <v>2</v>
      </c>
      <c r="AD918" s="40">
        <f t="shared" si="484"/>
        <v>1</v>
      </c>
      <c r="AE918" s="41">
        <f t="shared" si="485"/>
        <v>1</v>
      </c>
      <c r="AF918" s="41">
        <f t="shared" si="486"/>
        <v>3</v>
      </c>
      <c r="AG918" s="42" t="s">
        <v>80</v>
      </c>
      <c r="AH918" s="37" t="s">
        <v>81</v>
      </c>
      <c r="AI918" s="37" t="s">
        <v>94</v>
      </c>
      <c r="AJ918" s="50" t="s">
        <v>138</v>
      </c>
      <c r="AK918" s="37"/>
      <c r="AL918" s="44">
        <f t="shared" si="487"/>
        <v>0</v>
      </c>
      <c r="AM918" s="44">
        <f t="shared" si="488"/>
        <v>0</v>
      </c>
      <c r="AN918" s="44">
        <f t="shared" si="489"/>
        <v>0</v>
      </c>
      <c r="AO918" s="44">
        <f t="shared" si="490"/>
        <v>0</v>
      </c>
      <c r="AP918" s="44">
        <f t="shared" si="491"/>
        <v>0</v>
      </c>
      <c r="AQ918" s="44">
        <f t="shared" si="492"/>
        <v>0</v>
      </c>
      <c r="AR918" s="44">
        <f t="shared" si="493"/>
        <v>0</v>
      </c>
      <c r="AS918" s="44">
        <f t="shared" si="494"/>
        <v>0</v>
      </c>
      <c r="AT918" s="44">
        <f t="shared" si="495"/>
        <v>0</v>
      </c>
      <c r="AU918" s="44">
        <f t="shared" si="496"/>
        <v>0</v>
      </c>
      <c r="AV918" s="44">
        <f>IF(M918="ПП",РПП*AA918*(U918/1.5),IF(M918="ВП",ВПр*AA918*(U918/1.5),IF(M918="РПА",РПА*AA918*(U918/1.5),IF(M918="КПА",кпа*AA918*(U918/1.5),0))))</f>
        <v>9</v>
      </c>
      <c r="AW918" s="44">
        <f t="shared" si="497"/>
        <v>0</v>
      </c>
      <c r="AX918" s="44">
        <f t="shared" si="498"/>
        <v>0</v>
      </c>
      <c r="AY918" s="44">
        <f t="shared" si="499"/>
        <v>0</v>
      </c>
      <c r="AZ918" s="44">
        <f t="shared" si="500"/>
        <v>0</v>
      </c>
      <c r="BA918" s="44">
        <f t="shared" si="501"/>
        <v>0</v>
      </c>
      <c r="BB918" s="44">
        <f t="shared" si="502"/>
        <v>0</v>
      </c>
      <c r="BC918" s="44">
        <f t="shared" si="503"/>
        <v>0</v>
      </c>
      <c r="BD918" s="44">
        <f t="shared" si="504"/>
        <v>0</v>
      </c>
      <c r="BE918" s="45">
        <f t="shared" si="505"/>
        <v>9</v>
      </c>
      <c r="BF918" s="46"/>
      <c r="BG918" s="47">
        <f t="shared" si="506"/>
        <v>0</v>
      </c>
      <c r="BH918" s="47">
        <f t="shared" si="507"/>
        <v>0</v>
      </c>
      <c r="BI918" s="47">
        <f t="shared" si="508"/>
        <v>0</v>
      </c>
      <c r="BJ918" s="48">
        <f t="shared" si="509"/>
        <v>0</v>
      </c>
      <c r="BK918" s="48">
        <f t="shared" si="510"/>
        <v>0</v>
      </c>
      <c r="BL918" s="48">
        <f t="shared" si="511"/>
        <v>9</v>
      </c>
    </row>
    <row r="919" spans="1:64" s="2" customFormat="1" ht="30" customHeight="1">
      <c r="A919" s="29" t="str">
        <f t="shared" si="478"/>
        <v>Д</v>
      </c>
      <c r="B919" s="29" t="str">
        <f t="shared" si="479"/>
        <v>М</v>
      </c>
      <c r="C919" s="30" t="s">
        <v>286</v>
      </c>
      <c r="D919" s="31" t="str">
        <f t="shared" si="480"/>
        <v>'02.04.02</v>
      </c>
      <c r="E919" s="32" t="str">
        <f t="shared" si="481"/>
        <v>Управление инфокоммуникациями и интеллектуальные системы</v>
      </c>
      <c r="F919" s="33" t="s">
        <v>154</v>
      </c>
      <c r="G919" s="33" t="s">
        <v>75</v>
      </c>
      <c r="H919" s="34"/>
      <c r="I919" s="34"/>
      <c r="J919" s="35" t="s">
        <v>292</v>
      </c>
      <c r="K919" s="36">
        <v>4</v>
      </c>
      <c r="L919" s="36">
        <v>18</v>
      </c>
      <c r="M919" s="37" t="s">
        <v>285</v>
      </c>
      <c r="N919" s="36"/>
      <c r="O919" s="36"/>
      <c r="P919" s="36"/>
      <c r="Q919" s="37"/>
      <c r="R919" s="36"/>
      <c r="S919" s="36"/>
      <c r="T919" s="36"/>
      <c r="U919" s="36">
        <v>6</v>
      </c>
      <c r="V919" s="36"/>
      <c r="W919" s="39" t="str">
        <f t="shared" si="482"/>
        <v>НФИмд</v>
      </c>
      <c r="X919" s="36" t="s">
        <v>133</v>
      </c>
      <c r="Y919" s="36">
        <v>1</v>
      </c>
      <c r="Z919" s="36">
        <v>1</v>
      </c>
      <c r="AA919" s="39">
        <f t="shared" si="483"/>
        <v>2</v>
      </c>
      <c r="AB919" s="36">
        <v>2</v>
      </c>
      <c r="AC919" s="36"/>
      <c r="AD919" s="40">
        <f t="shared" si="484"/>
        <v>1</v>
      </c>
      <c r="AE919" s="41">
        <f t="shared" si="485"/>
        <v>1</v>
      </c>
      <c r="AF919" s="41">
        <f t="shared" si="486"/>
        <v>2</v>
      </c>
      <c r="AG919" s="42" t="s">
        <v>80</v>
      </c>
      <c r="AH919" s="37" t="s">
        <v>111</v>
      </c>
      <c r="AI919" s="37" t="s">
        <v>94</v>
      </c>
      <c r="AJ919" s="43" t="s">
        <v>255</v>
      </c>
      <c r="AK919" s="37"/>
      <c r="AL919" s="44">
        <f t="shared" si="487"/>
        <v>0</v>
      </c>
      <c r="AM919" s="44">
        <f t="shared" si="488"/>
        <v>0</v>
      </c>
      <c r="AN919" s="44">
        <f t="shared" si="489"/>
        <v>0</v>
      </c>
      <c r="AO919" s="44">
        <f t="shared" si="490"/>
        <v>0</v>
      </c>
      <c r="AP919" s="44">
        <f t="shared" si="491"/>
        <v>0</v>
      </c>
      <c r="AQ919" s="44">
        <f t="shared" si="492"/>
        <v>0</v>
      </c>
      <c r="AR919" s="44">
        <f t="shared" si="493"/>
        <v>0</v>
      </c>
      <c r="AS919" s="44">
        <f t="shared" si="494"/>
        <v>0</v>
      </c>
      <c r="AT919" s="44">
        <f t="shared" si="495"/>
        <v>0</v>
      </c>
      <c r="AU919" s="44">
        <f t="shared" si="496"/>
        <v>0</v>
      </c>
      <c r="AV919" s="44">
        <f>IF(M919="ПП",РПП*AA919*(U919/1.5),IF(M919="ВП",ВПр*AA919*(U919/1.5),IF(M919="РПА",РПА*AA919*(U919/1.5),IF(M919="КПА",кпа*AA919*(U919/1.5),0))))</f>
        <v>6</v>
      </c>
      <c r="AW919" s="44">
        <f t="shared" si="497"/>
        <v>0</v>
      </c>
      <c r="AX919" s="44">
        <f t="shared" si="498"/>
        <v>0</v>
      </c>
      <c r="AY919" s="44">
        <f t="shared" si="499"/>
        <v>0</v>
      </c>
      <c r="AZ919" s="44">
        <f t="shared" si="500"/>
        <v>0</v>
      </c>
      <c r="BA919" s="44">
        <f t="shared" si="501"/>
        <v>0</v>
      </c>
      <c r="BB919" s="44">
        <f t="shared" si="502"/>
        <v>0</v>
      </c>
      <c r="BC919" s="44">
        <f t="shared" si="503"/>
        <v>0</v>
      </c>
      <c r="BD919" s="44">
        <f t="shared" si="504"/>
        <v>0</v>
      </c>
      <c r="BE919" s="45">
        <f t="shared" si="505"/>
        <v>6</v>
      </c>
      <c r="BF919" s="46"/>
      <c r="BG919" s="47">
        <f t="shared" si="506"/>
        <v>0</v>
      </c>
      <c r="BH919" s="47">
        <f t="shared" si="507"/>
        <v>0</v>
      </c>
      <c r="BI919" s="47">
        <f t="shared" si="508"/>
        <v>0</v>
      </c>
      <c r="BJ919" s="48">
        <f t="shared" si="509"/>
        <v>0</v>
      </c>
      <c r="BK919" s="48">
        <f t="shared" si="510"/>
        <v>0</v>
      </c>
      <c r="BL919" s="48">
        <f t="shared" si="511"/>
        <v>6</v>
      </c>
    </row>
    <row r="920" spans="1:64" s="2" customFormat="1" ht="30" customHeight="1">
      <c r="A920" s="29" t="str">
        <f t="shared" si="478"/>
        <v>Д</v>
      </c>
      <c r="B920" s="29" t="str">
        <f t="shared" si="479"/>
        <v>М</v>
      </c>
      <c r="C920" s="30" t="s">
        <v>286</v>
      </c>
      <c r="D920" s="31" t="str">
        <f t="shared" si="480"/>
        <v>'02.04.02</v>
      </c>
      <c r="E920" s="32" t="str">
        <f t="shared" si="481"/>
        <v>Управление инфокоммуникациями и интеллектуальные системы</v>
      </c>
      <c r="F920" s="33" t="s">
        <v>154</v>
      </c>
      <c r="G920" s="33" t="s">
        <v>75</v>
      </c>
      <c r="H920" s="34"/>
      <c r="I920" s="34"/>
      <c r="J920" s="35" t="s">
        <v>292</v>
      </c>
      <c r="K920" s="36">
        <v>4</v>
      </c>
      <c r="L920" s="36">
        <v>18</v>
      </c>
      <c r="M920" s="37" t="s">
        <v>285</v>
      </c>
      <c r="N920" s="36"/>
      <c r="O920" s="36"/>
      <c r="P920" s="36"/>
      <c r="Q920" s="37"/>
      <c r="R920" s="36"/>
      <c r="S920" s="36"/>
      <c r="T920" s="36"/>
      <c r="U920" s="36">
        <v>6</v>
      </c>
      <c r="V920" s="36"/>
      <c r="W920" s="39" t="str">
        <f t="shared" si="482"/>
        <v>НФИмд</v>
      </c>
      <c r="X920" s="36" t="s">
        <v>133</v>
      </c>
      <c r="Y920" s="36">
        <v>1</v>
      </c>
      <c r="Z920" s="36">
        <v>1</v>
      </c>
      <c r="AA920" s="39">
        <f t="shared" si="483"/>
        <v>1</v>
      </c>
      <c r="AB920" s="36">
        <v>1</v>
      </c>
      <c r="AC920" s="36"/>
      <c r="AD920" s="40">
        <f t="shared" si="484"/>
        <v>1</v>
      </c>
      <c r="AE920" s="41">
        <f t="shared" si="485"/>
        <v>1</v>
      </c>
      <c r="AF920" s="41">
        <f t="shared" si="486"/>
        <v>1</v>
      </c>
      <c r="AG920" s="42" t="s">
        <v>80</v>
      </c>
      <c r="AH920" s="37" t="s">
        <v>81</v>
      </c>
      <c r="AI920" s="37" t="s">
        <v>94</v>
      </c>
      <c r="AJ920" s="51" t="s">
        <v>218</v>
      </c>
      <c r="AK920" s="37"/>
      <c r="AL920" s="44">
        <f t="shared" si="487"/>
        <v>0</v>
      </c>
      <c r="AM920" s="44">
        <f t="shared" si="488"/>
        <v>0</v>
      </c>
      <c r="AN920" s="44">
        <f t="shared" si="489"/>
        <v>0</v>
      </c>
      <c r="AO920" s="44">
        <f t="shared" si="490"/>
        <v>0</v>
      </c>
      <c r="AP920" s="44">
        <f t="shared" si="491"/>
        <v>0</v>
      </c>
      <c r="AQ920" s="44">
        <f t="shared" si="492"/>
        <v>0</v>
      </c>
      <c r="AR920" s="44">
        <f t="shared" si="493"/>
        <v>0</v>
      </c>
      <c r="AS920" s="44">
        <f t="shared" si="494"/>
        <v>0</v>
      </c>
      <c r="AT920" s="44">
        <f t="shared" si="495"/>
        <v>0</v>
      </c>
      <c r="AU920" s="44">
        <f t="shared" si="496"/>
        <v>0</v>
      </c>
      <c r="AV920" s="44">
        <f>IF(M920="ПП",РПП*AA920*(U920/1.5),IF(M920="ВП",ВПр*AA920*(U920/1.5),IF(M920="РПА",РПА*AA920*(U920/1.5),IF(M920="КПА",кпа*AA920*(U920/1.5),0))))</f>
        <v>3</v>
      </c>
      <c r="AW920" s="44">
        <f t="shared" si="497"/>
        <v>0</v>
      </c>
      <c r="AX920" s="44">
        <f t="shared" si="498"/>
        <v>0</v>
      </c>
      <c r="AY920" s="44">
        <f t="shared" si="499"/>
        <v>0</v>
      </c>
      <c r="AZ920" s="44">
        <f t="shared" si="500"/>
        <v>0</v>
      </c>
      <c r="BA920" s="44">
        <f t="shared" si="501"/>
        <v>0</v>
      </c>
      <c r="BB920" s="44">
        <f t="shared" si="502"/>
        <v>0</v>
      </c>
      <c r="BC920" s="44">
        <f t="shared" si="503"/>
        <v>0</v>
      </c>
      <c r="BD920" s="44">
        <f t="shared" si="504"/>
        <v>0</v>
      </c>
      <c r="BE920" s="45">
        <f t="shared" si="505"/>
        <v>3</v>
      </c>
      <c r="BF920" s="46"/>
      <c r="BG920" s="47">
        <f t="shared" si="506"/>
        <v>0</v>
      </c>
      <c r="BH920" s="47">
        <f t="shared" si="507"/>
        <v>0</v>
      </c>
      <c r="BI920" s="47">
        <f t="shared" si="508"/>
        <v>0</v>
      </c>
      <c r="BJ920" s="48">
        <f t="shared" si="509"/>
        <v>0</v>
      </c>
      <c r="BK920" s="48">
        <f t="shared" si="510"/>
        <v>0</v>
      </c>
      <c r="BL920" s="48">
        <f t="shared" si="511"/>
        <v>3</v>
      </c>
    </row>
    <row r="921" spans="1:64" s="2" customFormat="1" ht="30" customHeight="1">
      <c r="A921" s="29" t="str">
        <f t="shared" si="478"/>
        <v>Д</v>
      </c>
      <c r="B921" s="29" t="str">
        <f t="shared" si="479"/>
        <v>М</v>
      </c>
      <c r="C921" s="30" t="s">
        <v>286</v>
      </c>
      <c r="D921" s="31" t="str">
        <f t="shared" si="480"/>
        <v>'02.04.02</v>
      </c>
      <c r="E921" s="32" t="str">
        <f t="shared" si="481"/>
        <v>Управление инфокоммуникациями и интеллектуальные системы</v>
      </c>
      <c r="F921" s="33" t="s">
        <v>154</v>
      </c>
      <c r="G921" s="33" t="s">
        <v>75</v>
      </c>
      <c r="H921" s="34"/>
      <c r="I921" s="34"/>
      <c r="J921" s="35" t="s">
        <v>292</v>
      </c>
      <c r="K921" s="38">
        <v>4</v>
      </c>
      <c r="L921" s="36">
        <v>18</v>
      </c>
      <c r="M921" s="37" t="s">
        <v>285</v>
      </c>
      <c r="N921" s="38"/>
      <c r="O921" s="38"/>
      <c r="P921" s="38"/>
      <c r="Q921" s="37"/>
      <c r="R921" s="38"/>
      <c r="S921" s="38"/>
      <c r="T921" s="38"/>
      <c r="U921" s="38">
        <v>6</v>
      </c>
      <c r="V921" s="38"/>
      <c r="W921" s="39" t="str">
        <f t="shared" si="482"/>
        <v>НФИмд</v>
      </c>
      <c r="X921" s="36" t="s">
        <v>133</v>
      </c>
      <c r="Y921" s="36">
        <v>1</v>
      </c>
      <c r="Z921" s="36">
        <v>1</v>
      </c>
      <c r="AA921" s="39">
        <f t="shared" si="483"/>
        <v>2</v>
      </c>
      <c r="AB921" s="36">
        <v>2</v>
      </c>
      <c r="AC921" s="36"/>
      <c r="AD921" s="40">
        <f t="shared" si="484"/>
        <v>1</v>
      </c>
      <c r="AE921" s="41">
        <f t="shared" si="485"/>
        <v>1</v>
      </c>
      <c r="AF921" s="41">
        <f t="shared" si="486"/>
        <v>2</v>
      </c>
      <c r="AG921" s="42" t="s">
        <v>80</v>
      </c>
      <c r="AH921" s="37" t="s">
        <v>111</v>
      </c>
      <c r="AI921" s="37" t="s">
        <v>94</v>
      </c>
      <c r="AJ921" s="43" t="s">
        <v>274</v>
      </c>
      <c r="AK921" s="37"/>
      <c r="AL921" s="44">
        <f t="shared" si="487"/>
        <v>0</v>
      </c>
      <c r="AM921" s="44">
        <f t="shared" si="488"/>
        <v>0</v>
      </c>
      <c r="AN921" s="44">
        <f t="shared" si="489"/>
        <v>0</v>
      </c>
      <c r="AO921" s="44">
        <f t="shared" si="490"/>
        <v>0</v>
      </c>
      <c r="AP921" s="44">
        <f t="shared" si="491"/>
        <v>0</v>
      </c>
      <c r="AQ921" s="44">
        <f t="shared" si="492"/>
        <v>0</v>
      </c>
      <c r="AR921" s="44">
        <f t="shared" si="493"/>
        <v>0</v>
      </c>
      <c r="AS921" s="44">
        <f t="shared" si="494"/>
        <v>0</v>
      </c>
      <c r="AT921" s="44">
        <f t="shared" si="495"/>
        <v>0</v>
      </c>
      <c r="AU921" s="44">
        <f t="shared" si="496"/>
        <v>0</v>
      </c>
      <c r="AV921" s="44">
        <f>IF(M921="ПП",РПП*AA921*(U921/1.5),IF(M921="ВП",ВПр*AA921*(U921/1.5),IF(M921="РПА",РПА*AA921*(U921/1.5),IF(M921="КПА",кпа*AA921*(U921/1.5),0))))</f>
        <v>6</v>
      </c>
      <c r="AW921" s="44">
        <f t="shared" si="497"/>
        <v>0</v>
      </c>
      <c r="AX921" s="44">
        <f t="shared" si="498"/>
        <v>0</v>
      </c>
      <c r="AY921" s="44">
        <f t="shared" si="499"/>
        <v>0</v>
      </c>
      <c r="AZ921" s="44">
        <f t="shared" si="500"/>
        <v>0</v>
      </c>
      <c r="BA921" s="44">
        <f t="shared" si="501"/>
        <v>0</v>
      </c>
      <c r="BB921" s="44">
        <f t="shared" si="502"/>
        <v>0</v>
      </c>
      <c r="BC921" s="44">
        <f t="shared" si="503"/>
        <v>0</v>
      </c>
      <c r="BD921" s="44">
        <f t="shared" si="504"/>
        <v>0</v>
      </c>
      <c r="BE921" s="45">
        <f t="shared" si="505"/>
        <v>6</v>
      </c>
      <c r="BF921" s="46"/>
      <c r="BG921" s="47">
        <f t="shared" si="506"/>
        <v>0</v>
      </c>
      <c r="BH921" s="47">
        <f t="shared" si="507"/>
        <v>0</v>
      </c>
      <c r="BI921" s="47">
        <f t="shared" si="508"/>
        <v>0</v>
      </c>
      <c r="BJ921" s="48">
        <f t="shared" si="509"/>
        <v>0</v>
      </c>
      <c r="BK921" s="48">
        <f t="shared" si="510"/>
        <v>0</v>
      </c>
      <c r="BL921" s="48">
        <f t="shared" si="511"/>
        <v>6</v>
      </c>
    </row>
    <row r="922" spans="1:64" s="2" customFormat="1" ht="30" customHeight="1">
      <c r="A922" s="29" t="str">
        <f t="shared" si="478"/>
        <v>Д</v>
      </c>
      <c r="B922" s="29" t="str">
        <f t="shared" si="479"/>
        <v>М</v>
      </c>
      <c r="C922" s="30" t="s">
        <v>286</v>
      </c>
      <c r="D922" s="31" t="str">
        <f t="shared" si="480"/>
        <v>'02.04.02</v>
      </c>
      <c r="E922" s="32" t="str">
        <f t="shared" si="481"/>
        <v>Управление инфокоммуникациями и интеллектуальные системы</v>
      </c>
      <c r="F922" s="33" t="s">
        <v>154</v>
      </c>
      <c r="G922" s="33" t="s">
        <v>75</v>
      </c>
      <c r="H922" s="34"/>
      <c r="I922" s="34"/>
      <c r="J922" s="35" t="s">
        <v>171</v>
      </c>
      <c r="K922" s="36">
        <v>4</v>
      </c>
      <c r="L922" s="36">
        <v>18</v>
      </c>
      <c r="M922" s="37" t="s">
        <v>173</v>
      </c>
      <c r="N922" s="36"/>
      <c r="O922" s="36"/>
      <c r="P922" s="36"/>
      <c r="Q922" s="37"/>
      <c r="R922" s="36"/>
      <c r="S922" s="36"/>
      <c r="T922" s="36"/>
      <c r="U922" s="36">
        <v>15</v>
      </c>
      <c r="V922" s="36"/>
      <c r="W922" s="39" t="str">
        <f t="shared" si="482"/>
        <v>НФИмд</v>
      </c>
      <c r="X922" s="36" t="s">
        <v>133</v>
      </c>
      <c r="Y922" s="36">
        <v>1</v>
      </c>
      <c r="Z922" s="36">
        <v>1</v>
      </c>
      <c r="AA922" s="39">
        <f t="shared" si="483"/>
        <v>3</v>
      </c>
      <c r="AB922" s="36">
        <v>1</v>
      </c>
      <c r="AC922" s="36">
        <v>2</v>
      </c>
      <c r="AD922" s="40">
        <f t="shared" si="484"/>
        <v>1</v>
      </c>
      <c r="AE922" s="41">
        <f t="shared" si="485"/>
        <v>1</v>
      </c>
      <c r="AF922" s="41">
        <f t="shared" si="486"/>
        <v>3</v>
      </c>
      <c r="AG922" s="42" t="s">
        <v>80</v>
      </c>
      <c r="AH922" s="37" t="s">
        <v>169</v>
      </c>
      <c r="AI922" s="37"/>
      <c r="AJ922" s="55" t="s">
        <v>170</v>
      </c>
      <c r="AK922" s="37"/>
      <c r="AL922" s="44">
        <f t="shared" si="487"/>
        <v>0</v>
      </c>
      <c r="AM922" s="44">
        <f t="shared" si="488"/>
        <v>0</v>
      </c>
      <c r="AN922" s="44">
        <f t="shared" si="489"/>
        <v>0</v>
      </c>
      <c r="AO922" s="44">
        <f t="shared" si="490"/>
        <v>0</v>
      </c>
      <c r="AP922" s="44">
        <f t="shared" si="491"/>
        <v>0</v>
      </c>
      <c r="AQ922" s="44">
        <f t="shared" si="492"/>
        <v>0</v>
      </c>
      <c r="AR922" s="44">
        <f t="shared" si="493"/>
        <v>0</v>
      </c>
      <c r="AS922" s="44">
        <f t="shared" si="494"/>
        <v>0</v>
      </c>
      <c r="AT922" s="44">
        <f t="shared" si="495"/>
        <v>0</v>
      </c>
      <c r="AU922" s="44">
        <f t="shared" si="496"/>
        <v>0</v>
      </c>
      <c r="AV922" s="44">
        <f>IF(M922="ПП",РПП*AA922*(U922/1.5),IF(M922="ВП",ВПр*AA922*(U922/1.5),IF(M922="РПА",РПА*AA922*(U922/1.5),IF(M922="КПА",кпа*AA922*(U922/1.5),0))))</f>
        <v>45</v>
      </c>
      <c r="AW922" s="44">
        <f t="shared" si="497"/>
        <v>0</v>
      </c>
      <c r="AX922" s="44">
        <f t="shared" si="498"/>
        <v>0</v>
      </c>
      <c r="AY922" s="44">
        <f t="shared" si="499"/>
        <v>0</v>
      </c>
      <c r="AZ922" s="44">
        <f t="shared" si="500"/>
        <v>0</v>
      </c>
      <c r="BA922" s="44">
        <f t="shared" si="501"/>
        <v>0</v>
      </c>
      <c r="BB922" s="44">
        <f t="shared" si="502"/>
        <v>0</v>
      </c>
      <c r="BC922" s="44">
        <f t="shared" si="503"/>
        <v>0</v>
      </c>
      <c r="BD922" s="44">
        <f t="shared" si="504"/>
        <v>0</v>
      </c>
      <c r="BE922" s="45">
        <f t="shared" si="505"/>
        <v>45</v>
      </c>
      <c r="BF922" s="46"/>
      <c r="BG922" s="47">
        <f t="shared" si="506"/>
        <v>0</v>
      </c>
      <c r="BH922" s="47">
        <f t="shared" si="507"/>
        <v>0</v>
      </c>
      <c r="BI922" s="47">
        <f t="shared" si="508"/>
        <v>0</v>
      </c>
      <c r="BJ922" s="48">
        <f t="shared" si="509"/>
        <v>0</v>
      </c>
      <c r="BK922" s="48">
        <f t="shared" si="510"/>
        <v>0</v>
      </c>
      <c r="BL922" s="48">
        <f t="shared" si="511"/>
        <v>45</v>
      </c>
    </row>
    <row r="923" spans="1:64" s="2" customFormat="1" ht="30" customHeight="1">
      <c r="A923" s="29" t="str">
        <f t="shared" si="478"/>
        <v>Д</v>
      </c>
      <c r="B923" s="29" t="str">
        <f t="shared" si="479"/>
        <v>М</v>
      </c>
      <c r="C923" s="30" t="s">
        <v>286</v>
      </c>
      <c r="D923" s="31" t="str">
        <f t="shared" si="480"/>
        <v>'02.04.02</v>
      </c>
      <c r="E923" s="32" t="str">
        <f t="shared" si="481"/>
        <v>Управление инфокоммуникациями и интеллектуальные системы</v>
      </c>
      <c r="F923" s="33" t="s">
        <v>154</v>
      </c>
      <c r="G923" s="33" t="s">
        <v>75</v>
      </c>
      <c r="H923" s="34"/>
      <c r="I923" s="34"/>
      <c r="J923" s="35" t="s">
        <v>171</v>
      </c>
      <c r="K923" s="36">
        <v>4</v>
      </c>
      <c r="L923" s="36">
        <v>18</v>
      </c>
      <c r="M923" s="37" t="s">
        <v>173</v>
      </c>
      <c r="N923" s="36"/>
      <c r="O923" s="36"/>
      <c r="P923" s="36"/>
      <c r="Q923" s="37"/>
      <c r="R923" s="36"/>
      <c r="S923" s="36"/>
      <c r="T923" s="36"/>
      <c r="U923" s="36">
        <v>15</v>
      </c>
      <c r="V923" s="36"/>
      <c r="W923" s="39" t="str">
        <f t="shared" si="482"/>
        <v>НФИмд</v>
      </c>
      <c r="X923" s="36" t="s">
        <v>133</v>
      </c>
      <c r="Y923" s="36">
        <v>1</v>
      </c>
      <c r="Z923" s="36">
        <v>1</v>
      </c>
      <c r="AA923" s="39">
        <f t="shared" si="483"/>
        <v>3</v>
      </c>
      <c r="AB923" s="36">
        <v>2</v>
      </c>
      <c r="AC923" s="36">
        <v>1</v>
      </c>
      <c r="AD923" s="40">
        <f t="shared" si="484"/>
        <v>1</v>
      </c>
      <c r="AE923" s="41">
        <f t="shared" si="485"/>
        <v>1</v>
      </c>
      <c r="AF923" s="41">
        <f t="shared" si="486"/>
        <v>3</v>
      </c>
      <c r="AG923" s="42" t="s">
        <v>80</v>
      </c>
      <c r="AH923" s="37" t="s">
        <v>81</v>
      </c>
      <c r="AI923" s="37" t="s">
        <v>94</v>
      </c>
      <c r="AJ923" s="43" t="s">
        <v>197</v>
      </c>
      <c r="AK923" s="37"/>
      <c r="AL923" s="44">
        <f t="shared" si="487"/>
        <v>0</v>
      </c>
      <c r="AM923" s="44">
        <f t="shared" si="488"/>
        <v>0</v>
      </c>
      <c r="AN923" s="44">
        <f t="shared" si="489"/>
        <v>0</v>
      </c>
      <c r="AO923" s="44">
        <f t="shared" si="490"/>
        <v>0</v>
      </c>
      <c r="AP923" s="44">
        <f t="shared" si="491"/>
        <v>0</v>
      </c>
      <c r="AQ923" s="44">
        <f t="shared" si="492"/>
        <v>0</v>
      </c>
      <c r="AR923" s="44">
        <f t="shared" si="493"/>
        <v>0</v>
      </c>
      <c r="AS923" s="44">
        <f t="shared" si="494"/>
        <v>0</v>
      </c>
      <c r="AT923" s="44">
        <f t="shared" si="495"/>
        <v>0</v>
      </c>
      <c r="AU923" s="44">
        <f t="shared" si="496"/>
        <v>0</v>
      </c>
      <c r="AV923" s="44">
        <f>IF(M923="ПП",РПП*AA923*(U923/1.5),IF(M923="ВП",ВПр*AA923*(U923/1.5),IF(M923="РПА",РПА*AA923*(U923/1.5),IF(M923="КПА",кпа*AA923*(U923/1.5),0))))</f>
        <v>45</v>
      </c>
      <c r="AW923" s="44">
        <f t="shared" si="497"/>
        <v>0</v>
      </c>
      <c r="AX923" s="44">
        <f t="shared" si="498"/>
        <v>0</v>
      </c>
      <c r="AY923" s="44">
        <f t="shared" si="499"/>
        <v>0</v>
      </c>
      <c r="AZ923" s="44">
        <f t="shared" si="500"/>
        <v>0</v>
      </c>
      <c r="BA923" s="44">
        <f t="shared" si="501"/>
        <v>0</v>
      </c>
      <c r="BB923" s="44">
        <f t="shared" si="502"/>
        <v>0</v>
      </c>
      <c r="BC923" s="44">
        <f t="shared" si="503"/>
        <v>0</v>
      </c>
      <c r="BD923" s="44">
        <f t="shared" si="504"/>
        <v>0</v>
      </c>
      <c r="BE923" s="45">
        <f t="shared" si="505"/>
        <v>45</v>
      </c>
      <c r="BF923" s="46"/>
      <c r="BG923" s="47">
        <f t="shared" si="506"/>
        <v>0</v>
      </c>
      <c r="BH923" s="47">
        <f t="shared" si="507"/>
        <v>0</v>
      </c>
      <c r="BI923" s="47">
        <f t="shared" si="508"/>
        <v>0</v>
      </c>
      <c r="BJ923" s="48">
        <f t="shared" si="509"/>
        <v>0</v>
      </c>
      <c r="BK923" s="48">
        <f t="shared" si="510"/>
        <v>0</v>
      </c>
      <c r="BL923" s="48">
        <f t="shared" si="511"/>
        <v>45</v>
      </c>
    </row>
    <row r="924" spans="1:64" s="2" customFormat="1" ht="30" customHeight="1">
      <c r="A924" s="29" t="str">
        <f t="shared" si="478"/>
        <v>Д</v>
      </c>
      <c r="B924" s="29" t="str">
        <f t="shared" si="479"/>
        <v>М</v>
      </c>
      <c r="C924" s="30" t="s">
        <v>286</v>
      </c>
      <c r="D924" s="31" t="str">
        <f t="shared" si="480"/>
        <v>'02.04.02</v>
      </c>
      <c r="E924" s="32" t="str">
        <f t="shared" si="481"/>
        <v>Управление инфокоммуникациями и интеллектуальные системы</v>
      </c>
      <c r="F924" s="33" t="s">
        <v>154</v>
      </c>
      <c r="G924" s="33" t="s">
        <v>75</v>
      </c>
      <c r="H924" s="34"/>
      <c r="I924" s="34"/>
      <c r="J924" s="35" t="s">
        <v>171</v>
      </c>
      <c r="K924" s="36">
        <v>4</v>
      </c>
      <c r="L924" s="36">
        <v>18</v>
      </c>
      <c r="M924" s="37" t="s">
        <v>173</v>
      </c>
      <c r="N924" s="36"/>
      <c r="O924" s="36"/>
      <c r="P924" s="36"/>
      <c r="Q924" s="37"/>
      <c r="R924" s="36"/>
      <c r="S924" s="36"/>
      <c r="T924" s="36"/>
      <c r="U924" s="36">
        <v>15</v>
      </c>
      <c r="V924" s="36"/>
      <c r="W924" s="39" t="str">
        <f t="shared" si="482"/>
        <v>НФИмд</v>
      </c>
      <c r="X924" s="36" t="s">
        <v>133</v>
      </c>
      <c r="Y924" s="36">
        <v>1</v>
      </c>
      <c r="Z924" s="36">
        <v>1</v>
      </c>
      <c r="AA924" s="39">
        <f t="shared" si="483"/>
        <v>3</v>
      </c>
      <c r="AB924" s="36">
        <v>1</v>
      </c>
      <c r="AC924" s="36">
        <v>2</v>
      </c>
      <c r="AD924" s="40">
        <f t="shared" si="484"/>
        <v>1</v>
      </c>
      <c r="AE924" s="41">
        <f t="shared" si="485"/>
        <v>1</v>
      </c>
      <c r="AF924" s="41">
        <f t="shared" si="486"/>
        <v>3</v>
      </c>
      <c r="AG924" s="42" t="s">
        <v>80</v>
      </c>
      <c r="AH924" s="37" t="s">
        <v>81</v>
      </c>
      <c r="AI924" s="37" t="s">
        <v>94</v>
      </c>
      <c r="AJ924" s="43" t="s">
        <v>138</v>
      </c>
      <c r="AK924" s="37"/>
      <c r="AL924" s="44">
        <f t="shared" si="487"/>
        <v>0</v>
      </c>
      <c r="AM924" s="44">
        <f t="shared" si="488"/>
        <v>0</v>
      </c>
      <c r="AN924" s="44">
        <f t="shared" si="489"/>
        <v>0</v>
      </c>
      <c r="AO924" s="44">
        <f t="shared" si="490"/>
        <v>0</v>
      </c>
      <c r="AP924" s="44">
        <f t="shared" si="491"/>
        <v>0</v>
      </c>
      <c r="AQ924" s="44">
        <f t="shared" si="492"/>
        <v>0</v>
      </c>
      <c r="AR924" s="44">
        <f t="shared" si="493"/>
        <v>0</v>
      </c>
      <c r="AS924" s="44">
        <f t="shared" si="494"/>
        <v>0</v>
      </c>
      <c r="AT924" s="44">
        <f t="shared" si="495"/>
        <v>0</v>
      </c>
      <c r="AU924" s="44">
        <f t="shared" si="496"/>
        <v>0</v>
      </c>
      <c r="AV924" s="44">
        <f>IF(M924="ПП",РПП*AA924*(U924/1.5),IF(M924="ВП",ВПр*AA924*(U924/1.5),IF(M924="РПА",РПА*AA924*(U924/1.5),IF(M924="КПА",кпа*AA924*(U924/1.5),0))))</f>
        <v>45</v>
      </c>
      <c r="AW924" s="44">
        <f t="shared" si="497"/>
        <v>0</v>
      </c>
      <c r="AX924" s="44">
        <f t="shared" si="498"/>
        <v>0</v>
      </c>
      <c r="AY924" s="44">
        <f t="shared" si="499"/>
        <v>0</v>
      </c>
      <c r="AZ924" s="44">
        <f t="shared" si="500"/>
        <v>0</v>
      </c>
      <c r="BA924" s="44">
        <f t="shared" si="501"/>
        <v>0</v>
      </c>
      <c r="BB924" s="44">
        <f t="shared" si="502"/>
        <v>0</v>
      </c>
      <c r="BC924" s="44">
        <f t="shared" si="503"/>
        <v>0</v>
      </c>
      <c r="BD924" s="44">
        <f t="shared" si="504"/>
        <v>0</v>
      </c>
      <c r="BE924" s="45">
        <f t="shared" si="505"/>
        <v>45</v>
      </c>
      <c r="BF924" s="46"/>
      <c r="BG924" s="47">
        <f t="shared" si="506"/>
        <v>0</v>
      </c>
      <c r="BH924" s="47">
        <f t="shared" si="507"/>
        <v>0</v>
      </c>
      <c r="BI924" s="47">
        <f t="shared" si="508"/>
        <v>0</v>
      </c>
      <c r="BJ924" s="48">
        <f t="shared" si="509"/>
        <v>0</v>
      </c>
      <c r="BK924" s="48">
        <f t="shared" si="510"/>
        <v>0</v>
      </c>
      <c r="BL924" s="48">
        <f t="shared" si="511"/>
        <v>45</v>
      </c>
    </row>
    <row r="925" spans="1:64" s="2" customFormat="1" ht="30" customHeight="1">
      <c r="A925" s="29" t="str">
        <f t="shared" si="478"/>
        <v>Д</v>
      </c>
      <c r="B925" s="29" t="str">
        <f t="shared" si="479"/>
        <v>М</v>
      </c>
      <c r="C925" s="30" t="s">
        <v>286</v>
      </c>
      <c r="D925" s="31" t="str">
        <f t="shared" si="480"/>
        <v>'02.04.02</v>
      </c>
      <c r="E925" s="32" t="str">
        <f t="shared" si="481"/>
        <v>Управление инфокоммуникациями и интеллектуальные системы</v>
      </c>
      <c r="F925" s="33" t="s">
        <v>154</v>
      </c>
      <c r="G925" s="33" t="s">
        <v>75</v>
      </c>
      <c r="H925" s="34"/>
      <c r="I925" s="34"/>
      <c r="J925" s="35" t="s">
        <v>171</v>
      </c>
      <c r="K925" s="36">
        <v>4</v>
      </c>
      <c r="L925" s="36">
        <v>18</v>
      </c>
      <c r="M925" s="37" t="s">
        <v>173</v>
      </c>
      <c r="N925" s="36"/>
      <c r="O925" s="36"/>
      <c r="P925" s="36"/>
      <c r="Q925" s="37"/>
      <c r="R925" s="36"/>
      <c r="S925" s="36"/>
      <c r="T925" s="36"/>
      <c r="U925" s="36">
        <v>15</v>
      </c>
      <c r="V925" s="36"/>
      <c r="W925" s="39" t="str">
        <f t="shared" si="482"/>
        <v>НФИмд</v>
      </c>
      <c r="X925" s="36" t="s">
        <v>133</v>
      </c>
      <c r="Y925" s="36">
        <v>1</v>
      </c>
      <c r="Z925" s="36">
        <v>1</v>
      </c>
      <c r="AA925" s="39">
        <f t="shared" si="483"/>
        <v>2</v>
      </c>
      <c r="AB925" s="36">
        <v>2</v>
      </c>
      <c r="AC925" s="36"/>
      <c r="AD925" s="40">
        <f t="shared" si="484"/>
        <v>1</v>
      </c>
      <c r="AE925" s="41">
        <f t="shared" si="485"/>
        <v>1</v>
      </c>
      <c r="AF925" s="41">
        <f t="shared" si="486"/>
        <v>2</v>
      </c>
      <c r="AG925" s="42" t="s">
        <v>80</v>
      </c>
      <c r="AH925" s="37" t="s">
        <v>111</v>
      </c>
      <c r="AI925" s="37" t="s">
        <v>94</v>
      </c>
      <c r="AJ925" s="43" t="s">
        <v>255</v>
      </c>
      <c r="AK925" s="37"/>
      <c r="AL925" s="44">
        <f t="shared" si="487"/>
        <v>0</v>
      </c>
      <c r="AM925" s="44">
        <f t="shared" si="488"/>
        <v>0</v>
      </c>
      <c r="AN925" s="44">
        <f t="shared" si="489"/>
        <v>0</v>
      </c>
      <c r="AO925" s="44">
        <f t="shared" si="490"/>
        <v>0</v>
      </c>
      <c r="AP925" s="44">
        <f t="shared" si="491"/>
        <v>0</v>
      </c>
      <c r="AQ925" s="44">
        <f t="shared" si="492"/>
        <v>0</v>
      </c>
      <c r="AR925" s="44">
        <f t="shared" si="493"/>
        <v>0</v>
      </c>
      <c r="AS925" s="44">
        <f t="shared" si="494"/>
        <v>0</v>
      </c>
      <c r="AT925" s="44">
        <f t="shared" si="495"/>
        <v>0</v>
      </c>
      <c r="AU925" s="44">
        <f t="shared" si="496"/>
        <v>0</v>
      </c>
      <c r="AV925" s="44">
        <f>IF(M925="ПП",РПП*AA925*(U925/1.5),IF(M925="ВП",ВПр*AA925*(U925/1.5),IF(M925="РПА",РПА*AA925*(U925/1.5),IF(M925="КПА",кпа*AA925*(U925/1.5),0))))</f>
        <v>30</v>
      </c>
      <c r="AW925" s="44">
        <f t="shared" si="497"/>
        <v>0</v>
      </c>
      <c r="AX925" s="44">
        <f t="shared" si="498"/>
        <v>0</v>
      </c>
      <c r="AY925" s="44">
        <f t="shared" si="499"/>
        <v>0</v>
      </c>
      <c r="AZ925" s="44">
        <f t="shared" si="500"/>
        <v>0</v>
      </c>
      <c r="BA925" s="44">
        <f t="shared" si="501"/>
        <v>0</v>
      </c>
      <c r="BB925" s="44">
        <f t="shared" si="502"/>
        <v>0</v>
      </c>
      <c r="BC925" s="44">
        <f t="shared" si="503"/>
        <v>0</v>
      </c>
      <c r="BD925" s="44">
        <f t="shared" si="504"/>
        <v>0</v>
      </c>
      <c r="BE925" s="45">
        <f t="shared" si="505"/>
        <v>30</v>
      </c>
      <c r="BF925" s="46"/>
      <c r="BG925" s="47">
        <f t="shared" si="506"/>
        <v>0</v>
      </c>
      <c r="BH925" s="47">
        <f t="shared" si="507"/>
        <v>0</v>
      </c>
      <c r="BI925" s="47">
        <f t="shared" si="508"/>
        <v>0</v>
      </c>
      <c r="BJ925" s="48">
        <f t="shared" si="509"/>
        <v>0</v>
      </c>
      <c r="BK925" s="48">
        <f t="shared" si="510"/>
        <v>0</v>
      </c>
      <c r="BL925" s="48">
        <f t="shared" si="511"/>
        <v>30</v>
      </c>
    </row>
    <row r="926" spans="1:64" s="2" customFormat="1" ht="30" customHeight="1">
      <c r="A926" s="29" t="str">
        <f t="shared" si="478"/>
        <v>Д</v>
      </c>
      <c r="B926" s="29" t="str">
        <f t="shared" si="479"/>
        <v>М</v>
      </c>
      <c r="C926" s="30" t="s">
        <v>286</v>
      </c>
      <c r="D926" s="31" t="str">
        <f t="shared" si="480"/>
        <v>'02.04.02</v>
      </c>
      <c r="E926" s="32" t="str">
        <f t="shared" si="481"/>
        <v>Управление инфокоммуникациями и интеллектуальные системы</v>
      </c>
      <c r="F926" s="33" t="s">
        <v>154</v>
      </c>
      <c r="G926" s="33" t="s">
        <v>75</v>
      </c>
      <c r="H926" s="34"/>
      <c r="I926" s="34"/>
      <c r="J926" s="35" t="s">
        <v>171</v>
      </c>
      <c r="K926" s="36">
        <v>4</v>
      </c>
      <c r="L926" s="36">
        <v>18</v>
      </c>
      <c r="M926" s="37" t="s">
        <v>173</v>
      </c>
      <c r="N926" s="36"/>
      <c r="O926" s="36"/>
      <c r="P926" s="36"/>
      <c r="Q926" s="37"/>
      <c r="R926" s="36"/>
      <c r="S926" s="36"/>
      <c r="T926" s="36"/>
      <c r="U926" s="36">
        <v>15</v>
      </c>
      <c r="V926" s="36"/>
      <c r="W926" s="39" t="str">
        <f t="shared" si="482"/>
        <v>НФИмд</v>
      </c>
      <c r="X926" s="36" t="s">
        <v>133</v>
      </c>
      <c r="Y926" s="36">
        <v>1</v>
      </c>
      <c r="Z926" s="36">
        <v>1</v>
      </c>
      <c r="AA926" s="39">
        <f t="shared" si="483"/>
        <v>1</v>
      </c>
      <c r="AB926" s="36">
        <v>1</v>
      </c>
      <c r="AC926" s="36"/>
      <c r="AD926" s="40">
        <f t="shared" si="484"/>
        <v>1</v>
      </c>
      <c r="AE926" s="41">
        <f t="shared" si="485"/>
        <v>1</v>
      </c>
      <c r="AF926" s="41">
        <f t="shared" si="486"/>
        <v>1</v>
      </c>
      <c r="AG926" s="42" t="s">
        <v>80</v>
      </c>
      <c r="AH926" s="37" t="s">
        <v>81</v>
      </c>
      <c r="AI926" s="37" t="s">
        <v>94</v>
      </c>
      <c r="AJ926" s="50" t="s">
        <v>218</v>
      </c>
      <c r="AK926" s="37"/>
      <c r="AL926" s="44">
        <f t="shared" si="487"/>
        <v>0</v>
      </c>
      <c r="AM926" s="44">
        <f t="shared" si="488"/>
        <v>0</v>
      </c>
      <c r="AN926" s="44">
        <f t="shared" si="489"/>
        <v>0</v>
      </c>
      <c r="AO926" s="44">
        <f t="shared" si="490"/>
        <v>0</v>
      </c>
      <c r="AP926" s="44">
        <f t="shared" si="491"/>
        <v>0</v>
      </c>
      <c r="AQ926" s="44">
        <f t="shared" si="492"/>
        <v>0</v>
      </c>
      <c r="AR926" s="44">
        <f t="shared" si="493"/>
        <v>0</v>
      </c>
      <c r="AS926" s="44">
        <f t="shared" si="494"/>
        <v>0</v>
      </c>
      <c r="AT926" s="44">
        <f t="shared" si="495"/>
        <v>0</v>
      </c>
      <c r="AU926" s="44">
        <f t="shared" si="496"/>
        <v>0</v>
      </c>
      <c r="AV926" s="44">
        <f>IF(M926="ПП",РПП*AA926*(U926/1.5),IF(M926="ВП",ВПр*AA926*(U926/1.5),IF(M926="РПА",РПА*AA926*(U926/1.5),IF(M926="КПА",кпа*AA926*(U926/1.5),0))))</f>
        <v>15</v>
      </c>
      <c r="AW926" s="44">
        <f t="shared" si="497"/>
        <v>0</v>
      </c>
      <c r="AX926" s="44">
        <f t="shared" si="498"/>
        <v>0</v>
      </c>
      <c r="AY926" s="44">
        <f t="shared" si="499"/>
        <v>0</v>
      </c>
      <c r="AZ926" s="44">
        <f t="shared" si="500"/>
        <v>0</v>
      </c>
      <c r="BA926" s="44">
        <f t="shared" si="501"/>
        <v>0</v>
      </c>
      <c r="BB926" s="44">
        <f t="shared" si="502"/>
        <v>0</v>
      </c>
      <c r="BC926" s="44">
        <f t="shared" si="503"/>
        <v>0</v>
      </c>
      <c r="BD926" s="44">
        <f t="shared" si="504"/>
        <v>0</v>
      </c>
      <c r="BE926" s="45">
        <f t="shared" si="505"/>
        <v>15</v>
      </c>
      <c r="BF926" s="46"/>
      <c r="BG926" s="47">
        <f t="shared" si="506"/>
        <v>0</v>
      </c>
      <c r="BH926" s="47">
        <f t="shared" si="507"/>
        <v>0</v>
      </c>
      <c r="BI926" s="47">
        <f t="shared" si="508"/>
        <v>0</v>
      </c>
      <c r="BJ926" s="48">
        <f t="shared" si="509"/>
        <v>0</v>
      </c>
      <c r="BK926" s="48">
        <f t="shared" si="510"/>
        <v>0</v>
      </c>
      <c r="BL926" s="48">
        <f t="shared" si="511"/>
        <v>15</v>
      </c>
    </row>
    <row r="927" spans="1:64" s="2" customFormat="1" ht="30" customHeight="1">
      <c r="A927" s="29" t="str">
        <f t="shared" si="478"/>
        <v>Д</v>
      </c>
      <c r="B927" s="29" t="str">
        <f t="shared" si="479"/>
        <v>М</v>
      </c>
      <c r="C927" s="30" t="s">
        <v>286</v>
      </c>
      <c r="D927" s="31" t="str">
        <f t="shared" si="480"/>
        <v>'02.04.02</v>
      </c>
      <c r="E927" s="32" t="str">
        <f t="shared" si="481"/>
        <v>Управление инфокоммуникациями и интеллектуальные системы</v>
      </c>
      <c r="F927" s="33" t="s">
        <v>154</v>
      </c>
      <c r="G927" s="33" t="s">
        <v>75</v>
      </c>
      <c r="H927" s="34"/>
      <c r="I927" s="34"/>
      <c r="J927" s="35" t="s">
        <v>171</v>
      </c>
      <c r="K927" s="36">
        <v>4</v>
      </c>
      <c r="L927" s="36">
        <v>18</v>
      </c>
      <c r="M927" s="37" t="s">
        <v>173</v>
      </c>
      <c r="N927" s="36"/>
      <c r="O927" s="36"/>
      <c r="P927" s="36"/>
      <c r="Q927" s="37"/>
      <c r="R927" s="36"/>
      <c r="S927" s="36"/>
      <c r="T927" s="36"/>
      <c r="U927" s="36">
        <v>15</v>
      </c>
      <c r="V927" s="36"/>
      <c r="W927" s="39" t="str">
        <f t="shared" si="482"/>
        <v>НФИмд</v>
      </c>
      <c r="X927" s="36" t="s">
        <v>133</v>
      </c>
      <c r="Y927" s="36">
        <v>1</v>
      </c>
      <c r="Z927" s="36">
        <v>1</v>
      </c>
      <c r="AA927" s="39">
        <f t="shared" si="483"/>
        <v>2</v>
      </c>
      <c r="AB927" s="36">
        <v>2</v>
      </c>
      <c r="AC927" s="36"/>
      <c r="AD927" s="40">
        <f t="shared" si="484"/>
        <v>1</v>
      </c>
      <c r="AE927" s="41">
        <f t="shared" si="485"/>
        <v>1</v>
      </c>
      <c r="AF927" s="41">
        <f t="shared" si="486"/>
        <v>2</v>
      </c>
      <c r="AG927" s="42" t="s">
        <v>80</v>
      </c>
      <c r="AH927" s="37" t="s">
        <v>111</v>
      </c>
      <c r="AI927" s="37" t="s">
        <v>94</v>
      </c>
      <c r="AJ927" s="43" t="s">
        <v>274</v>
      </c>
      <c r="AK927" s="37"/>
      <c r="AL927" s="44">
        <f t="shared" si="487"/>
        <v>0</v>
      </c>
      <c r="AM927" s="44">
        <f t="shared" si="488"/>
        <v>0</v>
      </c>
      <c r="AN927" s="44">
        <f t="shared" si="489"/>
        <v>0</v>
      </c>
      <c r="AO927" s="44">
        <f t="shared" si="490"/>
        <v>0</v>
      </c>
      <c r="AP927" s="44">
        <f t="shared" si="491"/>
        <v>0</v>
      </c>
      <c r="AQ927" s="44">
        <f t="shared" si="492"/>
        <v>0</v>
      </c>
      <c r="AR927" s="44">
        <f t="shared" si="493"/>
        <v>0</v>
      </c>
      <c r="AS927" s="44">
        <f t="shared" si="494"/>
        <v>0</v>
      </c>
      <c r="AT927" s="44">
        <f t="shared" si="495"/>
        <v>0</v>
      </c>
      <c r="AU927" s="44">
        <f t="shared" si="496"/>
        <v>0</v>
      </c>
      <c r="AV927" s="44">
        <f>IF(M927="ПП",РПП*AA927*(U927/1.5),IF(M927="ВП",ВПр*AA927*(U927/1.5),IF(M927="РПА",РПА*AA927*(U927/1.5),IF(M927="КПА",кпа*AA927*(U927/1.5),0))))</f>
        <v>30</v>
      </c>
      <c r="AW927" s="44">
        <f t="shared" si="497"/>
        <v>0</v>
      </c>
      <c r="AX927" s="44">
        <f t="shared" si="498"/>
        <v>0</v>
      </c>
      <c r="AY927" s="44">
        <f t="shared" si="499"/>
        <v>0</v>
      </c>
      <c r="AZ927" s="44">
        <f t="shared" si="500"/>
        <v>0</v>
      </c>
      <c r="BA927" s="44">
        <f t="shared" si="501"/>
        <v>0</v>
      </c>
      <c r="BB927" s="44">
        <f t="shared" si="502"/>
        <v>0</v>
      </c>
      <c r="BC927" s="44">
        <f t="shared" si="503"/>
        <v>0</v>
      </c>
      <c r="BD927" s="44">
        <f t="shared" si="504"/>
        <v>0</v>
      </c>
      <c r="BE927" s="45">
        <f t="shared" si="505"/>
        <v>30</v>
      </c>
      <c r="BF927" s="46"/>
      <c r="BG927" s="47">
        <f t="shared" si="506"/>
        <v>0</v>
      </c>
      <c r="BH927" s="47">
        <f t="shared" si="507"/>
        <v>0</v>
      </c>
      <c r="BI927" s="47">
        <f t="shared" si="508"/>
        <v>0</v>
      </c>
      <c r="BJ927" s="48">
        <f t="shared" si="509"/>
        <v>0</v>
      </c>
      <c r="BK927" s="48">
        <f t="shared" si="510"/>
        <v>0</v>
      </c>
      <c r="BL927" s="48">
        <f t="shared" si="511"/>
        <v>30</v>
      </c>
    </row>
    <row r="928" spans="1:64" s="2" customFormat="1" ht="30" customHeight="1">
      <c r="A928" s="29" t="str">
        <f t="shared" si="478"/>
        <v>Д</v>
      </c>
      <c r="B928" s="29" t="str">
        <f t="shared" si="479"/>
        <v>М</v>
      </c>
      <c r="C928" s="30" t="s">
        <v>286</v>
      </c>
      <c r="D928" s="31" t="str">
        <f t="shared" si="480"/>
        <v>'02.04.02</v>
      </c>
      <c r="E928" s="32" t="str">
        <f t="shared" si="481"/>
        <v>Управление инфокоммуникациями и интеллектуальные системы</v>
      </c>
      <c r="F928" s="33" t="s">
        <v>174</v>
      </c>
      <c r="G928" s="33" t="s">
        <v>75</v>
      </c>
      <c r="H928" s="34"/>
      <c r="I928" s="34"/>
      <c r="J928" s="35" t="s">
        <v>175</v>
      </c>
      <c r="K928" s="36">
        <v>4</v>
      </c>
      <c r="L928" s="36">
        <v>18</v>
      </c>
      <c r="M928" s="37" t="s">
        <v>176</v>
      </c>
      <c r="N928" s="36"/>
      <c r="O928" s="36"/>
      <c r="P928" s="36"/>
      <c r="Q928" s="37" t="s">
        <v>177</v>
      </c>
      <c r="R928" s="36"/>
      <c r="S928" s="36"/>
      <c r="T928" s="36"/>
      <c r="U928" s="36"/>
      <c r="V928" s="36"/>
      <c r="W928" s="39" t="str">
        <f t="shared" si="482"/>
        <v>НФИмд</v>
      </c>
      <c r="X928" s="36" t="s">
        <v>133</v>
      </c>
      <c r="Y928" s="36">
        <v>1</v>
      </c>
      <c r="Z928" s="36">
        <v>1</v>
      </c>
      <c r="AA928" s="39">
        <f t="shared" si="483"/>
        <v>3</v>
      </c>
      <c r="AB928" s="36">
        <v>1</v>
      </c>
      <c r="AC928" s="36">
        <v>2</v>
      </c>
      <c r="AD928" s="40">
        <f t="shared" si="484"/>
        <v>1</v>
      </c>
      <c r="AE928" s="41">
        <f t="shared" si="485"/>
        <v>1</v>
      </c>
      <c r="AF928" s="41">
        <f t="shared" si="486"/>
        <v>3</v>
      </c>
      <c r="AG928" s="42" t="s">
        <v>80</v>
      </c>
      <c r="AH928" s="37" t="s">
        <v>169</v>
      </c>
      <c r="AI928" s="37"/>
      <c r="AJ928" s="56" t="s">
        <v>170</v>
      </c>
      <c r="AK928" s="37"/>
      <c r="AL928" s="44">
        <f t="shared" si="487"/>
        <v>0</v>
      </c>
      <c r="AM928" s="44">
        <f t="shared" si="488"/>
        <v>0</v>
      </c>
      <c r="AN928" s="44">
        <f t="shared" si="489"/>
        <v>0</v>
      </c>
      <c r="AO928" s="44">
        <f t="shared" si="490"/>
        <v>0</v>
      </c>
      <c r="AP928" s="44">
        <f t="shared" si="491"/>
        <v>0</v>
      </c>
      <c r="AQ928" s="44">
        <f t="shared" si="492"/>
        <v>0</v>
      </c>
      <c r="AR928" s="44">
        <f t="shared" si="493"/>
        <v>0</v>
      </c>
      <c r="AS928" s="44">
        <f t="shared" si="494"/>
        <v>0</v>
      </c>
      <c r="AT928" s="44">
        <f t="shared" si="495"/>
        <v>0</v>
      </c>
      <c r="AU928" s="44">
        <f t="shared" si="496"/>
        <v>0</v>
      </c>
      <c r="AV928" s="44">
        <f>IF(M928="ПП",РПП*AA928*(U928/1.5),IF(M928="ВП",ВПр*AA928*(U928/1.5),IF(M928="РПА",РПА*AA928*(U928/1.5),IF(M928="КПА",кпа*AA928*(U928/1.5),0))))</f>
        <v>0</v>
      </c>
      <c r="AW928" s="44">
        <f t="shared" si="497"/>
        <v>0</v>
      </c>
      <c r="AX928" s="44">
        <f t="shared" si="498"/>
        <v>0</v>
      </c>
      <c r="AY928" s="44">
        <f t="shared" si="499"/>
        <v>0</v>
      </c>
      <c r="AZ928" s="44">
        <f t="shared" si="500"/>
        <v>0</v>
      </c>
      <c r="BA928" s="44">
        <f t="shared" si="501"/>
        <v>0</v>
      </c>
      <c r="BB928" s="44">
        <f t="shared" si="502"/>
        <v>98</v>
      </c>
      <c r="BC928" s="44">
        <f t="shared" si="503"/>
        <v>0</v>
      </c>
      <c r="BD928" s="44">
        <f t="shared" si="504"/>
        <v>0</v>
      </c>
      <c r="BE928" s="45">
        <f t="shared" si="505"/>
        <v>98</v>
      </c>
      <c r="BF928" s="46"/>
      <c r="BG928" s="47">
        <f t="shared" si="506"/>
        <v>0</v>
      </c>
      <c r="BH928" s="47">
        <f t="shared" si="507"/>
        <v>0</v>
      </c>
      <c r="BI928" s="47">
        <f t="shared" si="508"/>
        <v>0</v>
      </c>
      <c r="BJ928" s="48">
        <f t="shared" si="509"/>
        <v>0</v>
      </c>
      <c r="BK928" s="48">
        <f t="shared" si="510"/>
        <v>0</v>
      </c>
      <c r="BL928" s="48">
        <f t="shared" si="511"/>
        <v>98</v>
      </c>
    </row>
    <row r="929" spans="1:64" s="2" customFormat="1" ht="30" customHeight="1">
      <c r="A929" s="29" t="str">
        <f t="shared" si="478"/>
        <v>Д</v>
      </c>
      <c r="B929" s="29" t="str">
        <f t="shared" si="479"/>
        <v>М</v>
      </c>
      <c r="C929" s="30" t="s">
        <v>286</v>
      </c>
      <c r="D929" s="31" t="str">
        <f t="shared" si="480"/>
        <v>'02.04.02</v>
      </c>
      <c r="E929" s="32" t="str">
        <f t="shared" si="481"/>
        <v>Управление инфокоммуникациями и интеллектуальные системы</v>
      </c>
      <c r="F929" s="33" t="s">
        <v>174</v>
      </c>
      <c r="G929" s="33" t="s">
        <v>75</v>
      </c>
      <c r="H929" s="34"/>
      <c r="I929" s="34"/>
      <c r="J929" s="35" t="s">
        <v>175</v>
      </c>
      <c r="K929" s="38">
        <v>4</v>
      </c>
      <c r="L929" s="36">
        <v>18</v>
      </c>
      <c r="M929" s="37" t="s">
        <v>176</v>
      </c>
      <c r="N929" s="38"/>
      <c r="O929" s="38"/>
      <c r="P929" s="38"/>
      <c r="Q929" s="37" t="s">
        <v>177</v>
      </c>
      <c r="R929" s="38"/>
      <c r="S929" s="38"/>
      <c r="T929" s="38"/>
      <c r="U929" s="38"/>
      <c r="V929" s="38"/>
      <c r="W929" s="39" t="str">
        <f t="shared" si="482"/>
        <v>НФИмд</v>
      </c>
      <c r="X929" s="36" t="s">
        <v>133</v>
      </c>
      <c r="Y929" s="36">
        <v>1</v>
      </c>
      <c r="Z929" s="36">
        <v>1</v>
      </c>
      <c r="AA929" s="39">
        <f t="shared" si="483"/>
        <v>3</v>
      </c>
      <c r="AB929" s="36">
        <v>2</v>
      </c>
      <c r="AC929" s="36">
        <v>1</v>
      </c>
      <c r="AD929" s="40">
        <f t="shared" si="484"/>
        <v>1</v>
      </c>
      <c r="AE929" s="41">
        <f t="shared" si="485"/>
        <v>1</v>
      </c>
      <c r="AF929" s="41">
        <f t="shared" si="486"/>
        <v>3</v>
      </c>
      <c r="AG929" s="42" t="s">
        <v>80</v>
      </c>
      <c r="AH929" s="37" t="s">
        <v>81</v>
      </c>
      <c r="AI929" s="37" t="s">
        <v>94</v>
      </c>
      <c r="AJ929" s="43" t="s">
        <v>197</v>
      </c>
      <c r="AK929" s="37"/>
      <c r="AL929" s="44">
        <f t="shared" si="487"/>
        <v>0</v>
      </c>
      <c r="AM929" s="44">
        <f t="shared" si="488"/>
        <v>0</v>
      </c>
      <c r="AN929" s="44">
        <f t="shared" si="489"/>
        <v>0</v>
      </c>
      <c r="AO929" s="44">
        <f t="shared" si="490"/>
        <v>0</v>
      </c>
      <c r="AP929" s="44">
        <f t="shared" si="491"/>
        <v>0</v>
      </c>
      <c r="AQ929" s="44">
        <f t="shared" si="492"/>
        <v>0</v>
      </c>
      <c r="AR929" s="44">
        <f t="shared" si="493"/>
        <v>0</v>
      </c>
      <c r="AS929" s="44">
        <f t="shared" si="494"/>
        <v>0</v>
      </c>
      <c r="AT929" s="44">
        <f t="shared" si="495"/>
        <v>0</v>
      </c>
      <c r="AU929" s="44">
        <f t="shared" si="496"/>
        <v>0</v>
      </c>
      <c r="AV929" s="44">
        <f>IF(M929="ПП",РПП*AA929*(U929/1.5),IF(M929="ВП",ВПр*AA929*(U929/1.5),IF(M929="РПА",РПА*AA929*(U929/1.5),IF(M929="КПА",кпа*AA929*(U929/1.5),0))))</f>
        <v>0</v>
      </c>
      <c r="AW929" s="44">
        <f t="shared" si="497"/>
        <v>0</v>
      </c>
      <c r="AX929" s="44">
        <f t="shared" si="498"/>
        <v>0</v>
      </c>
      <c r="AY929" s="44">
        <f t="shared" si="499"/>
        <v>0</v>
      </c>
      <c r="AZ929" s="44">
        <f t="shared" si="500"/>
        <v>0</v>
      </c>
      <c r="BA929" s="44">
        <f t="shared" si="501"/>
        <v>0</v>
      </c>
      <c r="BB929" s="44">
        <f t="shared" si="502"/>
        <v>88</v>
      </c>
      <c r="BC929" s="44">
        <f t="shared" si="503"/>
        <v>0</v>
      </c>
      <c r="BD929" s="44">
        <f t="shared" si="504"/>
        <v>0</v>
      </c>
      <c r="BE929" s="45">
        <f t="shared" si="505"/>
        <v>88</v>
      </c>
      <c r="BF929" s="46"/>
      <c r="BG929" s="47">
        <f t="shared" si="506"/>
        <v>0</v>
      </c>
      <c r="BH929" s="47">
        <f t="shared" si="507"/>
        <v>0</v>
      </c>
      <c r="BI929" s="47">
        <f t="shared" si="508"/>
        <v>0</v>
      </c>
      <c r="BJ929" s="48">
        <f t="shared" si="509"/>
        <v>0</v>
      </c>
      <c r="BK929" s="48">
        <f t="shared" si="510"/>
        <v>0</v>
      </c>
      <c r="BL929" s="48">
        <f t="shared" si="511"/>
        <v>88</v>
      </c>
    </row>
    <row r="930" spans="1:64" s="2" customFormat="1" ht="30" customHeight="1">
      <c r="A930" s="29" t="str">
        <f t="shared" si="478"/>
        <v>Д</v>
      </c>
      <c r="B930" s="29" t="str">
        <f t="shared" si="479"/>
        <v>М</v>
      </c>
      <c r="C930" s="30" t="s">
        <v>286</v>
      </c>
      <c r="D930" s="31" t="str">
        <f t="shared" si="480"/>
        <v>'02.04.02</v>
      </c>
      <c r="E930" s="32" t="str">
        <f t="shared" si="481"/>
        <v>Управление инфокоммуникациями и интеллектуальные системы</v>
      </c>
      <c r="F930" s="33" t="s">
        <v>174</v>
      </c>
      <c r="G930" s="33" t="s">
        <v>75</v>
      </c>
      <c r="H930" s="34"/>
      <c r="I930" s="34"/>
      <c r="J930" s="35" t="s">
        <v>175</v>
      </c>
      <c r="K930" s="52">
        <v>4</v>
      </c>
      <c r="L930" s="36">
        <v>18</v>
      </c>
      <c r="M930" s="37" t="s">
        <v>176</v>
      </c>
      <c r="N930" s="52"/>
      <c r="O930" s="52"/>
      <c r="P930" s="52"/>
      <c r="Q930" s="37" t="s">
        <v>177</v>
      </c>
      <c r="R930" s="52"/>
      <c r="S930" s="52"/>
      <c r="T930" s="52"/>
      <c r="U930" s="52"/>
      <c r="V930" s="52"/>
      <c r="W930" s="39" t="str">
        <f t="shared" si="482"/>
        <v>НФИмд</v>
      </c>
      <c r="X930" s="36" t="s">
        <v>133</v>
      </c>
      <c r="Y930" s="36">
        <v>1</v>
      </c>
      <c r="Z930" s="36">
        <v>1</v>
      </c>
      <c r="AA930" s="39">
        <f t="shared" si="483"/>
        <v>3</v>
      </c>
      <c r="AB930" s="36">
        <v>1</v>
      </c>
      <c r="AC930" s="36">
        <v>2</v>
      </c>
      <c r="AD930" s="40">
        <f t="shared" si="484"/>
        <v>1</v>
      </c>
      <c r="AE930" s="41">
        <f t="shared" si="485"/>
        <v>1</v>
      </c>
      <c r="AF930" s="41">
        <f t="shared" si="486"/>
        <v>3</v>
      </c>
      <c r="AG930" s="42" t="s">
        <v>80</v>
      </c>
      <c r="AH930" s="37" t="s">
        <v>81</v>
      </c>
      <c r="AI930" s="37" t="s">
        <v>94</v>
      </c>
      <c r="AJ930" s="43" t="s">
        <v>138</v>
      </c>
      <c r="AK930" s="37"/>
      <c r="AL930" s="44">
        <f t="shared" si="487"/>
        <v>0</v>
      </c>
      <c r="AM930" s="44">
        <f t="shared" si="488"/>
        <v>0</v>
      </c>
      <c r="AN930" s="44">
        <f t="shared" si="489"/>
        <v>0</v>
      </c>
      <c r="AO930" s="44">
        <f t="shared" si="490"/>
        <v>0</v>
      </c>
      <c r="AP930" s="44">
        <f t="shared" si="491"/>
        <v>0</v>
      </c>
      <c r="AQ930" s="44">
        <f t="shared" si="492"/>
        <v>0</v>
      </c>
      <c r="AR930" s="44">
        <f t="shared" si="493"/>
        <v>0</v>
      </c>
      <c r="AS930" s="44">
        <f t="shared" si="494"/>
        <v>0</v>
      </c>
      <c r="AT930" s="44">
        <f t="shared" si="495"/>
        <v>0</v>
      </c>
      <c r="AU930" s="44">
        <f t="shared" si="496"/>
        <v>0</v>
      </c>
      <c r="AV930" s="44">
        <f>IF(M930="ПП",РПП*AA930*(U930/1.5),IF(M930="ВП",ВПр*AA930*(U930/1.5),IF(M930="РПА",РПА*AA930*(U930/1.5),IF(M930="КПА",кпа*AA930*(U930/1.5),0))))</f>
        <v>0</v>
      </c>
      <c r="AW930" s="44">
        <f t="shared" si="497"/>
        <v>0</v>
      </c>
      <c r="AX930" s="44">
        <f t="shared" si="498"/>
        <v>0</v>
      </c>
      <c r="AY930" s="44">
        <f t="shared" si="499"/>
        <v>0</v>
      </c>
      <c r="AZ930" s="44">
        <f t="shared" si="500"/>
        <v>0</v>
      </c>
      <c r="BA930" s="44">
        <f t="shared" si="501"/>
        <v>0</v>
      </c>
      <c r="BB930" s="44">
        <f t="shared" si="502"/>
        <v>98</v>
      </c>
      <c r="BC930" s="44">
        <f t="shared" si="503"/>
        <v>0</v>
      </c>
      <c r="BD930" s="44">
        <f t="shared" si="504"/>
        <v>0</v>
      </c>
      <c r="BE930" s="45">
        <f t="shared" si="505"/>
        <v>98</v>
      </c>
      <c r="BF930" s="46"/>
      <c r="BG930" s="47">
        <f t="shared" si="506"/>
        <v>0</v>
      </c>
      <c r="BH930" s="47">
        <f t="shared" si="507"/>
        <v>0</v>
      </c>
      <c r="BI930" s="47">
        <f t="shared" si="508"/>
        <v>0</v>
      </c>
      <c r="BJ930" s="48">
        <f t="shared" si="509"/>
        <v>0</v>
      </c>
      <c r="BK930" s="48">
        <f t="shared" si="510"/>
        <v>0</v>
      </c>
      <c r="BL930" s="48">
        <f t="shared" si="511"/>
        <v>98</v>
      </c>
    </row>
    <row r="931" spans="1:64" s="2" customFormat="1" ht="30" customHeight="1">
      <c r="A931" s="29" t="str">
        <f t="shared" si="478"/>
        <v>Д</v>
      </c>
      <c r="B931" s="29" t="str">
        <f t="shared" si="479"/>
        <v>М</v>
      </c>
      <c r="C931" s="30" t="s">
        <v>286</v>
      </c>
      <c r="D931" s="31" t="str">
        <f t="shared" si="480"/>
        <v>'02.04.02</v>
      </c>
      <c r="E931" s="32" t="str">
        <f t="shared" si="481"/>
        <v>Управление инфокоммуникациями и интеллектуальные системы</v>
      </c>
      <c r="F931" s="33" t="s">
        <v>174</v>
      </c>
      <c r="G931" s="33" t="s">
        <v>75</v>
      </c>
      <c r="H931" s="34"/>
      <c r="I931" s="34"/>
      <c r="J931" s="35" t="s">
        <v>175</v>
      </c>
      <c r="K931" s="36">
        <v>4</v>
      </c>
      <c r="L931" s="36">
        <v>18</v>
      </c>
      <c r="M931" s="37" t="s">
        <v>176</v>
      </c>
      <c r="N931" s="36"/>
      <c r="O931" s="36"/>
      <c r="P931" s="36"/>
      <c r="Q931" s="37" t="s">
        <v>177</v>
      </c>
      <c r="R931" s="38"/>
      <c r="S931" s="38"/>
      <c r="T931" s="38"/>
      <c r="U931" s="38"/>
      <c r="V931" s="38"/>
      <c r="W931" s="39" t="str">
        <f t="shared" si="482"/>
        <v>НФИмд</v>
      </c>
      <c r="X931" s="36" t="s">
        <v>133</v>
      </c>
      <c r="Y931" s="36">
        <v>1</v>
      </c>
      <c r="Z931" s="36">
        <v>1</v>
      </c>
      <c r="AA931" s="39">
        <f t="shared" si="483"/>
        <v>2</v>
      </c>
      <c r="AB931" s="36">
        <v>2</v>
      </c>
      <c r="AC931" s="36"/>
      <c r="AD931" s="40">
        <f t="shared" si="484"/>
        <v>1</v>
      </c>
      <c r="AE931" s="41">
        <f t="shared" si="485"/>
        <v>1</v>
      </c>
      <c r="AF931" s="41">
        <f t="shared" si="486"/>
        <v>2</v>
      </c>
      <c r="AG931" s="42" t="s">
        <v>80</v>
      </c>
      <c r="AH931" s="37" t="s">
        <v>111</v>
      </c>
      <c r="AI931" s="37" t="s">
        <v>94</v>
      </c>
      <c r="AJ931" s="43" t="s">
        <v>255</v>
      </c>
      <c r="AK931" s="37"/>
      <c r="AL931" s="44">
        <f t="shared" si="487"/>
        <v>0</v>
      </c>
      <c r="AM931" s="44">
        <f t="shared" si="488"/>
        <v>0</v>
      </c>
      <c r="AN931" s="44">
        <f t="shared" si="489"/>
        <v>0</v>
      </c>
      <c r="AO931" s="44">
        <f t="shared" si="490"/>
        <v>0</v>
      </c>
      <c r="AP931" s="44">
        <f t="shared" si="491"/>
        <v>0</v>
      </c>
      <c r="AQ931" s="44">
        <f t="shared" si="492"/>
        <v>0</v>
      </c>
      <c r="AR931" s="44">
        <f t="shared" si="493"/>
        <v>0</v>
      </c>
      <c r="AS931" s="44">
        <f t="shared" si="494"/>
        <v>0</v>
      </c>
      <c r="AT931" s="44">
        <f t="shared" si="495"/>
        <v>0</v>
      </c>
      <c r="AU931" s="44">
        <f t="shared" si="496"/>
        <v>0</v>
      </c>
      <c r="AV931" s="44">
        <f>IF(M931="ПП",РПП*AA931*(U931/1.5),IF(M931="ВП",ВПр*AA931*(U931/1.5),IF(M931="РПА",РПА*AA931*(U931/1.5),IF(M931="КПА",кпа*AA931*(U931/1.5),0))))</f>
        <v>0</v>
      </c>
      <c r="AW931" s="44">
        <f t="shared" si="497"/>
        <v>0</v>
      </c>
      <c r="AX931" s="44">
        <f t="shared" si="498"/>
        <v>0</v>
      </c>
      <c r="AY931" s="44">
        <f t="shared" si="499"/>
        <v>0</v>
      </c>
      <c r="AZ931" s="44">
        <f t="shared" si="500"/>
        <v>0</v>
      </c>
      <c r="BA931" s="44">
        <f t="shared" si="501"/>
        <v>0</v>
      </c>
      <c r="BB931" s="44">
        <f t="shared" si="502"/>
        <v>52</v>
      </c>
      <c r="BC931" s="44">
        <f t="shared" si="503"/>
        <v>0</v>
      </c>
      <c r="BD931" s="44">
        <f t="shared" si="504"/>
        <v>0</v>
      </c>
      <c r="BE931" s="45">
        <f t="shared" si="505"/>
        <v>52</v>
      </c>
      <c r="BF931" s="46"/>
      <c r="BG931" s="47">
        <f t="shared" si="506"/>
        <v>0</v>
      </c>
      <c r="BH931" s="47">
        <f t="shared" si="507"/>
        <v>0</v>
      </c>
      <c r="BI931" s="47">
        <f t="shared" si="508"/>
        <v>0</v>
      </c>
      <c r="BJ931" s="48">
        <f t="shared" si="509"/>
        <v>0</v>
      </c>
      <c r="BK931" s="48">
        <f t="shared" si="510"/>
        <v>0</v>
      </c>
      <c r="BL931" s="48">
        <f t="shared" si="511"/>
        <v>52</v>
      </c>
    </row>
    <row r="932" spans="1:64" s="2" customFormat="1" ht="30" customHeight="1">
      <c r="A932" s="29" t="str">
        <f t="shared" si="478"/>
        <v>Д</v>
      </c>
      <c r="B932" s="29" t="str">
        <f t="shared" si="479"/>
        <v>М</v>
      </c>
      <c r="C932" s="30" t="s">
        <v>286</v>
      </c>
      <c r="D932" s="31" t="str">
        <f t="shared" si="480"/>
        <v>'02.04.02</v>
      </c>
      <c r="E932" s="32" t="str">
        <f t="shared" si="481"/>
        <v>Управление инфокоммуникациями и интеллектуальные системы</v>
      </c>
      <c r="F932" s="33" t="s">
        <v>174</v>
      </c>
      <c r="G932" s="33" t="s">
        <v>75</v>
      </c>
      <c r="H932" s="34"/>
      <c r="I932" s="34"/>
      <c r="J932" s="35" t="s">
        <v>175</v>
      </c>
      <c r="K932" s="36">
        <v>4</v>
      </c>
      <c r="L932" s="36">
        <v>18</v>
      </c>
      <c r="M932" s="37" t="s">
        <v>176</v>
      </c>
      <c r="N932" s="36"/>
      <c r="O932" s="36"/>
      <c r="P932" s="36"/>
      <c r="Q932" s="37" t="s">
        <v>177</v>
      </c>
      <c r="R932" s="38"/>
      <c r="S932" s="38"/>
      <c r="T932" s="38"/>
      <c r="U932" s="38"/>
      <c r="V932" s="38"/>
      <c r="W932" s="39" t="str">
        <f t="shared" si="482"/>
        <v>НФИмд</v>
      </c>
      <c r="X932" s="36" t="s">
        <v>133</v>
      </c>
      <c r="Y932" s="36">
        <v>1</v>
      </c>
      <c r="Z932" s="36">
        <v>1</v>
      </c>
      <c r="AA932" s="39">
        <f t="shared" si="483"/>
        <v>1</v>
      </c>
      <c r="AB932" s="36">
        <v>1</v>
      </c>
      <c r="AC932" s="36"/>
      <c r="AD932" s="40">
        <f t="shared" si="484"/>
        <v>1</v>
      </c>
      <c r="AE932" s="41">
        <f t="shared" si="485"/>
        <v>1</v>
      </c>
      <c r="AF932" s="41">
        <f t="shared" si="486"/>
        <v>1</v>
      </c>
      <c r="AG932" s="42" t="s">
        <v>80</v>
      </c>
      <c r="AH932" s="37" t="s">
        <v>81</v>
      </c>
      <c r="AI932" s="37" t="s">
        <v>94</v>
      </c>
      <c r="AJ932" s="43" t="s">
        <v>218</v>
      </c>
      <c r="AK932" s="37"/>
      <c r="AL932" s="44">
        <f t="shared" si="487"/>
        <v>0</v>
      </c>
      <c r="AM932" s="44">
        <f t="shared" si="488"/>
        <v>0</v>
      </c>
      <c r="AN932" s="44">
        <f t="shared" si="489"/>
        <v>0</v>
      </c>
      <c r="AO932" s="44">
        <f t="shared" si="490"/>
        <v>0</v>
      </c>
      <c r="AP932" s="44">
        <f t="shared" si="491"/>
        <v>0</v>
      </c>
      <c r="AQ932" s="44">
        <f t="shared" si="492"/>
        <v>0</v>
      </c>
      <c r="AR932" s="44">
        <f t="shared" si="493"/>
        <v>0</v>
      </c>
      <c r="AS932" s="44">
        <f t="shared" si="494"/>
        <v>0</v>
      </c>
      <c r="AT932" s="44">
        <f t="shared" si="495"/>
        <v>0</v>
      </c>
      <c r="AU932" s="44">
        <f t="shared" si="496"/>
        <v>0</v>
      </c>
      <c r="AV932" s="44">
        <f>IF(M932="ПП",РПП*AA932*(U932/1.5),IF(M932="ВП",ВПр*AA932*(U932/1.5),IF(M932="РПА",РПА*AA932*(U932/1.5),IF(M932="КПА",кпа*AA932*(U932/1.5),0))))</f>
        <v>0</v>
      </c>
      <c r="AW932" s="44">
        <f t="shared" si="497"/>
        <v>0</v>
      </c>
      <c r="AX932" s="44">
        <f t="shared" si="498"/>
        <v>0</v>
      </c>
      <c r="AY932" s="44">
        <f t="shared" si="499"/>
        <v>0</v>
      </c>
      <c r="AZ932" s="44">
        <f t="shared" si="500"/>
        <v>0</v>
      </c>
      <c r="BA932" s="44">
        <f t="shared" si="501"/>
        <v>0</v>
      </c>
      <c r="BB932" s="44">
        <f t="shared" si="502"/>
        <v>26</v>
      </c>
      <c r="BC932" s="44">
        <f t="shared" si="503"/>
        <v>0</v>
      </c>
      <c r="BD932" s="44">
        <f t="shared" si="504"/>
        <v>0</v>
      </c>
      <c r="BE932" s="45">
        <f t="shared" si="505"/>
        <v>26</v>
      </c>
      <c r="BF932" s="46"/>
      <c r="BG932" s="47">
        <f t="shared" si="506"/>
        <v>0</v>
      </c>
      <c r="BH932" s="47">
        <f t="shared" si="507"/>
        <v>0</v>
      </c>
      <c r="BI932" s="47">
        <f t="shared" si="508"/>
        <v>0</v>
      </c>
      <c r="BJ932" s="48">
        <f t="shared" si="509"/>
        <v>0</v>
      </c>
      <c r="BK932" s="48">
        <f t="shared" si="510"/>
        <v>0</v>
      </c>
      <c r="BL932" s="48">
        <f t="shared" si="511"/>
        <v>26</v>
      </c>
    </row>
    <row r="933" spans="1:64" s="2" customFormat="1" ht="30" customHeight="1">
      <c r="A933" s="29" t="str">
        <f t="shared" si="478"/>
        <v>Д</v>
      </c>
      <c r="B933" s="29" t="str">
        <f t="shared" si="479"/>
        <v>М</v>
      </c>
      <c r="C933" s="30" t="s">
        <v>286</v>
      </c>
      <c r="D933" s="31" t="str">
        <f t="shared" si="480"/>
        <v>'02.04.02</v>
      </c>
      <c r="E933" s="32" t="str">
        <f t="shared" si="481"/>
        <v>Управление инфокоммуникациями и интеллектуальные системы</v>
      </c>
      <c r="F933" s="33" t="s">
        <v>174</v>
      </c>
      <c r="G933" s="33" t="s">
        <v>75</v>
      </c>
      <c r="H933" s="34"/>
      <c r="I933" s="34"/>
      <c r="J933" s="35" t="s">
        <v>175</v>
      </c>
      <c r="K933" s="36">
        <v>4</v>
      </c>
      <c r="L933" s="36">
        <v>18</v>
      </c>
      <c r="M933" s="37" t="s">
        <v>176</v>
      </c>
      <c r="N933" s="36"/>
      <c r="O933" s="36"/>
      <c r="P933" s="36"/>
      <c r="Q933" s="37" t="s">
        <v>177</v>
      </c>
      <c r="R933" s="38"/>
      <c r="S933" s="38"/>
      <c r="T933" s="38"/>
      <c r="U933" s="38"/>
      <c r="V933" s="38"/>
      <c r="W933" s="39" t="str">
        <f t="shared" si="482"/>
        <v>НФИмд</v>
      </c>
      <c r="X933" s="36" t="s">
        <v>133</v>
      </c>
      <c r="Y933" s="36">
        <v>1</v>
      </c>
      <c r="Z933" s="36">
        <v>1</v>
      </c>
      <c r="AA933" s="39">
        <f t="shared" si="483"/>
        <v>2</v>
      </c>
      <c r="AB933" s="36">
        <v>2</v>
      </c>
      <c r="AC933" s="36"/>
      <c r="AD933" s="40">
        <f t="shared" si="484"/>
        <v>1</v>
      </c>
      <c r="AE933" s="41">
        <f t="shared" si="485"/>
        <v>1</v>
      </c>
      <c r="AF933" s="41">
        <f t="shared" si="486"/>
        <v>2</v>
      </c>
      <c r="AG933" s="42" t="s">
        <v>80</v>
      </c>
      <c r="AH933" s="37" t="s">
        <v>111</v>
      </c>
      <c r="AI933" s="37" t="s">
        <v>94</v>
      </c>
      <c r="AJ933" s="43" t="s">
        <v>274</v>
      </c>
      <c r="AK933" s="37"/>
      <c r="AL933" s="44">
        <f t="shared" si="487"/>
        <v>0</v>
      </c>
      <c r="AM933" s="44">
        <f t="shared" si="488"/>
        <v>0</v>
      </c>
      <c r="AN933" s="44">
        <f t="shared" si="489"/>
        <v>0</v>
      </c>
      <c r="AO933" s="44">
        <f t="shared" si="490"/>
        <v>0</v>
      </c>
      <c r="AP933" s="44">
        <f t="shared" si="491"/>
        <v>0</v>
      </c>
      <c r="AQ933" s="44">
        <f t="shared" si="492"/>
        <v>0</v>
      </c>
      <c r="AR933" s="44">
        <f t="shared" si="493"/>
        <v>0</v>
      </c>
      <c r="AS933" s="44">
        <f t="shared" si="494"/>
        <v>0</v>
      </c>
      <c r="AT933" s="44">
        <f t="shared" si="495"/>
        <v>0</v>
      </c>
      <c r="AU933" s="44">
        <f t="shared" si="496"/>
        <v>0</v>
      </c>
      <c r="AV933" s="44">
        <f>IF(M933="ПП",РПП*AA933*(U933/1.5),IF(M933="ВП",ВПр*AA933*(U933/1.5),IF(M933="РПА",РПА*AA933*(U933/1.5),IF(M933="КПА",кпа*AA933*(U933/1.5),0))))</f>
        <v>0</v>
      </c>
      <c r="AW933" s="44">
        <f t="shared" si="497"/>
        <v>0</v>
      </c>
      <c r="AX933" s="44">
        <f t="shared" si="498"/>
        <v>0</v>
      </c>
      <c r="AY933" s="44">
        <f t="shared" si="499"/>
        <v>0</v>
      </c>
      <c r="AZ933" s="44">
        <f t="shared" si="500"/>
        <v>0</v>
      </c>
      <c r="BA933" s="44">
        <f t="shared" si="501"/>
        <v>0</v>
      </c>
      <c r="BB933" s="44">
        <f t="shared" si="502"/>
        <v>52</v>
      </c>
      <c r="BC933" s="44">
        <f t="shared" si="503"/>
        <v>0</v>
      </c>
      <c r="BD933" s="44">
        <f t="shared" si="504"/>
        <v>0</v>
      </c>
      <c r="BE933" s="45">
        <f t="shared" si="505"/>
        <v>52</v>
      </c>
      <c r="BF933" s="46"/>
      <c r="BG933" s="47">
        <f t="shared" si="506"/>
        <v>0</v>
      </c>
      <c r="BH933" s="47">
        <f t="shared" si="507"/>
        <v>0</v>
      </c>
      <c r="BI933" s="47">
        <f t="shared" si="508"/>
        <v>0</v>
      </c>
      <c r="BJ933" s="48">
        <f t="shared" si="509"/>
        <v>0</v>
      </c>
      <c r="BK933" s="48">
        <f t="shared" si="510"/>
        <v>0</v>
      </c>
      <c r="BL933" s="48">
        <f t="shared" si="511"/>
        <v>52</v>
      </c>
    </row>
    <row r="934" spans="1:64" s="2" customFormat="1" ht="30" customHeight="1">
      <c r="A934" s="29" t="str">
        <f t="shared" si="478"/>
        <v>Д</v>
      </c>
      <c r="B934" s="29" t="str">
        <f t="shared" si="479"/>
        <v>М</v>
      </c>
      <c r="C934" s="30" t="s">
        <v>286</v>
      </c>
      <c r="D934" s="31" t="str">
        <f t="shared" si="480"/>
        <v>'02.04.02</v>
      </c>
      <c r="E934" s="32" t="str">
        <f t="shared" si="481"/>
        <v>Управление инфокоммуникациями и интеллектуальные системы</v>
      </c>
      <c r="F934" s="33" t="s">
        <v>174</v>
      </c>
      <c r="G934" s="33" t="s">
        <v>75</v>
      </c>
      <c r="H934" s="34"/>
      <c r="I934" s="34"/>
      <c r="J934" s="35" t="s">
        <v>47</v>
      </c>
      <c r="K934" s="36">
        <v>4</v>
      </c>
      <c r="L934" s="36">
        <v>18</v>
      </c>
      <c r="M934" s="37" t="s">
        <v>178</v>
      </c>
      <c r="N934" s="36"/>
      <c r="O934" s="36"/>
      <c r="P934" s="36"/>
      <c r="Q934" s="37" t="s">
        <v>177</v>
      </c>
      <c r="R934" s="38"/>
      <c r="S934" s="38"/>
      <c r="T934" s="38"/>
      <c r="U934" s="38"/>
      <c r="V934" s="38"/>
      <c r="W934" s="39" t="str">
        <f t="shared" si="482"/>
        <v>НФИмд</v>
      </c>
      <c r="X934" s="36" t="s">
        <v>133</v>
      </c>
      <c r="Y934" s="36">
        <v>1</v>
      </c>
      <c r="Z934" s="36">
        <v>1</v>
      </c>
      <c r="AA934" s="39">
        <f t="shared" si="483"/>
        <v>3</v>
      </c>
      <c r="AB934" s="36">
        <v>1</v>
      </c>
      <c r="AC934" s="36">
        <v>2</v>
      </c>
      <c r="AD934" s="40">
        <f t="shared" si="484"/>
        <v>1</v>
      </c>
      <c r="AE934" s="41">
        <f t="shared" si="485"/>
        <v>1</v>
      </c>
      <c r="AF934" s="41">
        <f t="shared" si="486"/>
        <v>3</v>
      </c>
      <c r="AG934" s="42" t="s">
        <v>80</v>
      </c>
      <c r="AH934" s="37" t="s">
        <v>169</v>
      </c>
      <c r="AI934" s="37"/>
      <c r="AJ934" s="55" t="s">
        <v>170</v>
      </c>
      <c r="AK934" s="37"/>
      <c r="AL934" s="44">
        <f t="shared" si="487"/>
        <v>0</v>
      </c>
      <c r="AM934" s="44">
        <f t="shared" si="488"/>
        <v>0</v>
      </c>
      <c r="AN934" s="44">
        <f t="shared" si="489"/>
        <v>0</v>
      </c>
      <c r="AO934" s="44">
        <f t="shared" si="490"/>
        <v>0</v>
      </c>
      <c r="AP934" s="44">
        <f t="shared" si="491"/>
        <v>0</v>
      </c>
      <c r="AQ934" s="44">
        <f t="shared" si="492"/>
        <v>0</v>
      </c>
      <c r="AR934" s="44">
        <f t="shared" si="493"/>
        <v>0</v>
      </c>
      <c r="AS934" s="44">
        <f t="shared" si="494"/>
        <v>0</v>
      </c>
      <c r="AT934" s="44">
        <f t="shared" si="495"/>
        <v>0</v>
      </c>
      <c r="AU934" s="44">
        <f t="shared" si="496"/>
        <v>0</v>
      </c>
      <c r="AV934" s="44">
        <f>IF(M934="ПП",РПП*AA934*(U934/1.5),IF(M934="ВП",ВПр*AA934*(U934/1.5),IF(M934="РПА",РПА*AA934*(U934/1.5),IF(M934="КПА",кпа*AA934*(U934/1.5),0))))</f>
        <v>0</v>
      </c>
      <c r="AW934" s="44">
        <f t="shared" si="497"/>
        <v>0</v>
      </c>
      <c r="AX934" s="44">
        <f t="shared" si="498"/>
        <v>0</v>
      </c>
      <c r="AY934" s="44">
        <f t="shared" si="499"/>
        <v>0</v>
      </c>
      <c r="AZ934" s="44">
        <f t="shared" si="500"/>
        <v>0</v>
      </c>
      <c r="BA934" s="44">
        <f t="shared" si="501"/>
        <v>0</v>
      </c>
      <c r="BB934" s="44">
        <f t="shared" si="502"/>
        <v>0</v>
      </c>
      <c r="BC934" s="44">
        <f t="shared" si="503"/>
        <v>12</v>
      </c>
      <c r="BD934" s="44">
        <f t="shared" si="504"/>
        <v>0</v>
      </c>
      <c r="BE934" s="45">
        <f t="shared" si="505"/>
        <v>12</v>
      </c>
      <c r="BF934" s="46"/>
      <c r="BG934" s="47">
        <f t="shared" si="506"/>
        <v>0</v>
      </c>
      <c r="BH934" s="47">
        <f t="shared" si="507"/>
        <v>0</v>
      </c>
      <c r="BI934" s="47">
        <f t="shared" si="508"/>
        <v>0</v>
      </c>
      <c r="BJ934" s="48">
        <f t="shared" si="509"/>
        <v>0</v>
      </c>
      <c r="BK934" s="48">
        <f t="shared" si="510"/>
        <v>0</v>
      </c>
      <c r="BL934" s="48">
        <f t="shared" si="511"/>
        <v>12</v>
      </c>
    </row>
    <row r="935" spans="1:64" s="2" customFormat="1" ht="30" customHeight="1">
      <c r="A935" s="29" t="str">
        <f t="shared" si="478"/>
        <v>Д</v>
      </c>
      <c r="B935" s="29" t="str">
        <f t="shared" si="479"/>
        <v>М</v>
      </c>
      <c r="C935" s="30" t="s">
        <v>286</v>
      </c>
      <c r="D935" s="31" t="str">
        <f t="shared" si="480"/>
        <v>'02.04.02</v>
      </c>
      <c r="E935" s="32" t="str">
        <f t="shared" si="481"/>
        <v>Управление инфокоммуникациями и интеллектуальные системы</v>
      </c>
      <c r="F935" s="33" t="s">
        <v>174</v>
      </c>
      <c r="G935" s="33" t="s">
        <v>75</v>
      </c>
      <c r="H935" s="34"/>
      <c r="I935" s="34"/>
      <c r="J935" s="35" t="s">
        <v>47</v>
      </c>
      <c r="K935" s="36">
        <v>4</v>
      </c>
      <c r="L935" s="36">
        <v>18</v>
      </c>
      <c r="M935" s="37" t="s">
        <v>178</v>
      </c>
      <c r="N935" s="36"/>
      <c r="O935" s="36"/>
      <c r="P935" s="36"/>
      <c r="Q935" s="37" t="s">
        <v>177</v>
      </c>
      <c r="R935" s="38"/>
      <c r="S935" s="38"/>
      <c r="T935" s="38"/>
      <c r="U935" s="38"/>
      <c r="V935" s="38"/>
      <c r="W935" s="39" t="str">
        <f t="shared" si="482"/>
        <v>НФИмд</v>
      </c>
      <c r="X935" s="36" t="s">
        <v>133</v>
      </c>
      <c r="Y935" s="36">
        <v>1</v>
      </c>
      <c r="Z935" s="36">
        <v>1</v>
      </c>
      <c r="AA935" s="39">
        <f t="shared" si="483"/>
        <v>3</v>
      </c>
      <c r="AB935" s="36">
        <v>2</v>
      </c>
      <c r="AC935" s="36">
        <v>1</v>
      </c>
      <c r="AD935" s="40">
        <f t="shared" si="484"/>
        <v>1</v>
      </c>
      <c r="AE935" s="41">
        <f t="shared" si="485"/>
        <v>1</v>
      </c>
      <c r="AF935" s="41">
        <f t="shared" si="486"/>
        <v>3</v>
      </c>
      <c r="AG935" s="42" t="s">
        <v>80</v>
      </c>
      <c r="AH935" s="37" t="s">
        <v>81</v>
      </c>
      <c r="AI935" s="37" t="s">
        <v>94</v>
      </c>
      <c r="AJ935" s="43" t="s">
        <v>197</v>
      </c>
      <c r="AK935" s="37"/>
      <c r="AL935" s="44">
        <f t="shared" si="487"/>
        <v>0</v>
      </c>
      <c r="AM935" s="44">
        <f t="shared" si="488"/>
        <v>0</v>
      </c>
      <c r="AN935" s="44">
        <f t="shared" si="489"/>
        <v>0</v>
      </c>
      <c r="AO935" s="44">
        <f t="shared" si="490"/>
        <v>0</v>
      </c>
      <c r="AP935" s="44">
        <f t="shared" si="491"/>
        <v>0</v>
      </c>
      <c r="AQ935" s="44">
        <f t="shared" si="492"/>
        <v>0</v>
      </c>
      <c r="AR935" s="44">
        <f t="shared" si="493"/>
        <v>0</v>
      </c>
      <c r="AS935" s="44">
        <f t="shared" si="494"/>
        <v>0</v>
      </c>
      <c r="AT935" s="44">
        <f t="shared" si="495"/>
        <v>0</v>
      </c>
      <c r="AU935" s="44">
        <f t="shared" si="496"/>
        <v>0</v>
      </c>
      <c r="AV935" s="44">
        <f>IF(M935="ПП",РПП*AA935*(U935/1.5),IF(M935="ВП",ВПр*AA935*(U935/1.5),IF(M935="РПА",РПА*AA935*(U935/1.5),IF(M935="КПА",кпа*AA935*(U935/1.5),0))))</f>
        <v>0</v>
      </c>
      <c r="AW935" s="44">
        <f t="shared" si="497"/>
        <v>0</v>
      </c>
      <c r="AX935" s="44">
        <f t="shared" si="498"/>
        <v>0</v>
      </c>
      <c r="AY935" s="44">
        <f t="shared" si="499"/>
        <v>0</v>
      </c>
      <c r="AZ935" s="44">
        <f t="shared" si="500"/>
        <v>0</v>
      </c>
      <c r="BA935" s="44">
        <f t="shared" si="501"/>
        <v>0</v>
      </c>
      <c r="BB935" s="44">
        <f t="shared" si="502"/>
        <v>0</v>
      </c>
      <c r="BC935" s="44">
        <f t="shared" si="503"/>
        <v>12</v>
      </c>
      <c r="BD935" s="44">
        <f t="shared" si="504"/>
        <v>0</v>
      </c>
      <c r="BE935" s="45">
        <f t="shared" si="505"/>
        <v>12</v>
      </c>
      <c r="BF935" s="46"/>
      <c r="BG935" s="47">
        <f t="shared" si="506"/>
        <v>0</v>
      </c>
      <c r="BH935" s="47">
        <f t="shared" si="507"/>
        <v>0</v>
      </c>
      <c r="BI935" s="47">
        <f t="shared" si="508"/>
        <v>0</v>
      </c>
      <c r="BJ935" s="48">
        <f t="shared" si="509"/>
        <v>0</v>
      </c>
      <c r="BK935" s="48">
        <f t="shared" si="510"/>
        <v>0</v>
      </c>
      <c r="BL935" s="48">
        <f t="shared" si="511"/>
        <v>12</v>
      </c>
    </row>
    <row r="936" spans="1:64" s="2" customFormat="1" ht="30" customHeight="1">
      <c r="A936" s="29" t="str">
        <f t="shared" si="478"/>
        <v>Д</v>
      </c>
      <c r="B936" s="29" t="str">
        <f t="shared" si="479"/>
        <v>М</v>
      </c>
      <c r="C936" s="30" t="s">
        <v>286</v>
      </c>
      <c r="D936" s="31" t="str">
        <f t="shared" si="480"/>
        <v>'02.04.02</v>
      </c>
      <c r="E936" s="32" t="str">
        <f t="shared" si="481"/>
        <v>Управление инфокоммуникациями и интеллектуальные системы</v>
      </c>
      <c r="F936" s="33" t="s">
        <v>174</v>
      </c>
      <c r="G936" s="33" t="s">
        <v>75</v>
      </c>
      <c r="H936" s="34"/>
      <c r="I936" s="34"/>
      <c r="J936" s="35" t="s">
        <v>47</v>
      </c>
      <c r="K936" s="36">
        <v>4</v>
      </c>
      <c r="L936" s="36">
        <v>18</v>
      </c>
      <c r="M936" s="37" t="s">
        <v>178</v>
      </c>
      <c r="N936" s="36"/>
      <c r="O936" s="36"/>
      <c r="P936" s="36"/>
      <c r="Q936" s="37" t="s">
        <v>177</v>
      </c>
      <c r="R936" s="36"/>
      <c r="S936" s="36"/>
      <c r="T936" s="36"/>
      <c r="U936" s="36"/>
      <c r="V936" s="36"/>
      <c r="W936" s="39" t="str">
        <f t="shared" si="482"/>
        <v>НФИмд</v>
      </c>
      <c r="X936" s="36" t="s">
        <v>133</v>
      </c>
      <c r="Y936" s="36">
        <v>1</v>
      </c>
      <c r="Z936" s="36">
        <v>1</v>
      </c>
      <c r="AA936" s="39">
        <f t="shared" si="483"/>
        <v>3</v>
      </c>
      <c r="AB936" s="36">
        <v>1</v>
      </c>
      <c r="AC936" s="36">
        <v>2</v>
      </c>
      <c r="AD936" s="40">
        <f t="shared" si="484"/>
        <v>1</v>
      </c>
      <c r="AE936" s="41">
        <f t="shared" si="485"/>
        <v>1</v>
      </c>
      <c r="AF936" s="41">
        <f t="shared" si="486"/>
        <v>3</v>
      </c>
      <c r="AG936" s="42" t="s">
        <v>80</v>
      </c>
      <c r="AH936" s="37" t="s">
        <v>81</v>
      </c>
      <c r="AI936" s="37" t="s">
        <v>94</v>
      </c>
      <c r="AJ936" s="43" t="s">
        <v>138</v>
      </c>
      <c r="AK936" s="37"/>
      <c r="AL936" s="44">
        <f t="shared" si="487"/>
        <v>0</v>
      </c>
      <c r="AM936" s="44">
        <f t="shared" si="488"/>
        <v>0</v>
      </c>
      <c r="AN936" s="44">
        <f t="shared" si="489"/>
        <v>0</v>
      </c>
      <c r="AO936" s="44">
        <f t="shared" si="490"/>
        <v>0</v>
      </c>
      <c r="AP936" s="44">
        <f t="shared" si="491"/>
        <v>0</v>
      </c>
      <c r="AQ936" s="44">
        <f t="shared" si="492"/>
        <v>0</v>
      </c>
      <c r="AR936" s="44">
        <f t="shared" si="493"/>
        <v>0</v>
      </c>
      <c r="AS936" s="44">
        <f t="shared" si="494"/>
        <v>0</v>
      </c>
      <c r="AT936" s="44">
        <f t="shared" si="495"/>
        <v>0</v>
      </c>
      <c r="AU936" s="44">
        <f t="shared" si="496"/>
        <v>0</v>
      </c>
      <c r="AV936" s="44">
        <f>IF(M936="ПП",РПП*AA936*(U936/1.5),IF(M936="ВП",ВПр*AA936*(U936/1.5),IF(M936="РПА",РПА*AA936*(U936/1.5),IF(M936="КПА",кпа*AA936*(U936/1.5),0))))</f>
        <v>0</v>
      </c>
      <c r="AW936" s="44">
        <f t="shared" si="497"/>
        <v>0</v>
      </c>
      <c r="AX936" s="44">
        <f t="shared" si="498"/>
        <v>0</v>
      </c>
      <c r="AY936" s="44">
        <f t="shared" si="499"/>
        <v>0</v>
      </c>
      <c r="AZ936" s="44">
        <f t="shared" si="500"/>
        <v>0</v>
      </c>
      <c r="BA936" s="44">
        <f t="shared" si="501"/>
        <v>0</v>
      </c>
      <c r="BB936" s="44">
        <f t="shared" si="502"/>
        <v>0</v>
      </c>
      <c r="BC936" s="44">
        <f t="shared" si="503"/>
        <v>12</v>
      </c>
      <c r="BD936" s="44">
        <f t="shared" si="504"/>
        <v>0</v>
      </c>
      <c r="BE936" s="45">
        <f t="shared" si="505"/>
        <v>12</v>
      </c>
      <c r="BF936" s="46"/>
      <c r="BG936" s="47">
        <f t="shared" si="506"/>
        <v>0</v>
      </c>
      <c r="BH936" s="47">
        <f t="shared" si="507"/>
        <v>0</v>
      </c>
      <c r="BI936" s="47">
        <f t="shared" si="508"/>
        <v>0</v>
      </c>
      <c r="BJ936" s="48">
        <f t="shared" si="509"/>
        <v>0</v>
      </c>
      <c r="BK936" s="48">
        <f t="shared" si="510"/>
        <v>0</v>
      </c>
      <c r="BL936" s="48">
        <f t="shared" si="511"/>
        <v>12</v>
      </c>
    </row>
    <row r="937" spans="1:64" s="2" customFormat="1" ht="30" customHeight="1">
      <c r="A937" s="29" t="str">
        <f t="shared" si="478"/>
        <v>Д</v>
      </c>
      <c r="B937" s="29" t="str">
        <f t="shared" si="479"/>
        <v>М</v>
      </c>
      <c r="C937" s="30" t="s">
        <v>286</v>
      </c>
      <c r="D937" s="31" t="str">
        <f t="shared" si="480"/>
        <v>'02.04.02</v>
      </c>
      <c r="E937" s="32" t="str">
        <f t="shared" si="481"/>
        <v>Управление инфокоммуникациями и интеллектуальные системы</v>
      </c>
      <c r="F937" s="33" t="s">
        <v>174</v>
      </c>
      <c r="G937" s="33" t="s">
        <v>75</v>
      </c>
      <c r="H937" s="34"/>
      <c r="I937" s="34"/>
      <c r="J937" s="35" t="s">
        <v>47</v>
      </c>
      <c r="K937" s="36">
        <v>4</v>
      </c>
      <c r="L937" s="36">
        <v>18</v>
      </c>
      <c r="M937" s="37" t="s">
        <v>178</v>
      </c>
      <c r="N937" s="36"/>
      <c r="O937" s="36"/>
      <c r="P937" s="36"/>
      <c r="Q937" s="37" t="s">
        <v>177</v>
      </c>
      <c r="R937" s="36"/>
      <c r="S937" s="36"/>
      <c r="T937" s="36"/>
      <c r="U937" s="36"/>
      <c r="V937" s="36"/>
      <c r="W937" s="39" t="str">
        <f t="shared" si="482"/>
        <v>НФИмд</v>
      </c>
      <c r="X937" s="36" t="s">
        <v>133</v>
      </c>
      <c r="Y937" s="36">
        <v>1</v>
      </c>
      <c r="Z937" s="36">
        <v>1</v>
      </c>
      <c r="AA937" s="39">
        <f t="shared" si="483"/>
        <v>2</v>
      </c>
      <c r="AB937" s="36">
        <v>2</v>
      </c>
      <c r="AC937" s="36"/>
      <c r="AD937" s="40">
        <f t="shared" si="484"/>
        <v>1</v>
      </c>
      <c r="AE937" s="41">
        <f t="shared" si="485"/>
        <v>1</v>
      </c>
      <c r="AF937" s="41">
        <f t="shared" si="486"/>
        <v>2</v>
      </c>
      <c r="AG937" s="42" t="s">
        <v>80</v>
      </c>
      <c r="AH937" s="37" t="s">
        <v>111</v>
      </c>
      <c r="AI937" s="37" t="s">
        <v>94</v>
      </c>
      <c r="AJ937" s="43" t="s">
        <v>255</v>
      </c>
      <c r="AK937" s="37"/>
      <c r="AL937" s="44">
        <f t="shared" si="487"/>
        <v>0</v>
      </c>
      <c r="AM937" s="44">
        <f t="shared" si="488"/>
        <v>0</v>
      </c>
      <c r="AN937" s="44">
        <f t="shared" si="489"/>
        <v>0</v>
      </c>
      <c r="AO937" s="44">
        <f t="shared" si="490"/>
        <v>0</v>
      </c>
      <c r="AP937" s="44">
        <f t="shared" si="491"/>
        <v>0</v>
      </c>
      <c r="AQ937" s="44">
        <f t="shared" si="492"/>
        <v>0</v>
      </c>
      <c r="AR937" s="44">
        <f t="shared" si="493"/>
        <v>0</v>
      </c>
      <c r="AS937" s="44">
        <f t="shared" si="494"/>
        <v>0</v>
      </c>
      <c r="AT937" s="44">
        <f t="shared" si="495"/>
        <v>0</v>
      </c>
      <c r="AU937" s="44">
        <f t="shared" si="496"/>
        <v>0</v>
      </c>
      <c r="AV937" s="44">
        <f>IF(M937="ПП",РПП*AA937*(U937/1.5),IF(M937="ВП",ВПр*AA937*(U937/1.5),IF(M937="РПА",РПА*AA937*(U937/1.5),IF(M937="КПА",кпа*AA937*(U937/1.5),0))))</f>
        <v>0</v>
      </c>
      <c r="AW937" s="44">
        <f t="shared" si="497"/>
        <v>0</v>
      </c>
      <c r="AX937" s="44">
        <f t="shared" si="498"/>
        <v>0</v>
      </c>
      <c r="AY937" s="44">
        <f t="shared" si="499"/>
        <v>0</v>
      </c>
      <c r="AZ937" s="44">
        <f t="shared" si="500"/>
        <v>0</v>
      </c>
      <c r="BA937" s="44">
        <f t="shared" si="501"/>
        <v>0</v>
      </c>
      <c r="BB937" s="44">
        <f t="shared" si="502"/>
        <v>0</v>
      </c>
      <c r="BC937" s="44">
        <f t="shared" si="503"/>
        <v>8</v>
      </c>
      <c r="BD937" s="44">
        <f t="shared" si="504"/>
        <v>0</v>
      </c>
      <c r="BE937" s="45">
        <f t="shared" si="505"/>
        <v>8</v>
      </c>
      <c r="BF937" s="46"/>
      <c r="BG937" s="47">
        <f t="shared" si="506"/>
        <v>0</v>
      </c>
      <c r="BH937" s="47">
        <f t="shared" si="507"/>
        <v>0</v>
      </c>
      <c r="BI937" s="47">
        <f t="shared" si="508"/>
        <v>0</v>
      </c>
      <c r="BJ937" s="48">
        <f t="shared" si="509"/>
        <v>0</v>
      </c>
      <c r="BK937" s="48">
        <f t="shared" si="510"/>
        <v>0</v>
      </c>
      <c r="BL937" s="48">
        <f t="shared" si="511"/>
        <v>8</v>
      </c>
    </row>
    <row r="938" spans="1:64" s="2" customFormat="1" ht="30" customHeight="1">
      <c r="A938" s="29" t="str">
        <f t="shared" si="478"/>
        <v>Д</v>
      </c>
      <c r="B938" s="29" t="str">
        <f t="shared" si="479"/>
        <v>М</v>
      </c>
      <c r="C938" s="30" t="s">
        <v>286</v>
      </c>
      <c r="D938" s="31" t="str">
        <f t="shared" si="480"/>
        <v>'02.04.02</v>
      </c>
      <c r="E938" s="32" t="str">
        <f t="shared" si="481"/>
        <v>Управление инфокоммуникациями и интеллектуальные системы</v>
      </c>
      <c r="F938" s="33" t="s">
        <v>174</v>
      </c>
      <c r="G938" s="33" t="s">
        <v>75</v>
      </c>
      <c r="H938" s="34"/>
      <c r="I938" s="34"/>
      <c r="J938" s="35" t="s">
        <v>47</v>
      </c>
      <c r="K938" s="36">
        <v>4</v>
      </c>
      <c r="L938" s="36">
        <v>18</v>
      </c>
      <c r="M938" s="37" t="s">
        <v>178</v>
      </c>
      <c r="N938" s="36"/>
      <c r="O938" s="36"/>
      <c r="P938" s="36"/>
      <c r="Q938" s="37" t="s">
        <v>177</v>
      </c>
      <c r="R938" s="36"/>
      <c r="S938" s="36"/>
      <c r="T938" s="36"/>
      <c r="U938" s="36"/>
      <c r="V938" s="36"/>
      <c r="W938" s="39" t="str">
        <f t="shared" si="482"/>
        <v>НФИмд</v>
      </c>
      <c r="X938" s="36" t="s">
        <v>133</v>
      </c>
      <c r="Y938" s="36">
        <v>1</v>
      </c>
      <c r="Z938" s="36">
        <v>1</v>
      </c>
      <c r="AA938" s="39">
        <f t="shared" si="483"/>
        <v>1</v>
      </c>
      <c r="AB938" s="36">
        <v>1</v>
      </c>
      <c r="AC938" s="36"/>
      <c r="AD938" s="40">
        <f t="shared" si="484"/>
        <v>1</v>
      </c>
      <c r="AE938" s="41">
        <f t="shared" si="485"/>
        <v>1</v>
      </c>
      <c r="AF938" s="41">
        <f t="shared" si="486"/>
        <v>1</v>
      </c>
      <c r="AG938" s="42" t="s">
        <v>80</v>
      </c>
      <c r="AH938" s="37" t="s">
        <v>81</v>
      </c>
      <c r="AI938" s="37" t="s">
        <v>94</v>
      </c>
      <c r="AJ938" s="43" t="s">
        <v>218</v>
      </c>
      <c r="AK938" s="37"/>
      <c r="AL938" s="44">
        <f t="shared" si="487"/>
        <v>0</v>
      </c>
      <c r="AM938" s="44">
        <f t="shared" si="488"/>
        <v>0</v>
      </c>
      <c r="AN938" s="44">
        <f t="shared" si="489"/>
        <v>0</v>
      </c>
      <c r="AO938" s="44">
        <f t="shared" si="490"/>
        <v>0</v>
      </c>
      <c r="AP938" s="44">
        <f t="shared" si="491"/>
        <v>0</v>
      </c>
      <c r="AQ938" s="44">
        <f t="shared" si="492"/>
        <v>0</v>
      </c>
      <c r="AR938" s="44">
        <f t="shared" si="493"/>
        <v>0</v>
      </c>
      <c r="AS938" s="44">
        <f t="shared" si="494"/>
        <v>0</v>
      </c>
      <c r="AT938" s="44">
        <f t="shared" si="495"/>
        <v>0</v>
      </c>
      <c r="AU938" s="44">
        <f t="shared" si="496"/>
        <v>0</v>
      </c>
      <c r="AV938" s="44">
        <f>IF(M938="ПП",РПП*AA938*(U938/1.5),IF(M938="ВП",ВПр*AA938*(U938/1.5),IF(M938="РПА",РПА*AA938*(U938/1.5),IF(M938="КПА",кпа*AA938*(U938/1.5),0))))</f>
        <v>0</v>
      </c>
      <c r="AW938" s="44">
        <f t="shared" si="497"/>
        <v>0</v>
      </c>
      <c r="AX938" s="44">
        <f t="shared" si="498"/>
        <v>0</v>
      </c>
      <c r="AY938" s="44">
        <f t="shared" si="499"/>
        <v>0</v>
      </c>
      <c r="AZ938" s="44">
        <f t="shared" si="500"/>
        <v>0</v>
      </c>
      <c r="BA938" s="44">
        <f t="shared" si="501"/>
        <v>0</v>
      </c>
      <c r="BB938" s="44">
        <f t="shared" si="502"/>
        <v>0</v>
      </c>
      <c r="BC938" s="44">
        <f t="shared" si="503"/>
        <v>4</v>
      </c>
      <c r="BD938" s="44">
        <f t="shared" si="504"/>
        <v>0</v>
      </c>
      <c r="BE938" s="45">
        <f t="shared" si="505"/>
        <v>4</v>
      </c>
      <c r="BF938" s="46"/>
      <c r="BG938" s="47">
        <f t="shared" si="506"/>
        <v>0</v>
      </c>
      <c r="BH938" s="47">
        <f t="shared" si="507"/>
        <v>0</v>
      </c>
      <c r="BI938" s="47">
        <f t="shared" si="508"/>
        <v>0</v>
      </c>
      <c r="BJ938" s="48">
        <f t="shared" si="509"/>
        <v>0</v>
      </c>
      <c r="BK938" s="48">
        <f t="shared" si="510"/>
        <v>0</v>
      </c>
      <c r="BL938" s="48">
        <f t="shared" si="511"/>
        <v>4</v>
      </c>
    </row>
    <row r="939" spans="1:64" s="2" customFormat="1" ht="30" customHeight="1">
      <c r="A939" s="29" t="str">
        <f t="shared" si="478"/>
        <v>Д</v>
      </c>
      <c r="B939" s="29" t="str">
        <f t="shared" si="479"/>
        <v>М</v>
      </c>
      <c r="C939" s="30" t="s">
        <v>286</v>
      </c>
      <c r="D939" s="31" t="str">
        <f t="shared" si="480"/>
        <v>'02.04.02</v>
      </c>
      <c r="E939" s="32" t="str">
        <f t="shared" si="481"/>
        <v>Управление инфокоммуникациями и интеллектуальные системы</v>
      </c>
      <c r="F939" s="33" t="s">
        <v>174</v>
      </c>
      <c r="G939" s="33" t="s">
        <v>75</v>
      </c>
      <c r="H939" s="34"/>
      <c r="I939" s="34"/>
      <c r="J939" s="35" t="s">
        <v>47</v>
      </c>
      <c r="K939" s="36">
        <v>4</v>
      </c>
      <c r="L939" s="36">
        <v>18</v>
      </c>
      <c r="M939" s="37" t="s">
        <v>178</v>
      </c>
      <c r="N939" s="36"/>
      <c r="O939" s="36"/>
      <c r="P939" s="36"/>
      <c r="Q939" s="37" t="s">
        <v>177</v>
      </c>
      <c r="R939" s="36"/>
      <c r="S939" s="36"/>
      <c r="T939" s="36"/>
      <c r="U939" s="36"/>
      <c r="V939" s="36"/>
      <c r="W939" s="39" t="str">
        <f t="shared" si="482"/>
        <v>НФИмд</v>
      </c>
      <c r="X939" s="36" t="s">
        <v>133</v>
      </c>
      <c r="Y939" s="36">
        <v>1</v>
      </c>
      <c r="Z939" s="36">
        <v>1</v>
      </c>
      <c r="AA939" s="39">
        <f t="shared" si="483"/>
        <v>2</v>
      </c>
      <c r="AB939" s="36">
        <v>2</v>
      </c>
      <c r="AC939" s="36"/>
      <c r="AD939" s="40">
        <f t="shared" si="484"/>
        <v>1</v>
      </c>
      <c r="AE939" s="41">
        <f t="shared" si="485"/>
        <v>1</v>
      </c>
      <c r="AF939" s="41">
        <f t="shared" si="486"/>
        <v>2</v>
      </c>
      <c r="AG939" s="42" t="s">
        <v>80</v>
      </c>
      <c r="AH939" s="37" t="s">
        <v>111</v>
      </c>
      <c r="AI939" s="37" t="s">
        <v>94</v>
      </c>
      <c r="AJ939" s="43" t="s">
        <v>274</v>
      </c>
      <c r="AK939" s="37"/>
      <c r="AL939" s="44">
        <f t="shared" si="487"/>
        <v>0</v>
      </c>
      <c r="AM939" s="44">
        <f t="shared" si="488"/>
        <v>0</v>
      </c>
      <c r="AN939" s="44">
        <f t="shared" si="489"/>
        <v>0</v>
      </c>
      <c r="AO939" s="44">
        <f t="shared" si="490"/>
        <v>0</v>
      </c>
      <c r="AP939" s="44">
        <f t="shared" si="491"/>
        <v>0</v>
      </c>
      <c r="AQ939" s="44">
        <f t="shared" si="492"/>
        <v>0</v>
      </c>
      <c r="AR939" s="44">
        <f t="shared" si="493"/>
        <v>0</v>
      </c>
      <c r="AS939" s="44">
        <f t="shared" si="494"/>
        <v>0</v>
      </c>
      <c r="AT939" s="44">
        <f t="shared" si="495"/>
        <v>0</v>
      </c>
      <c r="AU939" s="44">
        <f t="shared" si="496"/>
        <v>0</v>
      </c>
      <c r="AV939" s="44">
        <f>IF(M939="ПП",РПП*AA939*(U939/1.5),IF(M939="ВП",ВПр*AA939*(U939/1.5),IF(M939="РПА",РПА*AA939*(U939/1.5),IF(M939="КПА",кпа*AA939*(U939/1.5),0))))</f>
        <v>0</v>
      </c>
      <c r="AW939" s="44">
        <f t="shared" si="497"/>
        <v>0</v>
      </c>
      <c r="AX939" s="44">
        <f t="shared" si="498"/>
        <v>0</v>
      </c>
      <c r="AY939" s="44">
        <f t="shared" si="499"/>
        <v>0</v>
      </c>
      <c r="AZ939" s="44">
        <f t="shared" si="500"/>
        <v>0</v>
      </c>
      <c r="BA939" s="44">
        <f t="shared" si="501"/>
        <v>0</v>
      </c>
      <c r="BB939" s="44">
        <f t="shared" si="502"/>
        <v>0</v>
      </c>
      <c r="BC939" s="44">
        <f t="shared" si="503"/>
        <v>8</v>
      </c>
      <c r="BD939" s="44">
        <f t="shared" si="504"/>
        <v>0</v>
      </c>
      <c r="BE939" s="45">
        <f t="shared" si="505"/>
        <v>8</v>
      </c>
      <c r="BF939" s="46"/>
      <c r="BG939" s="47">
        <f t="shared" si="506"/>
        <v>0</v>
      </c>
      <c r="BH939" s="47">
        <f t="shared" si="507"/>
        <v>0</v>
      </c>
      <c r="BI939" s="47">
        <f t="shared" si="508"/>
        <v>0</v>
      </c>
      <c r="BJ939" s="48">
        <f t="shared" si="509"/>
        <v>0</v>
      </c>
      <c r="BK939" s="48">
        <f t="shared" si="510"/>
        <v>0</v>
      </c>
      <c r="BL939" s="48">
        <f t="shared" si="511"/>
        <v>8</v>
      </c>
    </row>
    <row r="940" spans="1:64" s="2" customFormat="1" ht="30" customHeight="1">
      <c r="A940" s="29" t="str">
        <f t="shared" si="478"/>
        <v>Д</v>
      </c>
      <c r="B940" s="29" t="str">
        <f t="shared" si="479"/>
        <v>М</v>
      </c>
      <c r="C940" s="30" t="s">
        <v>286</v>
      </c>
      <c r="D940" s="31" t="str">
        <f t="shared" si="480"/>
        <v>'02.04.02</v>
      </c>
      <c r="E940" s="32" t="str">
        <f t="shared" si="481"/>
        <v>Управление инфокоммуникациями и интеллектуальные системы</v>
      </c>
      <c r="F940" s="33" t="s">
        <v>174</v>
      </c>
      <c r="G940" s="33" t="s">
        <v>75</v>
      </c>
      <c r="H940" s="34"/>
      <c r="I940" s="34"/>
      <c r="J940" s="35" t="s">
        <v>179</v>
      </c>
      <c r="K940" s="36">
        <v>4</v>
      </c>
      <c r="L940" s="36">
        <v>18</v>
      </c>
      <c r="M940" s="37" t="s">
        <v>180</v>
      </c>
      <c r="N940" s="36"/>
      <c r="O940" s="36"/>
      <c r="P940" s="36"/>
      <c r="Q940" s="37" t="s">
        <v>181</v>
      </c>
      <c r="R940" s="36"/>
      <c r="S940" s="36"/>
      <c r="T940" s="36"/>
      <c r="U940" s="36"/>
      <c r="V940" s="36"/>
      <c r="W940" s="39" t="str">
        <f t="shared" si="482"/>
        <v>НФИмд</v>
      </c>
      <c r="X940" s="36" t="s">
        <v>133</v>
      </c>
      <c r="Y940" s="36">
        <v>1</v>
      </c>
      <c r="Z940" s="36">
        <v>1</v>
      </c>
      <c r="AA940" s="39">
        <f t="shared" si="483"/>
        <v>14</v>
      </c>
      <c r="AB940" s="36">
        <v>9</v>
      </c>
      <c r="AC940" s="36">
        <v>5</v>
      </c>
      <c r="AD940" s="40">
        <f t="shared" si="484"/>
        <v>12</v>
      </c>
      <c r="AE940" s="41">
        <f t="shared" si="485"/>
        <v>1</v>
      </c>
      <c r="AF940" s="41">
        <f t="shared" si="486"/>
        <v>1.1666666666666667</v>
      </c>
      <c r="AG940" s="42" t="s">
        <v>80</v>
      </c>
      <c r="AH940" s="37" t="s">
        <v>81</v>
      </c>
      <c r="AI940" s="37" t="s">
        <v>94</v>
      </c>
      <c r="AJ940" s="43" t="s">
        <v>107</v>
      </c>
      <c r="AK940" s="37"/>
      <c r="AL940" s="44">
        <f t="shared" si="487"/>
        <v>0</v>
      </c>
      <c r="AM940" s="44">
        <f t="shared" si="488"/>
        <v>0</v>
      </c>
      <c r="AN940" s="44">
        <f t="shared" si="489"/>
        <v>0</v>
      </c>
      <c r="AO940" s="44">
        <f t="shared" si="490"/>
        <v>0</v>
      </c>
      <c r="AP940" s="44">
        <f t="shared" si="491"/>
        <v>0</v>
      </c>
      <c r="AQ940" s="44">
        <f t="shared" si="492"/>
        <v>0</v>
      </c>
      <c r="AR940" s="44">
        <f t="shared" si="493"/>
        <v>0</v>
      </c>
      <c r="AS940" s="44">
        <f t="shared" si="494"/>
        <v>0</v>
      </c>
      <c r="AT940" s="44">
        <f t="shared" si="495"/>
        <v>0</v>
      </c>
      <c r="AU940" s="44">
        <f t="shared" si="496"/>
        <v>0</v>
      </c>
      <c r="AV940" s="44">
        <f>IF(M940="ПП",РПП*AA940*(U940/1.5),IF(M940="ВП",ВПр*AA940*(U940/1.5),IF(M940="РПА",РПА*AA940*(U940/1.5),IF(M940="КПА",кпа*AA940*(U940/1.5),0))))</f>
        <v>0</v>
      </c>
      <c r="AW940" s="44">
        <f t="shared" si="497"/>
        <v>0</v>
      </c>
      <c r="AX940" s="44">
        <f t="shared" si="498"/>
        <v>0</v>
      </c>
      <c r="AY940" s="44">
        <f t="shared" si="499"/>
        <v>0</v>
      </c>
      <c r="AZ940" s="44">
        <f t="shared" si="500"/>
        <v>0</v>
      </c>
      <c r="BA940" s="44">
        <f t="shared" si="501"/>
        <v>0</v>
      </c>
      <c r="BB940" s="44">
        <f t="shared" si="502"/>
        <v>0</v>
      </c>
      <c r="BC940" s="44">
        <f t="shared" si="503"/>
        <v>0</v>
      </c>
      <c r="BD940" s="44">
        <f t="shared" si="504"/>
        <v>2.3333333333333335</v>
      </c>
      <c r="BE940" s="45">
        <f t="shared" si="505"/>
        <v>2.3333333333333335</v>
      </c>
      <c r="BF940" s="46"/>
      <c r="BG940" s="47">
        <f t="shared" si="506"/>
        <v>0</v>
      </c>
      <c r="BH940" s="47">
        <f t="shared" si="507"/>
        <v>0</v>
      </c>
      <c r="BI940" s="47">
        <f t="shared" si="508"/>
        <v>0</v>
      </c>
      <c r="BJ940" s="48">
        <f t="shared" si="509"/>
        <v>0</v>
      </c>
      <c r="BK940" s="48">
        <f t="shared" si="510"/>
        <v>0</v>
      </c>
      <c r="BL940" s="48">
        <f t="shared" si="511"/>
        <v>2.3333333333333335</v>
      </c>
    </row>
    <row r="941" spans="1:64" s="2" customFormat="1" ht="30" customHeight="1">
      <c r="A941" s="29" t="str">
        <f t="shared" si="478"/>
        <v>Д</v>
      </c>
      <c r="B941" s="29" t="str">
        <f t="shared" si="479"/>
        <v>М</v>
      </c>
      <c r="C941" s="30" t="s">
        <v>286</v>
      </c>
      <c r="D941" s="31" t="str">
        <f t="shared" si="480"/>
        <v>'02.04.02</v>
      </c>
      <c r="E941" s="32" t="str">
        <f t="shared" si="481"/>
        <v>Управление инфокоммуникациями и интеллектуальные системы</v>
      </c>
      <c r="F941" s="33" t="s">
        <v>174</v>
      </c>
      <c r="G941" s="33" t="s">
        <v>75</v>
      </c>
      <c r="H941" s="34"/>
      <c r="I941" s="34"/>
      <c r="J941" s="35" t="s">
        <v>182</v>
      </c>
      <c r="K941" s="36">
        <v>4</v>
      </c>
      <c r="L941" s="36">
        <v>18</v>
      </c>
      <c r="M941" s="37" t="s">
        <v>183</v>
      </c>
      <c r="N941" s="36"/>
      <c r="O941" s="36"/>
      <c r="P941" s="36"/>
      <c r="Q941" s="37"/>
      <c r="R941" s="36"/>
      <c r="S941" s="36"/>
      <c r="T941" s="36"/>
      <c r="U941" s="36"/>
      <c r="V941" s="36"/>
      <c r="W941" s="39" t="str">
        <f t="shared" si="482"/>
        <v>НФИмд</v>
      </c>
      <c r="X941" s="36" t="s">
        <v>133</v>
      </c>
      <c r="Y941" s="36">
        <v>1</v>
      </c>
      <c r="Z941" s="36">
        <v>1</v>
      </c>
      <c r="AA941" s="39">
        <f t="shared" si="483"/>
        <v>14</v>
      </c>
      <c r="AB941" s="36">
        <v>9</v>
      </c>
      <c r="AC941" s="36">
        <v>5</v>
      </c>
      <c r="AD941" s="40">
        <f t="shared" si="484"/>
        <v>1</v>
      </c>
      <c r="AE941" s="41">
        <f t="shared" si="485"/>
        <v>1</v>
      </c>
      <c r="AF941" s="41">
        <f t="shared" si="486"/>
        <v>14</v>
      </c>
      <c r="AG941" s="42" t="s">
        <v>80</v>
      </c>
      <c r="AH941" s="37" t="s">
        <v>169</v>
      </c>
      <c r="AI941" s="37"/>
      <c r="AJ941" s="43" t="s">
        <v>184</v>
      </c>
      <c r="AK941" s="37"/>
      <c r="AL941" s="44">
        <f t="shared" si="487"/>
        <v>0</v>
      </c>
      <c r="AM941" s="44">
        <f t="shared" si="488"/>
        <v>0</v>
      </c>
      <c r="AN941" s="44">
        <f t="shared" si="489"/>
        <v>0</v>
      </c>
      <c r="AO941" s="44">
        <f t="shared" si="490"/>
        <v>0</v>
      </c>
      <c r="AP941" s="44">
        <f t="shared" si="491"/>
        <v>0</v>
      </c>
      <c r="AQ941" s="44">
        <f t="shared" si="492"/>
        <v>0</v>
      </c>
      <c r="AR941" s="44">
        <f t="shared" si="493"/>
        <v>0</v>
      </c>
      <c r="AS941" s="44">
        <f t="shared" si="494"/>
        <v>0</v>
      </c>
      <c r="AT941" s="44">
        <f t="shared" si="495"/>
        <v>0</v>
      </c>
      <c r="AU941" s="44">
        <f t="shared" si="496"/>
        <v>0</v>
      </c>
      <c r="AV941" s="44">
        <f>IF(M941="ПП",РПП*AA941*(U941/1.5),IF(M941="ВП",ВПр*AA941*(U941/1.5),IF(M941="РПА",РПА*AA941*(U941/1.5),IF(M941="КПА",кпа*AA941*(U941/1.5),0))))</f>
        <v>0</v>
      </c>
      <c r="AW941" s="44">
        <f t="shared" si="497"/>
        <v>0</v>
      </c>
      <c r="AX941" s="44">
        <f t="shared" si="498"/>
        <v>0</v>
      </c>
      <c r="AY941" s="44">
        <f t="shared" si="499"/>
        <v>0</v>
      </c>
      <c r="AZ941" s="44">
        <f t="shared" si="500"/>
        <v>0</v>
      </c>
      <c r="BA941" s="44">
        <f t="shared" si="501"/>
        <v>0</v>
      </c>
      <c r="BB941" s="44">
        <f t="shared" si="502"/>
        <v>0</v>
      </c>
      <c r="BC941" s="44">
        <f t="shared" si="503"/>
        <v>0</v>
      </c>
      <c r="BD941" s="44">
        <f t="shared" si="504"/>
        <v>7</v>
      </c>
      <c r="BE941" s="45">
        <f t="shared" si="505"/>
        <v>7</v>
      </c>
      <c r="BF941" s="46"/>
      <c r="BG941" s="47">
        <f t="shared" si="506"/>
        <v>0</v>
      </c>
      <c r="BH941" s="47">
        <f t="shared" si="507"/>
        <v>0</v>
      </c>
      <c r="BI941" s="47">
        <f t="shared" si="508"/>
        <v>0</v>
      </c>
      <c r="BJ941" s="48">
        <f t="shared" si="509"/>
        <v>0</v>
      </c>
      <c r="BK941" s="48">
        <f t="shared" si="510"/>
        <v>0</v>
      </c>
      <c r="BL941" s="48">
        <f t="shared" si="511"/>
        <v>7</v>
      </c>
    </row>
    <row r="942" spans="1:64" s="2" customFormat="1" ht="30" customHeight="1">
      <c r="A942" s="29" t="str">
        <f t="shared" si="478"/>
        <v>Д</v>
      </c>
      <c r="B942" s="29" t="str">
        <f t="shared" si="479"/>
        <v>М</v>
      </c>
      <c r="C942" s="30" t="s">
        <v>286</v>
      </c>
      <c r="D942" s="31" t="str">
        <f t="shared" si="480"/>
        <v>'02.04.02</v>
      </c>
      <c r="E942" s="32" t="str">
        <f t="shared" si="481"/>
        <v>Управление инфокоммуникациями и интеллектуальные системы</v>
      </c>
      <c r="F942" s="33" t="s">
        <v>174</v>
      </c>
      <c r="G942" s="33" t="s">
        <v>75</v>
      </c>
      <c r="H942" s="34"/>
      <c r="I942" s="34"/>
      <c r="J942" s="35" t="s">
        <v>185</v>
      </c>
      <c r="K942" s="36">
        <v>4</v>
      </c>
      <c r="L942" s="36">
        <v>18</v>
      </c>
      <c r="M942" s="37" t="s">
        <v>186</v>
      </c>
      <c r="N942" s="36"/>
      <c r="O942" s="36"/>
      <c r="P942" s="36"/>
      <c r="Q942" s="37" t="s">
        <v>181</v>
      </c>
      <c r="R942" s="36"/>
      <c r="S942" s="36"/>
      <c r="T942" s="36"/>
      <c r="U942" s="36"/>
      <c r="V942" s="36"/>
      <c r="W942" s="39" t="str">
        <f t="shared" si="482"/>
        <v>НФИмд</v>
      </c>
      <c r="X942" s="36" t="s">
        <v>133</v>
      </c>
      <c r="Y942" s="36">
        <v>1</v>
      </c>
      <c r="Z942" s="36">
        <v>1</v>
      </c>
      <c r="AA942" s="39">
        <f t="shared" si="483"/>
        <v>14</v>
      </c>
      <c r="AB942" s="36">
        <v>9</v>
      </c>
      <c r="AC942" s="36">
        <v>5</v>
      </c>
      <c r="AD942" s="40">
        <f t="shared" si="484"/>
        <v>1</v>
      </c>
      <c r="AE942" s="41">
        <f t="shared" si="485"/>
        <v>1</v>
      </c>
      <c r="AF942" s="41">
        <f t="shared" si="486"/>
        <v>14</v>
      </c>
      <c r="AG942" s="42" t="s">
        <v>93</v>
      </c>
      <c r="AH942" s="37" t="s">
        <v>81</v>
      </c>
      <c r="AI942" s="37" t="s">
        <v>82</v>
      </c>
      <c r="AJ942" s="43" t="s">
        <v>187</v>
      </c>
      <c r="AK942" s="37"/>
      <c r="AL942" s="44">
        <f t="shared" si="487"/>
        <v>0</v>
      </c>
      <c r="AM942" s="44">
        <f t="shared" si="488"/>
        <v>0</v>
      </c>
      <c r="AN942" s="44">
        <f t="shared" si="489"/>
        <v>0</v>
      </c>
      <c r="AO942" s="44">
        <f t="shared" si="490"/>
        <v>0</v>
      </c>
      <c r="AP942" s="44">
        <f t="shared" si="491"/>
        <v>0</v>
      </c>
      <c r="AQ942" s="44">
        <f t="shared" si="492"/>
        <v>0</v>
      </c>
      <c r="AR942" s="44">
        <f t="shared" si="493"/>
        <v>0</v>
      </c>
      <c r="AS942" s="44">
        <f t="shared" si="494"/>
        <v>0</v>
      </c>
      <c r="AT942" s="44">
        <f t="shared" si="495"/>
        <v>0</v>
      </c>
      <c r="AU942" s="44">
        <f t="shared" si="496"/>
        <v>0</v>
      </c>
      <c r="AV942" s="44">
        <f>IF(M942="ПП",РПП*AA942*(U942/1.5),IF(M942="ВП",ВПр*AA942*(U942/1.5),IF(M942="РПА",РПА*AA942*(U942/1.5),IF(M942="КПА",кпа*AA942*(U942/1.5),0))))</f>
        <v>0</v>
      </c>
      <c r="AW942" s="44">
        <f t="shared" si="497"/>
        <v>0</v>
      </c>
      <c r="AX942" s="44">
        <f t="shared" si="498"/>
        <v>0</v>
      </c>
      <c r="AY942" s="44">
        <f t="shared" si="499"/>
        <v>0</v>
      </c>
      <c r="AZ942" s="44">
        <f t="shared" si="500"/>
        <v>0</v>
      </c>
      <c r="BA942" s="44">
        <f t="shared" si="501"/>
        <v>0</v>
      </c>
      <c r="BB942" s="44">
        <f t="shared" si="502"/>
        <v>0</v>
      </c>
      <c r="BC942" s="44">
        <f t="shared" si="503"/>
        <v>0</v>
      </c>
      <c r="BD942" s="44">
        <f t="shared" si="504"/>
        <v>3.5</v>
      </c>
      <c r="BE942" s="45">
        <f t="shared" si="505"/>
        <v>3.5</v>
      </c>
      <c r="BF942" s="46"/>
      <c r="BG942" s="47">
        <f t="shared" si="506"/>
        <v>0</v>
      </c>
      <c r="BH942" s="47">
        <f t="shared" si="507"/>
        <v>0</v>
      </c>
      <c r="BI942" s="47">
        <f t="shared" si="508"/>
        <v>0</v>
      </c>
      <c r="BJ942" s="48">
        <f t="shared" si="509"/>
        <v>0</v>
      </c>
      <c r="BK942" s="48">
        <f t="shared" si="510"/>
        <v>0</v>
      </c>
      <c r="BL942" s="48">
        <f t="shared" si="511"/>
        <v>3.5</v>
      </c>
    </row>
    <row r="943" spans="1:64" s="2" customFormat="1" ht="30" customHeight="1">
      <c r="A943" s="29" t="str">
        <f t="shared" si="478"/>
        <v>Д</v>
      </c>
      <c r="B943" s="29" t="str">
        <f t="shared" si="479"/>
        <v>М</v>
      </c>
      <c r="C943" s="30" t="s">
        <v>286</v>
      </c>
      <c r="D943" s="31" t="str">
        <f t="shared" si="480"/>
        <v>'02.04.02</v>
      </c>
      <c r="E943" s="32" t="str">
        <f t="shared" si="481"/>
        <v>Управление инфокоммуникациями и интеллектуальные системы</v>
      </c>
      <c r="F943" s="33" t="s">
        <v>174</v>
      </c>
      <c r="G943" s="33" t="s">
        <v>75</v>
      </c>
      <c r="H943" s="34"/>
      <c r="I943" s="34"/>
      <c r="J943" s="35" t="s">
        <v>185</v>
      </c>
      <c r="K943" s="36">
        <v>4</v>
      </c>
      <c r="L943" s="36">
        <v>18</v>
      </c>
      <c r="M943" s="37" t="s">
        <v>186</v>
      </c>
      <c r="N943" s="36"/>
      <c r="O943" s="36"/>
      <c r="P943" s="36"/>
      <c r="Q943" s="37" t="s">
        <v>181</v>
      </c>
      <c r="R943" s="36"/>
      <c r="S943" s="36"/>
      <c r="T943" s="36"/>
      <c r="U943" s="36"/>
      <c r="V943" s="36"/>
      <c r="W943" s="39" t="str">
        <f t="shared" si="482"/>
        <v>НФИмд</v>
      </c>
      <c r="X943" s="36" t="s">
        <v>133</v>
      </c>
      <c r="Y943" s="36">
        <v>1</v>
      </c>
      <c r="Z943" s="36">
        <v>1</v>
      </c>
      <c r="AA943" s="39">
        <f t="shared" si="483"/>
        <v>14</v>
      </c>
      <c r="AB943" s="36">
        <v>9</v>
      </c>
      <c r="AC943" s="36">
        <v>5</v>
      </c>
      <c r="AD943" s="40">
        <f t="shared" si="484"/>
        <v>1</v>
      </c>
      <c r="AE943" s="41">
        <f t="shared" si="485"/>
        <v>1</v>
      </c>
      <c r="AF943" s="41">
        <f t="shared" si="486"/>
        <v>14</v>
      </c>
      <c r="AG943" s="42" t="s">
        <v>80</v>
      </c>
      <c r="AH943" s="37" t="s">
        <v>169</v>
      </c>
      <c r="AI943" s="37"/>
      <c r="AJ943" s="43" t="s">
        <v>188</v>
      </c>
      <c r="AK943" s="37"/>
      <c r="AL943" s="44">
        <f t="shared" si="487"/>
        <v>0</v>
      </c>
      <c r="AM943" s="44">
        <f t="shared" si="488"/>
        <v>0</v>
      </c>
      <c r="AN943" s="44">
        <f t="shared" si="489"/>
        <v>0</v>
      </c>
      <c r="AO943" s="44">
        <f t="shared" si="490"/>
        <v>0</v>
      </c>
      <c r="AP943" s="44">
        <f t="shared" si="491"/>
        <v>0</v>
      </c>
      <c r="AQ943" s="44">
        <f t="shared" si="492"/>
        <v>0</v>
      </c>
      <c r="AR943" s="44">
        <f t="shared" si="493"/>
        <v>0</v>
      </c>
      <c r="AS943" s="44">
        <f t="shared" si="494"/>
        <v>0</v>
      </c>
      <c r="AT943" s="44">
        <f t="shared" si="495"/>
        <v>0</v>
      </c>
      <c r="AU943" s="44">
        <f t="shared" si="496"/>
        <v>0</v>
      </c>
      <c r="AV943" s="44">
        <f>IF(M943="ПП",РПП*AA943*(U943/1.5),IF(M943="ВП",ВПр*AA943*(U943/1.5),IF(M943="РПА",РПА*AA943*(U943/1.5),IF(M943="КПА",кпа*AA943*(U943/1.5),0))))</f>
        <v>0</v>
      </c>
      <c r="AW943" s="44">
        <f t="shared" si="497"/>
        <v>0</v>
      </c>
      <c r="AX943" s="44">
        <f t="shared" si="498"/>
        <v>0</v>
      </c>
      <c r="AY943" s="44">
        <f t="shared" si="499"/>
        <v>0</v>
      </c>
      <c r="AZ943" s="44">
        <f t="shared" si="500"/>
        <v>0</v>
      </c>
      <c r="BA943" s="44">
        <f t="shared" si="501"/>
        <v>0</v>
      </c>
      <c r="BB943" s="44">
        <f t="shared" si="502"/>
        <v>0</v>
      </c>
      <c r="BC943" s="44">
        <f t="shared" si="503"/>
        <v>0</v>
      </c>
      <c r="BD943" s="44">
        <f t="shared" si="504"/>
        <v>3.5</v>
      </c>
      <c r="BE943" s="45">
        <f t="shared" si="505"/>
        <v>3.5</v>
      </c>
      <c r="BF943" s="46"/>
      <c r="BG943" s="47">
        <f t="shared" si="506"/>
        <v>0</v>
      </c>
      <c r="BH943" s="47">
        <f t="shared" si="507"/>
        <v>0</v>
      </c>
      <c r="BI943" s="47">
        <f t="shared" si="508"/>
        <v>0</v>
      </c>
      <c r="BJ943" s="48">
        <f t="shared" si="509"/>
        <v>0</v>
      </c>
      <c r="BK943" s="48">
        <f t="shared" si="510"/>
        <v>0</v>
      </c>
      <c r="BL943" s="48">
        <f t="shared" si="511"/>
        <v>3.5</v>
      </c>
    </row>
    <row r="944" spans="1:64" s="2" customFormat="1" ht="30" customHeight="1">
      <c r="A944" s="29" t="str">
        <f t="shared" si="478"/>
        <v>Д</v>
      </c>
      <c r="B944" s="29" t="str">
        <f t="shared" si="479"/>
        <v>М</v>
      </c>
      <c r="C944" s="30" t="s">
        <v>286</v>
      </c>
      <c r="D944" s="31" t="str">
        <f t="shared" si="480"/>
        <v>'02.04.02</v>
      </c>
      <c r="E944" s="32" t="str">
        <f t="shared" si="481"/>
        <v>Управление инфокоммуникациями и интеллектуальные системы</v>
      </c>
      <c r="F944" s="33" t="s">
        <v>174</v>
      </c>
      <c r="G944" s="33" t="s">
        <v>75</v>
      </c>
      <c r="H944" s="34"/>
      <c r="I944" s="34"/>
      <c r="J944" s="35" t="s">
        <v>185</v>
      </c>
      <c r="K944" s="36">
        <v>4</v>
      </c>
      <c r="L944" s="36">
        <v>18</v>
      </c>
      <c r="M944" s="37" t="s">
        <v>186</v>
      </c>
      <c r="N944" s="36"/>
      <c r="O944" s="36"/>
      <c r="P944" s="36"/>
      <c r="Q944" s="37" t="s">
        <v>181</v>
      </c>
      <c r="R944" s="36"/>
      <c r="S944" s="36"/>
      <c r="T944" s="36"/>
      <c r="U944" s="36"/>
      <c r="V944" s="36"/>
      <c r="W944" s="39" t="str">
        <f t="shared" si="482"/>
        <v>НФИмд</v>
      </c>
      <c r="X944" s="36" t="s">
        <v>133</v>
      </c>
      <c r="Y944" s="36">
        <v>1</v>
      </c>
      <c r="Z944" s="36">
        <v>1</v>
      </c>
      <c r="AA944" s="39">
        <f t="shared" si="483"/>
        <v>14</v>
      </c>
      <c r="AB944" s="36">
        <v>9</v>
      </c>
      <c r="AC944" s="36">
        <v>5</v>
      </c>
      <c r="AD944" s="40">
        <f t="shared" si="484"/>
        <v>1</v>
      </c>
      <c r="AE944" s="41">
        <f t="shared" si="485"/>
        <v>1</v>
      </c>
      <c r="AF944" s="41">
        <f t="shared" si="486"/>
        <v>14</v>
      </c>
      <c r="AG944" s="42" t="s">
        <v>80</v>
      </c>
      <c r="AH944" s="37" t="s">
        <v>169</v>
      </c>
      <c r="AI944" s="37"/>
      <c r="AJ944" s="43" t="s">
        <v>189</v>
      </c>
      <c r="AK944" s="37"/>
      <c r="AL944" s="44">
        <f t="shared" si="487"/>
        <v>0</v>
      </c>
      <c r="AM944" s="44">
        <f t="shared" si="488"/>
        <v>0</v>
      </c>
      <c r="AN944" s="44">
        <f t="shared" si="489"/>
        <v>0</v>
      </c>
      <c r="AO944" s="44">
        <f t="shared" si="490"/>
        <v>0</v>
      </c>
      <c r="AP944" s="44">
        <f t="shared" si="491"/>
        <v>0</v>
      </c>
      <c r="AQ944" s="44">
        <f t="shared" si="492"/>
        <v>0</v>
      </c>
      <c r="AR944" s="44">
        <f t="shared" si="493"/>
        <v>0</v>
      </c>
      <c r="AS944" s="44">
        <f t="shared" si="494"/>
        <v>0</v>
      </c>
      <c r="AT944" s="44">
        <f t="shared" si="495"/>
        <v>0</v>
      </c>
      <c r="AU944" s="44">
        <f t="shared" si="496"/>
        <v>0</v>
      </c>
      <c r="AV944" s="44">
        <f>IF(M944="ПП",РПП*AA944*(U944/1.5),IF(M944="ВП",ВПр*AA944*(U944/1.5),IF(M944="РПА",РПА*AA944*(U944/1.5),IF(M944="КПА",кпа*AA944*(U944/1.5),0))))</f>
        <v>0</v>
      </c>
      <c r="AW944" s="44">
        <f t="shared" si="497"/>
        <v>0</v>
      </c>
      <c r="AX944" s="44">
        <f t="shared" si="498"/>
        <v>0</v>
      </c>
      <c r="AY944" s="44">
        <f t="shared" si="499"/>
        <v>0</v>
      </c>
      <c r="AZ944" s="44">
        <f t="shared" si="500"/>
        <v>0</v>
      </c>
      <c r="BA944" s="44">
        <f t="shared" si="501"/>
        <v>0</v>
      </c>
      <c r="BB944" s="44">
        <f t="shared" si="502"/>
        <v>0</v>
      </c>
      <c r="BC944" s="44">
        <f t="shared" si="503"/>
        <v>0</v>
      </c>
      <c r="BD944" s="44">
        <f t="shared" si="504"/>
        <v>3.5</v>
      </c>
      <c r="BE944" s="45">
        <f t="shared" si="505"/>
        <v>3.5</v>
      </c>
      <c r="BF944" s="46"/>
      <c r="BG944" s="47">
        <f t="shared" si="506"/>
        <v>0</v>
      </c>
      <c r="BH944" s="47">
        <f t="shared" si="507"/>
        <v>0</v>
      </c>
      <c r="BI944" s="47">
        <f t="shared" si="508"/>
        <v>0</v>
      </c>
      <c r="BJ944" s="48">
        <f t="shared" si="509"/>
        <v>0</v>
      </c>
      <c r="BK944" s="48">
        <f t="shared" si="510"/>
        <v>0</v>
      </c>
      <c r="BL944" s="48">
        <f t="shared" si="511"/>
        <v>3.5</v>
      </c>
    </row>
    <row r="945" spans="1:64" s="2" customFormat="1" ht="30" customHeight="1">
      <c r="A945" s="29" t="str">
        <f t="shared" si="478"/>
        <v>Д</v>
      </c>
      <c r="B945" s="29" t="str">
        <f t="shared" si="479"/>
        <v>М</v>
      </c>
      <c r="C945" s="30" t="s">
        <v>286</v>
      </c>
      <c r="D945" s="31" t="str">
        <f t="shared" si="480"/>
        <v>'02.04.02</v>
      </c>
      <c r="E945" s="32" t="str">
        <f t="shared" si="481"/>
        <v>Управление инфокоммуникациями и интеллектуальные системы</v>
      </c>
      <c r="F945" s="33" t="s">
        <v>174</v>
      </c>
      <c r="G945" s="33" t="s">
        <v>75</v>
      </c>
      <c r="H945" s="34"/>
      <c r="I945" s="34"/>
      <c r="J945" s="35" t="s">
        <v>185</v>
      </c>
      <c r="K945" s="36">
        <v>4</v>
      </c>
      <c r="L945" s="36">
        <v>18</v>
      </c>
      <c r="M945" s="37" t="s">
        <v>186</v>
      </c>
      <c r="N945" s="36"/>
      <c r="O945" s="36"/>
      <c r="P945" s="36"/>
      <c r="Q945" s="37" t="s">
        <v>181</v>
      </c>
      <c r="R945" s="36"/>
      <c r="S945" s="36"/>
      <c r="T945" s="36"/>
      <c r="U945" s="36"/>
      <c r="V945" s="36"/>
      <c r="W945" s="39" t="str">
        <f t="shared" si="482"/>
        <v>НФИмд</v>
      </c>
      <c r="X945" s="36" t="s">
        <v>133</v>
      </c>
      <c r="Y945" s="36">
        <v>1</v>
      </c>
      <c r="Z945" s="36">
        <v>1</v>
      </c>
      <c r="AA945" s="39">
        <f t="shared" si="483"/>
        <v>14</v>
      </c>
      <c r="AB945" s="36">
        <v>9</v>
      </c>
      <c r="AC945" s="36">
        <v>5</v>
      </c>
      <c r="AD945" s="40">
        <f t="shared" si="484"/>
        <v>1</v>
      </c>
      <c r="AE945" s="41">
        <f t="shared" si="485"/>
        <v>1</v>
      </c>
      <c r="AF945" s="41">
        <f t="shared" si="486"/>
        <v>14</v>
      </c>
      <c r="AG945" s="42" t="s">
        <v>80</v>
      </c>
      <c r="AH945" s="37" t="s">
        <v>169</v>
      </c>
      <c r="AI945" s="37"/>
      <c r="AJ945" s="43" t="s">
        <v>190</v>
      </c>
      <c r="AK945" s="37"/>
      <c r="AL945" s="44">
        <f t="shared" si="487"/>
        <v>0</v>
      </c>
      <c r="AM945" s="44">
        <f t="shared" si="488"/>
        <v>0</v>
      </c>
      <c r="AN945" s="44">
        <f t="shared" si="489"/>
        <v>0</v>
      </c>
      <c r="AO945" s="44">
        <f t="shared" si="490"/>
        <v>0</v>
      </c>
      <c r="AP945" s="44">
        <f t="shared" si="491"/>
        <v>0</v>
      </c>
      <c r="AQ945" s="44">
        <f t="shared" si="492"/>
        <v>0</v>
      </c>
      <c r="AR945" s="44">
        <f t="shared" si="493"/>
        <v>0</v>
      </c>
      <c r="AS945" s="44">
        <f t="shared" si="494"/>
        <v>0</v>
      </c>
      <c r="AT945" s="44">
        <f t="shared" si="495"/>
        <v>0</v>
      </c>
      <c r="AU945" s="44">
        <f t="shared" si="496"/>
        <v>0</v>
      </c>
      <c r="AV945" s="44">
        <f>IF(M945="ПП",РПП*AA945*(U945/1.5),IF(M945="ВП",ВПр*AA945*(U945/1.5),IF(M945="РПА",РПА*AA945*(U945/1.5),IF(M945="КПА",кпа*AA945*(U945/1.5),0))))</f>
        <v>0</v>
      </c>
      <c r="AW945" s="44">
        <f t="shared" si="497"/>
        <v>0</v>
      </c>
      <c r="AX945" s="44">
        <f t="shared" si="498"/>
        <v>0</v>
      </c>
      <c r="AY945" s="44">
        <f t="shared" si="499"/>
        <v>0</v>
      </c>
      <c r="AZ945" s="44">
        <f t="shared" si="500"/>
        <v>0</v>
      </c>
      <c r="BA945" s="44">
        <f t="shared" si="501"/>
        <v>0</v>
      </c>
      <c r="BB945" s="44">
        <f t="shared" si="502"/>
        <v>0</v>
      </c>
      <c r="BC945" s="44">
        <f t="shared" si="503"/>
        <v>0</v>
      </c>
      <c r="BD945" s="44">
        <f t="shared" si="504"/>
        <v>3.5</v>
      </c>
      <c r="BE945" s="45">
        <f t="shared" si="505"/>
        <v>3.5</v>
      </c>
      <c r="BF945" s="46"/>
      <c r="BG945" s="47">
        <f t="shared" si="506"/>
        <v>0</v>
      </c>
      <c r="BH945" s="47">
        <f t="shared" si="507"/>
        <v>0</v>
      </c>
      <c r="BI945" s="47">
        <f t="shared" si="508"/>
        <v>0</v>
      </c>
      <c r="BJ945" s="48">
        <f t="shared" si="509"/>
        <v>0</v>
      </c>
      <c r="BK945" s="48">
        <f t="shared" si="510"/>
        <v>0</v>
      </c>
      <c r="BL945" s="48">
        <f t="shared" si="511"/>
        <v>3.5</v>
      </c>
    </row>
    <row r="946" spans="1:64" s="2" customFormat="1" ht="30" customHeight="1">
      <c r="A946" s="29" t="str">
        <f t="shared" si="478"/>
        <v>Д</v>
      </c>
      <c r="B946" s="29" t="str">
        <f t="shared" si="479"/>
        <v>М</v>
      </c>
      <c r="C946" s="30" t="s">
        <v>286</v>
      </c>
      <c r="D946" s="31" t="str">
        <f t="shared" si="480"/>
        <v>'02.04.02</v>
      </c>
      <c r="E946" s="32" t="str">
        <f t="shared" si="481"/>
        <v>Управление инфокоммуникациями и интеллектуальные системы</v>
      </c>
      <c r="F946" s="33" t="s">
        <v>174</v>
      </c>
      <c r="G946" s="33" t="s">
        <v>75</v>
      </c>
      <c r="H946" s="34"/>
      <c r="I946" s="34"/>
      <c r="J946" s="35" t="s">
        <v>191</v>
      </c>
      <c r="K946" s="36">
        <v>4</v>
      </c>
      <c r="L946" s="36">
        <v>18</v>
      </c>
      <c r="M946" s="37" t="s">
        <v>192</v>
      </c>
      <c r="N946" s="36"/>
      <c r="O946" s="36"/>
      <c r="P946" s="36"/>
      <c r="Q946" s="37"/>
      <c r="R946" s="36"/>
      <c r="S946" s="36"/>
      <c r="T946" s="36"/>
      <c r="U946" s="36"/>
      <c r="V946" s="36"/>
      <c r="W946" s="39" t="str">
        <f t="shared" si="482"/>
        <v>НФИмд</v>
      </c>
      <c r="X946" s="36" t="s">
        <v>133</v>
      </c>
      <c r="Y946" s="36">
        <v>1</v>
      </c>
      <c r="Z946" s="36">
        <v>1</v>
      </c>
      <c r="AA946" s="39">
        <f t="shared" si="483"/>
        <v>14</v>
      </c>
      <c r="AB946" s="36">
        <v>9</v>
      </c>
      <c r="AC946" s="36">
        <v>5</v>
      </c>
      <c r="AD946" s="40">
        <f t="shared" si="484"/>
        <v>1</v>
      </c>
      <c r="AE946" s="41">
        <f t="shared" si="485"/>
        <v>1</v>
      </c>
      <c r="AF946" s="41">
        <f t="shared" si="486"/>
        <v>14</v>
      </c>
      <c r="AG946" s="42" t="s">
        <v>80</v>
      </c>
      <c r="AH946" s="37" t="s">
        <v>81</v>
      </c>
      <c r="AI946" s="37" t="s">
        <v>94</v>
      </c>
      <c r="AJ946" s="43" t="s">
        <v>107</v>
      </c>
      <c r="AK946" s="37"/>
      <c r="AL946" s="44">
        <f t="shared" si="487"/>
        <v>0</v>
      </c>
      <c r="AM946" s="44">
        <f t="shared" si="488"/>
        <v>0</v>
      </c>
      <c r="AN946" s="44">
        <f t="shared" si="489"/>
        <v>0</v>
      </c>
      <c r="AO946" s="44">
        <f t="shared" si="490"/>
        <v>0</v>
      </c>
      <c r="AP946" s="44">
        <f t="shared" si="491"/>
        <v>0</v>
      </c>
      <c r="AQ946" s="44">
        <f t="shared" si="492"/>
        <v>0</v>
      </c>
      <c r="AR946" s="44">
        <f t="shared" si="493"/>
        <v>0</v>
      </c>
      <c r="AS946" s="44">
        <f t="shared" si="494"/>
        <v>0</v>
      </c>
      <c r="AT946" s="44">
        <f t="shared" si="495"/>
        <v>0</v>
      </c>
      <c r="AU946" s="44">
        <f t="shared" si="496"/>
        <v>0</v>
      </c>
      <c r="AV946" s="44">
        <f>IF(M946="ПП",РПП*AA946*(U946/1.5),IF(M946="ВП",ВПр*AA946*(U946/1.5),IF(M946="РПА",РПА*AA946*(U946/1.5),IF(M946="КПА",кпа*AA946*(U946/1.5),0))))</f>
        <v>0</v>
      </c>
      <c r="AW946" s="44">
        <f t="shared" si="497"/>
        <v>0</v>
      </c>
      <c r="AX946" s="44">
        <f t="shared" si="498"/>
        <v>0</v>
      </c>
      <c r="AY946" s="44">
        <f t="shared" si="499"/>
        <v>0</v>
      </c>
      <c r="AZ946" s="44">
        <f t="shared" si="500"/>
        <v>0</v>
      </c>
      <c r="BA946" s="44">
        <f t="shared" si="501"/>
        <v>0</v>
      </c>
      <c r="BB946" s="44">
        <f t="shared" si="502"/>
        <v>0</v>
      </c>
      <c r="BC946" s="44">
        <f t="shared" si="503"/>
        <v>0</v>
      </c>
      <c r="BD946" s="44">
        <f t="shared" si="504"/>
        <v>7</v>
      </c>
      <c r="BE946" s="45">
        <f t="shared" si="505"/>
        <v>7</v>
      </c>
      <c r="BF946" s="46"/>
      <c r="BG946" s="47">
        <f t="shared" si="506"/>
        <v>0</v>
      </c>
      <c r="BH946" s="47">
        <f t="shared" si="507"/>
        <v>0</v>
      </c>
      <c r="BI946" s="47">
        <f t="shared" si="508"/>
        <v>0</v>
      </c>
      <c r="BJ946" s="48">
        <f t="shared" si="509"/>
        <v>0</v>
      </c>
      <c r="BK946" s="48">
        <f t="shared" si="510"/>
        <v>0</v>
      </c>
      <c r="BL946" s="48">
        <f t="shared" si="511"/>
        <v>7</v>
      </c>
    </row>
    <row r="947" spans="1:64" s="2" customFormat="1" ht="30" customHeight="1">
      <c r="A947" s="29" t="str">
        <f t="shared" si="478"/>
        <v>Д</v>
      </c>
      <c r="B947" s="29" t="str">
        <f t="shared" si="479"/>
        <v>М</v>
      </c>
      <c r="C947" s="30" t="s">
        <v>286</v>
      </c>
      <c r="D947" s="31" t="str">
        <f t="shared" si="480"/>
        <v>'02.04.02</v>
      </c>
      <c r="E947" s="32" t="str">
        <f t="shared" si="481"/>
        <v>Управление инфокоммуникациями и интеллектуальные системы</v>
      </c>
      <c r="F947" s="33" t="s">
        <v>174</v>
      </c>
      <c r="G947" s="33" t="s">
        <v>75</v>
      </c>
      <c r="H947" s="34"/>
      <c r="I947" s="34"/>
      <c r="J947" s="35" t="s">
        <v>185</v>
      </c>
      <c r="K947" s="36">
        <v>4</v>
      </c>
      <c r="L947" s="36">
        <v>18</v>
      </c>
      <c r="M947" s="37" t="s">
        <v>186</v>
      </c>
      <c r="N947" s="36"/>
      <c r="O947" s="36"/>
      <c r="P947" s="36"/>
      <c r="Q947" s="37" t="s">
        <v>177</v>
      </c>
      <c r="R947" s="36"/>
      <c r="S947" s="36"/>
      <c r="T947" s="36"/>
      <c r="U947" s="36"/>
      <c r="V947" s="36"/>
      <c r="W947" s="39" t="str">
        <f t="shared" si="482"/>
        <v>НФИмд</v>
      </c>
      <c r="X947" s="36" t="s">
        <v>133</v>
      </c>
      <c r="Y947" s="36">
        <v>1</v>
      </c>
      <c r="Z947" s="36">
        <v>1</v>
      </c>
      <c r="AA947" s="39">
        <f t="shared" si="483"/>
        <v>14</v>
      </c>
      <c r="AB947" s="36">
        <v>9</v>
      </c>
      <c r="AC947" s="36">
        <v>5</v>
      </c>
      <c r="AD947" s="40">
        <f t="shared" si="484"/>
        <v>1</v>
      </c>
      <c r="AE947" s="41">
        <f t="shared" si="485"/>
        <v>1</v>
      </c>
      <c r="AF947" s="41">
        <f t="shared" si="486"/>
        <v>14</v>
      </c>
      <c r="AG947" s="42" t="s">
        <v>93</v>
      </c>
      <c r="AH947" s="37" t="s">
        <v>81</v>
      </c>
      <c r="AI947" s="37" t="s">
        <v>82</v>
      </c>
      <c r="AJ947" s="50" t="s">
        <v>187</v>
      </c>
      <c r="AK947" s="37"/>
      <c r="AL947" s="44">
        <f t="shared" si="487"/>
        <v>0</v>
      </c>
      <c r="AM947" s="44">
        <f t="shared" si="488"/>
        <v>0</v>
      </c>
      <c r="AN947" s="44">
        <f t="shared" si="489"/>
        <v>0</v>
      </c>
      <c r="AO947" s="44">
        <f t="shared" si="490"/>
        <v>0</v>
      </c>
      <c r="AP947" s="44">
        <f t="shared" si="491"/>
        <v>0</v>
      </c>
      <c r="AQ947" s="44">
        <f t="shared" si="492"/>
        <v>0</v>
      </c>
      <c r="AR947" s="44">
        <f t="shared" si="493"/>
        <v>0</v>
      </c>
      <c r="AS947" s="44">
        <f t="shared" si="494"/>
        <v>0</v>
      </c>
      <c r="AT947" s="44">
        <f t="shared" si="495"/>
        <v>0</v>
      </c>
      <c r="AU947" s="44">
        <f t="shared" si="496"/>
        <v>0</v>
      </c>
      <c r="AV947" s="44">
        <f>IF(M947="ПП",РПП*AA947*(U947/1.5),IF(M947="ВП",ВПр*AA947*(U947/1.5),IF(M947="РПА",РПА*AA947*(U947/1.5),IF(M947="КПА",кпа*AA947*(U947/1.5),0))))</f>
        <v>0</v>
      </c>
      <c r="AW947" s="44">
        <f t="shared" si="497"/>
        <v>0</v>
      </c>
      <c r="AX947" s="44">
        <f t="shared" si="498"/>
        <v>0</v>
      </c>
      <c r="AY947" s="44">
        <f t="shared" si="499"/>
        <v>0</v>
      </c>
      <c r="AZ947" s="44">
        <f t="shared" si="500"/>
        <v>0</v>
      </c>
      <c r="BA947" s="44">
        <f t="shared" si="501"/>
        <v>0</v>
      </c>
      <c r="BB947" s="44">
        <f t="shared" si="502"/>
        <v>0</v>
      </c>
      <c r="BC947" s="44">
        <f t="shared" si="503"/>
        <v>0</v>
      </c>
      <c r="BD947" s="44">
        <f t="shared" si="504"/>
        <v>3.5</v>
      </c>
      <c r="BE947" s="45">
        <f t="shared" si="505"/>
        <v>3.5</v>
      </c>
      <c r="BF947" s="46"/>
      <c r="BG947" s="47">
        <f t="shared" si="506"/>
        <v>0</v>
      </c>
      <c r="BH947" s="47">
        <f t="shared" si="507"/>
        <v>0</v>
      </c>
      <c r="BI947" s="47">
        <f t="shared" si="508"/>
        <v>0</v>
      </c>
      <c r="BJ947" s="48">
        <f t="shared" si="509"/>
        <v>0</v>
      </c>
      <c r="BK947" s="48">
        <f t="shared" si="510"/>
        <v>0</v>
      </c>
      <c r="BL947" s="48">
        <f t="shared" si="511"/>
        <v>3.5</v>
      </c>
    </row>
    <row r="948" spans="1:64" s="2" customFormat="1" ht="30" customHeight="1">
      <c r="A948" s="29" t="str">
        <f t="shared" si="478"/>
        <v>Д</v>
      </c>
      <c r="B948" s="29" t="str">
        <f t="shared" si="479"/>
        <v>М</v>
      </c>
      <c r="C948" s="30" t="s">
        <v>286</v>
      </c>
      <c r="D948" s="31" t="str">
        <f t="shared" si="480"/>
        <v>'02.04.02</v>
      </c>
      <c r="E948" s="32" t="str">
        <f t="shared" si="481"/>
        <v>Управление инфокоммуникациями и интеллектуальные системы</v>
      </c>
      <c r="F948" s="33" t="s">
        <v>174</v>
      </c>
      <c r="G948" s="33" t="s">
        <v>75</v>
      </c>
      <c r="H948" s="34"/>
      <c r="I948" s="34"/>
      <c r="J948" s="35" t="s">
        <v>185</v>
      </c>
      <c r="K948" s="36">
        <v>4</v>
      </c>
      <c r="L948" s="36">
        <v>18</v>
      </c>
      <c r="M948" s="37" t="s">
        <v>186</v>
      </c>
      <c r="N948" s="36"/>
      <c r="O948" s="36"/>
      <c r="P948" s="36"/>
      <c r="Q948" s="37" t="s">
        <v>177</v>
      </c>
      <c r="R948" s="36"/>
      <c r="S948" s="36"/>
      <c r="T948" s="36"/>
      <c r="U948" s="36"/>
      <c r="V948" s="36"/>
      <c r="W948" s="39" t="str">
        <f t="shared" si="482"/>
        <v>НФИмд</v>
      </c>
      <c r="X948" s="36" t="s">
        <v>133</v>
      </c>
      <c r="Y948" s="36">
        <v>1</v>
      </c>
      <c r="Z948" s="36">
        <v>1</v>
      </c>
      <c r="AA948" s="39">
        <f t="shared" si="483"/>
        <v>14</v>
      </c>
      <c r="AB948" s="36">
        <v>9</v>
      </c>
      <c r="AC948" s="36">
        <v>5</v>
      </c>
      <c r="AD948" s="40">
        <f t="shared" si="484"/>
        <v>1</v>
      </c>
      <c r="AE948" s="41">
        <f t="shared" si="485"/>
        <v>1</v>
      </c>
      <c r="AF948" s="41">
        <f t="shared" si="486"/>
        <v>14</v>
      </c>
      <c r="AG948" s="42" t="s">
        <v>80</v>
      </c>
      <c r="AH948" s="37" t="s">
        <v>169</v>
      </c>
      <c r="AI948" s="37"/>
      <c r="AJ948" s="43" t="s">
        <v>188</v>
      </c>
      <c r="AK948" s="37"/>
      <c r="AL948" s="44">
        <f t="shared" si="487"/>
        <v>0</v>
      </c>
      <c r="AM948" s="44">
        <f t="shared" si="488"/>
        <v>0</v>
      </c>
      <c r="AN948" s="44">
        <f t="shared" si="489"/>
        <v>0</v>
      </c>
      <c r="AO948" s="44">
        <f t="shared" si="490"/>
        <v>0</v>
      </c>
      <c r="AP948" s="44">
        <f t="shared" si="491"/>
        <v>0</v>
      </c>
      <c r="AQ948" s="44">
        <f t="shared" si="492"/>
        <v>0</v>
      </c>
      <c r="AR948" s="44">
        <f t="shared" si="493"/>
        <v>0</v>
      </c>
      <c r="AS948" s="44">
        <f t="shared" si="494"/>
        <v>0</v>
      </c>
      <c r="AT948" s="44">
        <f t="shared" si="495"/>
        <v>0</v>
      </c>
      <c r="AU948" s="44">
        <f t="shared" si="496"/>
        <v>0</v>
      </c>
      <c r="AV948" s="44">
        <f>IF(M948="ПП",РПП*AA948*(U948/1.5),IF(M948="ВП",ВПр*AA948*(U948/1.5),IF(M948="РПА",РПА*AA948*(U948/1.5),IF(M948="КПА",кпа*AA948*(U948/1.5),0))))</f>
        <v>0</v>
      </c>
      <c r="AW948" s="44">
        <f t="shared" si="497"/>
        <v>0</v>
      </c>
      <c r="AX948" s="44">
        <f t="shared" si="498"/>
        <v>0</v>
      </c>
      <c r="AY948" s="44">
        <f t="shared" si="499"/>
        <v>0</v>
      </c>
      <c r="AZ948" s="44">
        <f t="shared" si="500"/>
        <v>0</v>
      </c>
      <c r="BA948" s="44">
        <f t="shared" si="501"/>
        <v>0</v>
      </c>
      <c r="BB948" s="44">
        <f t="shared" si="502"/>
        <v>0</v>
      </c>
      <c r="BC948" s="44">
        <f t="shared" si="503"/>
        <v>0</v>
      </c>
      <c r="BD948" s="44">
        <f t="shared" si="504"/>
        <v>3.5</v>
      </c>
      <c r="BE948" s="45">
        <f t="shared" si="505"/>
        <v>3.5</v>
      </c>
      <c r="BF948" s="46"/>
      <c r="BG948" s="47">
        <f t="shared" si="506"/>
        <v>0</v>
      </c>
      <c r="BH948" s="47">
        <f t="shared" si="507"/>
        <v>0</v>
      </c>
      <c r="BI948" s="47">
        <f t="shared" si="508"/>
        <v>0</v>
      </c>
      <c r="BJ948" s="48">
        <f t="shared" si="509"/>
        <v>0</v>
      </c>
      <c r="BK948" s="48">
        <f t="shared" si="510"/>
        <v>0</v>
      </c>
      <c r="BL948" s="48">
        <f t="shared" si="511"/>
        <v>3.5</v>
      </c>
    </row>
    <row r="949" spans="1:64" s="2" customFormat="1" ht="30" customHeight="1">
      <c r="A949" s="29" t="str">
        <f t="shared" si="478"/>
        <v>Д</v>
      </c>
      <c r="B949" s="29" t="str">
        <f t="shared" si="479"/>
        <v>М</v>
      </c>
      <c r="C949" s="30" t="s">
        <v>286</v>
      </c>
      <c r="D949" s="31" t="str">
        <f t="shared" si="480"/>
        <v>'02.04.02</v>
      </c>
      <c r="E949" s="32" t="str">
        <f t="shared" si="481"/>
        <v>Управление инфокоммуникациями и интеллектуальные системы</v>
      </c>
      <c r="F949" s="33" t="s">
        <v>174</v>
      </c>
      <c r="G949" s="33" t="s">
        <v>75</v>
      </c>
      <c r="H949" s="34"/>
      <c r="I949" s="34"/>
      <c r="J949" s="35" t="s">
        <v>185</v>
      </c>
      <c r="K949" s="36">
        <v>4</v>
      </c>
      <c r="L949" s="36">
        <v>18</v>
      </c>
      <c r="M949" s="37" t="s">
        <v>186</v>
      </c>
      <c r="N949" s="36"/>
      <c r="O949" s="36"/>
      <c r="P949" s="36"/>
      <c r="Q949" s="37" t="s">
        <v>177</v>
      </c>
      <c r="R949" s="36"/>
      <c r="S949" s="36"/>
      <c r="T949" s="36"/>
      <c r="U949" s="36"/>
      <c r="V949" s="36"/>
      <c r="W949" s="39" t="str">
        <f t="shared" si="482"/>
        <v>НФИмд</v>
      </c>
      <c r="X949" s="36" t="s">
        <v>133</v>
      </c>
      <c r="Y949" s="36">
        <v>1</v>
      </c>
      <c r="Z949" s="36">
        <v>1</v>
      </c>
      <c r="AA949" s="39">
        <f t="shared" si="483"/>
        <v>14</v>
      </c>
      <c r="AB949" s="36">
        <v>9</v>
      </c>
      <c r="AC949" s="36">
        <v>5</v>
      </c>
      <c r="AD949" s="40">
        <f t="shared" si="484"/>
        <v>1</v>
      </c>
      <c r="AE949" s="41">
        <f t="shared" si="485"/>
        <v>1</v>
      </c>
      <c r="AF949" s="41">
        <f t="shared" si="486"/>
        <v>14</v>
      </c>
      <c r="AG949" s="42" t="s">
        <v>80</v>
      </c>
      <c r="AH949" s="37" t="s">
        <v>169</v>
      </c>
      <c r="AI949" s="37"/>
      <c r="AJ949" s="51" t="s">
        <v>189</v>
      </c>
      <c r="AK949" s="37"/>
      <c r="AL949" s="44">
        <f t="shared" si="487"/>
        <v>0</v>
      </c>
      <c r="AM949" s="44">
        <f t="shared" si="488"/>
        <v>0</v>
      </c>
      <c r="AN949" s="44">
        <f t="shared" si="489"/>
        <v>0</v>
      </c>
      <c r="AO949" s="44">
        <f t="shared" si="490"/>
        <v>0</v>
      </c>
      <c r="AP949" s="44">
        <f t="shared" si="491"/>
        <v>0</v>
      </c>
      <c r="AQ949" s="44">
        <f t="shared" si="492"/>
        <v>0</v>
      </c>
      <c r="AR949" s="44">
        <f t="shared" si="493"/>
        <v>0</v>
      </c>
      <c r="AS949" s="44">
        <f t="shared" si="494"/>
        <v>0</v>
      </c>
      <c r="AT949" s="44">
        <f t="shared" si="495"/>
        <v>0</v>
      </c>
      <c r="AU949" s="44">
        <f t="shared" si="496"/>
        <v>0</v>
      </c>
      <c r="AV949" s="44">
        <f>IF(M949="ПП",РПП*AA949*(U949/1.5),IF(M949="ВП",ВПр*AA949*(U949/1.5),IF(M949="РПА",РПА*AA949*(U949/1.5),IF(M949="КПА",кпа*AA949*(U949/1.5),0))))</f>
        <v>0</v>
      </c>
      <c r="AW949" s="44">
        <f t="shared" si="497"/>
        <v>0</v>
      </c>
      <c r="AX949" s="44">
        <f t="shared" si="498"/>
        <v>0</v>
      </c>
      <c r="AY949" s="44">
        <f t="shared" si="499"/>
        <v>0</v>
      </c>
      <c r="AZ949" s="44">
        <f t="shared" si="500"/>
        <v>0</v>
      </c>
      <c r="BA949" s="44">
        <f t="shared" si="501"/>
        <v>0</v>
      </c>
      <c r="BB949" s="44">
        <f t="shared" si="502"/>
        <v>0</v>
      </c>
      <c r="BC949" s="44">
        <f t="shared" si="503"/>
        <v>0</v>
      </c>
      <c r="BD949" s="44">
        <f t="shared" si="504"/>
        <v>3.5</v>
      </c>
      <c r="BE949" s="45">
        <f t="shared" si="505"/>
        <v>3.5</v>
      </c>
      <c r="BF949" s="46"/>
      <c r="BG949" s="47">
        <f t="shared" si="506"/>
        <v>0</v>
      </c>
      <c r="BH949" s="47">
        <f t="shared" si="507"/>
        <v>0</v>
      </c>
      <c r="BI949" s="47">
        <f t="shared" si="508"/>
        <v>0</v>
      </c>
      <c r="BJ949" s="48">
        <f t="shared" si="509"/>
        <v>0</v>
      </c>
      <c r="BK949" s="48">
        <f t="shared" si="510"/>
        <v>0</v>
      </c>
      <c r="BL949" s="48">
        <f t="shared" si="511"/>
        <v>3.5</v>
      </c>
    </row>
    <row r="950" spans="1:64" s="2" customFormat="1" ht="30" customHeight="1">
      <c r="A950" s="29" t="str">
        <f t="shared" si="478"/>
        <v>Д</v>
      </c>
      <c r="B950" s="29" t="str">
        <f t="shared" si="479"/>
        <v>М</v>
      </c>
      <c r="C950" s="30" t="s">
        <v>286</v>
      </c>
      <c r="D950" s="31" t="str">
        <f t="shared" si="480"/>
        <v>'02.04.02</v>
      </c>
      <c r="E950" s="32" t="str">
        <f t="shared" si="481"/>
        <v>Управление инфокоммуникациями и интеллектуальные системы</v>
      </c>
      <c r="F950" s="33" t="s">
        <v>174</v>
      </c>
      <c r="G950" s="33" t="s">
        <v>75</v>
      </c>
      <c r="H950" s="34"/>
      <c r="I950" s="34"/>
      <c r="J950" s="35" t="s">
        <v>185</v>
      </c>
      <c r="K950" s="38">
        <v>4</v>
      </c>
      <c r="L950" s="36">
        <v>18</v>
      </c>
      <c r="M950" s="37" t="s">
        <v>186</v>
      </c>
      <c r="N950" s="38"/>
      <c r="O950" s="38"/>
      <c r="P950" s="38"/>
      <c r="Q950" s="37" t="s">
        <v>177</v>
      </c>
      <c r="R950" s="38"/>
      <c r="S950" s="38"/>
      <c r="T950" s="38"/>
      <c r="U950" s="38"/>
      <c r="V950" s="38"/>
      <c r="W950" s="39" t="str">
        <f t="shared" si="482"/>
        <v>НФИмд</v>
      </c>
      <c r="X950" s="36" t="s">
        <v>133</v>
      </c>
      <c r="Y950" s="36">
        <v>1</v>
      </c>
      <c r="Z950" s="36">
        <v>1</v>
      </c>
      <c r="AA950" s="39">
        <f t="shared" si="483"/>
        <v>14</v>
      </c>
      <c r="AB950" s="36">
        <v>9</v>
      </c>
      <c r="AC950" s="36">
        <v>5</v>
      </c>
      <c r="AD950" s="40">
        <f t="shared" si="484"/>
        <v>1</v>
      </c>
      <c r="AE950" s="41">
        <f t="shared" si="485"/>
        <v>1</v>
      </c>
      <c r="AF950" s="41">
        <f t="shared" si="486"/>
        <v>14</v>
      </c>
      <c r="AG950" s="42" t="s">
        <v>80</v>
      </c>
      <c r="AH950" s="37" t="s">
        <v>169</v>
      </c>
      <c r="AI950" s="37"/>
      <c r="AJ950" s="43" t="s">
        <v>190</v>
      </c>
      <c r="AK950" s="37"/>
      <c r="AL950" s="44">
        <f t="shared" si="487"/>
        <v>0</v>
      </c>
      <c r="AM950" s="44">
        <f t="shared" si="488"/>
        <v>0</v>
      </c>
      <c r="AN950" s="44">
        <f t="shared" si="489"/>
        <v>0</v>
      </c>
      <c r="AO950" s="44">
        <f t="shared" si="490"/>
        <v>0</v>
      </c>
      <c r="AP950" s="44">
        <f t="shared" si="491"/>
        <v>0</v>
      </c>
      <c r="AQ950" s="44">
        <f t="shared" si="492"/>
        <v>0</v>
      </c>
      <c r="AR950" s="44">
        <f t="shared" si="493"/>
        <v>0</v>
      </c>
      <c r="AS950" s="44">
        <f t="shared" si="494"/>
        <v>0</v>
      </c>
      <c r="AT950" s="44">
        <f t="shared" si="495"/>
        <v>0</v>
      </c>
      <c r="AU950" s="44">
        <f t="shared" si="496"/>
        <v>0</v>
      </c>
      <c r="AV950" s="44">
        <f>IF(M950="ПП",РПП*AA950*(U950/1.5),IF(M950="ВП",ВПр*AA950*(U950/1.5),IF(M950="РПА",РПА*AA950*(U950/1.5),IF(M950="КПА",кпа*AA950*(U950/1.5),0))))</f>
        <v>0</v>
      </c>
      <c r="AW950" s="44">
        <f t="shared" si="497"/>
        <v>0</v>
      </c>
      <c r="AX950" s="44">
        <f t="shared" si="498"/>
        <v>0</v>
      </c>
      <c r="AY950" s="44">
        <f t="shared" si="499"/>
        <v>0</v>
      </c>
      <c r="AZ950" s="44">
        <f t="shared" si="500"/>
        <v>0</v>
      </c>
      <c r="BA950" s="44">
        <f t="shared" si="501"/>
        <v>0</v>
      </c>
      <c r="BB950" s="44">
        <f t="shared" si="502"/>
        <v>0</v>
      </c>
      <c r="BC950" s="44">
        <f t="shared" si="503"/>
        <v>0</v>
      </c>
      <c r="BD950" s="44">
        <f t="shared" si="504"/>
        <v>3.5</v>
      </c>
      <c r="BE950" s="45">
        <f t="shared" si="505"/>
        <v>3.5</v>
      </c>
      <c r="BF950" s="46"/>
      <c r="BG950" s="47">
        <f t="shared" si="506"/>
        <v>0</v>
      </c>
      <c r="BH950" s="47">
        <f t="shared" si="507"/>
        <v>0</v>
      </c>
      <c r="BI950" s="47">
        <f t="shared" si="508"/>
        <v>0</v>
      </c>
      <c r="BJ950" s="48">
        <f t="shared" si="509"/>
        <v>0</v>
      </c>
      <c r="BK950" s="48">
        <f t="shared" si="510"/>
        <v>0</v>
      </c>
      <c r="BL950" s="48">
        <f t="shared" si="511"/>
        <v>3.5</v>
      </c>
    </row>
    <row r="951" spans="1:64" s="2" customFormat="1" ht="30" customHeight="1">
      <c r="A951" s="29" t="str">
        <f t="shared" si="478"/>
        <v>Д</v>
      </c>
      <c r="B951" s="29" t="str">
        <f t="shared" si="479"/>
        <v>М</v>
      </c>
      <c r="C951" s="30" t="s">
        <v>293</v>
      </c>
      <c r="D951" s="31" t="str">
        <f t="shared" si="480"/>
        <v>'09.04.03</v>
      </c>
      <c r="E951" s="32" t="str">
        <f t="shared" si="481"/>
        <v>Искусственный интеллект и анализ данных</v>
      </c>
      <c r="F951" s="33" t="s">
        <v>74</v>
      </c>
      <c r="G951" s="33" t="s">
        <v>75</v>
      </c>
      <c r="H951" s="34"/>
      <c r="I951" s="34"/>
      <c r="J951" s="35" t="s">
        <v>268</v>
      </c>
      <c r="K951" s="36">
        <v>1</v>
      </c>
      <c r="L951" s="36">
        <v>18</v>
      </c>
      <c r="M951" s="37" t="s">
        <v>78</v>
      </c>
      <c r="N951" s="36">
        <v>1</v>
      </c>
      <c r="O951" s="36"/>
      <c r="P951" s="36"/>
      <c r="Q951" s="37" t="s">
        <v>91</v>
      </c>
      <c r="R951" s="36"/>
      <c r="S951" s="36"/>
      <c r="T951" s="36"/>
      <c r="U951" s="36"/>
      <c r="V951" s="36"/>
      <c r="W951" s="39" t="str">
        <f t="shared" si="482"/>
        <v>НПИмд</v>
      </c>
      <c r="X951" s="36" t="s">
        <v>92</v>
      </c>
      <c r="Y951" s="36">
        <v>2</v>
      </c>
      <c r="Z951" s="36">
        <v>1</v>
      </c>
      <c r="AA951" s="39">
        <f t="shared" si="483"/>
        <v>20</v>
      </c>
      <c r="AB951" s="36">
        <v>16</v>
      </c>
      <c r="AC951" s="36">
        <v>4</v>
      </c>
      <c r="AD951" s="40">
        <f t="shared" si="484"/>
        <v>20</v>
      </c>
      <c r="AE951" s="41">
        <f t="shared" si="485"/>
        <v>1</v>
      </c>
      <c r="AF951" s="41">
        <f t="shared" si="486"/>
        <v>1</v>
      </c>
      <c r="AG951" s="42" t="s">
        <v>80</v>
      </c>
      <c r="AH951" s="37" t="s">
        <v>81</v>
      </c>
      <c r="AI951" s="37" t="s">
        <v>94</v>
      </c>
      <c r="AJ951" s="43" t="s">
        <v>218</v>
      </c>
      <c r="AK951" s="37"/>
      <c r="AL951" s="44">
        <f t="shared" si="487"/>
        <v>18</v>
      </c>
      <c r="AM951" s="44">
        <f t="shared" si="488"/>
        <v>0</v>
      </c>
      <c r="AN951" s="44">
        <f t="shared" si="489"/>
        <v>0</v>
      </c>
      <c r="AO951" s="44">
        <f t="shared" si="490"/>
        <v>6.6000000000000005</v>
      </c>
      <c r="AP951" s="44">
        <f t="shared" si="491"/>
        <v>10</v>
      </c>
      <c r="AQ951" s="44">
        <f t="shared" si="492"/>
        <v>1</v>
      </c>
      <c r="AR951" s="44">
        <f t="shared" si="493"/>
        <v>0.9</v>
      </c>
      <c r="AS951" s="44">
        <f t="shared" si="494"/>
        <v>0</v>
      </c>
      <c r="AT951" s="44">
        <f t="shared" si="495"/>
        <v>0</v>
      </c>
      <c r="AU951" s="44">
        <f t="shared" si="496"/>
        <v>0</v>
      </c>
      <c r="AV951" s="44">
        <f>IF(M951="ПП",РПП*AA951*(U951/1.5),IF(M951="ВП",ВПр*AA951*(U951/1.5),IF(M951="РПА",РПА*AA951*(U951/1.5),IF(M951="КПА",кпа*AA951*(U951/1.5),0))))</f>
        <v>0</v>
      </c>
      <c r="AW951" s="44">
        <f t="shared" si="497"/>
        <v>0</v>
      </c>
      <c r="AX951" s="44">
        <f t="shared" si="498"/>
        <v>0</v>
      </c>
      <c r="AY951" s="44">
        <f t="shared" si="499"/>
        <v>0</v>
      </c>
      <c r="AZ951" s="44">
        <f t="shared" si="500"/>
        <v>0</v>
      </c>
      <c r="BA951" s="44">
        <f t="shared" si="501"/>
        <v>0</v>
      </c>
      <c r="BB951" s="44">
        <f t="shared" si="502"/>
        <v>0</v>
      </c>
      <c r="BC951" s="44">
        <f t="shared" si="503"/>
        <v>0</v>
      </c>
      <c r="BD951" s="44">
        <f t="shared" si="504"/>
        <v>0</v>
      </c>
      <c r="BE951" s="45">
        <f t="shared" si="505"/>
        <v>36.5</v>
      </c>
      <c r="BF951" s="46"/>
      <c r="BG951" s="47">
        <f t="shared" si="506"/>
        <v>18</v>
      </c>
      <c r="BH951" s="47">
        <f t="shared" si="507"/>
        <v>0.5</v>
      </c>
      <c r="BI951" s="47">
        <f t="shared" si="508"/>
        <v>18.5</v>
      </c>
      <c r="BJ951" s="48">
        <f t="shared" si="509"/>
        <v>0</v>
      </c>
      <c r="BK951" s="48">
        <f t="shared" si="510"/>
        <v>0</v>
      </c>
      <c r="BL951" s="48">
        <f t="shared" si="511"/>
        <v>0</v>
      </c>
    </row>
    <row r="952" spans="1:64" s="2" customFormat="1" ht="30" customHeight="1">
      <c r="A952" s="29" t="str">
        <f t="shared" si="478"/>
        <v>Д</v>
      </c>
      <c r="B952" s="29" t="str">
        <f t="shared" si="479"/>
        <v>М</v>
      </c>
      <c r="C952" s="30" t="s">
        <v>293</v>
      </c>
      <c r="D952" s="31" t="str">
        <f t="shared" si="480"/>
        <v>'09.04.03</v>
      </c>
      <c r="E952" s="32" t="str">
        <f t="shared" si="481"/>
        <v>Искусственный интеллект и анализ данных</v>
      </c>
      <c r="F952" s="33" t="s">
        <v>74</v>
      </c>
      <c r="G952" s="33" t="s">
        <v>75</v>
      </c>
      <c r="H952" s="34"/>
      <c r="I952" s="34"/>
      <c r="J952" s="35" t="s">
        <v>268</v>
      </c>
      <c r="K952" s="36">
        <v>1</v>
      </c>
      <c r="L952" s="36">
        <v>18</v>
      </c>
      <c r="M952" s="37" t="s">
        <v>108</v>
      </c>
      <c r="N952" s="36"/>
      <c r="O952" s="36">
        <v>1</v>
      </c>
      <c r="P952" s="36"/>
      <c r="Q952" s="37"/>
      <c r="R952" s="36"/>
      <c r="S952" s="36"/>
      <c r="T952" s="36"/>
      <c r="U952" s="36"/>
      <c r="V952" s="36"/>
      <c r="W952" s="39" t="str">
        <f t="shared" si="482"/>
        <v>НПИмд</v>
      </c>
      <c r="X952" s="36" t="s">
        <v>92</v>
      </c>
      <c r="Y952" s="36">
        <v>1</v>
      </c>
      <c r="Z952" s="36">
        <v>1</v>
      </c>
      <c r="AA952" s="39">
        <f t="shared" si="483"/>
        <v>10</v>
      </c>
      <c r="AB952" s="49">
        <v>8</v>
      </c>
      <c r="AC952" s="49">
        <v>2</v>
      </c>
      <c r="AD952" s="40">
        <f t="shared" si="484"/>
        <v>12</v>
      </c>
      <c r="AE952" s="41">
        <f t="shared" si="485"/>
        <v>0.83333333333333337</v>
      </c>
      <c r="AF952" s="41">
        <f t="shared" si="486"/>
        <v>0.83333333333333337</v>
      </c>
      <c r="AG952" s="42" t="s">
        <v>80</v>
      </c>
      <c r="AH952" s="37" t="s">
        <v>81</v>
      </c>
      <c r="AI952" s="37" t="s">
        <v>94</v>
      </c>
      <c r="AJ952" s="43" t="s">
        <v>218</v>
      </c>
      <c r="AK952" s="37"/>
      <c r="AL952" s="44">
        <f t="shared" si="487"/>
        <v>0</v>
      </c>
      <c r="AM952" s="44">
        <f t="shared" si="488"/>
        <v>0</v>
      </c>
      <c r="AN952" s="44">
        <f t="shared" si="489"/>
        <v>15</v>
      </c>
      <c r="AO952" s="44">
        <f t="shared" si="490"/>
        <v>0</v>
      </c>
      <c r="AP952" s="44">
        <f t="shared" si="491"/>
        <v>0</v>
      </c>
      <c r="AQ952" s="44">
        <f t="shared" si="492"/>
        <v>0</v>
      </c>
      <c r="AR952" s="44">
        <f t="shared" si="493"/>
        <v>0</v>
      </c>
      <c r="AS952" s="44">
        <f t="shared" si="494"/>
        <v>0</v>
      </c>
      <c r="AT952" s="44">
        <f t="shared" si="495"/>
        <v>0</v>
      </c>
      <c r="AU952" s="44">
        <f t="shared" si="496"/>
        <v>0</v>
      </c>
      <c r="AV952" s="44">
        <f>IF(M952="ПП",РПП*AA952*(U952/1.5),IF(M952="ВП",ВПр*AA952*(U952/1.5),IF(M952="РПА",РПА*AA952*(U952/1.5),IF(M952="КПА",кпа*AA952*(U952/1.5),0))))</f>
        <v>0</v>
      </c>
      <c r="AW952" s="44">
        <f t="shared" si="497"/>
        <v>0</v>
      </c>
      <c r="AX952" s="44">
        <f t="shared" si="498"/>
        <v>0</v>
      </c>
      <c r="AY952" s="44">
        <f t="shared" si="499"/>
        <v>0</v>
      </c>
      <c r="AZ952" s="44">
        <f t="shared" si="500"/>
        <v>0</v>
      </c>
      <c r="BA952" s="44">
        <f t="shared" si="501"/>
        <v>0</v>
      </c>
      <c r="BB952" s="44">
        <f t="shared" si="502"/>
        <v>0</v>
      </c>
      <c r="BC952" s="44">
        <f t="shared" si="503"/>
        <v>0</v>
      </c>
      <c r="BD952" s="44">
        <f t="shared" si="504"/>
        <v>0</v>
      </c>
      <c r="BE952" s="45">
        <f t="shared" si="505"/>
        <v>15</v>
      </c>
      <c r="BF952" s="46"/>
      <c r="BG952" s="47">
        <f t="shared" si="506"/>
        <v>15</v>
      </c>
      <c r="BH952" s="47">
        <f t="shared" si="507"/>
        <v>0.5</v>
      </c>
      <c r="BI952" s="47">
        <f t="shared" si="508"/>
        <v>0</v>
      </c>
      <c r="BJ952" s="48">
        <f t="shared" si="509"/>
        <v>0</v>
      </c>
      <c r="BK952" s="48">
        <f t="shared" si="510"/>
        <v>0</v>
      </c>
      <c r="BL952" s="48">
        <f t="shared" si="511"/>
        <v>0</v>
      </c>
    </row>
    <row r="953" spans="1:64" s="2" customFormat="1" ht="30" customHeight="1">
      <c r="A953" s="29" t="str">
        <f t="shared" si="478"/>
        <v>Д</v>
      </c>
      <c r="B953" s="29" t="str">
        <f t="shared" si="479"/>
        <v>М</v>
      </c>
      <c r="C953" s="30" t="s">
        <v>293</v>
      </c>
      <c r="D953" s="31" t="str">
        <f t="shared" si="480"/>
        <v>'09.04.03</v>
      </c>
      <c r="E953" s="32" t="str">
        <f t="shared" si="481"/>
        <v>Искусственный интеллект и анализ данных</v>
      </c>
      <c r="F953" s="33" t="s">
        <v>74</v>
      </c>
      <c r="G953" s="33" t="s">
        <v>75</v>
      </c>
      <c r="H953" s="34"/>
      <c r="I953" s="34"/>
      <c r="J953" s="35" t="s">
        <v>268</v>
      </c>
      <c r="K953" s="36">
        <v>1</v>
      </c>
      <c r="L953" s="36">
        <v>18</v>
      </c>
      <c r="M953" s="37" t="s">
        <v>108</v>
      </c>
      <c r="N953" s="36"/>
      <c r="O953" s="36">
        <v>1</v>
      </c>
      <c r="P953" s="36"/>
      <c r="Q953" s="37"/>
      <c r="R953" s="36"/>
      <c r="S953" s="36"/>
      <c r="T953" s="36"/>
      <c r="U953" s="36"/>
      <c r="V953" s="36"/>
      <c r="W953" s="39" t="str">
        <f t="shared" si="482"/>
        <v>НПИмд</v>
      </c>
      <c r="X953" s="36" t="s">
        <v>92</v>
      </c>
      <c r="Y953" s="36">
        <v>1</v>
      </c>
      <c r="Z953" s="36">
        <v>1</v>
      </c>
      <c r="AA953" s="39">
        <f t="shared" si="483"/>
        <v>10</v>
      </c>
      <c r="AB953" s="49">
        <v>8</v>
      </c>
      <c r="AC953" s="49">
        <v>2</v>
      </c>
      <c r="AD953" s="40">
        <f t="shared" si="484"/>
        <v>12</v>
      </c>
      <c r="AE953" s="41">
        <f t="shared" si="485"/>
        <v>0.83333333333333337</v>
      </c>
      <c r="AF953" s="41">
        <f t="shared" si="486"/>
        <v>0.83333333333333337</v>
      </c>
      <c r="AG953" s="42" t="s">
        <v>80</v>
      </c>
      <c r="AH953" s="37" t="s">
        <v>81</v>
      </c>
      <c r="AI953" s="37" t="s">
        <v>94</v>
      </c>
      <c r="AJ953" s="43" t="s">
        <v>218</v>
      </c>
      <c r="AK953" s="37"/>
      <c r="AL953" s="44">
        <f t="shared" si="487"/>
        <v>0</v>
      </c>
      <c r="AM953" s="44">
        <f t="shared" si="488"/>
        <v>0</v>
      </c>
      <c r="AN953" s="44">
        <f t="shared" si="489"/>
        <v>15</v>
      </c>
      <c r="AO953" s="44">
        <f t="shared" si="490"/>
        <v>0</v>
      </c>
      <c r="AP953" s="44">
        <f t="shared" si="491"/>
        <v>0</v>
      </c>
      <c r="AQ953" s="44">
        <f t="shared" si="492"/>
        <v>0</v>
      </c>
      <c r="AR953" s="44">
        <f t="shared" si="493"/>
        <v>0</v>
      </c>
      <c r="AS953" s="44">
        <f t="shared" si="494"/>
        <v>0</v>
      </c>
      <c r="AT953" s="44">
        <f t="shared" si="495"/>
        <v>0</v>
      </c>
      <c r="AU953" s="44">
        <f t="shared" si="496"/>
        <v>0</v>
      </c>
      <c r="AV953" s="44">
        <f>IF(M953="ПП",РПП*AA953*(U953/1.5),IF(M953="ВП",ВПр*AA953*(U953/1.5),IF(M953="РПА",РПА*AA953*(U953/1.5),IF(M953="КПА",кпа*AA953*(U953/1.5),0))))</f>
        <v>0</v>
      </c>
      <c r="AW953" s="44">
        <f t="shared" si="497"/>
        <v>0</v>
      </c>
      <c r="AX953" s="44">
        <f t="shared" si="498"/>
        <v>0</v>
      </c>
      <c r="AY953" s="44">
        <f t="shared" si="499"/>
        <v>0</v>
      </c>
      <c r="AZ953" s="44">
        <f t="shared" si="500"/>
        <v>0</v>
      </c>
      <c r="BA953" s="44">
        <f t="shared" si="501"/>
        <v>0</v>
      </c>
      <c r="BB953" s="44">
        <f t="shared" si="502"/>
        <v>0</v>
      </c>
      <c r="BC953" s="44">
        <f t="shared" si="503"/>
        <v>0</v>
      </c>
      <c r="BD953" s="44">
        <f t="shared" si="504"/>
        <v>0</v>
      </c>
      <c r="BE953" s="45">
        <f t="shared" si="505"/>
        <v>15</v>
      </c>
      <c r="BF953" s="46"/>
      <c r="BG953" s="47">
        <f t="shared" si="506"/>
        <v>15</v>
      </c>
      <c r="BH953" s="47">
        <f t="shared" si="507"/>
        <v>0.5</v>
      </c>
      <c r="BI953" s="47">
        <f t="shared" si="508"/>
        <v>0</v>
      </c>
      <c r="BJ953" s="48">
        <f t="shared" si="509"/>
        <v>0</v>
      </c>
      <c r="BK953" s="48">
        <f t="shared" si="510"/>
        <v>0</v>
      </c>
      <c r="BL953" s="48">
        <f t="shared" si="511"/>
        <v>0</v>
      </c>
    </row>
    <row r="954" spans="1:64" s="2" customFormat="1" ht="30" customHeight="1">
      <c r="A954" s="29" t="str">
        <f t="shared" si="478"/>
        <v>Д</v>
      </c>
      <c r="B954" s="29" t="str">
        <f t="shared" si="479"/>
        <v>М</v>
      </c>
      <c r="C954" s="30" t="s">
        <v>293</v>
      </c>
      <c r="D954" s="31" t="str">
        <f t="shared" si="480"/>
        <v>'09.04.03</v>
      </c>
      <c r="E954" s="32" t="str">
        <f t="shared" si="481"/>
        <v>Искусственный интеллект и анализ данных</v>
      </c>
      <c r="F954" s="33" t="s">
        <v>74</v>
      </c>
      <c r="G954" s="33" t="s">
        <v>89</v>
      </c>
      <c r="H954" s="34"/>
      <c r="I954" s="34"/>
      <c r="J954" s="35" t="s">
        <v>269</v>
      </c>
      <c r="K954" s="36">
        <v>2</v>
      </c>
      <c r="L954" s="36">
        <v>18</v>
      </c>
      <c r="M954" s="37" t="s">
        <v>78</v>
      </c>
      <c r="N954" s="36">
        <v>1</v>
      </c>
      <c r="O954" s="36"/>
      <c r="P954" s="36"/>
      <c r="Q954" s="37" t="s">
        <v>91</v>
      </c>
      <c r="R954" s="36"/>
      <c r="S954" s="36"/>
      <c r="T954" s="36"/>
      <c r="U954" s="36"/>
      <c r="V954" s="36"/>
      <c r="W954" s="39" t="str">
        <f t="shared" si="482"/>
        <v>НПИмд</v>
      </c>
      <c r="X954" s="36" t="s">
        <v>92</v>
      </c>
      <c r="Y954" s="36">
        <v>2</v>
      </c>
      <c r="Z954" s="36">
        <v>1</v>
      </c>
      <c r="AA954" s="39">
        <f t="shared" si="483"/>
        <v>20</v>
      </c>
      <c r="AB954" s="36">
        <v>16</v>
      </c>
      <c r="AC954" s="36">
        <v>4</v>
      </c>
      <c r="AD954" s="40">
        <f t="shared" si="484"/>
        <v>20</v>
      </c>
      <c r="AE954" s="41">
        <f t="shared" si="485"/>
        <v>1</v>
      </c>
      <c r="AF954" s="41">
        <f t="shared" si="486"/>
        <v>1</v>
      </c>
      <c r="AG954" s="42" t="s">
        <v>80</v>
      </c>
      <c r="AH954" s="37" t="s">
        <v>111</v>
      </c>
      <c r="AI954" s="37" t="s">
        <v>94</v>
      </c>
      <c r="AJ954" s="43" t="s">
        <v>223</v>
      </c>
      <c r="AK954" s="37"/>
      <c r="AL954" s="44">
        <f t="shared" si="487"/>
        <v>18</v>
      </c>
      <c r="AM954" s="44">
        <f t="shared" si="488"/>
        <v>0</v>
      </c>
      <c r="AN954" s="44">
        <f t="shared" si="489"/>
        <v>0</v>
      </c>
      <c r="AO954" s="44">
        <f t="shared" si="490"/>
        <v>6.6000000000000005</v>
      </c>
      <c r="AP954" s="44">
        <f t="shared" si="491"/>
        <v>10</v>
      </c>
      <c r="AQ954" s="44">
        <f t="shared" si="492"/>
        <v>1</v>
      </c>
      <c r="AR954" s="44">
        <f t="shared" si="493"/>
        <v>0.9</v>
      </c>
      <c r="AS954" s="44">
        <f t="shared" si="494"/>
        <v>0</v>
      </c>
      <c r="AT954" s="44">
        <f t="shared" si="495"/>
        <v>0</v>
      </c>
      <c r="AU954" s="44">
        <f t="shared" si="496"/>
        <v>0</v>
      </c>
      <c r="AV954" s="44">
        <f>IF(M954="ПП",РПП*AA954*(U954/1.5),IF(M954="ВП",ВПр*AA954*(U954/1.5),IF(M954="РПА",РПА*AA954*(U954/1.5),IF(M954="КПА",кпа*AA954*(U954/1.5),0))))</f>
        <v>0</v>
      </c>
      <c r="AW954" s="44">
        <f t="shared" si="497"/>
        <v>0</v>
      </c>
      <c r="AX954" s="44">
        <f t="shared" si="498"/>
        <v>0</v>
      </c>
      <c r="AY954" s="44">
        <f t="shared" si="499"/>
        <v>0</v>
      </c>
      <c r="AZ954" s="44">
        <f t="shared" si="500"/>
        <v>0</v>
      </c>
      <c r="BA954" s="44">
        <f t="shared" si="501"/>
        <v>0</v>
      </c>
      <c r="BB954" s="44">
        <f t="shared" si="502"/>
        <v>0</v>
      </c>
      <c r="BC954" s="44">
        <f t="shared" si="503"/>
        <v>0</v>
      </c>
      <c r="BD954" s="44">
        <f t="shared" si="504"/>
        <v>0</v>
      </c>
      <c r="BE954" s="45">
        <f t="shared" si="505"/>
        <v>36.5</v>
      </c>
      <c r="BF954" s="46"/>
      <c r="BG954" s="47">
        <f t="shared" si="506"/>
        <v>0</v>
      </c>
      <c r="BH954" s="47">
        <f t="shared" si="507"/>
        <v>0</v>
      </c>
      <c r="BI954" s="47">
        <f t="shared" si="508"/>
        <v>0</v>
      </c>
      <c r="BJ954" s="48">
        <f t="shared" si="509"/>
        <v>18</v>
      </c>
      <c r="BK954" s="48">
        <f t="shared" si="510"/>
        <v>0.5</v>
      </c>
      <c r="BL954" s="48">
        <f t="shared" si="511"/>
        <v>18.5</v>
      </c>
    </row>
    <row r="955" spans="1:64" s="2" customFormat="1" ht="30" customHeight="1">
      <c r="A955" s="29" t="str">
        <f t="shared" si="478"/>
        <v>Д</v>
      </c>
      <c r="B955" s="29" t="str">
        <f t="shared" si="479"/>
        <v>М</v>
      </c>
      <c r="C955" s="30" t="s">
        <v>293</v>
      </c>
      <c r="D955" s="31" t="str">
        <f t="shared" si="480"/>
        <v>'09.04.03</v>
      </c>
      <c r="E955" s="32" t="str">
        <f t="shared" si="481"/>
        <v>Искусственный интеллект и анализ данных</v>
      </c>
      <c r="F955" s="33" t="s">
        <v>74</v>
      </c>
      <c r="G955" s="33" t="s">
        <v>89</v>
      </c>
      <c r="H955" s="34"/>
      <c r="I955" s="34"/>
      <c r="J955" s="35" t="s">
        <v>269</v>
      </c>
      <c r="K955" s="36">
        <v>2</v>
      </c>
      <c r="L955" s="36">
        <v>18</v>
      </c>
      <c r="M955" s="37" t="s">
        <v>84</v>
      </c>
      <c r="N955" s="36"/>
      <c r="O955" s="36"/>
      <c r="P955" s="36">
        <v>2</v>
      </c>
      <c r="Q955" s="37"/>
      <c r="R955" s="36"/>
      <c r="S955" s="36"/>
      <c r="T955" s="36"/>
      <c r="U955" s="36"/>
      <c r="V955" s="36"/>
      <c r="W955" s="39" t="str">
        <f t="shared" si="482"/>
        <v>НПИмд</v>
      </c>
      <c r="X955" s="36" t="s">
        <v>92</v>
      </c>
      <c r="Y955" s="36">
        <v>2</v>
      </c>
      <c r="Z955" s="36">
        <v>1</v>
      </c>
      <c r="AA955" s="39">
        <f t="shared" si="483"/>
        <v>20</v>
      </c>
      <c r="AB955" s="49">
        <v>16</v>
      </c>
      <c r="AC955" s="49">
        <v>4</v>
      </c>
      <c r="AD955" s="40">
        <f t="shared" si="484"/>
        <v>12</v>
      </c>
      <c r="AE955" s="41">
        <f t="shared" si="485"/>
        <v>1</v>
      </c>
      <c r="AF955" s="41">
        <f t="shared" si="486"/>
        <v>1.6666666666666667</v>
      </c>
      <c r="AG955" s="42" t="s">
        <v>80</v>
      </c>
      <c r="AH955" s="37" t="s">
        <v>100</v>
      </c>
      <c r="AI955" s="37" t="s">
        <v>94</v>
      </c>
      <c r="AJ955" s="50" t="s">
        <v>157</v>
      </c>
      <c r="AK955" s="37"/>
      <c r="AL955" s="44">
        <f t="shared" si="487"/>
        <v>0</v>
      </c>
      <c r="AM955" s="44">
        <f t="shared" si="488"/>
        <v>36</v>
      </c>
      <c r="AN955" s="44">
        <f t="shared" si="489"/>
        <v>0</v>
      </c>
      <c r="AO955" s="44">
        <f t="shared" si="490"/>
        <v>0</v>
      </c>
      <c r="AP955" s="44">
        <f t="shared" si="491"/>
        <v>0</v>
      </c>
      <c r="AQ955" s="44">
        <f t="shared" si="492"/>
        <v>0</v>
      </c>
      <c r="AR955" s="44">
        <f t="shared" si="493"/>
        <v>0</v>
      </c>
      <c r="AS955" s="44">
        <f t="shared" si="494"/>
        <v>0</v>
      </c>
      <c r="AT955" s="44">
        <f t="shared" si="495"/>
        <v>0</v>
      </c>
      <c r="AU955" s="44">
        <f t="shared" si="496"/>
        <v>0</v>
      </c>
      <c r="AV955" s="44">
        <f>IF(M955="ПП",РПП*AA955*(U955/1.5),IF(M955="ВП",ВПр*AA955*(U955/1.5),IF(M955="РПА",РПА*AA955*(U955/1.5),IF(M955="КПА",кпа*AA955*(U955/1.5),0))))</f>
        <v>0</v>
      </c>
      <c r="AW955" s="44">
        <f t="shared" si="497"/>
        <v>0</v>
      </c>
      <c r="AX955" s="44">
        <f t="shared" si="498"/>
        <v>0</v>
      </c>
      <c r="AY955" s="44">
        <f t="shared" si="499"/>
        <v>0</v>
      </c>
      <c r="AZ955" s="44">
        <f t="shared" si="500"/>
        <v>0</v>
      </c>
      <c r="BA955" s="44">
        <f t="shared" si="501"/>
        <v>0</v>
      </c>
      <c r="BB955" s="44">
        <f t="shared" si="502"/>
        <v>0</v>
      </c>
      <c r="BC955" s="44">
        <f t="shared" si="503"/>
        <v>0</v>
      </c>
      <c r="BD955" s="44">
        <f t="shared" si="504"/>
        <v>0</v>
      </c>
      <c r="BE955" s="45">
        <f t="shared" si="505"/>
        <v>36</v>
      </c>
      <c r="BF955" s="46"/>
      <c r="BG955" s="47">
        <f t="shared" si="506"/>
        <v>0</v>
      </c>
      <c r="BH955" s="47">
        <f t="shared" si="507"/>
        <v>0</v>
      </c>
      <c r="BI955" s="47">
        <f t="shared" si="508"/>
        <v>0</v>
      </c>
      <c r="BJ955" s="48">
        <f t="shared" si="509"/>
        <v>36</v>
      </c>
      <c r="BK955" s="48">
        <f t="shared" si="510"/>
        <v>1</v>
      </c>
      <c r="BL955" s="48">
        <f t="shared" si="511"/>
        <v>0</v>
      </c>
    </row>
    <row r="956" spans="1:64" s="2" customFormat="1" ht="30" customHeight="1">
      <c r="A956" s="29" t="str">
        <f t="shared" si="478"/>
        <v>Д</v>
      </c>
      <c r="B956" s="29" t="str">
        <f t="shared" si="479"/>
        <v>М</v>
      </c>
      <c r="C956" s="30" t="s">
        <v>293</v>
      </c>
      <c r="D956" s="31" t="str">
        <f t="shared" si="480"/>
        <v>'09.04.03</v>
      </c>
      <c r="E956" s="32" t="str">
        <f t="shared" si="481"/>
        <v>Искусственный интеллект и анализ данных</v>
      </c>
      <c r="F956" s="33" t="s">
        <v>74</v>
      </c>
      <c r="G956" s="33" t="s">
        <v>129</v>
      </c>
      <c r="H956" s="34"/>
      <c r="I956" s="34" t="s">
        <v>130</v>
      </c>
      <c r="J956" s="35" t="s">
        <v>273</v>
      </c>
      <c r="K956" s="36">
        <v>1</v>
      </c>
      <c r="L956" s="36">
        <v>18</v>
      </c>
      <c r="M956" s="37" t="s">
        <v>78</v>
      </c>
      <c r="N956" s="36">
        <v>1</v>
      </c>
      <c r="O956" s="36"/>
      <c r="P956" s="36"/>
      <c r="Q956" s="37"/>
      <c r="R956" s="36"/>
      <c r="S956" s="36"/>
      <c r="T956" s="36"/>
      <c r="U956" s="36"/>
      <c r="V956" s="36"/>
      <c r="W956" s="39" t="str">
        <f t="shared" si="482"/>
        <v>НПИмд</v>
      </c>
      <c r="X956" s="36" t="s">
        <v>92</v>
      </c>
      <c r="Y956" s="36">
        <v>1</v>
      </c>
      <c r="Z956" s="36">
        <v>1</v>
      </c>
      <c r="AA956" s="39">
        <f t="shared" si="483"/>
        <v>10</v>
      </c>
      <c r="AB956" s="54">
        <v>8</v>
      </c>
      <c r="AC956" s="54">
        <v>2</v>
      </c>
      <c r="AD956" s="40">
        <f t="shared" si="484"/>
        <v>10</v>
      </c>
      <c r="AE956" s="41">
        <f t="shared" si="485"/>
        <v>1</v>
      </c>
      <c r="AF956" s="41">
        <f t="shared" si="486"/>
        <v>1</v>
      </c>
      <c r="AG956" s="42" t="s">
        <v>80</v>
      </c>
      <c r="AH956" s="37" t="s">
        <v>111</v>
      </c>
      <c r="AI956" s="37" t="s">
        <v>94</v>
      </c>
      <c r="AJ956" s="43" t="s">
        <v>274</v>
      </c>
      <c r="AK956" s="37"/>
      <c r="AL956" s="44">
        <f t="shared" si="487"/>
        <v>18</v>
      </c>
      <c r="AM956" s="44">
        <f t="shared" si="488"/>
        <v>0</v>
      </c>
      <c r="AN956" s="44">
        <f t="shared" si="489"/>
        <v>0</v>
      </c>
      <c r="AO956" s="44">
        <f t="shared" si="490"/>
        <v>0</v>
      </c>
      <c r="AP956" s="44">
        <f t="shared" si="491"/>
        <v>0</v>
      </c>
      <c r="AQ956" s="44">
        <f t="shared" si="492"/>
        <v>0</v>
      </c>
      <c r="AR956" s="44">
        <f t="shared" si="493"/>
        <v>0.9</v>
      </c>
      <c r="AS956" s="44">
        <f t="shared" si="494"/>
        <v>0</v>
      </c>
      <c r="AT956" s="44">
        <f t="shared" si="495"/>
        <v>0</v>
      </c>
      <c r="AU956" s="44">
        <f t="shared" si="496"/>
        <v>0</v>
      </c>
      <c r="AV956" s="44">
        <f>IF(M956="ПП",РПП*AA956*(U956/1.5),IF(M956="ВП",ВПр*AA956*(U956/1.5),IF(M956="РПА",РПА*AA956*(U956/1.5),IF(M956="КПА",кпа*AA956*(U956/1.5),0))))</f>
        <v>0</v>
      </c>
      <c r="AW956" s="44">
        <f t="shared" si="497"/>
        <v>0</v>
      </c>
      <c r="AX956" s="44">
        <f t="shared" si="498"/>
        <v>0</v>
      </c>
      <c r="AY956" s="44">
        <f t="shared" si="499"/>
        <v>0</v>
      </c>
      <c r="AZ956" s="44">
        <f t="shared" si="500"/>
        <v>0</v>
      </c>
      <c r="BA956" s="44">
        <f t="shared" si="501"/>
        <v>0</v>
      </c>
      <c r="BB956" s="44">
        <f t="shared" si="502"/>
        <v>0</v>
      </c>
      <c r="BC956" s="44">
        <f t="shared" si="503"/>
        <v>0</v>
      </c>
      <c r="BD956" s="44">
        <f t="shared" si="504"/>
        <v>0</v>
      </c>
      <c r="BE956" s="45">
        <f t="shared" si="505"/>
        <v>18.899999999999999</v>
      </c>
      <c r="BF956" s="46"/>
      <c r="BG956" s="47">
        <f t="shared" si="506"/>
        <v>18</v>
      </c>
      <c r="BH956" s="47">
        <f t="shared" si="507"/>
        <v>0.5</v>
      </c>
      <c r="BI956" s="47">
        <f t="shared" si="508"/>
        <v>0.9</v>
      </c>
      <c r="BJ956" s="48">
        <f t="shared" si="509"/>
        <v>0</v>
      </c>
      <c r="BK956" s="48">
        <f t="shared" si="510"/>
        <v>0</v>
      </c>
      <c r="BL956" s="48">
        <f t="shared" si="511"/>
        <v>0</v>
      </c>
    </row>
    <row r="957" spans="1:64" s="2" customFormat="1" ht="30" customHeight="1">
      <c r="A957" s="29" t="str">
        <f t="shared" si="478"/>
        <v>Д</v>
      </c>
      <c r="B957" s="29" t="str">
        <f t="shared" si="479"/>
        <v>М</v>
      </c>
      <c r="C957" s="30" t="s">
        <v>293</v>
      </c>
      <c r="D957" s="31" t="str">
        <f t="shared" si="480"/>
        <v>'09.04.03</v>
      </c>
      <c r="E957" s="32" t="str">
        <f t="shared" si="481"/>
        <v>Искусственный интеллект и анализ данных</v>
      </c>
      <c r="F957" s="33" t="s">
        <v>74</v>
      </c>
      <c r="G957" s="33" t="s">
        <v>129</v>
      </c>
      <c r="H957" s="34"/>
      <c r="I957" s="34" t="s">
        <v>130</v>
      </c>
      <c r="J957" s="35" t="s">
        <v>273</v>
      </c>
      <c r="K957" s="36">
        <v>1</v>
      </c>
      <c r="L957" s="36">
        <v>18</v>
      </c>
      <c r="M957" s="37" t="s">
        <v>84</v>
      </c>
      <c r="N957" s="36"/>
      <c r="O957" s="36"/>
      <c r="P957" s="36">
        <v>1</v>
      </c>
      <c r="Q957" s="37" t="s">
        <v>85</v>
      </c>
      <c r="R957" s="36"/>
      <c r="S957" s="36"/>
      <c r="T957" s="36"/>
      <c r="U957" s="36"/>
      <c r="V957" s="36"/>
      <c r="W957" s="39" t="str">
        <f t="shared" si="482"/>
        <v>НПИмд</v>
      </c>
      <c r="X957" s="36" t="s">
        <v>92</v>
      </c>
      <c r="Y957" s="36">
        <v>1</v>
      </c>
      <c r="Z957" s="36">
        <v>1</v>
      </c>
      <c r="AA957" s="39">
        <f t="shared" si="483"/>
        <v>10</v>
      </c>
      <c r="AB957" s="53">
        <v>8</v>
      </c>
      <c r="AC957" s="53">
        <v>2</v>
      </c>
      <c r="AD957" s="40">
        <f t="shared" si="484"/>
        <v>12</v>
      </c>
      <c r="AE957" s="41">
        <f t="shared" si="485"/>
        <v>0.83333333333333337</v>
      </c>
      <c r="AF957" s="41">
        <f t="shared" si="486"/>
        <v>0.83333333333333337</v>
      </c>
      <c r="AG957" s="42" t="s">
        <v>80</v>
      </c>
      <c r="AH957" s="37" t="s">
        <v>81</v>
      </c>
      <c r="AI957" s="37" t="s">
        <v>94</v>
      </c>
      <c r="AJ957" s="51" t="s">
        <v>275</v>
      </c>
      <c r="AK957" s="37"/>
      <c r="AL957" s="44">
        <f t="shared" si="487"/>
        <v>0</v>
      </c>
      <c r="AM957" s="44">
        <f t="shared" si="488"/>
        <v>15</v>
      </c>
      <c r="AN957" s="44">
        <f t="shared" si="489"/>
        <v>0</v>
      </c>
      <c r="AO957" s="44">
        <f t="shared" si="490"/>
        <v>3.3000000000000003</v>
      </c>
      <c r="AP957" s="44">
        <f t="shared" si="491"/>
        <v>5</v>
      </c>
      <c r="AQ957" s="44">
        <f t="shared" si="492"/>
        <v>0.83333333333333337</v>
      </c>
      <c r="AR957" s="44">
        <f t="shared" si="493"/>
        <v>0</v>
      </c>
      <c r="AS957" s="44">
        <f t="shared" si="494"/>
        <v>0</v>
      </c>
      <c r="AT957" s="44">
        <f t="shared" si="495"/>
        <v>0</v>
      </c>
      <c r="AU957" s="44">
        <f t="shared" si="496"/>
        <v>0</v>
      </c>
      <c r="AV957" s="44">
        <f>IF(M957="ПП",РПП*AA957*(U957/1.5),IF(M957="ВП",ВПр*AA957*(U957/1.5),IF(M957="РПА",РПА*AA957*(U957/1.5),IF(M957="КПА",кпа*AA957*(U957/1.5),0))))</f>
        <v>0</v>
      </c>
      <c r="AW957" s="44">
        <f t="shared" si="497"/>
        <v>0</v>
      </c>
      <c r="AX957" s="44">
        <f t="shared" si="498"/>
        <v>0</v>
      </c>
      <c r="AY957" s="44">
        <f t="shared" si="499"/>
        <v>0</v>
      </c>
      <c r="AZ957" s="44">
        <f t="shared" si="500"/>
        <v>0</v>
      </c>
      <c r="BA957" s="44">
        <f t="shared" si="501"/>
        <v>0</v>
      </c>
      <c r="BB957" s="44">
        <f t="shared" si="502"/>
        <v>0</v>
      </c>
      <c r="BC957" s="44">
        <f t="shared" si="503"/>
        <v>0</v>
      </c>
      <c r="BD957" s="44">
        <f t="shared" si="504"/>
        <v>0</v>
      </c>
      <c r="BE957" s="45">
        <f t="shared" si="505"/>
        <v>24.133333333333333</v>
      </c>
      <c r="BF957" s="46"/>
      <c r="BG957" s="47">
        <f t="shared" si="506"/>
        <v>15</v>
      </c>
      <c r="BH957" s="47">
        <f t="shared" si="507"/>
        <v>0.5</v>
      </c>
      <c r="BI957" s="47">
        <f t="shared" si="508"/>
        <v>9.1333333333333346</v>
      </c>
      <c r="BJ957" s="48">
        <f t="shared" si="509"/>
        <v>0</v>
      </c>
      <c r="BK957" s="48">
        <f t="shared" si="510"/>
        <v>0</v>
      </c>
      <c r="BL957" s="48">
        <f t="shared" si="511"/>
        <v>0</v>
      </c>
    </row>
    <row r="958" spans="1:64" s="2" customFormat="1" ht="30" customHeight="1">
      <c r="A958" s="29" t="str">
        <f t="shared" si="478"/>
        <v>Д</v>
      </c>
      <c r="B958" s="29" t="str">
        <f t="shared" si="479"/>
        <v>М</v>
      </c>
      <c r="C958" s="30" t="s">
        <v>293</v>
      </c>
      <c r="D958" s="31" t="str">
        <f t="shared" si="480"/>
        <v>'09.04.03</v>
      </c>
      <c r="E958" s="32" t="str">
        <f t="shared" si="481"/>
        <v>Искусственный интеллект и анализ данных</v>
      </c>
      <c r="F958" s="33" t="s">
        <v>74</v>
      </c>
      <c r="G958" s="33" t="s">
        <v>129</v>
      </c>
      <c r="H958" s="34"/>
      <c r="I958" s="34" t="s">
        <v>130</v>
      </c>
      <c r="J958" s="35" t="s">
        <v>288</v>
      </c>
      <c r="K958" s="38">
        <v>1</v>
      </c>
      <c r="L958" s="36">
        <v>18</v>
      </c>
      <c r="M958" s="37" t="s">
        <v>78</v>
      </c>
      <c r="N958" s="38">
        <v>1</v>
      </c>
      <c r="O958" s="38"/>
      <c r="P958" s="38"/>
      <c r="Q958" s="37"/>
      <c r="R958" s="38"/>
      <c r="S958" s="38"/>
      <c r="T958" s="38"/>
      <c r="U958" s="38"/>
      <c r="V958" s="38"/>
      <c r="W958" s="39" t="str">
        <f t="shared" si="482"/>
        <v>НПИмд</v>
      </c>
      <c r="X958" s="36" t="s">
        <v>92</v>
      </c>
      <c r="Y958" s="36">
        <v>1</v>
      </c>
      <c r="Z958" s="36">
        <v>1</v>
      </c>
      <c r="AA958" s="39">
        <f t="shared" si="483"/>
        <v>10</v>
      </c>
      <c r="AB958" s="54">
        <v>8</v>
      </c>
      <c r="AC958" s="54">
        <v>2</v>
      </c>
      <c r="AD958" s="40">
        <f t="shared" si="484"/>
        <v>10</v>
      </c>
      <c r="AE958" s="41">
        <f t="shared" si="485"/>
        <v>1</v>
      </c>
      <c r="AF958" s="41">
        <f t="shared" si="486"/>
        <v>1</v>
      </c>
      <c r="AG958" s="42" t="s">
        <v>80</v>
      </c>
      <c r="AH958" s="37" t="s">
        <v>100</v>
      </c>
      <c r="AI958" s="37" t="s">
        <v>94</v>
      </c>
      <c r="AJ958" s="43" t="s">
        <v>157</v>
      </c>
      <c r="AK958" s="37"/>
      <c r="AL958" s="44">
        <f t="shared" si="487"/>
        <v>18</v>
      </c>
      <c r="AM958" s="44">
        <f t="shared" si="488"/>
        <v>0</v>
      </c>
      <c r="AN958" s="44">
        <f t="shared" si="489"/>
        <v>0</v>
      </c>
      <c r="AO958" s="44">
        <f t="shared" si="490"/>
        <v>0</v>
      </c>
      <c r="AP958" s="44">
        <f t="shared" si="491"/>
        <v>0</v>
      </c>
      <c r="AQ958" s="44">
        <f t="shared" si="492"/>
        <v>0</v>
      </c>
      <c r="AR958" s="44">
        <f t="shared" si="493"/>
        <v>0.9</v>
      </c>
      <c r="AS958" s="44">
        <f t="shared" si="494"/>
        <v>0</v>
      </c>
      <c r="AT958" s="44">
        <f t="shared" si="495"/>
        <v>0</v>
      </c>
      <c r="AU958" s="44">
        <f t="shared" si="496"/>
        <v>0</v>
      </c>
      <c r="AV958" s="44">
        <f>IF(M958="ПП",РПП*AA958*(U958/1.5),IF(M958="ВП",ВПр*AA958*(U958/1.5),IF(M958="РПА",РПА*AA958*(U958/1.5),IF(M958="КПА",кпа*AA958*(U958/1.5),0))))</f>
        <v>0</v>
      </c>
      <c r="AW958" s="44">
        <f t="shared" si="497"/>
        <v>0</v>
      </c>
      <c r="AX958" s="44">
        <f t="shared" si="498"/>
        <v>0</v>
      </c>
      <c r="AY958" s="44">
        <f t="shared" si="499"/>
        <v>0</v>
      </c>
      <c r="AZ958" s="44">
        <f t="shared" si="500"/>
        <v>0</v>
      </c>
      <c r="BA958" s="44">
        <f t="shared" si="501"/>
        <v>0</v>
      </c>
      <c r="BB958" s="44">
        <f t="shared" si="502"/>
        <v>0</v>
      </c>
      <c r="BC958" s="44">
        <f t="shared" si="503"/>
        <v>0</v>
      </c>
      <c r="BD958" s="44">
        <f t="shared" si="504"/>
        <v>0</v>
      </c>
      <c r="BE958" s="45">
        <f t="shared" si="505"/>
        <v>18.899999999999999</v>
      </c>
      <c r="BF958" s="46"/>
      <c r="BG958" s="47">
        <f t="shared" si="506"/>
        <v>18</v>
      </c>
      <c r="BH958" s="47">
        <f t="shared" si="507"/>
        <v>0.5</v>
      </c>
      <c r="BI958" s="47">
        <f t="shared" si="508"/>
        <v>0.9</v>
      </c>
      <c r="BJ958" s="48">
        <f t="shared" si="509"/>
        <v>0</v>
      </c>
      <c r="BK958" s="48">
        <f t="shared" si="510"/>
        <v>0</v>
      </c>
      <c r="BL958" s="48">
        <f t="shared" si="511"/>
        <v>0</v>
      </c>
    </row>
    <row r="959" spans="1:64" s="2" customFormat="1" ht="30" customHeight="1">
      <c r="A959" s="29" t="str">
        <f t="shared" si="478"/>
        <v>Д</v>
      </c>
      <c r="B959" s="29" t="str">
        <f t="shared" si="479"/>
        <v>М</v>
      </c>
      <c r="C959" s="30" t="s">
        <v>293</v>
      </c>
      <c r="D959" s="31" t="str">
        <f t="shared" si="480"/>
        <v>'09.04.03</v>
      </c>
      <c r="E959" s="32" t="str">
        <f t="shared" si="481"/>
        <v>Искусственный интеллект и анализ данных</v>
      </c>
      <c r="F959" s="33" t="s">
        <v>74</v>
      </c>
      <c r="G959" s="33" t="s">
        <v>129</v>
      </c>
      <c r="H959" s="34"/>
      <c r="I959" s="34" t="s">
        <v>130</v>
      </c>
      <c r="J959" s="35" t="s">
        <v>288</v>
      </c>
      <c r="K959" s="36">
        <v>1</v>
      </c>
      <c r="L959" s="36">
        <v>18</v>
      </c>
      <c r="M959" s="37" t="s">
        <v>84</v>
      </c>
      <c r="N959" s="36"/>
      <c r="O959" s="36"/>
      <c r="P959" s="36">
        <v>1</v>
      </c>
      <c r="Q959" s="37" t="s">
        <v>85</v>
      </c>
      <c r="R959" s="36"/>
      <c r="S959" s="36"/>
      <c r="T959" s="36"/>
      <c r="U959" s="36"/>
      <c r="V959" s="36"/>
      <c r="W959" s="39" t="str">
        <f t="shared" si="482"/>
        <v>НПИмд</v>
      </c>
      <c r="X959" s="36" t="s">
        <v>92</v>
      </c>
      <c r="Y959" s="36">
        <v>1</v>
      </c>
      <c r="Z959" s="36">
        <v>1</v>
      </c>
      <c r="AA959" s="39">
        <f t="shared" si="483"/>
        <v>10</v>
      </c>
      <c r="AB959" s="53">
        <v>8</v>
      </c>
      <c r="AC959" s="53">
        <v>2</v>
      </c>
      <c r="AD959" s="40">
        <f t="shared" si="484"/>
        <v>12</v>
      </c>
      <c r="AE959" s="41">
        <f t="shared" si="485"/>
        <v>0.83333333333333337</v>
      </c>
      <c r="AF959" s="41">
        <f t="shared" si="486"/>
        <v>0.83333333333333337</v>
      </c>
      <c r="AG959" s="42" t="s">
        <v>80</v>
      </c>
      <c r="AH959" s="37" t="s">
        <v>100</v>
      </c>
      <c r="AI959" s="37" t="s">
        <v>94</v>
      </c>
      <c r="AJ959" s="43" t="s">
        <v>157</v>
      </c>
      <c r="AK959" s="37"/>
      <c r="AL959" s="44">
        <f t="shared" si="487"/>
        <v>0</v>
      </c>
      <c r="AM959" s="44">
        <f t="shared" si="488"/>
        <v>15</v>
      </c>
      <c r="AN959" s="44">
        <f t="shared" si="489"/>
        <v>0</v>
      </c>
      <c r="AO959" s="44">
        <f t="shared" si="490"/>
        <v>3.3000000000000003</v>
      </c>
      <c r="AP959" s="44">
        <f t="shared" si="491"/>
        <v>5</v>
      </c>
      <c r="AQ959" s="44">
        <f t="shared" si="492"/>
        <v>0.83333333333333337</v>
      </c>
      <c r="AR959" s="44">
        <f t="shared" si="493"/>
        <v>0</v>
      </c>
      <c r="AS959" s="44">
        <f t="shared" si="494"/>
        <v>0</v>
      </c>
      <c r="AT959" s="44">
        <f t="shared" si="495"/>
        <v>0</v>
      </c>
      <c r="AU959" s="44">
        <f t="shared" si="496"/>
        <v>0</v>
      </c>
      <c r="AV959" s="44">
        <f>IF(M959="ПП",РПП*AA959*(U959/1.5),IF(M959="ВП",ВПр*AA959*(U959/1.5),IF(M959="РПА",РПА*AA959*(U959/1.5),IF(M959="КПА",кпа*AA959*(U959/1.5),0))))</f>
        <v>0</v>
      </c>
      <c r="AW959" s="44">
        <f t="shared" si="497"/>
        <v>0</v>
      </c>
      <c r="AX959" s="44">
        <f t="shared" si="498"/>
        <v>0</v>
      </c>
      <c r="AY959" s="44">
        <f t="shared" si="499"/>
        <v>0</v>
      </c>
      <c r="AZ959" s="44">
        <f t="shared" si="500"/>
        <v>0</v>
      </c>
      <c r="BA959" s="44">
        <f t="shared" si="501"/>
        <v>0</v>
      </c>
      <c r="BB959" s="44">
        <f t="shared" si="502"/>
        <v>0</v>
      </c>
      <c r="BC959" s="44">
        <f t="shared" si="503"/>
        <v>0</v>
      </c>
      <c r="BD959" s="44">
        <f t="shared" si="504"/>
        <v>0</v>
      </c>
      <c r="BE959" s="45">
        <f t="shared" si="505"/>
        <v>24.133333333333333</v>
      </c>
      <c r="BF959" s="46"/>
      <c r="BG959" s="47">
        <f t="shared" si="506"/>
        <v>15</v>
      </c>
      <c r="BH959" s="47">
        <f t="shared" si="507"/>
        <v>0.5</v>
      </c>
      <c r="BI959" s="47">
        <f t="shared" si="508"/>
        <v>9.1333333333333346</v>
      </c>
      <c r="BJ959" s="48">
        <f t="shared" si="509"/>
        <v>0</v>
      </c>
      <c r="BK959" s="48">
        <f t="shared" si="510"/>
        <v>0</v>
      </c>
      <c r="BL959" s="48">
        <f t="shared" si="511"/>
        <v>0</v>
      </c>
    </row>
    <row r="960" spans="1:64" s="2" customFormat="1" ht="30" customHeight="1">
      <c r="A960" s="29" t="str">
        <f t="shared" si="478"/>
        <v>Д</v>
      </c>
      <c r="B960" s="29" t="str">
        <f t="shared" si="479"/>
        <v>М</v>
      </c>
      <c r="C960" s="30" t="s">
        <v>293</v>
      </c>
      <c r="D960" s="31" t="str">
        <f t="shared" si="480"/>
        <v>'09.04.03</v>
      </c>
      <c r="E960" s="32" t="str">
        <f t="shared" si="481"/>
        <v>Искусственный интеллект и анализ данных</v>
      </c>
      <c r="F960" s="33" t="s">
        <v>74</v>
      </c>
      <c r="G960" s="33" t="s">
        <v>129</v>
      </c>
      <c r="H960" s="34"/>
      <c r="I960" s="34" t="s">
        <v>130</v>
      </c>
      <c r="J960" s="35" t="s">
        <v>294</v>
      </c>
      <c r="K960" s="36">
        <v>2</v>
      </c>
      <c r="L960" s="36">
        <v>18</v>
      </c>
      <c r="M960" s="37" t="s">
        <v>78</v>
      </c>
      <c r="N960" s="36">
        <v>1</v>
      </c>
      <c r="O960" s="36"/>
      <c r="P960" s="36"/>
      <c r="Q960" s="37"/>
      <c r="R960" s="36"/>
      <c r="S960" s="36"/>
      <c r="T960" s="36"/>
      <c r="U960" s="36"/>
      <c r="V960" s="36"/>
      <c r="W960" s="39" t="str">
        <f t="shared" si="482"/>
        <v>НПИмд</v>
      </c>
      <c r="X960" s="36" t="s">
        <v>92</v>
      </c>
      <c r="Y960" s="36">
        <v>1</v>
      </c>
      <c r="Z960" s="36">
        <v>1</v>
      </c>
      <c r="AA960" s="39">
        <f t="shared" si="483"/>
        <v>10</v>
      </c>
      <c r="AB960" s="54">
        <v>8</v>
      </c>
      <c r="AC960" s="54">
        <v>2</v>
      </c>
      <c r="AD960" s="40">
        <f t="shared" si="484"/>
        <v>10</v>
      </c>
      <c r="AE960" s="41">
        <f t="shared" si="485"/>
        <v>1</v>
      </c>
      <c r="AF960" s="41">
        <f t="shared" si="486"/>
        <v>1</v>
      </c>
      <c r="AG960" s="42" t="s">
        <v>80</v>
      </c>
      <c r="AH960" s="37" t="s">
        <v>81</v>
      </c>
      <c r="AI960" s="37" t="s">
        <v>94</v>
      </c>
      <c r="AJ960" s="43" t="s">
        <v>138</v>
      </c>
      <c r="AK960" s="37"/>
      <c r="AL960" s="44">
        <f t="shared" si="487"/>
        <v>18</v>
      </c>
      <c r="AM960" s="44">
        <f t="shared" si="488"/>
        <v>0</v>
      </c>
      <c r="AN960" s="44">
        <f t="shared" si="489"/>
        <v>0</v>
      </c>
      <c r="AO960" s="44">
        <f t="shared" si="490"/>
        <v>0</v>
      </c>
      <c r="AP960" s="44">
        <f t="shared" si="491"/>
        <v>0</v>
      </c>
      <c r="AQ960" s="44">
        <f t="shared" si="492"/>
        <v>0</v>
      </c>
      <c r="AR960" s="44">
        <f t="shared" si="493"/>
        <v>0.9</v>
      </c>
      <c r="AS960" s="44">
        <f t="shared" si="494"/>
        <v>0</v>
      </c>
      <c r="AT960" s="44">
        <f t="shared" si="495"/>
        <v>0</v>
      </c>
      <c r="AU960" s="44">
        <f t="shared" si="496"/>
        <v>0</v>
      </c>
      <c r="AV960" s="44">
        <f>IF(M960="ПП",РПП*AA960*(U960/1.5),IF(M960="ВП",ВПр*AA960*(U960/1.5),IF(M960="РПА",РПА*AA960*(U960/1.5),IF(M960="КПА",кпа*AA960*(U960/1.5),0))))</f>
        <v>0</v>
      </c>
      <c r="AW960" s="44">
        <f t="shared" si="497"/>
        <v>0</v>
      </c>
      <c r="AX960" s="44">
        <f t="shared" si="498"/>
        <v>0</v>
      </c>
      <c r="AY960" s="44">
        <f t="shared" si="499"/>
        <v>0</v>
      </c>
      <c r="AZ960" s="44">
        <f t="shared" si="500"/>
        <v>0</v>
      </c>
      <c r="BA960" s="44">
        <f t="shared" si="501"/>
        <v>0</v>
      </c>
      <c r="BB960" s="44">
        <f t="shared" si="502"/>
        <v>0</v>
      </c>
      <c r="BC960" s="44">
        <f t="shared" si="503"/>
        <v>0</v>
      </c>
      <c r="BD960" s="44">
        <f t="shared" si="504"/>
        <v>0</v>
      </c>
      <c r="BE960" s="45">
        <f t="shared" si="505"/>
        <v>18.899999999999999</v>
      </c>
      <c r="BF960" s="46"/>
      <c r="BG960" s="47">
        <f t="shared" si="506"/>
        <v>0</v>
      </c>
      <c r="BH960" s="47">
        <f t="shared" si="507"/>
        <v>0</v>
      </c>
      <c r="BI960" s="47">
        <f t="shared" si="508"/>
        <v>0</v>
      </c>
      <c r="BJ960" s="48">
        <f t="shared" si="509"/>
        <v>18</v>
      </c>
      <c r="BK960" s="48">
        <f t="shared" si="510"/>
        <v>0.5</v>
      </c>
      <c r="BL960" s="48">
        <f t="shared" si="511"/>
        <v>0.9</v>
      </c>
    </row>
    <row r="961" spans="1:64" s="2" customFormat="1" ht="30" customHeight="1">
      <c r="A961" s="29" t="str">
        <f t="shared" si="478"/>
        <v>Д</v>
      </c>
      <c r="B961" s="29" t="str">
        <f t="shared" si="479"/>
        <v>М</v>
      </c>
      <c r="C961" s="30" t="s">
        <v>293</v>
      </c>
      <c r="D961" s="31" t="str">
        <f t="shared" si="480"/>
        <v>'09.04.03</v>
      </c>
      <c r="E961" s="32" t="str">
        <f t="shared" si="481"/>
        <v>Искусственный интеллект и анализ данных</v>
      </c>
      <c r="F961" s="33" t="s">
        <v>74</v>
      </c>
      <c r="G961" s="33" t="s">
        <v>129</v>
      </c>
      <c r="H961" s="34"/>
      <c r="I961" s="34" t="s">
        <v>130</v>
      </c>
      <c r="J961" s="35" t="s">
        <v>294</v>
      </c>
      <c r="K961" s="36">
        <v>2</v>
      </c>
      <c r="L961" s="36">
        <v>18</v>
      </c>
      <c r="M961" s="37" t="s">
        <v>84</v>
      </c>
      <c r="N961" s="36"/>
      <c r="O961" s="36"/>
      <c r="P961" s="36">
        <v>1</v>
      </c>
      <c r="Q961" s="37" t="s">
        <v>85</v>
      </c>
      <c r="R961" s="36"/>
      <c r="S961" s="36"/>
      <c r="T961" s="36"/>
      <c r="U961" s="36"/>
      <c r="V961" s="36"/>
      <c r="W961" s="39" t="str">
        <f t="shared" si="482"/>
        <v>НПИмд</v>
      </c>
      <c r="X961" s="36" t="s">
        <v>92</v>
      </c>
      <c r="Y961" s="36">
        <v>1</v>
      </c>
      <c r="Z961" s="36">
        <v>1</v>
      </c>
      <c r="AA961" s="39">
        <f t="shared" si="483"/>
        <v>10</v>
      </c>
      <c r="AB961" s="53">
        <v>8</v>
      </c>
      <c r="AC961" s="53">
        <v>2</v>
      </c>
      <c r="AD961" s="40">
        <f t="shared" si="484"/>
        <v>12</v>
      </c>
      <c r="AE961" s="41">
        <f t="shared" si="485"/>
        <v>0.83333333333333337</v>
      </c>
      <c r="AF961" s="41">
        <f t="shared" si="486"/>
        <v>0.83333333333333337</v>
      </c>
      <c r="AG961" s="42" t="s">
        <v>80</v>
      </c>
      <c r="AH961" s="37" t="s">
        <v>81</v>
      </c>
      <c r="AI961" s="37" t="s">
        <v>94</v>
      </c>
      <c r="AJ961" s="43" t="s">
        <v>138</v>
      </c>
      <c r="AK961" s="37"/>
      <c r="AL961" s="44">
        <f t="shared" si="487"/>
        <v>0</v>
      </c>
      <c r="AM961" s="44">
        <f t="shared" si="488"/>
        <v>15</v>
      </c>
      <c r="AN961" s="44">
        <f t="shared" si="489"/>
        <v>0</v>
      </c>
      <c r="AO961" s="44">
        <f t="shared" si="490"/>
        <v>3.3000000000000003</v>
      </c>
      <c r="AP961" s="44">
        <f t="shared" si="491"/>
        <v>5</v>
      </c>
      <c r="AQ961" s="44">
        <f t="shared" si="492"/>
        <v>0.83333333333333337</v>
      </c>
      <c r="AR961" s="44">
        <f t="shared" si="493"/>
        <v>0</v>
      </c>
      <c r="AS961" s="44">
        <f t="shared" si="494"/>
        <v>0</v>
      </c>
      <c r="AT961" s="44">
        <f t="shared" si="495"/>
        <v>0</v>
      </c>
      <c r="AU961" s="44">
        <f t="shared" si="496"/>
        <v>0</v>
      </c>
      <c r="AV961" s="44">
        <f>IF(M961="ПП",РПП*AA961*(U961/1.5),IF(M961="ВП",ВПр*AA961*(U961/1.5),IF(M961="РПА",РПА*AA961*(U961/1.5),IF(M961="КПА",кпа*AA961*(U961/1.5),0))))</f>
        <v>0</v>
      </c>
      <c r="AW961" s="44">
        <f t="shared" si="497"/>
        <v>0</v>
      </c>
      <c r="AX961" s="44">
        <f t="shared" si="498"/>
        <v>0</v>
      </c>
      <c r="AY961" s="44">
        <f t="shared" si="499"/>
        <v>0</v>
      </c>
      <c r="AZ961" s="44">
        <f t="shared" si="500"/>
        <v>0</v>
      </c>
      <c r="BA961" s="44">
        <f t="shared" si="501"/>
        <v>0</v>
      </c>
      <c r="BB961" s="44">
        <f t="shared" si="502"/>
        <v>0</v>
      </c>
      <c r="BC961" s="44">
        <f t="shared" si="503"/>
        <v>0</v>
      </c>
      <c r="BD961" s="44">
        <f t="shared" si="504"/>
        <v>0</v>
      </c>
      <c r="BE961" s="45">
        <f t="shared" si="505"/>
        <v>24.133333333333333</v>
      </c>
      <c r="BF961" s="46"/>
      <c r="BG961" s="47">
        <f t="shared" si="506"/>
        <v>0</v>
      </c>
      <c r="BH961" s="47">
        <f t="shared" si="507"/>
        <v>0</v>
      </c>
      <c r="BI961" s="47">
        <f t="shared" si="508"/>
        <v>0</v>
      </c>
      <c r="BJ961" s="48">
        <f t="shared" si="509"/>
        <v>15</v>
      </c>
      <c r="BK961" s="48">
        <f t="shared" si="510"/>
        <v>0.5</v>
      </c>
      <c r="BL961" s="48">
        <f t="shared" si="511"/>
        <v>9.1333333333333346</v>
      </c>
    </row>
    <row r="962" spans="1:64" s="2" customFormat="1" ht="30" customHeight="1">
      <c r="A962" s="29" t="str">
        <f t="shared" si="478"/>
        <v>Д</v>
      </c>
      <c r="B962" s="29" t="str">
        <f t="shared" si="479"/>
        <v>М</v>
      </c>
      <c r="C962" s="30" t="s">
        <v>293</v>
      </c>
      <c r="D962" s="31" t="str">
        <f t="shared" si="480"/>
        <v>'09.04.03</v>
      </c>
      <c r="E962" s="32" t="str">
        <f t="shared" si="481"/>
        <v>Искусственный интеллект и анализ данных</v>
      </c>
      <c r="F962" s="33" t="s">
        <v>74</v>
      </c>
      <c r="G962" s="33" t="s">
        <v>129</v>
      </c>
      <c r="H962" s="34"/>
      <c r="I962" s="34" t="s">
        <v>130</v>
      </c>
      <c r="J962" s="35" t="s">
        <v>289</v>
      </c>
      <c r="K962" s="36">
        <v>2</v>
      </c>
      <c r="L962" s="36">
        <v>18</v>
      </c>
      <c r="M962" s="37" t="s">
        <v>78</v>
      </c>
      <c r="N962" s="36">
        <v>1</v>
      </c>
      <c r="O962" s="36"/>
      <c r="P962" s="36"/>
      <c r="Q962" s="37"/>
      <c r="R962" s="36"/>
      <c r="S962" s="36"/>
      <c r="T962" s="36"/>
      <c r="U962" s="36"/>
      <c r="V962" s="36"/>
      <c r="W962" s="39" t="str">
        <f t="shared" si="482"/>
        <v>НПИмд</v>
      </c>
      <c r="X962" s="36" t="s">
        <v>92</v>
      </c>
      <c r="Y962" s="36">
        <v>1</v>
      </c>
      <c r="Z962" s="36">
        <v>1</v>
      </c>
      <c r="AA962" s="39">
        <f t="shared" si="483"/>
        <v>10</v>
      </c>
      <c r="AB962" s="54">
        <v>8</v>
      </c>
      <c r="AC962" s="54">
        <v>2</v>
      </c>
      <c r="AD962" s="40">
        <f t="shared" si="484"/>
        <v>10</v>
      </c>
      <c r="AE962" s="41">
        <f t="shared" si="485"/>
        <v>1</v>
      </c>
      <c r="AF962" s="41">
        <f t="shared" si="486"/>
        <v>1</v>
      </c>
      <c r="AG962" s="42" t="s">
        <v>80</v>
      </c>
      <c r="AH962" s="37" t="s">
        <v>111</v>
      </c>
      <c r="AI962" s="37" t="s">
        <v>94</v>
      </c>
      <c r="AJ962" s="43" t="s">
        <v>274</v>
      </c>
      <c r="AK962" s="37"/>
      <c r="AL962" s="44">
        <f t="shared" si="487"/>
        <v>18</v>
      </c>
      <c r="AM962" s="44">
        <f t="shared" si="488"/>
        <v>0</v>
      </c>
      <c r="AN962" s="44">
        <f t="shared" si="489"/>
        <v>0</v>
      </c>
      <c r="AO962" s="44">
        <f t="shared" si="490"/>
        <v>0</v>
      </c>
      <c r="AP962" s="44">
        <f t="shared" si="491"/>
        <v>0</v>
      </c>
      <c r="AQ962" s="44">
        <f t="shared" si="492"/>
        <v>0</v>
      </c>
      <c r="AR962" s="44">
        <f t="shared" si="493"/>
        <v>0.9</v>
      </c>
      <c r="AS962" s="44">
        <f t="shared" si="494"/>
        <v>0</v>
      </c>
      <c r="AT962" s="44">
        <f t="shared" si="495"/>
        <v>0</v>
      </c>
      <c r="AU962" s="44">
        <f t="shared" si="496"/>
        <v>0</v>
      </c>
      <c r="AV962" s="44">
        <f>IF(M962="ПП",РПП*AA962*(U962/1.5),IF(M962="ВП",ВПр*AA962*(U962/1.5),IF(M962="РПА",РПА*AA962*(U962/1.5),IF(M962="КПА",кпа*AA962*(U962/1.5),0))))</f>
        <v>0</v>
      </c>
      <c r="AW962" s="44">
        <f t="shared" si="497"/>
        <v>0</v>
      </c>
      <c r="AX962" s="44">
        <f t="shared" si="498"/>
        <v>0</v>
      </c>
      <c r="AY962" s="44">
        <f t="shared" si="499"/>
        <v>0</v>
      </c>
      <c r="AZ962" s="44">
        <f t="shared" si="500"/>
        <v>0</v>
      </c>
      <c r="BA962" s="44">
        <f t="shared" si="501"/>
        <v>0</v>
      </c>
      <c r="BB962" s="44">
        <f t="shared" si="502"/>
        <v>0</v>
      </c>
      <c r="BC962" s="44">
        <f t="shared" si="503"/>
        <v>0</v>
      </c>
      <c r="BD962" s="44">
        <f t="shared" si="504"/>
        <v>0</v>
      </c>
      <c r="BE962" s="45">
        <f t="shared" si="505"/>
        <v>18.899999999999999</v>
      </c>
      <c r="BF962" s="46"/>
      <c r="BG962" s="47">
        <f t="shared" si="506"/>
        <v>0</v>
      </c>
      <c r="BH962" s="47">
        <f t="shared" si="507"/>
        <v>0</v>
      </c>
      <c r="BI962" s="47">
        <f t="shared" si="508"/>
        <v>0</v>
      </c>
      <c r="BJ962" s="48">
        <f t="shared" si="509"/>
        <v>18</v>
      </c>
      <c r="BK962" s="48">
        <f t="shared" si="510"/>
        <v>0.5</v>
      </c>
      <c r="BL962" s="48">
        <f t="shared" si="511"/>
        <v>0.9</v>
      </c>
    </row>
    <row r="963" spans="1:64" s="2" customFormat="1" ht="30" customHeight="1">
      <c r="A963" s="29" t="str">
        <f t="shared" si="478"/>
        <v>Д</v>
      </c>
      <c r="B963" s="29" t="str">
        <f t="shared" si="479"/>
        <v>М</v>
      </c>
      <c r="C963" s="30" t="s">
        <v>293</v>
      </c>
      <c r="D963" s="31" t="str">
        <f t="shared" si="480"/>
        <v>'09.04.03</v>
      </c>
      <c r="E963" s="32" t="str">
        <f t="shared" si="481"/>
        <v>Искусственный интеллект и анализ данных</v>
      </c>
      <c r="F963" s="33" t="s">
        <v>74</v>
      </c>
      <c r="G963" s="33" t="s">
        <v>129</v>
      </c>
      <c r="H963" s="34"/>
      <c r="I963" s="34" t="s">
        <v>130</v>
      </c>
      <c r="J963" s="35" t="s">
        <v>289</v>
      </c>
      <c r="K963" s="36">
        <v>2</v>
      </c>
      <c r="L963" s="36">
        <v>18</v>
      </c>
      <c r="M963" s="37" t="s">
        <v>84</v>
      </c>
      <c r="N963" s="36"/>
      <c r="O963" s="36"/>
      <c r="P963" s="36">
        <v>1</v>
      </c>
      <c r="Q963" s="37" t="s">
        <v>85</v>
      </c>
      <c r="R963" s="36"/>
      <c r="S963" s="36"/>
      <c r="T963" s="36"/>
      <c r="U963" s="36"/>
      <c r="V963" s="36"/>
      <c r="W963" s="39" t="str">
        <f t="shared" si="482"/>
        <v>НПИмд</v>
      </c>
      <c r="X963" s="36" t="s">
        <v>92</v>
      </c>
      <c r="Y963" s="36">
        <v>1</v>
      </c>
      <c r="Z963" s="36">
        <v>1</v>
      </c>
      <c r="AA963" s="39">
        <f t="shared" si="483"/>
        <v>10</v>
      </c>
      <c r="AB963" s="53">
        <v>8</v>
      </c>
      <c r="AC963" s="53">
        <v>2</v>
      </c>
      <c r="AD963" s="40">
        <f t="shared" si="484"/>
        <v>12</v>
      </c>
      <c r="AE963" s="41">
        <f t="shared" si="485"/>
        <v>0.83333333333333337</v>
      </c>
      <c r="AF963" s="41">
        <f t="shared" si="486"/>
        <v>0.83333333333333337</v>
      </c>
      <c r="AG963" s="42" t="s">
        <v>80</v>
      </c>
      <c r="AH963" s="37" t="s">
        <v>81</v>
      </c>
      <c r="AI963" s="37" t="s">
        <v>94</v>
      </c>
      <c r="AJ963" s="50" t="s">
        <v>275</v>
      </c>
      <c r="AK963" s="37"/>
      <c r="AL963" s="44">
        <f t="shared" si="487"/>
        <v>0</v>
      </c>
      <c r="AM963" s="44">
        <f t="shared" si="488"/>
        <v>15</v>
      </c>
      <c r="AN963" s="44">
        <f t="shared" si="489"/>
        <v>0</v>
      </c>
      <c r="AO963" s="44">
        <f t="shared" si="490"/>
        <v>3.3000000000000003</v>
      </c>
      <c r="AP963" s="44">
        <f t="shared" si="491"/>
        <v>5</v>
      </c>
      <c r="AQ963" s="44">
        <f t="shared" si="492"/>
        <v>0.83333333333333337</v>
      </c>
      <c r="AR963" s="44">
        <f t="shared" si="493"/>
        <v>0</v>
      </c>
      <c r="AS963" s="44">
        <f t="shared" si="494"/>
        <v>0</v>
      </c>
      <c r="AT963" s="44">
        <f t="shared" si="495"/>
        <v>0</v>
      </c>
      <c r="AU963" s="44">
        <f t="shared" si="496"/>
        <v>0</v>
      </c>
      <c r="AV963" s="44">
        <f>IF(M963="ПП",РПП*AA963*(U963/1.5),IF(M963="ВП",ВПр*AA963*(U963/1.5),IF(M963="РПА",РПА*AA963*(U963/1.5),IF(M963="КПА",кпа*AA963*(U963/1.5),0))))</f>
        <v>0</v>
      </c>
      <c r="AW963" s="44">
        <f t="shared" si="497"/>
        <v>0</v>
      </c>
      <c r="AX963" s="44">
        <f t="shared" si="498"/>
        <v>0</v>
      </c>
      <c r="AY963" s="44">
        <f t="shared" si="499"/>
        <v>0</v>
      </c>
      <c r="AZ963" s="44">
        <f t="shared" si="500"/>
        <v>0</v>
      </c>
      <c r="BA963" s="44">
        <f t="shared" si="501"/>
        <v>0</v>
      </c>
      <c r="BB963" s="44">
        <f t="shared" si="502"/>
        <v>0</v>
      </c>
      <c r="BC963" s="44">
        <f t="shared" si="503"/>
        <v>0</v>
      </c>
      <c r="BD963" s="44">
        <f t="shared" si="504"/>
        <v>0</v>
      </c>
      <c r="BE963" s="45">
        <f t="shared" si="505"/>
        <v>24.133333333333333</v>
      </c>
      <c r="BF963" s="46"/>
      <c r="BG963" s="47">
        <f t="shared" si="506"/>
        <v>0</v>
      </c>
      <c r="BH963" s="47">
        <f t="shared" si="507"/>
        <v>0</v>
      </c>
      <c r="BI963" s="47">
        <f t="shared" si="508"/>
        <v>0</v>
      </c>
      <c r="BJ963" s="48">
        <f t="shared" si="509"/>
        <v>15</v>
      </c>
      <c r="BK963" s="48">
        <f t="shared" si="510"/>
        <v>0.5</v>
      </c>
      <c r="BL963" s="48">
        <f t="shared" si="511"/>
        <v>9.1333333333333346</v>
      </c>
    </row>
    <row r="964" spans="1:64" s="2" customFormat="1" ht="30" customHeight="1">
      <c r="A964" s="29" t="str">
        <f t="shared" si="478"/>
        <v>Д</v>
      </c>
      <c r="B964" s="29" t="str">
        <f t="shared" si="479"/>
        <v>А</v>
      </c>
      <c r="C964" s="30" t="s">
        <v>295</v>
      </c>
      <c r="D964" s="31" t="str">
        <f t="shared" si="480"/>
        <v>'02.06.01</v>
      </c>
      <c r="E964" s="32" t="str">
        <f t="shared" si="481"/>
        <v>Вычислительная математика</v>
      </c>
      <c r="F964" s="33" t="s">
        <v>154</v>
      </c>
      <c r="G964" s="33"/>
      <c r="H964" s="34"/>
      <c r="I964" s="34"/>
      <c r="J964" s="35" t="s">
        <v>296</v>
      </c>
      <c r="K964" s="36">
        <v>5</v>
      </c>
      <c r="L964" s="36"/>
      <c r="M964" s="37" t="s">
        <v>297</v>
      </c>
      <c r="N964" s="36"/>
      <c r="O964" s="36"/>
      <c r="P964" s="36"/>
      <c r="Q964" s="37"/>
      <c r="R964" s="36"/>
      <c r="S964" s="36"/>
      <c r="T964" s="36"/>
      <c r="U964" s="36">
        <v>6</v>
      </c>
      <c r="V964" s="36"/>
      <c r="W964" s="39" t="str">
        <f t="shared" si="482"/>
        <v>НКИад</v>
      </c>
      <c r="X964" s="36" t="s">
        <v>86</v>
      </c>
      <c r="Y964" s="36">
        <v>1</v>
      </c>
      <c r="Z964" s="36">
        <v>1</v>
      </c>
      <c r="AA964" s="39">
        <f t="shared" si="483"/>
        <v>1</v>
      </c>
      <c r="AB964" s="36">
        <v>1</v>
      </c>
      <c r="AC964" s="36"/>
      <c r="AD964" s="40">
        <f t="shared" si="484"/>
        <v>1</v>
      </c>
      <c r="AE964" s="41">
        <f t="shared" si="485"/>
        <v>1</v>
      </c>
      <c r="AF964" s="41">
        <f t="shared" si="486"/>
        <v>1</v>
      </c>
      <c r="AG964" s="42" t="s">
        <v>93</v>
      </c>
      <c r="AH964" s="37" t="s">
        <v>81</v>
      </c>
      <c r="AI964" s="37" t="s">
        <v>94</v>
      </c>
      <c r="AJ964" s="43" t="s">
        <v>97</v>
      </c>
      <c r="AK964" s="37"/>
      <c r="AL964" s="44">
        <f t="shared" si="487"/>
        <v>0</v>
      </c>
      <c r="AM964" s="44">
        <f t="shared" si="488"/>
        <v>0</v>
      </c>
      <c r="AN964" s="44">
        <f t="shared" si="489"/>
        <v>0</v>
      </c>
      <c r="AO964" s="44">
        <f t="shared" si="490"/>
        <v>0</v>
      </c>
      <c r="AP964" s="44">
        <f t="shared" si="491"/>
        <v>0</v>
      </c>
      <c r="AQ964" s="44">
        <f t="shared" si="492"/>
        <v>0</v>
      </c>
      <c r="AR964" s="44">
        <f t="shared" si="493"/>
        <v>0</v>
      </c>
      <c r="AS964" s="44">
        <f t="shared" si="494"/>
        <v>0</v>
      </c>
      <c r="AT964" s="44">
        <f t="shared" si="495"/>
        <v>0</v>
      </c>
      <c r="AU964" s="44">
        <f t="shared" si="496"/>
        <v>0</v>
      </c>
      <c r="AV964" s="44">
        <f>IF(M964="ПП",РПП*AA964*(U964/1.5),IF(M964="ВП",ВПр*AA964*(U964/1.5),IF(M964="РПА",РПА*AA964*(U964/1.5),IF(M964="КПА",кпа*AA964*(U964/1.5),0))))</f>
        <v>6</v>
      </c>
      <c r="AW964" s="44">
        <f t="shared" si="497"/>
        <v>0</v>
      </c>
      <c r="AX964" s="44">
        <f t="shared" si="498"/>
        <v>0</v>
      </c>
      <c r="AY964" s="44">
        <f t="shared" si="499"/>
        <v>0</v>
      </c>
      <c r="AZ964" s="44">
        <f t="shared" si="500"/>
        <v>0</v>
      </c>
      <c r="BA964" s="44">
        <f t="shared" si="501"/>
        <v>0</v>
      </c>
      <c r="BB964" s="44">
        <f t="shared" si="502"/>
        <v>0</v>
      </c>
      <c r="BC964" s="44">
        <f t="shared" si="503"/>
        <v>0</v>
      </c>
      <c r="BD964" s="44">
        <f t="shared" si="504"/>
        <v>0</v>
      </c>
      <c r="BE964" s="45">
        <f t="shared" si="505"/>
        <v>6</v>
      </c>
      <c r="BF964" s="46"/>
      <c r="BG964" s="47">
        <f t="shared" si="506"/>
        <v>0</v>
      </c>
      <c r="BH964" s="47">
        <f t="shared" si="507"/>
        <v>0</v>
      </c>
      <c r="BI964" s="47">
        <f t="shared" si="508"/>
        <v>6</v>
      </c>
      <c r="BJ964" s="48">
        <f t="shared" si="509"/>
        <v>0</v>
      </c>
      <c r="BK964" s="48">
        <f t="shared" si="510"/>
        <v>0</v>
      </c>
      <c r="BL964" s="48">
        <f t="shared" si="511"/>
        <v>0</v>
      </c>
    </row>
    <row r="965" spans="1:64" s="2" customFormat="1" ht="30" customHeight="1">
      <c r="A965" s="29" t="str">
        <f t="shared" si="478"/>
        <v>Д</v>
      </c>
      <c r="B965" s="29" t="str">
        <f t="shared" si="479"/>
        <v>А</v>
      </c>
      <c r="C965" s="30" t="s">
        <v>295</v>
      </c>
      <c r="D965" s="31" t="str">
        <f t="shared" si="480"/>
        <v>'02.06.01</v>
      </c>
      <c r="E965" s="32" t="str">
        <f t="shared" si="481"/>
        <v>Вычислительная математика</v>
      </c>
      <c r="F965" s="33" t="s">
        <v>154</v>
      </c>
      <c r="G965" s="33"/>
      <c r="H965" s="34"/>
      <c r="I965" s="34"/>
      <c r="J965" s="35" t="s">
        <v>298</v>
      </c>
      <c r="K965" s="36">
        <v>5</v>
      </c>
      <c r="L965" s="36"/>
      <c r="M965" s="37" t="s">
        <v>299</v>
      </c>
      <c r="N965" s="36"/>
      <c r="O965" s="36"/>
      <c r="P965" s="36"/>
      <c r="Q965" s="37"/>
      <c r="R965" s="36"/>
      <c r="S965" s="36"/>
      <c r="T965" s="36"/>
      <c r="U965" s="36"/>
      <c r="V965" s="36">
        <v>24</v>
      </c>
      <c r="W965" s="39" t="str">
        <f t="shared" si="482"/>
        <v>НКИад</v>
      </c>
      <c r="X965" s="36" t="s">
        <v>86</v>
      </c>
      <c r="Y965" s="36">
        <v>1</v>
      </c>
      <c r="Z965" s="36">
        <v>1</v>
      </c>
      <c r="AA965" s="39">
        <f t="shared" si="483"/>
        <v>1</v>
      </c>
      <c r="AB965" s="36">
        <v>1</v>
      </c>
      <c r="AC965" s="36"/>
      <c r="AD965" s="40">
        <f t="shared" si="484"/>
        <v>1</v>
      </c>
      <c r="AE965" s="41">
        <f t="shared" si="485"/>
        <v>1</v>
      </c>
      <c r="AF965" s="41">
        <f t="shared" si="486"/>
        <v>1</v>
      </c>
      <c r="AG965" s="42" t="s">
        <v>93</v>
      </c>
      <c r="AH965" s="37" t="s">
        <v>81</v>
      </c>
      <c r="AI965" s="37" t="s">
        <v>94</v>
      </c>
      <c r="AJ965" s="51" t="s">
        <v>97</v>
      </c>
      <c r="AK965" s="37"/>
      <c r="AL965" s="44">
        <f t="shared" si="487"/>
        <v>0</v>
      </c>
      <c r="AM965" s="44">
        <f t="shared" si="488"/>
        <v>0</v>
      </c>
      <c r="AN965" s="44">
        <f t="shared" si="489"/>
        <v>0</v>
      </c>
      <c r="AO965" s="44">
        <f t="shared" si="490"/>
        <v>0</v>
      </c>
      <c r="AP965" s="44">
        <f t="shared" si="491"/>
        <v>0</v>
      </c>
      <c r="AQ965" s="44">
        <f t="shared" si="492"/>
        <v>0</v>
      </c>
      <c r="AR965" s="44">
        <f t="shared" si="493"/>
        <v>0</v>
      </c>
      <c r="AS965" s="44">
        <f t="shared" si="494"/>
        <v>0</v>
      </c>
      <c r="AT965" s="44">
        <f t="shared" si="495"/>
        <v>0</v>
      </c>
      <c r="AU965" s="44">
        <f t="shared" si="496"/>
        <v>0</v>
      </c>
      <c r="AV965" s="44">
        <f>IF(M965="ПП",РПП*AA965*(U965/1.5),IF(M965="ВП",ВПр*AA965*(U965/1.5),IF(M965="РПА",РПА*AA965*(U965/1.5),IF(M965="КПА",кпа*AA965*(U965/1.5),0))))</f>
        <v>0</v>
      </c>
      <c r="AW965" s="44">
        <f t="shared" si="497"/>
        <v>8</v>
      </c>
      <c r="AX965" s="44">
        <f t="shared" si="498"/>
        <v>0</v>
      </c>
      <c r="AY965" s="44">
        <f t="shared" si="499"/>
        <v>0</v>
      </c>
      <c r="AZ965" s="44">
        <f t="shared" si="500"/>
        <v>0</v>
      </c>
      <c r="BA965" s="44">
        <f t="shared" si="501"/>
        <v>0</v>
      </c>
      <c r="BB965" s="44">
        <f t="shared" si="502"/>
        <v>0</v>
      </c>
      <c r="BC965" s="44">
        <f t="shared" si="503"/>
        <v>0</v>
      </c>
      <c r="BD965" s="44">
        <f t="shared" si="504"/>
        <v>0</v>
      </c>
      <c r="BE965" s="45">
        <f t="shared" si="505"/>
        <v>8</v>
      </c>
      <c r="BF965" s="46"/>
      <c r="BG965" s="47">
        <f t="shared" si="506"/>
        <v>0</v>
      </c>
      <c r="BH965" s="47">
        <f t="shared" si="507"/>
        <v>0</v>
      </c>
      <c r="BI965" s="47">
        <f t="shared" si="508"/>
        <v>8</v>
      </c>
      <c r="BJ965" s="48">
        <f t="shared" si="509"/>
        <v>0</v>
      </c>
      <c r="BK965" s="48">
        <f t="shared" si="510"/>
        <v>0</v>
      </c>
      <c r="BL965" s="48">
        <f t="shared" si="511"/>
        <v>0</v>
      </c>
    </row>
    <row r="966" spans="1:64" s="2" customFormat="1" ht="30" customHeight="1">
      <c r="A966" s="29" t="str">
        <f t="shared" ref="A966:A1029" si="512">IF(C966&gt;0, VLOOKUP(C966,Код_ООП,12,FALSE()),0)</f>
        <v>Д</v>
      </c>
      <c r="B966" s="29" t="str">
        <f t="shared" ref="B966:B1029" si="513">IF(C966&gt;0, VLOOKUP(C966,Код_ООП,11,FALSE()),0)</f>
        <v>А</v>
      </c>
      <c r="C966" s="30" t="s">
        <v>295</v>
      </c>
      <c r="D966" s="31" t="str">
        <f t="shared" ref="D966:D1029" si="514">IF(C966&gt;0, VLOOKUP(C966,Код_ООП,2,FALSE()),0)</f>
        <v>'02.06.01</v>
      </c>
      <c r="E966" s="32" t="str">
        <f t="shared" ref="E966:E1029" si="515">IF(C966&gt;0, VLOOKUP(C966,Код_ООП,8,FALSE()),0)</f>
        <v>Вычислительная математика</v>
      </c>
      <c r="F966" s="33" t="s">
        <v>154</v>
      </c>
      <c r="G966" s="33"/>
      <c r="H966" s="34"/>
      <c r="I966" s="34"/>
      <c r="J966" s="35" t="s">
        <v>300</v>
      </c>
      <c r="K966" s="38">
        <v>6</v>
      </c>
      <c r="L966" s="36"/>
      <c r="M966" s="37" t="s">
        <v>297</v>
      </c>
      <c r="N966" s="38"/>
      <c r="O966" s="38"/>
      <c r="P966" s="38"/>
      <c r="Q966" s="37"/>
      <c r="R966" s="38"/>
      <c r="S966" s="38"/>
      <c r="T966" s="38"/>
      <c r="U966" s="38">
        <v>21</v>
      </c>
      <c r="V966" s="38"/>
      <c r="W966" s="39" t="str">
        <f t="shared" ref="W966:W1029" si="516">MID(C966,1,5)</f>
        <v>НКИад</v>
      </c>
      <c r="X966" s="36" t="s">
        <v>86</v>
      </c>
      <c r="Y966" s="36">
        <v>1</v>
      </c>
      <c r="Z966" s="36">
        <v>1</v>
      </c>
      <c r="AA966" s="39">
        <f t="shared" ref="AA966:AA1029" si="517">AB966+AC966</f>
        <v>1</v>
      </c>
      <c r="AB966" s="36">
        <v>1</v>
      </c>
      <c r="AC966" s="36"/>
      <c r="AD966" s="40">
        <f t="shared" ref="AD966:AD1029" si="518">IF(M966="сп",6,IF(M966="клн",8,IF(OR(M966="лаб",M966="ия"),12,IF(OR(M966="пр",M966="ТЕСТ"),IF(OR(B966="Б",B966="С"),24,12),IF(M966="лек",AA966,1)))))</f>
        <v>1</v>
      </c>
      <c r="AE966" s="41">
        <f t="shared" ref="AE966:AE1029" si="519">IF(AF966&gt;1,1,AF966)</f>
        <v>1</v>
      </c>
      <c r="AF966" s="41">
        <f t="shared" ref="AF966:AF1029" si="520">AA966/AD966</f>
        <v>1</v>
      </c>
      <c r="AG966" s="42" t="s">
        <v>93</v>
      </c>
      <c r="AH966" s="37" t="s">
        <v>81</v>
      </c>
      <c r="AI966" s="37" t="s">
        <v>94</v>
      </c>
      <c r="AJ966" s="43" t="s">
        <v>97</v>
      </c>
      <c r="AK966" s="37"/>
      <c r="AL966" s="44">
        <f t="shared" ref="AL966:AL1029" si="521">IF(OR(M966="лек",M966="ТУИС"),(IF(NOT(B966="ЦМ"),N966*L966,0)),0)</f>
        <v>0</v>
      </c>
      <c r="AM966" s="44">
        <f t="shared" ref="AM966:AM1029" si="522">IF(OR(M966="пр",M966="ия",M966="сп"),P966*AE966*L966,0)</f>
        <v>0</v>
      </c>
      <c r="AN966" s="44">
        <f t="shared" ref="AN966:AN1029" si="523">IF(OR(M966="лаб",M966="клн"),O966*AE966*L966,0)</f>
        <v>0</v>
      </c>
      <c r="AO966" s="44">
        <f t="shared" ref="AO966:AO1029" si="524">IF((AND(OR(K966=1,K966=2,K966=3,K966=4,K966=5,K966=6,K966=7,K966=8,K966=9,K966=10,K966=11,K966=12),OR(Q966="Зач",Q966="Экз"))),ТКиРА*AA966,0)+IF(SUM(N966:P966)&lt;&gt;0,IF(Q966="ТК",ТКиРА*AA966,0),0)</f>
        <v>0</v>
      </c>
      <c r="AP966" s="44">
        <f t="shared" ref="AP966:AP1029" si="525">IF(SUM(O966:P966)&lt;&gt;0,IF(Q966="Зач",ПАБРС*AA966,0),0)+IF(N966&lt;&gt;0,IF(Q966="Экз",ПАБРС*AA966,0),0)</f>
        <v>0</v>
      </c>
      <c r="AQ966" s="44">
        <f t="shared" ref="AQ966:AQ1029" si="526">IF(AP966&lt;&gt;0,ОфВед*(IF(OR(M966="лек",M966="лаб"),Z966,AE966)),0)</f>
        <v>0</v>
      </c>
      <c r="AR966" s="44">
        <f t="shared" ref="AR966:AR1029" si="527">IF(A966="Д",ТКЛД,IF(A966="В",ТКЛВ,IF(A966="З",ТКЛЗ,0)))*AL966*Z966</f>
        <v>0</v>
      </c>
      <c r="AS966" s="44">
        <f t="shared" ref="AS966:AS1029" si="528">IF(OR(M966="лаб",M966="пр"),IF(R966="К",AA966*ВПКР,IF(R966="М",AA966*ВПИБ,0)),0)</f>
        <v>0</v>
      </c>
      <c r="AT966" s="44">
        <f t="shared" ref="AT966:AT1029" si="529">IF(OR(M966="лаб",M966="пр"),IF(S966="К",AA966*ВПКП,0),0)</f>
        <v>0</v>
      </c>
      <c r="AU966" s="44">
        <f t="shared" ref="AU966:AU1029" si="530">IF(M966="УП",T966/1.5*AA966*РУП,IF(M966="УПМ",T966/1.5*AA966*РУПЛеч,0))</f>
        <v>0</v>
      </c>
      <c r="AV966" s="44">
        <f>IF(M966="ПП",РПП*AA966*(U966/1.5),IF(M966="ВП",ВПр*AA966*(U966/1.5),IF(M966="РПА",РПА*AA966*(U966/1.5),IF(M966="КПА",кпа*AA966*(U966/1.5),0))))</f>
        <v>21</v>
      </c>
      <c r="AW966" s="44">
        <f t="shared" ref="AW966:AW1029" si="531">IF(M966="НР",(AB966*НИРМ+AC966*НИРМИн)*(V966/1.5),IF(M966="НИ",(AB966*НИРА+AC966*НИРАИ)*(V966/1.5),0))</f>
        <v>0</v>
      </c>
      <c r="AX966" s="44">
        <f t="shared" ref="AX966:AX1029" si="532">IF(AND(M966="ЦП",B966="ЦМ"),AA966*ЦП,0)</f>
        <v>0</v>
      </c>
      <c r="AY966" s="44">
        <f t="shared" ref="AY966:AY1029" si="533">IF(B966="А",IF(M966="РР",AA966*РефАсп,IF(M966="РРФ",AA966*РефФил,0)),0)</f>
        <v>0</v>
      </c>
      <c r="AZ966" s="44">
        <f t="shared" ref="AZ966:AZ1029" si="534">IF(AND(Q966="КЭ",M966="ЧК"),AA966*КдЭк,0)</f>
        <v>0</v>
      </c>
      <c r="BA966" s="44">
        <f t="shared" ref="BA966:BA1029" si="535">IF(AND(M966="НКД",B966="Д"),AA966*НКД,0)+IF(AND(M966="РПЛ",B966="А"),AA966*РукПЛ,0)+IF(AND(M966="РСтж",B966="А"),AB966*РукСт+AC966*РукИСт,0)+IF(M966="ФГТ",AB966*РукРФа+AC966*РукИна,0)</f>
        <v>0</v>
      </c>
      <c r="BB966" s="44">
        <f t="shared" ref="BB966:BB1029" si="536">IF(M966="РК",IF(OR(B966="С",B966="М"),(AB966*РСМ+AC966*РСМИ),0),0)+IF(M966="РК",IF(B966="Б",(AB966*РБ+AC966*РБИ),0),0)+IF(M966="РК",IF(B966="А",(AB966*РНКР+AC966*РНКРИн),0),0)+IF(AND(Q966="ПАкр"),AA966*0.3)</f>
        <v>0</v>
      </c>
      <c r="BC966" s="44">
        <f t="shared" ref="BC966:BC1029" si="537">IF(M966="РДП",IF(B966="А",AA966*РРА,IF(OR(B966="С",B966="М"),AA966*РРСМ,IF(B966="Б",AA966*РРБ,0))),IF(M966="РДИ",AA966*РДП,0))</f>
        <v>0</v>
      </c>
      <c r="BD966" s="44">
        <f t="shared" ref="BD966:BD1029" si="538">IF(M966="ЧГ",AA966*ЧГ,IF(M966="ПГ",AA966*ПГ,IF(M966="ТЕСТ",ТГИЭ*AF966,IF(M966="СГ",AA966*СГ,0))))</f>
        <v>0</v>
      </c>
      <c r="BE966" s="45">
        <f t="shared" ref="BE966:BE1029" si="539">SUM(AL966:BD966)</f>
        <v>21</v>
      </c>
      <c r="BF966" s="46"/>
      <c r="BG966" s="47">
        <f t="shared" ref="BG966:BG1029" si="540">IF(OR(K966="1;1",K966="1;2",K966=1,K966="3;1",K966="3;2",K966=3,K966="5;1",K966="5;2",K966=5,K966="7;1",K966="7;2",K966=7,K966="9;1",K966="9;2",K966=9,K966=11),SUM(AL966:AN966),0)</f>
        <v>0</v>
      </c>
      <c r="BH966" s="47">
        <f t="shared" ref="BH966:BH1029" si="541">IF(BG966&lt;&gt;0,SUM(N966:P966)/2,0)</f>
        <v>0</v>
      </c>
      <c r="BI966" s="47">
        <f t="shared" ref="BI966:BI1029" si="542">IF(OR(K966="1;1",K966="1;2",K966=1,K966="3;1",K966="3;2",K966=3,K966="5;1",K966="5;2",K966=5,K966="7;1",K966="7;2",K966=7,K966="9;1",K966="9;2",K966=9,K966=11),SUM(AO966:BD966),0)</f>
        <v>0</v>
      </c>
      <c r="BJ966" s="48">
        <f t="shared" ref="BJ966:BJ1029" si="543">IF(OR(K966="2;3",K966="2;4",K966=2,K966="4;3",K966="4;4",K966=4,K966="6;3",K966="6;4",K966=6,K966="8;3",K966="8;4",K966=8,K966="10;3",K966="10;4",K966=10,K966=12),SUM(AL966:AN966),0)</f>
        <v>0</v>
      </c>
      <c r="BK966" s="48">
        <f t="shared" ref="BK966:BK1029" si="544">IF(BJ966&lt;&gt;0,SUM(N966:P966)/2,0)</f>
        <v>0</v>
      </c>
      <c r="BL966" s="48">
        <f t="shared" ref="BL966:BL1029" si="545">IF(OR(K966="2;3",K966="2;4",K966=2,K966="4;3",K966="4;4",K966=4,K966="6;3",K966="6;4",K966=6,K966="8;3",K966="8;4",K966=8,K966="10;3",K966="10;4",K966=10,K966=12),SUM(AO966:BD966),0)</f>
        <v>21</v>
      </c>
    </row>
    <row r="967" spans="1:64" s="2" customFormat="1" ht="30" customHeight="1">
      <c r="A967" s="29" t="str">
        <f t="shared" si="512"/>
        <v>Д</v>
      </c>
      <c r="B967" s="29" t="str">
        <f t="shared" si="513"/>
        <v>А</v>
      </c>
      <c r="C967" s="30" t="s">
        <v>295</v>
      </c>
      <c r="D967" s="31" t="str">
        <f t="shared" si="514"/>
        <v>'02.06.01</v>
      </c>
      <c r="E967" s="32" t="str">
        <f t="shared" si="515"/>
        <v>Вычислительная математика</v>
      </c>
      <c r="F967" s="33" t="s">
        <v>174</v>
      </c>
      <c r="G967" s="33"/>
      <c r="H967" s="34"/>
      <c r="I967" s="34"/>
      <c r="J967" s="35" t="s">
        <v>301</v>
      </c>
      <c r="K967" s="36">
        <v>6</v>
      </c>
      <c r="L967" s="36"/>
      <c r="M967" s="37" t="s">
        <v>176</v>
      </c>
      <c r="N967" s="36"/>
      <c r="O967" s="36"/>
      <c r="P967" s="36"/>
      <c r="Q967" s="37"/>
      <c r="R967" s="36"/>
      <c r="S967" s="36"/>
      <c r="T967" s="36"/>
      <c r="U967" s="36"/>
      <c r="V967" s="36"/>
      <c r="W967" s="39" t="str">
        <f t="shared" si="516"/>
        <v>НКИад</v>
      </c>
      <c r="X967" s="36" t="s">
        <v>86</v>
      </c>
      <c r="Y967" s="36">
        <v>1</v>
      </c>
      <c r="Z967" s="36">
        <v>1</v>
      </c>
      <c r="AA967" s="39">
        <f t="shared" si="517"/>
        <v>1</v>
      </c>
      <c r="AB967" s="36">
        <v>1</v>
      </c>
      <c r="AC967" s="36"/>
      <c r="AD967" s="40">
        <f t="shared" si="518"/>
        <v>1</v>
      </c>
      <c r="AE967" s="41">
        <f t="shared" si="519"/>
        <v>1</v>
      </c>
      <c r="AF967" s="41">
        <f t="shared" si="520"/>
        <v>1</v>
      </c>
      <c r="AG967" s="42" t="s">
        <v>93</v>
      </c>
      <c r="AH967" s="37" t="s">
        <v>81</v>
      </c>
      <c r="AI967" s="37" t="s">
        <v>94</v>
      </c>
      <c r="AJ967" s="43" t="s">
        <v>97</v>
      </c>
      <c r="AK967" s="37"/>
      <c r="AL967" s="44">
        <f t="shared" si="521"/>
        <v>0</v>
      </c>
      <c r="AM967" s="44">
        <f t="shared" si="522"/>
        <v>0</v>
      </c>
      <c r="AN967" s="44">
        <f t="shared" si="523"/>
        <v>0</v>
      </c>
      <c r="AO967" s="44">
        <f t="shared" si="524"/>
        <v>0</v>
      </c>
      <c r="AP967" s="44">
        <f t="shared" si="525"/>
        <v>0</v>
      </c>
      <c r="AQ967" s="44">
        <f t="shared" si="526"/>
        <v>0</v>
      </c>
      <c r="AR967" s="44">
        <f t="shared" si="527"/>
        <v>0</v>
      </c>
      <c r="AS967" s="44">
        <f t="shared" si="528"/>
        <v>0</v>
      </c>
      <c r="AT967" s="44">
        <f t="shared" si="529"/>
        <v>0</v>
      </c>
      <c r="AU967" s="44">
        <f t="shared" si="530"/>
        <v>0</v>
      </c>
      <c r="AV967" s="44">
        <f>IF(M967="ПП",РПП*AA967*(U967/1.5),IF(M967="ВП",ВПр*AA967*(U967/1.5),IF(M967="РПА",РПА*AA967*(U967/1.5),IF(M967="КПА",кпа*AA967*(U967/1.5),0))))</f>
        <v>0</v>
      </c>
      <c r="AW967" s="44">
        <f t="shared" si="531"/>
        <v>0</v>
      </c>
      <c r="AX967" s="44">
        <f t="shared" si="532"/>
        <v>0</v>
      </c>
      <c r="AY967" s="44">
        <f t="shared" si="533"/>
        <v>0</v>
      </c>
      <c r="AZ967" s="44">
        <f t="shared" si="534"/>
        <v>0</v>
      </c>
      <c r="BA967" s="44">
        <f t="shared" si="535"/>
        <v>0</v>
      </c>
      <c r="BB967" s="44">
        <f t="shared" si="536"/>
        <v>30</v>
      </c>
      <c r="BC967" s="44">
        <f t="shared" si="537"/>
        <v>0</v>
      </c>
      <c r="BD967" s="44">
        <f t="shared" si="538"/>
        <v>0</v>
      </c>
      <c r="BE967" s="45">
        <f t="shared" si="539"/>
        <v>30</v>
      </c>
      <c r="BF967" s="46"/>
      <c r="BG967" s="47">
        <f t="shared" si="540"/>
        <v>0</v>
      </c>
      <c r="BH967" s="47">
        <f t="shared" si="541"/>
        <v>0</v>
      </c>
      <c r="BI967" s="47">
        <f t="shared" si="542"/>
        <v>0</v>
      </c>
      <c r="BJ967" s="48">
        <f t="shared" si="543"/>
        <v>0</v>
      </c>
      <c r="BK967" s="48">
        <f t="shared" si="544"/>
        <v>0</v>
      </c>
      <c r="BL967" s="48">
        <f t="shared" si="545"/>
        <v>30</v>
      </c>
    </row>
    <row r="968" spans="1:64" s="2" customFormat="1" ht="30" customHeight="1">
      <c r="A968" s="29" t="str">
        <f t="shared" si="512"/>
        <v>Д</v>
      </c>
      <c r="B968" s="29" t="str">
        <f t="shared" si="513"/>
        <v>А</v>
      </c>
      <c r="C968" s="30" t="s">
        <v>295</v>
      </c>
      <c r="D968" s="31" t="str">
        <f t="shared" si="514"/>
        <v>'02.06.01</v>
      </c>
      <c r="E968" s="32" t="str">
        <f t="shared" si="515"/>
        <v>Вычислительная математика</v>
      </c>
      <c r="F968" s="33" t="s">
        <v>174</v>
      </c>
      <c r="G968" s="33"/>
      <c r="H968" s="34"/>
      <c r="I968" s="34"/>
      <c r="J968" s="35" t="s">
        <v>302</v>
      </c>
      <c r="K968" s="36">
        <v>6</v>
      </c>
      <c r="L968" s="36"/>
      <c r="M968" s="37" t="s">
        <v>178</v>
      </c>
      <c r="N968" s="36"/>
      <c r="O968" s="36"/>
      <c r="P968" s="36"/>
      <c r="Q968" s="37"/>
      <c r="R968" s="36"/>
      <c r="S968" s="36"/>
      <c r="T968" s="36"/>
      <c r="U968" s="36"/>
      <c r="V968" s="36"/>
      <c r="W968" s="39" t="str">
        <f t="shared" si="516"/>
        <v>НКИад</v>
      </c>
      <c r="X968" s="36" t="s">
        <v>86</v>
      </c>
      <c r="Y968" s="36">
        <v>1</v>
      </c>
      <c r="Z968" s="36">
        <v>1</v>
      </c>
      <c r="AA968" s="39">
        <f t="shared" si="517"/>
        <v>1</v>
      </c>
      <c r="AB968" s="36">
        <v>1</v>
      </c>
      <c r="AC968" s="36"/>
      <c r="AD968" s="40">
        <f t="shared" si="518"/>
        <v>1</v>
      </c>
      <c r="AE968" s="41">
        <f t="shared" si="519"/>
        <v>1</v>
      </c>
      <c r="AF968" s="41">
        <f t="shared" si="520"/>
        <v>1</v>
      </c>
      <c r="AG968" s="42" t="s">
        <v>93</v>
      </c>
      <c r="AH968" s="37" t="s">
        <v>81</v>
      </c>
      <c r="AI968" s="37" t="s">
        <v>94</v>
      </c>
      <c r="AJ968" s="43" t="s">
        <v>97</v>
      </c>
      <c r="AK968" s="37"/>
      <c r="AL968" s="44">
        <f t="shared" si="521"/>
        <v>0</v>
      </c>
      <c r="AM968" s="44">
        <f t="shared" si="522"/>
        <v>0</v>
      </c>
      <c r="AN968" s="44">
        <f t="shared" si="523"/>
        <v>0</v>
      </c>
      <c r="AO968" s="44">
        <f t="shared" si="524"/>
        <v>0</v>
      </c>
      <c r="AP968" s="44">
        <f t="shared" si="525"/>
        <v>0</v>
      </c>
      <c r="AQ968" s="44">
        <f t="shared" si="526"/>
        <v>0</v>
      </c>
      <c r="AR968" s="44">
        <f t="shared" si="527"/>
        <v>0</v>
      </c>
      <c r="AS968" s="44">
        <f t="shared" si="528"/>
        <v>0</v>
      </c>
      <c r="AT968" s="44">
        <f t="shared" si="529"/>
        <v>0</v>
      </c>
      <c r="AU968" s="44">
        <f t="shared" si="530"/>
        <v>0</v>
      </c>
      <c r="AV968" s="44">
        <f>IF(M968="ПП",РПП*AA968*(U968/1.5),IF(M968="ВП",ВПр*AA968*(U968/1.5),IF(M968="РПА",РПА*AA968*(U968/1.5),IF(M968="КПА",кпа*AA968*(U968/1.5),0))))</f>
        <v>0</v>
      </c>
      <c r="AW968" s="44">
        <f t="shared" si="531"/>
        <v>0</v>
      </c>
      <c r="AX968" s="44">
        <f t="shared" si="532"/>
        <v>0</v>
      </c>
      <c r="AY968" s="44">
        <f t="shared" si="533"/>
        <v>0</v>
      </c>
      <c r="AZ968" s="44">
        <f t="shared" si="534"/>
        <v>0</v>
      </c>
      <c r="BA968" s="44">
        <f t="shared" si="535"/>
        <v>0</v>
      </c>
      <c r="BB968" s="44">
        <f t="shared" si="536"/>
        <v>0</v>
      </c>
      <c r="BC968" s="44">
        <f t="shared" si="537"/>
        <v>6</v>
      </c>
      <c r="BD968" s="44">
        <f t="shared" si="538"/>
        <v>0</v>
      </c>
      <c r="BE968" s="45">
        <f t="shared" si="539"/>
        <v>6</v>
      </c>
      <c r="BF968" s="46"/>
      <c r="BG968" s="47">
        <f t="shared" si="540"/>
        <v>0</v>
      </c>
      <c r="BH968" s="47">
        <f t="shared" si="541"/>
        <v>0</v>
      </c>
      <c r="BI968" s="47">
        <f t="shared" si="542"/>
        <v>0</v>
      </c>
      <c r="BJ968" s="48">
        <f t="shared" si="543"/>
        <v>0</v>
      </c>
      <c r="BK968" s="48">
        <f t="shared" si="544"/>
        <v>0</v>
      </c>
      <c r="BL968" s="48">
        <f t="shared" si="545"/>
        <v>6</v>
      </c>
    </row>
    <row r="969" spans="1:64" s="2" customFormat="1" ht="30" customHeight="1">
      <c r="A969" s="29" t="str">
        <f t="shared" si="512"/>
        <v>Д</v>
      </c>
      <c r="B969" s="29" t="str">
        <f t="shared" si="513"/>
        <v>А</v>
      </c>
      <c r="C969" s="30" t="s">
        <v>295</v>
      </c>
      <c r="D969" s="31" t="str">
        <f t="shared" si="514"/>
        <v>'02.06.01</v>
      </c>
      <c r="E969" s="32" t="str">
        <f t="shared" si="515"/>
        <v>Вычислительная математика</v>
      </c>
      <c r="F969" s="33" t="s">
        <v>174</v>
      </c>
      <c r="G969" s="33"/>
      <c r="H969" s="34"/>
      <c r="I969" s="34"/>
      <c r="J969" s="35" t="s">
        <v>182</v>
      </c>
      <c r="K969" s="36">
        <v>6</v>
      </c>
      <c r="L969" s="36"/>
      <c r="M969" s="37" t="s">
        <v>183</v>
      </c>
      <c r="N969" s="36"/>
      <c r="O969" s="36"/>
      <c r="P969" s="36"/>
      <c r="Q969" s="37"/>
      <c r="R969" s="36"/>
      <c r="S969" s="36"/>
      <c r="T969" s="36"/>
      <c r="U969" s="36"/>
      <c r="V969" s="36"/>
      <c r="W969" s="39" t="str">
        <f t="shared" si="516"/>
        <v>НКИад</v>
      </c>
      <c r="X969" s="36" t="s">
        <v>86</v>
      </c>
      <c r="Y969" s="36">
        <v>1</v>
      </c>
      <c r="Z969" s="36">
        <v>1</v>
      </c>
      <c r="AA969" s="39">
        <f t="shared" si="517"/>
        <v>1</v>
      </c>
      <c r="AB969" s="36">
        <v>1</v>
      </c>
      <c r="AC969" s="36"/>
      <c r="AD969" s="40">
        <f t="shared" si="518"/>
        <v>1</v>
      </c>
      <c r="AE969" s="41">
        <f t="shared" si="519"/>
        <v>1</v>
      </c>
      <c r="AF969" s="41">
        <f t="shared" si="520"/>
        <v>1</v>
      </c>
      <c r="AG969" s="42" t="s">
        <v>80</v>
      </c>
      <c r="AH969" s="37" t="s">
        <v>169</v>
      </c>
      <c r="AI969" s="37"/>
      <c r="AJ969" s="43" t="s">
        <v>303</v>
      </c>
      <c r="AK969" s="37"/>
      <c r="AL969" s="44">
        <f t="shared" si="521"/>
        <v>0</v>
      </c>
      <c r="AM969" s="44">
        <f t="shared" si="522"/>
        <v>0</v>
      </c>
      <c r="AN969" s="44">
        <f t="shared" si="523"/>
        <v>0</v>
      </c>
      <c r="AO969" s="44">
        <f t="shared" si="524"/>
        <v>0</v>
      </c>
      <c r="AP969" s="44">
        <f t="shared" si="525"/>
        <v>0</v>
      </c>
      <c r="AQ969" s="44">
        <f t="shared" si="526"/>
        <v>0</v>
      </c>
      <c r="AR969" s="44">
        <f t="shared" si="527"/>
        <v>0</v>
      </c>
      <c r="AS969" s="44">
        <f t="shared" si="528"/>
        <v>0</v>
      </c>
      <c r="AT969" s="44">
        <f t="shared" si="529"/>
        <v>0</v>
      </c>
      <c r="AU969" s="44">
        <f t="shared" si="530"/>
        <v>0</v>
      </c>
      <c r="AV969" s="44">
        <f>IF(M969="ПП",РПП*AA969*(U969/1.5),IF(M969="ВП",ВПр*AA969*(U969/1.5),IF(M969="РПА",РПА*AA969*(U969/1.5),IF(M969="КПА",кпа*AA969*(U969/1.5),0))))</f>
        <v>0</v>
      </c>
      <c r="AW969" s="44">
        <f t="shared" si="531"/>
        <v>0</v>
      </c>
      <c r="AX969" s="44">
        <f t="shared" si="532"/>
        <v>0</v>
      </c>
      <c r="AY969" s="44">
        <f t="shared" si="533"/>
        <v>0</v>
      </c>
      <c r="AZ969" s="44">
        <f t="shared" si="534"/>
        <v>0</v>
      </c>
      <c r="BA969" s="44">
        <f t="shared" si="535"/>
        <v>0</v>
      </c>
      <c r="BB969" s="44">
        <f t="shared" si="536"/>
        <v>0</v>
      </c>
      <c r="BC969" s="44">
        <f t="shared" si="537"/>
        <v>0</v>
      </c>
      <c r="BD969" s="44">
        <f t="shared" si="538"/>
        <v>0.5</v>
      </c>
      <c r="BE969" s="45">
        <f t="shared" si="539"/>
        <v>0.5</v>
      </c>
      <c r="BF969" s="46"/>
      <c r="BG969" s="47">
        <f t="shared" si="540"/>
        <v>0</v>
      </c>
      <c r="BH969" s="47">
        <f t="shared" si="541"/>
        <v>0</v>
      </c>
      <c r="BI969" s="47">
        <f t="shared" si="542"/>
        <v>0</v>
      </c>
      <c r="BJ969" s="48">
        <f t="shared" si="543"/>
        <v>0</v>
      </c>
      <c r="BK969" s="48">
        <f t="shared" si="544"/>
        <v>0</v>
      </c>
      <c r="BL969" s="48">
        <f t="shared" si="545"/>
        <v>0.5</v>
      </c>
    </row>
    <row r="970" spans="1:64" s="2" customFormat="1" ht="30" customHeight="1">
      <c r="A970" s="29" t="str">
        <f t="shared" si="512"/>
        <v>Д</v>
      </c>
      <c r="B970" s="29" t="str">
        <f t="shared" si="513"/>
        <v>А</v>
      </c>
      <c r="C970" s="30" t="s">
        <v>295</v>
      </c>
      <c r="D970" s="31" t="str">
        <f t="shared" si="514"/>
        <v>'02.06.01</v>
      </c>
      <c r="E970" s="32" t="str">
        <f t="shared" si="515"/>
        <v>Вычислительная математика</v>
      </c>
      <c r="F970" s="33" t="s">
        <v>174</v>
      </c>
      <c r="G970" s="33"/>
      <c r="H970" s="34"/>
      <c r="I970" s="34"/>
      <c r="J970" s="35" t="s">
        <v>185</v>
      </c>
      <c r="K970" s="36">
        <v>6</v>
      </c>
      <c r="L970" s="36"/>
      <c r="M970" s="37" t="s">
        <v>186</v>
      </c>
      <c r="N970" s="36"/>
      <c r="O970" s="36"/>
      <c r="P970" s="36"/>
      <c r="Q970" s="37" t="s">
        <v>181</v>
      </c>
      <c r="R970" s="36"/>
      <c r="S970" s="36"/>
      <c r="T970" s="36"/>
      <c r="U970" s="36"/>
      <c r="V970" s="36"/>
      <c r="W970" s="39" t="str">
        <f t="shared" si="516"/>
        <v>НКИад</v>
      </c>
      <c r="X970" s="36" t="s">
        <v>86</v>
      </c>
      <c r="Y970" s="36">
        <v>1</v>
      </c>
      <c r="Z970" s="36">
        <v>1</v>
      </c>
      <c r="AA970" s="39">
        <f t="shared" si="517"/>
        <v>1</v>
      </c>
      <c r="AB970" s="36">
        <v>1</v>
      </c>
      <c r="AC970" s="36"/>
      <c r="AD970" s="40">
        <f t="shared" si="518"/>
        <v>1</v>
      </c>
      <c r="AE970" s="41">
        <f t="shared" si="519"/>
        <v>1</v>
      </c>
      <c r="AF970" s="41">
        <f t="shared" si="520"/>
        <v>1</v>
      </c>
      <c r="AG970" s="42" t="s">
        <v>80</v>
      </c>
      <c r="AH970" s="37" t="s">
        <v>169</v>
      </c>
      <c r="AI970" s="37"/>
      <c r="AJ970" s="43" t="s">
        <v>188</v>
      </c>
      <c r="AK970" s="37"/>
      <c r="AL970" s="44">
        <f t="shared" si="521"/>
        <v>0</v>
      </c>
      <c r="AM970" s="44">
        <f t="shared" si="522"/>
        <v>0</v>
      </c>
      <c r="AN970" s="44">
        <f t="shared" si="523"/>
        <v>0</v>
      </c>
      <c r="AO970" s="44">
        <f t="shared" si="524"/>
        <v>0</v>
      </c>
      <c r="AP970" s="44">
        <f t="shared" si="525"/>
        <v>0</v>
      </c>
      <c r="AQ970" s="44">
        <f t="shared" si="526"/>
        <v>0</v>
      </c>
      <c r="AR970" s="44">
        <f t="shared" si="527"/>
        <v>0</v>
      </c>
      <c r="AS970" s="44">
        <f t="shared" si="528"/>
        <v>0</v>
      </c>
      <c r="AT970" s="44">
        <f t="shared" si="529"/>
        <v>0</v>
      </c>
      <c r="AU970" s="44">
        <f t="shared" si="530"/>
        <v>0</v>
      </c>
      <c r="AV970" s="44">
        <f>IF(M970="ПП",РПП*AA970*(U970/1.5),IF(M970="ВП",ВПр*AA970*(U970/1.5),IF(M970="РПА",РПА*AA970*(U970/1.5),IF(M970="КПА",кпа*AA970*(U970/1.5),0))))</f>
        <v>0</v>
      </c>
      <c r="AW970" s="44">
        <f t="shared" si="531"/>
        <v>0</v>
      </c>
      <c r="AX970" s="44">
        <f t="shared" si="532"/>
        <v>0</v>
      </c>
      <c r="AY970" s="44">
        <f t="shared" si="533"/>
        <v>0</v>
      </c>
      <c r="AZ970" s="44">
        <f t="shared" si="534"/>
        <v>0</v>
      </c>
      <c r="BA970" s="44">
        <f t="shared" si="535"/>
        <v>0</v>
      </c>
      <c r="BB970" s="44">
        <f t="shared" si="536"/>
        <v>0</v>
      </c>
      <c r="BC970" s="44">
        <f t="shared" si="537"/>
        <v>0</v>
      </c>
      <c r="BD970" s="44">
        <f t="shared" si="538"/>
        <v>0.25</v>
      </c>
      <c r="BE970" s="45">
        <f t="shared" si="539"/>
        <v>0.25</v>
      </c>
      <c r="BF970" s="46"/>
      <c r="BG970" s="47">
        <f t="shared" si="540"/>
        <v>0</v>
      </c>
      <c r="BH970" s="47">
        <f t="shared" si="541"/>
        <v>0</v>
      </c>
      <c r="BI970" s="47">
        <f t="shared" si="542"/>
        <v>0</v>
      </c>
      <c r="BJ970" s="48">
        <f t="shared" si="543"/>
        <v>0</v>
      </c>
      <c r="BK970" s="48">
        <f t="shared" si="544"/>
        <v>0</v>
      </c>
      <c r="BL970" s="48">
        <f t="shared" si="545"/>
        <v>0.25</v>
      </c>
    </row>
    <row r="971" spans="1:64" s="2" customFormat="1" ht="30" customHeight="1">
      <c r="A971" s="29" t="str">
        <f t="shared" si="512"/>
        <v>Д</v>
      </c>
      <c r="B971" s="29" t="str">
        <f t="shared" si="513"/>
        <v>А</v>
      </c>
      <c r="C971" s="30" t="s">
        <v>295</v>
      </c>
      <c r="D971" s="31" t="str">
        <f t="shared" si="514"/>
        <v>'02.06.01</v>
      </c>
      <c r="E971" s="32" t="str">
        <f t="shared" si="515"/>
        <v>Вычислительная математика</v>
      </c>
      <c r="F971" s="33" t="s">
        <v>174</v>
      </c>
      <c r="G971" s="33"/>
      <c r="H971" s="34"/>
      <c r="I971" s="34"/>
      <c r="J971" s="35" t="s">
        <v>185</v>
      </c>
      <c r="K971" s="36">
        <v>6</v>
      </c>
      <c r="L971" s="36"/>
      <c r="M971" s="37" t="s">
        <v>186</v>
      </c>
      <c r="N971" s="36"/>
      <c r="O971" s="36"/>
      <c r="P971" s="36"/>
      <c r="Q971" s="37" t="s">
        <v>181</v>
      </c>
      <c r="R971" s="36"/>
      <c r="S971" s="36"/>
      <c r="T971" s="36"/>
      <c r="U971" s="36"/>
      <c r="V971" s="36"/>
      <c r="W971" s="39" t="str">
        <f t="shared" si="516"/>
        <v>НКИад</v>
      </c>
      <c r="X971" s="36" t="s">
        <v>86</v>
      </c>
      <c r="Y971" s="36">
        <v>1</v>
      </c>
      <c r="Z971" s="36">
        <v>1</v>
      </c>
      <c r="AA971" s="39">
        <f t="shared" si="517"/>
        <v>1</v>
      </c>
      <c r="AB971" s="36">
        <v>1</v>
      </c>
      <c r="AC971" s="36"/>
      <c r="AD971" s="40">
        <f t="shared" si="518"/>
        <v>1</v>
      </c>
      <c r="AE971" s="41">
        <f t="shared" si="519"/>
        <v>1</v>
      </c>
      <c r="AF971" s="41">
        <f t="shared" si="520"/>
        <v>1</v>
      </c>
      <c r="AG971" s="42" t="s">
        <v>80</v>
      </c>
      <c r="AH971" s="37" t="s">
        <v>169</v>
      </c>
      <c r="AI971" s="37"/>
      <c r="AJ971" s="50" t="s">
        <v>304</v>
      </c>
      <c r="AK971" s="37"/>
      <c r="AL971" s="44">
        <f t="shared" si="521"/>
        <v>0</v>
      </c>
      <c r="AM971" s="44">
        <f t="shared" si="522"/>
        <v>0</v>
      </c>
      <c r="AN971" s="44">
        <f t="shared" si="523"/>
        <v>0</v>
      </c>
      <c r="AO971" s="44">
        <f t="shared" si="524"/>
        <v>0</v>
      </c>
      <c r="AP971" s="44">
        <f t="shared" si="525"/>
        <v>0</v>
      </c>
      <c r="AQ971" s="44">
        <f t="shared" si="526"/>
        <v>0</v>
      </c>
      <c r="AR971" s="44">
        <f t="shared" si="527"/>
        <v>0</v>
      </c>
      <c r="AS971" s="44">
        <f t="shared" si="528"/>
        <v>0</v>
      </c>
      <c r="AT971" s="44">
        <f t="shared" si="529"/>
        <v>0</v>
      </c>
      <c r="AU971" s="44">
        <f t="shared" si="530"/>
        <v>0</v>
      </c>
      <c r="AV971" s="44">
        <f>IF(M971="ПП",РПП*AA971*(U971/1.5),IF(M971="ВП",ВПр*AA971*(U971/1.5),IF(M971="РПА",РПА*AA971*(U971/1.5),IF(M971="КПА",кпа*AA971*(U971/1.5),0))))</f>
        <v>0</v>
      </c>
      <c r="AW971" s="44">
        <f t="shared" si="531"/>
        <v>0</v>
      </c>
      <c r="AX971" s="44">
        <f t="shared" si="532"/>
        <v>0</v>
      </c>
      <c r="AY971" s="44">
        <f t="shared" si="533"/>
        <v>0</v>
      </c>
      <c r="AZ971" s="44">
        <f t="shared" si="534"/>
        <v>0</v>
      </c>
      <c r="BA971" s="44">
        <f t="shared" si="535"/>
        <v>0</v>
      </c>
      <c r="BB971" s="44">
        <f t="shared" si="536"/>
        <v>0</v>
      </c>
      <c r="BC971" s="44">
        <f t="shared" si="537"/>
        <v>0</v>
      </c>
      <c r="BD971" s="44">
        <f t="shared" si="538"/>
        <v>0.25</v>
      </c>
      <c r="BE971" s="45">
        <f t="shared" si="539"/>
        <v>0.25</v>
      </c>
      <c r="BF971" s="46"/>
      <c r="BG971" s="47">
        <f t="shared" si="540"/>
        <v>0</v>
      </c>
      <c r="BH971" s="47">
        <f t="shared" si="541"/>
        <v>0</v>
      </c>
      <c r="BI971" s="47">
        <f t="shared" si="542"/>
        <v>0</v>
      </c>
      <c r="BJ971" s="48">
        <f t="shared" si="543"/>
        <v>0</v>
      </c>
      <c r="BK971" s="48">
        <f t="shared" si="544"/>
        <v>0</v>
      </c>
      <c r="BL971" s="48">
        <f t="shared" si="545"/>
        <v>0.25</v>
      </c>
    </row>
    <row r="972" spans="1:64" s="2" customFormat="1" ht="30" customHeight="1">
      <c r="A972" s="29" t="str">
        <f t="shared" si="512"/>
        <v>Д</v>
      </c>
      <c r="B972" s="29" t="str">
        <f t="shared" si="513"/>
        <v>А</v>
      </c>
      <c r="C972" s="30" t="s">
        <v>295</v>
      </c>
      <c r="D972" s="31" t="str">
        <f t="shared" si="514"/>
        <v>'02.06.01</v>
      </c>
      <c r="E972" s="32" t="str">
        <f t="shared" si="515"/>
        <v>Вычислительная математика</v>
      </c>
      <c r="F972" s="33" t="s">
        <v>174</v>
      </c>
      <c r="G972" s="33"/>
      <c r="H972" s="34"/>
      <c r="I972" s="34"/>
      <c r="J972" s="35" t="s">
        <v>185</v>
      </c>
      <c r="K972" s="36">
        <v>6</v>
      </c>
      <c r="L972" s="36"/>
      <c r="M972" s="37" t="s">
        <v>186</v>
      </c>
      <c r="N972" s="36"/>
      <c r="O972" s="36"/>
      <c r="P972" s="36"/>
      <c r="Q972" s="37" t="s">
        <v>181</v>
      </c>
      <c r="R972" s="36"/>
      <c r="S972" s="36"/>
      <c r="T972" s="36"/>
      <c r="U972" s="36"/>
      <c r="V972" s="36"/>
      <c r="W972" s="39" t="str">
        <f t="shared" si="516"/>
        <v>НКИад</v>
      </c>
      <c r="X972" s="36" t="s">
        <v>86</v>
      </c>
      <c r="Y972" s="36">
        <v>1</v>
      </c>
      <c r="Z972" s="36">
        <v>1</v>
      </c>
      <c r="AA972" s="39">
        <f t="shared" si="517"/>
        <v>1</v>
      </c>
      <c r="AB972" s="36">
        <v>1</v>
      </c>
      <c r="AC972" s="36"/>
      <c r="AD972" s="40">
        <f t="shared" si="518"/>
        <v>1</v>
      </c>
      <c r="AE972" s="41">
        <f t="shared" si="519"/>
        <v>1</v>
      </c>
      <c r="AF972" s="41">
        <f t="shared" si="520"/>
        <v>1</v>
      </c>
      <c r="AG972" s="42" t="s">
        <v>80</v>
      </c>
      <c r="AH972" s="37" t="s">
        <v>169</v>
      </c>
      <c r="AI972" s="37"/>
      <c r="AJ972" s="43" t="s">
        <v>184</v>
      </c>
      <c r="AK972" s="37"/>
      <c r="AL972" s="44">
        <f t="shared" si="521"/>
        <v>0</v>
      </c>
      <c r="AM972" s="44">
        <f t="shared" si="522"/>
        <v>0</v>
      </c>
      <c r="AN972" s="44">
        <f t="shared" si="523"/>
        <v>0</v>
      </c>
      <c r="AO972" s="44">
        <f t="shared" si="524"/>
        <v>0</v>
      </c>
      <c r="AP972" s="44">
        <f t="shared" si="525"/>
        <v>0</v>
      </c>
      <c r="AQ972" s="44">
        <f t="shared" si="526"/>
        <v>0</v>
      </c>
      <c r="AR972" s="44">
        <f t="shared" si="527"/>
        <v>0</v>
      </c>
      <c r="AS972" s="44">
        <f t="shared" si="528"/>
        <v>0</v>
      </c>
      <c r="AT972" s="44">
        <f t="shared" si="529"/>
        <v>0</v>
      </c>
      <c r="AU972" s="44">
        <f t="shared" si="530"/>
        <v>0</v>
      </c>
      <c r="AV972" s="44">
        <f>IF(M972="ПП",РПП*AA972*(U972/1.5),IF(M972="ВП",ВПр*AA972*(U972/1.5),IF(M972="РПА",РПА*AA972*(U972/1.5),IF(M972="КПА",кпа*AA972*(U972/1.5),0))))</f>
        <v>0</v>
      </c>
      <c r="AW972" s="44">
        <f t="shared" si="531"/>
        <v>0</v>
      </c>
      <c r="AX972" s="44">
        <f t="shared" si="532"/>
        <v>0</v>
      </c>
      <c r="AY972" s="44">
        <f t="shared" si="533"/>
        <v>0</v>
      </c>
      <c r="AZ972" s="44">
        <f t="shared" si="534"/>
        <v>0</v>
      </c>
      <c r="BA972" s="44">
        <f t="shared" si="535"/>
        <v>0</v>
      </c>
      <c r="BB972" s="44">
        <f t="shared" si="536"/>
        <v>0</v>
      </c>
      <c r="BC972" s="44">
        <f t="shared" si="537"/>
        <v>0</v>
      </c>
      <c r="BD972" s="44">
        <f t="shared" si="538"/>
        <v>0.25</v>
      </c>
      <c r="BE972" s="45">
        <f t="shared" si="539"/>
        <v>0.25</v>
      </c>
      <c r="BF972" s="46"/>
      <c r="BG972" s="47">
        <f t="shared" si="540"/>
        <v>0</v>
      </c>
      <c r="BH972" s="47">
        <f t="shared" si="541"/>
        <v>0</v>
      </c>
      <c r="BI972" s="47">
        <f t="shared" si="542"/>
        <v>0</v>
      </c>
      <c r="BJ972" s="48">
        <f t="shared" si="543"/>
        <v>0</v>
      </c>
      <c r="BK972" s="48">
        <f t="shared" si="544"/>
        <v>0</v>
      </c>
      <c r="BL972" s="48">
        <f t="shared" si="545"/>
        <v>0.25</v>
      </c>
    </row>
    <row r="973" spans="1:64" s="2" customFormat="1" ht="30" customHeight="1">
      <c r="A973" s="29" t="str">
        <f t="shared" si="512"/>
        <v>Д</v>
      </c>
      <c r="B973" s="29" t="str">
        <f t="shared" si="513"/>
        <v>А</v>
      </c>
      <c r="C973" s="30" t="s">
        <v>295</v>
      </c>
      <c r="D973" s="31" t="str">
        <f t="shared" si="514"/>
        <v>'02.06.01</v>
      </c>
      <c r="E973" s="32" t="str">
        <f t="shared" si="515"/>
        <v>Вычислительная математика</v>
      </c>
      <c r="F973" s="33" t="s">
        <v>174</v>
      </c>
      <c r="G973" s="33"/>
      <c r="H973" s="34"/>
      <c r="I973" s="34"/>
      <c r="J973" s="35" t="s">
        <v>191</v>
      </c>
      <c r="K973" s="36">
        <v>6</v>
      </c>
      <c r="L973" s="36"/>
      <c r="M973" s="37" t="s">
        <v>192</v>
      </c>
      <c r="N973" s="36"/>
      <c r="O973" s="36"/>
      <c r="P973" s="36"/>
      <c r="Q973" s="37" t="s">
        <v>181</v>
      </c>
      <c r="R973" s="36"/>
      <c r="S973" s="36"/>
      <c r="T973" s="36"/>
      <c r="U973" s="36"/>
      <c r="V973" s="36"/>
      <c r="W973" s="39" t="str">
        <f t="shared" si="516"/>
        <v>НКИад</v>
      </c>
      <c r="X973" s="36" t="s">
        <v>86</v>
      </c>
      <c r="Y973" s="36">
        <v>1</v>
      </c>
      <c r="Z973" s="36">
        <v>1</v>
      </c>
      <c r="AA973" s="39">
        <f t="shared" si="517"/>
        <v>1</v>
      </c>
      <c r="AB973" s="36">
        <v>1</v>
      </c>
      <c r="AC973" s="36"/>
      <c r="AD973" s="40">
        <f t="shared" si="518"/>
        <v>1</v>
      </c>
      <c r="AE973" s="41">
        <f t="shared" si="519"/>
        <v>1</v>
      </c>
      <c r="AF973" s="41">
        <f t="shared" si="520"/>
        <v>1</v>
      </c>
      <c r="AG973" s="42" t="s">
        <v>80</v>
      </c>
      <c r="AH973" s="37" t="s">
        <v>100</v>
      </c>
      <c r="AI973" s="37" t="s">
        <v>94</v>
      </c>
      <c r="AJ973" s="51" t="s">
        <v>110</v>
      </c>
      <c r="AK973" s="37"/>
      <c r="AL973" s="44">
        <f t="shared" si="521"/>
        <v>0</v>
      </c>
      <c r="AM973" s="44">
        <f t="shared" si="522"/>
        <v>0</v>
      </c>
      <c r="AN973" s="44">
        <f t="shared" si="523"/>
        <v>0</v>
      </c>
      <c r="AO973" s="44">
        <f t="shared" si="524"/>
        <v>0</v>
      </c>
      <c r="AP973" s="44">
        <f t="shared" si="525"/>
        <v>0</v>
      </c>
      <c r="AQ973" s="44">
        <f t="shared" si="526"/>
        <v>0</v>
      </c>
      <c r="AR973" s="44">
        <f t="shared" si="527"/>
        <v>0</v>
      </c>
      <c r="AS973" s="44">
        <f t="shared" si="528"/>
        <v>0</v>
      </c>
      <c r="AT973" s="44">
        <f t="shared" si="529"/>
        <v>0</v>
      </c>
      <c r="AU973" s="44">
        <f t="shared" si="530"/>
        <v>0</v>
      </c>
      <c r="AV973" s="44">
        <f>IF(M973="ПП",РПП*AA973*(U973/1.5),IF(M973="ВП",ВПр*AA973*(U973/1.5),IF(M973="РПА",РПА*AA973*(U973/1.5),IF(M973="КПА",кпа*AA973*(U973/1.5),0))))</f>
        <v>0</v>
      </c>
      <c r="AW973" s="44">
        <f t="shared" si="531"/>
        <v>0</v>
      </c>
      <c r="AX973" s="44">
        <f t="shared" si="532"/>
        <v>0</v>
      </c>
      <c r="AY973" s="44">
        <f t="shared" si="533"/>
        <v>0</v>
      </c>
      <c r="AZ973" s="44">
        <f t="shared" si="534"/>
        <v>0</v>
      </c>
      <c r="BA973" s="44">
        <f t="shared" si="535"/>
        <v>0</v>
      </c>
      <c r="BB973" s="44">
        <f t="shared" si="536"/>
        <v>0</v>
      </c>
      <c r="BC973" s="44">
        <f t="shared" si="537"/>
        <v>0</v>
      </c>
      <c r="BD973" s="44">
        <f t="shared" si="538"/>
        <v>0.5</v>
      </c>
      <c r="BE973" s="45">
        <f t="shared" si="539"/>
        <v>0.5</v>
      </c>
      <c r="BF973" s="46"/>
      <c r="BG973" s="47">
        <f t="shared" si="540"/>
        <v>0</v>
      </c>
      <c r="BH973" s="47">
        <f t="shared" si="541"/>
        <v>0</v>
      </c>
      <c r="BI973" s="47">
        <f t="shared" si="542"/>
        <v>0</v>
      </c>
      <c r="BJ973" s="48">
        <f t="shared" si="543"/>
        <v>0</v>
      </c>
      <c r="BK973" s="48">
        <f t="shared" si="544"/>
        <v>0</v>
      </c>
      <c r="BL973" s="48">
        <f t="shared" si="545"/>
        <v>0.5</v>
      </c>
    </row>
    <row r="974" spans="1:64" s="2" customFormat="1" ht="30" customHeight="1">
      <c r="A974" s="29" t="str">
        <f t="shared" si="512"/>
        <v>Д</v>
      </c>
      <c r="B974" s="29" t="str">
        <f t="shared" si="513"/>
        <v>А</v>
      </c>
      <c r="C974" s="30" t="s">
        <v>295</v>
      </c>
      <c r="D974" s="31" t="str">
        <f t="shared" si="514"/>
        <v>'02.06.01</v>
      </c>
      <c r="E974" s="32" t="str">
        <f t="shared" si="515"/>
        <v>Вычислительная математика</v>
      </c>
      <c r="F974" s="33" t="s">
        <v>174</v>
      </c>
      <c r="G974" s="33"/>
      <c r="H974" s="34"/>
      <c r="I974" s="34"/>
      <c r="J974" s="35" t="s">
        <v>185</v>
      </c>
      <c r="K974" s="38">
        <v>6</v>
      </c>
      <c r="L974" s="36"/>
      <c r="M974" s="37" t="s">
        <v>186</v>
      </c>
      <c r="N974" s="38"/>
      <c r="O974" s="38"/>
      <c r="P974" s="38"/>
      <c r="Q974" s="37" t="s">
        <v>177</v>
      </c>
      <c r="R974" s="38"/>
      <c r="S974" s="38"/>
      <c r="T974" s="38"/>
      <c r="U974" s="38"/>
      <c r="V974" s="38"/>
      <c r="W974" s="39" t="str">
        <f t="shared" si="516"/>
        <v>НКИад</v>
      </c>
      <c r="X974" s="36" t="s">
        <v>86</v>
      </c>
      <c r="Y974" s="36">
        <v>1</v>
      </c>
      <c r="Z974" s="36">
        <v>1</v>
      </c>
      <c r="AA974" s="39">
        <f t="shared" si="517"/>
        <v>1</v>
      </c>
      <c r="AB974" s="36">
        <v>1</v>
      </c>
      <c r="AC974" s="36"/>
      <c r="AD974" s="40">
        <f t="shared" si="518"/>
        <v>1</v>
      </c>
      <c r="AE974" s="41">
        <f t="shared" si="519"/>
        <v>1</v>
      </c>
      <c r="AF974" s="41">
        <f t="shared" si="520"/>
        <v>1</v>
      </c>
      <c r="AG974" s="42" t="s">
        <v>80</v>
      </c>
      <c r="AH974" s="37" t="s">
        <v>169</v>
      </c>
      <c r="AI974" s="37"/>
      <c r="AJ974" s="43" t="s">
        <v>188</v>
      </c>
      <c r="AK974" s="37"/>
      <c r="AL974" s="44">
        <f t="shared" si="521"/>
        <v>0</v>
      </c>
      <c r="AM974" s="44">
        <f t="shared" si="522"/>
        <v>0</v>
      </c>
      <c r="AN974" s="44">
        <f t="shared" si="523"/>
        <v>0</v>
      </c>
      <c r="AO974" s="44">
        <f t="shared" si="524"/>
        <v>0</v>
      </c>
      <c r="AP974" s="44">
        <f t="shared" si="525"/>
        <v>0</v>
      </c>
      <c r="AQ974" s="44">
        <f t="shared" si="526"/>
        <v>0</v>
      </c>
      <c r="AR974" s="44">
        <f t="shared" si="527"/>
        <v>0</v>
      </c>
      <c r="AS974" s="44">
        <f t="shared" si="528"/>
        <v>0</v>
      </c>
      <c r="AT974" s="44">
        <f t="shared" si="529"/>
        <v>0</v>
      </c>
      <c r="AU974" s="44">
        <f t="shared" si="530"/>
        <v>0</v>
      </c>
      <c r="AV974" s="44">
        <f>IF(M974="ПП",РПП*AA974*(U974/1.5),IF(M974="ВП",ВПр*AA974*(U974/1.5),IF(M974="РПА",РПА*AA974*(U974/1.5),IF(M974="КПА",кпа*AA974*(U974/1.5),0))))</f>
        <v>0</v>
      </c>
      <c r="AW974" s="44">
        <f t="shared" si="531"/>
        <v>0</v>
      </c>
      <c r="AX974" s="44">
        <f t="shared" si="532"/>
        <v>0</v>
      </c>
      <c r="AY974" s="44">
        <f t="shared" si="533"/>
        <v>0</v>
      </c>
      <c r="AZ974" s="44">
        <f t="shared" si="534"/>
        <v>0</v>
      </c>
      <c r="BA974" s="44">
        <f t="shared" si="535"/>
        <v>0</v>
      </c>
      <c r="BB974" s="44">
        <f t="shared" si="536"/>
        <v>0</v>
      </c>
      <c r="BC974" s="44">
        <f t="shared" si="537"/>
        <v>0</v>
      </c>
      <c r="BD974" s="44">
        <f t="shared" si="538"/>
        <v>0.25</v>
      </c>
      <c r="BE974" s="45">
        <f t="shared" si="539"/>
        <v>0.25</v>
      </c>
      <c r="BF974" s="46"/>
      <c r="BG974" s="47">
        <f t="shared" si="540"/>
        <v>0</v>
      </c>
      <c r="BH974" s="47">
        <f t="shared" si="541"/>
        <v>0</v>
      </c>
      <c r="BI974" s="47">
        <f t="shared" si="542"/>
        <v>0</v>
      </c>
      <c r="BJ974" s="48">
        <f t="shared" si="543"/>
        <v>0</v>
      </c>
      <c r="BK974" s="48">
        <f t="shared" si="544"/>
        <v>0</v>
      </c>
      <c r="BL974" s="48">
        <f t="shared" si="545"/>
        <v>0.25</v>
      </c>
    </row>
    <row r="975" spans="1:64" s="2" customFormat="1" ht="30" customHeight="1">
      <c r="A975" s="29" t="str">
        <f t="shared" si="512"/>
        <v>Д</v>
      </c>
      <c r="B975" s="29" t="str">
        <f t="shared" si="513"/>
        <v>А</v>
      </c>
      <c r="C975" s="30" t="s">
        <v>295</v>
      </c>
      <c r="D975" s="31" t="str">
        <f t="shared" si="514"/>
        <v>'02.06.01</v>
      </c>
      <c r="E975" s="32" t="str">
        <f t="shared" si="515"/>
        <v>Вычислительная математика</v>
      </c>
      <c r="F975" s="33" t="s">
        <v>174</v>
      </c>
      <c r="G975" s="33"/>
      <c r="H975" s="34"/>
      <c r="I975" s="34"/>
      <c r="J975" s="35" t="s">
        <v>185</v>
      </c>
      <c r="K975" s="36">
        <v>6</v>
      </c>
      <c r="L975" s="36"/>
      <c r="M975" s="37" t="s">
        <v>186</v>
      </c>
      <c r="N975" s="36"/>
      <c r="O975" s="36"/>
      <c r="P975" s="36"/>
      <c r="Q975" s="37" t="s">
        <v>177</v>
      </c>
      <c r="R975" s="36"/>
      <c r="S975" s="36"/>
      <c r="T975" s="36"/>
      <c r="U975" s="36"/>
      <c r="V975" s="36"/>
      <c r="W975" s="39" t="str">
        <f t="shared" si="516"/>
        <v>НКИад</v>
      </c>
      <c r="X975" s="36" t="s">
        <v>86</v>
      </c>
      <c r="Y975" s="36">
        <v>1</v>
      </c>
      <c r="Z975" s="36">
        <v>1</v>
      </c>
      <c r="AA975" s="39">
        <f t="shared" si="517"/>
        <v>1</v>
      </c>
      <c r="AB975" s="36">
        <v>1</v>
      </c>
      <c r="AC975" s="36"/>
      <c r="AD975" s="40">
        <f t="shared" si="518"/>
        <v>1</v>
      </c>
      <c r="AE975" s="41">
        <f t="shared" si="519"/>
        <v>1</v>
      </c>
      <c r="AF975" s="41">
        <f t="shared" si="520"/>
        <v>1</v>
      </c>
      <c r="AG975" s="42" t="s">
        <v>80</v>
      </c>
      <c r="AH975" s="37" t="s">
        <v>169</v>
      </c>
      <c r="AI975" s="37"/>
      <c r="AJ975" s="43" t="s">
        <v>304</v>
      </c>
      <c r="AK975" s="37"/>
      <c r="AL975" s="44">
        <f t="shared" si="521"/>
        <v>0</v>
      </c>
      <c r="AM975" s="44">
        <f t="shared" si="522"/>
        <v>0</v>
      </c>
      <c r="AN975" s="44">
        <f t="shared" si="523"/>
        <v>0</v>
      </c>
      <c r="AO975" s="44">
        <f t="shared" si="524"/>
        <v>0</v>
      </c>
      <c r="AP975" s="44">
        <f t="shared" si="525"/>
        <v>0</v>
      </c>
      <c r="AQ975" s="44">
        <f t="shared" si="526"/>
        <v>0</v>
      </c>
      <c r="AR975" s="44">
        <f t="shared" si="527"/>
        <v>0</v>
      </c>
      <c r="AS975" s="44">
        <f t="shared" si="528"/>
        <v>0</v>
      </c>
      <c r="AT975" s="44">
        <f t="shared" si="529"/>
        <v>0</v>
      </c>
      <c r="AU975" s="44">
        <f t="shared" si="530"/>
        <v>0</v>
      </c>
      <c r="AV975" s="44">
        <f>IF(M975="ПП",РПП*AA975*(U975/1.5),IF(M975="ВП",ВПр*AA975*(U975/1.5),IF(M975="РПА",РПА*AA975*(U975/1.5),IF(M975="КПА",кпа*AA975*(U975/1.5),0))))</f>
        <v>0</v>
      </c>
      <c r="AW975" s="44">
        <f t="shared" si="531"/>
        <v>0</v>
      </c>
      <c r="AX975" s="44">
        <f t="shared" si="532"/>
        <v>0</v>
      </c>
      <c r="AY975" s="44">
        <f t="shared" si="533"/>
        <v>0</v>
      </c>
      <c r="AZ975" s="44">
        <f t="shared" si="534"/>
        <v>0</v>
      </c>
      <c r="BA975" s="44">
        <f t="shared" si="535"/>
        <v>0</v>
      </c>
      <c r="BB975" s="44">
        <f t="shared" si="536"/>
        <v>0</v>
      </c>
      <c r="BC975" s="44">
        <f t="shared" si="537"/>
        <v>0</v>
      </c>
      <c r="BD975" s="44">
        <f t="shared" si="538"/>
        <v>0.25</v>
      </c>
      <c r="BE975" s="45">
        <f t="shared" si="539"/>
        <v>0.25</v>
      </c>
      <c r="BF975" s="46"/>
      <c r="BG975" s="47">
        <f t="shared" si="540"/>
        <v>0</v>
      </c>
      <c r="BH975" s="47">
        <f t="shared" si="541"/>
        <v>0</v>
      </c>
      <c r="BI975" s="47">
        <f t="shared" si="542"/>
        <v>0</v>
      </c>
      <c r="BJ975" s="48">
        <f t="shared" si="543"/>
        <v>0</v>
      </c>
      <c r="BK975" s="48">
        <f t="shared" si="544"/>
        <v>0</v>
      </c>
      <c r="BL975" s="48">
        <f t="shared" si="545"/>
        <v>0.25</v>
      </c>
    </row>
    <row r="976" spans="1:64" s="2" customFormat="1" ht="30" customHeight="1">
      <c r="A976" s="29" t="str">
        <f t="shared" si="512"/>
        <v>Д</v>
      </c>
      <c r="B976" s="29" t="str">
        <f t="shared" si="513"/>
        <v>А</v>
      </c>
      <c r="C976" s="30" t="s">
        <v>295</v>
      </c>
      <c r="D976" s="31" t="str">
        <f t="shared" si="514"/>
        <v>'02.06.01</v>
      </c>
      <c r="E976" s="32" t="str">
        <f t="shared" si="515"/>
        <v>Вычислительная математика</v>
      </c>
      <c r="F976" s="33" t="s">
        <v>174</v>
      </c>
      <c r="G976" s="33"/>
      <c r="H976" s="34"/>
      <c r="I976" s="34"/>
      <c r="J976" s="35" t="s">
        <v>185</v>
      </c>
      <c r="K976" s="36">
        <v>6</v>
      </c>
      <c r="L976" s="36"/>
      <c r="M976" s="37" t="s">
        <v>186</v>
      </c>
      <c r="N976" s="36"/>
      <c r="O976" s="36"/>
      <c r="P976" s="36"/>
      <c r="Q976" s="37" t="s">
        <v>177</v>
      </c>
      <c r="R976" s="36"/>
      <c r="S976" s="36"/>
      <c r="T976" s="36"/>
      <c r="U976" s="36"/>
      <c r="V976" s="36"/>
      <c r="W976" s="39" t="str">
        <f t="shared" si="516"/>
        <v>НКИад</v>
      </c>
      <c r="X976" s="36" t="s">
        <v>86</v>
      </c>
      <c r="Y976" s="36">
        <v>1</v>
      </c>
      <c r="Z976" s="36">
        <v>1</v>
      </c>
      <c r="AA976" s="39">
        <f t="shared" si="517"/>
        <v>1</v>
      </c>
      <c r="AB976" s="36">
        <v>1</v>
      </c>
      <c r="AC976" s="36"/>
      <c r="AD976" s="40">
        <f t="shared" si="518"/>
        <v>1</v>
      </c>
      <c r="AE976" s="41">
        <f t="shared" si="519"/>
        <v>1</v>
      </c>
      <c r="AF976" s="41">
        <f t="shared" si="520"/>
        <v>1</v>
      </c>
      <c r="AG976" s="42" t="s">
        <v>80</v>
      </c>
      <c r="AH976" s="37" t="s">
        <v>169</v>
      </c>
      <c r="AI976" s="37"/>
      <c r="AJ976" s="43" t="s">
        <v>184</v>
      </c>
      <c r="AK976" s="37"/>
      <c r="AL976" s="44">
        <f t="shared" si="521"/>
        <v>0</v>
      </c>
      <c r="AM976" s="44">
        <f t="shared" si="522"/>
        <v>0</v>
      </c>
      <c r="AN976" s="44">
        <f t="shared" si="523"/>
        <v>0</v>
      </c>
      <c r="AO976" s="44">
        <f t="shared" si="524"/>
        <v>0</v>
      </c>
      <c r="AP976" s="44">
        <f t="shared" si="525"/>
        <v>0</v>
      </c>
      <c r="AQ976" s="44">
        <f t="shared" si="526"/>
        <v>0</v>
      </c>
      <c r="AR976" s="44">
        <f t="shared" si="527"/>
        <v>0</v>
      </c>
      <c r="AS976" s="44">
        <f t="shared" si="528"/>
        <v>0</v>
      </c>
      <c r="AT976" s="44">
        <f t="shared" si="529"/>
        <v>0</v>
      </c>
      <c r="AU976" s="44">
        <f t="shared" si="530"/>
        <v>0</v>
      </c>
      <c r="AV976" s="44">
        <f>IF(M976="ПП",РПП*AA976*(U976/1.5),IF(M976="ВП",ВПр*AA976*(U976/1.5),IF(M976="РПА",РПА*AA976*(U976/1.5),IF(M976="КПА",кпа*AA976*(U976/1.5),0))))</f>
        <v>0</v>
      </c>
      <c r="AW976" s="44">
        <f t="shared" si="531"/>
        <v>0</v>
      </c>
      <c r="AX976" s="44">
        <f t="shared" si="532"/>
        <v>0</v>
      </c>
      <c r="AY976" s="44">
        <f t="shared" si="533"/>
        <v>0</v>
      </c>
      <c r="AZ976" s="44">
        <f t="shared" si="534"/>
        <v>0</v>
      </c>
      <c r="BA976" s="44">
        <f t="shared" si="535"/>
        <v>0</v>
      </c>
      <c r="BB976" s="44">
        <f t="shared" si="536"/>
        <v>0</v>
      </c>
      <c r="BC976" s="44">
        <f t="shared" si="537"/>
        <v>0</v>
      </c>
      <c r="BD976" s="44">
        <f t="shared" si="538"/>
        <v>0.25</v>
      </c>
      <c r="BE976" s="45">
        <f t="shared" si="539"/>
        <v>0.25</v>
      </c>
      <c r="BF976" s="46"/>
      <c r="BG976" s="47">
        <f t="shared" si="540"/>
        <v>0</v>
      </c>
      <c r="BH976" s="47">
        <f t="shared" si="541"/>
        <v>0</v>
      </c>
      <c r="BI976" s="47">
        <f t="shared" si="542"/>
        <v>0</v>
      </c>
      <c r="BJ976" s="48">
        <f t="shared" si="543"/>
        <v>0</v>
      </c>
      <c r="BK976" s="48">
        <f t="shared" si="544"/>
        <v>0</v>
      </c>
      <c r="BL976" s="48">
        <f t="shared" si="545"/>
        <v>0.25</v>
      </c>
    </row>
    <row r="977" spans="1:64" s="2" customFormat="1" ht="30" customHeight="1">
      <c r="A977" s="29" t="str">
        <f t="shared" si="512"/>
        <v>Д</v>
      </c>
      <c r="B977" s="29" t="str">
        <f t="shared" si="513"/>
        <v>А</v>
      </c>
      <c r="C977" s="30" t="s">
        <v>295</v>
      </c>
      <c r="D977" s="31" t="str">
        <f t="shared" si="514"/>
        <v>'02.06.01</v>
      </c>
      <c r="E977" s="32" t="str">
        <f t="shared" si="515"/>
        <v>Вычислительная математика</v>
      </c>
      <c r="F977" s="33" t="s">
        <v>174</v>
      </c>
      <c r="G977" s="33"/>
      <c r="H977" s="34"/>
      <c r="I977" s="34"/>
      <c r="J977" s="35" t="s">
        <v>191</v>
      </c>
      <c r="K977" s="36">
        <v>6</v>
      </c>
      <c r="L977" s="36"/>
      <c r="M977" s="37" t="s">
        <v>192</v>
      </c>
      <c r="N977" s="36"/>
      <c r="O977" s="36"/>
      <c r="P977" s="36"/>
      <c r="Q977" s="37" t="s">
        <v>177</v>
      </c>
      <c r="R977" s="36"/>
      <c r="S977" s="36"/>
      <c r="T977" s="36"/>
      <c r="U977" s="36"/>
      <c r="V977" s="36"/>
      <c r="W977" s="39" t="str">
        <f t="shared" si="516"/>
        <v>НКИад</v>
      </c>
      <c r="X977" s="36" t="s">
        <v>86</v>
      </c>
      <c r="Y977" s="36">
        <v>1</v>
      </c>
      <c r="Z977" s="36">
        <v>1</v>
      </c>
      <c r="AA977" s="39">
        <f t="shared" si="517"/>
        <v>1</v>
      </c>
      <c r="AB977" s="36">
        <v>1</v>
      </c>
      <c r="AC977" s="36"/>
      <c r="AD977" s="40">
        <f t="shared" si="518"/>
        <v>1</v>
      </c>
      <c r="AE977" s="41">
        <f t="shared" si="519"/>
        <v>1</v>
      </c>
      <c r="AF977" s="41">
        <f t="shared" si="520"/>
        <v>1</v>
      </c>
      <c r="AG977" s="42" t="s">
        <v>80</v>
      </c>
      <c r="AH977" s="37" t="s">
        <v>100</v>
      </c>
      <c r="AI977" s="37" t="s">
        <v>94</v>
      </c>
      <c r="AJ977" s="43" t="s">
        <v>110</v>
      </c>
      <c r="AK977" s="37"/>
      <c r="AL977" s="44">
        <f t="shared" si="521"/>
        <v>0</v>
      </c>
      <c r="AM977" s="44">
        <f t="shared" si="522"/>
        <v>0</v>
      </c>
      <c r="AN977" s="44">
        <f t="shared" si="523"/>
        <v>0</v>
      </c>
      <c r="AO977" s="44">
        <f t="shared" si="524"/>
        <v>0</v>
      </c>
      <c r="AP977" s="44">
        <f t="shared" si="525"/>
        <v>0</v>
      </c>
      <c r="AQ977" s="44">
        <f t="shared" si="526"/>
        <v>0</v>
      </c>
      <c r="AR977" s="44">
        <f t="shared" si="527"/>
        <v>0</v>
      </c>
      <c r="AS977" s="44">
        <f t="shared" si="528"/>
        <v>0</v>
      </c>
      <c r="AT977" s="44">
        <f t="shared" si="529"/>
        <v>0</v>
      </c>
      <c r="AU977" s="44">
        <f t="shared" si="530"/>
        <v>0</v>
      </c>
      <c r="AV977" s="44">
        <f>IF(M977="ПП",РПП*AA977*(U977/1.5),IF(M977="ВП",ВПр*AA977*(U977/1.5),IF(M977="РПА",РПА*AA977*(U977/1.5),IF(M977="КПА",кпа*AA977*(U977/1.5),0))))</f>
        <v>0</v>
      </c>
      <c r="AW977" s="44">
        <f t="shared" si="531"/>
        <v>0</v>
      </c>
      <c r="AX977" s="44">
        <f t="shared" si="532"/>
        <v>0</v>
      </c>
      <c r="AY977" s="44">
        <f t="shared" si="533"/>
        <v>0</v>
      </c>
      <c r="AZ977" s="44">
        <f t="shared" si="534"/>
        <v>0</v>
      </c>
      <c r="BA977" s="44">
        <f t="shared" si="535"/>
        <v>0</v>
      </c>
      <c r="BB977" s="44">
        <f t="shared" si="536"/>
        <v>0</v>
      </c>
      <c r="BC977" s="44">
        <f t="shared" si="537"/>
        <v>0</v>
      </c>
      <c r="BD977" s="44">
        <f t="shared" si="538"/>
        <v>0.5</v>
      </c>
      <c r="BE977" s="45">
        <f t="shared" si="539"/>
        <v>0.5</v>
      </c>
      <c r="BF977" s="46"/>
      <c r="BG977" s="47">
        <f t="shared" si="540"/>
        <v>0</v>
      </c>
      <c r="BH977" s="47">
        <f t="shared" si="541"/>
        <v>0</v>
      </c>
      <c r="BI977" s="47">
        <f t="shared" si="542"/>
        <v>0</v>
      </c>
      <c r="BJ977" s="48">
        <f t="shared" si="543"/>
        <v>0</v>
      </c>
      <c r="BK977" s="48">
        <f t="shared" si="544"/>
        <v>0</v>
      </c>
      <c r="BL977" s="48">
        <f t="shared" si="545"/>
        <v>0.5</v>
      </c>
    </row>
    <row r="978" spans="1:64" s="2" customFormat="1" ht="30" customHeight="1">
      <c r="A978" s="29" t="str">
        <f t="shared" si="512"/>
        <v>Д</v>
      </c>
      <c r="B978" s="29" t="str">
        <f t="shared" si="513"/>
        <v>А</v>
      </c>
      <c r="C978" s="30" t="s">
        <v>305</v>
      </c>
      <c r="D978" s="31" t="str">
        <f t="shared" si="514"/>
        <v>'09.06.01</v>
      </c>
      <c r="E978" s="32" t="str">
        <f t="shared" si="515"/>
        <v>Математическое моделирование, численные методы и комплексы программ</v>
      </c>
      <c r="F978" s="33" t="s">
        <v>154</v>
      </c>
      <c r="G978" s="33"/>
      <c r="H978" s="34"/>
      <c r="I978" s="34"/>
      <c r="J978" s="35" t="s">
        <v>296</v>
      </c>
      <c r="K978" s="36">
        <v>5</v>
      </c>
      <c r="L978" s="36"/>
      <c r="M978" s="37" t="s">
        <v>297</v>
      </c>
      <c r="N978" s="36"/>
      <c r="O978" s="36"/>
      <c r="P978" s="36"/>
      <c r="Q978" s="37"/>
      <c r="R978" s="36"/>
      <c r="S978" s="36"/>
      <c r="T978" s="36"/>
      <c r="U978" s="36">
        <v>4</v>
      </c>
      <c r="V978" s="36"/>
      <c r="W978" s="39" t="str">
        <f t="shared" si="516"/>
        <v>НИВад</v>
      </c>
      <c r="X978" s="36" t="s">
        <v>87</v>
      </c>
      <c r="Y978" s="36">
        <v>1</v>
      </c>
      <c r="Z978" s="36">
        <v>1</v>
      </c>
      <c r="AA978" s="39">
        <f t="shared" si="517"/>
        <v>2</v>
      </c>
      <c r="AB978" s="36">
        <v>2</v>
      </c>
      <c r="AC978" s="36"/>
      <c r="AD978" s="40">
        <f t="shared" si="518"/>
        <v>1</v>
      </c>
      <c r="AE978" s="41">
        <f t="shared" si="519"/>
        <v>1</v>
      </c>
      <c r="AF978" s="41">
        <f t="shared" si="520"/>
        <v>2</v>
      </c>
      <c r="AG978" s="42" t="s">
        <v>80</v>
      </c>
      <c r="AH978" s="37" t="s">
        <v>111</v>
      </c>
      <c r="AI978" s="37" t="s">
        <v>94</v>
      </c>
      <c r="AJ978" s="43" t="s">
        <v>112</v>
      </c>
      <c r="AK978" s="37"/>
      <c r="AL978" s="44">
        <f t="shared" si="521"/>
        <v>0</v>
      </c>
      <c r="AM978" s="44">
        <f t="shared" si="522"/>
        <v>0</v>
      </c>
      <c r="AN978" s="44">
        <f t="shared" si="523"/>
        <v>0</v>
      </c>
      <c r="AO978" s="44">
        <f t="shared" si="524"/>
        <v>0</v>
      </c>
      <c r="AP978" s="44">
        <f t="shared" si="525"/>
        <v>0</v>
      </c>
      <c r="AQ978" s="44">
        <f t="shared" si="526"/>
        <v>0</v>
      </c>
      <c r="AR978" s="44">
        <f t="shared" si="527"/>
        <v>0</v>
      </c>
      <c r="AS978" s="44">
        <f t="shared" si="528"/>
        <v>0</v>
      </c>
      <c r="AT978" s="44">
        <f t="shared" si="529"/>
        <v>0</v>
      </c>
      <c r="AU978" s="44">
        <f t="shared" si="530"/>
        <v>0</v>
      </c>
      <c r="AV978" s="44">
        <f>IF(M978="ПП",РПП*AA978*(U978/1.5),IF(M978="ВП",ВПр*AA978*(U978/1.5),IF(M978="РПА",РПА*AA978*(U978/1.5),IF(M978="КПА",кпа*AA978*(U978/1.5),0))))</f>
        <v>8</v>
      </c>
      <c r="AW978" s="44">
        <f t="shared" si="531"/>
        <v>0</v>
      </c>
      <c r="AX978" s="44">
        <f t="shared" si="532"/>
        <v>0</v>
      </c>
      <c r="AY978" s="44">
        <f t="shared" si="533"/>
        <v>0</v>
      </c>
      <c r="AZ978" s="44">
        <f t="shared" si="534"/>
        <v>0</v>
      </c>
      <c r="BA978" s="44">
        <f t="shared" si="535"/>
        <v>0</v>
      </c>
      <c r="BB978" s="44">
        <f t="shared" si="536"/>
        <v>0</v>
      </c>
      <c r="BC978" s="44">
        <f t="shared" si="537"/>
        <v>0</v>
      </c>
      <c r="BD978" s="44">
        <f t="shared" si="538"/>
        <v>0</v>
      </c>
      <c r="BE978" s="45">
        <f t="shared" si="539"/>
        <v>8</v>
      </c>
      <c r="BF978" s="46"/>
      <c r="BG978" s="47">
        <f t="shared" si="540"/>
        <v>0</v>
      </c>
      <c r="BH978" s="47">
        <f t="shared" si="541"/>
        <v>0</v>
      </c>
      <c r="BI978" s="47">
        <f t="shared" si="542"/>
        <v>8</v>
      </c>
      <c r="BJ978" s="48">
        <f t="shared" si="543"/>
        <v>0</v>
      </c>
      <c r="BK978" s="48">
        <f t="shared" si="544"/>
        <v>0</v>
      </c>
      <c r="BL978" s="48">
        <f t="shared" si="545"/>
        <v>0</v>
      </c>
    </row>
    <row r="979" spans="1:64" s="2" customFormat="1" ht="30" customHeight="1">
      <c r="A979" s="29" t="str">
        <f t="shared" si="512"/>
        <v>Д</v>
      </c>
      <c r="B979" s="29" t="str">
        <f t="shared" si="513"/>
        <v>А</v>
      </c>
      <c r="C979" s="30" t="s">
        <v>305</v>
      </c>
      <c r="D979" s="31" t="str">
        <f t="shared" si="514"/>
        <v>'09.06.01</v>
      </c>
      <c r="E979" s="32" t="str">
        <f t="shared" si="515"/>
        <v>Математическое моделирование, численные методы и комплексы программ</v>
      </c>
      <c r="F979" s="33" t="s">
        <v>154</v>
      </c>
      <c r="G979" s="33"/>
      <c r="H979" s="34"/>
      <c r="I979" s="34"/>
      <c r="J979" s="35" t="s">
        <v>296</v>
      </c>
      <c r="K979" s="36">
        <v>5</v>
      </c>
      <c r="L979" s="36"/>
      <c r="M979" s="37" t="s">
        <v>297</v>
      </c>
      <c r="N979" s="36"/>
      <c r="O979" s="36"/>
      <c r="P979" s="36"/>
      <c r="Q979" s="37"/>
      <c r="R979" s="36"/>
      <c r="S979" s="36"/>
      <c r="T979" s="36"/>
      <c r="U979" s="36">
        <v>4</v>
      </c>
      <c r="V979" s="36"/>
      <c r="W979" s="39" t="str">
        <f t="shared" si="516"/>
        <v>НИВад</v>
      </c>
      <c r="X979" s="36" t="s">
        <v>87</v>
      </c>
      <c r="Y979" s="36">
        <v>1</v>
      </c>
      <c r="Z979" s="36">
        <v>1</v>
      </c>
      <c r="AA979" s="39">
        <f t="shared" si="517"/>
        <v>1</v>
      </c>
      <c r="AB979" s="36"/>
      <c r="AC979" s="36">
        <v>1</v>
      </c>
      <c r="AD979" s="40">
        <f t="shared" si="518"/>
        <v>1</v>
      </c>
      <c r="AE979" s="41">
        <f t="shared" si="519"/>
        <v>1</v>
      </c>
      <c r="AF979" s="41">
        <f t="shared" si="520"/>
        <v>1</v>
      </c>
      <c r="AG979" s="42" t="s">
        <v>93</v>
      </c>
      <c r="AH979" s="37" t="s">
        <v>81</v>
      </c>
      <c r="AI979" s="37" t="s">
        <v>94</v>
      </c>
      <c r="AJ979" s="50" t="s">
        <v>114</v>
      </c>
      <c r="AK979" s="37"/>
      <c r="AL979" s="44">
        <f t="shared" si="521"/>
        <v>0</v>
      </c>
      <c r="AM979" s="44">
        <f t="shared" si="522"/>
        <v>0</v>
      </c>
      <c r="AN979" s="44">
        <f t="shared" si="523"/>
        <v>0</v>
      </c>
      <c r="AO979" s="44">
        <f t="shared" si="524"/>
        <v>0</v>
      </c>
      <c r="AP979" s="44">
        <f t="shared" si="525"/>
        <v>0</v>
      </c>
      <c r="AQ979" s="44">
        <f t="shared" si="526"/>
        <v>0</v>
      </c>
      <c r="AR979" s="44">
        <f t="shared" si="527"/>
        <v>0</v>
      </c>
      <c r="AS979" s="44">
        <f t="shared" si="528"/>
        <v>0</v>
      </c>
      <c r="AT979" s="44">
        <f t="shared" si="529"/>
        <v>0</v>
      </c>
      <c r="AU979" s="44">
        <f t="shared" si="530"/>
        <v>0</v>
      </c>
      <c r="AV979" s="44">
        <f>IF(M979="ПП",РПП*AA979*(U979/1.5),IF(M979="ВП",ВПр*AA979*(U979/1.5),IF(M979="РПА",РПА*AA979*(U979/1.5),IF(M979="КПА",кпа*AA979*(U979/1.5),0))))</f>
        <v>4</v>
      </c>
      <c r="AW979" s="44">
        <f t="shared" si="531"/>
        <v>0</v>
      </c>
      <c r="AX979" s="44">
        <f t="shared" si="532"/>
        <v>0</v>
      </c>
      <c r="AY979" s="44">
        <f t="shared" si="533"/>
        <v>0</v>
      </c>
      <c r="AZ979" s="44">
        <f t="shared" si="534"/>
        <v>0</v>
      </c>
      <c r="BA979" s="44">
        <f t="shared" si="535"/>
        <v>0</v>
      </c>
      <c r="BB979" s="44">
        <f t="shared" si="536"/>
        <v>0</v>
      </c>
      <c r="BC979" s="44">
        <f t="shared" si="537"/>
        <v>0</v>
      </c>
      <c r="BD979" s="44">
        <f t="shared" si="538"/>
        <v>0</v>
      </c>
      <c r="BE979" s="45">
        <f t="shared" si="539"/>
        <v>4</v>
      </c>
      <c r="BF979" s="46"/>
      <c r="BG979" s="47">
        <f t="shared" si="540"/>
        <v>0</v>
      </c>
      <c r="BH979" s="47">
        <f t="shared" si="541"/>
        <v>0</v>
      </c>
      <c r="BI979" s="47">
        <f t="shared" si="542"/>
        <v>4</v>
      </c>
      <c r="BJ979" s="48">
        <f t="shared" si="543"/>
        <v>0</v>
      </c>
      <c r="BK979" s="48">
        <f t="shared" si="544"/>
        <v>0</v>
      </c>
      <c r="BL979" s="48">
        <f t="shared" si="545"/>
        <v>0</v>
      </c>
    </row>
    <row r="980" spans="1:64" s="2" customFormat="1" ht="30" customHeight="1">
      <c r="A980" s="29" t="str">
        <f t="shared" si="512"/>
        <v>Д</v>
      </c>
      <c r="B980" s="29" t="str">
        <f t="shared" si="513"/>
        <v>А</v>
      </c>
      <c r="C980" s="30" t="s">
        <v>305</v>
      </c>
      <c r="D980" s="31" t="str">
        <f t="shared" si="514"/>
        <v>'09.06.01</v>
      </c>
      <c r="E980" s="32" t="str">
        <f t="shared" si="515"/>
        <v>Математическое моделирование, численные методы и комплексы программ</v>
      </c>
      <c r="F980" s="33" t="s">
        <v>154</v>
      </c>
      <c r="G980" s="33"/>
      <c r="H980" s="34"/>
      <c r="I980" s="34"/>
      <c r="J980" s="35" t="s">
        <v>296</v>
      </c>
      <c r="K980" s="36">
        <v>6</v>
      </c>
      <c r="L980" s="36"/>
      <c r="M980" s="37" t="s">
        <v>297</v>
      </c>
      <c r="N980" s="36"/>
      <c r="O980" s="36"/>
      <c r="P980" s="36"/>
      <c r="Q980" s="37"/>
      <c r="R980" s="36"/>
      <c r="S980" s="36"/>
      <c r="T980" s="36"/>
      <c r="U980" s="36">
        <v>4</v>
      </c>
      <c r="V980" s="36"/>
      <c r="W980" s="39" t="str">
        <f t="shared" si="516"/>
        <v>НИВад</v>
      </c>
      <c r="X980" s="36" t="s">
        <v>87</v>
      </c>
      <c r="Y980" s="36">
        <v>1</v>
      </c>
      <c r="Z980" s="36">
        <v>1</v>
      </c>
      <c r="AA980" s="39">
        <f t="shared" si="517"/>
        <v>2</v>
      </c>
      <c r="AB980" s="36">
        <v>2</v>
      </c>
      <c r="AC980" s="36"/>
      <c r="AD980" s="40">
        <f t="shared" si="518"/>
        <v>1</v>
      </c>
      <c r="AE980" s="41">
        <f t="shared" si="519"/>
        <v>1</v>
      </c>
      <c r="AF980" s="41">
        <f t="shared" si="520"/>
        <v>2</v>
      </c>
      <c r="AG980" s="42" t="s">
        <v>80</v>
      </c>
      <c r="AH980" s="37" t="s">
        <v>111</v>
      </c>
      <c r="AI980" s="37" t="s">
        <v>94</v>
      </c>
      <c r="AJ980" s="43" t="s">
        <v>112</v>
      </c>
      <c r="AK980" s="37"/>
      <c r="AL980" s="44">
        <f t="shared" si="521"/>
        <v>0</v>
      </c>
      <c r="AM980" s="44">
        <f t="shared" si="522"/>
        <v>0</v>
      </c>
      <c r="AN980" s="44">
        <f t="shared" si="523"/>
        <v>0</v>
      </c>
      <c r="AO980" s="44">
        <f t="shared" si="524"/>
        <v>0</v>
      </c>
      <c r="AP980" s="44">
        <f t="shared" si="525"/>
        <v>0</v>
      </c>
      <c r="AQ980" s="44">
        <f t="shared" si="526"/>
        <v>0</v>
      </c>
      <c r="AR980" s="44">
        <f t="shared" si="527"/>
        <v>0</v>
      </c>
      <c r="AS980" s="44">
        <f t="shared" si="528"/>
        <v>0</v>
      </c>
      <c r="AT980" s="44">
        <f t="shared" si="529"/>
        <v>0</v>
      </c>
      <c r="AU980" s="44">
        <f t="shared" si="530"/>
        <v>0</v>
      </c>
      <c r="AV980" s="44">
        <f>IF(M980="ПП",РПП*AA980*(U980/1.5),IF(M980="ВП",ВПр*AA980*(U980/1.5),IF(M980="РПА",РПА*AA980*(U980/1.5),IF(M980="КПА",кпа*AA980*(U980/1.5),0))))</f>
        <v>8</v>
      </c>
      <c r="AW980" s="44">
        <f t="shared" si="531"/>
        <v>0</v>
      </c>
      <c r="AX980" s="44">
        <f t="shared" si="532"/>
        <v>0</v>
      </c>
      <c r="AY980" s="44">
        <f t="shared" si="533"/>
        <v>0</v>
      </c>
      <c r="AZ980" s="44">
        <f t="shared" si="534"/>
        <v>0</v>
      </c>
      <c r="BA980" s="44">
        <f t="shared" si="535"/>
        <v>0</v>
      </c>
      <c r="BB980" s="44">
        <f t="shared" si="536"/>
        <v>0</v>
      </c>
      <c r="BC980" s="44">
        <f t="shared" si="537"/>
        <v>0</v>
      </c>
      <c r="BD980" s="44">
        <f t="shared" si="538"/>
        <v>0</v>
      </c>
      <c r="BE980" s="45">
        <f t="shared" si="539"/>
        <v>8</v>
      </c>
      <c r="BF980" s="46"/>
      <c r="BG980" s="47">
        <f t="shared" si="540"/>
        <v>0</v>
      </c>
      <c r="BH980" s="47">
        <f t="shared" si="541"/>
        <v>0</v>
      </c>
      <c r="BI980" s="47">
        <f t="shared" si="542"/>
        <v>0</v>
      </c>
      <c r="BJ980" s="48">
        <f t="shared" si="543"/>
        <v>0</v>
      </c>
      <c r="BK980" s="48">
        <f t="shared" si="544"/>
        <v>0</v>
      </c>
      <c r="BL980" s="48">
        <f t="shared" si="545"/>
        <v>8</v>
      </c>
    </row>
    <row r="981" spans="1:64" s="2" customFormat="1" ht="30" customHeight="1">
      <c r="A981" s="29" t="str">
        <f t="shared" si="512"/>
        <v>Д</v>
      </c>
      <c r="B981" s="29" t="str">
        <f t="shared" si="513"/>
        <v>А</v>
      </c>
      <c r="C981" s="30" t="s">
        <v>305</v>
      </c>
      <c r="D981" s="31" t="str">
        <f t="shared" si="514"/>
        <v>'09.06.01</v>
      </c>
      <c r="E981" s="32" t="str">
        <f t="shared" si="515"/>
        <v>Математическое моделирование, численные методы и комплексы программ</v>
      </c>
      <c r="F981" s="33" t="s">
        <v>154</v>
      </c>
      <c r="G981" s="33"/>
      <c r="H981" s="34"/>
      <c r="I981" s="34"/>
      <c r="J981" s="35" t="s">
        <v>296</v>
      </c>
      <c r="K981" s="36">
        <v>6</v>
      </c>
      <c r="L981" s="36"/>
      <c r="M981" s="37" t="s">
        <v>297</v>
      </c>
      <c r="N981" s="36"/>
      <c r="O981" s="36"/>
      <c r="P981" s="36"/>
      <c r="Q981" s="37"/>
      <c r="R981" s="36"/>
      <c r="S981" s="36"/>
      <c r="T981" s="36"/>
      <c r="U981" s="36">
        <v>4</v>
      </c>
      <c r="V981" s="36"/>
      <c r="W981" s="39" t="str">
        <f t="shared" si="516"/>
        <v>НИВад</v>
      </c>
      <c r="X981" s="36" t="s">
        <v>87</v>
      </c>
      <c r="Y981" s="36">
        <v>1</v>
      </c>
      <c r="Z981" s="36">
        <v>1</v>
      </c>
      <c r="AA981" s="39">
        <f t="shared" si="517"/>
        <v>1</v>
      </c>
      <c r="AB981" s="36"/>
      <c r="AC981" s="36">
        <v>1</v>
      </c>
      <c r="AD981" s="40">
        <f t="shared" si="518"/>
        <v>1</v>
      </c>
      <c r="AE981" s="41">
        <f t="shared" si="519"/>
        <v>1</v>
      </c>
      <c r="AF981" s="41">
        <f t="shared" si="520"/>
        <v>1</v>
      </c>
      <c r="AG981" s="42" t="s">
        <v>93</v>
      </c>
      <c r="AH981" s="37" t="s">
        <v>81</v>
      </c>
      <c r="AI981" s="37" t="s">
        <v>94</v>
      </c>
      <c r="AJ981" s="51" t="s">
        <v>114</v>
      </c>
      <c r="AK981" s="37"/>
      <c r="AL981" s="44">
        <f t="shared" si="521"/>
        <v>0</v>
      </c>
      <c r="AM981" s="44">
        <f t="shared" si="522"/>
        <v>0</v>
      </c>
      <c r="AN981" s="44">
        <f t="shared" si="523"/>
        <v>0</v>
      </c>
      <c r="AO981" s="44">
        <f t="shared" si="524"/>
        <v>0</v>
      </c>
      <c r="AP981" s="44">
        <f t="shared" si="525"/>
        <v>0</v>
      </c>
      <c r="AQ981" s="44">
        <f t="shared" si="526"/>
        <v>0</v>
      </c>
      <c r="AR981" s="44">
        <f t="shared" si="527"/>
        <v>0</v>
      </c>
      <c r="AS981" s="44">
        <f t="shared" si="528"/>
        <v>0</v>
      </c>
      <c r="AT981" s="44">
        <f t="shared" si="529"/>
        <v>0</v>
      </c>
      <c r="AU981" s="44">
        <f t="shared" si="530"/>
        <v>0</v>
      </c>
      <c r="AV981" s="44">
        <f>IF(M981="ПП",РПП*AA981*(U981/1.5),IF(M981="ВП",ВПр*AA981*(U981/1.5),IF(M981="РПА",РПА*AA981*(U981/1.5),IF(M981="КПА",кпа*AA981*(U981/1.5),0))))</f>
        <v>4</v>
      </c>
      <c r="AW981" s="44">
        <f t="shared" si="531"/>
        <v>0</v>
      </c>
      <c r="AX981" s="44">
        <f t="shared" si="532"/>
        <v>0</v>
      </c>
      <c r="AY981" s="44">
        <f t="shared" si="533"/>
        <v>0</v>
      </c>
      <c r="AZ981" s="44">
        <f t="shared" si="534"/>
        <v>0</v>
      </c>
      <c r="BA981" s="44">
        <f t="shared" si="535"/>
        <v>0</v>
      </c>
      <c r="BB981" s="44">
        <f t="shared" si="536"/>
        <v>0</v>
      </c>
      <c r="BC981" s="44">
        <f t="shared" si="537"/>
        <v>0</v>
      </c>
      <c r="BD981" s="44">
        <f t="shared" si="538"/>
        <v>0</v>
      </c>
      <c r="BE981" s="45">
        <f t="shared" si="539"/>
        <v>4</v>
      </c>
      <c r="BF981" s="46"/>
      <c r="BG981" s="47">
        <f t="shared" si="540"/>
        <v>0</v>
      </c>
      <c r="BH981" s="47">
        <f t="shared" si="541"/>
        <v>0</v>
      </c>
      <c r="BI981" s="47">
        <f t="shared" si="542"/>
        <v>0</v>
      </c>
      <c r="BJ981" s="48">
        <f t="shared" si="543"/>
        <v>0</v>
      </c>
      <c r="BK981" s="48">
        <f t="shared" si="544"/>
        <v>0</v>
      </c>
      <c r="BL981" s="48">
        <f t="shared" si="545"/>
        <v>4</v>
      </c>
    </row>
    <row r="982" spans="1:64" s="2" customFormat="1" ht="30" customHeight="1">
      <c r="A982" s="29" t="str">
        <f t="shared" si="512"/>
        <v>Д</v>
      </c>
      <c r="B982" s="29" t="str">
        <f t="shared" si="513"/>
        <v>А</v>
      </c>
      <c r="C982" s="30" t="s">
        <v>305</v>
      </c>
      <c r="D982" s="31" t="str">
        <f t="shared" si="514"/>
        <v>'09.06.01</v>
      </c>
      <c r="E982" s="32" t="str">
        <f t="shared" si="515"/>
        <v>Математическое моделирование, численные методы и комплексы программ</v>
      </c>
      <c r="F982" s="33" t="s">
        <v>154</v>
      </c>
      <c r="G982" s="33"/>
      <c r="H982" s="34"/>
      <c r="I982" s="34"/>
      <c r="J982" s="35" t="s">
        <v>298</v>
      </c>
      <c r="K982" s="38">
        <v>5</v>
      </c>
      <c r="L982" s="36"/>
      <c r="M982" s="37" t="s">
        <v>299</v>
      </c>
      <c r="N982" s="38"/>
      <c r="O982" s="38"/>
      <c r="P982" s="38"/>
      <c r="Q982" s="37"/>
      <c r="R982" s="38"/>
      <c r="S982" s="38"/>
      <c r="T982" s="38"/>
      <c r="U982" s="38"/>
      <c r="V982" s="38">
        <v>26</v>
      </c>
      <c r="W982" s="39" t="str">
        <f t="shared" si="516"/>
        <v>НИВад</v>
      </c>
      <c r="X982" s="36" t="s">
        <v>87</v>
      </c>
      <c r="Y982" s="36">
        <v>1</v>
      </c>
      <c r="Z982" s="36">
        <v>1</v>
      </c>
      <c r="AA982" s="39">
        <f t="shared" si="517"/>
        <v>2</v>
      </c>
      <c r="AB982" s="36">
        <v>2</v>
      </c>
      <c r="AC982" s="36"/>
      <c r="AD982" s="40">
        <f t="shared" si="518"/>
        <v>1</v>
      </c>
      <c r="AE982" s="41">
        <f t="shared" si="519"/>
        <v>1</v>
      </c>
      <c r="AF982" s="41">
        <f t="shared" si="520"/>
        <v>2</v>
      </c>
      <c r="AG982" s="42" t="s">
        <v>80</v>
      </c>
      <c r="AH982" s="37" t="s">
        <v>111</v>
      </c>
      <c r="AI982" s="37" t="s">
        <v>94</v>
      </c>
      <c r="AJ982" s="43" t="s">
        <v>112</v>
      </c>
      <c r="AK982" s="37"/>
      <c r="AL982" s="44">
        <f t="shared" si="521"/>
        <v>0</v>
      </c>
      <c r="AM982" s="44">
        <f t="shared" si="522"/>
        <v>0</v>
      </c>
      <c r="AN982" s="44">
        <f t="shared" si="523"/>
        <v>0</v>
      </c>
      <c r="AO982" s="44">
        <f t="shared" si="524"/>
        <v>0</v>
      </c>
      <c r="AP982" s="44">
        <f t="shared" si="525"/>
        <v>0</v>
      </c>
      <c r="AQ982" s="44">
        <f t="shared" si="526"/>
        <v>0</v>
      </c>
      <c r="AR982" s="44">
        <f t="shared" si="527"/>
        <v>0</v>
      </c>
      <c r="AS982" s="44">
        <f t="shared" si="528"/>
        <v>0</v>
      </c>
      <c r="AT982" s="44">
        <f t="shared" si="529"/>
        <v>0</v>
      </c>
      <c r="AU982" s="44">
        <f t="shared" si="530"/>
        <v>0</v>
      </c>
      <c r="AV982" s="44">
        <f>IF(M982="ПП",РПП*AA982*(U982/1.5),IF(M982="ВП",ВПр*AA982*(U982/1.5),IF(M982="РПА",РПА*AA982*(U982/1.5),IF(M982="КПА",кпа*AA982*(U982/1.5),0))))</f>
        <v>0</v>
      </c>
      <c r="AW982" s="44">
        <f t="shared" si="531"/>
        <v>17.333333333333332</v>
      </c>
      <c r="AX982" s="44">
        <f t="shared" si="532"/>
        <v>0</v>
      </c>
      <c r="AY982" s="44">
        <f t="shared" si="533"/>
        <v>0</v>
      </c>
      <c r="AZ982" s="44">
        <f t="shared" si="534"/>
        <v>0</v>
      </c>
      <c r="BA982" s="44">
        <f t="shared" si="535"/>
        <v>0</v>
      </c>
      <c r="BB982" s="44">
        <f t="shared" si="536"/>
        <v>0</v>
      </c>
      <c r="BC982" s="44">
        <f t="shared" si="537"/>
        <v>0</v>
      </c>
      <c r="BD982" s="44">
        <f t="shared" si="538"/>
        <v>0</v>
      </c>
      <c r="BE982" s="45">
        <f t="shared" si="539"/>
        <v>17.333333333333332</v>
      </c>
      <c r="BF982" s="46"/>
      <c r="BG982" s="47">
        <f t="shared" si="540"/>
        <v>0</v>
      </c>
      <c r="BH982" s="47">
        <f t="shared" si="541"/>
        <v>0</v>
      </c>
      <c r="BI982" s="47">
        <f t="shared" si="542"/>
        <v>17.333333333333332</v>
      </c>
      <c r="BJ982" s="48">
        <f t="shared" si="543"/>
        <v>0</v>
      </c>
      <c r="BK982" s="48">
        <f t="shared" si="544"/>
        <v>0</v>
      </c>
      <c r="BL982" s="48">
        <f t="shared" si="545"/>
        <v>0</v>
      </c>
    </row>
    <row r="983" spans="1:64" s="2" customFormat="1" ht="30" customHeight="1">
      <c r="A983" s="29" t="str">
        <f t="shared" si="512"/>
        <v>Д</v>
      </c>
      <c r="B983" s="29" t="str">
        <f t="shared" si="513"/>
        <v>А</v>
      </c>
      <c r="C983" s="30" t="s">
        <v>305</v>
      </c>
      <c r="D983" s="31" t="str">
        <f t="shared" si="514"/>
        <v>'09.06.01</v>
      </c>
      <c r="E983" s="32" t="str">
        <f t="shared" si="515"/>
        <v>Математическое моделирование, численные методы и комплексы программ</v>
      </c>
      <c r="F983" s="33" t="s">
        <v>154</v>
      </c>
      <c r="G983" s="33"/>
      <c r="H983" s="34"/>
      <c r="I983" s="34"/>
      <c r="J983" s="35" t="s">
        <v>298</v>
      </c>
      <c r="K983" s="36">
        <v>5</v>
      </c>
      <c r="L983" s="36"/>
      <c r="M983" s="37" t="s">
        <v>299</v>
      </c>
      <c r="N983" s="36"/>
      <c r="O983" s="36"/>
      <c r="P983" s="36"/>
      <c r="Q983" s="37"/>
      <c r="R983" s="36"/>
      <c r="S983" s="36"/>
      <c r="T983" s="36"/>
      <c r="U983" s="36"/>
      <c r="V983" s="36">
        <v>26</v>
      </c>
      <c r="W983" s="39" t="str">
        <f t="shared" si="516"/>
        <v>НИВад</v>
      </c>
      <c r="X983" s="36" t="s">
        <v>87</v>
      </c>
      <c r="Y983" s="36">
        <v>1</v>
      </c>
      <c r="Z983" s="36">
        <v>1</v>
      </c>
      <c r="AA983" s="39">
        <f t="shared" si="517"/>
        <v>1</v>
      </c>
      <c r="AB983" s="36"/>
      <c r="AC983" s="36">
        <v>1</v>
      </c>
      <c r="AD983" s="40">
        <f t="shared" si="518"/>
        <v>1</v>
      </c>
      <c r="AE983" s="41">
        <f t="shared" si="519"/>
        <v>1</v>
      </c>
      <c r="AF983" s="41">
        <f t="shared" si="520"/>
        <v>1</v>
      </c>
      <c r="AG983" s="42" t="s">
        <v>93</v>
      </c>
      <c r="AH983" s="37" t="s">
        <v>81</v>
      </c>
      <c r="AI983" s="37" t="s">
        <v>94</v>
      </c>
      <c r="AJ983" s="43" t="s">
        <v>114</v>
      </c>
      <c r="AK983" s="37"/>
      <c r="AL983" s="44">
        <f t="shared" si="521"/>
        <v>0</v>
      </c>
      <c r="AM983" s="44">
        <f t="shared" si="522"/>
        <v>0</v>
      </c>
      <c r="AN983" s="44">
        <f t="shared" si="523"/>
        <v>0</v>
      </c>
      <c r="AO983" s="44">
        <f t="shared" si="524"/>
        <v>0</v>
      </c>
      <c r="AP983" s="44">
        <f t="shared" si="525"/>
        <v>0</v>
      </c>
      <c r="AQ983" s="44">
        <f t="shared" si="526"/>
        <v>0</v>
      </c>
      <c r="AR983" s="44">
        <f t="shared" si="527"/>
        <v>0</v>
      </c>
      <c r="AS983" s="44">
        <f t="shared" si="528"/>
        <v>0</v>
      </c>
      <c r="AT983" s="44">
        <f t="shared" si="529"/>
        <v>0</v>
      </c>
      <c r="AU983" s="44">
        <f t="shared" si="530"/>
        <v>0</v>
      </c>
      <c r="AV983" s="44">
        <f>IF(M983="ПП",РПП*AA983*(U983/1.5),IF(M983="ВП",ВПр*AA983*(U983/1.5),IF(M983="РПА",РПА*AA983*(U983/1.5),IF(M983="КПА",кпа*AA983*(U983/1.5),0))))</f>
        <v>0</v>
      </c>
      <c r="AW983" s="44">
        <f t="shared" si="531"/>
        <v>13</v>
      </c>
      <c r="AX983" s="44">
        <f t="shared" si="532"/>
        <v>0</v>
      </c>
      <c r="AY983" s="44">
        <f t="shared" si="533"/>
        <v>0</v>
      </c>
      <c r="AZ983" s="44">
        <f t="shared" si="534"/>
        <v>0</v>
      </c>
      <c r="BA983" s="44">
        <f t="shared" si="535"/>
        <v>0</v>
      </c>
      <c r="BB983" s="44">
        <f t="shared" si="536"/>
        <v>0</v>
      </c>
      <c r="BC983" s="44">
        <f t="shared" si="537"/>
        <v>0</v>
      </c>
      <c r="BD983" s="44">
        <f t="shared" si="538"/>
        <v>0</v>
      </c>
      <c r="BE983" s="45">
        <f t="shared" si="539"/>
        <v>13</v>
      </c>
      <c r="BF983" s="46"/>
      <c r="BG983" s="47">
        <f t="shared" si="540"/>
        <v>0</v>
      </c>
      <c r="BH983" s="47">
        <f t="shared" si="541"/>
        <v>0</v>
      </c>
      <c r="BI983" s="47">
        <f t="shared" si="542"/>
        <v>13</v>
      </c>
      <c r="BJ983" s="48">
        <f t="shared" si="543"/>
        <v>0</v>
      </c>
      <c r="BK983" s="48">
        <f t="shared" si="544"/>
        <v>0</v>
      </c>
      <c r="BL983" s="48">
        <f t="shared" si="545"/>
        <v>0</v>
      </c>
    </row>
    <row r="984" spans="1:64" s="2" customFormat="1" ht="30" customHeight="1">
      <c r="A984" s="29" t="str">
        <f t="shared" si="512"/>
        <v>Д</v>
      </c>
      <c r="B984" s="29" t="str">
        <f t="shared" si="513"/>
        <v>А</v>
      </c>
      <c r="C984" s="30" t="s">
        <v>305</v>
      </c>
      <c r="D984" s="31" t="str">
        <f t="shared" si="514"/>
        <v>'09.06.01</v>
      </c>
      <c r="E984" s="32" t="str">
        <f t="shared" si="515"/>
        <v>Математическое моделирование, численные методы и комплексы программ</v>
      </c>
      <c r="F984" s="33" t="s">
        <v>154</v>
      </c>
      <c r="G984" s="33"/>
      <c r="H984" s="34"/>
      <c r="I984" s="34"/>
      <c r="J984" s="35" t="s">
        <v>298</v>
      </c>
      <c r="K984" s="36">
        <v>6</v>
      </c>
      <c r="L984" s="36"/>
      <c r="M984" s="37" t="s">
        <v>299</v>
      </c>
      <c r="N984" s="36"/>
      <c r="O984" s="36"/>
      <c r="P984" s="36"/>
      <c r="Q984" s="37"/>
      <c r="R984" s="36"/>
      <c r="S984" s="36"/>
      <c r="T984" s="36"/>
      <c r="U984" s="36"/>
      <c r="V984" s="36">
        <v>26</v>
      </c>
      <c r="W984" s="39" t="str">
        <f t="shared" si="516"/>
        <v>НИВад</v>
      </c>
      <c r="X984" s="36" t="s">
        <v>87</v>
      </c>
      <c r="Y984" s="36">
        <v>1</v>
      </c>
      <c r="Z984" s="36">
        <v>1</v>
      </c>
      <c r="AA984" s="39">
        <f t="shared" si="517"/>
        <v>2</v>
      </c>
      <c r="AB984" s="36">
        <v>2</v>
      </c>
      <c r="AC984" s="36"/>
      <c r="AD984" s="40">
        <f t="shared" si="518"/>
        <v>1</v>
      </c>
      <c r="AE984" s="41">
        <f t="shared" si="519"/>
        <v>1</v>
      </c>
      <c r="AF984" s="41">
        <f t="shared" si="520"/>
        <v>2</v>
      </c>
      <c r="AG984" s="42" t="s">
        <v>80</v>
      </c>
      <c r="AH984" s="37" t="s">
        <v>111</v>
      </c>
      <c r="AI984" s="37" t="s">
        <v>94</v>
      </c>
      <c r="AJ984" s="43" t="s">
        <v>112</v>
      </c>
      <c r="AK984" s="37"/>
      <c r="AL984" s="44">
        <f t="shared" si="521"/>
        <v>0</v>
      </c>
      <c r="AM984" s="44">
        <f t="shared" si="522"/>
        <v>0</v>
      </c>
      <c r="AN984" s="44">
        <f t="shared" si="523"/>
        <v>0</v>
      </c>
      <c r="AO984" s="44">
        <f t="shared" si="524"/>
        <v>0</v>
      </c>
      <c r="AP984" s="44">
        <f t="shared" si="525"/>
        <v>0</v>
      </c>
      <c r="AQ984" s="44">
        <f t="shared" si="526"/>
        <v>0</v>
      </c>
      <c r="AR984" s="44">
        <f t="shared" si="527"/>
        <v>0</v>
      </c>
      <c r="AS984" s="44">
        <f t="shared" si="528"/>
        <v>0</v>
      </c>
      <c r="AT984" s="44">
        <f t="shared" si="529"/>
        <v>0</v>
      </c>
      <c r="AU984" s="44">
        <f t="shared" si="530"/>
        <v>0</v>
      </c>
      <c r="AV984" s="44">
        <f>IF(M984="ПП",РПП*AA984*(U984/1.5),IF(M984="ВП",ВПр*AA984*(U984/1.5),IF(M984="РПА",РПА*AA984*(U984/1.5),IF(M984="КПА",кпа*AA984*(U984/1.5),0))))</f>
        <v>0</v>
      </c>
      <c r="AW984" s="44">
        <f t="shared" si="531"/>
        <v>17.333333333333332</v>
      </c>
      <c r="AX984" s="44">
        <f t="shared" si="532"/>
        <v>0</v>
      </c>
      <c r="AY984" s="44">
        <f t="shared" si="533"/>
        <v>0</v>
      </c>
      <c r="AZ984" s="44">
        <f t="shared" si="534"/>
        <v>0</v>
      </c>
      <c r="BA984" s="44">
        <f t="shared" si="535"/>
        <v>0</v>
      </c>
      <c r="BB984" s="44">
        <f t="shared" si="536"/>
        <v>0</v>
      </c>
      <c r="BC984" s="44">
        <f t="shared" si="537"/>
        <v>0</v>
      </c>
      <c r="BD984" s="44">
        <f t="shared" si="538"/>
        <v>0</v>
      </c>
      <c r="BE984" s="45">
        <f t="shared" si="539"/>
        <v>17.333333333333332</v>
      </c>
      <c r="BF984" s="46"/>
      <c r="BG984" s="47">
        <f t="shared" si="540"/>
        <v>0</v>
      </c>
      <c r="BH984" s="47">
        <f t="shared" si="541"/>
        <v>0</v>
      </c>
      <c r="BI984" s="47">
        <f t="shared" si="542"/>
        <v>0</v>
      </c>
      <c r="BJ984" s="48">
        <f t="shared" si="543"/>
        <v>0</v>
      </c>
      <c r="BK984" s="48">
        <f t="shared" si="544"/>
        <v>0</v>
      </c>
      <c r="BL984" s="48">
        <f t="shared" si="545"/>
        <v>17.333333333333332</v>
      </c>
    </row>
    <row r="985" spans="1:64" s="2" customFormat="1" ht="30" customHeight="1">
      <c r="A985" s="29" t="str">
        <f t="shared" si="512"/>
        <v>Д</v>
      </c>
      <c r="B985" s="29" t="str">
        <f t="shared" si="513"/>
        <v>А</v>
      </c>
      <c r="C985" s="30" t="s">
        <v>305</v>
      </c>
      <c r="D985" s="31" t="str">
        <f t="shared" si="514"/>
        <v>'09.06.01</v>
      </c>
      <c r="E985" s="32" t="str">
        <f t="shared" si="515"/>
        <v>Математическое моделирование, численные методы и комплексы программ</v>
      </c>
      <c r="F985" s="33" t="s">
        <v>154</v>
      </c>
      <c r="G985" s="33"/>
      <c r="H985" s="34"/>
      <c r="I985" s="34"/>
      <c r="J985" s="35" t="s">
        <v>298</v>
      </c>
      <c r="K985" s="36">
        <v>6</v>
      </c>
      <c r="L985" s="36"/>
      <c r="M985" s="37" t="s">
        <v>299</v>
      </c>
      <c r="N985" s="36"/>
      <c r="O985" s="36"/>
      <c r="P985" s="36"/>
      <c r="Q985" s="37"/>
      <c r="R985" s="36"/>
      <c r="S985" s="36"/>
      <c r="T985" s="36"/>
      <c r="U985" s="36"/>
      <c r="V985" s="36">
        <v>26</v>
      </c>
      <c r="W985" s="39" t="str">
        <f t="shared" si="516"/>
        <v>НИВад</v>
      </c>
      <c r="X985" s="36" t="s">
        <v>87</v>
      </c>
      <c r="Y985" s="36">
        <v>1</v>
      </c>
      <c r="Z985" s="36">
        <v>1</v>
      </c>
      <c r="AA985" s="39">
        <f t="shared" si="517"/>
        <v>1</v>
      </c>
      <c r="AB985" s="36"/>
      <c r="AC985" s="36">
        <v>1</v>
      </c>
      <c r="AD985" s="40">
        <f t="shared" si="518"/>
        <v>1</v>
      </c>
      <c r="AE985" s="41">
        <f t="shared" si="519"/>
        <v>1</v>
      </c>
      <c r="AF985" s="41">
        <f t="shared" si="520"/>
        <v>1</v>
      </c>
      <c r="AG985" s="42" t="s">
        <v>93</v>
      </c>
      <c r="AH985" s="37" t="s">
        <v>81</v>
      </c>
      <c r="AI985" s="37" t="s">
        <v>94</v>
      </c>
      <c r="AJ985" s="43" t="s">
        <v>114</v>
      </c>
      <c r="AK985" s="37"/>
      <c r="AL985" s="44">
        <f t="shared" si="521"/>
        <v>0</v>
      </c>
      <c r="AM985" s="44">
        <f t="shared" si="522"/>
        <v>0</v>
      </c>
      <c r="AN985" s="44">
        <f t="shared" si="523"/>
        <v>0</v>
      </c>
      <c r="AO985" s="44">
        <f t="shared" si="524"/>
        <v>0</v>
      </c>
      <c r="AP985" s="44">
        <f t="shared" si="525"/>
        <v>0</v>
      </c>
      <c r="AQ985" s="44">
        <f t="shared" si="526"/>
        <v>0</v>
      </c>
      <c r="AR985" s="44">
        <f t="shared" si="527"/>
        <v>0</v>
      </c>
      <c r="AS985" s="44">
        <f t="shared" si="528"/>
        <v>0</v>
      </c>
      <c r="AT985" s="44">
        <f t="shared" si="529"/>
        <v>0</v>
      </c>
      <c r="AU985" s="44">
        <f t="shared" si="530"/>
        <v>0</v>
      </c>
      <c r="AV985" s="44">
        <f>IF(M985="ПП",РПП*AA985*(U985/1.5),IF(M985="ВП",ВПр*AA985*(U985/1.5),IF(M985="РПА",РПА*AA985*(U985/1.5),IF(M985="КПА",кпа*AA985*(U985/1.5),0))))</f>
        <v>0</v>
      </c>
      <c r="AW985" s="44">
        <f t="shared" si="531"/>
        <v>13</v>
      </c>
      <c r="AX985" s="44">
        <f t="shared" si="532"/>
        <v>0</v>
      </c>
      <c r="AY985" s="44">
        <f t="shared" si="533"/>
        <v>0</v>
      </c>
      <c r="AZ985" s="44">
        <f t="shared" si="534"/>
        <v>0</v>
      </c>
      <c r="BA985" s="44">
        <f t="shared" si="535"/>
        <v>0</v>
      </c>
      <c r="BB985" s="44">
        <f t="shared" si="536"/>
        <v>0</v>
      </c>
      <c r="BC985" s="44">
        <f t="shared" si="537"/>
        <v>0</v>
      </c>
      <c r="BD985" s="44">
        <f t="shared" si="538"/>
        <v>0</v>
      </c>
      <c r="BE985" s="45">
        <f t="shared" si="539"/>
        <v>13</v>
      </c>
      <c r="BF985" s="46"/>
      <c r="BG985" s="47">
        <f t="shared" si="540"/>
        <v>0</v>
      </c>
      <c r="BH985" s="47">
        <f t="shared" si="541"/>
        <v>0</v>
      </c>
      <c r="BI985" s="47">
        <f t="shared" si="542"/>
        <v>0</v>
      </c>
      <c r="BJ985" s="48">
        <f t="shared" si="543"/>
        <v>0</v>
      </c>
      <c r="BK985" s="48">
        <f t="shared" si="544"/>
        <v>0</v>
      </c>
      <c r="BL985" s="48">
        <f t="shared" si="545"/>
        <v>13</v>
      </c>
    </row>
    <row r="986" spans="1:64" s="2" customFormat="1" ht="30" customHeight="1">
      <c r="A986" s="29" t="str">
        <f t="shared" si="512"/>
        <v>Д</v>
      </c>
      <c r="B986" s="29" t="str">
        <f t="shared" si="513"/>
        <v>А</v>
      </c>
      <c r="C986" s="30" t="s">
        <v>306</v>
      </c>
      <c r="D986" s="31" t="str">
        <f t="shared" si="514"/>
        <v>'09.06.01</v>
      </c>
      <c r="E986" s="32" t="str">
        <f t="shared" si="515"/>
        <v>Теоретические основы информатики</v>
      </c>
      <c r="F986" s="33" t="s">
        <v>154</v>
      </c>
      <c r="G986" s="33"/>
      <c r="H986" s="34"/>
      <c r="I986" s="34"/>
      <c r="J986" s="35" t="s">
        <v>296</v>
      </c>
      <c r="K986" s="36">
        <v>5</v>
      </c>
      <c r="L986" s="36"/>
      <c r="M986" s="37" t="s">
        <v>297</v>
      </c>
      <c r="N986" s="36"/>
      <c r="O986" s="36"/>
      <c r="P986" s="36"/>
      <c r="Q986" s="37"/>
      <c r="R986" s="36"/>
      <c r="S986" s="36"/>
      <c r="T986" s="36"/>
      <c r="U986" s="36">
        <v>4</v>
      </c>
      <c r="V986" s="36"/>
      <c r="W986" s="39" t="str">
        <f t="shared" si="516"/>
        <v>НИВад</v>
      </c>
      <c r="X986" s="36" t="s">
        <v>86</v>
      </c>
      <c r="Y986" s="36">
        <v>1</v>
      </c>
      <c r="Z986" s="36">
        <v>1</v>
      </c>
      <c r="AA986" s="39">
        <f t="shared" si="517"/>
        <v>2</v>
      </c>
      <c r="AB986" s="36">
        <v>1</v>
      </c>
      <c r="AC986" s="36">
        <v>1</v>
      </c>
      <c r="AD986" s="40">
        <f t="shared" si="518"/>
        <v>1</v>
      </c>
      <c r="AE986" s="41">
        <f t="shared" si="519"/>
        <v>1</v>
      </c>
      <c r="AF986" s="41">
        <f t="shared" si="520"/>
        <v>2</v>
      </c>
      <c r="AG986" s="42" t="s">
        <v>80</v>
      </c>
      <c r="AH986" s="37" t="s">
        <v>81</v>
      </c>
      <c r="AI986" s="37" t="s">
        <v>94</v>
      </c>
      <c r="AJ986" s="43" t="s">
        <v>138</v>
      </c>
      <c r="AK986" s="37"/>
      <c r="AL986" s="44">
        <f t="shared" si="521"/>
        <v>0</v>
      </c>
      <c r="AM986" s="44">
        <f t="shared" si="522"/>
        <v>0</v>
      </c>
      <c r="AN986" s="44">
        <f t="shared" si="523"/>
        <v>0</v>
      </c>
      <c r="AO986" s="44">
        <f t="shared" si="524"/>
        <v>0</v>
      </c>
      <c r="AP986" s="44">
        <f t="shared" si="525"/>
        <v>0</v>
      </c>
      <c r="AQ986" s="44">
        <f t="shared" si="526"/>
        <v>0</v>
      </c>
      <c r="AR986" s="44">
        <f t="shared" si="527"/>
        <v>0</v>
      </c>
      <c r="AS986" s="44">
        <f t="shared" si="528"/>
        <v>0</v>
      </c>
      <c r="AT986" s="44">
        <f t="shared" si="529"/>
        <v>0</v>
      </c>
      <c r="AU986" s="44">
        <f t="shared" si="530"/>
        <v>0</v>
      </c>
      <c r="AV986" s="44">
        <f>IF(M986="ПП",РПП*AA986*(U986/1.5),IF(M986="ВП",ВПр*AA986*(U986/1.5),IF(M986="РПА",РПА*AA986*(U986/1.5),IF(M986="КПА",кпа*AA986*(U986/1.5),0))))</f>
        <v>8</v>
      </c>
      <c r="AW986" s="44">
        <f t="shared" si="531"/>
        <v>0</v>
      </c>
      <c r="AX986" s="44">
        <f t="shared" si="532"/>
        <v>0</v>
      </c>
      <c r="AY986" s="44">
        <f t="shared" si="533"/>
        <v>0</v>
      </c>
      <c r="AZ986" s="44">
        <f t="shared" si="534"/>
        <v>0</v>
      </c>
      <c r="BA986" s="44">
        <f t="shared" si="535"/>
        <v>0</v>
      </c>
      <c r="BB986" s="44">
        <f t="shared" si="536"/>
        <v>0</v>
      </c>
      <c r="BC986" s="44">
        <f t="shared" si="537"/>
        <v>0</v>
      </c>
      <c r="BD986" s="44">
        <f t="shared" si="538"/>
        <v>0</v>
      </c>
      <c r="BE986" s="45">
        <f t="shared" si="539"/>
        <v>8</v>
      </c>
      <c r="BF986" s="46"/>
      <c r="BG986" s="47">
        <f t="shared" si="540"/>
        <v>0</v>
      </c>
      <c r="BH986" s="47">
        <f t="shared" si="541"/>
        <v>0</v>
      </c>
      <c r="BI986" s="47">
        <f t="shared" si="542"/>
        <v>8</v>
      </c>
      <c r="BJ986" s="48">
        <f t="shared" si="543"/>
        <v>0</v>
      </c>
      <c r="BK986" s="48">
        <f t="shared" si="544"/>
        <v>0</v>
      </c>
      <c r="BL986" s="48">
        <f t="shared" si="545"/>
        <v>0</v>
      </c>
    </row>
    <row r="987" spans="1:64" s="2" customFormat="1" ht="30" customHeight="1">
      <c r="A987" s="29" t="str">
        <f t="shared" si="512"/>
        <v>Д</v>
      </c>
      <c r="B987" s="29" t="str">
        <f t="shared" si="513"/>
        <v>А</v>
      </c>
      <c r="C987" s="30" t="s">
        <v>306</v>
      </c>
      <c r="D987" s="31" t="str">
        <f t="shared" si="514"/>
        <v>'09.06.01</v>
      </c>
      <c r="E987" s="32" t="str">
        <f t="shared" si="515"/>
        <v>Теоретические основы информатики</v>
      </c>
      <c r="F987" s="33" t="s">
        <v>154</v>
      </c>
      <c r="G987" s="33"/>
      <c r="H987" s="34"/>
      <c r="I987" s="34"/>
      <c r="J987" s="35" t="s">
        <v>296</v>
      </c>
      <c r="K987" s="36">
        <v>5</v>
      </c>
      <c r="L987" s="36"/>
      <c r="M987" s="37" t="s">
        <v>297</v>
      </c>
      <c r="N987" s="36"/>
      <c r="O987" s="36"/>
      <c r="P987" s="36"/>
      <c r="Q987" s="37"/>
      <c r="R987" s="36"/>
      <c r="S987" s="36"/>
      <c r="T987" s="36"/>
      <c r="U987" s="36">
        <v>4</v>
      </c>
      <c r="V987" s="36"/>
      <c r="W987" s="39" t="str">
        <f t="shared" si="516"/>
        <v>НИВад</v>
      </c>
      <c r="X987" s="36" t="s">
        <v>86</v>
      </c>
      <c r="Y987" s="36">
        <v>1</v>
      </c>
      <c r="Z987" s="36">
        <v>1</v>
      </c>
      <c r="AA987" s="39">
        <f t="shared" si="517"/>
        <v>1</v>
      </c>
      <c r="AB987" s="36">
        <v>1</v>
      </c>
      <c r="AC987" s="36"/>
      <c r="AD987" s="40">
        <f t="shared" si="518"/>
        <v>1</v>
      </c>
      <c r="AE987" s="41">
        <f t="shared" si="519"/>
        <v>1</v>
      </c>
      <c r="AF987" s="41">
        <f t="shared" si="520"/>
        <v>1</v>
      </c>
      <c r="AG987" s="42" t="s">
        <v>80</v>
      </c>
      <c r="AH987" s="37" t="s">
        <v>81</v>
      </c>
      <c r="AI987" s="37" t="s">
        <v>94</v>
      </c>
      <c r="AJ987" s="50" t="s">
        <v>102</v>
      </c>
      <c r="AK987" s="37"/>
      <c r="AL987" s="44">
        <f t="shared" si="521"/>
        <v>0</v>
      </c>
      <c r="AM987" s="44">
        <f t="shared" si="522"/>
        <v>0</v>
      </c>
      <c r="AN987" s="44">
        <f t="shared" si="523"/>
        <v>0</v>
      </c>
      <c r="AO987" s="44">
        <f t="shared" si="524"/>
        <v>0</v>
      </c>
      <c r="AP987" s="44">
        <f t="shared" si="525"/>
        <v>0</v>
      </c>
      <c r="AQ987" s="44">
        <f t="shared" si="526"/>
        <v>0</v>
      </c>
      <c r="AR987" s="44">
        <f t="shared" si="527"/>
        <v>0</v>
      </c>
      <c r="AS987" s="44">
        <f t="shared" si="528"/>
        <v>0</v>
      </c>
      <c r="AT987" s="44">
        <f t="shared" si="529"/>
        <v>0</v>
      </c>
      <c r="AU987" s="44">
        <f t="shared" si="530"/>
        <v>0</v>
      </c>
      <c r="AV987" s="44">
        <f>IF(M987="ПП",РПП*AA987*(U987/1.5),IF(M987="ВП",ВПр*AA987*(U987/1.5),IF(M987="РПА",РПА*AA987*(U987/1.5),IF(M987="КПА",кпа*AA987*(U987/1.5),0))))</f>
        <v>4</v>
      </c>
      <c r="AW987" s="44">
        <f t="shared" si="531"/>
        <v>0</v>
      </c>
      <c r="AX987" s="44">
        <f t="shared" si="532"/>
        <v>0</v>
      </c>
      <c r="AY987" s="44">
        <f t="shared" si="533"/>
        <v>0</v>
      </c>
      <c r="AZ987" s="44">
        <f t="shared" si="534"/>
        <v>0</v>
      </c>
      <c r="BA987" s="44">
        <f t="shared" si="535"/>
        <v>0</v>
      </c>
      <c r="BB987" s="44">
        <f t="shared" si="536"/>
        <v>0</v>
      </c>
      <c r="BC987" s="44">
        <f t="shared" si="537"/>
        <v>0</v>
      </c>
      <c r="BD987" s="44">
        <f t="shared" si="538"/>
        <v>0</v>
      </c>
      <c r="BE987" s="45">
        <f t="shared" si="539"/>
        <v>4</v>
      </c>
      <c r="BF987" s="46"/>
      <c r="BG987" s="47">
        <f t="shared" si="540"/>
        <v>0</v>
      </c>
      <c r="BH987" s="47">
        <f t="shared" si="541"/>
        <v>0</v>
      </c>
      <c r="BI987" s="47">
        <f t="shared" si="542"/>
        <v>4</v>
      </c>
      <c r="BJ987" s="48">
        <f t="shared" si="543"/>
        <v>0</v>
      </c>
      <c r="BK987" s="48">
        <f t="shared" si="544"/>
        <v>0</v>
      </c>
      <c r="BL987" s="48">
        <f t="shared" si="545"/>
        <v>0</v>
      </c>
    </row>
    <row r="988" spans="1:64" s="2" customFormat="1" ht="30" customHeight="1">
      <c r="A988" s="29" t="str">
        <f t="shared" si="512"/>
        <v>Д</v>
      </c>
      <c r="B988" s="29" t="str">
        <f t="shared" si="513"/>
        <v>А</v>
      </c>
      <c r="C988" s="30" t="s">
        <v>306</v>
      </c>
      <c r="D988" s="31" t="str">
        <f t="shared" si="514"/>
        <v>'09.06.01</v>
      </c>
      <c r="E988" s="32" t="str">
        <f t="shared" si="515"/>
        <v>Теоретические основы информатики</v>
      </c>
      <c r="F988" s="33" t="s">
        <v>154</v>
      </c>
      <c r="G988" s="33"/>
      <c r="H988" s="34"/>
      <c r="I988" s="34"/>
      <c r="J988" s="35" t="s">
        <v>296</v>
      </c>
      <c r="K988" s="36">
        <v>5</v>
      </c>
      <c r="L988" s="36"/>
      <c r="M988" s="37" t="s">
        <v>297</v>
      </c>
      <c r="N988" s="36"/>
      <c r="O988" s="36"/>
      <c r="P988" s="36"/>
      <c r="Q988" s="37"/>
      <c r="R988" s="36"/>
      <c r="S988" s="36"/>
      <c r="T988" s="36"/>
      <c r="U988" s="36">
        <v>4</v>
      </c>
      <c r="V988" s="36"/>
      <c r="W988" s="39" t="str">
        <f t="shared" si="516"/>
        <v>НИВад</v>
      </c>
      <c r="X988" s="36" t="s">
        <v>86</v>
      </c>
      <c r="Y988" s="36">
        <v>1</v>
      </c>
      <c r="Z988" s="36">
        <v>1</v>
      </c>
      <c r="AA988" s="39">
        <f t="shared" si="517"/>
        <v>1</v>
      </c>
      <c r="AB988" s="36">
        <v>1</v>
      </c>
      <c r="AC988" s="36"/>
      <c r="AD988" s="40">
        <f t="shared" si="518"/>
        <v>1</v>
      </c>
      <c r="AE988" s="41">
        <f t="shared" si="519"/>
        <v>1</v>
      </c>
      <c r="AF988" s="41">
        <f t="shared" si="520"/>
        <v>1</v>
      </c>
      <c r="AG988" s="42" t="s">
        <v>80</v>
      </c>
      <c r="AH988" s="37" t="s">
        <v>111</v>
      </c>
      <c r="AI988" s="37" t="s">
        <v>94</v>
      </c>
      <c r="AJ988" s="43" t="s">
        <v>223</v>
      </c>
      <c r="AK988" s="37"/>
      <c r="AL988" s="44">
        <f t="shared" si="521"/>
        <v>0</v>
      </c>
      <c r="AM988" s="44">
        <f t="shared" si="522"/>
        <v>0</v>
      </c>
      <c r="AN988" s="44">
        <f t="shared" si="523"/>
        <v>0</v>
      </c>
      <c r="AO988" s="44">
        <f t="shared" si="524"/>
        <v>0</v>
      </c>
      <c r="AP988" s="44">
        <f t="shared" si="525"/>
        <v>0</v>
      </c>
      <c r="AQ988" s="44">
        <f t="shared" si="526"/>
        <v>0</v>
      </c>
      <c r="AR988" s="44">
        <f t="shared" si="527"/>
        <v>0</v>
      </c>
      <c r="AS988" s="44">
        <f t="shared" si="528"/>
        <v>0</v>
      </c>
      <c r="AT988" s="44">
        <f t="shared" si="529"/>
        <v>0</v>
      </c>
      <c r="AU988" s="44">
        <f t="shared" si="530"/>
        <v>0</v>
      </c>
      <c r="AV988" s="44">
        <f>IF(M988="ПП",РПП*AA988*(U988/1.5),IF(M988="ВП",ВПр*AA988*(U988/1.5),IF(M988="РПА",РПА*AA988*(U988/1.5),IF(M988="КПА",кпа*AA988*(U988/1.5),0))))</f>
        <v>4</v>
      </c>
      <c r="AW988" s="44">
        <f t="shared" si="531"/>
        <v>0</v>
      </c>
      <c r="AX988" s="44">
        <f t="shared" si="532"/>
        <v>0</v>
      </c>
      <c r="AY988" s="44">
        <f t="shared" si="533"/>
        <v>0</v>
      </c>
      <c r="AZ988" s="44">
        <f t="shared" si="534"/>
        <v>0</v>
      </c>
      <c r="BA988" s="44">
        <f t="shared" si="535"/>
        <v>0</v>
      </c>
      <c r="BB988" s="44">
        <f t="shared" si="536"/>
        <v>0</v>
      </c>
      <c r="BC988" s="44">
        <f t="shared" si="537"/>
        <v>0</v>
      </c>
      <c r="BD988" s="44">
        <f t="shared" si="538"/>
        <v>0</v>
      </c>
      <c r="BE988" s="45">
        <f t="shared" si="539"/>
        <v>4</v>
      </c>
      <c r="BF988" s="46"/>
      <c r="BG988" s="47">
        <f t="shared" si="540"/>
        <v>0</v>
      </c>
      <c r="BH988" s="47">
        <f t="shared" si="541"/>
        <v>0</v>
      </c>
      <c r="BI988" s="47">
        <f t="shared" si="542"/>
        <v>4</v>
      </c>
      <c r="BJ988" s="48">
        <f t="shared" si="543"/>
        <v>0</v>
      </c>
      <c r="BK988" s="48">
        <f t="shared" si="544"/>
        <v>0</v>
      </c>
      <c r="BL988" s="48">
        <f t="shared" si="545"/>
        <v>0</v>
      </c>
    </row>
    <row r="989" spans="1:64" s="2" customFormat="1" ht="30" customHeight="1">
      <c r="A989" s="29" t="str">
        <f t="shared" si="512"/>
        <v>Д</v>
      </c>
      <c r="B989" s="29" t="str">
        <f t="shared" si="513"/>
        <v>А</v>
      </c>
      <c r="C989" s="30" t="s">
        <v>306</v>
      </c>
      <c r="D989" s="31" t="str">
        <f t="shared" si="514"/>
        <v>'09.06.01</v>
      </c>
      <c r="E989" s="32" t="str">
        <f t="shared" si="515"/>
        <v>Теоретические основы информатики</v>
      </c>
      <c r="F989" s="33" t="s">
        <v>154</v>
      </c>
      <c r="G989" s="33"/>
      <c r="H989" s="34"/>
      <c r="I989" s="34"/>
      <c r="J989" s="35" t="s">
        <v>296</v>
      </c>
      <c r="K989" s="36">
        <v>6</v>
      </c>
      <c r="L989" s="36"/>
      <c r="M989" s="37" t="s">
        <v>297</v>
      </c>
      <c r="N989" s="36"/>
      <c r="O989" s="36"/>
      <c r="P989" s="36"/>
      <c r="Q989" s="37"/>
      <c r="R989" s="36"/>
      <c r="S989" s="36"/>
      <c r="T989" s="36"/>
      <c r="U989" s="36">
        <v>4</v>
      </c>
      <c r="V989" s="36"/>
      <c r="W989" s="39" t="str">
        <f t="shared" si="516"/>
        <v>НИВад</v>
      </c>
      <c r="X989" s="36" t="s">
        <v>86</v>
      </c>
      <c r="Y989" s="36">
        <v>1</v>
      </c>
      <c r="Z989" s="36">
        <v>1</v>
      </c>
      <c r="AA989" s="39">
        <f t="shared" si="517"/>
        <v>2</v>
      </c>
      <c r="AB989" s="36">
        <v>1</v>
      </c>
      <c r="AC989" s="36">
        <v>1</v>
      </c>
      <c r="AD989" s="40">
        <f t="shared" si="518"/>
        <v>1</v>
      </c>
      <c r="AE989" s="41">
        <f t="shared" si="519"/>
        <v>1</v>
      </c>
      <c r="AF989" s="41">
        <f t="shared" si="520"/>
        <v>2</v>
      </c>
      <c r="AG989" s="42" t="s">
        <v>80</v>
      </c>
      <c r="AH989" s="37" t="s">
        <v>81</v>
      </c>
      <c r="AI989" s="37" t="s">
        <v>94</v>
      </c>
      <c r="AJ989" s="51" t="s">
        <v>138</v>
      </c>
      <c r="AK989" s="37"/>
      <c r="AL989" s="44">
        <f t="shared" si="521"/>
        <v>0</v>
      </c>
      <c r="AM989" s="44">
        <f t="shared" si="522"/>
        <v>0</v>
      </c>
      <c r="AN989" s="44">
        <f t="shared" si="523"/>
        <v>0</v>
      </c>
      <c r="AO989" s="44">
        <f t="shared" si="524"/>
        <v>0</v>
      </c>
      <c r="AP989" s="44">
        <f t="shared" si="525"/>
        <v>0</v>
      </c>
      <c r="AQ989" s="44">
        <f t="shared" si="526"/>
        <v>0</v>
      </c>
      <c r="AR989" s="44">
        <f t="shared" si="527"/>
        <v>0</v>
      </c>
      <c r="AS989" s="44">
        <f t="shared" si="528"/>
        <v>0</v>
      </c>
      <c r="AT989" s="44">
        <f t="shared" si="529"/>
        <v>0</v>
      </c>
      <c r="AU989" s="44">
        <f t="shared" si="530"/>
        <v>0</v>
      </c>
      <c r="AV989" s="44">
        <f>IF(M989="ПП",РПП*AA989*(U989/1.5),IF(M989="ВП",ВПр*AA989*(U989/1.5),IF(M989="РПА",РПА*AA989*(U989/1.5),IF(M989="КПА",кпа*AA989*(U989/1.5),0))))</f>
        <v>8</v>
      </c>
      <c r="AW989" s="44">
        <f t="shared" si="531"/>
        <v>0</v>
      </c>
      <c r="AX989" s="44">
        <f t="shared" si="532"/>
        <v>0</v>
      </c>
      <c r="AY989" s="44">
        <f t="shared" si="533"/>
        <v>0</v>
      </c>
      <c r="AZ989" s="44">
        <f t="shared" si="534"/>
        <v>0</v>
      </c>
      <c r="BA989" s="44">
        <f t="shared" si="535"/>
        <v>0</v>
      </c>
      <c r="BB989" s="44">
        <f t="shared" si="536"/>
        <v>0</v>
      </c>
      <c r="BC989" s="44">
        <f t="shared" si="537"/>
        <v>0</v>
      </c>
      <c r="BD989" s="44">
        <f t="shared" si="538"/>
        <v>0</v>
      </c>
      <c r="BE989" s="45">
        <f t="shared" si="539"/>
        <v>8</v>
      </c>
      <c r="BF989" s="46"/>
      <c r="BG989" s="47">
        <f t="shared" si="540"/>
        <v>0</v>
      </c>
      <c r="BH989" s="47">
        <f t="shared" si="541"/>
        <v>0</v>
      </c>
      <c r="BI989" s="47">
        <f t="shared" si="542"/>
        <v>0</v>
      </c>
      <c r="BJ989" s="48">
        <f t="shared" si="543"/>
        <v>0</v>
      </c>
      <c r="BK989" s="48">
        <f t="shared" si="544"/>
        <v>0</v>
      </c>
      <c r="BL989" s="48">
        <f t="shared" si="545"/>
        <v>8</v>
      </c>
    </row>
    <row r="990" spans="1:64" s="2" customFormat="1" ht="30" customHeight="1">
      <c r="A990" s="29" t="str">
        <f t="shared" si="512"/>
        <v>Д</v>
      </c>
      <c r="B990" s="29" t="str">
        <f t="shared" si="513"/>
        <v>А</v>
      </c>
      <c r="C990" s="30" t="s">
        <v>306</v>
      </c>
      <c r="D990" s="31" t="str">
        <f t="shared" si="514"/>
        <v>'09.06.01</v>
      </c>
      <c r="E990" s="32" t="str">
        <f t="shared" si="515"/>
        <v>Теоретические основы информатики</v>
      </c>
      <c r="F990" s="33" t="s">
        <v>154</v>
      </c>
      <c r="G990" s="33"/>
      <c r="H990" s="34"/>
      <c r="I990" s="34"/>
      <c r="J990" s="35" t="s">
        <v>296</v>
      </c>
      <c r="K990" s="38">
        <v>6</v>
      </c>
      <c r="L990" s="36"/>
      <c r="M990" s="37" t="s">
        <v>297</v>
      </c>
      <c r="N990" s="38"/>
      <c r="O990" s="38"/>
      <c r="P990" s="38"/>
      <c r="Q990" s="37"/>
      <c r="R990" s="38"/>
      <c r="S990" s="38"/>
      <c r="T990" s="38"/>
      <c r="U990" s="38">
        <v>4</v>
      </c>
      <c r="V990" s="38"/>
      <c r="W990" s="39" t="str">
        <f t="shared" si="516"/>
        <v>НИВад</v>
      </c>
      <c r="X990" s="36" t="s">
        <v>86</v>
      </c>
      <c r="Y990" s="36">
        <v>1</v>
      </c>
      <c r="Z990" s="36">
        <v>1</v>
      </c>
      <c r="AA990" s="39">
        <f t="shared" si="517"/>
        <v>1</v>
      </c>
      <c r="AB990" s="36">
        <v>1</v>
      </c>
      <c r="AC990" s="36"/>
      <c r="AD990" s="40">
        <f t="shared" si="518"/>
        <v>1</v>
      </c>
      <c r="AE990" s="41">
        <f t="shared" si="519"/>
        <v>1</v>
      </c>
      <c r="AF990" s="41">
        <f t="shared" si="520"/>
        <v>1</v>
      </c>
      <c r="AG990" s="42" t="s">
        <v>80</v>
      </c>
      <c r="AH990" s="37" t="s">
        <v>81</v>
      </c>
      <c r="AI990" s="37" t="s">
        <v>94</v>
      </c>
      <c r="AJ990" s="43" t="s">
        <v>102</v>
      </c>
      <c r="AK990" s="37"/>
      <c r="AL990" s="44">
        <f t="shared" si="521"/>
        <v>0</v>
      </c>
      <c r="AM990" s="44">
        <f t="shared" si="522"/>
        <v>0</v>
      </c>
      <c r="AN990" s="44">
        <f t="shared" si="523"/>
        <v>0</v>
      </c>
      <c r="AO990" s="44">
        <f t="shared" si="524"/>
        <v>0</v>
      </c>
      <c r="AP990" s="44">
        <f t="shared" si="525"/>
        <v>0</v>
      </c>
      <c r="AQ990" s="44">
        <f t="shared" si="526"/>
        <v>0</v>
      </c>
      <c r="AR990" s="44">
        <f t="shared" si="527"/>
        <v>0</v>
      </c>
      <c r="AS990" s="44">
        <f t="shared" si="528"/>
        <v>0</v>
      </c>
      <c r="AT990" s="44">
        <f t="shared" si="529"/>
        <v>0</v>
      </c>
      <c r="AU990" s="44">
        <f t="shared" si="530"/>
        <v>0</v>
      </c>
      <c r="AV990" s="44">
        <f>IF(M990="ПП",РПП*AA990*(U990/1.5),IF(M990="ВП",ВПр*AA990*(U990/1.5),IF(M990="РПА",РПА*AA990*(U990/1.5),IF(M990="КПА",кпа*AA990*(U990/1.5),0))))</f>
        <v>4</v>
      </c>
      <c r="AW990" s="44">
        <f t="shared" si="531"/>
        <v>0</v>
      </c>
      <c r="AX990" s="44">
        <f t="shared" si="532"/>
        <v>0</v>
      </c>
      <c r="AY990" s="44">
        <f t="shared" si="533"/>
        <v>0</v>
      </c>
      <c r="AZ990" s="44">
        <f t="shared" si="534"/>
        <v>0</v>
      </c>
      <c r="BA990" s="44">
        <f t="shared" si="535"/>
        <v>0</v>
      </c>
      <c r="BB990" s="44">
        <f t="shared" si="536"/>
        <v>0</v>
      </c>
      <c r="BC990" s="44">
        <f t="shared" si="537"/>
        <v>0</v>
      </c>
      <c r="BD990" s="44">
        <f t="shared" si="538"/>
        <v>0</v>
      </c>
      <c r="BE990" s="45">
        <f t="shared" si="539"/>
        <v>4</v>
      </c>
      <c r="BF990" s="46"/>
      <c r="BG990" s="47">
        <f t="shared" si="540"/>
        <v>0</v>
      </c>
      <c r="BH990" s="47">
        <f t="shared" si="541"/>
        <v>0</v>
      </c>
      <c r="BI990" s="47">
        <f t="shared" si="542"/>
        <v>0</v>
      </c>
      <c r="BJ990" s="48">
        <f t="shared" si="543"/>
        <v>0</v>
      </c>
      <c r="BK990" s="48">
        <f t="shared" si="544"/>
        <v>0</v>
      </c>
      <c r="BL990" s="48">
        <f t="shared" si="545"/>
        <v>4</v>
      </c>
    </row>
    <row r="991" spans="1:64" s="2" customFormat="1" ht="30" customHeight="1">
      <c r="A991" s="29" t="str">
        <f t="shared" si="512"/>
        <v>Д</v>
      </c>
      <c r="B991" s="29" t="str">
        <f t="shared" si="513"/>
        <v>А</v>
      </c>
      <c r="C991" s="30" t="s">
        <v>306</v>
      </c>
      <c r="D991" s="31" t="str">
        <f t="shared" si="514"/>
        <v>'09.06.01</v>
      </c>
      <c r="E991" s="32" t="str">
        <f t="shared" si="515"/>
        <v>Теоретические основы информатики</v>
      </c>
      <c r="F991" s="33" t="s">
        <v>154</v>
      </c>
      <c r="G991" s="33"/>
      <c r="H991" s="34"/>
      <c r="I991" s="34"/>
      <c r="J991" s="35" t="s">
        <v>296</v>
      </c>
      <c r="K991" s="36">
        <v>6</v>
      </c>
      <c r="L991" s="36"/>
      <c r="M991" s="37" t="s">
        <v>297</v>
      </c>
      <c r="N991" s="36"/>
      <c r="O991" s="36"/>
      <c r="P991" s="36"/>
      <c r="Q991" s="37"/>
      <c r="R991" s="36"/>
      <c r="S991" s="36"/>
      <c r="T991" s="36"/>
      <c r="U991" s="36">
        <v>4</v>
      </c>
      <c r="V991" s="36"/>
      <c r="W991" s="39" t="str">
        <f t="shared" si="516"/>
        <v>НИВад</v>
      </c>
      <c r="X991" s="36" t="s">
        <v>86</v>
      </c>
      <c r="Y991" s="36">
        <v>1</v>
      </c>
      <c r="Z991" s="36">
        <v>1</v>
      </c>
      <c r="AA991" s="39">
        <f t="shared" si="517"/>
        <v>1</v>
      </c>
      <c r="AB991" s="36">
        <v>1</v>
      </c>
      <c r="AC991" s="36"/>
      <c r="AD991" s="40">
        <f t="shared" si="518"/>
        <v>1</v>
      </c>
      <c r="AE991" s="41">
        <f t="shared" si="519"/>
        <v>1</v>
      </c>
      <c r="AF991" s="41">
        <f t="shared" si="520"/>
        <v>1</v>
      </c>
      <c r="AG991" s="42" t="s">
        <v>80</v>
      </c>
      <c r="AH991" s="37" t="s">
        <v>111</v>
      </c>
      <c r="AI991" s="37" t="s">
        <v>94</v>
      </c>
      <c r="AJ991" s="43" t="s">
        <v>223</v>
      </c>
      <c r="AK991" s="37"/>
      <c r="AL991" s="44">
        <f t="shared" si="521"/>
        <v>0</v>
      </c>
      <c r="AM991" s="44">
        <f t="shared" si="522"/>
        <v>0</v>
      </c>
      <c r="AN991" s="44">
        <f t="shared" si="523"/>
        <v>0</v>
      </c>
      <c r="AO991" s="44">
        <f t="shared" si="524"/>
        <v>0</v>
      </c>
      <c r="AP991" s="44">
        <f t="shared" si="525"/>
        <v>0</v>
      </c>
      <c r="AQ991" s="44">
        <f t="shared" si="526"/>
        <v>0</v>
      </c>
      <c r="AR991" s="44">
        <f t="shared" si="527"/>
        <v>0</v>
      </c>
      <c r="AS991" s="44">
        <f t="shared" si="528"/>
        <v>0</v>
      </c>
      <c r="AT991" s="44">
        <f t="shared" si="529"/>
        <v>0</v>
      </c>
      <c r="AU991" s="44">
        <f t="shared" si="530"/>
        <v>0</v>
      </c>
      <c r="AV991" s="44">
        <f>IF(M991="ПП",РПП*AA991*(U991/1.5),IF(M991="ВП",ВПр*AA991*(U991/1.5),IF(M991="РПА",РПА*AA991*(U991/1.5),IF(M991="КПА",кпа*AA991*(U991/1.5),0))))</f>
        <v>4</v>
      </c>
      <c r="AW991" s="44">
        <f t="shared" si="531"/>
        <v>0</v>
      </c>
      <c r="AX991" s="44">
        <f t="shared" si="532"/>
        <v>0</v>
      </c>
      <c r="AY991" s="44">
        <f t="shared" si="533"/>
        <v>0</v>
      </c>
      <c r="AZ991" s="44">
        <f t="shared" si="534"/>
        <v>0</v>
      </c>
      <c r="BA991" s="44">
        <f t="shared" si="535"/>
        <v>0</v>
      </c>
      <c r="BB991" s="44">
        <f t="shared" si="536"/>
        <v>0</v>
      </c>
      <c r="BC991" s="44">
        <f t="shared" si="537"/>
        <v>0</v>
      </c>
      <c r="BD991" s="44">
        <f t="shared" si="538"/>
        <v>0</v>
      </c>
      <c r="BE991" s="45">
        <f t="shared" si="539"/>
        <v>4</v>
      </c>
      <c r="BF991" s="46"/>
      <c r="BG991" s="47">
        <f t="shared" si="540"/>
        <v>0</v>
      </c>
      <c r="BH991" s="47">
        <f t="shared" si="541"/>
        <v>0</v>
      </c>
      <c r="BI991" s="47">
        <f t="shared" si="542"/>
        <v>0</v>
      </c>
      <c r="BJ991" s="48">
        <f t="shared" si="543"/>
        <v>0</v>
      </c>
      <c r="BK991" s="48">
        <f t="shared" si="544"/>
        <v>0</v>
      </c>
      <c r="BL991" s="48">
        <f t="shared" si="545"/>
        <v>4</v>
      </c>
    </row>
    <row r="992" spans="1:64" s="2" customFormat="1" ht="30" customHeight="1">
      <c r="A992" s="29" t="str">
        <f t="shared" si="512"/>
        <v>Д</v>
      </c>
      <c r="B992" s="29" t="str">
        <f t="shared" si="513"/>
        <v>А</v>
      </c>
      <c r="C992" s="30" t="s">
        <v>306</v>
      </c>
      <c r="D992" s="31" t="str">
        <f t="shared" si="514"/>
        <v>'09.06.01</v>
      </c>
      <c r="E992" s="32" t="str">
        <f t="shared" si="515"/>
        <v>Теоретические основы информатики</v>
      </c>
      <c r="F992" s="33" t="s">
        <v>154</v>
      </c>
      <c r="G992" s="33"/>
      <c r="H992" s="34"/>
      <c r="I992" s="34"/>
      <c r="J992" s="35" t="s">
        <v>298</v>
      </c>
      <c r="K992" s="36">
        <v>5</v>
      </c>
      <c r="L992" s="36"/>
      <c r="M992" s="37" t="s">
        <v>299</v>
      </c>
      <c r="N992" s="36"/>
      <c r="O992" s="36"/>
      <c r="P992" s="36"/>
      <c r="Q992" s="37"/>
      <c r="R992" s="36"/>
      <c r="S992" s="36"/>
      <c r="T992" s="36"/>
      <c r="U992" s="36"/>
      <c r="V992" s="36">
        <v>26</v>
      </c>
      <c r="W992" s="39" t="str">
        <f t="shared" si="516"/>
        <v>НИВад</v>
      </c>
      <c r="X992" s="36" t="s">
        <v>86</v>
      </c>
      <c r="Y992" s="36">
        <v>1</v>
      </c>
      <c r="Z992" s="36">
        <v>1</v>
      </c>
      <c r="AA992" s="39">
        <f t="shared" si="517"/>
        <v>2</v>
      </c>
      <c r="AB992" s="36">
        <v>1</v>
      </c>
      <c r="AC992" s="36">
        <v>1</v>
      </c>
      <c r="AD992" s="40">
        <f t="shared" si="518"/>
        <v>1</v>
      </c>
      <c r="AE992" s="41">
        <f t="shared" si="519"/>
        <v>1</v>
      </c>
      <c r="AF992" s="41">
        <f t="shared" si="520"/>
        <v>2</v>
      </c>
      <c r="AG992" s="42" t="s">
        <v>80</v>
      </c>
      <c r="AH992" s="37" t="s">
        <v>81</v>
      </c>
      <c r="AI992" s="37" t="s">
        <v>94</v>
      </c>
      <c r="AJ992" s="43" t="s">
        <v>138</v>
      </c>
      <c r="AK992" s="37"/>
      <c r="AL992" s="44">
        <f t="shared" si="521"/>
        <v>0</v>
      </c>
      <c r="AM992" s="44">
        <f t="shared" si="522"/>
        <v>0</v>
      </c>
      <c r="AN992" s="44">
        <f t="shared" si="523"/>
        <v>0</v>
      </c>
      <c r="AO992" s="44">
        <f t="shared" si="524"/>
        <v>0</v>
      </c>
      <c r="AP992" s="44">
        <f t="shared" si="525"/>
        <v>0</v>
      </c>
      <c r="AQ992" s="44">
        <f t="shared" si="526"/>
        <v>0</v>
      </c>
      <c r="AR992" s="44">
        <f t="shared" si="527"/>
        <v>0</v>
      </c>
      <c r="AS992" s="44">
        <f t="shared" si="528"/>
        <v>0</v>
      </c>
      <c r="AT992" s="44">
        <f t="shared" si="529"/>
        <v>0</v>
      </c>
      <c r="AU992" s="44">
        <f t="shared" si="530"/>
        <v>0</v>
      </c>
      <c r="AV992" s="44">
        <f>IF(M992="ПП",РПП*AA992*(U992/1.5),IF(M992="ВП",ВПр*AA992*(U992/1.5),IF(M992="РПА",РПА*AA992*(U992/1.5),IF(M992="КПА",кпа*AA992*(U992/1.5),0))))</f>
        <v>0</v>
      </c>
      <c r="AW992" s="44">
        <f t="shared" si="531"/>
        <v>21.666666666666664</v>
      </c>
      <c r="AX992" s="44">
        <f t="shared" si="532"/>
        <v>0</v>
      </c>
      <c r="AY992" s="44">
        <f t="shared" si="533"/>
        <v>0</v>
      </c>
      <c r="AZ992" s="44">
        <f t="shared" si="534"/>
        <v>0</v>
      </c>
      <c r="BA992" s="44">
        <f t="shared" si="535"/>
        <v>0</v>
      </c>
      <c r="BB992" s="44">
        <f t="shared" si="536"/>
        <v>0</v>
      </c>
      <c r="BC992" s="44">
        <f t="shared" si="537"/>
        <v>0</v>
      </c>
      <c r="BD992" s="44">
        <f t="shared" si="538"/>
        <v>0</v>
      </c>
      <c r="BE992" s="45">
        <f t="shared" si="539"/>
        <v>21.666666666666664</v>
      </c>
      <c r="BF992" s="46"/>
      <c r="BG992" s="47">
        <f t="shared" si="540"/>
        <v>0</v>
      </c>
      <c r="BH992" s="47">
        <f t="shared" si="541"/>
        <v>0</v>
      </c>
      <c r="BI992" s="47">
        <f t="shared" si="542"/>
        <v>21.666666666666664</v>
      </c>
      <c r="BJ992" s="48">
        <f t="shared" si="543"/>
        <v>0</v>
      </c>
      <c r="BK992" s="48">
        <f t="shared" si="544"/>
        <v>0</v>
      </c>
      <c r="BL992" s="48">
        <f t="shared" si="545"/>
        <v>0</v>
      </c>
    </row>
    <row r="993" spans="1:64" s="2" customFormat="1" ht="30" customHeight="1">
      <c r="A993" s="29" t="str">
        <f t="shared" si="512"/>
        <v>Д</v>
      </c>
      <c r="B993" s="29" t="str">
        <f t="shared" si="513"/>
        <v>А</v>
      </c>
      <c r="C993" s="30" t="s">
        <v>306</v>
      </c>
      <c r="D993" s="31" t="str">
        <f t="shared" si="514"/>
        <v>'09.06.01</v>
      </c>
      <c r="E993" s="32" t="str">
        <f t="shared" si="515"/>
        <v>Теоретические основы информатики</v>
      </c>
      <c r="F993" s="33" t="s">
        <v>154</v>
      </c>
      <c r="G993" s="33"/>
      <c r="H993" s="34"/>
      <c r="I993" s="34"/>
      <c r="J993" s="35" t="s">
        <v>298</v>
      </c>
      <c r="K993" s="36">
        <v>5</v>
      </c>
      <c r="L993" s="36"/>
      <c r="M993" s="37" t="s">
        <v>299</v>
      </c>
      <c r="N993" s="36"/>
      <c r="O993" s="36"/>
      <c r="P993" s="36"/>
      <c r="Q993" s="37"/>
      <c r="R993" s="36"/>
      <c r="S993" s="36"/>
      <c r="T993" s="36"/>
      <c r="U993" s="36"/>
      <c r="V993" s="36">
        <v>26</v>
      </c>
      <c r="W993" s="39" t="str">
        <f t="shared" si="516"/>
        <v>НИВад</v>
      </c>
      <c r="X993" s="36" t="s">
        <v>86</v>
      </c>
      <c r="Y993" s="36">
        <v>1</v>
      </c>
      <c r="Z993" s="36">
        <v>1</v>
      </c>
      <c r="AA993" s="39">
        <f t="shared" si="517"/>
        <v>1</v>
      </c>
      <c r="AB993" s="36">
        <v>1</v>
      </c>
      <c r="AC993" s="36"/>
      <c r="AD993" s="40">
        <f t="shared" si="518"/>
        <v>1</v>
      </c>
      <c r="AE993" s="41">
        <f t="shared" si="519"/>
        <v>1</v>
      </c>
      <c r="AF993" s="41">
        <f t="shared" si="520"/>
        <v>1</v>
      </c>
      <c r="AG993" s="42" t="s">
        <v>80</v>
      </c>
      <c r="AH993" s="37" t="s">
        <v>81</v>
      </c>
      <c r="AI993" s="37" t="s">
        <v>94</v>
      </c>
      <c r="AJ993" s="43" t="s">
        <v>102</v>
      </c>
      <c r="AK993" s="37"/>
      <c r="AL993" s="44">
        <f t="shared" si="521"/>
        <v>0</v>
      </c>
      <c r="AM993" s="44">
        <f t="shared" si="522"/>
        <v>0</v>
      </c>
      <c r="AN993" s="44">
        <f t="shared" si="523"/>
        <v>0</v>
      </c>
      <c r="AO993" s="44">
        <f t="shared" si="524"/>
        <v>0</v>
      </c>
      <c r="AP993" s="44">
        <f t="shared" si="525"/>
        <v>0</v>
      </c>
      <c r="AQ993" s="44">
        <f t="shared" si="526"/>
        <v>0</v>
      </c>
      <c r="AR993" s="44">
        <f t="shared" si="527"/>
        <v>0</v>
      </c>
      <c r="AS993" s="44">
        <f t="shared" si="528"/>
        <v>0</v>
      </c>
      <c r="AT993" s="44">
        <f t="shared" si="529"/>
        <v>0</v>
      </c>
      <c r="AU993" s="44">
        <f t="shared" si="530"/>
        <v>0</v>
      </c>
      <c r="AV993" s="44">
        <f>IF(M993="ПП",РПП*AA993*(U993/1.5),IF(M993="ВП",ВПр*AA993*(U993/1.5),IF(M993="РПА",РПА*AA993*(U993/1.5),IF(M993="КПА",кпа*AA993*(U993/1.5),0))))</f>
        <v>0</v>
      </c>
      <c r="AW993" s="44">
        <f t="shared" si="531"/>
        <v>8.6666666666666661</v>
      </c>
      <c r="AX993" s="44">
        <f t="shared" si="532"/>
        <v>0</v>
      </c>
      <c r="AY993" s="44">
        <f t="shared" si="533"/>
        <v>0</v>
      </c>
      <c r="AZ993" s="44">
        <f t="shared" si="534"/>
        <v>0</v>
      </c>
      <c r="BA993" s="44">
        <f t="shared" si="535"/>
        <v>0</v>
      </c>
      <c r="BB993" s="44">
        <f t="shared" si="536"/>
        <v>0</v>
      </c>
      <c r="BC993" s="44">
        <f t="shared" si="537"/>
        <v>0</v>
      </c>
      <c r="BD993" s="44">
        <f t="shared" si="538"/>
        <v>0</v>
      </c>
      <c r="BE993" s="45">
        <f t="shared" si="539"/>
        <v>8.6666666666666661</v>
      </c>
      <c r="BF993" s="46"/>
      <c r="BG993" s="47">
        <f t="shared" si="540"/>
        <v>0</v>
      </c>
      <c r="BH993" s="47">
        <f t="shared" si="541"/>
        <v>0</v>
      </c>
      <c r="BI993" s="47">
        <f t="shared" si="542"/>
        <v>8.6666666666666661</v>
      </c>
      <c r="BJ993" s="48">
        <f t="shared" si="543"/>
        <v>0</v>
      </c>
      <c r="BK993" s="48">
        <f t="shared" si="544"/>
        <v>0</v>
      </c>
      <c r="BL993" s="48">
        <f t="shared" si="545"/>
        <v>0</v>
      </c>
    </row>
    <row r="994" spans="1:64" s="2" customFormat="1" ht="30" customHeight="1">
      <c r="A994" s="29" t="str">
        <f t="shared" si="512"/>
        <v>Д</v>
      </c>
      <c r="B994" s="29" t="str">
        <f t="shared" si="513"/>
        <v>А</v>
      </c>
      <c r="C994" s="30" t="s">
        <v>306</v>
      </c>
      <c r="D994" s="31" t="str">
        <f t="shared" si="514"/>
        <v>'09.06.01</v>
      </c>
      <c r="E994" s="32" t="str">
        <f t="shared" si="515"/>
        <v>Теоретические основы информатики</v>
      </c>
      <c r="F994" s="33" t="s">
        <v>154</v>
      </c>
      <c r="G994" s="33"/>
      <c r="H994" s="34"/>
      <c r="I994" s="34"/>
      <c r="J994" s="35" t="s">
        <v>298</v>
      </c>
      <c r="K994" s="36">
        <v>5</v>
      </c>
      <c r="L994" s="36"/>
      <c r="M994" s="37" t="s">
        <v>299</v>
      </c>
      <c r="N994" s="36"/>
      <c r="O994" s="36"/>
      <c r="P994" s="36"/>
      <c r="Q994" s="37"/>
      <c r="R994" s="36"/>
      <c r="S994" s="36"/>
      <c r="T994" s="36"/>
      <c r="U994" s="36"/>
      <c r="V994" s="36">
        <v>26</v>
      </c>
      <c r="W994" s="39" t="str">
        <f t="shared" si="516"/>
        <v>НИВад</v>
      </c>
      <c r="X994" s="36" t="s">
        <v>86</v>
      </c>
      <c r="Y994" s="36">
        <v>1</v>
      </c>
      <c r="Z994" s="36">
        <v>1</v>
      </c>
      <c r="AA994" s="39">
        <f t="shared" si="517"/>
        <v>1</v>
      </c>
      <c r="AB994" s="36">
        <v>1</v>
      </c>
      <c r="AC994" s="36"/>
      <c r="AD994" s="40">
        <f t="shared" si="518"/>
        <v>1</v>
      </c>
      <c r="AE994" s="41">
        <f t="shared" si="519"/>
        <v>1</v>
      </c>
      <c r="AF994" s="41">
        <f t="shared" si="520"/>
        <v>1</v>
      </c>
      <c r="AG994" s="42" t="s">
        <v>80</v>
      </c>
      <c r="AH994" s="37" t="s">
        <v>111</v>
      </c>
      <c r="AI994" s="37" t="s">
        <v>94</v>
      </c>
      <c r="AJ994" s="43" t="s">
        <v>223</v>
      </c>
      <c r="AK994" s="37"/>
      <c r="AL994" s="44">
        <f t="shared" si="521"/>
        <v>0</v>
      </c>
      <c r="AM994" s="44">
        <f t="shared" si="522"/>
        <v>0</v>
      </c>
      <c r="AN994" s="44">
        <f t="shared" si="523"/>
        <v>0</v>
      </c>
      <c r="AO994" s="44">
        <f t="shared" si="524"/>
        <v>0</v>
      </c>
      <c r="AP994" s="44">
        <f t="shared" si="525"/>
        <v>0</v>
      </c>
      <c r="AQ994" s="44">
        <f t="shared" si="526"/>
        <v>0</v>
      </c>
      <c r="AR994" s="44">
        <f t="shared" si="527"/>
        <v>0</v>
      </c>
      <c r="AS994" s="44">
        <f t="shared" si="528"/>
        <v>0</v>
      </c>
      <c r="AT994" s="44">
        <f t="shared" si="529"/>
        <v>0</v>
      </c>
      <c r="AU994" s="44">
        <f t="shared" si="530"/>
        <v>0</v>
      </c>
      <c r="AV994" s="44">
        <f>IF(M994="ПП",РПП*AA994*(U994/1.5),IF(M994="ВП",ВПр*AA994*(U994/1.5),IF(M994="РПА",РПА*AA994*(U994/1.5),IF(M994="КПА",кпа*AA994*(U994/1.5),0))))</f>
        <v>0</v>
      </c>
      <c r="AW994" s="44">
        <f t="shared" si="531"/>
        <v>8.6666666666666661</v>
      </c>
      <c r="AX994" s="44">
        <f t="shared" si="532"/>
        <v>0</v>
      </c>
      <c r="AY994" s="44">
        <f t="shared" si="533"/>
        <v>0</v>
      </c>
      <c r="AZ994" s="44">
        <f t="shared" si="534"/>
        <v>0</v>
      </c>
      <c r="BA994" s="44">
        <f t="shared" si="535"/>
        <v>0</v>
      </c>
      <c r="BB994" s="44">
        <f t="shared" si="536"/>
        <v>0</v>
      </c>
      <c r="BC994" s="44">
        <f t="shared" si="537"/>
        <v>0</v>
      </c>
      <c r="BD994" s="44">
        <f t="shared" si="538"/>
        <v>0</v>
      </c>
      <c r="BE994" s="45">
        <f t="shared" si="539"/>
        <v>8.6666666666666661</v>
      </c>
      <c r="BF994" s="46"/>
      <c r="BG994" s="47">
        <f t="shared" si="540"/>
        <v>0</v>
      </c>
      <c r="BH994" s="47">
        <f t="shared" si="541"/>
        <v>0</v>
      </c>
      <c r="BI994" s="47">
        <f t="shared" si="542"/>
        <v>8.6666666666666661</v>
      </c>
      <c r="BJ994" s="48">
        <f t="shared" si="543"/>
        <v>0</v>
      </c>
      <c r="BK994" s="48">
        <f t="shared" si="544"/>
        <v>0</v>
      </c>
      <c r="BL994" s="48">
        <f t="shared" si="545"/>
        <v>0</v>
      </c>
    </row>
    <row r="995" spans="1:64" s="2" customFormat="1" ht="30" customHeight="1">
      <c r="A995" s="29" t="str">
        <f t="shared" si="512"/>
        <v>Д</v>
      </c>
      <c r="B995" s="29" t="str">
        <f t="shared" si="513"/>
        <v>А</v>
      </c>
      <c r="C995" s="30" t="s">
        <v>306</v>
      </c>
      <c r="D995" s="31" t="str">
        <f t="shared" si="514"/>
        <v>'09.06.01</v>
      </c>
      <c r="E995" s="32" t="str">
        <f t="shared" si="515"/>
        <v>Теоретические основы информатики</v>
      </c>
      <c r="F995" s="33" t="s">
        <v>154</v>
      </c>
      <c r="G995" s="33"/>
      <c r="H995" s="34"/>
      <c r="I995" s="34"/>
      <c r="J995" s="35" t="s">
        <v>298</v>
      </c>
      <c r="K995" s="36">
        <v>6</v>
      </c>
      <c r="L995" s="36"/>
      <c r="M995" s="37" t="s">
        <v>299</v>
      </c>
      <c r="N995" s="36"/>
      <c r="O995" s="36"/>
      <c r="P995" s="36"/>
      <c r="Q995" s="37"/>
      <c r="R995" s="36"/>
      <c r="S995" s="36"/>
      <c r="T995" s="36"/>
      <c r="U995" s="36"/>
      <c r="V995" s="36">
        <v>26</v>
      </c>
      <c r="W995" s="39" t="str">
        <f t="shared" si="516"/>
        <v>НИВад</v>
      </c>
      <c r="X995" s="36" t="s">
        <v>86</v>
      </c>
      <c r="Y995" s="36">
        <v>1</v>
      </c>
      <c r="Z995" s="36">
        <v>1</v>
      </c>
      <c r="AA995" s="39">
        <f t="shared" si="517"/>
        <v>2</v>
      </c>
      <c r="AB995" s="36">
        <v>1</v>
      </c>
      <c r="AC995" s="36">
        <v>1</v>
      </c>
      <c r="AD995" s="40">
        <f t="shared" si="518"/>
        <v>1</v>
      </c>
      <c r="AE995" s="41">
        <f t="shared" si="519"/>
        <v>1</v>
      </c>
      <c r="AF995" s="41">
        <f t="shared" si="520"/>
        <v>2</v>
      </c>
      <c r="AG995" s="42" t="s">
        <v>80</v>
      </c>
      <c r="AH995" s="37" t="s">
        <v>81</v>
      </c>
      <c r="AI995" s="37" t="s">
        <v>94</v>
      </c>
      <c r="AJ995" s="50" t="s">
        <v>138</v>
      </c>
      <c r="AK995" s="37"/>
      <c r="AL995" s="44">
        <f t="shared" si="521"/>
        <v>0</v>
      </c>
      <c r="AM995" s="44">
        <f t="shared" si="522"/>
        <v>0</v>
      </c>
      <c r="AN995" s="44">
        <f t="shared" si="523"/>
        <v>0</v>
      </c>
      <c r="AO995" s="44">
        <f t="shared" si="524"/>
        <v>0</v>
      </c>
      <c r="AP995" s="44">
        <f t="shared" si="525"/>
        <v>0</v>
      </c>
      <c r="AQ995" s="44">
        <f t="shared" si="526"/>
        <v>0</v>
      </c>
      <c r="AR995" s="44">
        <f t="shared" si="527"/>
        <v>0</v>
      </c>
      <c r="AS995" s="44">
        <f t="shared" si="528"/>
        <v>0</v>
      </c>
      <c r="AT995" s="44">
        <f t="shared" si="529"/>
        <v>0</v>
      </c>
      <c r="AU995" s="44">
        <f t="shared" si="530"/>
        <v>0</v>
      </c>
      <c r="AV995" s="44">
        <f>IF(M995="ПП",РПП*AA995*(U995/1.5),IF(M995="ВП",ВПр*AA995*(U995/1.5),IF(M995="РПА",РПА*AA995*(U995/1.5),IF(M995="КПА",кпа*AA995*(U995/1.5),0))))</f>
        <v>0</v>
      </c>
      <c r="AW995" s="44">
        <f t="shared" si="531"/>
        <v>21.666666666666664</v>
      </c>
      <c r="AX995" s="44">
        <f t="shared" si="532"/>
        <v>0</v>
      </c>
      <c r="AY995" s="44">
        <f t="shared" si="533"/>
        <v>0</v>
      </c>
      <c r="AZ995" s="44">
        <f t="shared" si="534"/>
        <v>0</v>
      </c>
      <c r="BA995" s="44">
        <f t="shared" si="535"/>
        <v>0</v>
      </c>
      <c r="BB995" s="44">
        <f t="shared" si="536"/>
        <v>0</v>
      </c>
      <c r="BC995" s="44">
        <f t="shared" si="537"/>
        <v>0</v>
      </c>
      <c r="BD995" s="44">
        <f t="shared" si="538"/>
        <v>0</v>
      </c>
      <c r="BE995" s="45">
        <f t="shared" si="539"/>
        <v>21.666666666666664</v>
      </c>
      <c r="BF995" s="46"/>
      <c r="BG995" s="47">
        <f t="shared" si="540"/>
        <v>0</v>
      </c>
      <c r="BH995" s="47">
        <f t="shared" si="541"/>
        <v>0</v>
      </c>
      <c r="BI995" s="47">
        <f t="shared" si="542"/>
        <v>0</v>
      </c>
      <c r="BJ995" s="48">
        <f t="shared" si="543"/>
        <v>0</v>
      </c>
      <c r="BK995" s="48">
        <f t="shared" si="544"/>
        <v>0</v>
      </c>
      <c r="BL995" s="48">
        <f t="shared" si="545"/>
        <v>21.666666666666664</v>
      </c>
    </row>
    <row r="996" spans="1:64" s="2" customFormat="1" ht="30" customHeight="1">
      <c r="A996" s="29" t="str">
        <f t="shared" si="512"/>
        <v>Д</v>
      </c>
      <c r="B996" s="29" t="str">
        <f t="shared" si="513"/>
        <v>А</v>
      </c>
      <c r="C996" s="30" t="s">
        <v>306</v>
      </c>
      <c r="D996" s="31" t="str">
        <f t="shared" si="514"/>
        <v>'09.06.01</v>
      </c>
      <c r="E996" s="32" t="str">
        <f t="shared" si="515"/>
        <v>Теоретические основы информатики</v>
      </c>
      <c r="F996" s="33" t="s">
        <v>154</v>
      </c>
      <c r="G996" s="33"/>
      <c r="H996" s="34"/>
      <c r="I996" s="34"/>
      <c r="J996" s="35" t="s">
        <v>298</v>
      </c>
      <c r="K996" s="36">
        <v>6</v>
      </c>
      <c r="L996" s="36"/>
      <c r="M996" s="37" t="s">
        <v>299</v>
      </c>
      <c r="N996" s="36"/>
      <c r="O996" s="36"/>
      <c r="P996" s="36"/>
      <c r="Q996" s="37"/>
      <c r="R996" s="36"/>
      <c r="S996" s="36"/>
      <c r="T996" s="36"/>
      <c r="U996" s="36"/>
      <c r="V996" s="36">
        <v>26</v>
      </c>
      <c r="W996" s="39" t="str">
        <f t="shared" si="516"/>
        <v>НИВад</v>
      </c>
      <c r="X996" s="36" t="s">
        <v>86</v>
      </c>
      <c r="Y996" s="36">
        <v>1</v>
      </c>
      <c r="Z996" s="36">
        <v>1</v>
      </c>
      <c r="AA996" s="39">
        <f t="shared" si="517"/>
        <v>1</v>
      </c>
      <c r="AB996" s="36">
        <v>1</v>
      </c>
      <c r="AC996" s="36"/>
      <c r="AD996" s="40">
        <f t="shared" si="518"/>
        <v>1</v>
      </c>
      <c r="AE996" s="41">
        <f t="shared" si="519"/>
        <v>1</v>
      </c>
      <c r="AF996" s="41">
        <f t="shared" si="520"/>
        <v>1</v>
      </c>
      <c r="AG996" s="42" t="s">
        <v>80</v>
      </c>
      <c r="AH996" s="37" t="s">
        <v>81</v>
      </c>
      <c r="AI996" s="37" t="s">
        <v>94</v>
      </c>
      <c r="AJ996" s="43" t="s">
        <v>102</v>
      </c>
      <c r="AK996" s="37"/>
      <c r="AL996" s="44">
        <f t="shared" si="521"/>
        <v>0</v>
      </c>
      <c r="AM996" s="44">
        <f t="shared" si="522"/>
        <v>0</v>
      </c>
      <c r="AN996" s="44">
        <f t="shared" si="523"/>
        <v>0</v>
      </c>
      <c r="AO996" s="44">
        <f t="shared" si="524"/>
        <v>0</v>
      </c>
      <c r="AP996" s="44">
        <f t="shared" si="525"/>
        <v>0</v>
      </c>
      <c r="AQ996" s="44">
        <f t="shared" si="526"/>
        <v>0</v>
      </c>
      <c r="AR996" s="44">
        <f t="shared" si="527"/>
        <v>0</v>
      </c>
      <c r="AS996" s="44">
        <f t="shared" si="528"/>
        <v>0</v>
      </c>
      <c r="AT996" s="44">
        <f t="shared" si="529"/>
        <v>0</v>
      </c>
      <c r="AU996" s="44">
        <f t="shared" si="530"/>
        <v>0</v>
      </c>
      <c r="AV996" s="44">
        <f>IF(M996="ПП",РПП*AA996*(U996/1.5),IF(M996="ВП",ВПр*AA996*(U996/1.5),IF(M996="РПА",РПА*AA996*(U996/1.5),IF(M996="КПА",кпа*AA996*(U996/1.5),0))))</f>
        <v>0</v>
      </c>
      <c r="AW996" s="44">
        <f t="shared" si="531"/>
        <v>8.6666666666666661</v>
      </c>
      <c r="AX996" s="44">
        <f t="shared" si="532"/>
        <v>0</v>
      </c>
      <c r="AY996" s="44">
        <f t="shared" si="533"/>
        <v>0</v>
      </c>
      <c r="AZ996" s="44">
        <f t="shared" si="534"/>
        <v>0</v>
      </c>
      <c r="BA996" s="44">
        <f t="shared" si="535"/>
        <v>0</v>
      </c>
      <c r="BB996" s="44">
        <f t="shared" si="536"/>
        <v>0</v>
      </c>
      <c r="BC996" s="44">
        <f t="shared" si="537"/>
        <v>0</v>
      </c>
      <c r="BD996" s="44">
        <f t="shared" si="538"/>
        <v>0</v>
      </c>
      <c r="BE996" s="45">
        <f t="shared" si="539"/>
        <v>8.6666666666666661</v>
      </c>
      <c r="BF996" s="46"/>
      <c r="BG996" s="47">
        <f t="shared" si="540"/>
        <v>0</v>
      </c>
      <c r="BH996" s="47">
        <f t="shared" si="541"/>
        <v>0</v>
      </c>
      <c r="BI996" s="47">
        <f t="shared" si="542"/>
        <v>0</v>
      </c>
      <c r="BJ996" s="48">
        <f t="shared" si="543"/>
        <v>0</v>
      </c>
      <c r="BK996" s="48">
        <f t="shared" si="544"/>
        <v>0</v>
      </c>
      <c r="BL996" s="48">
        <f t="shared" si="545"/>
        <v>8.6666666666666661</v>
      </c>
    </row>
    <row r="997" spans="1:64" s="2" customFormat="1" ht="30" customHeight="1">
      <c r="A997" s="29" t="str">
        <f t="shared" si="512"/>
        <v>Д</v>
      </c>
      <c r="B997" s="29" t="str">
        <f t="shared" si="513"/>
        <v>А</v>
      </c>
      <c r="C997" s="30" t="s">
        <v>306</v>
      </c>
      <c r="D997" s="31" t="str">
        <f t="shared" si="514"/>
        <v>'09.06.01</v>
      </c>
      <c r="E997" s="32" t="str">
        <f t="shared" si="515"/>
        <v>Теоретические основы информатики</v>
      </c>
      <c r="F997" s="33" t="s">
        <v>154</v>
      </c>
      <c r="G997" s="33"/>
      <c r="H997" s="34"/>
      <c r="I997" s="34"/>
      <c r="J997" s="35" t="s">
        <v>298</v>
      </c>
      <c r="K997" s="36">
        <v>6</v>
      </c>
      <c r="L997" s="36"/>
      <c r="M997" s="37" t="s">
        <v>299</v>
      </c>
      <c r="N997" s="36"/>
      <c r="O997" s="36"/>
      <c r="P997" s="36"/>
      <c r="Q997" s="37"/>
      <c r="R997" s="36"/>
      <c r="S997" s="36"/>
      <c r="T997" s="36"/>
      <c r="U997" s="36"/>
      <c r="V997" s="36">
        <v>26</v>
      </c>
      <c r="W997" s="39" t="str">
        <f t="shared" si="516"/>
        <v>НИВад</v>
      </c>
      <c r="X997" s="36" t="s">
        <v>86</v>
      </c>
      <c r="Y997" s="36">
        <v>1</v>
      </c>
      <c r="Z997" s="36">
        <v>1</v>
      </c>
      <c r="AA997" s="39">
        <f t="shared" si="517"/>
        <v>1</v>
      </c>
      <c r="AB997" s="36">
        <v>1</v>
      </c>
      <c r="AC997" s="36"/>
      <c r="AD997" s="40">
        <f t="shared" si="518"/>
        <v>1</v>
      </c>
      <c r="AE997" s="41">
        <f t="shared" si="519"/>
        <v>1</v>
      </c>
      <c r="AF997" s="41">
        <f t="shared" si="520"/>
        <v>1</v>
      </c>
      <c r="AG997" s="42" t="s">
        <v>80</v>
      </c>
      <c r="AH997" s="37" t="s">
        <v>111</v>
      </c>
      <c r="AI997" s="37" t="s">
        <v>94</v>
      </c>
      <c r="AJ997" s="51" t="s">
        <v>223</v>
      </c>
      <c r="AK997" s="37"/>
      <c r="AL997" s="44">
        <f t="shared" si="521"/>
        <v>0</v>
      </c>
      <c r="AM997" s="44">
        <f t="shared" si="522"/>
        <v>0</v>
      </c>
      <c r="AN997" s="44">
        <f t="shared" si="523"/>
        <v>0</v>
      </c>
      <c r="AO997" s="44">
        <f t="shared" si="524"/>
        <v>0</v>
      </c>
      <c r="AP997" s="44">
        <f t="shared" si="525"/>
        <v>0</v>
      </c>
      <c r="AQ997" s="44">
        <f t="shared" si="526"/>
        <v>0</v>
      </c>
      <c r="AR997" s="44">
        <f t="shared" si="527"/>
        <v>0</v>
      </c>
      <c r="AS997" s="44">
        <f t="shared" si="528"/>
        <v>0</v>
      </c>
      <c r="AT997" s="44">
        <f t="shared" si="529"/>
        <v>0</v>
      </c>
      <c r="AU997" s="44">
        <f t="shared" si="530"/>
        <v>0</v>
      </c>
      <c r="AV997" s="44">
        <f>IF(M997="ПП",РПП*AA997*(U997/1.5),IF(M997="ВП",ВПр*AA997*(U997/1.5),IF(M997="РПА",РПА*AA997*(U997/1.5),IF(M997="КПА",кпа*AA997*(U997/1.5),0))))</f>
        <v>0</v>
      </c>
      <c r="AW997" s="44">
        <f t="shared" si="531"/>
        <v>8.6666666666666661</v>
      </c>
      <c r="AX997" s="44">
        <f t="shared" si="532"/>
        <v>0</v>
      </c>
      <c r="AY997" s="44">
        <f t="shared" si="533"/>
        <v>0</v>
      </c>
      <c r="AZ997" s="44">
        <f t="shared" si="534"/>
        <v>0</v>
      </c>
      <c r="BA997" s="44">
        <f t="shared" si="535"/>
        <v>0</v>
      </c>
      <c r="BB997" s="44">
        <f t="shared" si="536"/>
        <v>0</v>
      </c>
      <c r="BC997" s="44">
        <f t="shared" si="537"/>
        <v>0</v>
      </c>
      <c r="BD997" s="44">
        <f t="shared" si="538"/>
        <v>0</v>
      </c>
      <c r="BE997" s="45">
        <f t="shared" si="539"/>
        <v>8.6666666666666661</v>
      </c>
      <c r="BF997" s="46"/>
      <c r="BG997" s="47">
        <f t="shared" si="540"/>
        <v>0</v>
      </c>
      <c r="BH997" s="47">
        <f t="shared" si="541"/>
        <v>0</v>
      </c>
      <c r="BI997" s="47">
        <f t="shared" si="542"/>
        <v>0</v>
      </c>
      <c r="BJ997" s="48">
        <f t="shared" si="543"/>
        <v>0</v>
      </c>
      <c r="BK997" s="48">
        <f t="shared" si="544"/>
        <v>0</v>
      </c>
      <c r="BL997" s="48">
        <f t="shared" si="545"/>
        <v>8.6666666666666661</v>
      </c>
    </row>
    <row r="998" spans="1:64" s="2" customFormat="1" ht="30" customHeight="1">
      <c r="A998" s="29" t="str">
        <f t="shared" si="512"/>
        <v>Д</v>
      </c>
      <c r="B998" s="29" t="str">
        <f t="shared" si="513"/>
        <v>А</v>
      </c>
      <c r="C998" s="30" t="s">
        <v>306</v>
      </c>
      <c r="D998" s="31" t="str">
        <f t="shared" si="514"/>
        <v>'09.06.01</v>
      </c>
      <c r="E998" s="32" t="str">
        <f t="shared" si="515"/>
        <v>Теоретические основы информатики</v>
      </c>
      <c r="F998" s="33" t="s">
        <v>154</v>
      </c>
      <c r="G998" s="33"/>
      <c r="H998" s="34"/>
      <c r="I998" s="34"/>
      <c r="J998" s="35" t="s">
        <v>296</v>
      </c>
      <c r="K998" s="38">
        <v>7</v>
      </c>
      <c r="L998" s="36"/>
      <c r="M998" s="37" t="s">
        <v>297</v>
      </c>
      <c r="N998" s="38"/>
      <c r="O998" s="38"/>
      <c r="P998" s="38"/>
      <c r="Q998" s="37"/>
      <c r="R998" s="38"/>
      <c r="S998" s="38"/>
      <c r="T998" s="38"/>
      <c r="U998" s="38">
        <v>4</v>
      </c>
      <c r="V998" s="38"/>
      <c r="W998" s="39" t="str">
        <f t="shared" si="516"/>
        <v>НИВад</v>
      </c>
      <c r="X998" s="36" t="s">
        <v>160</v>
      </c>
      <c r="Y998" s="36">
        <v>1</v>
      </c>
      <c r="Z998" s="36">
        <v>1</v>
      </c>
      <c r="AA998" s="39">
        <f t="shared" si="517"/>
        <v>3</v>
      </c>
      <c r="AB998" s="36">
        <v>2</v>
      </c>
      <c r="AC998" s="36">
        <v>1</v>
      </c>
      <c r="AD998" s="40">
        <f t="shared" si="518"/>
        <v>1</v>
      </c>
      <c r="AE998" s="41">
        <f t="shared" si="519"/>
        <v>1</v>
      </c>
      <c r="AF998" s="41">
        <f t="shared" si="520"/>
        <v>3</v>
      </c>
      <c r="AG998" s="42" t="s">
        <v>80</v>
      </c>
      <c r="AH998" s="37" t="s">
        <v>81</v>
      </c>
      <c r="AI998" s="37" t="s">
        <v>94</v>
      </c>
      <c r="AJ998" s="43" t="s">
        <v>102</v>
      </c>
      <c r="AK998" s="37"/>
      <c r="AL998" s="44">
        <f t="shared" si="521"/>
        <v>0</v>
      </c>
      <c r="AM998" s="44">
        <f t="shared" si="522"/>
        <v>0</v>
      </c>
      <c r="AN998" s="44">
        <f t="shared" si="523"/>
        <v>0</v>
      </c>
      <c r="AO998" s="44">
        <f t="shared" si="524"/>
        <v>0</v>
      </c>
      <c r="AP998" s="44">
        <f t="shared" si="525"/>
        <v>0</v>
      </c>
      <c r="AQ998" s="44">
        <f t="shared" si="526"/>
        <v>0</v>
      </c>
      <c r="AR998" s="44">
        <f t="shared" si="527"/>
        <v>0</v>
      </c>
      <c r="AS998" s="44">
        <f t="shared" si="528"/>
        <v>0</v>
      </c>
      <c r="AT998" s="44">
        <f t="shared" si="529"/>
        <v>0</v>
      </c>
      <c r="AU998" s="44">
        <f t="shared" si="530"/>
        <v>0</v>
      </c>
      <c r="AV998" s="44">
        <f>IF(M998="ПП",РПП*AA998*(U998/1.5),IF(M998="ВП",ВПр*AA998*(U998/1.5),IF(M998="РПА",РПА*AA998*(U998/1.5),IF(M998="КПА",кпа*AA998*(U998/1.5),0))))</f>
        <v>12</v>
      </c>
      <c r="AW998" s="44">
        <f t="shared" si="531"/>
        <v>0</v>
      </c>
      <c r="AX998" s="44">
        <f t="shared" si="532"/>
        <v>0</v>
      </c>
      <c r="AY998" s="44">
        <f t="shared" si="533"/>
        <v>0</v>
      </c>
      <c r="AZ998" s="44">
        <f t="shared" si="534"/>
        <v>0</v>
      </c>
      <c r="BA998" s="44">
        <f t="shared" si="535"/>
        <v>0</v>
      </c>
      <c r="BB998" s="44">
        <f t="shared" si="536"/>
        <v>0</v>
      </c>
      <c r="BC998" s="44">
        <f t="shared" si="537"/>
        <v>0</v>
      </c>
      <c r="BD998" s="44">
        <f t="shared" si="538"/>
        <v>0</v>
      </c>
      <c r="BE998" s="45">
        <f t="shared" si="539"/>
        <v>12</v>
      </c>
      <c r="BF998" s="46"/>
      <c r="BG998" s="47">
        <f t="shared" si="540"/>
        <v>0</v>
      </c>
      <c r="BH998" s="47">
        <f t="shared" si="541"/>
        <v>0</v>
      </c>
      <c r="BI998" s="47">
        <f t="shared" si="542"/>
        <v>12</v>
      </c>
      <c r="BJ998" s="48">
        <f t="shared" si="543"/>
        <v>0</v>
      </c>
      <c r="BK998" s="48">
        <f t="shared" si="544"/>
        <v>0</v>
      </c>
      <c r="BL998" s="48">
        <f t="shared" si="545"/>
        <v>0</v>
      </c>
    </row>
    <row r="999" spans="1:64" s="2" customFormat="1" ht="30" customHeight="1">
      <c r="A999" s="29" t="str">
        <f t="shared" si="512"/>
        <v>Д</v>
      </c>
      <c r="B999" s="29" t="str">
        <f t="shared" si="513"/>
        <v>А</v>
      </c>
      <c r="C999" s="30" t="s">
        <v>306</v>
      </c>
      <c r="D999" s="31" t="str">
        <f t="shared" si="514"/>
        <v>'09.06.01</v>
      </c>
      <c r="E999" s="32" t="str">
        <f t="shared" si="515"/>
        <v>Теоретические основы информатики</v>
      </c>
      <c r="F999" s="33" t="s">
        <v>154</v>
      </c>
      <c r="G999" s="33"/>
      <c r="H999" s="34"/>
      <c r="I999" s="34"/>
      <c r="J999" s="35" t="s">
        <v>296</v>
      </c>
      <c r="K999" s="36">
        <v>7</v>
      </c>
      <c r="L999" s="36"/>
      <c r="M999" s="37" t="s">
        <v>297</v>
      </c>
      <c r="N999" s="36"/>
      <c r="O999" s="36"/>
      <c r="P999" s="36"/>
      <c r="Q999" s="37"/>
      <c r="R999" s="36"/>
      <c r="S999" s="36"/>
      <c r="T999" s="36"/>
      <c r="U999" s="36">
        <v>4</v>
      </c>
      <c r="V999" s="36"/>
      <c r="W999" s="39" t="str">
        <f t="shared" si="516"/>
        <v>НИВад</v>
      </c>
      <c r="X999" s="36" t="s">
        <v>160</v>
      </c>
      <c r="Y999" s="36">
        <v>1</v>
      </c>
      <c r="Z999" s="36">
        <v>1</v>
      </c>
      <c r="AA999" s="39">
        <f t="shared" si="517"/>
        <v>1</v>
      </c>
      <c r="AB999" s="36">
        <v>1</v>
      </c>
      <c r="AC999" s="36"/>
      <c r="AD999" s="40">
        <f t="shared" si="518"/>
        <v>1</v>
      </c>
      <c r="AE999" s="41">
        <f t="shared" si="519"/>
        <v>1</v>
      </c>
      <c r="AF999" s="41">
        <f t="shared" si="520"/>
        <v>1</v>
      </c>
      <c r="AG999" s="42" t="s">
        <v>80</v>
      </c>
      <c r="AH999" s="37" t="s">
        <v>81</v>
      </c>
      <c r="AI999" s="37" t="s">
        <v>94</v>
      </c>
      <c r="AJ999" s="43" t="s">
        <v>121</v>
      </c>
      <c r="AK999" s="37"/>
      <c r="AL999" s="44">
        <f t="shared" si="521"/>
        <v>0</v>
      </c>
      <c r="AM999" s="44">
        <f t="shared" si="522"/>
        <v>0</v>
      </c>
      <c r="AN999" s="44">
        <f t="shared" si="523"/>
        <v>0</v>
      </c>
      <c r="AO999" s="44">
        <f t="shared" si="524"/>
        <v>0</v>
      </c>
      <c r="AP999" s="44">
        <f t="shared" si="525"/>
        <v>0</v>
      </c>
      <c r="AQ999" s="44">
        <f t="shared" si="526"/>
        <v>0</v>
      </c>
      <c r="AR999" s="44">
        <f t="shared" si="527"/>
        <v>0</v>
      </c>
      <c r="AS999" s="44">
        <f t="shared" si="528"/>
        <v>0</v>
      </c>
      <c r="AT999" s="44">
        <f t="shared" si="529"/>
        <v>0</v>
      </c>
      <c r="AU999" s="44">
        <f t="shared" si="530"/>
        <v>0</v>
      </c>
      <c r="AV999" s="44">
        <f>IF(M999="ПП",РПП*AA999*(U999/1.5),IF(M999="ВП",ВПр*AA999*(U999/1.5),IF(M999="РПА",РПА*AA999*(U999/1.5),IF(M999="КПА",кпа*AA999*(U999/1.5),0))))</f>
        <v>4</v>
      </c>
      <c r="AW999" s="44">
        <f t="shared" si="531"/>
        <v>0</v>
      </c>
      <c r="AX999" s="44">
        <f t="shared" si="532"/>
        <v>0</v>
      </c>
      <c r="AY999" s="44">
        <f t="shared" si="533"/>
        <v>0</v>
      </c>
      <c r="AZ999" s="44">
        <f t="shared" si="534"/>
        <v>0</v>
      </c>
      <c r="BA999" s="44">
        <f t="shared" si="535"/>
        <v>0</v>
      </c>
      <c r="BB999" s="44">
        <f t="shared" si="536"/>
        <v>0</v>
      </c>
      <c r="BC999" s="44">
        <f t="shared" si="537"/>
        <v>0</v>
      </c>
      <c r="BD999" s="44">
        <f t="shared" si="538"/>
        <v>0</v>
      </c>
      <c r="BE999" s="45">
        <f t="shared" si="539"/>
        <v>4</v>
      </c>
      <c r="BF999" s="46"/>
      <c r="BG999" s="47">
        <f t="shared" si="540"/>
        <v>0</v>
      </c>
      <c r="BH999" s="47">
        <f t="shared" si="541"/>
        <v>0</v>
      </c>
      <c r="BI999" s="47">
        <f t="shared" si="542"/>
        <v>4</v>
      </c>
      <c r="BJ999" s="48">
        <f t="shared" si="543"/>
        <v>0</v>
      </c>
      <c r="BK999" s="48">
        <f t="shared" si="544"/>
        <v>0</v>
      </c>
      <c r="BL999" s="48">
        <f t="shared" si="545"/>
        <v>0</v>
      </c>
    </row>
    <row r="1000" spans="1:64" s="2" customFormat="1" ht="30" customHeight="1">
      <c r="A1000" s="29" t="str">
        <f t="shared" si="512"/>
        <v>Д</v>
      </c>
      <c r="B1000" s="29" t="str">
        <f t="shared" si="513"/>
        <v>А</v>
      </c>
      <c r="C1000" s="30" t="s">
        <v>306</v>
      </c>
      <c r="D1000" s="31" t="str">
        <f t="shared" si="514"/>
        <v>'09.06.01</v>
      </c>
      <c r="E1000" s="32" t="str">
        <f t="shared" si="515"/>
        <v>Теоретические основы информатики</v>
      </c>
      <c r="F1000" s="33" t="s">
        <v>154</v>
      </c>
      <c r="G1000" s="33"/>
      <c r="H1000" s="34"/>
      <c r="I1000" s="34"/>
      <c r="J1000" s="35" t="s">
        <v>296</v>
      </c>
      <c r="K1000" s="36">
        <v>7</v>
      </c>
      <c r="L1000" s="36"/>
      <c r="M1000" s="37" t="s">
        <v>297</v>
      </c>
      <c r="N1000" s="36"/>
      <c r="O1000" s="36"/>
      <c r="P1000" s="36"/>
      <c r="Q1000" s="37"/>
      <c r="R1000" s="36"/>
      <c r="S1000" s="36"/>
      <c r="T1000" s="36"/>
      <c r="U1000" s="36">
        <v>4</v>
      </c>
      <c r="V1000" s="36"/>
      <c r="W1000" s="39" t="str">
        <f t="shared" si="516"/>
        <v>НИВад</v>
      </c>
      <c r="X1000" s="36" t="s">
        <v>160</v>
      </c>
      <c r="Y1000" s="36">
        <v>1</v>
      </c>
      <c r="Z1000" s="36">
        <v>1</v>
      </c>
      <c r="AA1000" s="39">
        <f t="shared" si="517"/>
        <v>1</v>
      </c>
      <c r="AB1000" s="36">
        <v>1</v>
      </c>
      <c r="AC1000" s="36"/>
      <c r="AD1000" s="40">
        <f t="shared" si="518"/>
        <v>1</v>
      </c>
      <c r="AE1000" s="41">
        <f t="shared" si="519"/>
        <v>1</v>
      </c>
      <c r="AF1000" s="41">
        <f t="shared" si="520"/>
        <v>1</v>
      </c>
      <c r="AG1000" s="42" t="s">
        <v>80</v>
      </c>
      <c r="AH1000" s="37" t="s">
        <v>111</v>
      </c>
      <c r="AI1000" s="37" t="s">
        <v>94</v>
      </c>
      <c r="AJ1000" s="43" t="s">
        <v>223</v>
      </c>
      <c r="AK1000" s="37"/>
      <c r="AL1000" s="44">
        <f t="shared" si="521"/>
        <v>0</v>
      </c>
      <c r="AM1000" s="44">
        <f t="shared" si="522"/>
        <v>0</v>
      </c>
      <c r="AN1000" s="44">
        <f t="shared" si="523"/>
        <v>0</v>
      </c>
      <c r="AO1000" s="44">
        <f t="shared" si="524"/>
        <v>0</v>
      </c>
      <c r="AP1000" s="44">
        <f t="shared" si="525"/>
        <v>0</v>
      </c>
      <c r="AQ1000" s="44">
        <f t="shared" si="526"/>
        <v>0</v>
      </c>
      <c r="AR1000" s="44">
        <f t="shared" si="527"/>
        <v>0</v>
      </c>
      <c r="AS1000" s="44">
        <f t="shared" si="528"/>
        <v>0</v>
      </c>
      <c r="AT1000" s="44">
        <f t="shared" si="529"/>
        <v>0</v>
      </c>
      <c r="AU1000" s="44">
        <f t="shared" si="530"/>
        <v>0</v>
      </c>
      <c r="AV1000" s="44">
        <f>IF(M1000="ПП",РПП*AA1000*(U1000/1.5),IF(M1000="ВП",ВПр*AA1000*(U1000/1.5),IF(M1000="РПА",РПА*AA1000*(U1000/1.5),IF(M1000="КПА",кпа*AA1000*(U1000/1.5),0))))</f>
        <v>4</v>
      </c>
      <c r="AW1000" s="44">
        <f t="shared" si="531"/>
        <v>0</v>
      </c>
      <c r="AX1000" s="44">
        <f t="shared" si="532"/>
        <v>0</v>
      </c>
      <c r="AY1000" s="44">
        <f t="shared" si="533"/>
        <v>0</v>
      </c>
      <c r="AZ1000" s="44">
        <f t="shared" si="534"/>
        <v>0</v>
      </c>
      <c r="BA1000" s="44">
        <f t="shared" si="535"/>
        <v>0</v>
      </c>
      <c r="BB1000" s="44">
        <f t="shared" si="536"/>
        <v>0</v>
      </c>
      <c r="BC1000" s="44">
        <f t="shared" si="537"/>
        <v>0</v>
      </c>
      <c r="BD1000" s="44">
        <f t="shared" si="538"/>
        <v>0</v>
      </c>
      <c r="BE1000" s="45">
        <f t="shared" si="539"/>
        <v>4</v>
      </c>
      <c r="BF1000" s="46"/>
      <c r="BG1000" s="47">
        <f t="shared" si="540"/>
        <v>0</v>
      </c>
      <c r="BH1000" s="47">
        <f t="shared" si="541"/>
        <v>0</v>
      </c>
      <c r="BI1000" s="47">
        <f t="shared" si="542"/>
        <v>4</v>
      </c>
      <c r="BJ1000" s="48">
        <f t="shared" si="543"/>
        <v>0</v>
      </c>
      <c r="BK1000" s="48">
        <f t="shared" si="544"/>
        <v>0</v>
      </c>
      <c r="BL1000" s="48">
        <f t="shared" si="545"/>
        <v>0</v>
      </c>
    </row>
    <row r="1001" spans="1:64" s="2" customFormat="1" ht="30" customHeight="1">
      <c r="A1001" s="29" t="str">
        <f t="shared" si="512"/>
        <v>Д</v>
      </c>
      <c r="B1001" s="29" t="str">
        <f t="shared" si="513"/>
        <v>А</v>
      </c>
      <c r="C1001" s="30" t="s">
        <v>306</v>
      </c>
      <c r="D1001" s="31" t="str">
        <f t="shared" si="514"/>
        <v>'09.06.01</v>
      </c>
      <c r="E1001" s="32" t="str">
        <f t="shared" si="515"/>
        <v>Теоретические основы информатики</v>
      </c>
      <c r="F1001" s="33" t="s">
        <v>154</v>
      </c>
      <c r="G1001" s="33"/>
      <c r="H1001" s="34"/>
      <c r="I1001" s="34"/>
      <c r="J1001" s="35" t="s">
        <v>298</v>
      </c>
      <c r="K1001" s="36">
        <v>7</v>
      </c>
      <c r="L1001" s="36"/>
      <c r="M1001" s="37" t="s">
        <v>299</v>
      </c>
      <c r="N1001" s="36"/>
      <c r="O1001" s="36"/>
      <c r="P1001" s="36"/>
      <c r="Q1001" s="37"/>
      <c r="R1001" s="36"/>
      <c r="S1001" s="36"/>
      <c r="T1001" s="36"/>
      <c r="U1001" s="36"/>
      <c r="V1001" s="36">
        <v>26</v>
      </c>
      <c r="W1001" s="39" t="str">
        <f t="shared" si="516"/>
        <v>НИВад</v>
      </c>
      <c r="X1001" s="36" t="s">
        <v>160</v>
      </c>
      <c r="Y1001" s="36">
        <v>1</v>
      </c>
      <c r="Z1001" s="36">
        <v>1</v>
      </c>
      <c r="AA1001" s="39">
        <f t="shared" si="517"/>
        <v>3</v>
      </c>
      <c r="AB1001" s="36">
        <v>2</v>
      </c>
      <c r="AC1001" s="36">
        <v>1</v>
      </c>
      <c r="AD1001" s="40">
        <f t="shared" si="518"/>
        <v>1</v>
      </c>
      <c r="AE1001" s="41">
        <f t="shared" si="519"/>
        <v>1</v>
      </c>
      <c r="AF1001" s="41">
        <f t="shared" si="520"/>
        <v>3</v>
      </c>
      <c r="AG1001" s="42" t="s">
        <v>80</v>
      </c>
      <c r="AH1001" s="37" t="s">
        <v>81</v>
      </c>
      <c r="AI1001" s="37" t="s">
        <v>94</v>
      </c>
      <c r="AJ1001" s="43" t="s">
        <v>102</v>
      </c>
      <c r="AK1001" s="37"/>
      <c r="AL1001" s="44">
        <f t="shared" si="521"/>
        <v>0</v>
      </c>
      <c r="AM1001" s="44">
        <f t="shared" si="522"/>
        <v>0</v>
      </c>
      <c r="AN1001" s="44">
        <f t="shared" si="523"/>
        <v>0</v>
      </c>
      <c r="AO1001" s="44">
        <f t="shared" si="524"/>
        <v>0</v>
      </c>
      <c r="AP1001" s="44">
        <f t="shared" si="525"/>
        <v>0</v>
      </c>
      <c r="AQ1001" s="44">
        <f t="shared" si="526"/>
        <v>0</v>
      </c>
      <c r="AR1001" s="44">
        <f t="shared" si="527"/>
        <v>0</v>
      </c>
      <c r="AS1001" s="44">
        <f t="shared" si="528"/>
        <v>0</v>
      </c>
      <c r="AT1001" s="44">
        <f t="shared" si="529"/>
        <v>0</v>
      </c>
      <c r="AU1001" s="44">
        <f t="shared" si="530"/>
        <v>0</v>
      </c>
      <c r="AV1001" s="44">
        <f>IF(M1001="ПП",РПП*AA1001*(U1001/1.5),IF(M1001="ВП",ВПр*AA1001*(U1001/1.5),IF(M1001="РПА",РПА*AA1001*(U1001/1.5),IF(M1001="КПА",кпа*AA1001*(U1001/1.5),0))))</f>
        <v>0</v>
      </c>
      <c r="AW1001" s="44">
        <f t="shared" si="531"/>
        <v>30.333333333333332</v>
      </c>
      <c r="AX1001" s="44">
        <f t="shared" si="532"/>
        <v>0</v>
      </c>
      <c r="AY1001" s="44">
        <f t="shared" si="533"/>
        <v>0</v>
      </c>
      <c r="AZ1001" s="44">
        <f t="shared" si="534"/>
        <v>0</v>
      </c>
      <c r="BA1001" s="44">
        <f t="shared" si="535"/>
        <v>0</v>
      </c>
      <c r="BB1001" s="44">
        <f t="shared" si="536"/>
        <v>0</v>
      </c>
      <c r="BC1001" s="44">
        <f t="shared" si="537"/>
        <v>0</v>
      </c>
      <c r="BD1001" s="44">
        <f t="shared" si="538"/>
        <v>0</v>
      </c>
      <c r="BE1001" s="45">
        <f t="shared" si="539"/>
        <v>30.333333333333332</v>
      </c>
      <c r="BF1001" s="46"/>
      <c r="BG1001" s="47">
        <f t="shared" si="540"/>
        <v>0</v>
      </c>
      <c r="BH1001" s="47">
        <f t="shared" si="541"/>
        <v>0</v>
      </c>
      <c r="BI1001" s="47">
        <f t="shared" si="542"/>
        <v>30.333333333333332</v>
      </c>
      <c r="BJ1001" s="48">
        <f t="shared" si="543"/>
        <v>0</v>
      </c>
      <c r="BK1001" s="48">
        <f t="shared" si="544"/>
        <v>0</v>
      </c>
      <c r="BL1001" s="48">
        <f t="shared" si="545"/>
        <v>0</v>
      </c>
    </row>
    <row r="1002" spans="1:64" s="2" customFormat="1" ht="30" customHeight="1">
      <c r="A1002" s="29" t="str">
        <f t="shared" si="512"/>
        <v>Д</v>
      </c>
      <c r="B1002" s="29" t="str">
        <f t="shared" si="513"/>
        <v>А</v>
      </c>
      <c r="C1002" s="30" t="s">
        <v>306</v>
      </c>
      <c r="D1002" s="31" t="str">
        <f t="shared" si="514"/>
        <v>'09.06.01</v>
      </c>
      <c r="E1002" s="32" t="str">
        <f t="shared" si="515"/>
        <v>Теоретические основы информатики</v>
      </c>
      <c r="F1002" s="33" t="s">
        <v>154</v>
      </c>
      <c r="G1002" s="33"/>
      <c r="H1002" s="34"/>
      <c r="I1002" s="34"/>
      <c r="J1002" s="35" t="s">
        <v>298</v>
      </c>
      <c r="K1002" s="36">
        <v>7</v>
      </c>
      <c r="L1002" s="36"/>
      <c r="M1002" s="37" t="s">
        <v>299</v>
      </c>
      <c r="N1002" s="36"/>
      <c r="O1002" s="36"/>
      <c r="P1002" s="36"/>
      <c r="Q1002" s="37"/>
      <c r="R1002" s="36"/>
      <c r="S1002" s="36"/>
      <c r="T1002" s="36"/>
      <c r="U1002" s="36"/>
      <c r="V1002" s="36">
        <v>26</v>
      </c>
      <c r="W1002" s="39" t="str">
        <f t="shared" si="516"/>
        <v>НИВад</v>
      </c>
      <c r="X1002" s="36" t="s">
        <v>160</v>
      </c>
      <c r="Y1002" s="36">
        <v>1</v>
      </c>
      <c r="Z1002" s="36">
        <v>1</v>
      </c>
      <c r="AA1002" s="39">
        <f t="shared" si="517"/>
        <v>1</v>
      </c>
      <c r="AB1002" s="36">
        <v>1</v>
      </c>
      <c r="AC1002" s="36"/>
      <c r="AD1002" s="40">
        <f t="shared" si="518"/>
        <v>1</v>
      </c>
      <c r="AE1002" s="41">
        <f t="shared" si="519"/>
        <v>1</v>
      </c>
      <c r="AF1002" s="41">
        <f t="shared" si="520"/>
        <v>1</v>
      </c>
      <c r="AG1002" s="42" t="s">
        <v>80</v>
      </c>
      <c r="AH1002" s="37" t="s">
        <v>81</v>
      </c>
      <c r="AI1002" s="37" t="s">
        <v>94</v>
      </c>
      <c r="AJ1002" s="43" t="s">
        <v>121</v>
      </c>
      <c r="AK1002" s="37"/>
      <c r="AL1002" s="44">
        <f t="shared" si="521"/>
        <v>0</v>
      </c>
      <c r="AM1002" s="44">
        <f t="shared" si="522"/>
        <v>0</v>
      </c>
      <c r="AN1002" s="44">
        <f t="shared" si="523"/>
        <v>0</v>
      </c>
      <c r="AO1002" s="44">
        <f t="shared" si="524"/>
        <v>0</v>
      </c>
      <c r="AP1002" s="44">
        <f t="shared" si="525"/>
        <v>0</v>
      </c>
      <c r="AQ1002" s="44">
        <f t="shared" si="526"/>
        <v>0</v>
      </c>
      <c r="AR1002" s="44">
        <f t="shared" si="527"/>
        <v>0</v>
      </c>
      <c r="AS1002" s="44">
        <f t="shared" si="528"/>
        <v>0</v>
      </c>
      <c r="AT1002" s="44">
        <f t="shared" si="529"/>
        <v>0</v>
      </c>
      <c r="AU1002" s="44">
        <f t="shared" si="530"/>
        <v>0</v>
      </c>
      <c r="AV1002" s="44">
        <f>IF(M1002="ПП",РПП*AA1002*(U1002/1.5),IF(M1002="ВП",ВПр*AA1002*(U1002/1.5),IF(M1002="РПА",РПА*AA1002*(U1002/1.5),IF(M1002="КПА",кпа*AA1002*(U1002/1.5),0))))</f>
        <v>0</v>
      </c>
      <c r="AW1002" s="44">
        <f t="shared" si="531"/>
        <v>8.6666666666666661</v>
      </c>
      <c r="AX1002" s="44">
        <f t="shared" si="532"/>
        <v>0</v>
      </c>
      <c r="AY1002" s="44">
        <f t="shared" si="533"/>
        <v>0</v>
      </c>
      <c r="AZ1002" s="44">
        <f t="shared" si="534"/>
        <v>0</v>
      </c>
      <c r="BA1002" s="44">
        <f t="shared" si="535"/>
        <v>0</v>
      </c>
      <c r="BB1002" s="44">
        <f t="shared" si="536"/>
        <v>0</v>
      </c>
      <c r="BC1002" s="44">
        <f t="shared" si="537"/>
        <v>0</v>
      </c>
      <c r="BD1002" s="44">
        <f t="shared" si="538"/>
        <v>0</v>
      </c>
      <c r="BE1002" s="45">
        <f t="shared" si="539"/>
        <v>8.6666666666666661</v>
      </c>
      <c r="BF1002" s="46"/>
      <c r="BG1002" s="47">
        <f t="shared" si="540"/>
        <v>0</v>
      </c>
      <c r="BH1002" s="47">
        <f t="shared" si="541"/>
        <v>0</v>
      </c>
      <c r="BI1002" s="47">
        <f t="shared" si="542"/>
        <v>8.6666666666666661</v>
      </c>
      <c r="BJ1002" s="48">
        <f t="shared" si="543"/>
        <v>0</v>
      </c>
      <c r="BK1002" s="48">
        <f t="shared" si="544"/>
        <v>0</v>
      </c>
      <c r="BL1002" s="48">
        <f t="shared" si="545"/>
        <v>0</v>
      </c>
    </row>
    <row r="1003" spans="1:64" s="2" customFormat="1" ht="30" customHeight="1">
      <c r="A1003" s="29" t="str">
        <f t="shared" si="512"/>
        <v>Д</v>
      </c>
      <c r="B1003" s="29" t="str">
        <f t="shared" si="513"/>
        <v>А</v>
      </c>
      <c r="C1003" s="30" t="s">
        <v>306</v>
      </c>
      <c r="D1003" s="31" t="str">
        <f t="shared" si="514"/>
        <v>'09.06.01</v>
      </c>
      <c r="E1003" s="32" t="str">
        <f t="shared" si="515"/>
        <v>Теоретические основы информатики</v>
      </c>
      <c r="F1003" s="33" t="s">
        <v>154</v>
      </c>
      <c r="G1003" s="33"/>
      <c r="H1003" s="34"/>
      <c r="I1003" s="34"/>
      <c r="J1003" s="35" t="s">
        <v>298</v>
      </c>
      <c r="K1003" s="36">
        <v>7</v>
      </c>
      <c r="L1003" s="36"/>
      <c r="M1003" s="37" t="s">
        <v>299</v>
      </c>
      <c r="N1003" s="36"/>
      <c r="O1003" s="36"/>
      <c r="P1003" s="36"/>
      <c r="Q1003" s="37"/>
      <c r="R1003" s="36"/>
      <c r="S1003" s="36"/>
      <c r="T1003" s="36"/>
      <c r="U1003" s="36"/>
      <c r="V1003" s="36">
        <v>26</v>
      </c>
      <c r="W1003" s="39" t="str">
        <f t="shared" si="516"/>
        <v>НИВад</v>
      </c>
      <c r="X1003" s="36" t="s">
        <v>160</v>
      </c>
      <c r="Y1003" s="36">
        <v>1</v>
      </c>
      <c r="Z1003" s="36">
        <v>1</v>
      </c>
      <c r="AA1003" s="39">
        <f t="shared" si="517"/>
        <v>1</v>
      </c>
      <c r="AB1003" s="36">
        <v>1</v>
      </c>
      <c r="AC1003" s="36"/>
      <c r="AD1003" s="40">
        <f t="shared" si="518"/>
        <v>1</v>
      </c>
      <c r="AE1003" s="41">
        <f t="shared" si="519"/>
        <v>1</v>
      </c>
      <c r="AF1003" s="41">
        <f t="shared" si="520"/>
        <v>1</v>
      </c>
      <c r="AG1003" s="42" t="s">
        <v>80</v>
      </c>
      <c r="AH1003" s="37" t="s">
        <v>111</v>
      </c>
      <c r="AI1003" s="37" t="s">
        <v>94</v>
      </c>
      <c r="AJ1003" s="50" t="s">
        <v>223</v>
      </c>
      <c r="AK1003" s="37"/>
      <c r="AL1003" s="44">
        <f t="shared" si="521"/>
        <v>0</v>
      </c>
      <c r="AM1003" s="44">
        <f t="shared" si="522"/>
        <v>0</v>
      </c>
      <c r="AN1003" s="44">
        <f t="shared" si="523"/>
        <v>0</v>
      </c>
      <c r="AO1003" s="44">
        <f t="shared" si="524"/>
        <v>0</v>
      </c>
      <c r="AP1003" s="44">
        <f t="shared" si="525"/>
        <v>0</v>
      </c>
      <c r="AQ1003" s="44">
        <f t="shared" si="526"/>
        <v>0</v>
      </c>
      <c r="AR1003" s="44">
        <f t="shared" si="527"/>
        <v>0</v>
      </c>
      <c r="AS1003" s="44">
        <f t="shared" si="528"/>
        <v>0</v>
      </c>
      <c r="AT1003" s="44">
        <f t="shared" si="529"/>
        <v>0</v>
      </c>
      <c r="AU1003" s="44">
        <f t="shared" si="530"/>
        <v>0</v>
      </c>
      <c r="AV1003" s="44">
        <f>IF(M1003="ПП",РПП*AA1003*(U1003/1.5),IF(M1003="ВП",ВПр*AA1003*(U1003/1.5),IF(M1003="РПА",РПА*AA1003*(U1003/1.5),IF(M1003="КПА",кпа*AA1003*(U1003/1.5),0))))</f>
        <v>0</v>
      </c>
      <c r="AW1003" s="44">
        <f t="shared" si="531"/>
        <v>8.6666666666666661</v>
      </c>
      <c r="AX1003" s="44">
        <f t="shared" si="532"/>
        <v>0</v>
      </c>
      <c r="AY1003" s="44">
        <f t="shared" si="533"/>
        <v>0</v>
      </c>
      <c r="AZ1003" s="44">
        <f t="shared" si="534"/>
        <v>0</v>
      </c>
      <c r="BA1003" s="44">
        <f t="shared" si="535"/>
        <v>0</v>
      </c>
      <c r="BB1003" s="44">
        <f t="shared" si="536"/>
        <v>0</v>
      </c>
      <c r="BC1003" s="44">
        <f t="shared" si="537"/>
        <v>0</v>
      </c>
      <c r="BD1003" s="44">
        <f t="shared" si="538"/>
        <v>0</v>
      </c>
      <c r="BE1003" s="45">
        <f t="shared" si="539"/>
        <v>8.6666666666666661</v>
      </c>
      <c r="BF1003" s="46"/>
      <c r="BG1003" s="47">
        <f t="shared" si="540"/>
        <v>0</v>
      </c>
      <c r="BH1003" s="47">
        <f t="shared" si="541"/>
        <v>0</v>
      </c>
      <c r="BI1003" s="47">
        <f t="shared" si="542"/>
        <v>8.6666666666666661</v>
      </c>
      <c r="BJ1003" s="48">
        <f t="shared" si="543"/>
        <v>0</v>
      </c>
      <c r="BK1003" s="48">
        <f t="shared" si="544"/>
        <v>0</v>
      </c>
      <c r="BL1003" s="48">
        <f t="shared" si="545"/>
        <v>0</v>
      </c>
    </row>
    <row r="1004" spans="1:64" s="2" customFormat="1" ht="30" customHeight="1">
      <c r="A1004" s="29" t="str">
        <f t="shared" si="512"/>
        <v>Д</v>
      </c>
      <c r="B1004" s="29" t="str">
        <f t="shared" si="513"/>
        <v>А</v>
      </c>
      <c r="C1004" s="30" t="s">
        <v>306</v>
      </c>
      <c r="D1004" s="31" t="str">
        <f t="shared" si="514"/>
        <v>'09.06.01</v>
      </c>
      <c r="E1004" s="32" t="str">
        <f t="shared" si="515"/>
        <v>Теоретические основы информатики</v>
      </c>
      <c r="F1004" s="33" t="s">
        <v>154</v>
      </c>
      <c r="G1004" s="33"/>
      <c r="H1004" s="34"/>
      <c r="I1004" s="34"/>
      <c r="J1004" s="35" t="s">
        <v>300</v>
      </c>
      <c r="K1004" s="36">
        <v>8</v>
      </c>
      <c r="L1004" s="36"/>
      <c r="M1004" s="37" t="s">
        <v>297</v>
      </c>
      <c r="N1004" s="36"/>
      <c r="O1004" s="36"/>
      <c r="P1004" s="36"/>
      <c r="Q1004" s="37"/>
      <c r="R1004" s="36"/>
      <c r="S1004" s="36"/>
      <c r="T1004" s="36"/>
      <c r="U1004" s="36">
        <v>21</v>
      </c>
      <c r="V1004" s="36"/>
      <c r="W1004" s="39" t="str">
        <f t="shared" si="516"/>
        <v>НИВад</v>
      </c>
      <c r="X1004" s="36" t="s">
        <v>160</v>
      </c>
      <c r="Y1004" s="36">
        <v>1</v>
      </c>
      <c r="Z1004" s="36">
        <v>1</v>
      </c>
      <c r="AA1004" s="39">
        <f t="shared" si="517"/>
        <v>3</v>
      </c>
      <c r="AB1004" s="36">
        <v>2</v>
      </c>
      <c r="AC1004" s="36">
        <v>1</v>
      </c>
      <c r="AD1004" s="40">
        <f t="shared" si="518"/>
        <v>1</v>
      </c>
      <c r="AE1004" s="41">
        <f t="shared" si="519"/>
        <v>1</v>
      </c>
      <c r="AF1004" s="41">
        <f t="shared" si="520"/>
        <v>3</v>
      </c>
      <c r="AG1004" s="42" t="s">
        <v>80</v>
      </c>
      <c r="AH1004" s="37" t="s">
        <v>81</v>
      </c>
      <c r="AI1004" s="37" t="s">
        <v>94</v>
      </c>
      <c r="AJ1004" s="43" t="s">
        <v>102</v>
      </c>
      <c r="AK1004" s="37"/>
      <c r="AL1004" s="44">
        <f t="shared" si="521"/>
        <v>0</v>
      </c>
      <c r="AM1004" s="44">
        <f t="shared" si="522"/>
        <v>0</v>
      </c>
      <c r="AN1004" s="44">
        <f t="shared" si="523"/>
        <v>0</v>
      </c>
      <c r="AO1004" s="44">
        <f t="shared" si="524"/>
        <v>0</v>
      </c>
      <c r="AP1004" s="44">
        <f t="shared" si="525"/>
        <v>0</v>
      </c>
      <c r="AQ1004" s="44">
        <f t="shared" si="526"/>
        <v>0</v>
      </c>
      <c r="AR1004" s="44">
        <f t="shared" si="527"/>
        <v>0</v>
      </c>
      <c r="AS1004" s="44">
        <f t="shared" si="528"/>
        <v>0</v>
      </c>
      <c r="AT1004" s="44">
        <f t="shared" si="529"/>
        <v>0</v>
      </c>
      <c r="AU1004" s="44">
        <f t="shared" si="530"/>
        <v>0</v>
      </c>
      <c r="AV1004" s="44">
        <f>IF(M1004="ПП",РПП*AA1004*(U1004/1.5),IF(M1004="ВП",ВПр*AA1004*(U1004/1.5),IF(M1004="РПА",РПА*AA1004*(U1004/1.5),IF(M1004="КПА",кпа*AA1004*(U1004/1.5),0))))</f>
        <v>63</v>
      </c>
      <c r="AW1004" s="44">
        <f t="shared" si="531"/>
        <v>0</v>
      </c>
      <c r="AX1004" s="44">
        <f t="shared" si="532"/>
        <v>0</v>
      </c>
      <c r="AY1004" s="44">
        <f t="shared" si="533"/>
        <v>0</v>
      </c>
      <c r="AZ1004" s="44">
        <f t="shared" si="534"/>
        <v>0</v>
      </c>
      <c r="BA1004" s="44">
        <f t="shared" si="535"/>
        <v>0</v>
      </c>
      <c r="BB1004" s="44">
        <f t="shared" si="536"/>
        <v>0</v>
      </c>
      <c r="BC1004" s="44">
        <f t="shared" si="537"/>
        <v>0</v>
      </c>
      <c r="BD1004" s="44">
        <f t="shared" si="538"/>
        <v>0</v>
      </c>
      <c r="BE1004" s="45">
        <f t="shared" si="539"/>
        <v>63</v>
      </c>
      <c r="BF1004" s="46"/>
      <c r="BG1004" s="47">
        <f t="shared" si="540"/>
        <v>0</v>
      </c>
      <c r="BH1004" s="47">
        <f t="shared" si="541"/>
        <v>0</v>
      </c>
      <c r="BI1004" s="47">
        <f t="shared" si="542"/>
        <v>0</v>
      </c>
      <c r="BJ1004" s="48">
        <f t="shared" si="543"/>
        <v>0</v>
      </c>
      <c r="BK1004" s="48">
        <f t="shared" si="544"/>
        <v>0</v>
      </c>
      <c r="BL1004" s="48">
        <f t="shared" si="545"/>
        <v>63</v>
      </c>
    </row>
    <row r="1005" spans="1:64" s="2" customFormat="1" ht="30" customHeight="1">
      <c r="A1005" s="29" t="str">
        <f t="shared" si="512"/>
        <v>Д</v>
      </c>
      <c r="B1005" s="29" t="str">
        <f t="shared" si="513"/>
        <v>А</v>
      </c>
      <c r="C1005" s="30" t="s">
        <v>306</v>
      </c>
      <c r="D1005" s="31" t="str">
        <f t="shared" si="514"/>
        <v>'09.06.01</v>
      </c>
      <c r="E1005" s="32" t="str">
        <f t="shared" si="515"/>
        <v>Теоретические основы информатики</v>
      </c>
      <c r="F1005" s="33" t="s">
        <v>154</v>
      </c>
      <c r="G1005" s="33"/>
      <c r="H1005" s="34"/>
      <c r="I1005" s="34"/>
      <c r="J1005" s="35" t="s">
        <v>300</v>
      </c>
      <c r="K1005" s="36">
        <v>8</v>
      </c>
      <c r="L1005" s="36"/>
      <c r="M1005" s="37" t="s">
        <v>297</v>
      </c>
      <c r="N1005" s="36"/>
      <c r="O1005" s="36"/>
      <c r="P1005" s="36"/>
      <c r="Q1005" s="37"/>
      <c r="R1005" s="36"/>
      <c r="S1005" s="36"/>
      <c r="T1005" s="36"/>
      <c r="U1005" s="36">
        <v>21</v>
      </c>
      <c r="V1005" s="36"/>
      <c r="W1005" s="39" t="str">
        <f t="shared" si="516"/>
        <v>НИВад</v>
      </c>
      <c r="X1005" s="36" t="s">
        <v>160</v>
      </c>
      <c r="Y1005" s="36">
        <v>1</v>
      </c>
      <c r="Z1005" s="36">
        <v>1</v>
      </c>
      <c r="AA1005" s="39">
        <f t="shared" si="517"/>
        <v>1</v>
      </c>
      <c r="AB1005" s="36">
        <v>1</v>
      </c>
      <c r="AC1005" s="36"/>
      <c r="AD1005" s="40">
        <f t="shared" si="518"/>
        <v>1</v>
      </c>
      <c r="AE1005" s="41">
        <f t="shared" si="519"/>
        <v>1</v>
      </c>
      <c r="AF1005" s="41">
        <f t="shared" si="520"/>
        <v>1</v>
      </c>
      <c r="AG1005" s="42" t="s">
        <v>80</v>
      </c>
      <c r="AH1005" s="37" t="s">
        <v>81</v>
      </c>
      <c r="AI1005" s="37" t="s">
        <v>94</v>
      </c>
      <c r="AJ1005" s="51" t="s">
        <v>121</v>
      </c>
      <c r="AK1005" s="37"/>
      <c r="AL1005" s="44">
        <f t="shared" si="521"/>
        <v>0</v>
      </c>
      <c r="AM1005" s="44">
        <f t="shared" si="522"/>
        <v>0</v>
      </c>
      <c r="AN1005" s="44">
        <f t="shared" si="523"/>
        <v>0</v>
      </c>
      <c r="AO1005" s="44">
        <f t="shared" si="524"/>
        <v>0</v>
      </c>
      <c r="AP1005" s="44">
        <f t="shared" si="525"/>
        <v>0</v>
      </c>
      <c r="AQ1005" s="44">
        <f t="shared" si="526"/>
        <v>0</v>
      </c>
      <c r="AR1005" s="44">
        <f t="shared" si="527"/>
        <v>0</v>
      </c>
      <c r="AS1005" s="44">
        <f t="shared" si="528"/>
        <v>0</v>
      </c>
      <c r="AT1005" s="44">
        <f t="shared" si="529"/>
        <v>0</v>
      </c>
      <c r="AU1005" s="44">
        <f t="shared" si="530"/>
        <v>0</v>
      </c>
      <c r="AV1005" s="44">
        <f>IF(M1005="ПП",РПП*AA1005*(U1005/1.5),IF(M1005="ВП",ВПр*AA1005*(U1005/1.5),IF(M1005="РПА",РПА*AA1005*(U1005/1.5),IF(M1005="КПА",кпа*AA1005*(U1005/1.5),0))))</f>
        <v>21</v>
      </c>
      <c r="AW1005" s="44">
        <f t="shared" si="531"/>
        <v>0</v>
      </c>
      <c r="AX1005" s="44">
        <f t="shared" si="532"/>
        <v>0</v>
      </c>
      <c r="AY1005" s="44">
        <f t="shared" si="533"/>
        <v>0</v>
      </c>
      <c r="AZ1005" s="44">
        <f t="shared" si="534"/>
        <v>0</v>
      </c>
      <c r="BA1005" s="44">
        <f t="shared" si="535"/>
        <v>0</v>
      </c>
      <c r="BB1005" s="44">
        <f t="shared" si="536"/>
        <v>0</v>
      </c>
      <c r="BC1005" s="44">
        <f t="shared" si="537"/>
        <v>0</v>
      </c>
      <c r="BD1005" s="44">
        <f t="shared" si="538"/>
        <v>0</v>
      </c>
      <c r="BE1005" s="45">
        <f t="shared" si="539"/>
        <v>21</v>
      </c>
      <c r="BF1005" s="46"/>
      <c r="BG1005" s="47">
        <f t="shared" si="540"/>
        <v>0</v>
      </c>
      <c r="BH1005" s="47">
        <f t="shared" si="541"/>
        <v>0</v>
      </c>
      <c r="BI1005" s="47">
        <f t="shared" si="542"/>
        <v>0</v>
      </c>
      <c r="BJ1005" s="48">
        <f t="shared" si="543"/>
        <v>0</v>
      </c>
      <c r="BK1005" s="48">
        <f t="shared" si="544"/>
        <v>0</v>
      </c>
      <c r="BL1005" s="48">
        <f t="shared" si="545"/>
        <v>21</v>
      </c>
    </row>
    <row r="1006" spans="1:64" s="2" customFormat="1" ht="30" customHeight="1">
      <c r="A1006" s="29" t="str">
        <f t="shared" si="512"/>
        <v>Д</v>
      </c>
      <c r="B1006" s="29" t="str">
        <f t="shared" si="513"/>
        <v>А</v>
      </c>
      <c r="C1006" s="30" t="s">
        <v>306</v>
      </c>
      <c r="D1006" s="31" t="str">
        <f t="shared" si="514"/>
        <v>'09.06.01</v>
      </c>
      <c r="E1006" s="32" t="str">
        <f t="shared" si="515"/>
        <v>Теоретические основы информатики</v>
      </c>
      <c r="F1006" s="33" t="s">
        <v>154</v>
      </c>
      <c r="G1006" s="33"/>
      <c r="H1006" s="34"/>
      <c r="I1006" s="34"/>
      <c r="J1006" s="35" t="s">
        <v>300</v>
      </c>
      <c r="K1006" s="38">
        <v>8</v>
      </c>
      <c r="L1006" s="36"/>
      <c r="M1006" s="37" t="s">
        <v>297</v>
      </c>
      <c r="N1006" s="38"/>
      <c r="O1006" s="38"/>
      <c r="P1006" s="38"/>
      <c r="Q1006" s="37"/>
      <c r="R1006" s="38"/>
      <c r="S1006" s="38"/>
      <c r="T1006" s="38"/>
      <c r="U1006" s="38">
        <v>21</v>
      </c>
      <c r="V1006" s="38"/>
      <c r="W1006" s="39" t="str">
        <f t="shared" si="516"/>
        <v>НИВад</v>
      </c>
      <c r="X1006" s="36" t="s">
        <v>160</v>
      </c>
      <c r="Y1006" s="36">
        <v>1</v>
      </c>
      <c r="Z1006" s="36">
        <v>1</v>
      </c>
      <c r="AA1006" s="39">
        <f t="shared" si="517"/>
        <v>1</v>
      </c>
      <c r="AB1006" s="36">
        <v>1</v>
      </c>
      <c r="AC1006" s="36"/>
      <c r="AD1006" s="40">
        <f t="shared" si="518"/>
        <v>1</v>
      </c>
      <c r="AE1006" s="41">
        <f t="shared" si="519"/>
        <v>1</v>
      </c>
      <c r="AF1006" s="41">
        <f t="shared" si="520"/>
        <v>1</v>
      </c>
      <c r="AG1006" s="42" t="s">
        <v>80</v>
      </c>
      <c r="AH1006" s="37" t="s">
        <v>111</v>
      </c>
      <c r="AI1006" s="37" t="s">
        <v>94</v>
      </c>
      <c r="AJ1006" s="43" t="s">
        <v>223</v>
      </c>
      <c r="AK1006" s="37"/>
      <c r="AL1006" s="44">
        <f t="shared" si="521"/>
        <v>0</v>
      </c>
      <c r="AM1006" s="44">
        <f t="shared" si="522"/>
        <v>0</v>
      </c>
      <c r="AN1006" s="44">
        <f t="shared" si="523"/>
        <v>0</v>
      </c>
      <c r="AO1006" s="44">
        <f t="shared" si="524"/>
        <v>0</v>
      </c>
      <c r="AP1006" s="44">
        <f t="shared" si="525"/>
        <v>0</v>
      </c>
      <c r="AQ1006" s="44">
        <f t="shared" si="526"/>
        <v>0</v>
      </c>
      <c r="AR1006" s="44">
        <f t="shared" si="527"/>
        <v>0</v>
      </c>
      <c r="AS1006" s="44">
        <f t="shared" si="528"/>
        <v>0</v>
      </c>
      <c r="AT1006" s="44">
        <f t="shared" si="529"/>
        <v>0</v>
      </c>
      <c r="AU1006" s="44">
        <f t="shared" si="530"/>
        <v>0</v>
      </c>
      <c r="AV1006" s="44">
        <f>IF(M1006="ПП",РПП*AA1006*(U1006/1.5),IF(M1006="ВП",ВПр*AA1006*(U1006/1.5),IF(M1006="РПА",РПА*AA1006*(U1006/1.5),IF(M1006="КПА",кпа*AA1006*(U1006/1.5),0))))</f>
        <v>21</v>
      </c>
      <c r="AW1006" s="44">
        <f t="shared" si="531"/>
        <v>0</v>
      </c>
      <c r="AX1006" s="44">
        <f t="shared" si="532"/>
        <v>0</v>
      </c>
      <c r="AY1006" s="44">
        <f t="shared" si="533"/>
        <v>0</v>
      </c>
      <c r="AZ1006" s="44">
        <f t="shared" si="534"/>
        <v>0</v>
      </c>
      <c r="BA1006" s="44">
        <f t="shared" si="535"/>
        <v>0</v>
      </c>
      <c r="BB1006" s="44">
        <f t="shared" si="536"/>
        <v>0</v>
      </c>
      <c r="BC1006" s="44">
        <f t="shared" si="537"/>
        <v>0</v>
      </c>
      <c r="BD1006" s="44">
        <f t="shared" si="538"/>
        <v>0</v>
      </c>
      <c r="BE1006" s="45">
        <f t="shared" si="539"/>
        <v>21</v>
      </c>
      <c r="BF1006" s="46"/>
      <c r="BG1006" s="47">
        <f t="shared" si="540"/>
        <v>0</v>
      </c>
      <c r="BH1006" s="47">
        <f t="shared" si="541"/>
        <v>0</v>
      </c>
      <c r="BI1006" s="47">
        <f t="shared" si="542"/>
        <v>0</v>
      </c>
      <c r="BJ1006" s="48">
        <f t="shared" si="543"/>
        <v>0</v>
      </c>
      <c r="BK1006" s="48">
        <f t="shared" si="544"/>
        <v>0</v>
      </c>
      <c r="BL1006" s="48">
        <f t="shared" si="545"/>
        <v>21</v>
      </c>
    </row>
    <row r="1007" spans="1:64" s="2" customFormat="1" ht="30" customHeight="1">
      <c r="A1007" s="29" t="str">
        <f t="shared" si="512"/>
        <v>Д</v>
      </c>
      <c r="B1007" s="29" t="str">
        <f t="shared" si="513"/>
        <v>А</v>
      </c>
      <c r="C1007" s="30" t="s">
        <v>306</v>
      </c>
      <c r="D1007" s="31" t="str">
        <f t="shared" si="514"/>
        <v>'09.06.01</v>
      </c>
      <c r="E1007" s="32" t="str">
        <f t="shared" si="515"/>
        <v>Теоретические основы информатики</v>
      </c>
      <c r="F1007" s="33" t="s">
        <v>174</v>
      </c>
      <c r="G1007" s="33"/>
      <c r="H1007" s="34"/>
      <c r="I1007" s="34"/>
      <c r="J1007" s="35" t="s">
        <v>301</v>
      </c>
      <c r="K1007" s="52">
        <v>8</v>
      </c>
      <c r="L1007" s="36"/>
      <c r="M1007" s="37" t="s">
        <v>176</v>
      </c>
      <c r="N1007" s="52"/>
      <c r="O1007" s="52"/>
      <c r="P1007" s="52"/>
      <c r="Q1007" s="37"/>
      <c r="R1007" s="52"/>
      <c r="S1007" s="52"/>
      <c r="T1007" s="52"/>
      <c r="U1007" s="52"/>
      <c r="V1007" s="52"/>
      <c r="W1007" s="39" t="str">
        <f t="shared" si="516"/>
        <v>НИВад</v>
      </c>
      <c r="X1007" s="36" t="s">
        <v>160</v>
      </c>
      <c r="Y1007" s="36">
        <v>1</v>
      </c>
      <c r="Z1007" s="36">
        <v>1</v>
      </c>
      <c r="AA1007" s="39">
        <f t="shared" si="517"/>
        <v>3</v>
      </c>
      <c r="AB1007" s="36">
        <v>2</v>
      </c>
      <c r="AC1007" s="36">
        <v>1</v>
      </c>
      <c r="AD1007" s="40">
        <f t="shared" si="518"/>
        <v>1</v>
      </c>
      <c r="AE1007" s="41">
        <f t="shared" si="519"/>
        <v>1</v>
      </c>
      <c r="AF1007" s="41">
        <f t="shared" si="520"/>
        <v>3</v>
      </c>
      <c r="AG1007" s="42" t="s">
        <v>80</v>
      </c>
      <c r="AH1007" s="37" t="s">
        <v>81</v>
      </c>
      <c r="AI1007" s="37" t="s">
        <v>94</v>
      </c>
      <c r="AJ1007" s="43" t="s">
        <v>102</v>
      </c>
      <c r="AK1007" s="37"/>
      <c r="AL1007" s="44">
        <f t="shared" si="521"/>
        <v>0</v>
      </c>
      <c r="AM1007" s="44">
        <f t="shared" si="522"/>
        <v>0</v>
      </c>
      <c r="AN1007" s="44">
        <f t="shared" si="523"/>
        <v>0</v>
      </c>
      <c r="AO1007" s="44">
        <f t="shared" si="524"/>
        <v>0</v>
      </c>
      <c r="AP1007" s="44">
        <f t="shared" si="525"/>
        <v>0</v>
      </c>
      <c r="AQ1007" s="44">
        <f t="shared" si="526"/>
        <v>0</v>
      </c>
      <c r="AR1007" s="44">
        <f t="shared" si="527"/>
        <v>0</v>
      </c>
      <c r="AS1007" s="44">
        <f t="shared" si="528"/>
        <v>0</v>
      </c>
      <c r="AT1007" s="44">
        <f t="shared" si="529"/>
        <v>0</v>
      </c>
      <c r="AU1007" s="44">
        <f t="shared" si="530"/>
        <v>0</v>
      </c>
      <c r="AV1007" s="44">
        <f>IF(M1007="ПП",РПП*AA1007*(U1007/1.5),IF(M1007="ВП",ВПр*AA1007*(U1007/1.5),IF(M1007="РПА",РПА*AA1007*(U1007/1.5),IF(M1007="КПА",кпа*AA1007*(U1007/1.5),0))))</f>
        <v>0</v>
      </c>
      <c r="AW1007" s="44">
        <f t="shared" si="531"/>
        <v>0</v>
      </c>
      <c r="AX1007" s="44">
        <f t="shared" si="532"/>
        <v>0</v>
      </c>
      <c r="AY1007" s="44">
        <f t="shared" si="533"/>
        <v>0</v>
      </c>
      <c r="AZ1007" s="44">
        <f t="shared" si="534"/>
        <v>0</v>
      </c>
      <c r="BA1007" s="44">
        <f t="shared" si="535"/>
        <v>0</v>
      </c>
      <c r="BB1007" s="44">
        <f t="shared" si="536"/>
        <v>100</v>
      </c>
      <c r="BC1007" s="44">
        <f t="shared" si="537"/>
        <v>0</v>
      </c>
      <c r="BD1007" s="44">
        <f t="shared" si="538"/>
        <v>0</v>
      </c>
      <c r="BE1007" s="45">
        <f t="shared" si="539"/>
        <v>100</v>
      </c>
      <c r="BF1007" s="46"/>
      <c r="BG1007" s="47">
        <f t="shared" si="540"/>
        <v>0</v>
      </c>
      <c r="BH1007" s="47">
        <f t="shared" si="541"/>
        <v>0</v>
      </c>
      <c r="BI1007" s="47">
        <f t="shared" si="542"/>
        <v>0</v>
      </c>
      <c r="BJ1007" s="48">
        <f t="shared" si="543"/>
        <v>0</v>
      </c>
      <c r="BK1007" s="48">
        <f t="shared" si="544"/>
        <v>0</v>
      </c>
      <c r="BL1007" s="48">
        <f t="shared" si="545"/>
        <v>100</v>
      </c>
    </row>
    <row r="1008" spans="1:64" s="2" customFormat="1" ht="30" customHeight="1">
      <c r="A1008" s="29" t="str">
        <f t="shared" si="512"/>
        <v>Д</v>
      </c>
      <c r="B1008" s="29" t="str">
        <f t="shared" si="513"/>
        <v>А</v>
      </c>
      <c r="C1008" s="30" t="s">
        <v>306</v>
      </c>
      <c r="D1008" s="31" t="str">
        <f t="shared" si="514"/>
        <v>'09.06.01</v>
      </c>
      <c r="E1008" s="32" t="str">
        <f t="shared" si="515"/>
        <v>Теоретические основы информатики</v>
      </c>
      <c r="F1008" s="33" t="s">
        <v>174</v>
      </c>
      <c r="G1008" s="33"/>
      <c r="H1008" s="34"/>
      <c r="I1008" s="34"/>
      <c r="J1008" s="35" t="s">
        <v>301</v>
      </c>
      <c r="K1008" s="36">
        <v>8</v>
      </c>
      <c r="L1008" s="36"/>
      <c r="M1008" s="37" t="s">
        <v>176</v>
      </c>
      <c r="N1008" s="36"/>
      <c r="O1008" s="36"/>
      <c r="P1008" s="36"/>
      <c r="Q1008" s="37"/>
      <c r="R1008" s="38"/>
      <c r="S1008" s="38"/>
      <c r="T1008" s="38"/>
      <c r="U1008" s="38"/>
      <c r="V1008" s="38"/>
      <c r="W1008" s="39" t="str">
        <f t="shared" si="516"/>
        <v>НИВад</v>
      </c>
      <c r="X1008" s="36" t="s">
        <v>160</v>
      </c>
      <c r="Y1008" s="36">
        <v>1</v>
      </c>
      <c r="Z1008" s="36">
        <v>1</v>
      </c>
      <c r="AA1008" s="39">
        <f t="shared" si="517"/>
        <v>1</v>
      </c>
      <c r="AB1008" s="36">
        <v>1</v>
      </c>
      <c r="AC1008" s="36"/>
      <c r="AD1008" s="40">
        <f t="shared" si="518"/>
        <v>1</v>
      </c>
      <c r="AE1008" s="41">
        <f t="shared" si="519"/>
        <v>1</v>
      </c>
      <c r="AF1008" s="41">
        <f t="shared" si="520"/>
        <v>1</v>
      </c>
      <c r="AG1008" s="42" t="s">
        <v>80</v>
      </c>
      <c r="AH1008" s="37" t="s">
        <v>81</v>
      </c>
      <c r="AI1008" s="37" t="s">
        <v>94</v>
      </c>
      <c r="AJ1008" s="43" t="s">
        <v>121</v>
      </c>
      <c r="AK1008" s="37"/>
      <c r="AL1008" s="44">
        <f t="shared" si="521"/>
        <v>0</v>
      </c>
      <c r="AM1008" s="44">
        <f t="shared" si="522"/>
        <v>0</v>
      </c>
      <c r="AN1008" s="44">
        <f t="shared" si="523"/>
        <v>0</v>
      </c>
      <c r="AO1008" s="44">
        <f t="shared" si="524"/>
        <v>0</v>
      </c>
      <c r="AP1008" s="44">
        <f t="shared" si="525"/>
        <v>0</v>
      </c>
      <c r="AQ1008" s="44">
        <f t="shared" si="526"/>
        <v>0</v>
      </c>
      <c r="AR1008" s="44">
        <f t="shared" si="527"/>
        <v>0</v>
      </c>
      <c r="AS1008" s="44">
        <f t="shared" si="528"/>
        <v>0</v>
      </c>
      <c r="AT1008" s="44">
        <f t="shared" si="529"/>
        <v>0</v>
      </c>
      <c r="AU1008" s="44">
        <f t="shared" si="530"/>
        <v>0</v>
      </c>
      <c r="AV1008" s="44">
        <f>IF(M1008="ПП",РПП*AA1008*(U1008/1.5),IF(M1008="ВП",ВПр*AA1008*(U1008/1.5),IF(M1008="РПА",РПА*AA1008*(U1008/1.5),IF(M1008="КПА",кпа*AA1008*(U1008/1.5),0))))</f>
        <v>0</v>
      </c>
      <c r="AW1008" s="44">
        <f t="shared" si="531"/>
        <v>0</v>
      </c>
      <c r="AX1008" s="44">
        <f t="shared" si="532"/>
        <v>0</v>
      </c>
      <c r="AY1008" s="44">
        <f t="shared" si="533"/>
        <v>0</v>
      </c>
      <c r="AZ1008" s="44">
        <f t="shared" si="534"/>
        <v>0</v>
      </c>
      <c r="BA1008" s="44">
        <f t="shared" si="535"/>
        <v>0</v>
      </c>
      <c r="BB1008" s="44">
        <f t="shared" si="536"/>
        <v>30</v>
      </c>
      <c r="BC1008" s="44">
        <f t="shared" si="537"/>
        <v>0</v>
      </c>
      <c r="BD1008" s="44">
        <f t="shared" si="538"/>
        <v>0</v>
      </c>
      <c r="BE1008" s="45">
        <f t="shared" si="539"/>
        <v>30</v>
      </c>
      <c r="BF1008" s="46"/>
      <c r="BG1008" s="47">
        <f t="shared" si="540"/>
        <v>0</v>
      </c>
      <c r="BH1008" s="47">
        <f t="shared" si="541"/>
        <v>0</v>
      </c>
      <c r="BI1008" s="47">
        <f t="shared" si="542"/>
        <v>0</v>
      </c>
      <c r="BJ1008" s="48">
        <f t="shared" si="543"/>
        <v>0</v>
      </c>
      <c r="BK1008" s="48">
        <f t="shared" si="544"/>
        <v>0</v>
      </c>
      <c r="BL1008" s="48">
        <f t="shared" si="545"/>
        <v>30</v>
      </c>
    </row>
    <row r="1009" spans="1:64" s="2" customFormat="1" ht="30" customHeight="1">
      <c r="A1009" s="29" t="str">
        <f t="shared" si="512"/>
        <v>Д</v>
      </c>
      <c r="B1009" s="29" t="str">
        <f t="shared" si="513"/>
        <v>А</v>
      </c>
      <c r="C1009" s="30" t="s">
        <v>306</v>
      </c>
      <c r="D1009" s="31" t="str">
        <f t="shared" si="514"/>
        <v>'09.06.01</v>
      </c>
      <c r="E1009" s="32" t="str">
        <f t="shared" si="515"/>
        <v>Теоретические основы информатики</v>
      </c>
      <c r="F1009" s="33" t="s">
        <v>174</v>
      </c>
      <c r="G1009" s="33"/>
      <c r="H1009" s="34"/>
      <c r="I1009" s="34"/>
      <c r="J1009" s="35" t="s">
        <v>301</v>
      </c>
      <c r="K1009" s="36">
        <v>8</v>
      </c>
      <c r="L1009" s="36"/>
      <c r="M1009" s="37" t="s">
        <v>176</v>
      </c>
      <c r="N1009" s="36"/>
      <c r="O1009" s="36"/>
      <c r="P1009" s="36"/>
      <c r="Q1009" s="37"/>
      <c r="R1009" s="38"/>
      <c r="S1009" s="38"/>
      <c r="T1009" s="38"/>
      <c r="U1009" s="38"/>
      <c r="V1009" s="38"/>
      <c r="W1009" s="39" t="str">
        <f t="shared" si="516"/>
        <v>НИВад</v>
      </c>
      <c r="X1009" s="36" t="s">
        <v>160</v>
      </c>
      <c r="Y1009" s="36">
        <v>1</v>
      </c>
      <c r="Z1009" s="36">
        <v>1</v>
      </c>
      <c r="AA1009" s="39">
        <f t="shared" si="517"/>
        <v>1</v>
      </c>
      <c r="AB1009" s="36">
        <v>1</v>
      </c>
      <c r="AC1009" s="36"/>
      <c r="AD1009" s="40">
        <f t="shared" si="518"/>
        <v>1</v>
      </c>
      <c r="AE1009" s="41">
        <f t="shared" si="519"/>
        <v>1</v>
      </c>
      <c r="AF1009" s="41">
        <f t="shared" si="520"/>
        <v>1</v>
      </c>
      <c r="AG1009" s="42" t="s">
        <v>80</v>
      </c>
      <c r="AH1009" s="37" t="s">
        <v>111</v>
      </c>
      <c r="AI1009" s="37" t="s">
        <v>94</v>
      </c>
      <c r="AJ1009" s="43" t="s">
        <v>223</v>
      </c>
      <c r="AK1009" s="37"/>
      <c r="AL1009" s="44">
        <f t="shared" si="521"/>
        <v>0</v>
      </c>
      <c r="AM1009" s="44">
        <f t="shared" si="522"/>
        <v>0</v>
      </c>
      <c r="AN1009" s="44">
        <f t="shared" si="523"/>
        <v>0</v>
      </c>
      <c r="AO1009" s="44">
        <f t="shared" si="524"/>
        <v>0</v>
      </c>
      <c r="AP1009" s="44">
        <f t="shared" si="525"/>
        <v>0</v>
      </c>
      <c r="AQ1009" s="44">
        <f t="shared" si="526"/>
        <v>0</v>
      </c>
      <c r="AR1009" s="44">
        <f t="shared" si="527"/>
        <v>0</v>
      </c>
      <c r="AS1009" s="44">
        <f t="shared" si="528"/>
        <v>0</v>
      </c>
      <c r="AT1009" s="44">
        <f t="shared" si="529"/>
        <v>0</v>
      </c>
      <c r="AU1009" s="44">
        <f t="shared" si="530"/>
        <v>0</v>
      </c>
      <c r="AV1009" s="44">
        <f>IF(M1009="ПП",РПП*AA1009*(U1009/1.5),IF(M1009="ВП",ВПр*AA1009*(U1009/1.5),IF(M1009="РПА",РПА*AA1009*(U1009/1.5),IF(M1009="КПА",кпа*AA1009*(U1009/1.5),0))))</f>
        <v>0</v>
      </c>
      <c r="AW1009" s="44">
        <f t="shared" si="531"/>
        <v>0</v>
      </c>
      <c r="AX1009" s="44">
        <f t="shared" si="532"/>
        <v>0</v>
      </c>
      <c r="AY1009" s="44">
        <f t="shared" si="533"/>
        <v>0</v>
      </c>
      <c r="AZ1009" s="44">
        <f t="shared" si="534"/>
        <v>0</v>
      </c>
      <c r="BA1009" s="44">
        <f t="shared" si="535"/>
        <v>0</v>
      </c>
      <c r="BB1009" s="44">
        <f t="shared" si="536"/>
        <v>30</v>
      </c>
      <c r="BC1009" s="44">
        <f t="shared" si="537"/>
        <v>0</v>
      </c>
      <c r="BD1009" s="44">
        <f t="shared" si="538"/>
        <v>0</v>
      </c>
      <c r="BE1009" s="45">
        <f t="shared" si="539"/>
        <v>30</v>
      </c>
      <c r="BF1009" s="46"/>
      <c r="BG1009" s="47">
        <f t="shared" si="540"/>
        <v>0</v>
      </c>
      <c r="BH1009" s="47">
        <f t="shared" si="541"/>
        <v>0</v>
      </c>
      <c r="BI1009" s="47">
        <f t="shared" si="542"/>
        <v>0</v>
      </c>
      <c r="BJ1009" s="48">
        <f t="shared" si="543"/>
        <v>0</v>
      </c>
      <c r="BK1009" s="48">
        <f t="shared" si="544"/>
        <v>0</v>
      </c>
      <c r="BL1009" s="48">
        <f t="shared" si="545"/>
        <v>30</v>
      </c>
    </row>
    <row r="1010" spans="1:64" s="2" customFormat="1" ht="30" customHeight="1">
      <c r="A1010" s="29" t="str">
        <f t="shared" si="512"/>
        <v>Д</v>
      </c>
      <c r="B1010" s="29" t="str">
        <f t="shared" si="513"/>
        <v>А</v>
      </c>
      <c r="C1010" s="30" t="s">
        <v>306</v>
      </c>
      <c r="D1010" s="31" t="str">
        <f t="shared" si="514"/>
        <v>'09.06.01</v>
      </c>
      <c r="E1010" s="32" t="str">
        <f t="shared" si="515"/>
        <v>Теоретические основы информатики</v>
      </c>
      <c r="F1010" s="33" t="s">
        <v>174</v>
      </c>
      <c r="G1010" s="33"/>
      <c r="H1010" s="34"/>
      <c r="I1010" s="34"/>
      <c r="J1010" s="35" t="s">
        <v>302</v>
      </c>
      <c r="K1010" s="36">
        <v>8</v>
      </c>
      <c r="L1010" s="36"/>
      <c r="M1010" s="37" t="s">
        <v>178</v>
      </c>
      <c r="N1010" s="36"/>
      <c r="O1010" s="36"/>
      <c r="P1010" s="36"/>
      <c r="Q1010" s="37"/>
      <c r="R1010" s="38"/>
      <c r="S1010" s="38"/>
      <c r="T1010" s="38"/>
      <c r="U1010" s="38"/>
      <c r="V1010" s="38"/>
      <c r="W1010" s="39" t="str">
        <f t="shared" si="516"/>
        <v>НИВад</v>
      </c>
      <c r="X1010" s="36" t="s">
        <v>160</v>
      </c>
      <c r="Y1010" s="36">
        <v>1</v>
      </c>
      <c r="Z1010" s="36">
        <v>1</v>
      </c>
      <c r="AA1010" s="39">
        <f t="shared" si="517"/>
        <v>3</v>
      </c>
      <c r="AB1010" s="36">
        <v>2</v>
      </c>
      <c r="AC1010" s="36">
        <v>1</v>
      </c>
      <c r="AD1010" s="40">
        <f t="shared" si="518"/>
        <v>1</v>
      </c>
      <c r="AE1010" s="41">
        <f t="shared" si="519"/>
        <v>1</v>
      </c>
      <c r="AF1010" s="41">
        <f t="shared" si="520"/>
        <v>3</v>
      </c>
      <c r="AG1010" s="42" t="s">
        <v>80</v>
      </c>
      <c r="AH1010" s="37" t="s">
        <v>81</v>
      </c>
      <c r="AI1010" s="37" t="s">
        <v>94</v>
      </c>
      <c r="AJ1010" s="43" t="s">
        <v>102</v>
      </c>
      <c r="AK1010" s="37"/>
      <c r="AL1010" s="44">
        <f t="shared" si="521"/>
        <v>0</v>
      </c>
      <c r="AM1010" s="44">
        <f t="shared" si="522"/>
        <v>0</v>
      </c>
      <c r="AN1010" s="44">
        <f t="shared" si="523"/>
        <v>0</v>
      </c>
      <c r="AO1010" s="44">
        <f t="shared" si="524"/>
        <v>0</v>
      </c>
      <c r="AP1010" s="44">
        <f t="shared" si="525"/>
        <v>0</v>
      </c>
      <c r="AQ1010" s="44">
        <f t="shared" si="526"/>
        <v>0</v>
      </c>
      <c r="AR1010" s="44">
        <f t="shared" si="527"/>
        <v>0</v>
      </c>
      <c r="AS1010" s="44">
        <f t="shared" si="528"/>
        <v>0</v>
      </c>
      <c r="AT1010" s="44">
        <f t="shared" si="529"/>
        <v>0</v>
      </c>
      <c r="AU1010" s="44">
        <f t="shared" si="530"/>
        <v>0</v>
      </c>
      <c r="AV1010" s="44">
        <f>IF(M1010="ПП",РПП*AA1010*(U1010/1.5),IF(M1010="ВП",ВПр*AA1010*(U1010/1.5),IF(M1010="РПА",РПА*AA1010*(U1010/1.5),IF(M1010="КПА",кпа*AA1010*(U1010/1.5),0))))</f>
        <v>0</v>
      </c>
      <c r="AW1010" s="44">
        <f t="shared" si="531"/>
        <v>0</v>
      </c>
      <c r="AX1010" s="44">
        <f t="shared" si="532"/>
        <v>0</v>
      </c>
      <c r="AY1010" s="44">
        <f t="shared" si="533"/>
        <v>0</v>
      </c>
      <c r="AZ1010" s="44">
        <f t="shared" si="534"/>
        <v>0</v>
      </c>
      <c r="BA1010" s="44">
        <f t="shared" si="535"/>
        <v>0</v>
      </c>
      <c r="BB1010" s="44">
        <f t="shared" si="536"/>
        <v>0</v>
      </c>
      <c r="BC1010" s="44">
        <f t="shared" si="537"/>
        <v>18</v>
      </c>
      <c r="BD1010" s="44">
        <f t="shared" si="538"/>
        <v>0</v>
      </c>
      <c r="BE1010" s="45">
        <f t="shared" si="539"/>
        <v>18</v>
      </c>
      <c r="BF1010" s="46"/>
      <c r="BG1010" s="47">
        <f t="shared" si="540"/>
        <v>0</v>
      </c>
      <c r="BH1010" s="47">
        <f t="shared" si="541"/>
        <v>0</v>
      </c>
      <c r="BI1010" s="47">
        <f t="shared" si="542"/>
        <v>0</v>
      </c>
      <c r="BJ1010" s="48">
        <f t="shared" si="543"/>
        <v>0</v>
      </c>
      <c r="BK1010" s="48">
        <f t="shared" si="544"/>
        <v>0</v>
      </c>
      <c r="BL1010" s="48">
        <f t="shared" si="545"/>
        <v>18</v>
      </c>
    </row>
    <row r="1011" spans="1:64" s="2" customFormat="1" ht="30" customHeight="1">
      <c r="A1011" s="29" t="str">
        <f t="shared" si="512"/>
        <v>Д</v>
      </c>
      <c r="B1011" s="29" t="str">
        <f t="shared" si="513"/>
        <v>А</v>
      </c>
      <c r="C1011" s="30" t="s">
        <v>306</v>
      </c>
      <c r="D1011" s="31" t="str">
        <f t="shared" si="514"/>
        <v>'09.06.01</v>
      </c>
      <c r="E1011" s="32" t="str">
        <f t="shared" si="515"/>
        <v>Теоретические основы информатики</v>
      </c>
      <c r="F1011" s="33" t="s">
        <v>174</v>
      </c>
      <c r="G1011" s="33"/>
      <c r="H1011" s="34"/>
      <c r="I1011" s="34"/>
      <c r="J1011" s="35" t="s">
        <v>302</v>
      </c>
      <c r="K1011" s="36">
        <v>8</v>
      </c>
      <c r="L1011" s="36"/>
      <c r="M1011" s="37" t="s">
        <v>178</v>
      </c>
      <c r="N1011" s="36"/>
      <c r="O1011" s="36"/>
      <c r="P1011" s="36"/>
      <c r="Q1011" s="37"/>
      <c r="R1011" s="38"/>
      <c r="S1011" s="38"/>
      <c r="T1011" s="38"/>
      <c r="U1011" s="38"/>
      <c r="V1011" s="38"/>
      <c r="W1011" s="39" t="str">
        <f t="shared" si="516"/>
        <v>НИВад</v>
      </c>
      <c r="X1011" s="36" t="s">
        <v>160</v>
      </c>
      <c r="Y1011" s="36">
        <v>1</v>
      </c>
      <c r="Z1011" s="36">
        <v>1</v>
      </c>
      <c r="AA1011" s="39">
        <f t="shared" si="517"/>
        <v>1</v>
      </c>
      <c r="AB1011" s="36">
        <v>1</v>
      </c>
      <c r="AC1011" s="36"/>
      <c r="AD1011" s="40">
        <f t="shared" si="518"/>
        <v>1</v>
      </c>
      <c r="AE1011" s="41">
        <f t="shared" si="519"/>
        <v>1</v>
      </c>
      <c r="AF1011" s="41">
        <f t="shared" si="520"/>
        <v>1</v>
      </c>
      <c r="AG1011" s="42" t="s">
        <v>80</v>
      </c>
      <c r="AH1011" s="37" t="s">
        <v>81</v>
      </c>
      <c r="AI1011" s="37" t="s">
        <v>94</v>
      </c>
      <c r="AJ1011" s="43" t="s">
        <v>121</v>
      </c>
      <c r="AK1011" s="37"/>
      <c r="AL1011" s="44">
        <f t="shared" si="521"/>
        <v>0</v>
      </c>
      <c r="AM1011" s="44">
        <f t="shared" si="522"/>
        <v>0</v>
      </c>
      <c r="AN1011" s="44">
        <f t="shared" si="523"/>
        <v>0</v>
      </c>
      <c r="AO1011" s="44">
        <f t="shared" si="524"/>
        <v>0</v>
      </c>
      <c r="AP1011" s="44">
        <f t="shared" si="525"/>
        <v>0</v>
      </c>
      <c r="AQ1011" s="44">
        <f t="shared" si="526"/>
        <v>0</v>
      </c>
      <c r="AR1011" s="44">
        <f t="shared" si="527"/>
        <v>0</v>
      </c>
      <c r="AS1011" s="44">
        <f t="shared" si="528"/>
        <v>0</v>
      </c>
      <c r="AT1011" s="44">
        <f t="shared" si="529"/>
        <v>0</v>
      </c>
      <c r="AU1011" s="44">
        <f t="shared" si="530"/>
        <v>0</v>
      </c>
      <c r="AV1011" s="44">
        <f>IF(M1011="ПП",РПП*AA1011*(U1011/1.5),IF(M1011="ВП",ВПр*AA1011*(U1011/1.5),IF(M1011="РПА",РПА*AA1011*(U1011/1.5),IF(M1011="КПА",кпа*AA1011*(U1011/1.5),0))))</f>
        <v>0</v>
      </c>
      <c r="AW1011" s="44">
        <f t="shared" si="531"/>
        <v>0</v>
      </c>
      <c r="AX1011" s="44">
        <f t="shared" si="532"/>
        <v>0</v>
      </c>
      <c r="AY1011" s="44">
        <f t="shared" si="533"/>
        <v>0</v>
      </c>
      <c r="AZ1011" s="44">
        <f t="shared" si="534"/>
        <v>0</v>
      </c>
      <c r="BA1011" s="44">
        <f t="shared" si="535"/>
        <v>0</v>
      </c>
      <c r="BB1011" s="44">
        <f t="shared" si="536"/>
        <v>0</v>
      </c>
      <c r="BC1011" s="44">
        <f t="shared" si="537"/>
        <v>6</v>
      </c>
      <c r="BD1011" s="44">
        <f t="shared" si="538"/>
        <v>0</v>
      </c>
      <c r="BE1011" s="45">
        <f t="shared" si="539"/>
        <v>6</v>
      </c>
      <c r="BF1011" s="46"/>
      <c r="BG1011" s="47">
        <f t="shared" si="540"/>
        <v>0</v>
      </c>
      <c r="BH1011" s="47">
        <f t="shared" si="541"/>
        <v>0</v>
      </c>
      <c r="BI1011" s="47">
        <f t="shared" si="542"/>
        <v>0</v>
      </c>
      <c r="BJ1011" s="48">
        <f t="shared" si="543"/>
        <v>0</v>
      </c>
      <c r="BK1011" s="48">
        <f t="shared" si="544"/>
        <v>0</v>
      </c>
      <c r="BL1011" s="48">
        <f t="shared" si="545"/>
        <v>6</v>
      </c>
    </row>
    <row r="1012" spans="1:64" s="2" customFormat="1" ht="30" customHeight="1">
      <c r="A1012" s="29" t="str">
        <f t="shared" si="512"/>
        <v>Д</v>
      </c>
      <c r="B1012" s="29" t="str">
        <f t="shared" si="513"/>
        <v>А</v>
      </c>
      <c r="C1012" s="30" t="s">
        <v>306</v>
      </c>
      <c r="D1012" s="31" t="str">
        <f t="shared" si="514"/>
        <v>'09.06.01</v>
      </c>
      <c r="E1012" s="32" t="str">
        <f t="shared" si="515"/>
        <v>Теоретические основы информатики</v>
      </c>
      <c r="F1012" s="33" t="s">
        <v>174</v>
      </c>
      <c r="G1012" s="33"/>
      <c r="H1012" s="34"/>
      <c r="I1012" s="34"/>
      <c r="J1012" s="35" t="s">
        <v>302</v>
      </c>
      <c r="K1012" s="36">
        <v>8</v>
      </c>
      <c r="L1012" s="36"/>
      <c r="M1012" s="37" t="s">
        <v>178</v>
      </c>
      <c r="N1012" s="36"/>
      <c r="O1012" s="36"/>
      <c r="P1012" s="36"/>
      <c r="Q1012" s="37"/>
      <c r="R1012" s="38"/>
      <c r="S1012" s="38"/>
      <c r="T1012" s="38"/>
      <c r="U1012" s="38"/>
      <c r="V1012" s="38"/>
      <c r="W1012" s="39" t="str">
        <f t="shared" si="516"/>
        <v>НИВад</v>
      </c>
      <c r="X1012" s="36" t="s">
        <v>160</v>
      </c>
      <c r="Y1012" s="36">
        <v>1</v>
      </c>
      <c r="Z1012" s="36">
        <v>1</v>
      </c>
      <c r="AA1012" s="39">
        <f t="shared" si="517"/>
        <v>1</v>
      </c>
      <c r="AB1012" s="36">
        <v>1</v>
      </c>
      <c r="AC1012" s="36"/>
      <c r="AD1012" s="40">
        <f t="shared" si="518"/>
        <v>1</v>
      </c>
      <c r="AE1012" s="41">
        <f t="shared" si="519"/>
        <v>1</v>
      </c>
      <c r="AF1012" s="41">
        <f t="shared" si="520"/>
        <v>1</v>
      </c>
      <c r="AG1012" s="42" t="s">
        <v>80</v>
      </c>
      <c r="AH1012" s="37" t="s">
        <v>111</v>
      </c>
      <c r="AI1012" s="37" t="s">
        <v>94</v>
      </c>
      <c r="AJ1012" s="43" t="s">
        <v>223</v>
      </c>
      <c r="AK1012" s="37"/>
      <c r="AL1012" s="44">
        <f t="shared" si="521"/>
        <v>0</v>
      </c>
      <c r="AM1012" s="44">
        <f t="shared" si="522"/>
        <v>0</v>
      </c>
      <c r="AN1012" s="44">
        <f t="shared" si="523"/>
        <v>0</v>
      </c>
      <c r="AO1012" s="44">
        <f t="shared" si="524"/>
        <v>0</v>
      </c>
      <c r="AP1012" s="44">
        <f t="shared" si="525"/>
        <v>0</v>
      </c>
      <c r="AQ1012" s="44">
        <f t="shared" si="526"/>
        <v>0</v>
      </c>
      <c r="AR1012" s="44">
        <f t="shared" si="527"/>
        <v>0</v>
      </c>
      <c r="AS1012" s="44">
        <f t="shared" si="528"/>
        <v>0</v>
      </c>
      <c r="AT1012" s="44">
        <f t="shared" si="529"/>
        <v>0</v>
      </c>
      <c r="AU1012" s="44">
        <f t="shared" si="530"/>
        <v>0</v>
      </c>
      <c r="AV1012" s="44">
        <f>IF(M1012="ПП",РПП*AA1012*(U1012/1.5),IF(M1012="ВП",ВПр*AA1012*(U1012/1.5),IF(M1012="РПА",РПА*AA1012*(U1012/1.5),IF(M1012="КПА",кпа*AA1012*(U1012/1.5),0))))</f>
        <v>0</v>
      </c>
      <c r="AW1012" s="44">
        <f t="shared" si="531"/>
        <v>0</v>
      </c>
      <c r="AX1012" s="44">
        <f t="shared" si="532"/>
        <v>0</v>
      </c>
      <c r="AY1012" s="44">
        <f t="shared" si="533"/>
        <v>0</v>
      </c>
      <c r="AZ1012" s="44">
        <f t="shared" si="534"/>
        <v>0</v>
      </c>
      <c r="BA1012" s="44">
        <f t="shared" si="535"/>
        <v>0</v>
      </c>
      <c r="BB1012" s="44">
        <f t="shared" si="536"/>
        <v>0</v>
      </c>
      <c r="BC1012" s="44">
        <f t="shared" si="537"/>
        <v>6</v>
      </c>
      <c r="BD1012" s="44">
        <f t="shared" si="538"/>
        <v>0</v>
      </c>
      <c r="BE1012" s="45">
        <f t="shared" si="539"/>
        <v>6</v>
      </c>
      <c r="BF1012" s="46"/>
      <c r="BG1012" s="47">
        <f t="shared" si="540"/>
        <v>0</v>
      </c>
      <c r="BH1012" s="47">
        <f t="shared" si="541"/>
        <v>0</v>
      </c>
      <c r="BI1012" s="47">
        <f t="shared" si="542"/>
        <v>0</v>
      </c>
      <c r="BJ1012" s="48">
        <f t="shared" si="543"/>
        <v>0</v>
      </c>
      <c r="BK1012" s="48">
        <f t="shared" si="544"/>
        <v>0</v>
      </c>
      <c r="BL1012" s="48">
        <f t="shared" si="545"/>
        <v>6</v>
      </c>
    </row>
    <row r="1013" spans="1:64" s="2" customFormat="1" ht="30" customHeight="1">
      <c r="A1013" s="29" t="str">
        <f t="shared" si="512"/>
        <v>Д</v>
      </c>
      <c r="B1013" s="29" t="str">
        <f t="shared" si="513"/>
        <v>А</v>
      </c>
      <c r="C1013" s="30" t="s">
        <v>306</v>
      </c>
      <c r="D1013" s="31" t="str">
        <f t="shared" si="514"/>
        <v>'09.06.01</v>
      </c>
      <c r="E1013" s="32" t="str">
        <f t="shared" si="515"/>
        <v>Теоретические основы информатики</v>
      </c>
      <c r="F1013" s="33" t="s">
        <v>174</v>
      </c>
      <c r="G1013" s="33"/>
      <c r="H1013" s="34"/>
      <c r="I1013" s="34"/>
      <c r="J1013" s="35" t="s">
        <v>182</v>
      </c>
      <c r="K1013" s="36">
        <v>8</v>
      </c>
      <c r="L1013" s="36"/>
      <c r="M1013" s="37" t="s">
        <v>183</v>
      </c>
      <c r="N1013" s="36"/>
      <c r="O1013" s="36"/>
      <c r="P1013" s="36"/>
      <c r="Q1013" s="37"/>
      <c r="R1013" s="36"/>
      <c r="S1013" s="36"/>
      <c r="T1013" s="36"/>
      <c r="U1013" s="36"/>
      <c r="V1013" s="36"/>
      <c r="W1013" s="39" t="str">
        <f t="shared" si="516"/>
        <v>НИВад</v>
      </c>
      <c r="X1013" s="36" t="s">
        <v>307</v>
      </c>
      <c r="Y1013" s="36">
        <v>1</v>
      </c>
      <c r="Z1013" s="36">
        <v>2</v>
      </c>
      <c r="AA1013" s="39">
        <f t="shared" si="517"/>
        <v>10</v>
      </c>
      <c r="AB1013" s="36">
        <v>5</v>
      </c>
      <c r="AC1013" s="36">
        <v>5</v>
      </c>
      <c r="AD1013" s="40">
        <f t="shared" si="518"/>
        <v>1</v>
      </c>
      <c r="AE1013" s="41">
        <f t="shared" si="519"/>
        <v>1</v>
      </c>
      <c r="AF1013" s="41">
        <f t="shared" si="520"/>
        <v>10</v>
      </c>
      <c r="AG1013" s="42" t="s">
        <v>80</v>
      </c>
      <c r="AH1013" s="37" t="s">
        <v>169</v>
      </c>
      <c r="AI1013" s="37"/>
      <c r="AJ1013" s="43" t="s">
        <v>303</v>
      </c>
      <c r="AK1013" s="37"/>
      <c r="AL1013" s="44">
        <f t="shared" si="521"/>
        <v>0</v>
      </c>
      <c r="AM1013" s="44">
        <f t="shared" si="522"/>
        <v>0</v>
      </c>
      <c r="AN1013" s="44">
        <f t="shared" si="523"/>
        <v>0</v>
      </c>
      <c r="AO1013" s="44">
        <f t="shared" si="524"/>
        <v>0</v>
      </c>
      <c r="AP1013" s="44">
        <f t="shared" si="525"/>
        <v>0</v>
      </c>
      <c r="AQ1013" s="44">
        <f t="shared" si="526"/>
        <v>0</v>
      </c>
      <c r="AR1013" s="44">
        <f t="shared" si="527"/>
        <v>0</v>
      </c>
      <c r="AS1013" s="44">
        <f t="shared" si="528"/>
        <v>0</v>
      </c>
      <c r="AT1013" s="44">
        <f t="shared" si="529"/>
        <v>0</v>
      </c>
      <c r="AU1013" s="44">
        <f t="shared" si="530"/>
        <v>0</v>
      </c>
      <c r="AV1013" s="44">
        <f>IF(M1013="ПП",РПП*AA1013*(U1013/1.5),IF(M1013="ВП",ВПр*AA1013*(U1013/1.5),IF(M1013="РПА",РПА*AA1013*(U1013/1.5),IF(M1013="КПА",кпа*AA1013*(U1013/1.5),0))))</f>
        <v>0</v>
      </c>
      <c r="AW1013" s="44">
        <f t="shared" si="531"/>
        <v>0</v>
      </c>
      <c r="AX1013" s="44">
        <f t="shared" si="532"/>
        <v>0</v>
      </c>
      <c r="AY1013" s="44">
        <f t="shared" si="533"/>
        <v>0</v>
      </c>
      <c r="AZ1013" s="44">
        <f t="shared" si="534"/>
        <v>0</v>
      </c>
      <c r="BA1013" s="44">
        <f t="shared" si="535"/>
        <v>0</v>
      </c>
      <c r="BB1013" s="44">
        <f t="shared" si="536"/>
        <v>0</v>
      </c>
      <c r="BC1013" s="44">
        <f t="shared" si="537"/>
        <v>0</v>
      </c>
      <c r="BD1013" s="44">
        <f t="shared" si="538"/>
        <v>5</v>
      </c>
      <c r="BE1013" s="45">
        <f t="shared" si="539"/>
        <v>5</v>
      </c>
      <c r="BF1013" s="46"/>
      <c r="BG1013" s="47">
        <f t="shared" si="540"/>
        <v>0</v>
      </c>
      <c r="BH1013" s="47">
        <f t="shared" si="541"/>
        <v>0</v>
      </c>
      <c r="BI1013" s="47">
        <f t="shared" si="542"/>
        <v>0</v>
      </c>
      <c r="BJ1013" s="48">
        <f t="shared" si="543"/>
        <v>0</v>
      </c>
      <c r="BK1013" s="48">
        <f t="shared" si="544"/>
        <v>0</v>
      </c>
      <c r="BL1013" s="48">
        <f t="shared" si="545"/>
        <v>5</v>
      </c>
    </row>
    <row r="1014" spans="1:64" s="2" customFormat="1" ht="30" customHeight="1">
      <c r="A1014" s="29" t="str">
        <f t="shared" si="512"/>
        <v>Д</v>
      </c>
      <c r="B1014" s="29" t="str">
        <f t="shared" si="513"/>
        <v>А</v>
      </c>
      <c r="C1014" s="30" t="s">
        <v>306</v>
      </c>
      <c r="D1014" s="31" t="str">
        <f t="shared" si="514"/>
        <v>'09.06.01</v>
      </c>
      <c r="E1014" s="32" t="str">
        <f t="shared" si="515"/>
        <v>Теоретические основы информатики</v>
      </c>
      <c r="F1014" s="33" t="s">
        <v>174</v>
      </c>
      <c r="G1014" s="33"/>
      <c r="H1014" s="34"/>
      <c r="I1014" s="34"/>
      <c r="J1014" s="35" t="s">
        <v>185</v>
      </c>
      <c r="K1014" s="36">
        <v>8</v>
      </c>
      <c r="L1014" s="36"/>
      <c r="M1014" s="37" t="s">
        <v>186</v>
      </c>
      <c r="N1014" s="36"/>
      <c r="O1014" s="36"/>
      <c r="P1014" s="36"/>
      <c r="Q1014" s="37" t="s">
        <v>181</v>
      </c>
      <c r="R1014" s="36"/>
      <c r="S1014" s="36"/>
      <c r="T1014" s="36"/>
      <c r="U1014" s="36"/>
      <c r="V1014" s="36"/>
      <c r="W1014" s="39" t="str">
        <f t="shared" si="516"/>
        <v>НИВад</v>
      </c>
      <c r="X1014" s="36" t="s">
        <v>307</v>
      </c>
      <c r="Y1014" s="36">
        <v>1</v>
      </c>
      <c r="Z1014" s="36">
        <v>2</v>
      </c>
      <c r="AA1014" s="39">
        <f t="shared" si="517"/>
        <v>10</v>
      </c>
      <c r="AB1014" s="36">
        <v>5</v>
      </c>
      <c r="AC1014" s="36">
        <v>5</v>
      </c>
      <c r="AD1014" s="40">
        <f t="shared" si="518"/>
        <v>1</v>
      </c>
      <c r="AE1014" s="41">
        <f t="shared" si="519"/>
        <v>1</v>
      </c>
      <c r="AF1014" s="41">
        <f t="shared" si="520"/>
        <v>10</v>
      </c>
      <c r="AG1014" s="42" t="s">
        <v>80</v>
      </c>
      <c r="AH1014" s="37" t="s">
        <v>169</v>
      </c>
      <c r="AI1014" s="37"/>
      <c r="AJ1014" s="43" t="s">
        <v>188</v>
      </c>
      <c r="AK1014" s="37"/>
      <c r="AL1014" s="44">
        <f t="shared" si="521"/>
        <v>0</v>
      </c>
      <c r="AM1014" s="44">
        <f t="shared" si="522"/>
        <v>0</v>
      </c>
      <c r="AN1014" s="44">
        <f t="shared" si="523"/>
        <v>0</v>
      </c>
      <c r="AO1014" s="44">
        <f t="shared" si="524"/>
        <v>0</v>
      </c>
      <c r="AP1014" s="44">
        <f t="shared" si="525"/>
        <v>0</v>
      </c>
      <c r="AQ1014" s="44">
        <f t="shared" si="526"/>
        <v>0</v>
      </c>
      <c r="AR1014" s="44">
        <f t="shared" si="527"/>
        <v>0</v>
      </c>
      <c r="AS1014" s="44">
        <f t="shared" si="528"/>
        <v>0</v>
      </c>
      <c r="AT1014" s="44">
        <f t="shared" si="529"/>
        <v>0</v>
      </c>
      <c r="AU1014" s="44">
        <f t="shared" si="530"/>
        <v>0</v>
      </c>
      <c r="AV1014" s="44">
        <f>IF(M1014="ПП",РПП*AA1014*(U1014/1.5),IF(M1014="ВП",ВПр*AA1014*(U1014/1.5),IF(M1014="РПА",РПА*AA1014*(U1014/1.5),IF(M1014="КПА",кпа*AA1014*(U1014/1.5),0))))</f>
        <v>0</v>
      </c>
      <c r="AW1014" s="44">
        <f t="shared" si="531"/>
        <v>0</v>
      </c>
      <c r="AX1014" s="44">
        <f t="shared" si="532"/>
        <v>0</v>
      </c>
      <c r="AY1014" s="44">
        <f t="shared" si="533"/>
        <v>0</v>
      </c>
      <c r="AZ1014" s="44">
        <f t="shared" si="534"/>
        <v>0</v>
      </c>
      <c r="BA1014" s="44">
        <f t="shared" si="535"/>
        <v>0</v>
      </c>
      <c r="BB1014" s="44">
        <f t="shared" si="536"/>
        <v>0</v>
      </c>
      <c r="BC1014" s="44">
        <f t="shared" si="537"/>
        <v>0</v>
      </c>
      <c r="BD1014" s="44">
        <f t="shared" si="538"/>
        <v>2.5</v>
      </c>
      <c r="BE1014" s="45">
        <f t="shared" si="539"/>
        <v>2.5</v>
      </c>
      <c r="BF1014" s="46"/>
      <c r="BG1014" s="47">
        <f t="shared" si="540"/>
        <v>0</v>
      </c>
      <c r="BH1014" s="47">
        <f t="shared" si="541"/>
        <v>0</v>
      </c>
      <c r="BI1014" s="47">
        <f t="shared" si="542"/>
        <v>0</v>
      </c>
      <c r="BJ1014" s="48">
        <f t="shared" si="543"/>
        <v>0</v>
      </c>
      <c r="BK1014" s="48">
        <f t="shared" si="544"/>
        <v>0</v>
      </c>
      <c r="BL1014" s="48">
        <f t="shared" si="545"/>
        <v>2.5</v>
      </c>
    </row>
    <row r="1015" spans="1:64" s="2" customFormat="1" ht="30" customHeight="1">
      <c r="A1015" s="29" t="str">
        <f t="shared" si="512"/>
        <v>Д</v>
      </c>
      <c r="B1015" s="29" t="str">
        <f t="shared" si="513"/>
        <v>А</v>
      </c>
      <c r="C1015" s="30" t="s">
        <v>306</v>
      </c>
      <c r="D1015" s="31" t="str">
        <f t="shared" si="514"/>
        <v>'09.06.01</v>
      </c>
      <c r="E1015" s="32" t="str">
        <f t="shared" si="515"/>
        <v>Теоретические основы информатики</v>
      </c>
      <c r="F1015" s="33" t="s">
        <v>174</v>
      </c>
      <c r="G1015" s="33"/>
      <c r="H1015" s="34"/>
      <c r="I1015" s="34"/>
      <c r="J1015" s="35" t="s">
        <v>185</v>
      </c>
      <c r="K1015" s="36">
        <v>8</v>
      </c>
      <c r="L1015" s="36"/>
      <c r="M1015" s="37" t="s">
        <v>186</v>
      </c>
      <c r="N1015" s="36"/>
      <c r="O1015" s="36"/>
      <c r="P1015" s="36"/>
      <c r="Q1015" s="37" t="s">
        <v>181</v>
      </c>
      <c r="R1015" s="36"/>
      <c r="S1015" s="36"/>
      <c r="T1015" s="36"/>
      <c r="U1015" s="36"/>
      <c r="V1015" s="36"/>
      <c r="W1015" s="39" t="str">
        <f t="shared" si="516"/>
        <v>НИВад</v>
      </c>
      <c r="X1015" s="36" t="s">
        <v>307</v>
      </c>
      <c r="Y1015" s="36">
        <v>1</v>
      </c>
      <c r="Z1015" s="36">
        <v>2</v>
      </c>
      <c r="AA1015" s="39">
        <f t="shared" si="517"/>
        <v>10</v>
      </c>
      <c r="AB1015" s="36">
        <v>5</v>
      </c>
      <c r="AC1015" s="36">
        <v>5</v>
      </c>
      <c r="AD1015" s="40">
        <f t="shared" si="518"/>
        <v>1</v>
      </c>
      <c r="AE1015" s="41">
        <f t="shared" si="519"/>
        <v>1</v>
      </c>
      <c r="AF1015" s="41">
        <f t="shared" si="520"/>
        <v>10</v>
      </c>
      <c r="AG1015" s="42" t="s">
        <v>80</v>
      </c>
      <c r="AH1015" s="37" t="s">
        <v>169</v>
      </c>
      <c r="AI1015" s="37"/>
      <c r="AJ1015" s="43" t="s">
        <v>304</v>
      </c>
      <c r="AK1015" s="37"/>
      <c r="AL1015" s="44">
        <f t="shared" si="521"/>
        <v>0</v>
      </c>
      <c r="AM1015" s="44">
        <f t="shared" si="522"/>
        <v>0</v>
      </c>
      <c r="AN1015" s="44">
        <f t="shared" si="523"/>
        <v>0</v>
      </c>
      <c r="AO1015" s="44">
        <f t="shared" si="524"/>
        <v>0</v>
      </c>
      <c r="AP1015" s="44">
        <f t="shared" si="525"/>
        <v>0</v>
      </c>
      <c r="AQ1015" s="44">
        <f t="shared" si="526"/>
        <v>0</v>
      </c>
      <c r="AR1015" s="44">
        <f t="shared" si="527"/>
        <v>0</v>
      </c>
      <c r="AS1015" s="44">
        <f t="shared" si="528"/>
        <v>0</v>
      </c>
      <c r="AT1015" s="44">
        <f t="shared" si="529"/>
        <v>0</v>
      </c>
      <c r="AU1015" s="44">
        <f t="shared" si="530"/>
        <v>0</v>
      </c>
      <c r="AV1015" s="44">
        <f>IF(M1015="ПП",РПП*AA1015*(U1015/1.5),IF(M1015="ВП",ВПр*AA1015*(U1015/1.5),IF(M1015="РПА",РПА*AA1015*(U1015/1.5),IF(M1015="КПА",кпа*AA1015*(U1015/1.5),0))))</f>
        <v>0</v>
      </c>
      <c r="AW1015" s="44">
        <f t="shared" si="531"/>
        <v>0</v>
      </c>
      <c r="AX1015" s="44">
        <f t="shared" si="532"/>
        <v>0</v>
      </c>
      <c r="AY1015" s="44">
        <f t="shared" si="533"/>
        <v>0</v>
      </c>
      <c r="AZ1015" s="44">
        <f t="shared" si="534"/>
        <v>0</v>
      </c>
      <c r="BA1015" s="44">
        <f t="shared" si="535"/>
        <v>0</v>
      </c>
      <c r="BB1015" s="44">
        <f t="shared" si="536"/>
        <v>0</v>
      </c>
      <c r="BC1015" s="44">
        <f t="shared" si="537"/>
        <v>0</v>
      </c>
      <c r="BD1015" s="44">
        <f t="shared" si="538"/>
        <v>2.5</v>
      </c>
      <c r="BE1015" s="45">
        <f t="shared" si="539"/>
        <v>2.5</v>
      </c>
      <c r="BF1015" s="46"/>
      <c r="BG1015" s="47">
        <f t="shared" si="540"/>
        <v>0</v>
      </c>
      <c r="BH1015" s="47">
        <f t="shared" si="541"/>
        <v>0</v>
      </c>
      <c r="BI1015" s="47">
        <f t="shared" si="542"/>
        <v>0</v>
      </c>
      <c r="BJ1015" s="48">
        <f t="shared" si="543"/>
        <v>0</v>
      </c>
      <c r="BK1015" s="48">
        <f t="shared" si="544"/>
        <v>0</v>
      </c>
      <c r="BL1015" s="48">
        <f t="shared" si="545"/>
        <v>2.5</v>
      </c>
    </row>
    <row r="1016" spans="1:64" s="2" customFormat="1" ht="30" customHeight="1">
      <c r="A1016" s="29" t="str">
        <f t="shared" si="512"/>
        <v>Д</v>
      </c>
      <c r="B1016" s="29" t="str">
        <f t="shared" si="513"/>
        <v>А</v>
      </c>
      <c r="C1016" s="30" t="s">
        <v>306</v>
      </c>
      <c r="D1016" s="31" t="str">
        <f t="shared" si="514"/>
        <v>'09.06.01</v>
      </c>
      <c r="E1016" s="32" t="str">
        <f t="shared" si="515"/>
        <v>Теоретические основы информатики</v>
      </c>
      <c r="F1016" s="33" t="s">
        <v>174</v>
      </c>
      <c r="G1016" s="33"/>
      <c r="H1016" s="34"/>
      <c r="I1016" s="34"/>
      <c r="J1016" s="35" t="s">
        <v>185</v>
      </c>
      <c r="K1016" s="36">
        <v>8</v>
      </c>
      <c r="L1016" s="36"/>
      <c r="M1016" s="37" t="s">
        <v>186</v>
      </c>
      <c r="N1016" s="36"/>
      <c r="O1016" s="36"/>
      <c r="P1016" s="36"/>
      <c r="Q1016" s="37" t="s">
        <v>181</v>
      </c>
      <c r="R1016" s="36"/>
      <c r="S1016" s="36"/>
      <c r="T1016" s="36"/>
      <c r="U1016" s="36"/>
      <c r="V1016" s="36"/>
      <c r="W1016" s="39" t="str">
        <f t="shared" si="516"/>
        <v>НИВад</v>
      </c>
      <c r="X1016" s="36" t="s">
        <v>307</v>
      </c>
      <c r="Y1016" s="36">
        <v>1</v>
      </c>
      <c r="Z1016" s="36">
        <v>2</v>
      </c>
      <c r="AA1016" s="39">
        <f t="shared" si="517"/>
        <v>10</v>
      </c>
      <c r="AB1016" s="36">
        <v>5</v>
      </c>
      <c r="AC1016" s="36">
        <v>5</v>
      </c>
      <c r="AD1016" s="40">
        <f t="shared" si="518"/>
        <v>1</v>
      </c>
      <c r="AE1016" s="41">
        <f t="shared" si="519"/>
        <v>1</v>
      </c>
      <c r="AF1016" s="41">
        <f t="shared" si="520"/>
        <v>10</v>
      </c>
      <c r="AG1016" s="42" t="s">
        <v>80</v>
      </c>
      <c r="AH1016" s="37" t="s">
        <v>169</v>
      </c>
      <c r="AI1016" s="37"/>
      <c r="AJ1016" s="43" t="s">
        <v>184</v>
      </c>
      <c r="AK1016" s="37"/>
      <c r="AL1016" s="44">
        <f t="shared" si="521"/>
        <v>0</v>
      </c>
      <c r="AM1016" s="44">
        <f t="shared" si="522"/>
        <v>0</v>
      </c>
      <c r="AN1016" s="44">
        <f t="shared" si="523"/>
        <v>0</v>
      </c>
      <c r="AO1016" s="44">
        <f t="shared" si="524"/>
        <v>0</v>
      </c>
      <c r="AP1016" s="44">
        <f t="shared" si="525"/>
        <v>0</v>
      </c>
      <c r="AQ1016" s="44">
        <f t="shared" si="526"/>
        <v>0</v>
      </c>
      <c r="AR1016" s="44">
        <f t="shared" si="527"/>
        <v>0</v>
      </c>
      <c r="AS1016" s="44">
        <f t="shared" si="528"/>
        <v>0</v>
      </c>
      <c r="AT1016" s="44">
        <f t="shared" si="529"/>
        <v>0</v>
      </c>
      <c r="AU1016" s="44">
        <f t="shared" si="530"/>
        <v>0</v>
      </c>
      <c r="AV1016" s="44">
        <f>IF(M1016="ПП",РПП*AA1016*(U1016/1.5),IF(M1016="ВП",ВПр*AA1016*(U1016/1.5),IF(M1016="РПА",РПА*AA1016*(U1016/1.5),IF(M1016="КПА",кпа*AA1016*(U1016/1.5),0))))</f>
        <v>0</v>
      </c>
      <c r="AW1016" s="44">
        <f t="shared" si="531"/>
        <v>0</v>
      </c>
      <c r="AX1016" s="44">
        <f t="shared" si="532"/>
        <v>0</v>
      </c>
      <c r="AY1016" s="44">
        <f t="shared" si="533"/>
        <v>0</v>
      </c>
      <c r="AZ1016" s="44">
        <f t="shared" si="534"/>
        <v>0</v>
      </c>
      <c r="BA1016" s="44">
        <f t="shared" si="535"/>
        <v>0</v>
      </c>
      <c r="BB1016" s="44">
        <f t="shared" si="536"/>
        <v>0</v>
      </c>
      <c r="BC1016" s="44">
        <f t="shared" si="537"/>
        <v>0</v>
      </c>
      <c r="BD1016" s="44">
        <f t="shared" si="538"/>
        <v>2.5</v>
      </c>
      <c r="BE1016" s="45">
        <f t="shared" si="539"/>
        <v>2.5</v>
      </c>
      <c r="BF1016" s="46"/>
      <c r="BG1016" s="47">
        <f t="shared" si="540"/>
        <v>0</v>
      </c>
      <c r="BH1016" s="47">
        <f t="shared" si="541"/>
        <v>0</v>
      </c>
      <c r="BI1016" s="47">
        <f t="shared" si="542"/>
        <v>0</v>
      </c>
      <c r="BJ1016" s="48">
        <f t="shared" si="543"/>
        <v>0</v>
      </c>
      <c r="BK1016" s="48">
        <f t="shared" si="544"/>
        <v>0</v>
      </c>
      <c r="BL1016" s="48">
        <f t="shared" si="545"/>
        <v>2.5</v>
      </c>
    </row>
    <row r="1017" spans="1:64" s="2" customFormat="1" ht="30" customHeight="1">
      <c r="A1017" s="29" t="str">
        <f t="shared" si="512"/>
        <v>Д</v>
      </c>
      <c r="B1017" s="29" t="str">
        <f t="shared" si="513"/>
        <v>А</v>
      </c>
      <c r="C1017" s="30" t="s">
        <v>306</v>
      </c>
      <c r="D1017" s="31" t="str">
        <f t="shared" si="514"/>
        <v>'09.06.01</v>
      </c>
      <c r="E1017" s="32" t="str">
        <f t="shared" si="515"/>
        <v>Теоретические основы информатики</v>
      </c>
      <c r="F1017" s="33" t="s">
        <v>174</v>
      </c>
      <c r="G1017" s="33"/>
      <c r="H1017" s="34"/>
      <c r="I1017" s="34"/>
      <c r="J1017" s="35" t="s">
        <v>191</v>
      </c>
      <c r="K1017" s="36">
        <v>8</v>
      </c>
      <c r="L1017" s="36"/>
      <c r="M1017" s="37" t="s">
        <v>192</v>
      </c>
      <c r="N1017" s="36"/>
      <c r="O1017" s="36"/>
      <c r="P1017" s="36"/>
      <c r="Q1017" s="37" t="s">
        <v>181</v>
      </c>
      <c r="R1017" s="36"/>
      <c r="S1017" s="36"/>
      <c r="T1017" s="36"/>
      <c r="U1017" s="36"/>
      <c r="V1017" s="36"/>
      <c r="W1017" s="39" t="str">
        <f t="shared" si="516"/>
        <v>НИВад</v>
      </c>
      <c r="X1017" s="36" t="s">
        <v>307</v>
      </c>
      <c r="Y1017" s="36">
        <v>1</v>
      </c>
      <c r="Z1017" s="36">
        <v>2</v>
      </c>
      <c r="AA1017" s="39">
        <f t="shared" si="517"/>
        <v>10</v>
      </c>
      <c r="AB1017" s="36">
        <v>5</v>
      </c>
      <c r="AC1017" s="36">
        <v>5</v>
      </c>
      <c r="AD1017" s="40">
        <f t="shared" si="518"/>
        <v>1</v>
      </c>
      <c r="AE1017" s="41">
        <f t="shared" si="519"/>
        <v>1</v>
      </c>
      <c r="AF1017" s="41">
        <f t="shared" si="520"/>
        <v>10</v>
      </c>
      <c r="AG1017" s="42" t="s">
        <v>80</v>
      </c>
      <c r="AH1017" s="37" t="s">
        <v>100</v>
      </c>
      <c r="AI1017" s="37" t="s">
        <v>94</v>
      </c>
      <c r="AJ1017" s="43" t="s">
        <v>110</v>
      </c>
      <c r="AK1017" s="37"/>
      <c r="AL1017" s="44">
        <f t="shared" si="521"/>
        <v>0</v>
      </c>
      <c r="AM1017" s="44">
        <f t="shared" si="522"/>
        <v>0</v>
      </c>
      <c r="AN1017" s="44">
        <f t="shared" si="523"/>
        <v>0</v>
      </c>
      <c r="AO1017" s="44">
        <f t="shared" si="524"/>
        <v>0</v>
      </c>
      <c r="AP1017" s="44">
        <f t="shared" si="525"/>
        <v>0</v>
      </c>
      <c r="AQ1017" s="44">
        <f t="shared" si="526"/>
        <v>0</v>
      </c>
      <c r="AR1017" s="44">
        <f t="shared" si="527"/>
        <v>0</v>
      </c>
      <c r="AS1017" s="44">
        <f t="shared" si="528"/>
        <v>0</v>
      </c>
      <c r="AT1017" s="44">
        <f t="shared" si="529"/>
        <v>0</v>
      </c>
      <c r="AU1017" s="44">
        <f t="shared" si="530"/>
        <v>0</v>
      </c>
      <c r="AV1017" s="44">
        <f>IF(M1017="ПП",РПП*AA1017*(U1017/1.5),IF(M1017="ВП",ВПр*AA1017*(U1017/1.5),IF(M1017="РПА",РПА*AA1017*(U1017/1.5),IF(M1017="КПА",кпа*AA1017*(U1017/1.5),0))))</f>
        <v>0</v>
      </c>
      <c r="AW1017" s="44">
        <f t="shared" si="531"/>
        <v>0</v>
      </c>
      <c r="AX1017" s="44">
        <f t="shared" si="532"/>
        <v>0</v>
      </c>
      <c r="AY1017" s="44">
        <f t="shared" si="533"/>
        <v>0</v>
      </c>
      <c r="AZ1017" s="44">
        <f t="shared" si="534"/>
        <v>0</v>
      </c>
      <c r="BA1017" s="44">
        <f t="shared" si="535"/>
        <v>0</v>
      </c>
      <c r="BB1017" s="44">
        <f t="shared" si="536"/>
        <v>0</v>
      </c>
      <c r="BC1017" s="44">
        <f t="shared" si="537"/>
        <v>0</v>
      </c>
      <c r="BD1017" s="44">
        <f t="shared" si="538"/>
        <v>5</v>
      </c>
      <c r="BE1017" s="45">
        <f t="shared" si="539"/>
        <v>5</v>
      </c>
      <c r="BF1017" s="46"/>
      <c r="BG1017" s="47">
        <f t="shared" si="540"/>
        <v>0</v>
      </c>
      <c r="BH1017" s="47">
        <f t="shared" si="541"/>
        <v>0</v>
      </c>
      <c r="BI1017" s="47">
        <f t="shared" si="542"/>
        <v>0</v>
      </c>
      <c r="BJ1017" s="48">
        <f t="shared" si="543"/>
        <v>0</v>
      </c>
      <c r="BK1017" s="48">
        <f t="shared" si="544"/>
        <v>0</v>
      </c>
      <c r="BL1017" s="48">
        <f t="shared" si="545"/>
        <v>5</v>
      </c>
    </row>
    <row r="1018" spans="1:64" s="2" customFormat="1" ht="30" customHeight="1">
      <c r="A1018" s="29" t="str">
        <f t="shared" si="512"/>
        <v>Д</v>
      </c>
      <c r="B1018" s="29" t="str">
        <f t="shared" si="513"/>
        <v>А</v>
      </c>
      <c r="C1018" s="30" t="s">
        <v>306</v>
      </c>
      <c r="D1018" s="31" t="str">
        <f t="shared" si="514"/>
        <v>'09.06.01</v>
      </c>
      <c r="E1018" s="32" t="str">
        <f t="shared" si="515"/>
        <v>Теоретические основы информатики</v>
      </c>
      <c r="F1018" s="33" t="s">
        <v>174</v>
      </c>
      <c r="G1018" s="33"/>
      <c r="H1018" s="34"/>
      <c r="I1018" s="34"/>
      <c r="J1018" s="35" t="s">
        <v>185</v>
      </c>
      <c r="K1018" s="36">
        <v>8</v>
      </c>
      <c r="L1018" s="36"/>
      <c r="M1018" s="37" t="s">
        <v>186</v>
      </c>
      <c r="N1018" s="36"/>
      <c r="O1018" s="36"/>
      <c r="P1018" s="36"/>
      <c r="Q1018" s="37" t="s">
        <v>177</v>
      </c>
      <c r="R1018" s="36"/>
      <c r="S1018" s="36"/>
      <c r="T1018" s="36"/>
      <c r="U1018" s="36"/>
      <c r="V1018" s="36"/>
      <c r="W1018" s="39" t="str">
        <f t="shared" si="516"/>
        <v>НИВад</v>
      </c>
      <c r="X1018" s="36" t="s">
        <v>307</v>
      </c>
      <c r="Y1018" s="36">
        <v>1</v>
      </c>
      <c r="Z1018" s="36">
        <v>2</v>
      </c>
      <c r="AA1018" s="39">
        <f t="shared" si="517"/>
        <v>10</v>
      </c>
      <c r="AB1018" s="36">
        <v>5</v>
      </c>
      <c r="AC1018" s="36">
        <v>5</v>
      </c>
      <c r="AD1018" s="40">
        <f t="shared" si="518"/>
        <v>1</v>
      </c>
      <c r="AE1018" s="41">
        <f t="shared" si="519"/>
        <v>1</v>
      </c>
      <c r="AF1018" s="41">
        <f t="shared" si="520"/>
        <v>10</v>
      </c>
      <c r="AG1018" s="42" t="s">
        <v>80</v>
      </c>
      <c r="AH1018" s="37" t="s">
        <v>169</v>
      </c>
      <c r="AI1018" s="37"/>
      <c r="AJ1018" s="43" t="s">
        <v>188</v>
      </c>
      <c r="AK1018" s="37"/>
      <c r="AL1018" s="44">
        <f t="shared" si="521"/>
        <v>0</v>
      </c>
      <c r="AM1018" s="44">
        <f t="shared" si="522"/>
        <v>0</v>
      </c>
      <c r="AN1018" s="44">
        <f t="shared" si="523"/>
        <v>0</v>
      </c>
      <c r="AO1018" s="44">
        <f t="shared" si="524"/>
        <v>0</v>
      </c>
      <c r="AP1018" s="44">
        <f t="shared" si="525"/>
        <v>0</v>
      </c>
      <c r="AQ1018" s="44">
        <f t="shared" si="526"/>
        <v>0</v>
      </c>
      <c r="AR1018" s="44">
        <f t="shared" si="527"/>
        <v>0</v>
      </c>
      <c r="AS1018" s="44">
        <f t="shared" si="528"/>
        <v>0</v>
      </c>
      <c r="AT1018" s="44">
        <f t="shared" si="529"/>
        <v>0</v>
      </c>
      <c r="AU1018" s="44">
        <f t="shared" si="530"/>
        <v>0</v>
      </c>
      <c r="AV1018" s="44">
        <f>IF(M1018="ПП",РПП*AA1018*(U1018/1.5),IF(M1018="ВП",ВПр*AA1018*(U1018/1.5),IF(M1018="РПА",РПА*AA1018*(U1018/1.5),IF(M1018="КПА",кпа*AA1018*(U1018/1.5),0))))</f>
        <v>0</v>
      </c>
      <c r="AW1018" s="44">
        <f t="shared" si="531"/>
        <v>0</v>
      </c>
      <c r="AX1018" s="44">
        <f t="shared" si="532"/>
        <v>0</v>
      </c>
      <c r="AY1018" s="44">
        <f t="shared" si="533"/>
        <v>0</v>
      </c>
      <c r="AZ1018" s="44">
        <f t="shared" si="534"/>
        <v>0</v>
      </c>
      <c r="BA1018" s="44">
        <f t="shared" si="535"/>
        <v>0</v>
      </c>
      <c r="BB1018" s="44">
        <f t="shared" si="536"/>
        <v>0</v>
      </c>
      <c r="BC1018" s="44">
        <f t="shared" si="537"/>
        <v>0</v>
      </c>
      <c r="BD1018" s="44">
        <f t="shared" si="538"/>
        <v>2.5</v>
      </c>
      <c r="BE1018" s="45">
        <f t="shared" si="539"/>
        <v>2.5</v>
      </c>
      <c r="BF1018" s="46"/>
      <c r="BG1018" s="47">
        <f t="shared" si="540"/>
        <v>0</v>
      </c>
      <c r="BH1018" s="47">
        <f t="shared" si="541"/>
        <v>0</v>
      </c>
      <c r="BI1018" s="47">
        <f t="shared" si="542"/>
        <v>0</v>
      </c>
      <c r="BJ1018" s="48">
        <f t="shared" si="543"/>
        <v>0</v>
      </c>
      <c r="BK1018" s="48">
        <f t="shared" si="544"/>
        <v>0</v>
      </c>
      <c r="BL1018" s="48">
        <f t="shared" si="545"/>
        <v>2.5</v>
      </c>
    </row>
    <row r="1019" spans="1:64" s="2" customFormat="1" ht="30" customHeight="1">
      <c r="A1019" s="29" t="str">
        <f t="shared" si="512"/>
        <v>Д</v>
      </c>
      <c r="B1019" s="29" t="str">
        <f t="shared" si="513"/>
        <v>А</v>
      </c>
      <c r="C1019" s="30" t="s">
        <v>306</v>
      </c>
      <c r="D1019" s="31" t="str">
        <f t="shared" si="514"/>
        <v>'09.06.01</v>
      </c>
      <c r="E1019" s="32" t="str">
        <f t="shared" si="515"/>
        <v>Теоретические основы информатики</v>
      </c>
      <c r="F1019" s="33" t="s">
        <v>174</v>
      </c>
      <c r="G1019" s="33"/>
      <c r="H1019" s="34"/>
      <c r="I1019" s="34"/>
      <c r="J1019" s="35" t="s">
        <v>185</v>
      </c>
      <c r="K1019" s="36">
        <v>8</v>
      </c>
      <c r="L1019" s="36"/>
      <c r="M1019" s="37" t="s">
        <v>186</v>
      </c>
      <c r="N1019" s="36"/>
      <c r="O1019" s="36"/>
      <c r="P1019" s="36"/>
      <c r="Q1019" s="37" t="s">
        <v>177</v>
      </c>
      <c r="R1019" s="36"/>
      <c r="S1019" s="36"/>
      <c r="T1019" s="36"/>
      <c r="U1019" s="36"/>
      <c r="V1019" s="36"/>
      <c r="W1019" s="39" t="str">
        <f t="shared" si="516"/>
        <v>НИВад</v>
      </c>
      <c r="X1019" s="36" t="s">
        <v>307</v>
      </c>
      <c r="Y1019" s="36">
        <v>1</v>
      </c>
      <c r="Z1019" s="36">
        <v>2</v>
      </c>
      <c r="AA1019" s="39">
        <f t="shared" si="517"/>
        <v>10</v>
      </c>
      <c r="AB1019" s="36">
        <v>5</v>
      </c>
      <c r="AC1019" s="36">
        <v>5</v>
      </c>
      <c r="AD1019" s="40">
        <f t="shared" si="518"/>
        <v>1</v>
      </c>
      <c r="AE1019" s="41">
        <f t="shared" si="519"/>
        <v>1</v>
      </c>
      <c r="AF1019" s="41">
        <f t="shared" si="520"/>
        <v>10</v>
      </c>
      <c r="AG1019" s="42" t="s">
        <v>80</v>
      </c>
      <c r="AH1019" s="37" t="s">
        <v>169</v>
      </c>
      <c r="AI1019" s="37"/>
      <c r="AJ1019" s="43" t="s">
        <v>304</v>
      </c>
      <c r="AK1019" s="37"/>
      <c r="AL1019" s="44">
        <f t="shared" si="521"/>
        <v>0</v>
      </c>
      <c r="AM1019" s="44">
        <f t="shared" si="522"/>
        <v>0</v>
      </c>
      <c r="AN1019" s="44">
        <f t="shared" si="523"/>
        <v>0</v>
      </c>
      <c r="AO1019" s="44">
        <f t="shared" si="524"/>
        <v>0</v>
      </c>
      <c r="AP1019" s="44">
        <f t="shared" si="525"/>
        <v>0</v>
      </c>
      <c r="AQ1019" s="44">
        <f t="shared" si="526"/>
        <v>0</v>
      </c>
      <c r="AR1019" s="44">
        <f t="shared" si="527"/>
        <v>0</v>
      </c>
      <c r="AS1019" s="44">
        <f t="shared" si="528"/>
        <v>0</v>
      </c>
      <c r="AT1019" s="44">
        <f t="shared" si="529"/>
        <v>0</v>
      </c>
      <c r="AU1019" s="44">
        <f t="shared" si="530"/>
        <v>0</v>
      </c>
      <c r="AV1019" s="44">
        <f>IF(M1019="ПП",РПП*AA1019*(U1019/1.5),IF(M1019="ВП",ВПр*AA1019*(U1019/1.5),IF(M1019="РПА",РПА*AA1019*(U1019/1.5),IF(M1019="КПА",кпа*AA1019*(U1019/1.5),0))))</f>
        <v>0</v>
      </c>
      <c r="AW1019" s="44">
        <f t="shared" si="531"/>
        <v>0</v>
      </c>
      <c r="AX1019" s="44">
        <f t="shared" si="532"/>
        <v>0</v>
      </c>
      <c r="AY1019" s="44">
        <f t="shared" si="533"/>
        <v>0</v>
      </c>
      <c r="AZ1019" s="44">
        <f t="shared" si="534"/>
        <v>0</v>
      </c>
      <c r="BA1019" s="44">
        <f t="shared" si="535"/>
        <v>0</v>
      </c>
      <c r="BB1019" s="44">
        <f t="shared" si="536"/>
        <v>0</v>
      </c>
      <c r="BC1019" s="44">
        <f t="shared" si="537"/>
        <v>0</v>
      </c>
      <c r="BD1019" s="44">
        <f t="shared" si="538"/>
        <v>2.5</v>
      </c>
      <c r="BE1019" s="45">
        <f t="shared" si="539"/>
        <v>2.5</v>
      </c>
      <c r="BF1019" s="46"/>
      <c r="BG1019" s="47">
        <f t="shared" si="540"/>
        <v>0</v>
      </c>
      <c r="BH1019" s="47">
        <f t="shared" si="541"/>
        <v>0</v>
      </c>
      <c r="BI1019" s="47">
        <f t="shared" si="542"/>
        <v>0</v>
      </c>
      <c r="BJ1019" s="48">
        <f t="shared" si="543"/>
        <v>0</v>
      </c>
      <c r="BK1019" s="48">
        <f t="shared" si="544"/>
        <v>0</v>
      </c>
      <c r="BL1019" s="48">
        <f t="shared" si="545"/>
        <v>2.5</v>
      </c>
    </row>
    <row r="1020" spans="1:64" s="2" customFormat="1" ht="30" customHeight="1">
      <c r="A1020" s="29" t="str">
        <f t="shared" si="512"/>
        <v>Д</v>
      </c>
      <c r="B1020" s="29" t="str">
        <f t="shared" si="513"/>
        <v>А</v>
      </c>
      <c r="C1020" s="30" t="s">
        <v>306</v>
      </c>
      <c r="D1020" s="31" t="str">
        <f t="shared" si="514"/>
        <v>'09.06.01</v>
      </c>
      <c r="E1020" s="32" t="str">
        <f t="shared" si="515"/>
        <v>Теоретические основы информатики</v>
      </c>
      <c r="F1020" s="33" t="s">
        <v>174</v>
      </c>
      <c r="G1020" s="33"/>
      <c r="H1020" s="34"/>
      <c r="I1020" s="34"/>
      <c r="J1020" s="35" t="s">
        <v>185</v>
      </c>
      <c r="K1020" s="36">
        <v>8</v>
      </c>
      <c r="L1020" s="36"/>
      <c r="M1020" s="37" t="s">
        <v>186</v>
      </c>
      <c r="N1020" s="36"/>
      <c r="O1020" s="36"/>
      <c r="P1020" s="36"/>
      <c r="Q1020" s="37" t="s">
        <v>177</v>
      </c>
      <c r="R1020" s="36"/>
      <c r="S1020" s="36"/>
      <c r="T1020" s="36"/>
      <c r="U1020" s="36"/>
      <c r="V1020" s="36"/>
      <c r="W1020" s="39" t="str">
        <f t="shared" si="516"/>
        <v>НИВад</v>
      </c>
      <c r="X1020" s="36" t="s">
        <v>307</v>
      </c>
      <c r="Y1020" s="36">
        <v>1</v>
      </c>
      <c r="Z1020" s="36">
        <v>2</v>
      </c>
      <c r="AA1020" s="39">
        <f t="shared" si="517"/>
        <v>10</v>
      </c>
      <c r="AB1020" s="36">
        <v>5</v>
      </c>
      <c r="AC1020" s="36">
        <v>5</v>
      </c>
      <c r="AD1020" s="40">
        <f t="shared" si="518"/>
        <v>1</v>
      </c>
      <c r="AE1020" s="41">
        <f t="shared" si="519"/>
        <v>1</v>
      </c>
      <c r="AF1020" s="41">
        <f t="shared" si="520"/>
        <v>10</v>
      </c>
      <c r="AG1020" s="42" t="s">
        <v>80</v>
      </c>
      <c r="AH1020" s="37" t="s">
        <v>169</v>
      </c>
      <c r="AI1020" s="37"/>
      <c r="AJ1020" s="43" t="s">
        <v>184</v>
      </c>
      <c r="AK1020" s="37"/>
      <c r="AL1020" s="44">
        <f t="shared" si="521"/>
        <v>0</v>
      </c>
      <c r="AM1020" s="44">
        <f t="shared" si="522"/>
        <v>0</v>
      </c>
      <c r="AN1020" s="44">
        <f t="shared" si="523"/>
        <v>0</v>
      </c>
      <c r="AO1020" s="44">
        <f t="shared" si="524"/>
        <v>0</v>
      </c>
      <c r="AP1020" s="44">
        <f t="shared" si="525"/>
        <v>0</v>
      </c>
      <c r="AQ1020" s="44">
        <f t="shared" si="526"/>
        <v>0</v>
      </c>
      <c r="AR1020" s="44">
        <f t="shared" si="527"/>
        <v>0</v>
      </c>
      <c r="AS1020" s="44">
        <f t="shared" si="528"/>
        <v>0</v>
      </c>
      <c r="AT1020" s="44">
        <f t="shared" si="529"/>
        <v>0</v>
      </c>
      <c r="AU1020" s="44">
        <f t="shared" si="530"/>
        <v>0</v>
      </c>
      <c r="AV1020" s="44">
        <f>IF(M1020="ПП",РПП*AA1020*(U1020/1.5),IF(M1020="ВП",ВПр*AA1020*(U1020/1.5),IF(M1020="РПА",РПА*AA1020*(U1020/1.5),IF(M1020="КПА",кпа*AA1020*(U1020/1.5),0))))</f>
        <v>0</v>
      </c>
      <c r="AW1020" s="44">
        <f t="shared" si="531"/>
        <v>0</v>
      </c>
      <c r="AX1020" s="44">
        <f t="shared" si="532"/>
        <v>0</v>
      </c>
      <c r="AY1020" s="44">
        <f t="shared" si="533"/>
        <v>0</v>
      </c>
      <c r="AZ1020" s="44">
        <f t="shared" si="534"/>
        <v>0</v>
      </c>
      <c r="BA1020" s="44">
        <f t="shared" si="535"/>
        <v>0</v>
      </c>
      <c r="BB1020" s="44">
        <f t="shared" si="536"/>
        <v>0</v>
      </c>
      <c r="BC1020" s="44">
        <f t="shared" si="537"/>
        <v>0</v>
      </c>
      <c r="BD1020" s="44">
        <f t="shared" si="538"/>
        <v>2.5</v>
      </c>
      <c r="BE1020" s="45">
        <f t="shared" si="539"/>
        <v>2.5</v>
      </c>
      <c r="BF1020" s="46"/>
      <c r="BG1020" s="47">
        <f t="shared" si="540"/>
        <v>0</v>
      </c>
      <c r="BH1020" s="47">
        <f t="shared" si="541"/>
        <v>0</v>
      </c>
      <c r="BI1020" s="47">
        <f t="shared" si="542"/>
        <v>0</v>
      </c>
      <c r="BJ1020" s="48">
        <f t="shared" si="543"/>
        <v>0</v>
      </c>
      <c r="BK1020" s="48">
        <f t="shared" si="544"/>
        <v>0</v>
      </c>
      <c r="BL1020" s="48">
        <f t="shared" si="545"/>
        <v>2.5</v>
      </c>
    </row>
    <row r="1021" spans="1:64" s="2" customFormat="1" ht="30" customHeight="1">
      <c r="A1021" s="29" t="str">
        <f t="shared" si="512"/>
        <v>Д</v>
      </c>
      <c r="B1021" s="29" t="str">
        <f t="shared" si="513"/>
        <v>А</v>
      </c>
      <c r="C1021" s="30" t="s">
        <v>306</v>
      </c>
      <c r="D1021" s="31" t="str">
        <f t="shared" si="514"/>
        <v>'09.06.01</v>
      </c>
      <c r="E1021" s="32" t="str">
        <f t="shared" si="515"/>
        <v>Теоретические основы информатики</v>
      </c>
      <c r="F1021" s="33" t="s">
        <v>174</v>
      </c>
      <c r="G1021" s="33"/>
      <c r="H1021" s="34"/>
      <c r="I1021" s="34"/>
      <c r="J1021" s="35" t="s">
        <v>191</v>
      </c>
      <c r="K1021" s="36">
        <v>8</v>
      </c>
      <c r="L1021" s="36"/>
      <c r="M1021" s="37" t="s">
        <v>192</v>
      </c>
      <c r="N1021" s="36"/>
      <c r="O1021" s="36"/>
      <c r="P1021" s="36"/>
      <c r="Q1021" s="37" t="s">
        <v>177</v>
      </c>
      <c r="R1021" s="36"/>
      <c r="S1021" s="36"/>
      <c r="T1021" s="36"/>
      <c r="U1021" s="36"/>
      <c r="V1021" s="36"/>
      <c r="W1021" s="39" t="str">
        <f t="shared" si="516"/>
        <v>НИВад</v>
      </c>
      <c r="X1021" s="36" t="s">
        <v>307</v>
      </c>
      <c r="Y1021" s="36">
        <v>1</v>
      </c>
      <c r="Z1021" s="36">
        <v>2</v>
      </c>
      <c r="AA1021" s="39">
        <f t="shared" si="517"/>
        <v>10</v>
      </c>
      <c r="AB1021" s="36">
        <v>5</v>
      </c>
      <c r="AC1021" s="36">
        <v>5</v>
      </c>
      <c r="AD1021" s="40">
        <f t="shared" si="518"/>
        <v>1</v>
      </c>
      <c r="AE1021" s="41">
        <f t="shared" si="519"/>
        <v>1</v>
      </c>
      <c r="AF1021" s="41">
        <f t="shared" si="520"/>
        <v>10</v>
      </c>
      <c r="AG1021" s="42" t="s">
        <v>80</v>
      </c>
      <c r="AH1021" s="37" t="s">
        <v>100</v>
      </c>
      <c r="AI1021" s="37" t="s">
        <v>94</v>
      </c>
      <c r="AJ1021" s="43" t="s">
        <v>110</v>
      </c>
      <c r="AK1021" s="37"/>
      <c r="AL1021" s="44">
        <f t="shared" si="521"/>
        <v>0</v>
      </c>
      <c r="AM1021" s="44">
        <f t="shared" si="522"/>
        <v>0</v>
      </c>
      <c r="AN1021" s="44">
        <f t="shared" si="523"/>
        <v>0</v>
      </c>
      <c r="AO1021" s="44">
        <f t="shared" si="524"/>
        <v>0</v>
      </c>
      <c r="AP1021" s="44">
        <f t="shared" si="525"/>
        <v>0</v>
      </c>
      <c r="AQ1021" s="44">
        <f t="shared" si="526"/>
        <v>0</v>
      </c>
      <c r="AR1021" s="44">
        <f t="shared" si="527"/>
        <v>0</v>
      </c>
      <c r="AS1021" s="44">
        <f t="shared" si="528"/>
        <v>0</v>
      </c>
      <c r="AT1021" s="44">
        <f t="shared" si="529"/>
        <v>0</v>
      </c>
      <c r="AU1021" s="44">
        <f t="shared" si="530"/>
        <v>0</v>
      </c>
      <c r="AV1021" s="44">
        <f>IF(M1021="ПП",РПП*AA1021*(U1021/1.5),IF(M1021="ВП",ВПр*AA1021*(U1021/1.5),IF(M1021="РПА",РПА*AA1021*(U1021/1.5),IF(M1021="КПА",кпа*AA1021*(U1021/1.5),0))))</f>
        <v>0</v>
      </c>
      <c r="AW1021" s="44">
        <f t="shared" si="531"/>
        <v>0</v>
      </c>
      <c r="AX1021" s="44">
        <f t="shared" si="532"/>
        <v>0</v>
      </c>
      <c r="AY1021" s="44">
        <f t="shared" si="533"/>
        <v>0</v>
      </c>
      <c r="AZ1021" s="44">
        <f t="shared" si="534"/>
        <v>0</v>
      </c>
      <c r="BA1021" s="44">
        <f t="shared" si="535"/>
        <v>0</v>
      </c>
      <c r="BB1021" s="44">
        <f t="shared" si="536"/>
        <v>0</v>
      </c>
      <c r="BC1021" s="44">
        <f t="shared" si="537"/>
        <v>0</v>
      </c>
      <c r="BD1021" s="44">
        <f t="shared" si="538"/>
        <v>5</v>
      </c>
      <c r="BE1021" s="45">
        <f t="shared" si="539"/>
        <v>5</v>
      </c>
      <c r="BF1021" s="46"/>
      <c r="BG1021" s="47">
        <f t="shared" si="540"/>
        <v>0</v>
      </c>
      <c r="BH1021" s="47">
        <f t="shared" si="541"/>
        <v>0</v>
      </c>
      <c r="BI1021" s="47">
        <f t="shared" si="542"/>
        <v>0</v>
      </c>
      <c r="BJ1021" s="48">
        <f t="shared" si="543"/>
        <v>0</v>
      </c>
      <c r="BK1021" s="48">
        <f t="shared" si="544"/>
        <v>0</v>
      </c>
      <c r="BL1021" s="48">
        <f t="shared" si="545"/>
        <v>5</v>
      </c>
    </row>
    <row r="1022" spans="1:64" s="2" customFormat="1" ht="30" customHeight="1">
      <c r="A1022" s="29" t="str">
        <f t="shared" si="512"/>
        <v>Д</v>
      </c>
      <c r="B1022" s="29" t="str">
        <f t="shared" si="513"/>
        <v>А</v>
      </c>
      <c r="C1022" s="30" t="s">
        <v>308</v>
      </c>
      <c r="D1022" s="31" t="str">
        <f t="shared" si="514"/>
        <v>'1.2.2.</v>
      </c>
      <c r="E1022" s="32" t="str">
        <f t="shared" si="515"/>
        <v>Математическое моделирование, численные методы и комплексы программ</v>
      </c>
      <c r="F1022" s="33" t="s">
        <v>74</v>
      </c>
      <c r="G1022" s="33"/>
      <c r="H1022" s="34"/>
      <c r="I1022" s="34"/>
      <c r="J1022" s="35" t="s">
        <v>309</v>
      </c>
      <c r="K1022" s="36">
        <v>2</v>
      </c>
      <c r="L1022" s="36">
        <v>1</v>
      </c>
      <c r="M1022" s="37" t="s">
        <v>78</v>
      </c>
      <c r="N1022" s="36">
        <v>12</v>
      </c>
      <c r="O1022" s="36"/>
      <c r="P1022" s="36"/>
      <c r="Q1022" s="37"/>
      <c r="R1022" s="36"/>
      <c r="S1022" s="36"/>
      <c r="T1022" s="36"/>
      <c r="U1022" s="36"/>
      <c r="V1022" s="36"/>
      <c r="W1022" s="39" t="str">
        <f t="shared" si="516"/>
        <v>НЧМад</v>
      </c>
      <c r="X1022" s="36" t="s">
        <v>92</v>
      </c>
      <c r="Y1022" s="36">
        <v>1</v>
      </c>
      <c r="Z1022" s="36">
        <v>1</v>
      </c>
      <c r="AA1022" s="39">
        <f t="shared" si="517"/>
        <v>1</v>
      </c>
      <c r="AB1022" s="36">
        <v>1</v>
      </c>
      <c r="AC1022" s="36"/>
      <c r="AD1022" s="40">
        <f t="shared" si="518"/>
        <v>1</v>
      </c>
      <c r="AE1022" s="41">
        <f t="shared" si="519"/>
        <v>1</v>
      </c>
      <c r="AF1022" s="41">
        <f t="shared" si="520"/>
        <v>1</v>
      </c>
      <c r="AG1022" s="42" t="s">
        <v>93</v>
      </c>
      <c r="AH1022" s="37" t="s">
        <v>111</v>
      </c>
      <c r="AI1022" s="37" t="s">
        <v>94</v>
      </c>
      <c r="AJ1022" s="43" t="s">
        <v>254</v>
      </c>
      <c r="AK1022" s="37"/>
      <c r="AL1022" s="44">
        <f t="shared" si="521"/>
        <v>12</v>
      </c>
      <c r="AM1022" s="44">
        <f t="shared" si="522"/>
        <v>0</v>
      </c>
      <c r="AN1022" s="44">
        <f t="shared" si="523"/>
        <v>0</v>
      </c>
      <c r="AO1022" s="44">
        <f t="shared" si="524"/>
        <v>0</v>
      </c>
      <c r="AP1022" s="44">
        <f t="shared" si="525"/>
        <v>0</v>
      </c>
      <c r="AQ1022" s="44">
        <f t="shared" si="526"/>
        <v>0</v>
      </c>
      <c r="AR1022" s="44">
        <f t="shared" si="527"/>
        <v>0.60000000000000009</v>
      </c>
      <c r="AS1022" s="44">
        <f t="shared" si="528"/>
        <v>0</v>
      </c>
      <c r="AT1022" s="44">
        <f t="shared" si="529"/>
        <v>0</v>
      </c>
      <c r="AU1022" s="44">
        <f t="shared" si="530"/>
        <v>0</v>
      </c>
      <c r="AV1022" s="44">
        <f>IF(M1022="ПП",РПП*AA1022*(U1022/1.5),IF(M1022="ВП",ВПр*AA1022*(U1022/1.5),IF(M1022="РПА",РПА*AA1022*(U1022/1.5),IF(M1022="КПА",кпа*AA1022*(U1022/1.5),0))))</f>
        <v>0</v>
      </c>
      <c r="AW1022" s="44">
        <f t="shared" si="531"/>
        <v>0</v>
      </c>
      <c r="AX1022" s="44">
        <f t="shared" si="532"/>
        <v>0</v>
      </c>
      <c r="AY1022" s="44">
        <f t="shared" si="533"/>
        <v>0</v>
      </c>
      <c r="AZ1022" s="44">
        <f t="shared" si="534"/>
        <v>0</v>
      </c>
      <c r="BA1022" s="44">
        <f t="shared" si="535"/>
        <v>0</v>
      </c>
      <c r="BB1022" s="44">
        <f t="shared" si="536"/>
        <v>0</v>
      </c>
      <c r="BC1022" s="44">
        <f t="shared" si="537"/>
        <v>0</v>
      </c>
      <c r="BD1022" s="44">
        <f t="shared" si="538"/>
        <v>0</v>
      </c>
      <c r="BE1022" s="45">
        <f t="shared" si="539"/>
        <v>12.6</v>
      </c>
      <c r="BF1022" s="46"/>
      <c r="BG1022" s="47">
        <f t="shared" si="540"/>
        <v>0</v>
      </c>
      <c r="BH1022" s="47">
        <f t="shared" si="541"/>
        <v>0</v>
      </c>
      <c r="BI1022" s="47">
        <f t="shared" si="542"/>
        <v>0</v>
      </c>
      <c r="BJ1022" s="48">
        <f t="shared" si="543"/>
        <v>12</v>
      </c>
      <c r="BK1022" s="48">
        <f t="shared" si="544"/>
        <v>6</v>
      </c>
      <c r="BL1022" s="48">
        <f t="shared" si="545"/>
        <v>0.60000000000000009</v>
      </c>
    </row>
    <row r="1023" spans="1:64" s="2" customFormat="1" ht="30" customHeight="1">
      <c r="A1023" s="29" t="str">
        <f t="shared" si="512"/>
        <v>Д</v>
      </c>
      <c r="B1023" s="29" t="str">
        <f t="shared" si="513"/>
        <v>А</v>
      </c>
      <c r="C1023" s="30" t="s">
        <v>308</v>
      </c>
      <c r="D1023" s="31" t="str">
        <f t="shared" si="514"/>
        <v>'1.2.2.</v>
      </c>
      <c r="E1023" s="32" t="str">
        <f t="shared" si="515"/>
        <v>Математическое моделирование, численные методы и комплексы программ</v>
      </c>
      <c r="F1023" s="33" t="s">
        <v>74</v>
      </c>
      <c r="G1023" s="33"/>
      <c r="H1023" s="34"/>
      <c r="I1023" s="34"/>
      <c r="J1023" s="35" t="s">
        <v>309</v>
      </c>
      <c r="K1023" s="36">
        <v>2</v>
      </c>
      <c r="L1023" s="36">
        <v>1</v>
      </c>
      <c r="M1023" s="37" t="s">
        <v>84</v>
      </c>
      <c r="N1023" s="36"/>
      <c r="O1023" s="36"/>
      <c r="P1023" s="36">
        <v>6</v>
      </c>
      <c r="Q1023" s="37" t="s">
        <v>85</v>
      </c>
      <c r="R1023" s="36"/>
      <c r="S1023" s="36"/>
      <c r="T1023" s="36"/>
      <c r="U1023" s="36"/>
      <c r="V1023" s="36"/>
      <c r="W1023" s="39" t="str">
        <f t="shared" si="516"/>
        <v>НЧМад</v>
      </c>
      <c r="X1023" s="36" t="s">
        <v>92</v>
      </c>
      <c r="Y1023" s="36">
        <v>1</v>
      </c>
      <c r="Z1023" s="36">
        <v>1</v>
      </c>
      <c r="AA1023" s="39">
        <f t="shared" si="517"/>
        <v>1</v>
      </c>
      <c r="AB1023" s="36">
        <v>1</v>
      </c>
      <c r="AC1023" s="36"/>
      <c r="AD1023" s="40">
        <f t="shared" si="518"/>
        <v>12</v>
      </c>
      <c r="AE1023" s="41">
        <f t="shared" si="519"/>
        <v>8.3333333333333329E-2</v>
      </c>
      <c r="AF1023" s="41">
        <f t="shared" si="520"/>
        <v>8.3333333333333329E-2</v>
      </c>
      <c r="AG1023" s="42" t="s">
        <v>93</v>
      </c>
      <c r="AH1023" s="37" t="s">
        <v>111</v>
      </c>
      <c r="AI1023" s="37" t="s">
        <v>94</v>
      </c>
      <c r="AJ1023" s="43" t="s">
        <v>254</v>
      </c>
      <c r="AK1023" s="37"/>
      <c r="AL1023" s="44">
        <f t="shared" si="521"/>
        <v>0</v>
      </c>
      <c r="AM1023" s="44">
        <f t="shared" si="522"/>
        <v>0.5</v>
      </c>
      <c r="AN1023" s="44">
        <f t="shared" si="523"/>
        <v>0</v>
      </c>
      <c r="AO1023" s="44">
        <f t="shared" si="524"/>
        <v>0.33</v>
      </c>
      <c r="AP1023" s="44">
        <f t="shared" si="525"/>
        <v>0.5</v>
      </c>
      <c r="AQ1023" s="44">
        <f t="shared" si="526"/>
        <v>8.3333333333333329E-2</v>
      </c>
      <c r="AR1023" s="44">
        <f t="shared" si="527"/>
        <v>0</v>
      </c>
      <c r="AS1023" s="44">
        <f t="shared" si="528"/>
        <v>0</v>
      </c>
      <c r="AT1023" s="44">
        <f t="shared" si="529"/>
        <v>0</v>
      </c>
      <c r="AU1023" s="44">
        <f t="shared" si="530"/>
        <v>0</v>
      </c>
      <c r="AV1023" s="44">
        <f>IF(M1023="ПП",РПП*AA1023*(U1023/1.5),IF(M1023="ВП",ВПр*AA1023*(U1023/1.5),IF(M1023="РПА",РПА*AA1023*(U1023/1.5),IF(M1023="КПА",кпа*AA1023*(U1023/1.5),0))))</f>
        <v>0</v>
      </c>
      <c r="AW1023" s="44">
        <f t="shared" si="531"/>
        <v>0</v>
      </c>
      <c r="AX1023" s="44">
        <f t="shared" si="532"/>
        <v>0</v>
      </c>
      <c r="AY1023" s="44">
        <f t="shared" si="533"/>
        <v>0</v>
      </c>
      <c r="AZ1023" s="44">
        <f t="shared" si="534"/>
        <v>0</v>
      </c>
      <c r="BA1023" s="44">
        <f t="shared" si="535"/>
        <v>0</v>
      </c>
      <c r="BB1023" s="44">
        <f t="shared" si="536"/>
        <v>0</v>
      </c>
      <c r="BC1023" s="44">
        <f t="shared" si="537"/>
        <v>0</v>
      </c>
      <c r="BD1023" s="44">
        <f t="shared" si="538"/>
        <v>0</v>
      </c>
      <c r="BE1023" s="45">
        <f t="shared" si="539"/>
        <v>1.4133333333333333</v>
      </c>
      <c r="BF1023" s="46"/>
      <c r="BG1023" s="47">
        <f t="shared" si="540"/>
        <v>0</v>
      </c>
      <c r="BH1023" s="47">
        <f t="shared" si="541"/>
        <v>0</v>
      </c>
      <c r="BI1023" s="47">
        <f t="shared" si="542"/>
        <v>0</v>
      </c>
      <c r="BJ1023" s="48">
        <f t="shared" si="543"/>
        <v>0.5</v>
      </c>
      <c r="BK1023" s="48">
        <f t="shared" si="544"/>
        <v>3</v>
      </c>
      <c r="BL1023" s="48">
        <f t="shared" si="545"/>
        <v>0.91333333333333344</v>
      </c>
    </row>
    <row r="1024" spans="1:64" s="2" customFormat="1" ht="30" customHeight="1">
      <c r="A1024" s="29" t="str">
        <f t="shared" si="512"/>
        <v>Д</v>
      </c>
      <c r="B1024" s="29" t="str">
        <f t="shared" si="513"/>
        <v>А</v>
      </c>
      <c r="C1024" s="30" t="s">
        <v>308</v>
      </c>
      <c r="D1024" s="31" t="str">
        <f t="shared" si="514"/>
        <v>'1.2.2.</v>
      </c>
      <c r="E1024" s="32" t="str">
        <f t="shared" si="515"/>
        <v>Математическое моделирование, численные методы и комплексы программ</v>
      </c>
      <c r="F1024" s="33" t="s">
        <v>174</v>
      </c>
      <c r="G1024" s="33"/>
      <c r="H1024" s="34"/>
      <c r="I1024" s="34"/>
      <c r="J1024" s="35" t="s">
        <v>310</v>
      </c>
      <c r="K1024" s="36">
        <v>1</v>
      </c>
      <c r="L1024" s="36"/>
      <c r="M1024" s="37" t="s">
        <v>311</v>
      </c>
      <c r="N1024" s="36"/>
      <c r="O1024" s="36"/>
      <c r="P1024" s="36"/>
      <c r="Q1024" s="37"/>
      <c r="R1024" s="36"/>
      <c r="S1024" s="36"/>
      <c r="T1024" s="36"/>
      <c r="U1024" s="36"/>
      <c r="V1024" s="36"/>
      <c r="W1024" s="39" t="str">
        <f t="shared" si="516"/>
        <v>НЧМад</v>
      </c>
      <c r="X1024" s="36" t="s">
        <v>92</v>
      </c>
      <c r="Y1024" s="36">
        <v>1</v>
      </c>
      <c r="Z1024" s="36">
        <v>1</v>
      </c>
      <c r="AA1024" s="39">
        <f t="shared" si="517"/>
        <v>1</v>
      </c>
      <c r="AB1024" s="36">
        <v>1</v>
      </c>
      <c r="AC1024" s="36"/>
      <c r="AD1024" s="40">
        <f t="shared" si="518"/>
        <v>1</v>
      </c>
      <c r="AE1024" s="41">
        <f t="shared" si="519"/>
        <v>1</v>
      </c>
      <c r="AF1024" s="41">
        <f t="shared" si="520"/>
        <v>1</v>
      </c>
      <c r="AG1024" s="42" t="s">
        <v>80</v>
      </c>
      <c r="AH1024" s="37" t="s">
        <v>169</v>
      </c>
      <c r="AI1024" s="37"/>
      <c r="AJ1024" s="57" t="s">
        <v>170</v>
      </c>
      <c r="AK1024" s="37"/>
      <c r="AL1024" s="44">
        <f t="shared" si="521"/>
        <v>0</v>
      </c>
      <c r="AM1024" s="44">
        <f t="shared" si="522"/>
        <v>0</v>
      </c>
      <c r="AN1024" s="44">
        <f t="shared" si="523"/>
        <v>0</v>
      </c>
      <c r="AO1024" s="44">
        <f t="shared" si="524"/>
        <v>0</v>
      </c>
      <c r="AP1024" s="44">
        <f t="shared" si="525"/>
        <v>0</v>
      </c>
      <c r="AQ1024" s="44">
        <f t="shared" si="526"/>
        <v>0</v>
      </c>
      <c r="AR1024" s="44">
        <f t="shared" si="527"/>
        <v>0</v>
      </c>
      <c r="AS1024" s="44">
        <f t="shared" si="528"/>
        <v>0</v>
      </c>
      <c r="AT1024" s="44">
        <f t="shared" si="529"/>
        <v>0</v>
      </c>
      <c r="AU1024" s="44">
        <f t="shared" si="530"/>
        <v>0</v>
      </c>
      <c r="AV1024" s="44">
        <f>IF(M1024="ПП",РПП*AA1024*(U1024/1.5),IF(M1024="ВП",ВПр*AA1024*(U1024/1.5),IF(M1024="РПА",РПА*AA1024*(U1024/1.5),IF(M1024="КПА",кпа*AA1024*(U1024/1.5),0))))</f>
        <v>0</v>
      </c>
      <c r="AW1024" s="44">
        <f t="shared" si="531"/>
        <v>0</v>
      </c>
      <c r="AX1024" s="44">
        <f t="shared" si="532"/>
        <v>0</v>
      </c>
      <c r="AY1024" s="44">
        <f t="shared" si="533"/>
        <v>0</v>
      </c>
      <c r="AZ1024" s="44">
        <f t="shared" si="534"/>
        <v>0</v>
      </c>
      <c r="BA1024" s="44">
        <f t="shared" si="535"/>
        <v>75</v>
      </c>
      <c r="BB1024" s="44">
        <f t="shared" si="536"/>
        <v>0</v>
      </c>
      <c r="BC1024" s="44">
        <f t="shared" si="537"/>
        <v>0</v>
      </c>
      <c r="BD1024" s="44">
        <f t="shared" si="538"/>
        <v>0</v>
      </c>
      <c r="BE1024" s="45">
        <f t="shared" si="539"/>
        <v>75</v>
      </c>
      <c r="BF1024" s="46"/>
      <c r="BG1024" s="47">
        <f t="shared" si="540"/>
        <v>0</v>
      </c>
      <c r="BH1024" s="47">
        <f t="shared" si="541"/>
        <v>0</v>
      </c>
      <c r="BI1024" s="47">
        <f t="shared" si="542"/>
        <v>75</v>
      </c>
      <c r="BJ1024" s="48">
        <f t="shared" si="543"/>
        <v>0</v>
      </c>
      <c r="BK1024" s="48">
        <f t="shared" si="544"/>
        <v>0</v>
      </c>
      <c r="BL1024" s="48">
        <f t="shared" si="545"/>
        <v>0</v>
      </c>
    </row>
    <row r="1025" spans="1:64" s="2" customFormat="1" ht="30" customHeight="1">
      <c r="A1025" s="29" t="str">
        <f t="shared" si="512"/>
        <v>Д</v>
      </c>
      <c r="B1025" s="29" t="str">
        <f t="shared" si="513"/>
        <v>А</v>
      </c>
      <c r="C1025" s="30" t="s">
        <v>308</v>
      </c>
      <c r="D1025" s="31" t="str">
        <f t="shared" si="514"/>
        <v>'1.2.2.</v>
      </c>
      <c r="E1025" s="32" t="str">
        <f t="shared" si="515"/>
        <v>Математическое моделирование, численные методы и комплексы программ</v>
      </c>
      <c r="F1025" s="33" t="s">
        <v>74</v>
      </c>
      <c r="G1025" s="33"/>
      <c r="H1025" s="34"/>
      <c r="I1025" s="34"/>
      <c r="J1025" s="35" t="s">
        <v>312</v>
      </c>
      <c r="K1025" s="36">
        <v>3</v>
      </c>
      <c r="L1025" s="36">
        <v>1</v>
      </c>
      <c r="M1025" s="37" t="s">
        <v>78</v>
      </c>
      <c r="N1025" s="36">
        <v>20</v>
      </c>
      <c r="O1025" s="36"/>
      <c r="P1025" s="36"/>
      <c r="Q1025" s="37" t="s">
        <v>91</v>
      </c>
      <c r="R1025" s="36"/>
      <c r="S1025" s="36"/>
      <c r="T1025" s="36"/>
      <c r="U1025" s="36"/>
      <c r="V1025" s="36"/>
      <c r="W1025" s="39" t="str">
        <f t="shared" si="516"/>
        <v>НЧМад</v>
      </c>
      <c r="X1025" s="36" t="s">
        <v>116</v>
      </c>
      <c r="Y1025" s="36">
        <v>1</v>
      </c>
      <c r="Z1025" s="36">
        <v>1</v>
      </c>
      <c r="AA1025" s="39">
        <f t="shared" si="517"/>
        <v>16</v>
      </c>
      <c r="AB1025" s="36">
        <v>12</v>
      </c>
      <c r="AC1025" s="36">
        <v>4</v>
      </c>
      <c r="AD1025" s="40">
        <f t="shared" si="518"/>
        <v>16</v>
      </c>
      <c r="AE1025" s="41">
        <f t="shared" si="519"/>
        <v>1</v>
      </c>
      <c r="AF1025" s="41">
        <f t="shared" si="520"/>
        <v>1</v>
      </c>
      <c r="AG1025" s="42" t="s">
        <v>93</v>
      </c>
      <c r="AH1025" s="37" t="s">
        <v>81</v>
      </c>
      <c r="AI1025" s="37" t="s">
        <v>94</v>
      </c>
      <c r="AJ1025" s="43" t="s">
        <v>97</v>
      </c>
      <c r="AK1025" s="37"/>
      <c r="AL1025" s="44">
        <f t="shared" si="521"/>
        <v>20</v>
      </c>
      <c r="AM1025" s="44">
        <f t="shared" si="522"/>
        <v>0</v>
      </c>
      <c r="AN1025" s="44">
        <f t="shared" si="523"/>
        <v>0</v>
      </c>
      <c r="AO1025" s="44">
        <f t="shared" si="524"/>
        <v>5.28</v>
      </c>
      <c r="AP1025" s="44">
        <f t="shared" si="525"/>
        <v>8</v>
      </c>
      <c r="AQ1025" s="44">
        <f t="shared" si="526"/>
        <v>1</v>
      </c>
      <c r="AR1025" s="44">
        <f t="shared" si="527"/>
        <v>1</v>
      </c>
      <c r="AS1025" s="44">
        <f t="shared" si="528"/>
        <v>0</v>
      </c>
      <c r="AT1025" s="44">
        <f t="shared" si="529"/>
        <v>0</v>
      </c>
      <c r="AU1025" s="44">
        <f t="shared" si="530"/>
        <v>0</v>
      </c>
      <c r="AV1025" s="44">
        <f>IF(M1025="ПП",РПП*AA1025*(U1025/1.5),IF(M1025="ВП",ВПр*AA1025*(U1025/1.5),IF(M1025="РПА",РПА*AA1025*(U1025/1.5),IF(M1025="КПА",кпа*AA1025*(U1025/1.5),0))))</f>
        <v>0</v>
      </c>
      <c r="AW1025" s="44">
        <f t="shared" si="531"/>
        <v>0</v>
      </c>
      <c r="AX1025" s="44">
        <f t="shared" si="532"/>
        <v>0</v>
      </c>
      <c r="AY1025" s="44">
        <f t="shared" si="533"/>
        <v>0</v>
      </c>
      <c r="AZ1025" s="44">
        <f t="shared" si="534"/>
        <v>0</v>
      </c>
      <c r="BA1025" s="44">
        <f t="shared" si="535"/>
        <v>0</v>
      </c>
      <c r="BB1025" s="44">
        <f t="shared" si="536"/>
        <v>0</v>
      </c>
      <c r="BC1025" s="44">
        <f t="shared" si="537"/>
        <v>0</v>
      </c>
      <c r="BD1025" s="44">
        <f t="shared" si="538"/>
        <v>0</v>
      </c>
      <c r="BE1025" s="45">
        <f t="shared" si="539"/>
        <v>35.28</v>
      </c>
      <c r="BF1025" s="46"/>
      <c r="BG1025" s="47">
        <f t="shared" si="540"/>
        <v>20</v>
      </c>
      <c r="BH1025" s="47">
        <f t="shared" si="541"/>
        <v>10</v>
      </c>
      <c r="BI1025" s="47">
        <f t="shared" si="542"/>
        <v>15.280000000000001</v>
      </c>
      <c r="BJ1025" s="48">
        <f t="shared" si="543"/>
        <v>0</v>
      </c>
      <c r="BK1025" s="48">
        <f t="shared" si="544"/>
        <v>0</v>
      </c>
      <c r="BL1025" s="48">
        <f t="shared" si="545"/>
        <v>0</v>
      </c>
    </row>
    <row r="1026" spans="1:64" s="2" customFormat="1" ht="30" customHeight="1">
      <c r="A1026" s="29" t="str">
        <f t="shared" si="512"/>
        <v>Д</v>
      </c>
      <c r="B1026" s="29" t="str">
        <f t="shared" si="513"/>
        <v>А</v>
      </c>
      <c r="C1026" s="30" t="s">
        <v>308</v>
      </c>
      <c r="D1026" s="31" t="str">
        <f t="shared" si="514"/>
        <v>'1.2.2.</v>
      </c>
      <c r="E1026" s="32" t="str">
        <f t="shared" si="515"/>
        <v>Математическое моделирование, численные методы и комплексы программ</v>
      </c>
      <c r="F1026" s="33" t="s">
        <v>74</v>
      </c>
      <c r="G1026" s="33"/>
      <c r="H1026" s="34"/>
      <c r="I1026" s="34"/>
      <c r="J1026" s="35" t="s">
        <v>312</v>
      </c>
      <c r="K1026" s="36">
        <v>3</v>
      </c>
      <c r="L1026" s="36">
        <v>1</v>
      </c>
      <c r="M1026" s="37" t="s">
        <v>84</v>
      </c>
      <c r="N1026" s="36"/>
      <c r="O1026" s="36"/>
      <c r="P1026" s="36">
        <v>40</v>
      </c>
      <c r="Q1026" s="37"/>
      <c r="R1026" s="36"/>
      <c r="S1026" s="36"/>
      <c r="T1026" s="36"/>
      <c r="U1026" s="36"/>
      <c r="V1026" s="36"/>
      <c r="W1026" s="39" t="str">
        <f t="shared" si="516"/>
        <v>НЧМад</v>
      </c>
      <c r="X1026" s="36" t="s">
        <v>116</v>
      </c>
      <c r="Y1026" s="36">
        <v>1</v>
      </c>
      <c r="Z1026" s="36">
        <v>1</v>
      </c>
      <c r="AA1026" s="39">
        <f t="shared" si="517"/>
        <v>16</v>
      </c>
      <c r="AB1026" s="49">
        <v>12</v>
      </c>
      <c r="AC1026" s="49">
        <v>4</v>
      </c>
      <c r="AD1026" s="40">
        <f t="shared" si="518"/>
        <v>12</v>
      </c>
      <c r="AE1026" s="41">
        <f t="shared" si="519"/>
        <v>1</v>
      </c>
      <c r="AF1026" s="41">
        <f t="shared" si="520"/>
        <v>1.3333333333333333</v>
      </c>
      <c r="AG1026" s="42" t="s">
        <v>93</v>
      </c>
      <c r="AH1026" s="37" t="s">
        <v>81</v>
      </c>
      <c r="AI1026" s="37" t="s">
        <v>94</v>
      </c>
      <c r="AJ1026" s="51" t="s">
        <v>97</v>
      </c>
      <c r="AK1026" s="37"/>
      <c r="AL1026" s="44">
        <f t="shared" si="521"/>
        <v>0</v>
      </c>
      <c r="AM1026" s="44">
        <f t="shared" si="522"/>
        <v>40</v>
      </c>
      <c r="AN1026" s="44">
        <f t="shared" si="523"/>
        <v>0</v>
      </c>
      <c r="AO1026" s="44">
        <f t="shared" si="524"/>
        <v>0</v>
      </c>
      <c r="AP1026" s="44">
        <f t="shared" si="525"/>
        <v>0</v>
      </c>
      <c r="AQ1026" s="44">
        <f t="shared" si="526"/>
        <v>0</v>
      </c>
      <c r="AR1026" s="44">
        <f t="shared" si="527"/>
        <v>0</v>
      </c>
      <c r="AS1026" s="44">
        <f t="shared" si="528"/>
        <v>0</v>
      </c>
      <c r="AT1026" s="44">
        <f t="shared" si="529"/>
        <v>0</v>
      </c>
      <c r="AU1026" s="44">
        <f t="shared" si="530"/>
        <v>0</v>
      </c>
      <c r="AV1026" s="44">
        <f>IF(M1026="ПП",РПП*AA1026*(U1026/1.5),IF(M1026="ВП",ВПр*AA1026*(U1026/1.5),IF(M1026="РПА",РПА*AA1026*(U1026/1.5),IF(M1026="КПА",кпа*AA1026*(U1026/1.5),0))))</f>
        <v>0</v>
      </c>
      <c r="AW1026" s="44">
        <f t="shared" si="531"/>
        <v>0</v>
      </c>
      <c r="AX1026" s="44">
        <f t="shared" si="532"/>
        <v>0</v>
      </c>
      <c r="AY1026" s="44">
        <f t="shared" si="533"/>
        <v>0</v>
      </c>
      <c r="AZ1026" s="44">
        <f t="shared" si="534"/>
        <v>0</v>
      </c>
      <c r="BA1026" s="44">
        <f t="shared" si="535"/>
        <v>0</v>
      </c>
      <c r="BB1026" s="44">
        <f t="shared" si="536"/>
        <v>0</v>
      </c>
      <c r="BC1026" s="44">
        <f t="shared" si="537"/>
        <v>0</v>
      </c>
      <c r="BD1026" s="44">
        <f t="shared" si="538"/>
        <v>0</v>
      </c>
      <c r="BE1026" s="45">
        <f t="shared" si="539"/>
        <v>40</v>
      </c>
      <c r="BF1026" s="46"/>
      <c r="BG1026" s="47">
        <f t="shared" si="540"/>
        <v>40</v>
      </c>
      <c r="BH1026" s="47">
        <f t="shared" si="541"/>
        <v>20</v>
      </c>
      <c r="BI1026" s="47">
        <f t="shared" si="542"/>
        <v>0</v>
      </c>
      <c r="BJ1026" s="48">
        <f t="shared" si="543"/>
        <v>0</v>
      </c>
      <c r="BK1026" s="48">
        <f t="shared" si="544"/>
        <v>0</v>
      </c>
      <c r="BL1026" s="48">
        <f t="shared" si="545"/>
        <v>0</v>
      </c>
    </row>
    <row r="1027" spans="1:64" s="2" customFormat="1" ht="30" customHeight="1">
      <c r="A1027" s="29" t="str">
        <f t="shared" si="512"/>
        <v>Д</v>
      </c>
      <c r="B1027" s="29" t="str">
        <f t="shared" si="513"/>
        <v>А</v>
      </c>
      <c r="C1027" s="30" t="s">
        <v>308</v>
      </c>
      <c r="D1027" s="31" t="str">
        <f t="shared" si="514"/>
        <v>'1.2.2.</v>
      </c>
      <c r="E1027" s="32" t="str">
        <f t="shared" si="515"/>
        <v>Математическое моделирование, численные методы и комплексы программ</v>
      </c>
      <c r="F1027" s="33" t="s">
        <v>154</v>
      </c>
      <c r="G1027" s="33"/>
      <c r="H1027" s="34"/>
      <c r="I1027" s="34"/>
      <c r="J1027" s="35" t="s">
        <v>296</v>
      </c>
      <c r="K1027" s="38">
        <v>3</v>
      </c>
      <c r="L1027" s="36">
        <v>20</v>
      </c>
      <c r="M1027" s="37" t="s">
        <v>297</v>
      </c>
      <c r="N1027" s="38"/>
      <c r="O1027" s="38"/>
      <c r="P1027" s="38"/>
      <c r="Q1027" s="37"/>
      <c r="R1027" s="38"/>
      <c r="S1027" s="38"/>
      <c r="T1027" s="38"/>
      <c r="U1027" s="38">
        <v>3</v>
      </c>
      <c r="V1027" s="38"/>
      <c r="W1027" s="39" t="str">
        <f t="shared" si="516"/>
        <v>НЧМад</v>
      </c>
      <c r="X1027" s="36" t="s">
        <v>116</v>
      </c>
      <c r="Y1027" s="36">
        <v>1</v>
      </c>
      <c r="Z1027" s="36">
        <v>1</v>
      </c>
      <c r="AA1027" s="39">
        <f t="shared" si="517"/>
        <v>5</v>
      </c>
      <c r="AB1027" s="36">
        <v>4</v>
      </c>
      <c r="AC1027" s="36">
        <v>1</v>
      </c>
      <c r="AD1027" s="40">
        <f t="shared" si="518"/>
        <v>1</v>
      </c>
      <c r="AE1027" s="41">
        <f t="shared" si="519"/>
        <v>1</v>
      </c>
      <c r="AF1027" s="41">
        <f t="shared" si="520"/>
        <v>5</v>
      </c>
      <c r="AG1027" s="42" t="s">
        <v>93</v>
      </c>
      <c r="AH1027" s="37" t="s">
        <v>111</v>
      </c>
      <c r="AI1027" s="37" t="s">
        <v>94</v>
      </c>
      <c r="AJ1027" s="43" t="s">
        <v>254</v>
      </c>
      <c r="AK1027" s="37"/>
      <c r="AL1027" s="44">
        <f t="shared" si="521"/>
        <v>0</v>
      </c>
      <c r="AM1027" s="44">
        <f t="shared" si="522"/>
        <v>0</v>
      </c>
      <c r="AN1027" s="44">
        <f t="shared" si="523"/>
        <v>0</v>
      </c>
      <c r="AO1027" s="44">
        <f t="shared" si="524"/>
        <v>0</v>
      </c>
      <c r="AP1027" s="44">
        <f t="shared" si="525"/>
        <v>0</v>
      </c>
      <c r="AQ1027" s="44">
        <f t="shared" si="526"/>
        <v>0</v>
      </c>
      <c r="AR1027" s="44">
        <f t="shared" si="527"/>
        <v>0</v>
      </c>
      <c r="AS1027" s="44">
        <f t="shared" si="528"/>
        <v>0</v>
      </c>
      <c r="AT1027" s="44">
        <f t="shared" si="529"/>
        <v>0</v>
      </c>
      <c r="AU1027" s="44">
        <f t="shared" si="530"/>
        <v>0</v>
      </c>
      <c r="AV1027" s="44">
        <f>IF(M1027="ПП",РПП*AA1027*(U1027/1.5),IF(M1027="ВП",ВПр*AA1027*(U1027/1.5),IF(M1027="РПА",РПА*AA1027*(U1027/1.5),IF(M1027="КПА",кпа*AA1027*(U1027/1.5),0))))</f>
        <v>15</v>
      </c>
      <c r="AW1027" s="44">
        <f t="shared" si="531"/>
        <v>0</v>
      </c>
      <c r="AX1027" s="44">
        <f t="shared" si="532"/>
        <v>0</v>
      </c>
      <c r="AY1027" s="44">
        <f t="shared" si="533"/>
        <v>0</v>
      </c>
      <c r="AZ1027" s="44">
        <f t="shared" si="534"/>
        <v>0</v>
      </c>
      <c r="BA1027" s="44">
        <f t="shared" si="535"/>
        <v>0</v>
      </c>
      <c r="BB1027" s="44">
        <f t="shared" si="536"/>
        <v>0</v>
      </c>
      <c r="BC1027" s="44">
        <f t="shared" si="537"/>
        <v>0</v>
      </c>
      <c r="BD1027" s="44">
        <f t="shared" si="538"/>
        <v>0</v>
      </c>
      <c r="BE1027" s="45">
        <f t="shared" si="539"/>
        <v>15</v>
      </c>
      <c r="BF1027" s="46"/>
      <c r="BG1027" s="47">
        <f t="shared" si="540"/>
        <v>0</v>
      </c>
      <c r="BH1027" s="47">
        <f t="shared" si="541"/>
        <v>0</v>
      </c>
      <c r="BI1027" s="47">
        <f t="shared" si="542"/>
        <v>15</v>
      </c>
      <c r="BJ1027" s="48">
        <f t="shared" si="543"/>
        <v>0</v>
      </c>
      <c r="BK1027" s="48">
        <f t="shared" si="544"/>
        <v>0</v>
      </c>
      <c r="BL1027" s="48">
        <f t="shared" si="545"/>
        <v>0</v>
      </c>
    </row>
    <row r="1028" spans="1:64" s="2" customFormat="1" ht="30" customHeight="1">
      <c r="A1028" s="29" t="str">
        <f t="shared" si="512"/>
        <v>Д</v>
      </c>
      <c r="B1028" s="29" t="str">
        <f t="shared" si="513"/>
        <v>А</v>
      </c>
      <c r="C1028" s="30" t="s">
        <v>308</v>
      </c>
      <c r="D1028" s="31" t="str">
        <f t="shared" si="514"/>
        <v>'1.2.2.</v>
      </c>
      <c r="E1028" s="32" t="str">
        <f t="shared" si="515"/>
        <v>Математическое моделирование, численные методы и комплексы программ</v>
      </c>
      <c r="F1028" s="33" t="s">
        <v>154</v>
      </c>
      <c r="G1028" s="33"/>
      <c r="H1028" s="34"/>
      <c r="I1028" s="34"/>
      <c r="J1028" s="35" t="s">
        <v>296</v>
      </c>
      <c r="K1028" s="36">
        <v>3</v>
      </c>
      <c r="L1028" s="36">
        <v>20</v>
      </c>
      <c r="M1028" s="37" t="s">
        <v>297</v>
      </c>
      <c r="N1028" s="36"/>
      <c r="O1028" s="36"/>
      <c r="P1028" s="36"/>
      <c r="Q1028" s="37"/>
      <c r="R1028" s="36"/>
      <c r="S1028" s="36"/>
      <c r="T1028" s="36"/>
      <c r="U1028" s="36">
        <v>3</v>
      </c>
      <c r="V1028" s="36"/>
      <c r="W1028" s="39" t="str">
        <f t="shared" si="516"/>
        <v>НЧМад</v>
      </c>
      <c r="X1028" s="36" t="s">
        <v>116</v>
      </c>
      <c r="Y1028" s="36">
        <v>1</v>
      </c>
      <c r="Z1028" s="36">
        <v>1</v>
      </c>
      <c r="AA1028" s="39">
        <f t="shared" si="517"/>
        <v>2</v>
      </c>
      <c r="AB1028" s="36">
        <v>1</v>
      </c>
      <c r="AC1028" s="36">
        <v>1</v>
      </c>
      <c r="AD1028" s="40">
        <f t="shared" si="518"/>
        <v>1</v>
      </c>
      <c r="AE1028" s="41">
        <f t="shared" si="519"/>
        <v>1</v>
      </c>
      <c r="AF1028" s="41">
        <f t="shared" si="520"/>
        <v>2</v>
      </c>
      <c r="AG1028" s="42" t="s">
        <v>93</v>
      </c>
      <c r="AH1028" s="37" t="s">
        <v>81</v>
      </c>
      <c r="AI1028" s="37" t="s">
        <v>94</v>
      </c>
      <c r="AJ1028" s="43" t="s">
        <v>97</v>
      </c>
      <c r="AK1028" s="37"/>
      <c r="AL1028" s="44">
        <f t="shared" si="521"/>
        <v>0</v>
      </c>
      <c r="AM1028" s="44">
        <f t="shared" si="522"/>
        <v>0</v>
      </c>
      <c r="AN1028" s="44">
        <f t="shared" si="523"/>
        <v>0</v>
      </c>
      <c r="AO1028" s="44">
        <f t="shared" si="524"/>
        <v>0</v>
      </c>
      <c r="AP1028" s="44">
        <f t="shared" si="525"/>
        <v>0</v>
      </c>
      <c r="AQ1028" s="44">
        <f t="shared" si="526"/>
        <v>0</v>
      </c>
      <c r="AR1028" s="44">
        <f t="shared" si="527"/>
        <v>0</v>
      </c>
      <c r="AS1028" s="44">
        <f t="shared" si="528"/>
        <v>0</v>
      </c>
      <c r="AT1028" s="44">
        <f t="shared" si="529"/>
        <v>0</v>
      </c>
      <c r="AU1028" s="44">
        <f t="shared" si="530"/>
        <v>0</v>
      </c>
      <c r="AV1028" s="44">
        <f>IF(M1028="ПП",РПП*AA1028*(U1028/1.5),IF(M1028="ВП",ВПр*AA1028*(U1028/1.5),IF(M1028="РПА",РПА*AA1028*(U1028/1.5),IF(M1028="КПА",кпа*AA1028*(U1028/1.5),0))))</f>
        <v>6</v>
      </c>
      <c r="AW1028" s="44">
        <f t="shared" si="531"/>
        <v>0</v>
      </c>
      <c r="AX1028" s="44">
        <f t="shared" si="532"/>
        <v>0</v>
      </c>
      <c r="AY1028" s="44">
        <f t="shared" si="533"/>
        <v>0</v>
      </c>
      <c r="AZ1028" s="44">
        <f t="shared" si="534"/>
        <v>0</v>
      </c>
      <c r="BA1028" s="44">
        <f t="shared" si="535"/>
        <v>0</v>
      </c>
      <c r="BB1028" s="44">
        <f t="shared" si="536"/>
        <v>0</v>
      </c>
      <c r="BC1028" s="44">
        <f t="shared" si="537"/>
        <v>0</v>
      </c>
      <c r="BD1028" s="44">
        <f t="shared" si="538"/>
        <v>0</v>
      </c>
      <c r="BE1028" s="45">
        <f t="shared" si="539"/>
        <v>6</v>
      </c>
      <c r="BF1028" s="46"/>
      <c r="BG1028" s="47">
        <f t="shared" si="540"/>
        <v>0</v>
      </c>
      <c r="BH1028" s="47">
        <f t="shared" si="541"/>
        <v>0</v>
      </c>
      <c r="BI1028" s="47">
        <f t="shared" si="542"/>
        <v>6</v>
      </c>
      <c r="BJ1028" s="48">
        <f t="shared" si="543"/>
        <v>0</v>
      </c>
      <c r="BK1028" s="48">
        <f t="shared" si="544"/>
        <v>0</v>
      </c>
      <c r="BL1028" s="48">
        <f t="shared" si="545"/>
        <v>0</v>
      </c>
    </row>
    <row r="1029" spans="1:64" s="2" customFormat="1" ht="30" customHeight="1">
      <c r="A1029" s="29" t="str">
        <f t="shared" si="512"/>
        <v>Д</v>
      </c>
      <c r="B1029" s="29" t="str">
        <f t="shared" si="513"/>
        <v>А</v>
      </c>
      <c r="C1029" s="30" t="s">
        <v>308</v>
      </c>
      <c r="D1029" s="31" t="str">
        <f t="shared" si="514"/>
        <v>'1.2.2.</v>
      </c>
      <c r="E1029" s="32" t="str">
        <f t="shared" si="515"/>
        <v>Математическое моделирование, численные методы и комплексы программ</v>
      </c>
      <c r="F1029" s="33" t="s">
        <v>154</v>
      </c>
      <c r="G1029" s="33"/>
      <c r="H1029" s="34"/>
      <c r="I1029" s="34"/>
      <c r="J1029" s="35" t="s">
        <v>296</v>
      </c>
      <c r="K1029" s="36">
        <v>3</v>
      </c>
      <c r="L1029" s="36">
        <v>20</v>
      </c>
      <c r="M1029" s="37" t="s">
        <v>297</v>
      </c>
      <c r="N1029" s="36"/>
      <c r="O1029" s="36"/>
      <c r="P1029" s="36"/>
      <c r="Q1029" s="37"/>
      <c r="R1029" s="36"/>
      <c r="S1029" s="36"/>
      <c r="T1029" s="36"/>
      <c r="U1029" s="36">
        <v>3</v>
      </c>
      <c r="V1029" s="36"/>
      <c r="W1029" s="39" t="str">
        <f t="shared" si="516"/>
        <v>НЧМад</v>
      </c>
      <c r="X1029" s="36" t="s">
        <v>116</v>
      </c>
      <c r="Y1029" s="36">
        <v>1</v>
      </c>
      <c r="Z1029" s="36">
        <v>1</v>
      </c>
      <c r="AA1029" s="39">
        <f t="shared" si="517"/>
        <v>2</v>
      </c>
      <c r="AB1029" s="36">
        <v>2</v>
      </c>
      <c r="AC1029" s="36"/>
      <c r="AD1029" s="40">
        <f t="shared" si="518"/>
        <v>1</v>
      </c>
      <c r="AE1029" s="41">
        <f t="shared" si="519"/>
        <v>1</v>
      </c>
      <c r="AF1029" s="41">
        <f t="shared" si="520"/>
        <v>2</v>
      </c>
      <c r="AG1029" s="42" t="s">
        <v>80</v>
      </c>
      <c r="AH1029" s="37" t="s">
        <v>81</v>
      </c>
      <c r="AI1029" s="37" t="s">
        <v>94</v>
      </c>
      <c r="AJ1029" s="43" t="s">
        <v>124</v>
      </c>
      <c r="AK1029" s="37"/>
      <c r="AL1029" s="44">
        <f t="shared" si="521"/>
        <v>0</v>
      </c>
      <c r="AM1029" s="44">
        <f t="shared" si="522"/>
        <v>0</v>
      </c>
      <c r="AN1029" s="44">
        <f t="shared" si="523"/>
        <v>0</v>
      </c>
      <c r="AO1029" s="44">
        <f t="shared" si="524"/>
        <v>0</v>
      </c>
      <c r="AP1029" s="44">
        <f t="shared" si="525"/>
        <v>0</v>
      </c>
      <c r="AQ1029" s="44">
        <f t="shared" si="526"/>
        <v>0</v>
      </c>
      <c r="AR1029" s="44">
        <f t="shared" si="527"/>
        <v>0</v>
      </c>
      <c r="AS1029" s="44">
        <f t="shared" si="528"/>
        <v>0</v>
      </c>
      <c r="AT1029" s="44">
        <f t="shared" si="529"/>
        <v>0</v>
      </c>
      <c r="AU1029" s="44">
        <f t="shared" si="530"/>
        <v>0</v>
      </c>
      <c r="AV1029" s="44">
        <f>IF(M1029="ПП",РПП*AA1029*(U1029/1.5),IF(M1029="ВП",ВПр*AA1029*(U1029/1.5),IF(M1029="РПА",РПА*AA1029*(U1029/1.5),IF(M1029="КПА",кпа*AA1029*(U1029/1.5),0))))</f>
        <v>6</v>
      </c>
      <c r="AW1029" s="44">
        <f t="shared" si="531"/>
        <v>0</v>
      </c>
      <c r="AX1029" s="44">
        <f t="shared" si="532"/>
        <v>0</v>
      </c>
      <c r="AY1029" s="44">
        <f t="shared" si="533"/>
        <v>0</v>
      </c>
      <c r="AZ1029" s="44">
        <f t="shared" si="534"/>
        <v>0</v>
      </c>
      <c r="BA1029" s="44">
        <f t="shared" si="535"/>
        <v>0</v>
      </c>
      <c r="BB1029" s="44">
        <f t="shared" si="536"/>
        <v>0</v>
      </c>
      <c r="BC1029" s="44">
        <f t="shared" si="537"/>
        <v>0</v>
      </c>
      <c r="BD1029" s="44">
        <f t="shared" si="538"/>
        <v>0</v>
      </c>
      <c r="BE1029" s="45">
        <f t="shared" si="539"/>
        <v>6</v>
      </c>
      <c r="BF1029" s="46"/>
      <c r="BG1029" s="47">
        <f t="shared" si="540"/>
        <v>0</v>
      </c>
      <c r="BH1029" s="47">
        <f t="shared" si="541"/>
        <v>0</v>
      </c>
      <c r="BI1029" s="47">
        <f t="shared" si="542"/>
        <v>6</v>
      </c>
      <c r="BJ1029" s="48">
        <f t="shared" si="543"/>
        <v>0</v>
      </c>
      <c r="BK1029" s="48">
        <f t="shared" si="544"/>
        <v>0</v>
      </c>
      <c r="BL1029" s="48">
        <f t="shared" si="545"/>
        <v>0</v>
      </c>
    </row>
    <row r="1030" spans="1:64" s="2" customFormat="1" ht="30" customHeight="1">
      <c r="A1030" s="29" t="str">
        <f t="shared" ref="A1030:A1093" si="546">IF(C1030&gt;0, VLOOKUP(C1030,Код_ООП,12,FALSE()),0)</f>
        <v>Д</v>
      </c>
      <c r="B1030" s="29" t="str">
        <f t="shared" ref="B1030:B1093" si="547">IF(C1030&gt;0, VLOOKUP(C1030,Код_ООП,11,FALSE()),0)</f>
        <v>А</v>
      </c>
      <c r="C1030" s="30" t="s">
        <v>308</v>
      </c>
      <c r="D1030" s="31" t="str">
        <f t="shared" ref="D1030:D1093" si="548">IF(C1030&gt;0, VLOOKUP(C1030,Код_ООП,2,FALSE()),0)</f>
        <v>'1.2.2.</v>
      </c>
      <c r="E1030" s="32" t="str">
        <f t="shared" ref="E1030:E1093" si="549">IF(C1030&gt;0, VLOOKUP(C1030,Код_ООП,8,FALSE()),0)</f>
        <v>Математическое моделирование, численные методы и комплексы программ</v>
      </c>
      <c r="F1030" s="33" t="s">
        <v>154</v>
      </c>
      <c r="G1030" s="33"/>
      <c r="H1030" s="34"/>
      <c r="I1030" s="34"/>
      <c r="J1030" s="35" t="s">
        <v>296</v>
      </c>
      <c r="K1030" s="36">
        <v>3</v>
      </c>
      <c r="L1030" s="36">
        <v>20</v>
      </c>
      <c r="M1030" s="37" t="s">
        <v>297</v>
      </c>
      <c r="N1030" s="36"/>
      <c r="O1030" s="36"/>
      <c r="P1030" s="36"/>
      <c r="Q1030" s="37"/>
      <c r="R1030" s="36"/>
      <c r="S1030" s="36"/>
      <c r="T1030" s="36"/>
      <c r="U1030" s="36">
        <v>3</v>
      </c>
      <c r="V1030" s="36"/>
      <c r="W1030" s="39" t="str">
        <f t="shared" ref="W1030:W1093" si="550">MID(C1030,1,5)</f>
        <v>НЧМад</v>
      </c>
      <c r="X1030" s="36" t="s">
        <v>116</v>
      </c>
      <c r="Y1030" s="36">
        <v>1</v>
      </c>
      <c r="Z1030" s="36">
        <v>1</v>
      </c>
      <c r="AA1030" s="39">
        <f t="shared" ref="AA1030:AA1093" si="551">AB1030+AC1030</f>
        <v>1</v>
      </c>
      <c r="AB1030" s="36">
        <v>1</v>
      </c>
      <c r="AC1030" s="36"/>
      <c r="AD1030" s="40">
        <f t="shared" ref="AD1030:AD1093" si="552">IF(M1030="сп",6,IF(M1030="клн",8,IF(OR(M1030="лаб",M1030="ия"),12,IF(OR(M1030="пр",M1030="ТЕСТ"),IF(OR(B1030="Б",B1030="С"),24,12),IF(M1030="лек",AA1030,1)))))</f>
        <v>1</v>
      </c>
      <c r="AE1030" s="41">
        <f t="shared" ref="AE1030:AE1093" si="553">IF(AF1030&gt;1,1,AF1030)</f>
        <v>1</v>
      </c>
      <c r="AF1030" s="41">
        <f t="shared" ref="AF1030:AF1093" si="554">AA1030/AD1030</f>
        <v>1</v>
      </c>
      <c r="AG1030" s="42" t="s">
        <v>80</v>
      </c>
      <c r="AH1030" s="37" t="s">
        <v>111</v>
      </c>
      <c r="AI1030" s="37" t="s">
        <v>94</v>
      </c>
      <c r="AJ1030" s="43" t="s">
        <v>112</v>
      </c>
      <c r="AK1030" s="37"/>
      <c r="AL1030" s="44">
        <f t="shared" ref="AL1030:AL1093" si="555">IF(OR(M1030="лек",M1030="ТУИС"),(IF(NOT(B1030="ЦМ"),N1030*L1030,0)),0)</f>
        <v>0</v>
      </c>
      <c r="AM1030" s="44">
        <f t="shared" ref="AM1030:AM1093" si="556">IF(OR(M1030="пр",M1030="ия",M1030="сп"),P1030*AE1030*L1030,0)</f>
        <v>0</v>
      </c>
      <c r="AN1030" s="44">
        <f t="shared" ref="AN1030:AN1093" si="557">IF(OR(M1030="лаб",M1030="клн"),O1030*AE1030*L1030,0)</f>
        <v>0</v>
      </c>
      <c r="AO1030" s="44">
        <f t="shared" ref="AO1030:AO1093" si="558">IF((AND(OR(K1030=1,K1030=2,K1030=3,K1030=4,K1030=5,K1030=6,K1030=7,K1030=8,K1030=9,K1030=10,K1030=11,K1030=12),OR(Q1030="Зач",Q1030="Экз"))),ТКиРА*AA1030,0)+IF(SUM(N1030:P1030)&lt;&gt;0,IF(Q1030="ТК",ТКиРА*AA1030,0),0)</f>
        <v>0</v>
      </c>
      <c r="AP1030" s="44">
        <f t="shared" ref="AP1030:AP1093" si="559">IF(SUM(O1030:P1030)&lt;&gt;0,IF(Q1030="Зач",ПАБРС*AA1030,0),0)+IF(N1030&lt;&gt;0,IF(Q1030="Экз",ПАБРС*AA1030,0),0)</f>
        <v>0</v>
      </c>
      <c r="AQ1030" s="44">
        <f t="shared" ref="AQ1030:AQ1093" si="560">IF(AP1030&lt;&gt;0,ОфВед*(IF(OR(M1030="лек",M1030="лаб"),Z1030,AE1030)),0)</f>
        <v>0</v>
      </c>
      <c r="AR1030" s="44">
        <f t="shared" ref="AR1030:AR1093" si="561">IF(A1030="Д",ТКЛД,IF(A1030="В",ТКЛВ,IF(A1030="З",ТКЛЗ,0)))*AL1030*Z1030</f>
        <v>0</v>
      </c>
      <c r="AS1030" s="44">
        <f t="shared" ref="AS1030:AS1093" si="562">IF(OR(M1030="лаб",M1030="пр"),IF(R1030="К",AA1030*ВПКР,IF(R1030="М",AA1030*ВПИБ,0)),0)</f>
        <v>0</v>
      </c>
      <c r="AT1030" s="44">
        <f t="shared" ref="AT1030:AT1093" si="563">IF(OR(M1030="лаб",M1030="пр"),IF(S1030="К",AA1030*ВПКП,0),0)</f>
        <v>0</v>
      </c>
      <c r="AU1030" s="44">
        <f t="shared" ref="AU1030:AU1093" si="564">IF(M1030="УП",T1030/1.5*AA1030*РУП,IF(M1030="УПМ",T1030/1.5*AA1030*РУПЛеч,0))</f>
        <v>0</v>
      </c>
      <c r="AV1030" s="44">
        <f>IF(M1030="ПП",РПП*AA1030*(U1030/1.5),IF(M1030="ВП",ВПр*AA1030*(U1030/1.5),IF(M1030="РПА",РПА*AA1030*(U1030/1.5),IF(M1030="КПА",кпа*AA1030*(U1030/1.5),0))))</f>
        <v>3</v>
      </c>
      <c r="AW1030" s="44">
        <f t="shared" ref="AW1030:AW1093" si="565">IF(M1030="НР",(AB1030*НИРМ+AC1030*НИРМИн)*(V1030/1.5),IF(M1030="НИ",(AB1030*НИРА+AC1030*НИРАИ)*(V1030/1.5),0))</f>
        <v>0</v>
      </c>
      <c r="AX1030" s="44">
        <f t="shared" ref="AX1030:AX1093" si="566">IF(AND(M1030="ЦП",B1030="ЦМ"),AA1030*ЦП,0)</f>
        <v>0</v>
      </c>
      <c r="AY1030" s="44">
        <f t="shared" ref="AY1030:AY1093" si="567">IF(B1030="А",IF(M1030="РР",AA1030*РефАсп,IF(M1030="РРФ",AA1030*РефФил,0)),0)</f>
        <v>0</v>
      </c>
      <c r="AZ1030" s="44">
        <f t="shared" ref="AZ1030:AZ1093" si="568">IF(AND(Q1030="КЭ",M1030="ЧК"),AA1030*КдЭк,0)</f>
        <v>0</v>
      </c>
      <c r="BA1030" s="44">
        <f t="shared" ref="BA1030:BA1093" si="569">IF(AND(M1030="НКД",B1030="Д"),AA1030*НКД,0)+IF(AND(M1030="РПЛ",B1030="А"),AA1030*РукПЛ,0)+IF(AND(M1030="РСтж",B1030="А"),AB1030*РукСт+AC1030*РукИСт,0)+IF(M1030="ФГТ",AB1030*РукРФа+AC1030*РукИна,0)</f>
        <v>0</v>
      </c>
      <c r="BB1030" s="44">
        <f t="shared" ref="BB1030:BB1093" si="570">IF(M1030="РК",IF(OR(B1030="С",B1030="М"),(AB1030*РСМ+AC1030*РСМИ),0),0)+IF(M1030="РК",IF(B1030="Б",(AB1030*РБ+AC1030*РБИ),0),0)+IF(M1030="РК",IF(B1030="А",(AB1030*РНКР+AC1030*РНКРИн),0),0)+IF(AND(Q1030="ПАкр"),AA1030*0.3)</f>
        <v>0</v>
      </c>
      <c r="BC1030" s="44">
        <f t="shared" ref="BC1030:BC1093" si="571">IF(M1030="РДП",IF(B1030="А",AA1030*РРА,IF(OR(B1030="С",B1030="М"),AA1030*РРСМ,IF(B1030="Б",AA1030*РРБ,0))),IF(M1030="РДИ",AA1030*РДП,0))</f>
        <v>0</v>
      </c>
      <c r="BD1030" s="44">
        <f t="shared" ref="BD1030:BD1093" si="572">IF(M1030="ЧГ",AA1030*ЧГ,IF(M1030="ПГ",AA1030*ПГ,IF(M1030="ТЕСТ",ТГИЭ*AF1030,IF(M1030="СГ",AA1030*СГ,0))))</f>
        <v>0</v>
      </c>
      <c r="BE1030" s="45">
        <f t="shared" ref="BE1030:BE1093" si="573">SUM(AL1030:BD1030)</f>
        <v>3</v>
      </c>
      <c r="BF1030" s="46"/>
      <c r="BG1030" s="47">
        <f t="shared" ref="BG1030:BG1093" si="574">IF(OR(K1030="1;1",K1030="1;2",K1030=1,K1030="3;1",K1030="3;2",K1030=3,K1030="5;1",K1030="5;2",K1030=5,K1030="7;1",K1030="7;2",K1030=7,K1030="9;1",K1030="9;2",K1030=9,K1030=11),SUM(AL1030:AN1030),0)</f>
        <v>0</v>
      </c>
      <c r="BH1030" s="47">
        <f t="shared" ref="BH1030:BH1093" si="575">IF(BG1030&lt;&gt;0,SUM(N1030:P1030)/2,0)</f>
        <v>0</v>
      </c>
      <c r="BI1030" s="47">
        <f t="shared" ref="BI1030:BI1093" si="576">IF(OR(K1030="1;1",K1030="1;2",K1030=1,K1030="3;1",K1030="3;2",K1030=3,K1030="5;1",K1030="5;2",K1030=5,K1030="7;1",K1030="7;2",K1030=7,K1030="9;1",K1030="9;2",K1030=9,K1030=11),SUM(AO1030:BD1030),0)</f>
        <v>3</v>
      </c>
      <c r="BJ1030" s="48">
        <f t="shared" ref="BJ1030:BJ1093" si="577">IF(OR(K1030="2;3",K1030="2;4",K1030=2,K1030="4;3",K1030="4;4",K1030=4,K1030="6;3",K1030="6;4",K1030=6,K1030="8;3",K1030="8;4",K1030=8,K1030="10;3",K1030="10;4",K1030=10,K1030=12),SUM(AL1030:AN1030),0)</f>
        <v>0</v>
      </c>
      <c r="BK1030" s="48">
        <f t="shared" ref="BK1030:BK1093" si="578">IF(BJ1030&lt;&gt;0,SUM(N1030:P1030)/2,0)</f>
        <v>0</v>
      </c>
      <c r="BL1030" s="48">
        <f t="shared" ref="BL1030:BL1093" si="579">IF(OR(K1030="2;3",K1030="2;4",K1030=2,K1030="4;3",K1030="4;4",K1030=4,K1030="6;3",K1030="6;4",K1030=6,K1030="8;3",K1030="8;4",K1030=8,K1030="10;3",K1030="10;4",K1030=10,K1030=12),SUM(AO1030:BD1030),0)</f>
        <v>0</v>
      </c>
    </row>
    <row r="1031" spans="1:64" s="2" customFormat="1" ht="30" customHeight="1">
      <c r="A1031" s="29" t="str">
        <f t="shared" si="546"/>
        <v>Д</v>
      </c>
      <c r="B1031" s="29" t="str">
        <f t="shared" si="547"/>
        <v>А</v>
      </c>
      <c r="C1031" s="30" t="s">
        <v>308</v>
      </c>
      <c r="D1031" s="31" t="str">
        <f t="shared" si="548"/>
        <v>'1.2.2.</v>
      </c>
      <c r="E1031" s="32" t="str">
        <f t="shared" si="549"/>
        <v>Математическое моделирование, численные методы и комплексы программ</v>
      </c>
      <c r="F1031" s="33" t="s">
        <v>154</v>
      </c>
      <c r="G1031" s="33"/>
      <c r="H1031" s="34"/>
      <c r="I1031" s="34"/>
      <c r="J1031" s="35" t="s">
        <v>296</v>
      </c>
      <c r="K1031" s="36">
        <v>3</v>
      </c>
      <c r="L1031" s="36">
        <v>20</v>
      </c>
      <c r="M1031" s="37" t="s">
        <v>297</v>
      </c>
      <c r="N1031" s="36"/>
      <c r="O1031" s="36"/>
      <c r="P1031" s="36"/>
      <c r="Q1031" s="37"/>
      <c r="R1031" s="36"/>
      <c r="S1031" s="36"/>
      <c r="T1031" s="36"/>
      <c r="U1031" s="36">
        <v>3</v>
      </c>
      <c r="V1031" s="36"/>
      <c r="W1031" s="39" t="str">
        <f t="shared" si="550"/>
        <v>НЧМад</v>
      </c>
      <c r="X1031" s="36" t="s">
        <v>116</v>
      </c>
      <c r="Y1031" s="36">
        <v>1</v>
      </c>
      <c r="Z1031" s="36">
        <v>1</v>
      </c>
      <c r="AA1031" s="39">
        <f t="shared" si="551"/>
        <v>2</v>
      </c>
      <c r="AB1031" s="36">
        <v>2</v>
      </c>
      <c r="AC1031" s="36"/>
      <c r="AD1031" s="40">
        <f t="shared" si="552"/>
        <v>1</v>
      </c>
      <c r="AE1031" s="41">
        <f t="shared" si="553"/>
        <v>1</v>
      </c>
      <c r="AF1031" s="41">
        <f t="shared" si="554"/>
        <v>2</v>
      </c>
      <c r="AG1031" s="42" t="s">
        <v>93</v>
      </c>
      <c r="AH1031" s="37" t="s">
        <v>81</v>
      </c>
      <c r="AI1031" s="37" t="s">
        <v>94</v>
      </c>
      <c r="AJ1031" s="43" t="s">
        <v>114</v>
      </c>
      <c r="AK1031" s="37"/>
      <c r="AL1031" s="44">
        <f t="shared" si="555"/>
        <v>0</v>
      </c>
      <c r="AM1031" s="44">
        <f t="shared" si="556"/>
        <v>0</v>
      </c>
      <c r="AN1031" s="44">
        <f t="shared" si="557"/>
        <v>0</v>
      </c>
      <c r="AO1031" s="44">
        <f t="shared" si="558"/>
        <v>0</v>
      </c>
      <c r="AP1031" s="44">
        <f t="shared" si="559"/>
        <v>0</v>
      </c>
      <c r="AQ1031" s="44">
        <f t="shared" si="560"/>
        <v>0</v>
      </c>
      <c r="AR1031" s="44">
        <f t="shared" si="561"/>
        <v>0</v>
      </c>
      <c r="AS1031" s="44">
        <f t="shared" si="562"/>
        <v>0</v>
      </c>
      <c r="AT1031" s="44">
        <f t="shared" si="563"/>
        <v>0</v>
      </c>
      <c r="AU1031" s="44">
        <f t="shared" si="564"/>
        <v>0</v>
      </c>
      <c r="AV1031" s="44">
        <f>IF(M1031="ПП",РПП*AA1031*(U1031/1.5),IF(M1031="ВП",ВПр*AA1031*(U1031/1.5),IF(M1031="РПА",РПА*AA1031*(U1031/1.5),IF(M1031="КПА",кпа*AA1031*(U1031/1.5),0))))</f>
        <v>6</v>
      </c>
      <c r="AW1031" s="44">
        <f t="shared" si="565"/>
        <v>0</v>
      </c>
      <c r="AX1031" s="44">
        <f t="shared" si="566"/>
        <v>0</v>
      </c>
      <c r="AY1031" s="44">
        <f t="shared" si="567"/>
        <v>0</v>
      </c>
      <c r="AZ1031" s="44">
        <f t="shared" si="568"/>
        <v>0</v>
      </c>
      <c r="BA1031" s="44">
        <f t="shared" si="569"/>
        <v>0</v>
      </c>
      <c r="BB1031" s="44">
        <f t="shared" si="570"/>
        <v>0</v>
      </c>
      <c r="BC1031" s="44">
        <f t="shared" si="571"/>
        <v>0</v>
      </c>
      <c r="BD1031" s="44">
        <f t="shared" si="572"/>
        <v>0</v>
      </c>
      <c r="BE1031" s="45">
        <f t="shared" si="573"/>
        <v>6</v>
      </c>
      <c r="BF1031" s="46"/>
      <c r="BG1031" s="47">
        <f t="shared" si="574"/>
        <v>0</v>
      </c>
      <c r="BH1031" s="47">
        <f t="shared" si="575"/>
        <v>0</v>
      </c>
      <c r="BI1031" s="47">
        <f t="shared" si="576"/>
        <v>6</v>
      </c>
      <c r="BJ1031" s="48">
        <f t="shared" si="577"/>
        <v>0</v>
      </c>
      <c r="BK1031" s="48">
        <f t="shared" si="578"/>
        <v>0</v>
      </c>
      <c r="BL1031" s="48">
        <f t="shared" si="579"/>
        <v>0</v>
      </c>
    </row>
    <row r="1032" spans="1:64" s="2" customFormat="1" ht="30" customHeight="1">
      <c r="A1032" s="29" t="str">
        <f t="shared" si="546"/>
        <v>Д</v>
      </c>
      <c r="B1032" s="29" t="str">
        <f t="shared" si="547"/>
        <v>А</v>
      </c>
      <c r="C1032" s="30" t="s">
        <v>308</v>
      </c>
      <c r="D1032" s="31" t="str">
        <f t="shared" si="548"/>
        <v>'1.2.2.</v>
      </c>
      <c r="E1032" s="32" t="str">
        <f t="shared" si="549"/>
        <v>Математическое моделирование, численные методы и комплексы программ</v>
      </c>
      <c r="F1032" s="33" t="s">
        <v>154</v>
      </c>
      <c r="G1032" s="33"/>
      <c r="H1032" s="34"/>
      <c r="I1032" s="34"/>
      <c r="J1032" s="35" t="s">
        <v>296</v>
      </c>
      <c r="K1032" s="36">
        <v>3</v>
      </c>
      <c r="L1032" s="36">
        <v>20</v>
      </c>
      <c r="M1032" s="37" t="s">
        <v>297</v>
      </c>
      <c r="N1032" s="36"/>
      <c r="O1032" s="36"/>
      <c r="P1032" s="36"/>
      <c r="Q1032" s="37"/>
      <c r="R1032" s="36"/>
      <c r="S1032" s="36"/>
      <c r="T1032" s="36"/>
      <c r="U1032" s="36">
        <v>3</v>
      </c>
      <c r="V1032" s="36"/>
      <c r="W1032" s="39" t="str">
        <f t="shared" si="550"/>
        <v>НЧМад</v>
      </c>
      <c r="X1032" s="36" t="s">
        <v>116</v>
      </c>
      <c r="Y1032" s="36">
        <v>1</v>
      </c>
      <c r="Z1032" s="36">
        <v>1</v>
      </c>
      <c r="AA1032" s="39">
        <f t="shared" si="551"/>
        <v>1</v>
      </c>
      <c r="AB1032" s="36">
        <v>1</v>
      </c>
      <c r="AC1032" s="36"/>
      <c r="AD1032" s="40">
        <f t="shared" si="552"/>
        <v>1</v>
      </c>
      <c r="AE1032" s="41">
        <f t="shared" si="553"/>
        <v>1</v>
      </c>
      <c r="AF1032" s="41">
        <f t="shared" si="554"/>
        <v>1</v>
      </c>
      <c r="AG1032" s="42" t="s">
        <v>80</v>
      </c>
      <c r="AH1032" s="37" t="s">
        <v>81</v>
      </c>
      <c r="AI1032" s="37" t="s">
        <v>94</v>
      </c>
      <c r="AJ1032" s="50" t="s">
        <v>146</v>
      </c>
      <c r="AK1032" s="37"/>
      <c r="AL1032" s="44">
        <f t="shared" si="555"/>
        <v>0</v>
      </c>
      <c r="AM1032" s="44">
        <f t="shared" si="556"/>
        <v>0</v>
      </c>
      <c r="AN1032" s="44">
        <f t="shared" si="557"/>
        <v>0</v>
      </c>
      <c r="AO1032" s="44">
        <f t="shared" si="558"/>
        <v>0</v>
      </c>
      <c r="AP1032" s="44">
        <f t="shared" si="559"/>
        <v>0</v>
      </c>
      <c r="AQ1032" s="44">
        <f t="shared" si="560"/>
        <v>0</v>
      </c>
      <c r="AR1032" s="44">
        <f t="shared" si="561"/>
        <v>0</v>
      </c>
      <c r="AS1032" s="44">
        <f t="shared" si="562"/>
        <v>0</v>
      </c>
      <c r="AT1032" s="44">
        <f t="shared" si="563"/>
        <v>0</v>
      </c>
      <c r="AU1032" s="44">
        <f t="shared" si="564"/>
        <v>0</v>
      </c>
      <c r="AV1032" s="44">
        <f>IF(M1032="ПП",РПП*AA1032*(U1032/1.5),IF(M1032="ВП",ВПр*AA1032*(U1032/1.5),IF(M1032="РПА",РПА*AA1032*(U1032/1.5),IF(M1032="КПА",кпа*AA1032*(U1032/1.5),0))))</f>
        <v>3</v>
      </c>
      <c r="AW1032" s="44">
        <f t="shared" si="565"/>
        <v>0</v>
      </c>
      <c r="AX1032" s="44">
        <f t="shared" si="566"/>
        <v>0</v>
      </c>
      <c r="AY1032" s="44">
        <f t="shared" si="567"/>
        <v>0</v>
      </c>
      <c r="AZ1032" s="44">
        <f t="shared" si="568"/>
        <v>0</v>
      </c>
      <c r="BA1032" s="44">
        <f t="shared" si="569"/>
        <v>0</v>
      </c>
      <c r="BB1032" s="44">
        <f t="shared" si="570"/>
        <v>0</v>
      </c>
      <c r="BC1032" s="44">
        <f t="shared" si="571"/>
        <v>0</v>
      </c>
      <c r="BD1032" s="44">
        <f t="shared" si="572"/>
        <v>0</v>
      </c>
      <c r="BE1032" s="45">
        <f t="shared" si="573"/>
        <v>3</v>
      </c>
      <c r="BF1032" s="46"/>
      <c r="BG1032" s="47">
        <f t="shared" si="574"/>
        <v>0</v>
      </c>
      <c r="BH1032" s="47">
        <f t="shared" si="575"/>
        <v>0</v>
      </c>
      <c r="BI1032" s="47">
        <f t="shared" si="576"/>
        <v>3</v>
      </c>
      <c r="BJ1032" s="48">
        <f t="shared" si="577"/>
        <v>0</v>
      </c>
      <c r="BK1032" s="48">
        <f t="shared" si="578"/>
        <v>0</v>
      </c>
      <c r="BL1032" s="48">
        <f t="shared" si="579"/>
        <v>0</v>
      </c>
    </row>
    <row r="1033" spans="1:64" s="2" customFormat="1" ht="30" customHeight="1">
      <c r="A1033" s="29" t="str">
        <f t="shared" si="546"/>
        <v>Д</v>
      </c>
      <c r="B1033" s="29" t="str">
        <f t="shared" si="547"/>
        <v>А</v>
      </c>
      <c r="C1033" s="30" t="s">
        <v>308</v>
      </c>
      <c r="D1033" s="31" t="str">
        <f t="shared" si="548"/>
        <v>'1.2.2.</v>
      </c>
      <c r="E1033" s="32" t="str">
        <f t="shared" si="549"/>
        <v>Математическое моделирование, численные методы и комплексы программ</v>
      </c>
      <c r="F1033" s="33" t="s">
        <v>154</v>
      </c>
      <c r="G1033" s="33"/>
      <c r="H1033" s="34"/>
      <c r="I1033" s="34"/>
      <c r="J1033" s="35" t="s">
        <v>296</v>
      </c>
      <c r="K1033" s="36">
        <v>3</v>
      </c>
      <c r="L1033" s="36">
        <v>20</v>
      </c>
      <c r="M1033" s="37" t="s">
        <v>297</v>
      </c>
      <c r="N1033" s="36"/>
      <c r="O1033" s="36"/>
      <c r="P1033" s="36"/>
      <c r="Q1033" s="37"/>
      <c r="R1033" s="36"/>
      <c r="S1033" s="36"/>
      <c r="T1033" s="36"/>
      <c r="U1033" s="36">
        <v>3</v>
      </c>
      <c r="V1033" s="36"/>
      <c r="W1033" s="39" t="str">
        <f t="shared" si="550"/>
        <v>НЧМад</v>
      </c>
      <c r="X1033" s="36" t="s">
        <v>116</v>
      </c>
      <c r="Y1033" s="36">
        <v>1</v>
      </c>
      <c r="Z1033" s="36">
        <v>1</v>
      </c>
      <c r="AA1033" s="39">
        <f t="shared" si="551"/>
        <v>1</v>
      </c>
      <c r="AB1033" s="36">
        <v>1</v>
      </c>
      <c r="AC1033" s="36"/>
      <c r="AD1033" s="40">
        <f t="shared" si="552"/>
        <v>1</v>
      </c>
      <c r="AE1033" s="41">
        <f t="shared" si="553"/>
        <v>1</v>
      </c>
      <c r="AF1033" s="41">
        <f t="shared" si="554"/>
        <v>1</v>
      </c>
      <c r="AG1033" s="42" t="s">
        <v>80</v>
      </c>
      <c r="AH1033" s="37" t="s">
        <v>81</v>
      </c>
      <c r="AI1033" s="37" t="s">
        <v>94</v>
      </c>
      <c r="AJ1033" s="43" t="s">
        <v>107</v>
      </c>
      <c r="AK1033" s="37"/>
      <c r="AL1033" s="44">
        <f t="shared" si="555"/>
        <v>0</v>
      </c>
      <c r="AM1033" s="44">
        <f t="shared" si="556"/>
        <v>0</v>
      </c>
      <c r="AN1033" s="44">
        <f t="shared" si="557"/>
        <v>0</v>
      </c>
      <c r="AO1033" s="44">
        <f t="shared" si="558"/>
        <v>0</v>
      </c>
      <c r="AP1033" s="44">
        <f t="shared" si="559"/>
        <v>0</v>
      </c>
      <c r="AQ1033" s="44">
        <f t="shared" si="560"/>
        <v>0</v>
      </c>
      <c r="AR1033" s="44">
        <f t="shared" si="561"/>
        <v>0</v>
      </c>
      <c r="AS1033" s="44">
        <f t="shared" si="562"/>
        <v>0</v>
      </c>
      <c r="AT1033" s="44">
        <f t="shared" si="563"/>
        <v>0</v>
      </c>
      <c r="AU1033" s="44">
        <f t="shared" si="564"/>
        <v>0</v>
      </c>
      <c r="AV1033" s="44">
        <f>IF(M1033="ПП",РПП*AA1033*(U1033/1.5),IF(M1033="ВП",ВПр*AA1033*(U1033/1.5),IF(M1033="РПА",РПА*AA1033*(U1033/1.5),IF(M1033="КПА",кпа*AA1033*(U1033/1.5),0))))</f>
        <v>3</v>
      </c>
      <c r="AW1033" s="44">
        <f t="shared" si="565"/>
        <v>0</v>
      </c>
      <c r="AX1033" s="44">
        <f t="shared" si="566"/>
        <v>0</v>
      </c>
      <c r="AY1033" s="44">
        <f t="shared" si="567"/>
        <v>0</v>
      </c>
      <c r="AZ1033" s="44">
        <f t="shared" si="568"/>
        <v>0</v>
      </c>
      <c r="BA1033" s="44">
        <f t="shared" si="569"/>
        <v>0</v>
      </c>
      <c r="BB1033" s="44">
        <f t="shared" si="570"/>
        <v>0</v>
      </c>
      <c r="BC1033" s="44">
        <f t="shared" si="571"/>
        <v>0</v>
      </c>
      <c r="BD1033" s="44">
        <f t="shared" si="572"/>
        <v>0</v>
      </c>
      <c r="BE1033" s="45">
        <f t="shared" si="573"/>
        <v>3</v>
      </c>
      <c r="BF1033" s="46"/>
      <c r="BG1033" s="47">
        <f t="shared" si="574"/>
        <v>0</v>
      </c>
      <c r="BH1033" s="47">
        <f t="shared" si="575"/>
        <v>0</v>
      </c>
      <c r="BI1033" s="47">
        <f t="shared" si="576"/>
        <v>3</v>
      </c>
      <c r="BJ1033" s="48">
        <f t="shared" si="577"/>
        <v>0</v>
      </c>
      <c r="BK1033" s="48">
        <f t="shared" si="578"/>
        <v>0</v>
      </c>
      <c r="BL1033" s="48">
        <f t="shared" si="579"/>
        <v>0</v>
      </c>
    </row>
    <row r="1034" spans="1:64" s="2" customFormat="1" ht="30" customHeight="1">
      <c r="A1034" s="29" t="str">
        <f t="shared" si="546"/>
        <v>Д</v>
      </c>
      <c r="B1034" s="29" t="str">
        <f t="shared" si="547"/>
        <v>А</v>
      </c>
      <c r="C1034" s="30" t="s">
        <v>308</v>
      </c>
      <c r="D1034" s="31" t="str">
        <f t="shared" si="548"/>
        <v>'1.2.2.</v>
      </c>
      <c r="E1034" s="32" t="str">
        <f t="shared" si="549"/>
        <v>Математическое моделирование, численные методы и комплексы программ</v>
      </c>
      <c r="F1034" s="33" t="s">
        <v>154</v>
      </c>
      <c r="G1034" s="33"/>
      <c r="H1034" s="34"/>
      <c r="I1034" s="34"/>
      <c r="J1034" s="35" t="s">
        <v>296</v>
      </c>
      <c r="K1034" s="36">
        <v>3</v>
      </c>
      <c r="L1034" s="36">
        <v>20</v>
      </c>
      <c r="M1034" s="37" t="s">
        <v>297</v>
      </c>
      <c r="N1034" s="36"/>
      <c r="O1034" s="36"/>
      <c r="P1034" s="36"/>
      <c r="Q1034" s="37"/>
      <c r="R1034" s="36"/>
      <c r="S1034" s="36"/>
      <c r="T1034" s="36"/>
      <c r="U1034" s="36">
        <v>3</v>
      </c>
      <c r="V1034" s="36"/>
      <c r="W1034" s="39" t="str">
        <f t="shared" si="550"/>
        <v>НЧМад</v>
      </c>
      <c r="X1034" s="36" t="s">
        <v>116</v>
      </c>
      <c r="Y1034" s="36">
        <v>1</v>
      </c>
      <c r="Z1034" s="36">
        <v>1</v>
      </c>
      <c r="AA1034" s="39">
        <f t="shared" si="551"/>
        <v>1</v>
      </c>
      <c r="AB1034" s="36"/>
      <c r="AC1034" s="36">
        <v>1</v>
      </c>
      <c r="AD1034" s="40">
        <f t="shared" si="552"/>
        <v>1</v>
      </c>
      <c r="AE1034" s="41">
        <f t="shared" si="553"/>
        <v>1</v>
      </c>
      <c r="AF1034" s="41">
        <f t="shared" si="554"/>
        <v>1</v>
      </c>
      <c r="AG1034" s="42" t="s">
        <v>80</v>
      </c>
      <c r="AH1034" s="37" t="s">
        <v>111</v>
      </c>
      <c r="AI1034" s="37" t="s">
        <v>82</v>
      </c>
      <c r="AJ1034" s="51" t="s">
        <v>222</v>
      </c>
      <c r="AK1034" s="37"/>
      <c r="AL1034" s="44">
        <f t="shared" si="555"/>
        <v>0</v>
      </c>
      <c r="AM1034" s="44">
        <f t="shared" si="556"/>
        <v>0</v>
      </c>
      <c r="AN1034" s="44">
        <f t="shared" si="557"/>
        <v>0</v>
      </c>
      <c r="AO1034" s="44">
        <f t="shared" si="558"/>
        <v>0</v>
      </c>
      <c r="AP1034" s="44">
        <f t="shared" si="559"/>
        <v>0</v>
      </c>
      <c r="AQ1034" s="44">
        <f t="shared" si="560"/>
        <v>0</v>
      </c>
      <c r="AR1034" s="44">
        <f t="shared" si="561"/>
        <v>0</v>
      </c>
      <c r="AS1034" s="44">
        <f t="shared" si="562"/>
        <v>0</v>
      </c>
      <c r="AT1034" s="44">
        <f t="shared" si="563"/>
        <v>0</v>
      </c>
      <c r="AU1034" s="44">
        <f t="shared" si="564"/>
        <v>0</v>
      </c>
      <c r="AV1034" s="44">
        <f>IF(M1034="ПП",РПП*AA1034*(U1034/1.5),IF(M1034="ВП",ВПр*AA1034*(U1034/1.5),IF(M1034="РПА",РПА*AA1034*(U1034/1.5),IF(M1034="КПА",кпа*AA1034*(U1034/1.5),0))))</f>
        <v>3</v>
      </c>
      <c r="AW1034" s="44">
        <f t="shared" si="565"/>
        <v>0</v>
      </c>
      <c r="AX1034" s="44">
        <f t="shared" si="566"/>
        <v>0</v>
      </c>
      <c r="AY1034" s="44">
        <f t="shared" si="567"/>
        <v>0</v>
      </c>
      <c r="AZ1034" s="44">
        <f t="shared" si="568"/>
        <v>0</v>
      </c>
      <c r="BA1034" s="44">
        <f t="shared" si="569"/>
        <v>0</v>
      </c>
      <c r="BB1034" s="44">
        <f t="shared" si="570"/>
        <v>0</v>
      </c>
      <c r="BC1034" s="44">
        <f t="shared" si="571"/>
        <v>0</v>
      </c>
      <c r="BD1034" s="44">
        <f t="shared" si="572"/>
        <v>0</v>
      </c>
      <c r="BE1034" s="45">
        <f t="shared" si="573"/>
        <v>3</v>
      </c>
      <c r="BF1034" s="46"/>
      <c r="BG1034" s="47">
        <f t="shared" si="574"/>
        <v>0</v>
      </c>
      <c r="BH1034" s="47">
        <f t="shared" si="575"/>
        <v>0</v>
      </c>
      <c r="BI1034" s="47">
        <f t="shared" si="576"/>
        <v>3</v>
      </c>
      <c r="BJ1034" s="48">
        <f t="shared" si="577"/>
        <v>0</v>
      </c>
      <c r="BK1034" s="48">
        <f t="shared" si="578"/>
        <v>0</v>
      </c>
      <c r="BL1034" s="48">
        <f t="shared" si="579"/>
        <v>0</v>
      </c>
    </row>
    <row r="1035" spans="1:64" s="2" customFormat="1" ht="30" customHeight="1">
      <c r="A1035" s="29" t="str">
        <f t="shared" si="546"/>
        <v>Д</v>
      </c>
      <c r="B1035" s="29" t="str">
        <f t="shared" si="547"/>
        <v>А</v>
      </c>
      <c r="C1035" s="30" t="s">
        <v>308</v>
      </c>
      <c r="D1035" s="31" t="str">
        <f t="shared" si="548"/>
        <v>'1.2.2.</v>
      </c>
      <c r="E1035" s="32" t="str">
        <f t="shared" si="549"/>
        <v>Математическое моделирование, численные методы и комплексы программ</v>
      </c>
      <c r="F1035" s="33" t="s">
        <v>154</v>
      </c>
      <c r="G1035" s="33"/>
      <c r="H1035" s="34"/>
      <c r="I1035" s="34"/>
      <c r="J1035" s="35" t="s">
        <v>296</v>
      </c>
      <c r="K1035" s="38">
        <v>3</v>
      </c>
      <c r="L1035" s="36">
        <v>20</v>
      </c>
      <c r="M1035" s="37" t="s">
        <v>297</v>
      </c>
      <c r="N1035" s="38"/>
      <c r="O1035" s="38"/>
      <c r="P1035" s="38"/>
      <c r="Q1035" s="37"/>
      <c r="R1035" s="38"/>
      <c r="S1035" s="38"/>
      <c r="T1035" s="38"/>
      <c r="U1035" s="38">
        <v>3</v>
      </c>
      <c r="V1035" s="38"/>
      <c r="W1035" s="39" t="str">
        <f t="shared" si="550"/>
        <v>НЧМад</v>
      </c>
      <c r="X1035" s="36" t="s">
        <v>116</v>
      </c>
      <c r="Y1035" s="36">
        <v>1</v>
      </c>
      <c r="Z1035" s="36">
        <v>1</v>
      </c>
      <c r="AA1035" s="39">
        <f t="shared" si="551"/>
        <v>1</v>
      </c>
      <c r="AB1035" s="36"/>
      <c r="AC1035" s="36">
        <v>1</v>
      </c>
      <c r="AD1035" s="40">
        <f t="shared" si="552"/>
        <v>1</v>
      </c>
      <c r="AE1035" s="41">
        <f t="shared" si="553"/>
        <v>1</v>
      </c>
      <c r="AF1035" s="41">
        <f t="shared" si="554"/>
        <v>1</v>
      </c>
      <c r="AG1035" s="42" t="s">
        <v>80</v>
      </c>
      <c r="AH1035" s="37" t="s">
        <v>81</v>
      </c>
      <c r="AI1035" s="37" t="s">
        <v>94</v>
      </c>
      <c r="AJ1035" s="43" t="s">
        <v>138</v>
      </c>
      <c r="AK1035" s="37"/>
      <c r="AL1035" s="44">
        <f t="shared" si="555"/>
        <v>0</v>
      </c>
      <c r="AM1035" s="44">
        <f t="shared" si="556"/>
        <v>0</v>
      </c>
      <c r="AN1035" s="44">
        <f t="shared" si="557"/>
        <v>0</v>
      </c>
      <c r="AO1035" s="44">
        <f t="shared" si="558"/>
        <v>0</v>
      </c>
      <c r="AP1035" s="44">
        <f t="shared" si="559"/>
        <v>0</v>
      </c>
      <c r="AQ1035" s="44">
        <f t="shared" si="560"/>
        <v>0</v>
      </c>
      <c r="AR1035" s="44">
        <f t="shared" si="561"/>
        <v>0</v>
      </c>
      <c r="AS1035" s="44">
        <f t="shared" si="562"/>
        <v>0</v>
      </c>
      <c r="AT1035" s="44">
        <f t="shared" si="563"/>
        <v>0</v>
      </c>
      <c r="AU1035" s="44">
        <f t="shared" si="564"/>
        <v>0</v>
      </c>
      <c r="AV1035" s="44">
        <f>IF(M1035="ПП",РПП*AA1035*(U1035/1.5),IF(M1035="ВП",ВПр*AA1035*(U1035/1.5),IF(M1035="РПА",РПА*AA1035*(U1035/1.5),IF(M1035="КПА",кпа*AA1035*(U1035/1.5),0))))</f>
        <v>3</v>
      </c>
      <c r="AW1035" s="44">
        <f t="shared" si="565"/>
        <v>0</v>
      </c>
      <c r="AX1035" s="44">
        <f t="shared" si="566"/>
        <v>0</v>
      </c>
      <c r="AY1035" s="44">
        <f t="shared" si="567"/>
        <v>0</v>
      </c>
      <c r="AZ1035" s="44">
        <f t="shared" si="568"/>
        <v>0</v>
      </c>
      <c r="BA1035" s="44">
        <f t="shared" si="569"/>
        <v>0</v>
      </c>
      <c r="BB1035" s="44">
        <f t="shared" si="570"/>
        <v>0</v>
      </c>
      <c r="BC1035" s="44">
        <f t="shared" si="571"/>
        <v>0</v>
      </c>
      <c r="BD1035" s="44">
        <f t="shared" si="572"/>
        <v>0</v>
      </c>
      <c r="BE1035" s="45">
        <f t="shared" si="573"/>
        <v>3</v>
      </c>
      <c r="BF1035" s="46"/>
      <c r="BG1035" s="47">
        <f t="shared" si="574"/>
        <v>0</v>
      </c>
      <c r="BH1035" s="47">
        <f t="shared" si="575"/>
        <v>0</v>
      </c>
      <c r="BI1035" s="47">
        <f t="shared" si="576"/>
        <v>3</v>
      </c>
      <c r="BJ1035" s="48">
        <f t="shared" si="577"/>
        <v>0</v>
      </c>
      <c r="BK1035" s="48">
        <f t="shared" si="578"/>
        <v>0</v>
      </c>
      <c r="BL1035" s="48">
        <f t="shared" si="579"/>
        <v>0</v>
      </c>
    </row>
    <row r="1036" spans="1:64" s="2" customFormat="1" ht="30" customHeight="1">
      <c r="A1036" s="29" t="str">
        <f t="shared" si="546"/>
        <v>Д</v>
      </c>
      <c r="B1036" s="29" t="str">
        <f t="shared" si="547"/>
        <v>А</v>
      </c>
      <c r="C1036" s="30" t="s">
        <v>308</v>
      </c>
      <c r="D1036" s="31" t="str">
        <f t="shared" si="548"/>
        <v>'1.2.2.</v>
      </c>
      <c r="E1036" s="32" t="str">
        <f t="shared" si="549"/>
        <v>Математическое моделирование, численные методы и комплексы программ</v>
      </c>
      <c r="F1036" s="33" t="s">
        <v>154</v>
      </c>
      <c r="G1036" s="33"/>
      <c r="H1036" s="34"/>
      <c r="I1036" s="34"/>
      <c r="J1036" s="35" t="s">
        <v>296</v>
      </c>
      <c r="K1036" s="36">
        <v>4</v>
      </c>
      <c r="L1036" s="36">
        <v>18</v>
      </c>
      <c r="M1036" s="37" t="s">
        <v>297</v>
      </c>
      <c r="N1036" s="36"/>
      <c r="O1036" s="36"/>
      <c r="P1036" s="36"/>
      <c r="Q1036" s="37"/>
      <c r="R1036" s="36"/>
      <c r="S1036" s="36"/>
      <c r="T1036" s="36"/>
      <c r="U1036" s="36">
        <v>3</v>
      </c>
      <c r="V1036" s="36"/>
      <c r="W1036" s="39" t="str">
        <f t="shared" si="550"/>
        <v>НЧМад</v>
      </c>
      <c r="X1036" s="36" t="s">
        <v>116</v>
      </c>
      <c r="Y1036" s="36">
        <v>1</v>
      </c>
      <c r="Z1036" s="36">
        <v>1</v>
      </c>
      <c r="AA1036" s="39">
        <f t="shared" si="551"/>
        <v>5</v>
      </c>
      <c r="AB1036" s="36">
        <v>4</v>
      </c>
      <c r="AC1036" s="36">
        <v>1</v>
      </c>
      <c r="AD1036" s="40">
        <f t="shared" si="552"/>
        <v>1</v>
      </c>
      <c r="AE1036" s="41">
        <f t="shared" si="553"/>
        <v>1</v>
      </c>
      <c r="AF1036" s="41">
        <f t="shared" si="554"/>
        <v>5</v>
      </c>
      <c r="AG1036" s="42" t="s">
        <v>93</v>
      </c>
      <c r="AH1036" s="37" t="s">
        <v>111</v>
      </c>
      <c r="AI1036" s="37" t="s">
        <v>94</v>
      </c>
      <c r="AJ1036" s="43" t="s">
        <v>254</v>
      </c>
      <c r="AK1036" s="37"/>
      <c r="AL1036" s="44">
        <f t="shared" si="555"/>
        <v>0</v>
      </c>
      <c r="AM1036" s="44">
        <f t="shared" si="556"/>
        <v>0</v>
      </c>
      <c r="AN1036" s="44">
        <f t="shared" si="557"/>
        <v>0</v>
      </c>
      <c r="AO1036" s="44">
        <f t="shared" si="558"/>
        <v>0</v>
      </c>
      <c r="AP1036" s="44">
        <f t="shared" si="559"/>
        <v>0</v>
      </c>
      <c r="AQ1036" s="44">
        <f t="shared" si="560"/>
        <v>0</v>
      </c>
      <c r="AR1036" s="44">
        <f t="shared" si="561"/>
        <v>0</v>
      </c>
      <c r="AS1036" s="44">
        <f t="shared" si="562"/>
        <v>0</v>
      </c>
      <c r="AT1036" s="44">
        <f t="shared" si="563"/>
        <v>0</v>
      </c>
      <c r="AU1036" s="44">
        <f t="shared" si="564"/>
        <v>0</v>
      </c>
      <c r="AV1036" s="44">
        <f>IF(M1036="ПП",РПП*AA1036*(U1036/1.5),IF(M1036="ВП",ВПр*AA1036*(U1036/1.5),IF(M1036="РПА",РПА*AA1036*(U1036/1.5),IF(M1036="КПА",кпа*AA1036*(U1036/1.5),0))))</f>
        <v>15</v>
      </c>
      <c r="AW1036" s="44">
        <f t="shared" si="565"/>
        <v>0</v>
      </c>
      <c r="AX1036" s="44">
        <f t="shared" si="566"/>
        <v>0</v>
      </c>
      <c r="AY1036" s="44">
        <f t="shared" si="567"/>
        <v>0</v>
      </c>
      <c r="AZ1036" s="44">
        <f t="shared" si="568"/>
        <v>0</v>
      </c>
      <c r="BA1036" s="44">
        <f t="shared" si="569"/>
        <v>0</v>
      </c>
      <c r="BB1036" s="44">
        <f t="shared" si="570"/>
        <v>0</v>
      </c>
      <c r="BC1036" s="44">
        <f t="shared" si="571"/>
        <v>0</v>
      </c>
      <c r="BD1036" s="44">
        <f t="shared" si="572"/>
        <v>0</v>
      </c>
      <c r="BE1036" s="45">
        <f t="shared" si="573"/>
        <v>15</v>
      </c>
      <c r="BF1036" s="46"/>
      <c r="BG1036" s="47">
        <f t="shared" si="574"/>
        <v>0</v>
      </c>
      <c r="BH1036" s="47">
        <f t="shared" si="575"/>
        <v>0</v>
      </c>
      <c r="BI1036" s="47">
        <f t="shared" si="576"/>
        <v>0</v>
      </c>
      <c r="BJ1036" s="48">
        <f t="shared" si="577"/>
        <v>0</v>
      </c>
      <c r="BK1036" s="48">
        <f t="shared" si="578"/>
        <v>0</v>
      </c>
      <c r="BL1036" s="48">
        <f t="shared" si="579"/>
        <v>15</v>
      </c>
    </row>
    <row r="1037" spans="1:64" s="2" customFormat="1" ht="30" customHeight="1">
      <c r="A1037" s="29" t="str">
        <f t="shared" si="546"/>
        <v>Д</v>
      </c>
      <c r="B1037" s="29" t="str">
        <f t="shared" si="547"/>
        <v>А</v>
      </c>
      <c r="C1037" s="30" t="s">
        <v>308</v>
      </c>
      <c r="D1037" s="31" t="str">
        <f t="shared" si="548"/>
        <v>'1.2.2.</v>
      </c>
      <c r="E1037" s="32" t="str">
        <f t="shared" si="549"/>
        <v>Математическое моделирование, численные методы и комплексы программ</v>
      </c>
      <c r="F1037" s="33" t="s">
        <v>154</v>
      </c>
      <c r="G1037" s="33"/>
      <c r="H1037" s="34"/>
      <c r="I1037" s="34"/>
      <c r="J1037" s="35" t="s">
        <v>296</v>
      </c>
      <c r="K1037" s="36">
        <v>4</v>
      </c>
      <c r="L1037" s="36">
        <v>18</v>
      </c>
      <c r="M1037" s="37" t="s">
        <v>297</v>
      </c>
      <c r="N1037" s="36"/>
      <c r="O1037" s="36"/>
      <c r="P1037" s="36"/>
      <c r="Q1037" s="37"/>
      <c r="R1037" s="36"/>
      <c r="S1037" s="36"/>
      <c r="T1037" s="36"/>
      <c r="U1037" s="36">
        <v>3</v>
      </c>
      <c r="V1037" s="36"/>
      <c r="W1037" s="39" t="str">
        <f t="shared" si="550"/>
        <v>НЧМад</v>
      </c>
      <c r="X1037" s="36" t="s">
        <v>116</v>
      </c>
      <c r="Y1037" s="36">
        <v>1</v>
      </c>
      <c r="Z1037" s="36">
        <v>1</v>
      </c>
      <c r="AA1037" s="39">
        <f t="shared" si="551"/>
        <v>2</v>
      </c>
      <c r="AB1037" s="36">
        <v>1</v>
      </c>
      <c r="AC1037" s="36">
        <v>1</v>
      </c>
      <c r="AD1037" s="40">
        <f t="shared" si="552"/>
        <v>1</v>
      </c>
      <c r="AE1037" s="41">
        <f t="shared" si="553"/>
        <v>1</v>
      </c>
      <c r="AF1037" s="41">
        <f t="shared" si="554"/>
        <v>2</v>
      </c>
      <c r="AG1037" s="42" t="s">
        <v>93</v>
      </c>
      <c r="AH1037" s="37" t="s">
        <v>81</v>
      </c>
      <c r="AI1037" s="37" t="s">
        <v>94</v>
      </c>
      <c r="AJ1037" s="43" t="s">
        <v>97</v>
      </c>
      <c r="AK1037" s="37"/>
      <c r="AL1037" s="44">
        <f t="shared" si="555"/>
        <v>0</v>
      </c>
      <c r="AM1037" s="44">
        <f t="shared" si="556"/>
        <v>0</v>
      </c>
      <c r="AN1037" s="44">
        <f t="shared" si="557"/>
        <v>0</v>
      </c>
      <c r="AO1037" s="44">
        <f t="shared" si="558"/>
        <v>0</v>
      </c>
      <c r="AP1037" s="44">
        <f t="shared" si="559"/>
        <v>0</v>
      </c>
      <c r="AQ1037" s="44">
        <f t="shared" si="560"/>
        <v>0</v>
      </c>
      <c r="AR1037" s="44">
        <f t="shared" si="561"/>
        <v>0</v>
      </c>
      <c r="AS1037" s="44">
        <f t="shared" si="562"/>
        <v>0</v>
      </c>
      <c r="AT1037" s="44">
        <f t="shared" si="563"/>
        <v>0</v>
      </c>
      <c r="AU1037" s="44">
        <f t="shared" si="564"/>
        <v>0</v>
      </c>
      <c r="AV1037" s="44">
        <f>IF(M1037="ПП",РПП*AA1037*(U1037/1.5),IF(M1037="ВП",ВПр*AA1037*(U1037/1.5),IF(M1037="РПА",РПА*AA1037*(U1037/1.5),IF(M1037="КПА",кпа*AA1037*(U1037/1.5),0))))</f>
        <v>6</v>
      </c>
      <c r="AW1037" s="44">
        <f t="shared" si="565"/>
        <v>0</v>
      </c>
      <c r="AX1037" s="44">
        <f t="shared" si="566"/>
        <v>0</v>
      </c>
      <c r="AY1037" s="44">
        <f t="shared" si="567"/>
        <v>0</v>
      </c>
      <c r="AZ1037" s="44">
        <f t="shared" si="568"/>
        <v>0</v>
      </c>
      <c r="BA1037" s="44">
        <f t="shared" si="569"/>
        <v>0</v>
      </c>
      <c r="BB1037" s="44">
        <f t="shared" si="570"/>
        <v>0</v>
      </c>
      <c r="BC1037" s="44">
        <f t="shared" si="571"/>
        <v>0</v>
      </c>
      <c r="BD1037" s="44">
        <f t="shared" si="572"/>
        <v>0</v>
      </c>
      <c r="BE1037" s="45">
        <f t="shared" si="573"/>
        <v>6</v>
      </c>
      <c r="BF1037" s="46"/>
      <c r="BG1037" s="47">
        <f t="shared" si="574"/>
        <v>0</v>
      </c>
      <c r="BH1037" s="47">
        <f t="shared" si="575"/>
        <v>0</v>
      </c>
      <c r="BI1037" s="47">
        <f t="shared" si="576"/>
        <v>0</v>
      </c>
      <c r="BJ1037" s="48">
        <f t="shared" si="577"/>
        <v>0</v>
      </c>
      <c r="BK1037" s="48">
        <f t="shared" si="578"/>
        <v>0</v>
      </c>
      <c r="BL1037" s="48">
        <f t="shared" si="579"/>
        <v>6</v>
      </c>
    </row>
    <row r="1038" spans="1:64" s="2" customFormat="1" ht="30" customHeight="1">
      <c r="A1038" s="29" t="str">
        <f t="shared" si="546"/>
        <v>Д</v>
      </c>
      <c r="B1038" s="29" t="str">
        <f t="shared" si="547"/>
        <v>А</v>
      </c>
      <c r="C1038" s="30" t="s">
        <v>308</v>
      </c>
      <c r="D1038" s="31" t="str">
        <f t="shared" si="548"/>
        <v>'1.2.2.</v>
      </c>
      <c r="E1038" s="32" t="str">
        <f t="shared" si="549"/>
        <v>Математическое моделирование, численные методы и комплексы программ</v>
      </c>
      <c r="F1038" s="33" t="s">
        <v>154</v>
      </c>
      <c r="G1038" s="33"/>
      <c r="H1038" s="34"/>
      <c r="I1038" s="34"/>
      <c r="J1038" s="35" t="s">
        <v>296</v>
      </c>
      <c r="K1038" s="36">
        <v>4</v>
      </c>
      <c r="L1038" s="36">
        <v>18</v>
      </c>
      <c r="M1038" s="37" t="s">
        <v>297</v>
      </c>
      <c r="N1038" s="36"/>
      <c r="O1038" s="36"/>
      <c r="P1038" s="36"/>
      <c r="Q1038" s="37"/>
      <c r="R1038" s="36"/>
      <c r="S1038" s="36"/>
      <c r="T1038" s="36"/>
      <c r="U1038" s="36">
        <v>3</v>
      </c>
      <c r="V1038" s="36"/>
      <c r="W1038" s="39" t="str">
        <f t="shared" si="550"/>
        <v>НЧМад</v>
      </c>
      <c r="X1038" s="36" t="s">
        <v>116</v>
      </c>
      <c r="Y1038" s="36">
        <v>1</v>
      </c>
      <c r="Z1038" s="36">
        <v>1</v>
      </c>
      <c r="AA1038" s="39">
        <f t="shared" si="551"/>
        <v>2</v>
      </c>
      <c r="AB1038" s="36">
        <v>2</v>
      </c>
      <c r="AC1038" s="36"/>
      <c r="AD1038" s="40">
        <f t="shared" si="552"/>
        <v>1</v>
      </c>
      <c r="AE1038" s="41">
        <f t="shared" si="553"/>
        <v>1</v>
      </c>
      <c r="AF1038" s="41">
        <f t="shared" si="554"/>
        <v>2</v>
      </c>
      <c r="AG1038" s="42" t="s">
        <v>80</v>
      </c>
      <c r="AH1038" s="37" t="s">
        <v>81</v>
      </c>
      <c r="AI1038" s="37" t="s">
        <v>94</v>
      </c>
      <c r="AJ1038" s="43" t="s">
        <v>124</v>
      </c>
      <c r="AK1038" s="37"/>
      <c r="AL1038" s="44">
        <f t="shared" si="555"/>
        <v>0</v>
      </c>
      <c r="AM1038" s="44">
        <f t="shared" si="556"/>
        <v>0</v>
      </c>
      <c r="AN1038" s="44">
        <f t="shared" si="557"/>
        <v>0</v>
      </c>
      <c r="AO1038" s="44">
        <f t="shared" si="558"/>
        <v>0</v>
      </c>
      <c r="AP1038" s="44">
        <f t="shared" si="559"/>
        <v>0</v>
      </c>
      <c r="AQ1038" s="44">
        <f t="shared" si="560"/>
        <v>0</v>
      </c>
      <c r="AR1038" s="44">
        <f t="shared" si="561"/>
        <v>0</v>
      </c>
      <c r="AS1038" s="44">
        <f t="shared" si="562"/>
        <v>0</v>
      </c>
      <c r="AT1038" s="44">
        <f t="shared" si="563"/>
        <v>0</v>
      </c>
      <c r="AU1038" s="44">
        <f t="shared" si="564"/>
        <v>0</v>
      </c>
      <c r="AV1038" s="44">
        <f>IF(M1038="ПП",РПП*AA1038*(U1038/1.5),IF(M1038="ВП",ВПр*AA1038*(U1038/1.5),IF(M1038="РПА",РПА*AA1038*(U1038/1.5),IF(M1038="КПА",кпа*AA1038*(U1038/1.5),0))))</f>
        <v>6</v>
      </c>
      <c r="AW1038" s="44">
        <f t="shared" si="565"/>
        <v>0</v>
      </c>
      <c r="AX1038" s="44">
        <f t="shared" si="566"/>
        <v>0</v>
      </c>
      <c r="AY1038" s="44">
        <f t="shared" si="567"/>
        <v>0</v>
      </c>
      <c r="AZ1038" s="44">
        <f t="shared" si="568"/>
        <v>0</v>
      </c>
      <c r="BA1038" s="44">
        <f t="shared" si="569"/>
        <v>0</v>
      </c>
      <c r="BB1038" s="44">
        <f t="shared" si="570"/>
        <v>0</v>
      </c>
      <c r="BC1038" s="44">
        <f t="shared" si="571"/>
        <v>0</v>
      </c>
      <c r="BD1038" s="44">
        <f t="shared" si="572"/>
        <v>0</v>
      </c>
      <c r="BE1038" s="45">
        <f t="shared" si="573"/>
        <v>6</v>
      </c>
      <c r="BF1038" s="46"/>
      <c r="BG1038" s="47">
        <f t="shared" si="574"/>
        <v>0</v>
      </c>
      <c r="BH1038" s="47">
        <f t="shared" si="575"/>
        <v>0</v>
      </c>
      <c r="BI1038" s="47">
        <f t="shared" si="576"/>
        <v>0</v>
      </c>
      <c r="BJ1038" s="48">
        <f t="shared" si="577"/>
        <v>0</v>
      </c>
      <c r="BK1038" s="48">
        <f t="shared" si="578"/>
        <v>0</v>
      </c>
      <c r="BL1038" s="48">
        <f t="shared" si="579"/>
        <v>6</v>
      </c>
    </row>
    <row r="1039" spans="1:64" s="2" customFormat="1" ht="30" customHeight="1">
      <c r="A1039" s="29" t="str">
        <f t="shared" si="546"/>
        <v>Д</v>
      </c>
      <c r="B1039" s="29" t="str">
        <f t="shared" si="547"/>
        <v>А</v>
      </c>
      <c r="C1039" s="30" t="s">
        <v>308</v>
      </c>
      <c r="D1039" s="31" t="str">
        <f t="shared" si="548"/>
        <v>'1.2.2.</v>
      </c>
      <c r="E1039" s="32" t="str">
        <f t="shared" si="549"/>
        <v>Математическое моделирование, численные методы и комплексы программ</v>
      </c>
      <c r="F1039" s="33" t="s">
        <v>154</v>
      </c>
      <c r="G1039" s="33"/>
      <c r="H1039" s="34"/>
      <c r="I1039" s="34"/>
      <c r="J1039" s="35" t="s">
        <v>296</v>
      </c>
      <c r="K1039" s="36">
        <v>4</v>
      </c>
      <c r="L1039" s="36">
        <v>18</v>
      </c>
      <c r="M1039" s="37" t="s">
        <v>297</v>
      </c>
      <c r="N1039" s="36"/>
      <c r="O1039" s="36"/>
      <c r="P1039" s="36"/>
      <c r="Q1039" s="37"/>
      <c r="R1039" s="36"/>
      <c r="S1039" s="36"/>
      <c r="T1039" s="36"/>
      <c r="U1039" s="36">
        <v>3</v>
      </c>
      <c r="V1039" s="36"/>
      <c r="W1039" s="39" t="str">
        <f t="shared" si="550"/>
        <v>НЧМад</v>
      </c>
      <c r="X1039" s="36" t="s">
        <v>116</v>
      </c>
      <c r="Y1039" s="36">
        <v>1</v>
      </c>
      <c r="Z1039" s="36">
        <v>1</v>
      </c>
      <c r="AA1039" s="39">
        <f t="shared" si="551"/>
        <v>1</v>
      </c>
      <c r="AB1039" s="36">
        <v>1</v>
      </c>
      <c r="AC1039" s="36"/>
      <c r="AD1039" s="40">
        <f t="shared" si="552"/>
        <v>1</v>
      </c>
      <c r="AE1039" s="41">
        <f t="shared" si="553"/>
        <v>1</v>
      </c>
      <c r="AF1039" s="41">
        <f t="shared" si="554"/>
        <v>1</v>
      </c>
      <c r="AG1039" s="42" t="s">
        <v>80</v>
      </c>
      <c r="AH1039" s="37" t="s">
        <v>111</v>
      </c>
      <c r="AI1039" s="37" t="s">
        <v>94</v>
      </c>
      <c r="AJ1039" s="43" t="s">
        <v>112</v>
      </c>
      <c r="AK1039" s="37"/>
      <c r="AL1039" s="44">
        <f t="shared" si="555"/>
        <v>0</v>
      </c>
      <c r="AM1039" s="44">
        <f t="shared" si="556"/>
        <v>0</v>
      </c>
      <c r="AN1039" s="44">
        <f t="shared" si="557"/>
        <v>0</v>
      </c>
      <c r="AO1039" s="44">
        <f t="shared" si="558"/>
        <v>0</v>
      </c>
      <c r="AP1039" s="44">
        <f t="shared" si="559"/>
        <v>0</v>
      </c>
      <c r="AQ1039" s="44">
        <f t="shared" si="560"/>
        <v>0</v>
      </c>
      <c r="AR1039" s="44">
        <f t="shared" si="561"/>
        <v>0</v>
      </c>
      <c r="AS1039" s="44">
        <f t="shared" si="562"/>
        <v>0</v>
      </c>
      <c r="AT1039" s="44">
        <f t="shared" si="563"/>
        <v>0</v>
      </c>
      <c r="AU1039" s="44">
        <f t="shared" si="564"/>
        <v>0</v>
      </c>
      <c r="AV1039" s="44">
        <f>IF(M1039="ПП",РПП*AA1039*(U1039/1.5),IF(M1039="ВП",ВПр*AA1039*(U1039/1.5),IF(M1039="РПА",РПА*AA1039*(U1039/1.5),IF(M1039="КПА",кпа*AA1039*(U1039/1.5),0))))</f>
        <v>3</v>
      </c>
      <c r="AW1039" s="44">
        <f t="shared" si="565"/>
        <v>0</v>
      </c>
      <c r="AX1039" s="44">
        <f t="shared" si="566"/>
        <v>0</v>
      </c>
      <c r="AY1039" s="44">
        <f t="shared" si="567"/>
        <v>0</v>
      </c>
      <c r="AZ1039" s="44">
        <f t="shared" si="568"/>
        <v>0</v>
      </c>
      <c r="BA1039" s="44">
        <f t="shared" si="569"/>
        <v>0</v>
      </c>
      <c r="BB1039" s="44">
        <f t="shared" si="570"/>
        <v>0</v>
      </c>
      <c r="BC1039" s="44">
        <f t="shared" si="571"/>
        <v>0</v>
      </c>
      <c r="BD1039" s="44">
        <f t="shared" si="572"/>
        <v>0</v>
      </c>
      <c r="BE1039" s="45">
        <f t="shared" si="573"/>
        <v>3</v>
      </c>
      <c r="BF1039" s="46"/>
      <c r="BG1039" s="47">
        <f t="shared" si="574"/>
        <v>0</v>
      </c>
      <c r="BH1039" s="47">
        <f t="shared" si="575"/>
        <v>0</v>
      </c>
      <c r="BI1039" s="47">
        <f t="shared" si="576"/>
        <v>0</v>
      </c>
      <c r="BJ1039" s="48">
        <f t="shared" si="577"/>
        <v>0</v>
      </c>
      <c r="BK1039" s="48">
        <f t="shared" si="578"/>
        <v>0</v>
      </c>
      <c r="BL1039" s="48">
        <f t="shared" si="579"/>
        <v>3</v>
      </c>
    </row>
    <row r="1040" spans="1:64" s="2" customFormat="1" ht="30" customHeight="1">
      <c r="A1040" s="29" t="str">
        <f t="shared" si="546"/>
        <v>Д</v>
      </c>
      <c r="B1040" s="29" t="str">
        <f t="shared" si="547"/>
        <v>А</v>
      </c>
      <c r="C1040" s="30" t="s">
        <v>308</v>
      </c>
      <c r="D1040" s="31" t="str">
        <f t="shared" si="548"/>
        <v>'1.2.2.</v>
      </c>
      <c r="E1040" s="32" t="str">
        <f t="shared" si="549"/>
        <v>Математическое моделирование, численные методы и комплексы программ</v>
      </c>
      <c r="F1040" s="33" t="s">
        <v>154</v>
      </c>
      <c r="G1040" s="33"/>
      <c r="H1040" s="34"/>
      <c r="I1040" s="34"/>
      <c r="J1040" s="35" t="s">
        <v>296</v>
      </c>
      <c r="K1040" s="36">
        <v>4</v>
      </c>
      <c r="L1040" s="36">
        <v>18</v>
      </c>
      <c r="M1040" s="37" t="s">
        <v>297</v>
      </c>
      <c r="N1040" s="36"/>
      <c r="O1040" s="36"/>
      <c r="P1040" s="36"/>
      <c r="Q1040" s="37"/>
      <c r="R1040" s="36"/>
      <c r="S1040" s="36"/>
      <c r="T1040" s="36"/>
      <c r="U1040" s="36">
        <v>3</v>
      </c>
      <c r="V1040" s="36"/>
      <c r="W1040" s="39" t="str">
        <f t="shared" si="550"/>
        <v>НЧМад</v>
      </c>
      <c r="X1040" s="36" t="s">
        <v>116</v>
      </c>
      <c r="Y1040" s="36">
        <v>1</v>
      </c>
      <c r="Z1040" s="36">
        <v>1</v>
      </c>
      <c r="AA1040" s="39">
        <f t="shared" si="551"/>
        <v>2</v>
      </c>
      <c r="AB1040" s="36">
        <v>2</v>
      </c>
      <c r="AC1040" s="36"/>
      <c r="AD1040" s="40">
        <f t="shared" si="552"/>
        <v>1</v>
      </c>
      <c r="AE1040" s="41">
        <f t="shared" si="553"/>
        <v>1</v>
      </c>
      <c r="AF1040" s="41">
        <f t="shared" si="554"/>
        <v>2</v>
      </c>
      <c r="AG1040" s="42" t="s">
        <v>93</v>
      </c>
      <c r="AH1040" s="37" t="s">
        <v>81</v>
      </c>
      <c r="AI1040" s="37" t="s">
        <v>94</v>
      </c>
      <c r="AJ1040" s="50" t="s">
        <v>114</v>
      </c>
      <c r="AK1040" s="37"/>
      <c r="AL1040" s="44">
        <f t="shared" si="555"/>
        <v>0</v>
      </c>
      <c r="AM1040" s="44">
        <f t="shared" si="556"/>
        <v>0</v>
      </c>
      <c r="AN1040" s="44">
        <f t="shared" si="557"/>
        <v>0</v>
      </c>
      <c r="AO1040" s="44">
        <f t="shared" si="558"/>
        <v>0</v>
      </c>
      <c r="AP1040" s="44">
        <f t="shared" si="559"/>
        <v>0</v>
      </c>
      <c r="AQ1040" s="44">
        <f t="shared" si="560"/>
        <v>0</v>
      </c>
      <c r="AR1040" s="44">
        <f t="shared" si="561"/>
        <v>0</v>
      </c>
      <c r="AS1040" s="44">
        <f t="shared" si="562"/>
        <v>0</v>
      </c>
      <c r="AT1040" s="44">
        <f t="shared" si="563"/>
        <v>0</v>
      </c>
      <c r="AU1040" s="44">
        <f t="shared" si="564"/>
        <v>0</v>
      </c>
      <c r="AV1040" s="44">
        <f>IF(M1040="ПП",РПП*AA1040*(U1040/1.5),IF(M1040="ВП",ВПр*AA1040*(U1040/1.5),IF(M1040="РПА",РПА*AA1040*(U1040/1.5),IF(M1040="КПА",кпа*AA1040*(U1040/1.5),0))))</f>
        <v>6</v>
      </c>
      <c r="AW1040" s="44">
        <f t="shared" si="565"/>
        <v>0</v>
      </c>
      <c r="AX1040" s="44">
        <f t="shared" si="566"/>
        <v>0</v>
      </c>
      <c r="AY1040" s="44">
        <f t="shared" si="567"/>
        <v>0</v>
      </c>
      <c r="AZ1040" s="44">
        <f t="shared" si="568"/>
        <v>0</v>
      </c>
      <c r="BA1040" s="44">
        <f t="shared" si="569"/>
        <v>0</v>
      </c>
      <c r="BB1040" s="44">
        <f t="shared" si="570"/>
        <v>0</v>
      </c>
      <c r="BC1040" s="44">
        <f t="shared" si="571"/>
        <v>0</v>
      </c>
      <c r="BD1040" s="44">
        <f t="shared" si="572"/>
        <v>0</v>
      </c>
      <c r="BE1040" s="45">
        <f t="shared" si="573"/>
        <v>6</v>
      </c>
      <c r="BF1040" s="46"/>
      <c r="BG1040" s="47">
        <f t="shared" si="574"/>
        <v>0</v>
      </c>
      <c r="BH1040" s="47">
        <f t="shared" si="575"/>
        <v>0</v>
      </c>
      <c r="BI1040" s="47">
        <f t="shared" si="576"/>
        <v>0</v>
      </c>
      <c r="BJ1040" s="48">
        <f t="shared" si="577"/>
        <v>0</v>
      </c>
      <c r="BK1040" s="48">
        <f t="shared" si="578"/>
        <v>0</v>
      </c>
      <c r="BL1040" s="48">
        <f t="shared" si="579"/>
        <v>6</v>
      </c>
    </row>
    <row r="1041" spans="1:64" s="2" customFormat="1" ht="30" customHeight="1">
      <c r="A1041" s="29" t="str">
        <f t="shared" si="546"/>
        <v>Д</v>
      </c>
      <c r="B1041" s="29" t="str">
        <f t="shared" si="547"/>
        <v>А</v>
      </c>
      <c r="C1041" s="30" t="s">
        <v>308</v>
      </c>
      <c r="D1041" s="31" t="str">
        <f t="shared" si="548"/>
        <v>'1.2.2.</v>
      </c>
      <c r="E1041" s="32" t="str">
        <f t="shared" si="549"/>
        <v>Математическое моделирование, численные методы и комплексы программ</v>
      </c>
      <c r="F1041" s="33" t="s">
        <v>154</v>
      </c>
      <c r="G1041" s="33"/>
      <c r="H1041" s="34"/>
      <c r="I1041" s="34"/>
      <c r="J1041" s="35" t="s">
        <v>296</v>
      </c>
      <c r="K1041" s="36">
        <v>4</v>
      </c>
      <c r="L1041" s="36">
        <v>18</v>
      </c>
      <c r="M1041" s="37" t="s">
        <v>297</v>
      </c>
      <c r="N1041" s="36"/>
      <c r="O1041" s="36"/>
      <c r="P1041" s="36"/>
      <c r="Q1041" s="37"/>
      <c r="R1041" s="36"/>
      <c r="S1041" s="36"/>
      <c r="T1041" s="36"/>
      <c r="U1041" s="36">
        <v>3</v>
      </c>
      <c r="V1041" s="36"/>
      <c r="W1041" s="39" t="str">
        <f t="shared" si="550"/>
        <v>НЧМад</v>
      </c>
      <c r="X1041" s="36" t="s">
        <v>116</v>
      </c>
      <c r="Y1041" s="36">
        <v>1</v>
      </c>
      <c r="Z1041" s="36">
        <v>1</v>
      </c>
      <c r="AA1041" s="39">
        <f t="shared" si="551"/>
        <v>1</v>
      </c>
      <c r="AB1041" s="36">
        <v>1</v>
      </c>
      <c r="AC1041" s="36"/>
      <c r="AD1041" s="40">
        <f t="shared" si="552"/>
        <v>1</v>
      </c>
      <c r="AE1041" s="41">
        <f t="shared" si="553"/>
        <v>1</v>
      </c>
      <c r="AF1041" s="41">
        <f t="shared" si="554"/>
        <v>1</v>
      </c>
      <c r="AG1041" s="42" t="s">
        <v>80</v>
      </c>
      <c r="AH1041" s="37" t="s">
        <v>81</v>
      </c>
      <c r="AI1041" s="37" t="s">
        <v>94</v>
      </c>
      <c r="AJ1041" s="43" t="s">
        <v>146</v>
      </c>
      <c r="AK1041" s="37"/>
      <c r="AL1041" s="44">
        <f t="shared" si="555"/>
        <v>0</v>
      </c>
      <c r="AM1041" s="44">
        <f t="shared" si="556"/>
        <v>0</v>
      </c>
      <c r="AN1041" s="44">
        <f t="shared" si="557"/>
        <v>0</v>
      </c>
      <c r="AO1041" s="44">
        <f t="shared" si="558"/>
        <v>0</v>
      </c>
      <c r="AP1041" s="44">
        <f t="shared" si="559"/>
        <v>0</v>
      </c>
      <c r="AQ1041" s="44">
        <f t="shared" si="560"/>
        <v>0</v>
      </c>
      <c r="AR1041" s="44">
        <f t="shared" si="561"/>
        <v>0</v>
      </c>
      <c r="AS1041" s="44">
        <f t="shared" si="562"/>
        <v>0</v>
      </c>
      <c r="AT1041" s="44">
        <f t="shared" si="563"/>
        <v>0</v>
      </c>
      <c r="AU1041" s="44">
        <f t="shared" si="564"/>
        <v>0</v>
      </c>
      <c r="AV1041" s="44">
        <f>IF(M1041="ПП",РПП*AA1041*(U1041/1.5),IF(M1041="ВП",ВПр*AA1041*(U1041/1.5),IF(M1041="РПА",РПА*AA1041*(U1041/1.5),IF(M1041="КПА",кпа*AA1041*(U1041/1.5),0))))</f>
        <v>3</v>
      </c>
      <c r="AW1041" s="44">
        <f t="shared" si="565"/>
        <v>0</v>
      </c>
      <c r="AX1041" s="44">
        <f t="shared" si="566"/>
        <v>0</v>
      </c>
      <c r="AY1041" s="44">
        <f t="shared" si="567"/>
        <v>0</v>
      </c>
      <c r="AZ1041" s="44">
        <f t="shared" si="568"/>
        <v>0</v>
      </c>
      <c r="BA1041" s="44">
        <f t="shared" si="569"/>
        <v>0</v>
      </c>
      <c r="BB1041" s="44">
        <f t="shared" si="570"/>
        <v>0</v>
      </c>
      <c r="BC1041" s="44">
        <f t="shared" si="571"/>
        <v>0</v>
      </c>
      <c r="BD1041" s="44">
        <f t="shared" si="572"/>
        <v>0</v>
      </c>
      <c r="BE1041" s="45">
        <f t="shared" si="573"/>
        <v>3</v>
      </c>
      <c r="BF1041" s="46"/>
      <c r="BG1041" s="47">
        <f t="shared" si="574"/>
        <v>0</v>
      </c>
      <c r="BH1041" s="47">
        <f t="shared" si="575"/>
        <v>0</v>
      </c>
      <c r="BI1041" s="47">
        <f t="shared" si="576"/>
        <v>0</v>
      </c>
      <c r="BJ1041" s="48">
        <f t="shared" si="577"/>
        <v>0</v>
      </c>
      <c r="BK1041" s="48">
        <f t="shared" si="578"/>
        <v>0</v>
      </c>
      <c r="BL1041" s="48">
        <f t="shared" si="579"/>
        <v>3</v>
      </c>
    </row>
    <row r="1042" spans="1:64" s="2" customFormat="1" ht="30" customHeight="1">
      <c r="A1042" s="29" t="str">
        <f t="shared" si="546"/>
        <v>Д</v>
      </c>
      <c r="B1042" s="29" t="str">
        <f t="shared" si="547"/>
        <v>А</v>
      </c>
      <c r="C1042" s="30" t="s">
        <v>308</v>
      </c>
      <c r="D1042" s="31" t="str">
        <f t="shared" si="548"/>
        <v>'1.2.2.</v>
      </c>
      <c r="E1042" s="32" t="str">
        <f t="shared" si="549"/>
        <v>Математическое моделирование, численные методы и комплексы программ</v>
      </c>
      <c r="F1042" s="33" t="s">
        <v>154</v>
      </c>
      <c r="G1042" s="33"/>
      <c r="H1042" s="34"/>
      <c r="I1042" s="34"/>
      <c r="J1042" s="35" t="s">
        <v>296</v>
      </c>
      <c r="K1042" s="36">
        <v>4</v>
      </c>
      <c r="L1042" s="36">
        <v>18</v>
      </c>
      <c r="M1042" s="37" t="s">
        <v>297</v>
      </c>
      <c r="N1042" s="36"/>
      <c r="O1042" s="36"/>
      <c r="P1042" s="36"/>
      <c r="Q1042" s="37"/>
      <c r="R1042" s="36"/>
      <c r="S1042" s="36"/>
      <c r="T1042" s="36"/>
      <c r="U1042" s="36">
        <v>3</v>
      </c>
      <c r="V1042" s="36"/>
      <c r="W1042" s="39" t="str">
        <f t="shared" si="550"/>
        <v>НЧМад</v>
      </c>
      <c r="X1042" s="36" t="s">
        <v>116</v>
      </c>
      <c r="Y1042" s="36">
        <v>1</v>
      </c>
      <c r="Z1042" s="36">
        <v>1</v>
      </c>
      <c r="AA1042" s="39">
        <f t="shared" si="551"/>
        <v>1</v>
      </c>
      <c r="AB1042" s="36">
        <v>1</v>
      </c>
      <c r="AC1042" s="36"/>
      <c r="AD1042" s="40">
        <f t="shared" si="552"/>
        <v>1</v>
      </c>
      <c r="AE1042" s="41">
        <f t="shared" si="553"/>
        <v>1</v>
      </c>
      <c r="AF1042" s="41">
        <f t="shared" si="554"/>
        <v>1</v>
      </c>
      <c r="AG1042" s="42" t="s">
        <v>80</v>
      </c>
      <c r="AH1042" s="37" t="s">
        <v>81</v>
      </c>
      <c r="AI1042" s="37" t="s">
        <v>94</v>
      </c>
      <c r="AJ1042" s="51" t="s">
        <v>107</v>
      </c>
      <c r="AK1042" s="37"/>
      <c r="AL1042" s="44">
        <f t="shared" si="555"/>
        <v>0</v>
      </c>
      <c r="AM1042" s="44">
        <f t="shared" si="556"/>
        <v>0</v>
      </c>
      <c r="AN1042" s="44">
        <f t="shared" si="557"/>
        <v>0</v>
      </c>
      <c r="AO1042" s="44">
        <f t="shared" si="558"/>
        <v>0</v>
      </c>
      <c r="AP1042" s="44">
        <f t="shared" si="559"/>
        <v>0</v>
      </c>
      <c r="AQ1042" s="44">
        <f t="shared" si="560"/>
        <v>0</v>
      </c>
      <c r="AR1042" s="44">
        <f t="shared" si="561"/>
        <v>0</v>
      </c>
      <c r="AS1042" s="44">
        <f t="shared" si="562"/>
        <v>0</v>
      </c>
      <c r="AT1042" s="44">
        <f t="shared" si="563"/>
        <v>0</v>
      </c>
      <c r="AU1042" s="44">
        <f t="shared" si="564"/>
        <v>0</v>
      </c>
      <c r="AV1042" s="44">
        <f>IF(M1042="ПП",РПП*AA1042*(U1042/1.5),IF(M1042="ВП",ВПр*AA1042*(U1042/1.5),IF(M1042="РПА",РПА*AA1042*(U1042/1.5),IF(M1042="КПА",кпа*AA1042*(U1042/1.5),0))))</f>
        <v>3</v>
      </c>
      <c r="AW1042" s="44">
        <f t="shared" si="565"/>
        <v>0</v>
      </c>
      <c r="AX1042" s="44">
        <f t="shared" si="566"/>
        <v>0</v>
      </c>
      <c r="AY1042" s="44">
        <f t="shared" si="567"/>
        <v>0</v>
      </c>
      <c r="AZ1042" s="44">
        <f t="shared" si="568"/>
        <v>0</v>
      </c>
      <c r="BA1042" s="44">
        <f t="shared" si="569"/>
        <v>0</v>
      </c>
      <c r="BB1042" s="44">
        <f t="shared" si="570"/>
        <v>0</v>
      </c>
      <c r="BC1042" s="44">
        <f t="shared" si="571"/>
        <v>0</v>
      </c>
      <c r="BD1042" s="44">
        <f t="shared" si="572"/>
        <v>0</v>
      </c>
      <c r="BE1042" s="45">
        <f t="shared" si="573"/>
        <v>3</v>
      </c>
      <c r="BF1042" s="46"/>
      <c r="BG1042" s="47">
        <f t="shared" si="574"/>
        <v>0</v>
      </c>
      <c r="BH1042" s="47">
        <f t="shared" si="575"/>
        <v>0</v>
      </c>
      <c r="BI1042" s="47">
        <f t="shared" si="576"/>
        <v>0</v>
      </c>
      <c r="BJ1042" s="48">
        <f t="shared" si="577"/>
        <v>0</v>
      </c>
      <c r="BK1042" s="48">
        <f t="shared" si="578"/>
        <v>0</v>
      </c>
      <c r="BL1042" s="48">
        <f t="shared" si="579"/>
        <v>3</v>
      </c>
    </row>
    <row r="1043" spans="1:64" s="2" customFormat="1" ht="30" customHeight="1">
      <c r="A1043" s="29" t="str">
        <f t="shared" si="546"/>
        <v>Д</v>
      </c>
      <c r="B1043" s="29" t="str">
        <f t="shared" si="547"/>
        <v>А</v>
      </c>
      <c r="C1043" s="30" t="s">
        <v>308</v>
      </c>
      <c r="D1043" s="31" t="str">
        <f t="shared" si="548"/>
        <v>'1.2.2.</v>
      </c>
      <c r="E1043" s="32" t="str">
        <f t="shared" si="549"/>
        <v>Математическое моделирование, численные методы и комплексы программ</v>
      </c>
      <c r="F1043" s="33" t="s">
        <v>154</v>
      </c>
      <c r="G1043" s="33"/>
      <c r="H1043" s="34"/>
      <c r="I1043" s="34"/>
      <c r="J1043" s="35" t="s">
        <v>296</v>
      </c>
      <c r="K1043" s="38">
        <v>4</v>
      </c>
      <c r="L1043" s="36">
        <v>18</v>
      </c>
      <c r="M1043" s="37" t="s">
        <v>297</v>
      </c>
      <c r="N1043" s="38"/>
      <c r="O1043" s="38"/>
      <c r="P1043" s="38"/>
      <c r="Q1043" s="37"/>
      <c r="R1043" s="38"/>
      <c r="S1043" s="38"/>
      <c r="T1043" s="38"/>
      <c r="U1043" s="38">
        <v>3</v>
      </c>
      <c r="V1043" s="38"/>
      <c r="W1043" s="39" t="str">
        <f t="shared" si="550"/>
        <v>НЧМад</v>
      </c>
      <c r="X1043" s="36" t="s">
        <v>116</v>
      </c>
      <c r="Y1043" s="36">
        <v>1</v>
      </c>
      <c r="Z1043" s="36">
        <v>1</v>
      </c>
      <c r="AA1043" s="39">
        <f t="shared" si="551"/>
        <v>1</v>
      </c>
      <c r="AB1043" s="36"/>
      <c r="AC1043" s="36">
        <v>1</v>
      </c>
      <c r="AD1043" s="40">
        <f t="shared" si="552"/>
        <v>1</v>
      </c>
      <c r="AE1043" s="41">
        <f t="shared" si="553"/>
        <v>1</v>
      </c>
      <c r="AF1043" s="41">
        <f t="shared" si="554"/>
        <v>1</v>
      </c>
      <c r="AG1043" s="42" t="s">
        <v>80</v>
      </c>
      <c r="AH1043" s="37" t="s">
        <v>111</v>
      </c>
      <c r="AI1043" s="37" t="s">
        <v>82</v>
      </c>
      <c r="AJ1043" s="43" t="s">
        <v>222</v>
      </c>
      <c r="AK1043" s="37"/>
      <c r="AL1043" s="44">
        <f t="shared" si="555"/>
        <v>0</v>
      </c>
      <c r="AM1043" s="44">
        <f t="shared" si="556"/>
        <v>0</v>
      </c>
      <c r="AN1043" s="44">
        <f t="shared" si="557"/>
        <v>0</v>
      </c>
      <c r="AO1043" s="44">
        <f t="shared" si="558"/>
        <v>0</v>
      </c>
      <c r="AP1043" s="44">
        <f t="shared" si="559"/>
        <v>0</v>
      </c>
      <c r="AQ1043" s="44">
        <f t="shared" si="560"/>
        <v>0</v>
      </c>
      <c r="AR1043" s="44">
        <f t="shared" si="561"/>
        <v>0</v>
      </c>
      <c r="AS1043" s="44">
        <f t="shared" si="562"/>
        <v>0</v>
      </c>
      <c r="AT1043" s="44">
        <f t="shared" si="563"/>
        <v>0</v>
      </c>
      <c r="AU1043" s="44">
        <f t="shared" si="564"/>
        <v>0</v>
      </c>
      <c r="AV1043" s="44">
        <f>IF(M1043="ПП",РПП*AA1043*(U1043/1.5),IF(M1043="ВП",ВПр*AA1043*(U1043/1.5),IF(M1043="РПА",РПА*AA1043*(U1043/1.5),IF(M1043="КПА",кпа*AA1043*(U1043/1.5),0))))</f>
        <v>3</v>
      </c>
      <c r="AW1043" s="44">
        <f t="shared" si="565"/>
        <v>0</v>
      </c>
      <c r="AX1043" s="44">
        <f t="shared" si="566"/>
        <v>0</v>
      </c>
      <c r="AY1043" s="44">
        <f t="shared" si="567"/>
        <v>0</v>
      </c>
      <c r="AZ1043" s="44">
        <f t="shared" si="568"/>
        <v>0</v>
      </c>
      <c r="BA1043" s="44">
        <f t="shared" si="569"/>
        <v>0</v>
      </c>
      <c r="BB1043" s="44">
        <f t="shared" si="570"/>
        <v>0</v>
      </c>
      <c r="BC1043" s="44">
        <f t="shared" si="571"/>
        <v>0</v>
      </c>
      <c r="BD1043" s="44">
        <f t="shared" si="572"/>
        <v>0</v>
      </c>
      <c r="BE1043" s="45">
        <f t="shared" si="573"/>
        <v>3</v>
      </c>
      <c r="BF1043" s="46"/>
      <c r="BG1043" s="47">
        <f t="shared" si="574"/>
        <v>0</v>
      </c>
      <c r="BH1043" s="47">
        <f t="shared" si="575"/>
        <v>0</v>
      </c>
      <c r="BI1043" s="47">
        <f t="shared" si="576"/>
        <v>0</v>
      </c>
      <c r="BJ1043" s="48">
        <f t="shared" si="577"/>
        <v>0</v>
      </c>
      <c r="BK1043" s="48">
        <f t="shared" si="578"/>
        <v>0</v>
      </c>
      <c r="BL1043" s="48">
        <f t="shared" si="579"/>
        <v>3</v>
      </c>
    </row>
    <row r="1044" spans="1:64" s="2" customFormat="1" ht="30" customHeight="1">
      <c r="A1044" s="29" t="str">
        <f t="shared" si="546"/>
        <v>Д</v>
      </c>
      <c r="B1044" s="29" t="str">
        <f t="shared" si="547"/>
        <v>А</v>
      </c>
      <c r="C1044" s="30" t="s">
        <v>308</v>
      </c>
      <c r="D1044" s="31" t="str">
        <f t="shared" si="548"/>
        <v>'1.2.2.</v>
      </c>
      <c r="E1044" s="32" t="str">
        <f t="shared" si="549"/>
        <v>Математическое моделирование, численные методы и комплексы программ</v>
      </c>
      <c r="F1044" s="33" t="s">
        <v>154</v>
      </c>
      <c r="G1044" s="33"/>
      <c r="H1044" s="34"/>
      <c r="I1044" s="34"/>
      <c r="J1044" s="35" t="s">
        <v>296</v>
      </c>
      <c r="K1044" s="36">
        <v>4</v>
      </c>
      <c r="L1044" s="36">
        <v>18</v>
      </c>
      <c r="M1044" s="37" t="s">
        <v>297</v>
      </c>
      <c r="N1044" s="36"/>
      <c r="O1044" s="36"/>
      <c r="P1044" s="36"/>
      <c r="Q1044" s="37"/>
      <c r="R1044" s="36"/>
      <c r="S1044" s="36"/>
      <c r="T1044" s="36"/>
      <c r="U1044" s="36">
        <v>3</v>
      </c>
      <c r="V1044" s="36"/>
      <c r="W1044" s="39" t="str">
        <f t="shared" si="550"/>
        <v>НЧМад</v>
      </c>
      <c r="X1044" s="36" t="s">
        <v>116</v>
      </c>
      <c r="Y1044" s="36">
        <v>1</v>
      </c>
      <c r="Z1044" s="36">
        <v>1</v>
      </c>
      <c r="AA1044" s="39">
        <f t="shared" si="551"/>
        <v>1</v>
      </c>
      <c r="AB1044" s="36"/>
      <c r="AC1044" s="36">
        <v>1</v>
      </c>
      <c r="AD1044" s="40">
        <f t="shared" si="552"/>
        <v>1</v>
      </c>
      <c r="AE1044" s="41">
        <f t="shared" si="553"/>
        <v>1</v>
      </c>
      <c r="AF1044" s="41">
        <f t="shared" si="554"/>
        <v>1</v>
      </c>
      <c r="AG1044" s="42" t="s">
        <v>80</v>
      </c>
      <c r="AH1044" s="37" t="s">
        <v>81</v>
      </c>
      <c r="AI1044" s="37" t="s">
        <v>94</v>
      </c>
      <c r="AJ1044" s="43" t="s">
        <v>138</v>
      </c>
      <c r="AK1044" s="37"/>
      <c r="AL1044" s="44">
        <f t="shared" si="555"/>
        <v>0</v>
      </c>
      <c r="AM1044" s="44">
        <f t="shared" si="556"/>
        <v>0</v>
      </c>
      <c r="AN1044" s="44">
        <f t="shared" si="557"/>
        <v>0</v>
      </c>
      <c r="AO1044" s="44">
        <f t="shared" si="558"/>
        <v>0</v>
      </c>
      <c r="AP1044" s="44">
        <f t="shared" si="559"/>
        <v>0</v>
      </c>
      <c r="AQ1044" s="44">
        <f t="shared" si="560"/>
        <v>0</v>
      </c>
      <c r="AR1044" s="44">
        <f t="shared" si="561"/>
        <v>0</v>
      </c>
      <c r="AS1044" s="44">
        <f t="shared" si="562"/>
        <v>0</v>
      </c>
      <c r="AT1044" s="44">
        <f t="shared" si="563"/>
        <v>0</v>
      </c>
      <c r="AU1044" s="44">
        <f t="shared" si="564"/>
        <v>0</v>
      </c>
      <c r="AV1044" s="44">
        <f>IF(M1044="ПП",РПП*AA1044*(U1044/1.5),IF(M1044="ВП",ВПр*AA1044*(U1044/1.5),IF(M1044="РПА",РПА*AA1044*(U1044/1.5),IF(M1044="КПА",кпа*AA1044*(U1044/1.5),0))))</f>
        <v>3</v>
      </c>
      <c r="AW1044" s="44">
        <f t="shared" si="565"/>
        <v>0</v>
      </c>
      <c r="AX1044" s="44">
        <f t="shared" si="566"/>
        <v>0</v>
      </c>
      <c r="AY1044" s="44">
        <f t="shared" si="567"/>
        <v>0</v>
      </c>
      <c r="AZ1044" s="44">
        <f t="shared" si="568"/>
        <v>0</v>
      </c>
      <c r="BA1044" s="44">
        <f t="shared" si="569"/>
        <v>0</v>
      </c>
      <c r="BB1044" s="44">
        <f t="shared" si="570"/>
        <v>0</v>
      </c>
      <c r="BC1044" s="44">
        <f t="shared" si="571"/>
        <v>0</v>
      </c>
      <c r="BD1044" s="44">
        <f t="shared" si="572"/>
        <v>0</v>
      </c>
      <c r="BE1044" s="45">
        <f t="shared" si="573"/>
        <v>3</v>
      </c>
      <c r="BF1044" s="46"/>
      <c r="BG1044" s="47">
        <f t="shared" si="574"/>
        <v>0</v>
      </c>
      <c r="BH1044" s="47">
        <f t="shared" si="575"/>
        <v>0</v>
      </c>
      <c r="BI1044" s="47">
        <f t="shared" si="576"/>
        <v>0</v>
      </c>
      <c r="BJ1044" s="48">
        <f t="shared" si="577"/>
        <v>0</v>
      </c>
      <c r="BK1044" s="48">
        <f t="shared" si="578"/>
        <v>0</v>
      </c>
      <c r="BL1044" s="48">
        <f t="shared" si="579"/>
        <v>3</v>
      </c>
    </row>
    <row r="1045" spans="1:64" s="2" customFormat="1" ht="30" customHeight="1">
      <c r="A1045" s="29" t="str">
        <f t="shared" si="546"/>
        <v>Д</v>
      </c>
      <c r="B1045" s="29" t="str">
        <f t="shared" si="547"/>
        <v>А</v>
      </c>
      <c r="C1045" s="30" t="s">
        <v>308</v>
      </c>
      <c r="D1045" s="31" t="str">
        <f t="shared" si="548"/>
        <v>'1.2.2.</v>
      </c>
      <c r="E1045" s="32" t="str">
        <f t="shared" si="549"/>
        <v>Математическое моделирование, численные методы и комплексы программ</v>
      </c>
      <c r="F1045" s="33" t="s">
        <v>174</v>
      </c>
      <c r="G1045" s="33"/>
      <c r="H1045" s="34"/>
      <c r="I1045" s="34"/>
      <c r="J1045" s="35" t="s">
        <v>310</v>
      </c>
      <c r="K1045" s="36">
        <v>3</v>
      </c>
      <c r="L1045" s="36"/>
      <c r="M1045" s="37" t="s">
        <v>311</v>
      </c>
      <c r="N1045" s="36"/>
      <c r="O1045" s="36"/>
      <c r="P1045" s="36"/>
      <c r="Q1045" s="37"/>
      <c r="R1045" s="36"/>
      <c r="S1045" s="36"/>
      <c r="T1045" s="36"/>
      <c r="U1045" s="36"/>
      <c r="V1045" s="36"/>
      <c r="W1045" s="39" t="str">
        <f t="shared" si="550"/>
        <v>НЧМад</v>
      </c>
      <c r="X1045" s="36" t="s">
        <v>116</v>
      </c>
      <c r="Y1045" s="36">
        <v>1</v>
      </c>
      <c r="Z1045" s="36">
        <v>1</v>
      </c>
      <c r="AA1045" s="39">
        <f t="shared" si="551"/>
        <v>5</v>
      </c>
      <c r="AB1045" s="36">
        <v>4</v>
      </c>
      <c r="AC1045" s="36">
        <v>1</v>
      </c>
      <c r="AD1045" s="40">
        <f t="shared" si="552"/>
        <v>1</v>
      </c>
      <c r="AE1045" s="41">
        <f t="shared" si="553"/>
        <v>1</v>
      </c>
      <c r="AF1045" s="41">
        <f t="shared" si="554"/>
        <v>5</v>
      </c>
      <c r="AG1045" s="42" t="s">
        <v>93</v>
      </c>
      <c r="AH1045" s="37" t="s">
        <v>111</v>
      </c>
      <c r="AI1045" s="37" t="s">
        <v>94</v>
      </c>
      <c r="AJ1045" s="43" t="s">
        <v>254</v>
      </c>
      <c r="AK1045" s="37"/>
      <c r="AL1045" s="44">
        <f t="shared" si="555"/>
        <v>0</v>
      </c>
      <c r="AM1045" s="44">
        <f t="shared" si="556"/>
        <v>0</v>
      </c>
      <c r="AN1045" s="44">
        <f t="shared" si="557"/>
        <v>0</v>
      </c>
      <c r="AO1045" s="44">
        <f t="shared" si="558"/>
        <v>0</v>
      </c>
      <c r="AP1045" s="44">
        <f t="shared" si="559"/>
        <v>0</v>
      </c>
      <c r="AQ1045" s="44">
        <f t="shared" si="560"/>
        <v>0</v>
      </c>
      <c r="AR1045" s="44">
        <f t="shared" si="561"/>
        <v>0</v>
      </c>
      <c r="AS1045" s="44">
        <f t="shared" si="562"/>
        <v>0</v>
      </c>
      <c r="AT1045" s="44">
        <f t="shared" si="563"/>
        <v>0</v>
      </c>
      <c r="AU1045" s="44">
        <f t="shared" si="564"/>
        <v>0</v>
      </c>
      <c r="AV1045" s="44">
        <f>IF(M1045="ПП",РПП*AA1045*(U1045/1.5),IF(M1045="ВП",ВПр*AA1045*(U1045/1.5),IF(M1045="РПА",РПА*AA1045*(U1045/1.5),IF(M1045="КПА",кпа*AA1045*(U1045/1.5),0))))</f>
        <v>0</v>
      </c>
      <c r="AW1045" s="44">
        <f t="shared" si="565"/>
        <v>0</v>
      </c>
      <c r="AX1045" s="44">
        <f t="shared" si="566"/>
        <v>0</v>
      </c>
      <c r="AY1045" s="44">
        <f t="shared" si="567"/>
        <v>0</v>
      </c>
      <c r="AZ1045" s="44">
        <f t="shared" si="568"/>
        <v>0</v>
      </c>
      <c r="BA1045" s="44">
        <f t="shared" si="569"/>
        <v>400</v>
      </c>
      <c r="BB1045" s="44">
        <f t="shared" si="570"/>
        <v>0</v>
      </c>
      <c r="BC1045" s="44">
        <f t="shared" si="571"/>
        <v>0</v>
      </c>
      <c r="BD1045" s="44">
        <f t="shared" si="572"/>
        <v>0</v>
      </c>
      <c r="BE1045" s="45">
        <f t="shared" si="573"/>
        <v>400</v>
      </c>
      <c r="BF1045" s="46"/>
      <c r="BG1045" s="47">
        <f t="shared" si="574"/>
        <v>0</v>
      </c>
      <c r="BH1045" s="47">
        <f t="shared" si="575"/>
        <v>0</v>
      </c>
      <c r="BI1045" s="47">
        <f t="shared" si="576"/>
        <v>400</v>
      </c>
      <c r="BJ1045" s="48">
        <f t="shared" si="577"/>
        <v>0</v>
      </c>
      <c r="BK1045" s="48">
        <f t="shared" si="578"/>
        <v>0</v>
      </c>
      <c r="BL1045" s="48">
        <f t="shared" si="579"/>
        <v>0</v>
      </c>
    </row>
    <row r="1046" spans="1:64" s="2" customFormat="1" ht="30" customHeight="1">
      <c r="A1046" s="29" t="str">
        <f t="shared" si="546"/>
        <v>Д</v>
      </c>
      <c r="B1046" s="29" t="str">
        <f t="shared" si="547"/>
        <v>А</v>
      </c>
      <c r="C1046" s="30" t="s">
        <v>308</v>
      </c>
      <c r="D1046" s="31" t="str">
        <f t="shared" si="548"/>
        <v>'1.2.2.</v>
      </c>
      <c r="E1046" s="32" t="str">
        <f t="shared" si="549"/>
        <v>Математическое моделирование, численные методы и комплексы программ</v>
      </c>
      <c r="F1046" s="33" t="s">
        <v>174</v>
      </c>
      <c r="G1046" s="33"/>
      <c r="H1046" s="34"/>
      <c r="I1046" s="34"/>
      <c r="J1046" s="35" t="s">
        <v>310</v>
      </c>
      <c r="K1046" s="36">
        <v>3</v>
      </c>
      <c r="L1046" s="36"/>
      <c r="M1046" s="37" t="s">
        <v>311</v>
      </c>
      <c r="N1046" s="36"/>
      <c r="O1046" s="36"/>
      <c r="P1046" s="36"/>
      <c r="Q1046" s="37"/>
      <c r="R1046" s="36"/>
      <c r="S1046" s="36"/>
      <c r="T1046" s="36"/>
      <c r="U1046" s="36"/>
      <c r="V1046" s="36"/>
      <c r="W1046" s="39" t="str">
        <f t="shared" si="550"/>
        <v>НЧМад</v>
      </c>
      <c r="X1046" s="36" t="s">
        <v>116</v>
      </c>
      <c r="Y1046" s="36">
        <v>1</v>
      </c>
      <c r="Z1046" s="36">
        <v>1</v>
      </c>
      <c r="AA1046" s="39">
        <f t="shared" si="551"/>
        <v>2</v>
      </c>
      <c r="AB1046" s="36">
        <v>1</v>
      </c>
      <c r="AC1046" s="36">
        <v>1</v>
      </c>
      <c r="AD1046" s="40">
        <f t="shared" si="552"/>
        <v>1</v>
      </c>
      <c r="AE1046" s="41">
        <f t="shared" si="553"/>
        <v>1</v>
      </c>
      <c r="AF1046" s="41">
        <f t="shared" si="554"/>
        <v>2</v>
      </c>
      <c r="AG1046" s="42" t="s">
        <v>93</v>
      </c>
      <c r="AH1046" s="37" t="s">
        <v>81</v>
      </c>
      <c r="AI1046" s="37" t="s">
        <v>94</v>
      </c>
      <c r="AJ1046" s="43" t="s">
        <v>97</v>
      </c>
      <c r="AK1046" s="37"/>
      <c r="AL1046" s="44">
        <f t="shared" si="555"/>
        <v>0</v>
      </c>
      <c r="AM1046" s="44">
        <f t="shared" si="556"/>
        <v>0</v>
      </c>
      <c r="AN1046" s="44">
        <f t="shared" si="557"/>
        <v>0</v>
      </c>
      <c r="AO1046" s="44">
        <f t="shared" si="558"/>
        <v>0</v>
      </c>
      <c r="AP1046" s="44">
        <f t="shared" si="559"/>
        <v>0</v>
      </c>
      <c r="AQ1046" s="44">
        <f t="shared" si="560"/>
        <v>0</v>
      </c>
      <c r="AR1046" s="44">
        <f t="shared" si="561"/>
        <v>0</v>
      </c>
      <c r="AS1046" s="44">
        <f t="shared" si="562"/>
        <v>0</v>
      </c>
      <c r="AT1046" s="44">
        <f t="shared" si="563"/>
        <v>0</v>
      </c>
      <c r="AU1046" s="44">
        <f t="shared" si="564"/>
        <v>0</v>
      </c>
      <c r="AV1046" s="44">
        <f>IF(M1046="ПП",РПП*AA1046*(U1046/1.5),IF(M1046="ВП",ВПр*AA1046*(U1046/1.5),IF(M1046="РПА",РПА*AA1046*(U1046/1.5),IF(M1046="КПА",кпа*AA1046*(U1046/1.5),0))))</f>
        <v>0</v>
      </c>
      <c r="AW1046" s="44">
        <f t="shared" si="565"/>
        <v>0</v>
      </c>
      <c r="AX1046" s="44">
        <f t="shared" si="566"/>
        <v>0</v>
      </c>
      <c r="AY1046" s="44">
        <f t="shared" si="567"/>
        <v>0</v>
      </c>
      <c r="AZ1046" s="44">
        <f t="shared" si="568"/>
        <v>0</v>
      </c>
      <c r="BA1046" s="44">
        <f t="shared" si="569"/>
        <v>175</v>
      </c>
      <c r="BB1046" s="44">
        <f t="shared" si="570"/>
        <v>0</v>
      </c>
      <c r="BC1046" s="44">
        <f t="shared" si="571"/>
        <v>0</v>
      </c>
      <c r="BD1046" s="44">
        <f t="shared" si="572"/>
        <v>0</v>
      </c>
      <c r="BE1046" s="45">
        <f t="shared" si="573"/>
        <v>175</v>
      </c>
      <c r="BF1046" s="46"/>
      <c r="BG1046" s="47">
        <f t="shared" si="574"/>
        <v>0</v>
      </c>
      <c r="BH1046" s="47">
        <f t="shared" si="575"/>
        <v>0</v>
      </c>
      <c r="BI1046" s="47">
        <f t="shared" si="576"/>
        <v>175</v>
      </c>
      <c r="BJ1046" s="48">
        <f t="shared" si="577"/>
        <v>0</v>
      </c>
      <c r="BK1046" s="48">
        <f t="shared" si="578"/>
        <v>0</v>
      </c>
      <c r="BL1046" s="48">
        <f t="shared" si="579"/>
        <v>0</v>
      </c>
    </row>
    <row r="1047" spans="1:64" s="2" customFormat="1" ht="30" customHeight="1">
      <c r="A1047" s="29" t="str">
        <f t="shared" si="546"/>
        <v>Д</v>
      </c>
      <c r="B1047" s="29" t="str">
        <f t="shared" si="547"/>
        <v>А</v>
      </c>
      <c r="C1047" s="30" t="s">
        <v>308</v>
      </c>
      <c r="D1047" s="31" t="str">
        <f t="shared" si="548"/>
        <v>'1.2.2.</v>
      </c>
      <c r="E1047" s="32" t="str">
        <f t="shared" si="549"/>
        <v>Математическое моделирование, численные методы и комплексы программ</v>
      </c>
      <c r="F1047" s="33" t="s">
        <v>174</v>
      </c>
      <c r="G1047" s="33"/>
      <c r="H1047" s="34"/>
      <c r="I1047" s="34"/>
      <c r="J1047" s="35" t="s">
        <v>310</v>
      </c>
      <c r="K1047" s="36">
        <v>3</v>
      </c>
      <c r="L1047" s="36"/>
      <c r="M1047" s="37" t="s">
        <v>311</v>
      </c>
      <c r="N1047" s="36"/>
      <c r="O1047" s="36"/>
      <c r="P1047" s="36"/>
      <c r="Q1047" s="37"/>
      <c r="R1047" s="36"/>
      <c r="S1047" s="36"/>
      <c r="T1047" s="36"/>
      <c r="U1047" s="36"/>
      <c r="V1047" s="36"/>
      <c r="W1047" s="39" t="str">
        <f t="shared" si="550"/>
        <v>НЧМад</v>
      </c>
      <c r="X1047" s="36" t="s">
        <v>116</v>
      </c>
      <c r="Y1047" s="36">
        <v>1</v>
      </c>
      <c r="Z1047" s="36">
        <v>1</v>
      </c>
      <c r="AA1047" s="39">
        <f t="shared" si="551"/>
        <v>2</v>
      </c>
      <c r="AB1047" s="36">
        <v>2</v>
      </c>
      <c r="AC1047" s="36"/>
      <c r="AD1047" s="40">
        <f t="shared" si="552"/>
        <v>1</v>
      </c>
      <c r="AE1047" s="41">
        <f t="shared" si="553"/>
        <v>1</v>
      </c>
      <c r="AF1047" s="41">
        <f t="shared" si="554"/>
        <v>2</v>
      </c>
      <c r="AG1047" s="42" t="s">
        <v>80</v>
      </c>
      <c r="AH1047" s="37" t="s">
        <v>81</v>
      </c>
      <c r="AI1047" s="37" t="s">
        <v>94</v>
      </c>
      <c r="AJ1047" s="43" t="s">
        <v>124</v>
      </c>
      <c r="AK1047" s="37"/>
      <c r="AL1047" s="44">
        <f t="shared" si="555"/>
        <v>0</v>
      </c>
      <c r="AM1047" s="44">
        <f t="shared" si="556"/>
        <v>0</v>
      </c>
      <c r="AN1047" s="44">
        <f t="shared" si="557"/>
        <v>0</v>
      </c>
      <c r="AO1047" s="44">
        <f t="shared" si="558"/>
        <v>0</v>
      </c>
      <c r="AP1047" s="44">
        <f t="shared" si="559"/>
        <v>0</v>
      </c>
      <c r="AQ1047" s="44">
        <f t="shared" si="560"/>
        <v>0</v>
      </c>
      <c r="AR1047" s="44">
        <f t="shared" si="561"/>
        <v>0</v>
      </c>
      <c r="AS1047" s="44">
        <f t="shared" si="562"/>
        <v>0</v>
      </c>
      <c r="AT1047" s="44">
        <f t="shared" si="563"/>
        <v>0</v>
      </c>
      <c r="AU1047" s="44">
        <f t="shared" si="564"/>
        <v>0</v>
      </c>
      <c r="AV1047" s="44">
        <f>IF(M1047="ПП",РПП*AA1047*(U1047/1.5),IF(M1047="ВП",ВПр*AA1047*(U1047/1.5),IF(M1047="РПА",РПА*AA1047*(U1047/1.5),IF(M1047="КПА",кпа*AA1047*(U1047/1.5),0))))</f>
        <v>0</v>
      </c>
      <c r="AW1047" s="44">
        <f t="shared" si="565"/>
        <v>0</v>
      </c>
      <c r="AX1047" s="44">
        <f t="shared" si="566"/>
        <v>0</v>
      </c>
      <c r="AY1047" s="44">
        <f t="shared" si="567"/>
        <v>0</v>
      </c>
      <c r="AZ1047" s="44">
        <f t="shared" si="568"/>
        <v>0</v>
      </c>
      <c r="BA1047" s="44">
        <f t="shared" si="569"/>
        <v>150</v>
      </c>
      <c r="BB1047" s="44">
        <f t="shared" si="570"/>
        <v>0</v>
      </c>
      <c r="BC1047" s="44">
        <f t="shared" si="571"/>
        <v>0</v>
      </c>
      <c r="BD1047" s="44">
        <f t="shared" si="572"/>
        <v>0</v>
      </c>
      <c r="BE1047" s="45">
        <f t="shared" si="573"/>
        <v>150</v>
      </c>
      <c r="BF1047" s="46"/>
      <c r="BG1047" s="47">
        <f t="shared" si="574"/>
        <v>0</v>
      </c>
      <c r="BH1047" s="47">
        <f t="shared" si="575"/>
        <v>0</v>
      </c>
      <c r="BI1047" s="47">
        <f t="shared" si="576"/>
        <v>150</v>
      </c>
      <c r="BJ1047" s="48">
        <f t="shared" si="577"/>
        <v>0</v>
      </c>
      <c r="BK1047" s="48">
        <f t="shared" si="578"/>
        <v>0</v>
      </c>
      <c r="BL1047" s="48">
        <f t="shared" si="579"/>
        <v>0</v>
      </c>
    </row>
    <row r="1048" spans="1:64" s="2" customFormat="1" ht="30" customHeight="1">
      <c r="A1048" s="29" t="str">
        <f t="shared" si="546"/>
        <v>Д</v>
      </c>
      <c r="B1048" s="29" t="str">
        <f t="shared" si="547"/>
        <v>А</v>
      </c>
      <c r="C1048" s="30" t="s">
        <v>308</v>
      </c>
      <c r="D1048" s="31" t="str">
        <f t="shared" si="548"/>
        <v>'1.2.2.</v>
      </c>
      <c r="E1048" s="32" t="str">
        <f t="shared" si="549"/>
        <v>Математическое моделирование, численные методы и комплексы программ</v>
      </c>
      <c r="F1048" s="33" t="s">
        <v>174</v>
      </c>
      <c r="G1048" s="33"/>
      <c r="H1048" s="34"/>
      <c r="I1048" s="34"/>
      <c r="J1048" s="35" t="s">
        <v>310</v>
      </c>
      <c r="K1048" s="36">
        <v>3</v>
      </c>
      <c r="L1048" s="36"/>
      <c r="M1048" s="37" t="s">
        <v>311</v>
      </c>
      <c r="N1048" s="36"/>
      <c r="O1048" s="36"/>
      <c r="P1048" s="36"/>
      <c r="Q1048" s="37"/>
      <c r="R1048" s="36"/>
      <c r="S1048" s="36"/>
      <c r="T1048" s="36"/>
      <c r="U1048" s="36"/>
      <c r="V1048" s="36"/>
      <c r="W1048" s="39" t="str">
        <f t="shared" si="550"/>
        <v>НЧМад</v>
      </c>
      <c r="X1048" s="36" t="s">
        <v>116</v>
      </c>
      <c r="Y1048" s="36">
        <v>1</v>
      </c>
      <c r="Z1048" s="36">
        <v>1</v>
      </c>
      <c r="AA1048" s="39">
        <f t="shared" si="551"/>
        <v>1</v>
      </c>
      <c r="AB1048" s="36">
        <v>1</v>
      </c>
      <c r="AC1048" s="36"/>
      <c r="AD1048" s="40">
        <f t="shared" si="552"/>
        <v>1</v>
      </c>
      <c r="AE1048" s="41">
        <f t="shared" si="553"/>
        <v>1</v>
      </c>
      <c r="AF1048" s="41">
        <f t="shared" si="554"/>
        <v>1</v>
      </c>
      <c r="AG1048" s="42" t="s">
        <v>80</v>
      </c>
      <c r="AH1048" s="37" t="s">
        <v>111</v>
      </c>
      <c r="AI1048" s="37" t="s">
        <v>94</v>
      </c>
      <c r="AJ1048" s="50" t="s">
        <v>112</v>
      </c>
      <c r="AK1048" s="37"/>
      <c r="AL1048" s="44">
        <f t="shared" si="555"/>
        <v>0</v>
      </c>
      <c r="AM1048" s="44">
        <f t="shared" si="556"/>
        <v>0</v>
      </c>
      <c r="AN1048" s="44">
        <f t="shared" si="557"/>
        <v>0</v>
      </c>
      <c r="AO1048" s="44">
        <f t="shared" si="558"/>
        <v>0</v>
      </c>
      <c r="AP1048" s="44">
        <f t="shared" si="559"/>
        <v>0</v>
      </c>
      <c r="AQ1048" s="44">
        <f t="shared" si="560"/>
        <v>0</v>
      </c>
      <c r="AR1048" s="44">
        <f t="shared" si="561"/>
        <v>0</v>
      </c>
      <c r="AS1048" s="44">
        <f t="shared" si="562"/>
        <v>0</v>
      </c>
      <c r="AT1048" s="44">
        <f t="shared" si="563"/>
        <v>0</v>
      </c>
      <c r="AU1048" s="44">
        <f t="shared" si="564"/>
        <v>0</v>
      </c>
      <c r="AV1048" s="44">
        <f>IF(M1048="ПП",РПП*AA1048*(U1048/1.5),IF(M1048="ВП",ВПр*AA1048*(U1048/1.5),IF(M1048="РПА",РПА*AA1048*(U1048/1.5),IF(M1048="КПА",кпа*AA1048*(U1048/1.5),0))))</f>
        <v>0</v>
      </c>
      <c r="AW1048" s="44">
        <f t="shared" si="565"/>
        <v>0</v>
      </c>
      <c r="AX1048" s="44">
        <f t="shared" si="566"/>
        <v>0</v>
      </c>
      <c r="AY1048" s="44">
        <f t="shared" si="567"/>
        <v>0</v>
      </c>
      <c r="AZ1048" s="44">
        <f t="shared" si="568"/>
        <v>0</v>
      </c>
      <c r="BA1048" s="44">
        <f t="shared" si="569"/>
        <v>75</v>
      </c>
      <c r="BB1048" s="44">
        <f t="shared" si="570"/>
        <v>0</v>
      </c>
      <c r="BC1048" s="44">
        <f t="shared" si="571"/>
        <v>0</v>
      </c>
      <c r="BD1048" s="44">
        <f t="shared" si="572"/>
        <v>0</v>
      </c>
      <c r="BE1048" s="45">
        <f t="shared" si="573"/>
        <v>75</v>
      </c>
      <c r="BF1048" s="46"/>
      <c r="BG1048" s="47">
        <f t="shared" si="574"/>
        <v>0</v>
      </c>
      <c r="BH1048" s="47">
        <f t="shared" si="575"/>
        <v>0</v>
      </c>
      <c r="BI1048" s="47">
        <f t="shared" si="576"/>
        <v>75</v>
      </c>
      <c r="BJ1048" s="48">
        <f t="shared" si="577"/>
        <v>0</v>
      </c>
      <c r="BK1048" s="48">
        <f t="shared" si="578"/>
        <v>0</v>
      </c>
      <c r="BL1048" s="48">
        <f t="shared" si="579"/>
        <v>0</v>
      </c>
    </row>
    <row r="1049" spans="1:64" s="2" customFormat="1" ht="30" customHeight="1">
      <c r="A1049" s="29" t="str">
        <f t="shared" si="546"/>
        <v>Д</v>
      </c>
      <c r="B1049" s="29" t="str">
        <f t="shared" si="547"/>
        <v>А</v>
      </c>
      <c r="C1049" s="30" t="s">
        <v>308</v>
      </c>
      <c r="D1049" s="31" t="str">
        <f t="shared" si="548"/>
        <v>'1.2.2.</v>
      </c>
      <c r="E1049" s="32" t="str">
        <f t="shared" si="549"/>
        <v>Математическое моделирование, численные методы и комплексы программ</v>
      </c>
      <c r="F1049" s="33" t="s">
        <v>174</v>
      </c>
      <c r="G1049" s="33"/>
      <c r="H1049" s="34"/>
      <c r="I1049" s="34"/>
      <c r="J1049" s="35" t="s">
        <v>310</v>
      </c>
      <c r="K1049" s="36">
        <v>3</v>
      </c>
      <c r="L1049" s="36"/>
      <c r="M1049" s="37" t="s">
        <v>311</v>
      </c>
      <c r="N1049" s="36"/>
      <c r="O1049" s="36"/>
      <c r="P1049" s="36"/>
      <c r="Q1049" s="37"/>
      <c r="R1049" s="36"/>
      <c r="S1049" s="36"/>
      <c r="T1049" s="36"/>
      <c r="U1049" s="36"/>
      <c r="V1049" s="36"/>
      <c r="W1049" s="39" t="str">
        <f t="shared" si="550"/>
        <v>НЧМад</v>
      </c>
      <c r="X1049" s="36" t="s">
        <v>116</v>
      </c>
      <c r="Y1049" s="36">
        <v>1</v>
      </c>
      <c r="Z1049" s="36">
        <v>1</v>
      </c>
      <c r="AA1049" s="39">
        <f t="shared" si="551"/>
        <v>2</v>
      </c>
      <c r="AB1049" s="36">
        <v>2</v>
      </c>
      <c r="AC1049" s="36"/>
      <c r="AD1049" s="40">
        <f t="shared" si="552"/>
        <v>1</v>
      </c>
      <c r="AE1049" s="41">
        <f t="shared" si="553"/>
        <v>1</v>
      </c>
      <c r="AF1049" s="41">
        <f t="shared" si="554"/>
        <v>2</v>
      </c>
      <c r="AG1049" s="42" t="s">
        <v>93</v>
      </c>
      <c r="AH1049" s="37" t="s">
        <v>81</v>
      </c>
      <c r="AI1049" s="37" t="s">
        <v>94</v>
      </c>
      <c r="AJ1049" s="43" t="s">
        <v>114</v>
      </c>
      <c r="AK1049" s="37"/>
      <c r="AL1049" s="44">
        <f t="shared" si="555"/>
        <v>0</v>
      </c>
      <c r="AM1049" s="44">
        <f t="shared" si="556"/>
        <v>0</v>
      </c>
      <c r="AN1049" s="44">
        <f t="shared" si="557"/>
        <v>0</v>
      </c>
      <c r="AO1049" s="44">
        <f t="shared" si="558"/>
        <v>0</v>
      </c>
      <c r="AP1049" s="44">
        <f t="shared" si="559"/>
        <v>0</v>
      </c>
      <c r="AQ1049" s="44">
        <f t="shared" si="560"/>
        <v>0</v>
      </c>
      <c r="AR1049" s="44">
        <f t="shared" si="561"/>
        <v>0</v>
      </c>
      <c r="AS1049" s="44">
        <f t="shared" si="562"/>
        <v>0</v>
      </c>
      <c r="AT1049" s="44">
        <f t="shared" si="563"/>
        <v>0</v>
      </c>
      <c r="AU1049" s="44">
        <f t="shared" si="564"/>
        <v>0</v>
      </c>
      <c r="AV1049" s="44">
        <f>IF(M1049="ПП",РПП*AA1049*(U1049/1.5),IF(M1049="ВП",ВПр*AA1049*(U1049/1.5),IF(M1049="РПА",РПА*AA1049*(U1049/1.5),IF(M1049="КПА",кпа*AA1049*(U1049/1.5),0))))</f>
        <v>0</v>
      </c>
      <c r="AW1049" s="44">
        <f t="shared" si="565"/>
        <v>0</v>
      </c>
      <c r="AX1049" s="44">
        <f t="shared" si="566"/>
        <v>0</v>
      </c>
      <c r="AY1049" s="44">
        <f t="shared" si="567"/>
        <v>0</v>
      </c>
      <c r="AZ1049" s="44">
        <f t="shared" si="568"/>
        <v>0</v>
      </c>
      <c r="BA1049" s="44">
        <f t="shared" si="569"/>
        <v>150</v>
      </c>
      <c r="BB1049" s="44">
        <f t="shared" si="570"/>
        <v>0</v>
      </c>
      <c r="BC1049" s="44">
        <f t="shared" si="571"/>
        <v>0</v>
      </c>
      <c r="BD1049" s="44">
        <f t="shared" si="572"/>
        <v>0</v>
      </c>
      <c r="BE1049" s="45">
        <f t="shared" si="573"/>
        <v>150</v>
      </c>
      <c r="BF1049" s="46"/>
      <c r="BG1049" s="47">
        <f t="shared" si="574"/>
        <v>0</v>
      </c>
      <c r="BH1049" s="47">
        <f t="shared" si="575"/>
        <v>0</v>
      </c>
      <c r="BI1049" s="47">
        <f t="shared" si="576"/>
        <v>150</v>
      </c>
      <c r="BJ1049" s="48">
        <f t="shared" si="577"/>
        <v>0</v>
      </c>
      <c r="BK1049" s="48">
        <f t="shared" si="578"/>
        <v>0</v>
      </c>
      <c r="BL1049" s="48">
        <f t="shared" si="579"/>
        <v>0</v>
      </c>
    </row>
    <row r="1050" spans="1:64" s="2" customFormat="1" ht="30" customHeight="1">
      <c r="A1050" s="29" t="str">
        <f t="shared" si="546"/>
        <v>Д</v>
      </c>
      <c r="B1050" s="29" t="str">
        <f t="shared" si="547"/>
        <v>А</v>
      </c>
      <c r="C1050" s="30" t="s">
        <v>308</v>
      </c>
      <c r="D1050" s="31" t="str">
        <f t="shared" si="548"/>
        <v>'1.2.2.</v>
      </c>
      <c r="E1050" s="32" t="str">
        <f t="shared" si="549"/>
        <v>Математическое моделирование, численные методы и комплексы программ</v>
      </c>
      <c r="F1050" s="33" t="s">
        <v>174</v>
      </c>
      <c r="G1050" s="33"/>
      <c r="H1050" s="34"/>
      <c r="I1050" s="34"/>
      <c r="J1050" s="35" t="s">
        <v>310</v>
      </c>
      <c r="K1050" s="36">
        <v>3</v>
      </c>
      <c r="L1050" s="36"/>
      <c r="M1050" s="37" t="s">
        <v>311</v>
      </c>
      <c r="N1050" s="36"/>
      <c r="O1050" s="36"/>
      <c r="P1050" s="36"/>
      <c r="Q1050" s="37"/>
      <c r="R1050" s="36"/>
      <c r="S1050" s="36"/>
      <c r="T1050" s="36"/>
      <c r="U1050" s="36"/>
      <c r="V1050" s="36"/>
      <c r="W1050" s="39" t="str">
        <f t="shared" si="550"/>
        <v>НЧМад</v>
      </c>
      <c r="X1050" s="36" t="s">
        <v>116</v>
      </c>
      <c r="Y1050" s="36">
        <v>1</v>
      </c>
      <c r="Z1050" s="36">
        <v>1</v>
      </c>
      <c r="AA1050" s="39">
        <f t="shared" si="551"/>
        <v>1</v>
      </c>
      <c r="AB1050" s="36">
        <v>1</v>
      </c>
      <c r="AC1050" s="36"/>
      <c r="AD1050" s="40">
        <f t="shared" si="552"/>
        <v>1</v>
      </c>
      <c r="AE1050" s="41">
        <f t="shared" si="553"/>
        <v>1</v>
      </c>
      <c r="AF1050" s="41">
        <f t="shared" si="554"/>
        <v>1</v>
      </c>
      <c r="AG1050" s="42" t="s">
        <v>80</v>
      </c>
      <c r="AH1050" s="37" t="s">
        <v>81</v>
      </c>
      <c r="AI1050" s="37" t="s">
        <v>94</v>
      </c>
      <c r="AJ1050" s="51" t="s">
        <v>146</v>
      </c>
      <c r="AK1050" s="37"/>
      <c r="AL1050" s="44">
        <f t="shared" si="555"/>
        <v>0</v>
      </c>
      <c r="AM1050" s="44">
        <f t="shared" si="556"/>
        <v>0</v>
      </c>
      <c r="AN1050" s="44">
        <f t="shared" si="557"/>
        <v>0</v>
      </c>
      <c r="AO1050" s="44">
        <f t="shared" si="558"/>
        <v>0</v>
      </c>
      <c r="AP1050" s="44">
        <f t="shared" si="559"/>
        <v>0</v>
      </c>
      <c r="AQ1050" s="44">
        <f t="shared" si="560"/>
        <v>0</v>
      </c>
      <c r="AR1050" s="44">
        <f t="shared" si="561"/>
        <v>0</v>
      </c>
      <c r="AS1050" s="44">
        <f t="shared" si="562"/>
        <v>0</v>
      </c>
      <c r="AT1050" s="44">
        <f t="shared" si="563"/>
        <v>0</v>
      </c>
      <c r="AU1050" s="44">
        <f t="shared" si="564"/>
        <v>0</v>
      </c>
      <c r="AV1050" s="44">
        <f>IF(M1050="ПП",РПП*AA1050*(U1050/1.5),IF(M1050="ВП",ВПр*AA1050*(U1050/1.5),IF(M1050="РПА",РПА*AA1050*(U1050/1.5),IF(M1050="КПА",кпа*AA1050*(U1050/1.5),0))))</f>
        <v>0</v>
      </c>
      <c r="AW1050" s="44">
        <f t="shared" si="565"/>
        <v>0</v>
      </c>
      <c r="AX1050" s="44">
        <f t="shared" si="566"/>
        <v>0</v>
      </c>
      <c r="AY1050" s="44">
        <f t="shared" si="567"/>
        <v>0</v>
      </c>
      <c r="AZ1050" s="44">
        <f t="shared" si="568"/>
        <v>0</v>
      </c>
      <c r="BA1050" s="44">
        <f t="shared" si="569"/>
        <v>75</v>
      </c>
      <c r="BB1050" s="44">
        <f t="shared" si="570"/>
        <v>0</v>
      </c>
      <c r="BC1050" s="44">
        <f t="shared" si="571"/>
        <v>0</v>
      </c>
      <c r="BD1050" s="44">
        <f t="shared" si="572"/>
        <v>0</v>
      </c>
      <c r="BE1050" s="45">
        <f t="shared" si="573"/>
        <v>75</v>
      </c>
      <c r="BF1050" s="46"/>
      <c r="BG1050" s="47">
        <f t="shared" si="574"/>
        <v>0</v>
      </c>
      <c r="BH1050" s="47">
        <f t="shared" si="575"/>
        <v>0</v>
      </c>
      <c r="BI1050" s="47">
        <f t="shared" si="576"/>
        <v>75</v>
      </c>
      <c r="BJ1050" s="48">
        <f t="shared" si="577"/>
        <v>0</v>
      </c>
      <c r="BK1050" s="48">
        <f t="shared" si="578"/>
        <v>0</v>
      </c>
      <c r="BL1050" s="48">
        <f t="shared" si="579"/>
        <v>0</v>
      </c>
    </row>
    <row r="1051" spans="1:64" s="2" customFormat="1" ht="30" customHeight="1">
      <c r="A1051" s="29" t="str">
        <f t="shared" si="546"/>
        <v>Д</v>
      </c>
      <c r="B1051" s="29" t="str">
        <f t="shared" si="547"/>
        <v>А</v>
      </c>
      <c r="C1051" s="30" t="s">
        <v>308</v>
      </c>
      <c r="D1051" s="31" t="str">
        <f t="shared" si="548"/>
        <v>'1.2.2.</v>
      </c>
      <c r="E1051" s="32" t="str">
        <f t="shared" si="549"/>
        <v>Математическое моделирование, численные методы и комплексы программ</v>
      </c>
      <c r="F1051" s="33" t="s">
        <v>174</v>
      </c>
      <c r="G1051" s="33"/>
      <c r="H1051" s="34"/>
      <c r="I1051" s="34"/>
      <c r="J1051" s="35" t="s">
        <v>310</v>
      </c>
      <c r="K1051" s="38">
        <v>3</v>
      </c>
      <c r="L1051" s="36"/>
      <c r="M1051" s="37" t="s">
        <v>311</v>
      </c>
      <c r="N1051" s="38"/>
      <c r="O1051" s="38"/>
      <c r="P1051" s="38"/>
      <c r="Q1051" s="37"/>
      <c r="R1051" s="38"/>
      <c r="S1051" s="38"/>
      <c r="T1051" s="38"/>
      <c r="U1051" s="38"/>
      <c r="V1051" s="38"/>
      <c r="W1051" s="39" t="str">
        <f t="shared" si="550"/>
        <v>НЧМад</v>
      </c>
      <c r="X1051" s="36" t="s">
        <v>116</v>
      </c>
      <c r="Y1051" s="36">
        <v>1</v>
      </c>
      <c r="Z1051" s="36">
        <v>1</v>
      </c>
      <c r="AA1051" s="39">
        <f t="shared" si="551"/>
        <v>1</v>
      </c>
      <c r="AB1051" s="36">
        <v>1</v>
      </c>
      <c r="AC1051" s="36"/>
      <c r="AD1051" s="40">
        <f t="shared" si="552"/>
        <v>1</v>
      </c>
      <c r="AE1051" s="41">
        <f t="shared" si="553"/>
        <v>1</v>
      </c>
      <c r="AF1051" s="41">
        <f t="shared" si="554"/>
        <v>1</v>
      </c>
      <c r="AG1051" s="42" t="s">
        <v>80</v>
      </c>
      <c r="AH1051" s="37" t="s">
        <v>81</v>
      </c>
      <c r="AI1051" s="37" t="s">
        <v>94</v>
      </c>
      <c r="AJ1051" s="43" t="s">
        <v>107</v>
      </c>
      <c r="AK1051" s="37"/>
      <c r="AL1051" s="44">
        <f t="shared" si="555"/>
        <v>0</v>
      </c>
      <c r="AM1051" s="44">
        <f t="shared" si="556"/>
        <v>0</v>
      </c>
      <c r="AN1051" s="44">
        <f t="shared" si="557"/>
        <v>0</v>
      </c>
      <c r="AO1051" s="44">
        <f t="shared" si="558"/>
        <v>0</v>
      </c>
      <c r="AP1051" s="44">
        <f t="shared" si="559"/>
        <v>0</v>
      </c>
      <c r="AQ1051" s="44">
        <f t="shared" si="560"/>
        <v>0</v>
      </c>
      <c r="AR1051" s="44">
        <f t="shared" si="561"/>
        <v>0</v>
      </c>
      <c r="AS1051" s="44">
        <f t="shared" si="562"/>
        <v>0</v>
      </c>
      <c r="AT1051" s="44">
        <f t="shared" si="563"/>
        <v>0</v>
      </c>
      <c r="AU1051" s="44">
        <f t="shared" si="564"/>
        <v>0</v>
      </c>
      <c r="AV1051" s="44">
        <f>IF(M1051="ПП",РПП*AA1051*(U1051/1.5),IF(M1051="ВП",ВПр*AA1051*(U1051/1.5),IF(M1051="РПА",РПА*AA1051*(U1051/1.5),IF(M1051="КПА",кпа*AA1051*(U1051/1.5),0))))</f>
        <v>0</v>
      </c>
      <c r="AW1051" s="44">
        <f t="shared" si="565"/>
        <v>0</v>
      </c>
      <c r="AX1051" s="44">
        <f t="shared" si="566"/>
        <v>0</v>
      </c>
      <c r="AY1051" s="44">
        <f t="shared" si="567"/>
        <v>0</v>
      </c>
      <c r="AZ1051" s="44">
        <f t="shared" si="568"/>
        <v>0</v>
      </c>
      <c r="BA1051" s="44">
        <f t="shared" si="569"/>
        <v>75</v>
      </c>
      <c r="BB1051" s="44">
        <f t="shared" si="570"/>
        <v>0</v>
      </c>
      <c r="BC1051" s="44">
        <f t="shared" si="571"/>
        <v>0</v>
      </c>
      <c r="BD1051" s="44">
        <f t="shared" si="572"/>
        <v>0</v>
      </c>
      <c r="BE1051" s="45">
        <f t="shared" si="573"/>
        <v>75</v>
      </c>
      <c r="BF1051" s="46"/>
      <c r="BG1051" s="47">
        <f t="shared" si="574"/>
        <v>0</v>
      </c>
      <c r="BH1051" s="47">
        <f t="shared" si="575"/>
        <v>0</v>
      </c>
      <c r="BI1051" s="47">
        <f t="shared" si="576"/>
        <v>75</v>
      </c>
      <c r="BJ1051" s="48">
        <f t="shared" si="577"/>
        <v>0</v>
      </c>
      <c r="BK1051" s="48">
        <f t="shared" si="578"/>
        <v>0</v>
      </c>
      <c r="BL1051" s="48">
        <f t="shared" si="579"/>
        <v>0</v>
      </c>
    </row>
    <row r="1052" spans="1:64" s="2" customFormat="1" ht="30" customHeight="1">
      <c r="A1052" s="29" t="str">
        <f t="shared" si="546"/>
        <v>Д</v>
      </c>
      <c r="B1052" s="29" t="str">
        <f t="shared" si="547"/>
        <v>А</v>
      </c>
      <c r="C1052" s="30" t="s">
        <v>308</v>
      </c>
      <c r="D1052" s="31" t="str">
        <f t="shared" si="548"/>
        <v>'1.2.2.</v>
      </c>
      <c r="E1052" s="32" t="str">
        <f t="shared" si="549"/>
        <v>Математическое моделирование, численные методы и комплексы программ</v>
      </c>
      <c r="F1052" s="33" t="s">
        <v>174</v>
      </c>
      <c r="G1052" s="33"/>
      <c r="H1052" s="34"/>
      <c r="I1052" s="34"/>
      <c r="J1052" s="35" t="s">
        <v>310</v>
      </c>
      <c r="K1052" s="36">
        <v>3</v>
      </c>
      <c r="L1052" s="36"/>
      <c r="M1052" s="37" t="s">
        <v>311</v>
      </c>
      <c r="N1052" s="36"/>
      <c r="O1052" s="36"/>
      <c r="P1052" s="36"/>
      <c r="Q1052" s="37"/>
      <c r="R1052" s="36"/>
      <c r="S1052" s="36"/>
      <c r="T1052" s="36"/>
      <c r="U1052" s="36"/>
      <c r="V1052" s="36"/>
      <c r="W1052" s="39" t="str">
        <f t="shared" si="550"/>
        <v>НЧМад</v>
      </c>
      <c r="X1052" s="36" t="s">
        <v>116</v>
      </c>
      <c r="Y1052" s="36">
        <v>1</v>
      </c>
      <c r="Z1052" s="36">
        <v>1</v>
      </c>
      <c r="AA1052" s="39">
        <f t="shared" si="551"/>
        <v>1</v>
      </c>
      <c r="AB1052" s="36"/>
      <c r="AC1052" s="36">
        <v>1</v>
      </c>
      <c r="AD1052" s="40">
        <f t="shared" si="552"/>
        <v>1</v>
      </c>
      <c r="AE1052" s="41">
        <f t="shared" si="553"/>
        <v>1</v>
      </c>
      <c r="AF1052" s="41">
        <f t="shared" si="554"/>
        <v>1</v>
      </c>
      <c r="AG1052" s="42" t="s">
        <v>80</v>
      </c>
      <c r="AH1052" s="37" t="s">
        <v>111</v>
      </c>
      <c r="AI1052" s="37" t="s">
        <v>82</v>
      </c>
      <c r="AJ1052" s="43" t="s">
        <v>222</v>
      </c>
      <c r="AK1052" s="37"/>
      <c r="AL1052" s="44">
        <f t="shared" si="555"/>
        <v>0</v>
      </c>
      <c r="AM1052" s="44">
        <f t="shared" si="556"/>
        <v>0</v>
      </c>
      <c r="AN1052" s="44">
        <f t="shared" si="557"/>
        <v>0</v>
      </c>
      <c r="AO1052" s="44">
        <f t="shared" si="558"/>
        <v>0</v>
      </c>
      <c r="AP1052" s="44">
        <f t="shared" si="559"/>
        <v>0</v>
      </c>
      <c r="AQ1052" s="44">
        <f t="shared" si="560"/>
        <v>0</v>
      </c>
      <c r="AR1052" s="44">
        <f t="shared" si="561"/>
        <v>0</v>
      </c>
      <c r="AS1052" s="44">
        <f t="shared" si="562"/>
        <v>0</v>
      </c>
      <c r="AT1052" s="44">
        <f t="shared" si="563"/>
        <v>0</v>
      </c>
      <c r="AU1052" s="44">
        <f t="shared" si="564"/>
        <v>0</v>
      </c>
      <c r="AV1052" s="44">
        <f>IF(M1052="ПП",РПП*AA1052*(U1052/1.5),IF(M1052="ВП",ВПр*AA1052*(U1052/1.5),IF(M1052="РПА",РПА*AA1052*(U1052/1.5),IF(M1052="КПА",кпа*AA1052*(U1052/1.5),0))))</f>
        <v>0</v>
      </c>
      <c r="AW1052" s="44">
        <f t="shared" si="565"/>
        <v>0</v>
      </c>
      <c r="AX1052" s="44">
        <f t="shared" si="566"/>
        <v>0</v>
      </c>
      <c r="AY1052" s="44">
        <f t="shared" si="567"/>
        <v>0</v>
      </c>
      <c r="AZ1052" s="44">
        <f t="shared" si="568"/>
        <v>0</v>
      </c>
      <c r="BA1052" s="44">
        <f t="shared" si="569"/>
        <v>100</v>
      </c>
      <c r="BB1052" s="44">
        <f t="shared" si="570"/>
        <v>0</v>
      </c>
      <c r="BC1052" s="44">
        <f t="shared" si="571"/>
        <v>0</v>
      </c>
      <c r="BD1052" s="44">
        <f t="shared" si="572"/>
        <v>0</v>
      </c>
      <c r="BE1052" s="45">
        <f t="shared" si="573"/>
        <v>100</v>
      </c>
      <c r="BF1052" s="46"/>
      <c r="BG1052" s="47">
        <f t="shared" si="574"/>
        <v>0</v>
      </c>
      <c r="BH1052" s="47">
        <f t="shared" si="575"/>
        <v>0</v>
      </c>
      <c r="BI1052" s="47">
        <f t="shared" si="576"/>
        <v>100</v>
      </c>
      <c r="BJ1052" s="48">
        <f t="shared" si="577"/>
        <v>0</v>
      </c>
      <c r="BK1052" s="48">
        <f t="shared" si="578"/>
        <v>0</v>
      </c>
      <c r="BL1052" s="48">
        <f t="shared" si="579"/>
        <v>0</v>
      </c>
    </row>
    <row r="1053" spans="1:64" s="2" customFormat="1" ht="30" customHeight="1">
      <c r="A1053" s="29" t="str">
        <f t="shared" si="546"/>
        <v>Д</v>
      </c>
      <c r="B1053" s="29" t="str">
        <f t="shared" si="547"/>
        <v>А</v>
      </c>
      <c r="C1053" s="30" t="s">
        <v>308</v>
      </c>
      <c r="D1053" s="31" t="str">
        <f t="shared" si="548"/>
        <v>'1.2.2.</v>
      </c>
      <c r="E1053" s="32" t="str">
        <f t="shared" si="549"/>
        <v>Математическое моделирование, численные методы и комплексы программ</v>
      </c>
      <c r="F1053" s="33" t="s">
        <v>174</v>
      </c>
      <c r="G1053" s="33"/>
      <c r="H1053" s="34"/>
      <c r="I1053" s="34"/>
      <c r="J1053" s="35" t="s">
        <v>310</v>
      </c>
      <c r="K1053" s="36">
        <v>3</v>
      </c>
      <c r="L1053" s="36"/>
      <c r="M1053" s="37" t="s">
        <v>311</v>
      </c>
      <c r="N1053" s="36"/>
      <c r="O1053" s="36"/>
      <c r="P1053" s="36"/>
      <c r="Q1053" s="37"/>
      <c r="R1053" s="36"/>
      <c r="S1053" s="36"/>
      <c r="T1053" s="36"/>
      <c r="U1053" s="36"/>
      <c r="V1053" s="36"/>
      <c r="W1053" s="39" t="str">
        <f t="shared" si="550"/>
        <v>НЧМад</v>
      </c>
      <c r="X1053" s="36" t="s">
        <v>116</v>
      </c>
      <c r="Y1053" s="36">
        <v>1</v>
      </c>
      <c r="Z1053" s="36">
        <v>1</v>
      </c>
      <c r="AA1053" s="39">
        <f t="shared" si="551"/>
        <v>1</v>
      </c>
      <c r="AB1053" s="36"/>
      <c r="AC1053" s="36">
        <v>1</v>
      </c>
      <c r="AD1053" s="40">
        <f t="shared" si="552"/>
        <v>1</v>
      </c>
      <c r="AE1053" s="41">
        <f t="shared" si="553"/>
        <v>1</v>
      </c>
      <c r="AF1053" s="41">
        <f t="shared" si="554"/>
        <v>1</v>
      </c>
      <c r="AG1053" s="42" t="s">
        <v>80</v>
      </c>
      <c r="AH1053" s="37" t="s">
        <v>81</v>
      </c>
      <c r="AI1053" s="37" t="s">
        <v>94</v>
      </c>
      <c r="AJ1053" s="43" t="s">
        <v>138</v>
      </c>
      <c r="AK1053" s="37"/>
      <c r="AL1053" s="44">
        <f t="shared" si="555"/>
        <v>0</v>
      </c>
      <c r="AM1053" s="44">
        <f t="shared" si="556"/>
        <v>0</v>
      </c>
      <c r="AN1053" s="44">
        <f t="shared" si="557"/>
        <v>0</v>
      </c>
      <c r="AO1053" s="44">
        <f t="shared" si="558"/>
        <v>0</v>
      </c>
      <c r="AP1053" s="44">
        <f t="shared" si="559"/>
        <v>0</v>
      </c>
      <c r="AQ1053" s="44">
        <f t="shared" si="560"/>
        <v>0</v>
      </c>
      <c r="AR1053" s="44">
        <f t="shared" si="561"/>
        <v>0</v>
      </c>
      <c r="AS1053" s="44">
        <f t="shared" si="562"/>
        <v>0</v>
      </c>
      <c r="AT1053" s="44">
        <f t="shared" si="563"/>
        <v>0</v>
      </c>
      <c r="AU1053" s="44">
        <f t="shared" si="564"/>
        <v>0</v>
      </c>
      <c r="AV1053" s="44">
        <f>IF(M1053="ПП",РПП*AA1053*(U1053/1.5),IF(M1053="ВП",ВПр*AA1053*(U1053/1.5),IF(M1053="РПА",РПА*AA1053*(U1053/1.5),IF(M1053="КПА",кпа*AA1053*(U1053/1.5),0))))</f>
        <v>0</v>
      </c>
      <c r="AW1053" s="44">
        <f t="shared" si="565"/>
        <v>0</v>
      </c>
      <c r="AX1053" s="44">
        <f t="shared" si="566"/>
        <v>0</v>
      </c>
      <c r="AY1053" s="44">
        <f t="shared" si="567"/>
        <v>0</v>
      </c>
      <c r="AZ1053" s="44">
        <f t="shared" si="568"/>
        <v>0</v>
      </c>
      <c r="BA1053" s="44">
        <f t="shared" si="569"/>
        <v>100</v>
      </c>
      <c r="BB1053" s="44">
        <f t="shared" si="570"/>
        <v>0</v>
      </c>
      <c r="BC1053" s="44">
        <f t="shared" si="571"/>
        <v>0</v>
      </c>
      <c r="BD1053" s="44">
        <f t="shared" si="572"/>
        <v>0</v>
      </c>
      <c r="BE1053" s="45">
        <f t="shared" si="573"/>
        <v>100</v>
      </c>
      <c r="BF1053" s="46"/>
      <c r="BG1053" s="47">
        <f t="shared" si="574"/>
        <v>0</v>
      </c>
      <c r="BH1053" s="47">
        <f t="shared" si="575"/>
        <v>0</v>
      </c>
      <c r="BI1053" s="47">
        <f t="shared" si="576"/>
        <v>100</v>
      </c>
      <c r="BJ1053" s="48">
        <f t="shared" si="577"/>
        <v>0</v>
      </c>
      <c r="BK1053" s="48">
        <f t="shared" si="578"/>
        <v>0</v>
      </c>
      <c r="BL1053" s="48">
        <f t="shared" si="579"/>
        <v>0</v>
      </c>
    </row>
    <row r="1054" spans="1:64" s="2" customFormat="1" ht="30" customHeight="1">
      <c r="A1054" s="29" t="str">
        <f t="shared" si="546"/>
        <v>Д</v>
      </c>
      <c r="B1054" s="29" t="str">
        <f t="shared" si="547"/>
        <v>А</v>
      </c>
      <c r="C1054" s="30" t="s">
        <v>313</v>
      </c>
      <c r="D1054" s="31" t="str">
        <f t="shared" si="548"/>
        <v>'1.2.3.</v>
      </c>
      <c r="E1054" s="32" t="str">
        <f t="shared" si="549"/>
        <v>Теоретическая информатика, кибернетика</v>
      </c>
      <c r="F1054" s="33" t="s">
        <v>74</v>
      </c>
      <c r="G1054" s="33"/>
      <c r="H1054" s="34"/>
      <c r="I1054" s="34"/>
      <c r="J1054" s="35" t="s">
        <v>309</v>
      </c>
      <c r="K1054" s="36">
        <v>2</v>
      </c>
      <c r="L1054" s="36">
        <v>1</v>
      </c>
      <c r="M1054" s="37" t="s">
        <v>78</v>
      </c>
      <c r="N1054" s="36">
        <v>12</v>
      </c>
      <c r="O1054" s="36"/>
      <c r="P1054" s="36"/>
      <c r="Q1054" s="37"/>
      <c r="R1054" s="36"/>
      <c r="S1054" s="36"/>
      <c r="T1054" s="36"/>
      <c r="U1054" s="36"/>
      <c r="V1054" s="36"/>
      <c r="W1054" s="39" t="str">
        <f t="shared" si="550"/>
        <v>НТКад</v>
      </c>
      <c r="X1054" s="36" t="s">
        <v>92</v>
      </c>
      <c r="Y1054" s="36">
        <v>1</v>
      </c>
      <c r="Z1054" s="36">
        <v>1</v>
      </c>
      <c r="AA1054" s="39">
        <f t="shared" si="551"/>
        <v>1</v>
      </c>
      <c r="AB1054" s="36"/>
      <c r="AC1054" s="36">
        <v>1</v>
      </c>
      <c r="AD1054" s="40">
        <f t="shared" si="552"/>
        <v>1</v>
      </c>
      <c r="AE1054" s="41">
        <f t="shared" si="553"/>
        <v>1</v>
      </c>
      <c r="AF1054" s="41">
        <f t="shared" si="554"/>
        <v>1</v>
      </c>
      <c r="AG1054" s="42" t="s">
        <v>80</v>
      </c>
      <c r="AH1054" s="37" t="s">
        <v>111</v>
      </c>
      <c r="AI1054" s="37" t="s">
        <v>94</v>
      </c>
      <c r="AJ1054" s="43" t="s">
        <v>255</v>
      </c>
      <c r="AK1054" s="37"/>
      <c r="AL1054" s="44">
        <f t="shared" si="555"/>
        <v>12</v>
      </c>
      <c r="AM1054" s="44">
        <f t="shared" si="556"/>
        <v>0</v>
      </c>
      <c r="AN1054" s="44">
        <f t="shared" si="557"/>
        <v>0</v>
      </c>
      <c r="AO1054" s="44">
        <f t="shared" si="558"/>
        <v>0</v>
      </c>
      <c r="AP1054" s="44">
        <f t="shared" si="559"/>
        <v>0</v>
      </c>
      <c r="AQ1054" s="44">
        <f t="shared" si="560"/>
        <v>0</v>
      </c>
      <c r="AR1054" s="44">
        <f t="shared" si="561"/>
        <v>0.60000000000000009</v>
      </c>
      <c r="AS1054" s="44">
        <f t="shared" si="562"/>
        <v>0</v>
      </c>
      <c r="AT1054" s="44">
        <f t="shared" si="563"/>
        <v>0</v>
      </c>
      <c r="AU1054" s="44">
        <f t="shared" si="564"/>
        <v>0</v>
      </c>
      <c r="AV1054" s="44">
        <f>IF(M1054="ПП",РПП*AA1054*(U1054/1.5),IF(M1054="ВП",ВПр*AA1054*(U1054/1.5),IF(M1054="РПА",РПА*AA1054*(U1054/1.5),IF(M1054="КПА",кпа*AA1054*(U1054/1.5),0))))</f>
        <v>0</v>
      </c>
      <c r="AW1054" s="44">
        <f t="shared" si="565"/>
        <v>0</v>
      </c>
      <c r="AX1054" s="44">
        <f t="shared" si="566"/>
        <v>0</v>
      </c>
      <c r="AY1054" s="44">
        <f t="shared" si="567"/>
        <v>0</v>
      </c>
      <c r="AZ1054" s="44">
        <f t="shared" si="568"/>
        <v>0</v>
      </c>
      <c r="BA1054" s="44">
        <f t="shared" si="569"/>
        <v>0</v>
      </c>
      <c r="BB1054" s="44">
        <f t="shared" si="570"/>
        <v>0</v>
      </c>
      <c r="BC1054" s="44">
        <f t="shared" si="571"/>
        <v>0</v>
      </c>
      <c r="BD1054" s="44">
        <f t="shared" si="572"/>
        <v>0</v>
      </c>
      <c r="BE1054" s="45">
        <f t="shared" si="573"/>
        <v>12.6</v>
      </c>
      <c r="BF1054" s="46"/>
      <c r="BG1054" s="47">
        <f t="shared" si="574"/>
        <v>0</v>
      </c>
      <c r="BH1054" s="47">
        <f t="shared" si="575"/>
        <v>0</v>
      </c>
      <c r="BI1054" s="47">
        <f t="shared" si="576"/>
        <v>0</v>
      </c>
      <c r="BJ1054" s="48">
        <f t="shared" si="577"/>
        <v>12</v>
      </c>
      <c r="BK1054" s="48">
        <f t="shared" si="578"/>
        <v>6</v>
      </c>
      <c r="BL1054" s="48">
        <f t="shared" si="579"/>
        <v>0.60000000000000009</v>
      </c>
    </row>
    <row r="1055" spans="1:64" s="2" customFormat="1" ht="30" customHeight="1">
      <c r="A1055" s="29" t="str">
        <f t="shared" si="546"/>
        <v>Д</v>
      </c>
      <c r="B1055" s="29" t="str">
        <f t="shared" si="547"/>
        <v>А</v>
      </c>
      <c r="C1055" s="30" t="s">
        <v>313</v>
      </c>
      <c r="D1055" s="31" t="str">
        <f t="shared" si="548"/>
        <v>'1.2.3.</v>
      </c>
      <c r="E1055" s="32" t="str">
        <f t="shared" si="549"/>
        <v>Теоретическая информатика, кибернетика</v>
      </c>
      <c r="F1055" s="33" t="s">
        <v>74</v>
      </c>
      <c r="G1055" s="33"/>
      <c r="H1055" s="34"/>
      <c r="I1055" s="34"/>
      <c r="J1055" s="35" t="s">
        <v>309</v>
      </c>
      <c r="K1055" s="36">
        <v>2</v>
      </c>
      <c r="L1055" s="36">
        <v>1</v>
      </c>
      <c r="M1055" s="37" t="s">
        <v>84</v>
      </c>
      <c r="N1055" s="36"/>
      <c r="O1055" s="36"/>
      <c r="P1055" s="36">
        <v>6</v>
      </c>
      <c r="Q1055" s="37" t="s">
        <v>85</v>
      </c>
      <c r="R1055" s="36"/>
      <c r="S1055" s="36"/>
      <c r="T1055" s="36"/>
      <c r="U1055" s="36"/>
      <c r="V1055" s="36"/>
      <c r="W1055" s="39" t="str">
        <f t="shared" si="550"/>
        <v>НТКад</v>
      </c>
      <c r="X1055" s="36" t="s">
        <v>92</v>
      </c>
      <c r="Y1055" s="36">
        <v>1</v>
      </c>
      <c r="Z1055" s="36">
        <v>1</v>
      </c>
      <c r="AA1055" s="39">
        <f t="shared" si="551"/>
        <v>1</v>
      </c>
      <c r="AB1055" s="36"/>
      <c r="AC1055" s="36">
        <v>1</v>
      </c>
      <c r="AD1055" s="40">
        <f t="shared" si="552"/>
        <v>12</v>
      </c>
      <c r="AE1055" s="41">
        <f t="shared" si="553"/>
        <v>8.3333333333333329E-2</v>
      </c>
      <c r="AF1055" s="41">
        <f t="shared" si="554"/>
        <v>8.3333333333333329E-2</v>
      </c>
      <c r="AG1055" s="42" t="s">
        <v>80</v>
      </c>
      <c r="AH1055" s="37" t="s">
        <v>111</v>
      </c>
      <c r="AI1055" s="37" t="s">
        <v>94</v>
      </c>
      <c r="AJ1055" s="43" t="s">
        <v>255</v>
      </c>
      <c r="AK1055" s="37"/>
      <c r="AL1055" s="44">
        <f t="shared" si="555"/>
        <v>0</v>
      </c>
      <c r="AM1055" s="44">
        <f t="shared" si="556"/>
        <v>0.5</v>
      </c>
      <c r="AN1055" s="44">
        <f t="shared" si="557"/>
        <v>0</v>
      </c>
      <c r="AO1055" s="44">
        <f t="shared" si="558"/>
        <v>0.33</v>
      </c>
      <c r="AP1055" s="44">
        <f t="shared" si="559"/>
        <v>0.5</v>
      </c>
      <c r="AQ1055" s="44">
        <f t="shared" si="560"/>
        <v>8.3333333333333329E-2</v>
      </c>
      <c r="AR1055" s="44">
        <f t="shared" si="561"/>
        <v>0</v>
      </c>
      <c r="AS1055" s="44">
        <f t="shared" si="562"/>
        <v>0</v>
      </c>
      <c r="AT1055" s="44">
        <f t="shared" si="563"/>
        <v>0</v>
      </c>
      <c r="AU1055" s="44">
        <f t="shared" si="564"/>
        <v>0</v>
      </c>
      <c r="AV1055" s="44">
        <f>IF(M1055="ПП",РПП*AA1055*(U1055/1.5),IF(M1055="ВП",ВПр*AA1055*(U1055/1.5),IF(M1055="РПА",РПА*AA1055*(U1055/1.5),IF(M1055="КПА",кпа*AA1055*(U1055/1.5),0))))</f>
        <v>0</v>
      </c>
      <c r="AW1055" s="44">
        <f t="shared" si="565"/>
        <v>0</v>
      </c>
      <c r="AX1055" s="44">
        <f t="shared" si="566"/>
        <v>0</v>
      </c>
      <c r="AY1055" s="44">
        <f t="shared" si="567"/>
        <v>0</v>
      </c>
      <c r="AZ1055" s="44">
        <f t="shared" si="568"/>
        <v>0</v>
      </c>
      <c r="BA1055" s="44">
        <f t="shared" si="569"/>
        <v>0</v>
      </c>
      <c r="BB1055" s="44">
        <f t="shared" si="570"/>
        <v>0</v>
      </c>
      <c r="BC1055" s="44">
        <f t="shared" si="571"/>
        <v>0</v>
      </c>
      <c r="BD1055" s="44">
        <f t="shared" si="572"/>
        <v>0</v>
      </c>
      <c r="BE1055" s="45">
        <f t="shared" si="573"/>
        <v>1.4133333333333333</v>
      </c>
      <c r="BF1055" s="46"/>
      <c r="BG1055" s="47">
        <f t="shared" si="574"/>
        <v>0</v>
      </c>
      <c r="BH1055" s="47">
        <f t="shared" si="575"/>
        <v>0</v>
      </c>
      <c r="BI1055" s="47">
        <f t="shared" si="576"/>
        <v>0</v>
      </c>
      <c r="BJ1055" s="48">
        <f t="shared" si="577"/>
        <v>0.5</v>
      </c>
      <c r="BK1055" s="48">
        <f t="shared" si="578"/>
        <v>3</v>
      </c>
      <c r="BL1055" s="48">
        <f t="shared" si="579"/>
        <v>0.91333333333333344</v>
      </c>
    </row>
    <row r="1056" spans="1:64" s="2" customFormat="1" ht="30" customHeight="1">
      <c r="A1056" s="29" t="str">
        <f t="shared" si="546"/>
        <v>Д</v>
      </c>
      <c r="B1056" s="29" t="str">
        <f t="shared" si="547"/>
        <v>А</v>
      </c>
      <c r="C1056" s="30" t="s">
        <v>313</v>
      </c>
      <c r="D1056" s="31" t="str">
        <f t="shared" si="548"/>
        <v>'1.2.3.</v>
      </c>
      <c r="E1056" s="32" t="str">
        <f t="shared" si="549"/>
        <v>Теоретическая информатика, кибернетика</v>
      </c>
      <c r="F1056" s="33" t="s">
        <v>174</v>
      </c>
      <c r="G1056" s="33"/>
      <c r="H1056" s="34"/>
      <c r="I1056" s="34"/>
      <c r="J1056" s="35" t="s">
        <v>310</v>
      </c>
      <c r="K1056" s="36">
        <v>1</v>
      </c>
      <c r="L1056" s="36"/>
      <c r="M1056" s="37" t="s">
        <v>311</v>
      </c>
      <c r="N1056" s="36"/>
      <c r="O1056" s="36"/>
      <c r="P1056" s="36"/>
      <c r="Q1056" s="37"/>
      <c r="R1056" s="36"/>
      <c r="S1056" s="36"/>
      <c r="T1056" s="36"/>
      <c r="U1056" s="36"/>
      <c r="V1056" s="36"/>
      <c r="W1056" s="39" t="str">
        <f t="shared" si="550"/>
        <v>НТКад</v>
      </c>
      <c r="X1056" s="36" t="s">
        <v>92</v>
      </c>
      <c r="Y1056" s="36">
        <v>1</v>
      </c>
      <c r="Z1056" s="36">
        <v>1</v>
      </c>
      <c r="AA1056" s="39">
        <f t="shared" si="551"/>
        <v>1</v>
      </c>
      <c r="AB1056" s="36"/>
      <c r="AC1056" s="36">
        <v>1</v>
      </c>
      <c r="AD1056" s="40">
        <f t="shared" si="552"/>
        <v>1</v>
      </c>
      <c r="AE1056" s="41">
        <f t="shared" si="553"/>
        <v>1</v>
      </c>
      <c r="AF1056" s="41">
        <f t="shared" si="554"/>
        <v>1</v>
      </c>
      <c r="AG1056" s="42" t="s">
        <v>80</v>
      </c>
      <c r="AH1056" s="37" t="s">
        <v>169</v>
      </c>
      <c r="AI1056" s="37"/>
      <c r="AJ1056" s="55" t="s">
        <v>170</v>
      </c>
      <c r="AK1056" s="37"/>
      <c r="AL1056" s="44">
        <f t="shared" si="555"/>
        <v>0</v>
      </c>
      <c r="AM1056" s="44">
        <f t="shared" si="556"/>
        <v>0</v>
      </c>
      <c r="AN1056" s="44">
        <f t="shared" si="557"/>
        <v>0</v>
      </c>
      <c r="AO1056" s="44">
        <f t="shared" si="558"/>
        <v>0</v>
      </c>
      <c r="AP1056" s="44">
        <f t="shared" si="559"/>
        <v>0</v>
      </c>
      <c r="AQ1056" s="44">
        <f t="shared" si="560"/>
        <v>0</v>
      </c>
      <c r="AR1056" s="44">
        <f t="shared" si="561"/>
        <v>0</v>
      </c>
      <c r="AS1056" s="44">
        <f t="shared" si="562"/>
        <v>0</v>
      </c>
      <c r="AT1056" s="44">
        <f t="shared" si="563"/>
        <v>0</v>
      </c>
      <c r="AU1056" s="44">
        <f t="shared" si="564"/>
        <v>0</v>
      </c>
      <c r="AV1056" s="44">
        <f>IF(M1056="ПП",РПП*AA1056*(U1056/1.5),IF(M1056="ВП",ВПр*AA1056*(U1056/1.5),IF(M1056="РПА",РПА*AA1056*(U1056/1.5),IF(M1056="КПА",кпа*AA1056*(U1056/1.5),0))))</f>
        <v>0</v>
      </c>
      <c r="AW1056" s="44">
        <f t="shared" si="565"/>
        <v>0</v>
      </c>
      <c r="AX1056" s="44">
        <f t="shared" si="566"/>
        <v>0</v>
      </c>
      <c r="AY1056" s="44">
        <f t="shared" si="567"/>
        <v>0</v>
      </c>
      <c r="AZ1056" s="44">
        <f t="shared" si="568"/>
        <v>0</v>
      </c>
      <c r="BA1056" s="44">
        <f t="shared" si="569"/>
        <v>100</v>
      </c>
      <c r="BB1056" s="44">
        <f t="shared" si="570"/>
        <v>0</v>
      </c>
      <c r="BC1056" s="44">
        <f t="shared" si="571"/>
        <v>0</v>
      </c>
      <c r="BD1056" s="44">
        <f t="shared" si="572"/>
        <v>0</v>
      </c>
      <c r="BE1056" s="45">
        <f t="shared" si="573"/>
        <v>100</v>
      </c>
      <c r="BF1056" s="46"/>
      <c r="BG1056" s="47">
        <f t="shared" si="574"/>
        <v>0</v>
      </c>
      <c r="BH1056" s="47">
        <f t="shared" si="575"/>
        <v>0</v>
      </c>
      <c r="BI1056" s="47">
        <f t="shared" si="576"/>
        <v>100</v>
      </c>
      <c r="BJ1056" s="48">
        <f t="shared" si="577"/>
        <v>0</v>
      </c>
      <c r="BK1056" s="48">
        <f t="shared" si="578"/>
        <v>0</v>
      </c>
      <c r="BL1056" s="48">
        <f t="shared" si="579"/>
        <v>0</v>
      </c>
    </row>
    <row r="1057" spans="1:64" s="2" customFormat="1" ht="30" customHeight="1">
      <c r="A1057" s="29" t="str">
        <f t="shared" si="546"/>
        <v>Д</v>
      </c>
      <c r="B1057" s="29" t="str">
        <f t="shared" si="547"/>
        <v>А</v>
      </c>
      <c r="C1057" s="30" t="s">
        <v>313</v>
      </c>
      <c r="D1057" s="31" t="str">
        <f t="shared" si="548"/>
        <v>'1.2.3.</v>
      </c>
      <c r="E1057" s="32" t="str">
        <f t="shared" si="549"/>
        <v>Теоретическая информатика, кибернетика</v>
      </c>
      <c r="F1057" s="33" t="s">
        <v>74</v>
      </c>
      <c r="G1057" s="33"/>
      <c r="H1057" s="34"/>
      <c r="I1057" s="34"/>
      <c r="J1057" s="35" t="s">
        <v>314</v>
      </c>
      <c r="K1057" s="36">
        <v>3</v>
      </c>
      <c r="L1057" s="36">
        <v>1</v>
      </c>
      <c r="M1057" s="37" t="s">
        <v>78</v>
      </c>
      <c r="N1057" s="36">
        <v>20</v>
      </c>
      <c r="O1057" s="36"/>
      <c r="P1057" s="36"/>
      <c r="Q1057" s="37" t="s">
        <v>91</v>
      </c>
      <c r="R1057" s="36"/>
      <c r="S1057" s="36"/>
      <c r="T1057" s="36"/>
      <c r="U1057" s="36"/>
      <c r="V1057" s="36"/>
      <c r="W1057" s="39" t="str">
        <f t="shared" si="550"/>
        <v>НТКад</v>
      </c>
      <c r="X1057" s="36" t="s">
        <v>116</v>
      </c>
      <c r="Y1057" s="36">
        <v>1</v>
      </c>
      <c r="Z1057" s="36">
        <v>1</v>
      </c>
      <c r="AA1057" s="39">
        <f t="shared" si="551"/>
        <v>24</v>
      </c>
      <c r="AB1057" s="36">
        <v>18</v>
      </c>
      <c r="AC1057" s="36">
        <v>6</v>
      </c>
      <c r="AD1057" s="40">
        <f t="shared" si="552"/>
        <v>24</v>
      </c>
      <c r="AE1057" s="41">
        <f t="shared" si="553"/>
        <v>1</v>
      </c>
      <c r="AF1057" s="41">
        <f t="shared" si="554"/>
        <v>1</v>
      </c>
      <c r="AG1057" s="42" t="s">
        <v>80</v>
      </c>
      <c r="AH1057" s="37" t="s">
        <v>111</v>
      </c>
      <c r="AI1057" s="37" t="s">
        <v>94</v>
      </c>
      <c r="AJ1057" s="43" t="s">
        <v>255</v>
      </c>
      <c r="AK1057" s="37"/>
      <c r="AL1057" s="44">
        <f t="shared" si="555"/>
        <v>20</v>
      </c>
      <c r="AM1057" s="44">
        <f t="shared" si="556"/>
        <v>0</v>
      </c>
      <c r="AN1057" s="44">
        <f t="shared" si="557"/>
        <v>0</v>
      </c>
      <c r="AO1057" s="44">
        <f t="shared" si="558"/>
        <v>7.92</v>
      </c>
      <c r="AP1057" s="44">
        <f t="shared" si="559"/>
        <v>12</v>
      </c>
      <c r="AQ1057" s="44">
        <f t="shared" si="560"/>
        <v>1</v>
      </c>
      <c r="AR1057" s="44">
        <f t="shared" si="561"/>
        <v>1</v>
      </c>
      <c r="AS1057" s="44">
        <f t="shared" si="562"/>
        <v>0</v>
      </c>
      <c r="AT1057" s="44">
        <f t="shared" si="563"/>
        <v>0</v>
      </c>
      <c r="AU1057" s="44">
        <f t="shared" si="564"/>
        <v>0</v>
      </c>
      <c r="AV1057" s="44">
        <f>IF(M1057="ПП",РПП*AA1057*(U1057/1.5),IF(M1057="ВП",ВПр*AA1057*(U1057/1.5),IF(M1057="РПА",РПА*AA1057*(U1057/1.5),IF(M1057="КПА",кпа*AA1057*(U1057/1.5),0))))</f>
        <v>0</v>
      </c>
      <c r="AW1057" s="44">
        <f t="shared" si="565"/>
        <v>0</v>
      </c>
      <c r="AX1057" s="44">
        <f t="shared" si="566"/>
        <v>0</v>
      </c>
      <c r="AY1057" s="44">
        <f t="shared" si="567"/>
        <v>0</v>
      </c>
      <c r="AZ1057" s="44">
        <f t="shared" si="568"/>
        <v>0</v>
      </c>
      <c r="BA1057" s="44">
        <f t="shared" si="569"/>
        <v>0</v>
      </c>
      <c r="BB1057" s="44">
        <f t="shared" si="570"/>
        <v>0</v>
      </c>
      <c r="BC1057" s="44">
        <f t="shared" si="571"/>
        <v>0</v>
      </c>
      <c r="BD1057" s="44">
        <f t="shared" si="572"/>
        <v>0</v>
      </c>
      <c r="BE1057" s="45">
        <f t="shared" si="573"/>
        <v>41.92</v>
      </c>
      <c r="BF1057" s="46"/>
      <c r="BG1057" s="47">
        <f t="shared" si="574"/>
        <v>20</v>
      </c>
      <c r="BH1057" s="47">
        <f t="shared" si="575"/>
        <v>10</v>
      </c>
      <c r="BI1057" s="47">
        <f t="shared" si="576"/>
        <v>21.92</v>
      </c>
      <c r="BJ1057" s="48">
        <f t="shared" si="577"/>
        <v>0</v>
      </c>
      <c r="BK1057" s="48">
        <f t="shared" si="578"/>
        <v>0</v>
      </c>
      <c r="BL1057" s="48">
        <f t="shared" si="579"/>
        <v>0</v>
      </c>
    </row>
    <row r="1058" spans="1:64" s="2" customFormat="1" ht="30" customHeight="1">
      <c r="A1058" s="29" t="str">
        <f t="shared" si="546"/>
        <v>Д</v>
      </c>
      <c r="B1058" s="29" t="str">
        <f t="shared" si="547"/>
        <v>А</v>
      </c>
      <c r="C1058" s="30" t="s">
        <v>313</v>
      </c>
      <c r="D1058" s="31" t="str">
        <f t="shared" si="548"/>
        <v>'1.2.3.</v>
      </c>
      <c r="E1058" s="32" t="str">
        <f t="shared" si="549"/>
        <v>Теоретическая информатика, кибернетика</v>
      </c>
      <c r="F1058" s="33" t="s">
        <v>74</v>
      </c>
      <c r="G1058" s="33"/>
      <c r="H1058" s="34"/>
      <c r="I1058" s="34"/>
      <c r="J1058" s="35" t="s">
        <v>314</v>
      </c>
      <c r="K1058" s="36">
        <v>3</v>
      </c>
      <c r="L1058" s="36">
        <v>1</v>
      </c>
      <c r="M1058" s="37" t="s">
        <v>84</v>
      </c>
      <c r="N1058" s="36"/>
      <c r="O1058" s="36"/>
      <c r="P1058" s="36">
        <v>40</v>
      </c>
      <c r="Q1058" s="37"/>
      <c r="R1058" s="36"/>
      <c r="S1058" s="36"/>
      <c r="T1058" s="36"/>
      <c r="U1058" s="36"/>
      <c r="V1058" s="36"/>
      <c r="W1058" s="39" t="str">
        <f t="shared" si="550"/>
        <v>НТКад</v>
      </c>
      <c r="X1058" s="36" t="s">
        <v>116</v>
      </c>
      <c r="Y1058" s="36">
        <v>1</v>
      </c>
      <c r="Z1058" s="36">
        <v>1</v>
      </c>
      <c r="AA1058" s="39">
        <f t="shared" si="551"/>
        <v>24</v>
      </c>
      <c r="AB1058" s="36">
        <v>18</v>
      </c>
      <c r="AC1058" s="36">
        <v>6</v>
      </c>
      <c r="AD1058" s="40">
        <f t="shared" si="552"/>
        <v>12</v>
      </c>
      <c r="AE1058" s="41">
        <f t="shared" si="553"/>
        <v>1</v>
      </c>
      <c r="AF1058" s="41">
        <f t="shared" si="554"/>
        <v>2</v>
      </c>
      <c r="AG1058" s="42" t="s">
        <v>80</v>
      </c>
      <c r="AH1058" s="37" t="s">
        <v>111</v>
      </c>
      <c r="AI1058" s="37" t="s">
        <v>94</v>
      </c>
      <c r="AJ1058" s="51" t="s">
        <v>255</v>
      </c>
      <c r="AK1058" s="37"/>
      <c r="AL1058" s="44">
        <f t="shared" si="555"/>
        <v>0</v>
      </c>
      <c r="AM1058" s="44">
        <f t="shared" si="556"/>
        <v>40</v>
      </c>
      <c r="AN1058" s="44">
        <f t="shared" si="557"/>
        <v>0</v>
      </c>
      <c r="AO1058" s="44">
        <f t="shared" si="558"/>
        <v>0</v>
      </c>
      <c r="AP1058" s="44">
        <f t="shared" si="559"/>
        <v>0</v>
      </c>
      <c r="AQ1058" s="44">
        <f t="shared" si="560"/>
        <v>0</v>
      </c>
      <c r="AR1058" s="44">
        <f t="shared" si="561"/>
        <v>0</v>
      </c>
      <c r="AS1058" s="44">
        <f t="shared" si="562"/>
        <v>0</v>
      </c>
      <c r="AT1058" s="44">
        <f t="shared" si="563"/>
        <v>0</v>
      </c>
      <c r="AU1058" s="44">
        <f t="shared" si="564"/>
        <v>0</v>
      </c>
      <c r="AV1058" s="44">
        <f>IF(M1058="ПП",РПП*AA1058*(U1058/1.5),IF(M1058="ВП",ВПр*AA1058*(U1058/1.5),IF(M1058="РПА",РПА*AA1058*(U1058/1.5),IF(M1058="КПА",кпа*AA1058*(U1058/1.5),0))))</f>
        <v>0</v>
      </c>
      <c r="AW1058" s="44">
        <f t="shared" si="565"/>
        <v>0</v>
      </c>
      <c r="AX1058" s="44">
        <f t="shared" si="566"/>
        <v>0</v>
      </c>
      <c r="AY1058" s="44">
        <f t="shared" si="567"/>
        <v>0</v>
      </c>
      <c r="AZ1058" s="44">
        <f t="shared" si="568"/>
        <v>0</v>
      </c>
      <c r="BA1058" s="44">
        <f t="shared" si="569"/>
        <v>0</v>
      </c>
      <c r="BB1058" s="44">
        <f t="shared" si="570"/>
        <v>0</v>
      </c>
      <c r="BC1058" s="44">
        <f t="shared" si="571"/>
        <v>0</v>
      </c>
      <c r="BD1058" s="44">
        <f t="shared" si="572"/>
        <v>0</v>
      </c>
      <c r="BE1058" s="45">
        <f t="shared" si="573"/>
        <v>40</v>
      </c>
      <c r="BF1058" s="46"/>
      <c r="BG1058" s="47">
        <f t="shared" si="574"/>
        <v>40</v>
      </c>
      <c r="BH1058" s="47">
        <f t="shared" si="575"/>
        <v>20</v>
      </c>
      <c r="BI1058" s="47">
        <f t="shared" si="576"/>
        <v>0</v>
      </c>
      <c r="BJ1058" s="48">
        <f t="shared" si="577"/>
        <v>0</v>
      </c>
      <c r="BK1058" s="48">
        <f t="shared" si="578"/>
        <v>0</v>
      </c>
      <c r="BL1058" s="48">
        <f t="shared" si="579"/>
        <v>0</v>
      </c>
    </row>
    <row r="1059" spans="1:64" s="2" customFormat="1" ht="30" customHeight="1">
      <c r="A1059" s="29" t="str">
        <f t="shared" si="546"/>
        <v>Д</v>
      </c>
      <c r="B1059" s="29" t="str">
        <f t="shared" si="547"/>
        <v>А</v>
      </c>
      <c r="C1059" s="30" t="s">
        <v>313</v>
      </c>
      <c r="D1059" s="31" t="str">
        <f t="shared" si="548"/>
        <v>'1.2.3.</v>
      </c>
      <c r="E1059" s="32" t="str">
        <f t="shared" si="549"/>
        <v>Теоретическая информатика, кибернетика</v>
      </c>
      <c r="F1059" s="33" t="s">
        <v>154</v>
      </c>
      <c r="G1059" s="33"/>
      <c r="H1059" s="34"/>
      <c r="I1059" s="34"/>
      <c r="J1059" s="35" t="s">
        <v>296</v>
      </c>
      <c r="K1059" s="38">
        <v>3</v>
      </c>
      <c r="L1059" s="36">
        <v>20</v>
      </c>
      <c r="M1059" s="37" t="s">
        <v>297</v>
      </c>
      <c r="N1059" s="38"/>
      <c r="O1059" s="38"/>
      <c r="P1059" s="38"/>
      <c r="Q1059" s="37"/>
      <c r="R1059" s="38"/>
      <c r="S1059" s="38"/>
      <c r="T1059" s="38"/>
      <c r="U1059" s="38">
        <v>3</v>
      </c>
      <c r="V1059" s="38"/>
      <c r="W1059" s="39" t="str">
        <f t="shared" si="550"/>
        <v>НТКад</v>
      </c>
      <c r="X1059" s="36" t="s">
        <v>116</v>
      </c>
      <c r="Y1059" s="36">
        <v>1</v>
      </c>
      <c r="Z1059" s="36">
        <v>1</v>
      </c>
      <c r="AA1059" s="39">
        <f t="shared" si="551"/>
        <v>1</v>
      </c>
      <c r="AB1059" s="36">
        <v>1</v>
      </c>
      <c r="AC1059" s="36"/>
      <c r="AD1059" s="40">
        <f t="shared" si="552"/>
        <v>1</v>
      </c>
      <c r="AE1059" s="41">
        <f t="shared" si="553"/>
        <v>1</v>
      </c>
      <c r="AF1059" s="41">
        <f t="shared" si="554"/>
        <v>1</v>
      </c>
      <c r="AG1059" s="42" t="s">
        <v>80</v>
      </c>
      <c r="AH1059" s="37" t="s">
        <v>81</v>
      </c>
      <c r="AI1059" s="37" t="s">
        <v>94</v>
      </c>
      <c r="AJ1059" s="43" t="s">
        <v>138</v>
      </c>
      <c r="AK1059" s="37"/>
      <c r="AL1059" s="44">
        <f t="shared" si="555"/>
        <v>0</v>
      </c>
      <c r="AM1059" s="44">
        <f t="shared" si="556"/>
        <v>0</v>
      </c>
      <c r="AN1059" s="44">
        <f t="shared" si="557"/>
        <v>0</v>
      </c>
      <c r="AO1059" s="44">
        <f t="shared" si="558"/>
        <v>0</v>
      </c>
      <c r="AP1059" s="44">
        <f t="shared" si="559"/>
        <v>0</v>
      </c>
      <c r="AQ1059" s="44">
        <f t="shared" si="560"/>
        <v>0</v>
      </c>
      <c r="AR1059" s="44">
        <f t="shared" si="561"/>
        <v>0</v>
      </c>
      <c r="AS1059" s="44">
        <f t="shared" si="562"/>
        <v>0</v>
      </c>
      <c r="AT1059" s="44">
        <f t="shared" si="563"/>
        <v>0</v>
      </c>
      <c r="AU1059" s="44">
        <f t="shared" si="564"/>
        <v>0</v>
      </c>
      <c r="AV1059" s="44">
        <f>IF(M1059="ПП",РПП*AA1059*(U1059/1.5),IF(M1059="ВП",ВПр*AA1059*(U1059/1.5),IF(M1059="РПА",РПА*AA1059*(U1059/1.5),IF(M1059="КПА",кпа*AA1059*(U1059/1.5),0))))</f>
        <v>3</v>
      </c>
      <c r="AW1059" s="44">
        <f t="shared" si="565"/>
        <v>0</v>
      </c>
      <c r="AX1059" s="44">
        <f t="shared" si="566"/>
        <v>0</v>
      </c>
      <c r="AY1059" s="44">
        <f t="shared" si="567"/>
        <v>0</v>
      </c>
      <c r="AZ1059" s="44">
        <f t="shared" si="568"/>
        <v>0</v>
      </c>
      <c r="BA1059" s="44">
        <f t="shared" si="569"/>
        <v>0</v>
      </c>
      <c r="BB1059" s="44">
        <f t="shared" si="570"/>
        <v>0</v>
      </c>
      <c r="BC1059" s="44">
        <f t="shared" si="571"/>
        <v>0</v>
      </c>
      <c r="BD1059" s="44">
        <f t="shared" si="572"/>
        <v>0</v>
      </c>
      <c r="BE1059" s="45">
        <f t="shared" si="573"/>
        <v>3</v>
      </c>
      <c r="BF1059" s="46"/>
      <c r="BG1059" s="47">
        <f t="shared" si="574"/>
        <v>0</v>
      </c>
      <c r="BH1059" s="47">
        <f t="shared" si="575"/>
        <v>0</v>
      </c>
      <c r="BI1059" s="47">
        <f t="shared" si="576"/>
        <v>3</v>
      </c>
      <c r="BJ1059" s="48">
        <f t="shared" si="577"/>
        <v>0</v>
      </c>
      <c r="BK1059" s="48">
        <f t="shared" si="578"/>
        <v>0</v>
      </c>
      <c r="BL1059" s="48">
        <f t="shared" si="579"/>
        <v>0</v>
      </c>
    </row>
    <row r="1060" spans="1:64" s="2" customFormat="1" ht="30" customHeight="1">
      <c r="A1060" s="29" t="str">
        <f t="shared" si="546"/>
        <v>Д</v>
      </c>
      <c r="B1060" s="29" t="str">
        <f t="shared" si="547"/>
        <v>А</v>
      </c>
      <c r="C1060" s="30" t="s">
        <v>313</v>
      </c>
      <c r="D1060" s="31" t="str">
        <f t="shared" si="548"/>
        <v>'1.2.3.</v>
      </c>
      <c r="E1060" s="32" t="str">
        <f t="shared" si="549"/>
        <v>Теоретическая информатика, кибернетика</v>
      </c>
      <c r="F1060" s="33" t="s">
        <v>154</v>
      </c>
      <c r="G1060" s="33"/>
      <c r="H1060" s="34"/>
      <c r="I1060" s="34"/>
      <c r="J1060" s="35" t="s">
        <v>296</v>
      </c>
      <c r="K1060" s="36">
        <v>3</v>
      </c>
      <c r="L1060" s="36">
        <v>20</v>
      </c>
      <c r="M1060" s="37" t="s">
        <v>297</v>
      </c>
      <c r="N1060" s="36"/>
      <c r="O1060" s="36"/>
      <c r="P1060" s="36"/>
      <c r="Q1060" s="37"/>
      <c r="R1060" s="36"/>
      <c r="S1060" s="36"/>
      <c r="T1060" s="36"/>
      <c r="U1060" s="36">
        <v>3</v>
      </c>
      <c r="V1060" s="36"/>
      <c r="W1060" s="39" t="str">
        <f t="shared" si="550"/>
        <v>НТКад</v>
      </c>
      <c r="X1060" s="36" t="s">
        <v>116</v>
      </c>
      <c r="Y1060" s="36">
        <v>1</v>
      </c>
      <c r="Z1060" s="36">
        <v>1</v>
      </c>
      <c r="AA1060" s="39">
        <f t="shared" si="551"/>
        <v>3</v>
      </c>
      <c r="AB1060" s="36">
        <v>3</v>
      </c>
      <c r="AC1060" s="36"/>
      <c r="AD1060" s="40">
        <f t="shared" si="552"/>
        <v>1</v>
      </c>
      <c r="AE1060" s="41">
        <f t="shared" si="553"/>
        <v>1</v>
      </c>
      <c r="AF1060" s="41">
        <f t="shared" si="554"/>
        <v>3</v>
      </c>
      <c r="AG1060" s="42" t="s">
        <v>80</v>
      </c>
      <c r="AH1060" s="37" t="s">
        <v>111</v>
      </c>
      <c r="AI1060" s="37" t="s">
        <v>94</v>
      </c>
      <c r="AJ1060" s="43" t="s">
        <v>223</v>
      </c>
      <c r="AK1060" s="37"/>
      <c r="AL1060" s="44">
        <f t="shared" si="555"/>
        <v>0</v>
      </c>
      <c r="AM1060" s="44">
        <f t="shared" si="556"/>
        <v>0</v>
      </c>
      <c r="AN1060" s="44">
        <f t="shared" si="557"/>
        <v>0</v>
      </c>
      <c r="AO1060" s="44">
        <f t="shared" si="558"/>
        <v>0</v>
      </c>
      <c r="AP1060" s="44">
        <f t="shared" si="559"/>
        <v>0</v>
      </c>
      <c r="AQ1060" s="44">
        <f t="shared" si="560"/>
        <v>0</v>
      </c>
      <c r="AR1060" s="44">
        <f t="shared" si="561"/>
        <v>0</v>
      </c>
      <c r="AS1060" s="44">
        <f t="shared" si="562"/>
        <v>0</v>
      </c>
      <c r="AT1060" s="44">
        <f t="shared" si="563"/>
        <v>0</v>
      </c>
      <c r="AU1060" s="44">
        <f t="shared" si="564"/>
        <v>0</v>
      </c>
      <c r="AV1060" s="44">
        <f>IF(M1060="ПП",РПП*AA1060*(U1060/1.5),IF(M1060="ВП",ВПр*AA1060*(U1060/1.5),IF(M1060="РПА",РПА*AA1060*(U1060/1.5),IF(M1060="КПА",кпа*AA1060*(U1060/1.5),0))))</f>
        <v>9</v>
      </c>
      <c r="AW1060" s="44">
        <f t="shared" si="565"/>
        <v>0</v>
      </c>
      <c r="AX1060" s="44">
        <f t="shared" si="566"/>
        <v>0</v>
      </c>
      <c r="AY1060" s="44">
        <f t="shared" si="567"/>
        <v>0</v>
      </c>
      <c r="AZ1060" s="44">
        <f t="shared" si="568"/>
        <v>0</v>
      </c>
      <c r="BA1060" s="44">
        <f t="shared" si="569"/>
        <v>0</v>
      </c>
      <c r="BB1060" s="44">
        <f t="shared" si="570"/>
        <v>0</v>
      </c>
      <c r="BC1060" s="44">
        <f t="shared" si="571"/>
        <v>0</v>
      </c>
      <c r="BD1060" s="44">
        <f t="shared" si="572"/>
        <v>0</v>
      </c>
      <c r="BE1060" s="45">
        <f t="shared" si="573"/>
        <v>9</v>
      </c>
      <c r="BF1060" s="46"/>
      <c r="BG1060" s="47">
        <f t="shared" si="574"/>
        <v>0</v>
      </c>
      <c r="BH1060" s="47">
        <f t="shared" si="575"/>
        <v>0</v>
      </c>
      <c r="BI1060" s="47">
        <f t="shared" si="576"/>
        <v>9</v>
      </c>
      <c r="BJ1060" s="48">
        <f t="shared" si="577"/>
        <v>0</v>
      </c>
      <c r="BK1060" s="48">
        <f t="shared" si="578"/>
        <v>0</v>
      </c>
      <c r="BL1060" s="48">
        <f t="shared" si="579"/>
        <v>0</v>
      </c>
    </row>
    <row r="1061" spans="1:64" s="2" customFormat="1" ht="30" customHeight="1">
      <c r="A1061" s="29" t="str">
        <f t="shared" si="546"/>
        <v>Д</v>
      </c>
      <c r="B1061" s="29" t="str">
        <f t="shared" si="547"/>
        <v>А</v>
      </c>
      <c r="C1061" s="30" t="s">
        <v>313</v>
      </c>
      <c r="D1061" s="31" t="str">
        <f t="shared" si="548"/>
        <v>'1.2.3.</v>
      </c>
      <c r="E1061" s="32" t="str">
        <f t="shared" si="549"/>
        <v>Теоретическая информатика, кибернетика</v>
      </c>
      <c r="F1061" s="33" t="s">
        <v>154</v>
      </c>
      <c r="G1061" s="33"/>
      <c r="H1061" s="34"/>
      <c r="I1061" s="34"/>
      <c r="J1061" s="35" t="s">
        <v>296</v>
      </c>
      <c r="K1061" s="36">
        <v>3</v>
      </c>
      <c r="L1061" s="36">
        <v>20</v>
      </c>
      <c r="M1061" s="37" t="s">
        <v>297</v>
      </c>
      <c r="N1061" s="36"/>
      <c r="O1061" s="36"/>
      <c r="P1061" s="36"/>
      <c r="Q1061" s="37"/>
      <c r="R1061" s="36"/>
      <c r="S1061" s="36"/>
      <c r="T1061" s="36"/>
      <c r="U1061" s="36">
        <v>3</v>
      </c>
      <c r="V1061" s="36"/>
      <c r="W1061" s="39" t="str">
        <f t="shared" si="550"/>
        <v>НТКад</v>
      </c>
      <c r="X1061" s="36" t="s">
        <v>116</v>
      </c>
      <c r="Y1061" s="36">
        <v>1</v>
      </c>
      <c r="Z1061" s="36">
        <v>1</v>
      </c>
      <c r="AA1061" s="39">
        <f t="shared" si="551"/>
        <v>2</v>
      </c>
      <c r="AB1061" s="36">
        <v>2</v>
      </c>
      <c r="AC1061" s="36"/>
      <c r="AD1061" s="40">
        <f t="shared" si="552"/>
        <v>1</v>
      </c>
      <c r="AE1061" s="41">
        <f t="shared" si="553"/>
        <v>1</v>
      </c>
      <c r="AF1061" s="41">
        <f t="shared" si="554"/>
        <v>2</v>
      </c>
      <c r="AG1061" s="42" t="s">
        <v>80</v>
      </c>
      <c r="AH1061" s="37" t="s">
        <v>111</v>
      </c>
      <c r="AI1061" s="37" t="s">
        <v>94</v>
      </c>
      <c r="AJ1061" s="43" t="s">
        <v>255</v>
      </c>
      <c r="AK1061" s="37"/>
      <c r="AL1061" s="44">
        <f t="shared" si="555"/>
        <v>0</v>
      </c>
      <c r="AM1061" s="44">
        <f t="shared" si="556"/>
        <v>0</v>
      </c>
      <c r="AN1061" s="44">
        <f t="shared" si="557"/>
        <v>0</v>
      </c>
      <c r="AO1061" s="44">
        <f t="shared" si="558"/>
        <v>0</v>
      </c>
      <c r="AP1061" s="44">
        <f t="shared" si="559"/>
        <v>0</v>
      </c>
      <c r="AQ1061" s="44">
        <f t="shared" si="560"/>
        <v>0</v>
      </c>
      <c r="AR1061" s="44">
        <f t="shared" si="561"/>
        <v>0</v>
      </c>
      <c r="AS1061" s="44">
        <f t="shared" si="562"/>
        <v>0</v>
      </c>
      <c r="AT1061" s="44">
        <f t="shared" si="563"/>
        <v>0</v>
      </c>
      <c r="AU1061" s="44">
        <f t="shared" si="564"/>
        <v>0</v>
      </c>
      <c r="AV1061" s="44">
        <f>IF(M1061="ПП",РПП*AA1061*(U1061/1.5),IF(M1061="ВП",ВПр*AA1061*(U1061/1.5),IF(M1061="РПА",РПА*AA1061*(U1061/1.5),IF(M1061="КПА",кпа*AA1061*(U1061/1.5),0))))</f>
        <v>6</v>
      </c>
      <c r="AW1061" s="44">
        <f t="shared" si="565"/>
        <v>0</v>
      </c>
      <c r="AX1061" s="44">
        <f t="shared" si="566"/>
        <v>0</v>
      </c>
      <c r="AY1061" s="44">
        <f t="shared" si="567"/>
        <v>0</v>
      </c>
      <c r="AZ1061" s="44">
        <f t="shared" si="568"/>
        <v>0</v>
      </c>
      <c r="BA1061" s="44">
        <f t="shared" si="569"/>
        <v>0</v>
      </c>
      <c r="BB1061" s="44">
        <f t="shared" si="570"/>
        <v>0</v>
      </c>
      <c r="BC1061" s="44">
        <f t="shared" si="571"/>
        <v>0</v>
      </c>
      <c r="BD1061" s="44">
        <f t="shared" si="572"/>
        <v>0</v>
      </c>
      <c r="BE1061" s="45">
        <f t="shared" si="573"/>
        <v>6</v>
      </c>
      <c r="BF1061" s="46"/>
      <c r="BG1061" s="47">
        <f t="shared" si="574"/>
        <v>0</v>
      </c>
      <c r="BH1061" s="47">
        <f t="shared" si="575"/>
        <v>0</v>
      </c>
      <c r="BI1061" s="47">
        <f t="shared" si="576"/>
        <v>6</v>
      </c>
      <c r="BJ1061" s="48">
        <f t="shared" si="577"/>
        <v>0</v>
      </c>
      <c r="BK1061" s="48">
        <f t="shared" si="578"/>
        <v>0</v>
      </c>
      <c r="BL1061" s="48">
        <f t="shared" si="579"/>
        <v>0</v>
      </c>
    </row>
    <row r="1062" spans="1:64" s="2" customFormat="1" ht="30" customHeight="1">
      <c r="A1062" s="29" t="str">
        <f t="shared" si="546"/>
        <v>Д</v>
      </c>
      <c r="B1062" s="29" t="str">
        <f t="shared" si="547"/>
        <v>А</v>
      </c>
      <c r="C1062" s="30" t="s">
        <v>313</v>
      </c>
      <c r="D1062" s="31" t="str">
        <f t="shared" si="548"/>
        <v>'1.2.3.</v>
      </c>
      <c r="E1062" s="32" t="str">
        <f t="shared" si="549"/>
        <v>Теоретическая информатика, кибернетика</v>
      </c>
      <c r="F1062" s="33" t="s">
        <v>154</v>
      </c>
      <c r="G1062" s="33"/>
      <c r="H1062" s="34"/>
      <c r="I1062" s="34"/>
      <c r="J1062" s="35" t="s">
        <v>296</v>
      </c>
      <c r="K1062" s="36">
        <v>3</v>
      </c>
      <c r="L1062" s="36">
        <v>20</v>
      </c>
      <c r="M1062" s="37" t="s">
        <v>297</v>
      </c>
      <c r="N1062" s="36"/>
      <c r="O1062" s="36"/>
      <c r="P1062" s="36"/>
      <c r="Q1062" s="37"/>
      <c r="R1062" s="36"/>
      <c r="S1062" s="36"/>
      <c r="T1062" s="36"/>
      <c r="U1062" s="36">
        <v>3</v>
      </c>
      <c r="V1062" s="36"/>
      <c r="W1062" s="39" t="str">
        <f t="shared" si="550"/>
        <v>НТКад</v>
      </c>
      <c r="X1062" s="36" t="s">
        <v>116</v>
      </c>
      <c r="Y1062" s="36">
        <v>1</v>
      </c>
      <c r="Z1062" s="36">
        <v>1</v>
      </c>
      <c r="AA1062" s="39">
        <f t="shared" si="551"/>
        <v>1</v>
      </c>
      <c r="AB1062" s="36">
        <v>1</v>
      </c>
      <c r="AC1062" s="36"/>
      <c r="AD1062" s="40">
        <f t="shared" si="552"/>
        <v>1</v>
      </c>
      <c r="AE1062" s="41">
        <f t="shared" si="553"/>
        <v>1</v>
      </c>
      <c r="AF1062" s="41">
        <f t="shared" si="554"/>
        <v>1</v>
      </c>
      <c r="AG1062" s="42" t="s">
        <v>80</v>
      </c>
      <c r="AH1062" s="37" t="s">
        <v>81</v>
      </c>
      <c r="AI1062" s="37" t="s">
        <v>94</v>
      </c>
      <c r="AJ1062" s="43" t="s">
        <v>102</v>
      </c>
      <c r="AK1062" s="37"/>
      <c r="AL1062" s="44">
        <f t="shared" si="555"/>
        <v>0</v>
      </c>
      <c r="AM1062" s="44">
        <f t="shared" si="556"/>
        <v>0</v>
      </c>
      <c r="AN1062" s="44">
        <f t="shared" si="557"/>
        <v>0</v>
      </c>
      <c r="AO1062" s="44">
        <f t="shared" si="558"/>
        <v>0</v>
      </c>
      <c r="AP1062" s="44">
        <f t="shared" si="559"/>
        <v>0</v>
      </c>
      <c r="AQ1062" s="44">
        <f t="shared" si="560"/>
        <v>0</v>
      </c>
      <c r="AR1062" s="44">
        <f t="shared" si="561"/>
        <v>0</v>
      </c>
      <c r="AS1062" s="44">
        <f t="shared" si="562"/>
        <v>0</v>
      </c>
      <c r="AT1062" s="44">
        <f t="shared" si="563"/>
        <v>0</v>
      </c>
      <c r="AU1062" s="44">
        <f t="shared" si="564"/>
        <v>0</v>
      </c>
      <c r="AV1062" s="44">
        <f>IF(M1062="ПП",РПП*AA1062*(U1062/1.5),IF(M1062="ВП",ВПр*AA1062*(U1062/1.5),IF(M1062="РПА",РПА*AA1062*(U1062/1.5),IF(M1062="КПА",кпа*AA1062*(U1062/1.5),0))))</f>
        <v>3</v>
      </c>
      <c r="AW1062" s="44">
        <f t="shared" si="565"/>
        <v>0</v>
      </c>
      <c r="AX1062" s="44">
        <f t="shared" si="566"/>
        <v>0</v>
      </c>
      <c r="AY1062" s="44">
        <f t="shared" si="567"/>
        <v>0</v>
      </c>
      <c r="AZ1062" s="44">
        <f t="shared" si="568"/>
        <v>0</v>
      </c>
      <c r="BA1062" s="44">
        <f t="shared" si="569"/>
        <v>0</v>
      </c>
      <c r="BB1062" s="44">
        <f t="shared" si="570"/>
        <v>0</v>
      </c>
      <c r="BC1062" s="44">
        <f t="shared" si="571"/>
        <v>0</v>
      </c>
      <c r="BD1062" s="44">
        <f t="shared" si="572"/>
        <v>0</v>
      </c>
      <c r="BE1062" s="45">
        <f t="shared" si="573"/>
        <v>3</v>
      </c>
      <c r="BF1062" s="46"/>
      <c r="BG1062" s="47">
        <f t="shared" si="574"/>
        <v>0</v>
      </c>
      <c r="BH1062" s="47">
        <f t="shared" si="575"/>
        <v>0</v>
      </c>
      <c r="BI1062" s="47">
        <f t="shared" si="576"/>
        <v>3</v>
      </c>
      <c r="BJ1062" s="48">
        <f t="shared" si="577"/>
        <v>0</v>
      </c>
      <c r="BK1062" s="48">
        <f t="shared" si="578"/>
        <v>0</v>
      </c>
      <c r="BL1062" s="48">
        <f t="shared" si="579"/>
        <v>0</v>
      </c>
    </row>
    <row r="1063" spans="1:64" s="2" customFormat="1" ht="30" customHeight="1">
      <c r="A1063" s="29" t="str">
        <f t="shared" si="546"/>
        <v>Д</v>
      </c>
      <c r="B1063" s="29" t="str">
        <f t="shared" si="547"/>
        <v>А</v>
      </c>
      <c r="C1063" s="30" t="s">
        <v>313</v>
      </c>
      <c r="D1063" s="31" t="str">
        <f t="shared" si="548"/>
        <v>'1.2.3.</v>
      </c>
      <c r="E1063" s="32" t="str">
        <f t="shared" si="549"/>
        <v>Теоретическая информатика, кибернетика</v>
      </c>
      <c r="F1063" s="33" t="s">
        <v>154</v>
      </c>
      <c r="G1063" s="33"/>
      <c r="H1063" s="34"/>
      <c r="I1063" s="34"/>
      <c r="J1063" s="35" t="s">
        <v>296</v>
      </c>
      <c r="K1063" s="36">
        <v>3</v>
      </c>
      <c r="L1063" s="36">
        <v>20</v>
      </c>
      <c r="M1063" s="37" t="s">
        <v>297</v>
      </c>
      <c r="N1063" s="36"/>
      <c r="O1063" s="36"/>
      <c r="P1063" s="36"/>
      <c r="Q1063" s="37"/>
      <c r="R1063" s="36"/>
      <c r="S1063" s="36"/>
      <c r="T1063" s="36"/>
      <c r="U1063" s="36">
        <v>3</v>
      </c>
      <c r="V1063" s="36"/>
      <c r="W1063" s="39" t="str">
        <f t="shared" si="550"/>
        <v>НТКад</v>
      </c>
      <c r="X1063" s="36" t="s">
        <v>116</v>
      </c>
      <c r="Y1063" s="36">
        <v>1</v>
      </c>
      <c r="Z1063" s="36">
        <v>1</v>
      </c>
      <c r="AA1063" s="39">
        <f t="shared" si="551"/>
        <v>1</v>
      </c>
      <c r="AB1063" s="36">
        <v>1</v>
      </c>
      <c r="AC1063" s="36"/>
      <c r="AD1063" s="40">
        <f t="shared" si="552"/>
        <v>1</v>
      </c>
      <c r="AE1063" s="41">
        <f t="shared" si="553"/>
        <v>1</v>
      </c>
      <c r="AF1063" s="41">
        <f t="shared" si="554"/>
        <v>1</v>
      </c>
      <c r="AG1063" s="42" t="s">
        <v>80</v>
      </c>
      <c r="AH1063" s="37" t="s">
        <v>81</v>
      </c>
      <c r="AI1063" s="37" t="s">
        <v>94</v>
      </c>
      <c r="AJ1063" s="43" t="s">
        <v>99</v>
      </c>
      <c r="AK1063" s="37"/>
      <c r="AL1063" s="44">
        <f t="shared" si="555"/>
        <v>0</v>
      </c>
      <c r="AM1063" s="44">
        <f t="shared" si="556"/>
        <v>0</v>
      </c>
      <c r="AN1063" s="44">
        <f t="shared" si="557"/>
        <v>0</v>
      </c>
      <c r="AO1063" s="44">
        <f t="shared" si="558"/>
        <v>0</v>
      </c>
      <c r="AP1063" s="44">
        <f t="shared" si="559"/>
        <v>0</v>
      </c>
      <c r="AQ1063" s="44">
        <f t="shared" si="560"/>
        <v>0</v>
      </c>
      <c r="AR1063" s="44">
        <f t="shared" si="561"/>
        <v>0</v>
      </c>
      <c r="AS1063" s="44">
        <f t="shared" si="562"/>
        <v>0</v>
      </c>
      <c r="AT1063" s="44">
        <f t="shared" si="563"/>
        <v>0</v>
      </c>
      <c r="AU1063" s="44">
        <f t="shared" si="564"/>
        <v>0</v>
      </c>
      <c r="AV1063" s="44">
        <f>IF(M1063="ПП",РПП*AA1063*(U1063/1.5),IF(M1063="ВП",ВПр*AA1063*(U1063/1.5),IF(M1063="РПА",РПА*AA1063*(U1063/1.5),IF(M1063="КПА",кпа*AA1063*(U1063/1.5),0))))</f>
        <v>3</v>
      </c>
      <c r="AW1063" s="44">
        <f t="shared" si="565"/>
        <v>0</v>
      </c>
      <c r="AX1063" s="44">
        <f t="shared" si="566"/>
        <v>0</v>
      </c>
      <c r="AY1063" s="44">
        <f t="shared" si="567"/>
        <v>0</v>
      </c>
      <c r="AZ1063" s="44">
        <f t="shared" si="568"/>
        <v>0</v>
      </c>
      <c r="BA1063" s="44">
        <f t="shared" si="569"/>
        <v>0</v>
      </c>
      <c r="BB1063" s="44">
        <f t="shared" si="570"/>
        <v>0</v>
      </c>
      <c r="BC1063" s="44">
        <f t="shared" si="571"/>
        <v>0</v>
      </c>
      <c r="BD1063" s="44">
        <f t="shared" si="572"/>
        <v>0</v>
      </c>
      <c r="BE1063" s="45">
        <f t="shared" si="573"/>
        <v>3</v>
      </c>
      <c r="BF1063" s="46"/>
      <c r="BG1063" s="47">
        <f t="shared" si="574"/>
        <v>0</v>
      </c>
      <c r="BH1063" s="47">
        <f t="shared" si="575"/>
        <v>0</v>
      </c>
      <c r="BI1063" s="47">
        <f t="shared" si="576"/>
        <v>3</v>
      </c>
      <c r="BJ1063" s="48">
        <f t="shared" si="577"/>
        <v>0</v>
      </c>
      <c r="BK1063" s="48">
        <f t="shared" si="578"/>
        <v>0</v>
      </c>
      <c r="BL1063" s="48">
        <f t="shared" si="579"/>
        <v>0</v>
      </c>
    </row>
    <row r="1064" spans="1:64" s="2" customFormat="1" ht="30" customHeight="1">
      <c r="A1064" s="29" t="str">
        <f t="shared" si="546"/>
        <v>Д</v>
      </c>
      <c r="B1064" s="29" t="str">
        <f t="shared" si="547"/>
        <v>А</v>
      </c>
      <c r="C1064" s="30" t="s">
        <v>313</v>
      </c>
      <c r="D1064" s="31" t="str">
        <f t="shared" si="548"/>
        <v>'1.2.3.</v>
      </c>
      <c r="E1064" s="32" t="str">
        <f t="shared" si="549"/>
        <v>Теоретическая информатика, кибернетика</v>
      </c>
      <c r="F1064" s="33" t="s">
        <v>154</v>
      </c>
      <c r="G1064" s="33"/>
      <c r="H1064" s="34"/>
      <c r="I1064" s="34"/>
      <c r="J1064" s="35" t="s">
        <v>296</v>
      </c>
      <c r="K1064" s="36">
        <v>3</v>
      </c>
      <c r="L1064" s="36">
        <v>20</v>
      </c>
      <c r="M1064" s="37" t="s">
        <v>297</v>
      </c>
      <c r="N1064" s="36"/>
      <c r="O1064" s="36"/>
      <c r="P1064" s="36"/>
      <c r="Q1064" s="37"/>
      <c r="R1064" s="36"/>
      <c r="S1064" s="36"/>
      <c r="T1064" s="36"/>
      <c r="U1064" s="36">
        <v>3</v>
      </c>
      <c r="V1064" s="36"/>
      <c r="W1064" s="39" t="str">
        <f t="shared" si="550"/>
        <v>НТКад</v>
      </c>
      <c r="X1064" s="36" t="s">
        <v>116</v>
      </c>
      <c r="Y1064" s="36">
        <v>1</v>
      </c>
      <c r="Z1064" s="36">
        <v>1</v>
      </c>
      <c r="AA1064" s="39">
        <f t="shared" si="551"/>
        <v>2</v>
      </c>
      <c r="AB1064" s="36"/>
      <c r="AC1064" s="36">
        <v>2</v>
      </c>
      <c r="AD1064" s="40">
        <f t="shared" si="552"/>
        <v>1</v>
      </c>
      <c r="AE1064" s="41">
        <f t="shared" si="553"/>
        <v>1</v>
      </c>
      <c r="AF1064" s="41">
        <f t="shared" si="554"/>
        <v>2</v>
      </c>
      <c r="AG1064" s="42" t="s">
        <v>80</v>
      </c>
      <c r="AH1064" s="37" t="s">
        <v>81</v>
      </c>
      <c r="AI1064" s="37" t="s">
        <v>94</v>
      </c>
      <c r="AJ1064" s="50" t="s">
        <v>218</v>
      </c>
      <c r="AK1064" s="37"/>
      <c r="AL1064" s="44">
        <f t="shared" si="555"/>
        <v>0</v>
      </c>
      <c r="AM1064" s="44">
        <f t="shared" si="556"/>
        <v>0</v>
      </c>
      <c r="AN1064" s="44">
        <f t="shared" si="557"/>
        <v>0</v>
      </c>
      <c r="AO1064" s="44">
        <f t="shared" si="558"/>
        <v>0</v>
      </c>
      <c r="AP1064" s="44">
        <f t="shared" si="559"/>
        <v>0</v>
      </c>
      <c r="AQ1064" s="44">
        <f t="shared" si="560"/>
        <v>0</v>
      </c>
      <c r="AR1064" s="44">
        <f t="shared" si="561"/>
        <v>0</v>
      </c>
      <c r="AS1064" s="44">
        <f t="shared" si="562"/>
        <v>0</v>
      </c>
      <c r="AT1064" s="44">
        <f t="shared" si="563"/>
        <v>0</v>
      </c>
      <c r="AU1064" s="44">
        <f t="shared" si="564"/>
        <v>0</v>
      </c>
      <c r="AV1064" s="44">
        <f>IF(M1064="ПП",РПП*AA1064*(U1064/1.5),IF(M1064="ВП",ВПр*AA1064*(U1064/1.5),IF(M1064="РПА",РПА*AA1064*(U1064/1.5),IF(M1064="КПА",кпа*AA1064*(U1064/1.5),0))))</f>
        <v>6</v>
      </c>
      <c r="AW1064" s="44">
        <f t="shared" si="565"/>
        <v>0</v>
      </c>
      <c r="AX1064" s="44">
        <f t="shared" si="566"/>
        <v>0</v>
      </c>
      <c r="AY1064" s="44">
        <f t="shared" si="567"/>
        <v>0</v>
      </c>
      <c r="AZ1064" s="44">
        <f t="shared" si="568"/>
        <v>0</v>
      </c>
      <c r="BA1064" s="44">
        <f t="shared" si="569"/>
        <v>0</v>
      </c>
      <c r="BB1064" s="44">
        <f t="shared" si="570"/>
        <v>0</v>
      </c>
      <c r="BC1064" s="44">
        <f t="shared" si="571"/>
        <v>0</v>
      </c>
      <c r="BD1064" s="44">
        <f t="shared" si="572"/>
        <v>0</v>
      </c>
      <c r="BE1064" s="45">
        <f t="shared" si="573"/>
        <v>6</v>
      </c>
      <c r="BF1064" s="46"/>
      <c r="BG1064" s="47">
        <f t="shared" si="574"/>
        <v>0</v>
      </c>
      <c r="BH1064" s="47">
        <f t="shared" si="575"/>
        <v>0</v>
      </c>
      <c r="BI1064" s="47">
        <f t="shared" si="576"/>
        <v>6</v>
      </c>
      <c r="BJ1064" s="48">
        <f t="shared" si="577"/>
        <v>0</v>
      </c>
      <c r="BK1064" s="48">
        <f t="shared" si="578"/>
        <v>0</v>
      </c>
      <c r="BL1064" s="48">
        <f t="shared" si="579"/>
        <v>0</v>
      </c>
    </row>
    <row r="1065" spans="1:64" s="2" customFormat="1" ht="30" customHeight="1">
      <c r="A1065" s="29" t="str">
        <f t="shared" si="546"/>
        <v>Д</v>
      </c>
      <c r="B1065" s="29" t="str">
        <f t="shared" si="547"/>
        <v>А</v>
      </c>
      <c r="C1065" s="30" t="s">
        <v>313</v>
      </c>
      <c r="D1065" s="31" t="str">
        <f t="shared" si="548"/>
        <v>'1.2.3.</v>
      </c>
      <c r="E1065" s="32" t="str">
        <f t="shared" si="549"/>
        <v>Теоретическая информатика, кибернетика</v>
      </c>
      <c r="F1065" s="33" t="s">
        <v>154</v>
      </c>
      <c r="G1065" s="33"/>
      <c r="H1065" s="34"/>
      <c r="I1065" s="34"/>
      <c r="J1065" s="35" t="s">
        <v>296</v>
      </c>
      <c r="K1065" s="36">
        <v>3</v>
      </c>
      <c r="L1065" s="36">
        <v>20</v>
      </c>
      <c r="M1065" s="37" t="s">
        <v>297</v>
      </c>
      <c r="N1065" s="36"/>
      <c r="O1065" s="36"/>
      <c r="P1065" s="36"/>
      <c r="Q1065" s="37"/>
      <c r="R1065" s="36"/>
      <c r="S1065" s="36"/>
      <c r="T1065" s="36"/>
      <c r="U1065" s="36">
        <v>3</v>
      </c>
      <c r="V1065" s="36"/>
      <c r="W1065" s="39" t="str">
        <f t="shared" si="550"/>
        <v>НТКад</v>
      </c>
      <c r="X1065" s="36" t="s">
        <v>116</v>
      </c>
      <c r="Y1065" s="36">
        <v>1</v>
      </c>
      <c r="Z1065" s="36">
        <v>1</v>
      </c>
      <c r="AA1065" s="39">
        <f t="shared" si="551"/>
        <v>1</v>
      </c>
      <c r="AB1065" s="36">
        <v>1</v>
      </c>
      <c r="AC1065" s="36"/>
      <c r="AD1065" s="40">
        <f t="shared" si="552"/>
        <v>1</v>
      </c>
      <c r="AE1065" s="41">
        <f t="shared" si="553"/>
        <v>1</v>
      </c>
      <c r="AF1065" s="41">
        <f t="shared" si="554"/>
        <v>1</v>
      </c>
      <c r="AG1065" s="42" t="s">
        <v>80</v>
      </c>
      <c r="AH1065" s="37" t="s">
        <v>169</v>
      </c>
      <c r="AI1065" s="37"/>
      <c r="AJ1065" s="43" t="s">
        <v>315</v>
      </c>
      <c r="AK1065" s="37"/>
      <c r="AL1065" s="44">
        <f t="shared" si="555"/>
        <v>0</v>
      </c>
      <c r="AM1065" s="44">
        <f t="shared" si="556"/>
        <v>0</v>
      </c>
      <c r="AN1065" s="44">
        <f t="shared" si="557"/>
        <v>0</v>
      </c>
      <c r="AO1065" s="44">
        <f t="shared" si="558"/>
        <v>0</v>
      </c>
      <c r="AP1065" s="44">
        <f t="shared" si="559"/>
        <v>0</v>
      </c>
      <c r="AQ1065" s="44">
        <f t="shared" si="560"/>
        <v>0</v>
      </c>
      <c r="AR1065" s="44">
        <f t="shared" si="561"/>
        <v>0</v>
      </c>
      <c r="AS1065" s="44">
        <f t="shared" si="562"/>
        <v>0</v>
      </c>
      <c r="AT1065" s="44">
        <f t="shared" si="563"/>
        <v>0</v>
      </c>
      <c r="AU1065" s="44">
        <f t="shared" si="564"/>
        <v>0</v>
      </c>
      <c r="AV1065" s="44">
        <f>IF(M1065="ПП",РПП*AA1065*(U1065/1.5),IF(M1065="ВП",ВПр*AA1065*(U1065/1.5),IF(M1065="РПА",РПА*AA1065*(U1065/1.5),IF(M1065="КПА",кпа*AA1065*(U1065/1.5),0))))</f>
        <v>3</v>
      </c>
      <c r="AW1065" s="44">
        <f t="shared" si="565"/>
        <v>0</v>
      </c>
      <c r="AX1065" s="44">
        <f t="shared" si="566"/>
        <v>0</v>
      </c>
      <c r="AY1065" s="44">
        <f t="shared" si="567"/>
        <v>0</v>
      </c>
      <c r="AZ1065" s="44">
        <f t="shared" si="568"/>
        <v>0</v>
      </c>
      <c r="BA1065" s="44">
        <f t="shared" si="569"/>
        <v>0</v>
      </c>
      <c r="BB1065" s="44">
        <f t="shared" si="570"/>
        <v>0</v>
      </c>
      <c r="BC1065" s="44">
        <f t="shared" si="571"/>
        <v>0</v>
      </c>
      <c r="BD1065" s="44">
        <f t="shared" si="572"/>
        <v>0</v>
      </c>
      <c r="BE1065" s="45">
        <f t="shared" si="573"/>
        <v>3</v>
      </c>
      <c r="BF1065" s="46"/>
      <c r="BG1065" s="47">
        <f t="shared" si="574"/>
        <v>0</v>
      </c>
      <c r="BH1065" s="47">
        <f t="shared" si="575"/>
        <v>0</v>
      </c>
      <c r="BI1065" s="47">
        <f t="shared" si="576"/>
        <v>3</v>
      </c>
      <c r="BJ1065" s="48">
        <f t="shared" si="577"/>
        <v>0</v>
      </c>
      <c r="BK1065" s="48">
        <f t="shared" si="578"/>
        <v>0</v>
      </c>
      <c r="BL1065" s="48">
        <f t="shared" si="579"/>
        <v>0</v>
      </c>
    </row>
    <row r="1066" spans="1:64" s="2" customFormat="1" ht="30" customHeight="1">
      <c r="A1066" s="29" t="str">
        <f t="shared" si="546"/>
        <v>Д</v>
      </c>
      <c r="B1066" s="29" t="str">
        <f t="shared" si="547"/>
        <v>А</v>
      </c>
      <c r="C1066" s="30" t="s">
        <v>313</v>
      </c>
      <c r="D1066" s="31" t="str">
        <f t="shared" si="548"/>
        <v>'1.2.3.</v>
      </c>
      <c r="E1066" s="32" t="str">
        <f t="shared" si="549"/>
        <v>Теоретическая информатика, кибернетика</v>
      </c>
      <c r="F1066" s="33" t="s">
        <v>154</v>
      </c>
      <c r="G1066" s="33"/>
      <c r="H1066" s="34"/>
      <c r="I1066" s="34"/>
      <c r="J1066" s="35" t="s">
        <v>296</v>
      </c>
      <c r="K1066" s="36">
        <v>4</v>
      </c>
      <c r="L1066" s="36">
        <v>20</v>
      </c>
      <c r="M1066" s="37" t="s">
        <v>297</v>
      </c>
      <c r="N1066" s="36"/>
      <c r="O1066" s="36"/>
      <c r="P1066" s="36"/>
      <c r="Q1066" s="37"/>
      <c r="R1066" s="36"/>
      <c r="S1066" s="36"/>
      <c r="T1066" s="36"/>
      <c r="U1066" s="36">
        <v>3</v>
      </c>
      <c r="V1066" s="36"/>
      <c r="W1066" s="39" t="str">
        <f t="shared" si="550"/>
        <v>НТКад</v>
      </c>
      <c r="X1066" s="36" t="s">
        <v>116</v>
      </c>
      <c r="Y1066" s="36">
        <v>1</v>
      </c>
      <c r="Z1066" s="36">
        <v>1</v>
      </c>
      <c r="AA1066" s="39">
        <f t="shared" si="551"/>
        <v>1</v>
      </c>
      <c r="AB1066" s="36">
        <v>1</v>
      </c>
      <c r="AC1066" s="36"/>
      <c r="AD1066" s="40">
        <f t="shared" si="552"/>
        <v>1</v>
      </c>
      <c r="AE1066" s="41">
        <f t="shared" si="553"/>
        <v>1</v>
      </c>
      <c r="AF1066" s="41">
        <f t="shared" si="554"/>
        <v>1</v>
      </c>
      <c r="AG1066" s="42" t="s">
        <v>80</v>
      </c>
      <c r="AH1066" s="37" t="s">
        <v>81</v>
      </c>
      <c r="AI1066" s="37" t="s">
        <v>94</v>
      </c>
      <c r="AJ1066" s="51" t="s">
        <v>138</v>
      </c>
      <c r="AK1066" s="37"/>
      <c r="AL1066" s="44">
        <f t="shared" si="555"/>
        <v>0</v>
      </c>
      <c r="AM1066" s="44">
        <f t="shared" si="556"/>
        <v>0</v>
      </c>
      <c r="AN1066" s="44">
        <f t="shared" si="557"/>
        <v>0</v>
      </c>
      <c r="AO1066" s="44">
        <f t="shared" si="558"/>
        <v>0</v>
      </c>
      <c r="AP1066" s="44">
        <f t="shared" si="559"/>
        <v>0</v>
      </c>
      <c r="AQ1066" s="44">
        <f t="shared" si="560"/>
        <v>0</v>
      </c>
      <c r="AR1066" s="44">
        <f t="shared" si="561"/>
        <v>0</v>
      </c>
      <c r="AS1066" s="44">
        <f t="shared" si="562"/>
        <v>0</v>
      </c>
      <c r="AT1066" s="44">
        <f t="shared" si="563"/>
        <v>0</v>
      </c>
      <c r="AU1066" s="44">
        <f t="shared" si="564"/>
        <v>0</v>
      </c>
      <c r="AV1066" s="44">
        <f>IF(M1066="ПП",РПП*AA1066*(U1066/1.5),IF(M1066="ВП",ВПр*AA1066*(U1066/1.5),IF(M1066="РПА",РПА*AA1066*(U1066/1.5),IF(M1066="КПА",кпа*AA1066*(U1066/1.5),0))))</f>
        <v>3</v>
      </c>
      <c r="AW1066" s="44">
        <f t="shared" si="565"/>
        <v>0</v>
      </c>
      <c r="AX1066" s="44">
        <f t="shared" si="566"/>
        <v>0</v>
      </c>
      <c r="AY1066" s="44">
        <f t="shared" si="567"/>
        <v>0</v>
      </c>
      <c r="AZ1066" s="44">
        <f t="shared" si="568"/>
        <v>0</v>
      </c>
      <c r="BA1066" s="44">
        <f t="shared" si="569"/>
        <v>0</v>
      </c>
      <c r="BB1066" s="44">
        <f t="shared" si="570"/>
        <v>0</v>
      </c>
      <c r="BC1066" s="44">
        <f t="shared" si="571"/>
        <v>0</v>
      </c>
      <c r="BD1066" s="44">
        <f t="shared" si="572"/>
        <v>0</v>
      </c>
      <c r="BE1066" s="45">
        <f t="shared" si="573"/>
        <v>3</v>
      </c>
      <c r="BF1066" s="46"/>
      <c r="BG1066" s="47">
        <f t="shared" si="574"/>
        <v>0</v>
      </c>
      <c r="BH1066" s="47">
        <f t="shared" si="575"/>
        <v>0</v>
      </c>
      <c r="BI1066" s="47">
        <f t="shared" si="576"/>
        <v>0</v>
      </c>
      <c r="BJ1066" s="48">
        <f t="shared" si="577"/>
        <v>0</v>
      </c>
      <c r="BK1066" s="48">
        <f t="shared" si="578"/>
        <v>0</v>
      </c>
      <c r="BL1066" s="48">
        <f t="shared" si="579"/>
        <v>3</v>
      </c>
    </row>
    <row r="1067" spans="1:64" s="2" customFormat="1" ht="30" customHeight="1">
      <c r="A1067" s="29" t="str">
        <f t="shared" si="546"/>
        <v>Д</v>
      </c>
      <c r="B1067" s="29" t="str">
        <f t="shared" si="547"/>
        <v>А</v>
      </c>
      <c r="C1067" s="30" t="s">
        <v>313</v>
      </c>
      <c r="D1067" s="31" t="str">
        <f t="shared" si="548"/>
        <v>'1.2.3.</v>
      </c>
      <c r="E1067" s="32" t="str">
        <f t="shared" si="549"/>
        <v>Теоретическая информатика, кибернетика</v>
      </c>
      <c r="F1067" s="33" t="s">
        <v>154</v>
      </c>
      <c r="G1067" s="33"/>
      <c r="H1067" s="34"/>
      <c r="I1067" s="34"/>
      <c r="J1067" s="35" t="s">
        <v>296</v>
      </c>
      <c r="K1067" s="38">
        <v>4</v>
      </c>
      <c r="L1067" s="36">
        <v>20</v>
      </c>
      <c r="M1067" s="37" t="s">
        <v>297</v>
      </c>
      <c r="N1067" s="38"/>
      <c r="O1067" s="38"/>
      <c r="P1067" s="38"/>
      <c r="Q1067" s="37"/>
      <c r="R1067" s="38"/>
      <c r="S1067" s="38"/>
      <c r="T1067" s="38"/>
      <c r="U1067" s="38">
        <v>3</v>
      </c>
      <c r="V1067" s="38"/>
      <c r="W1067" s="39" t="str">
        <f t="shared" si="550"/>
        <v>НТКад</v>
      </c>
      <c r="X1067" s="36" t="s">
        <v>116</v>
      </c>
      <c r="Y1067" s="36">
        <v>1</v>
      </c>
      <c r="Z1067" s="36">
        <v>1</v>
      </c>
      <c r="AA1067" s="39">
        <f t="shared" si="551"/>
        <v>3</v>
      </c>
      <c r="AB1067" s="36">
        <v>3</v>
      </c>
      <c r="AC1067" s="36"/>
      <c r="AD1067" s="40">
        <f t="shared" si="552"/>
        <v>1</v>
      </c>
      <c r="AE1067" s="41">
        <f t="shared" si="553"/>
        <v>1</v>
      </c>
      <c r="AF1067" s="41">
        <f t="shared" si="554"/>
        <v>3</v>
      </c>
      <c r="AG1067" s="42" t="s">
        <v>80</v>
      </c>
      <c r="AH1067" s="37" t="s">
        <v>111</v>
      </c>
      <c r="AI1067" s="37" t="s">
        <v>94</v>
      </c>
      <c r="AJ1067" s="43" t="s">
        <v>223</v>
      </c>
      <c r="AK1067" s="37"/>
      <c r="AL1067" s="44">
        <f t="shared" si="555"/>
        <v>0</v>
      </c>
      <c r="AM1067" s="44">
        <f t="shared" si="556"/>
        <v>0</v>
      </c>
      <c r="AN1067" s="44">
        <f t="shared" si="557"/>
        <v>0</v>
      </c>
      <c r="AO1067" s="44">
        <f t="shared" si="558"/>
        <v>0</v>
      </c>
      <c r="AP1067" s="44">
        <f t="shared" si="559"/>
        <v>0</v>
      </c>
      <c r="AQ1067" s="44">
        <f t="shared" si="560"/>
        <v>0</v>
      </c>
      <c r="AR1067" s="44">
        <f t="shared" si="561"/>
        <v>0</v>
      </c>
      <c r="AS1067" s="44">
        <f t="shared" si="562"/>
        <v>0</v>
      </c>
      <c r="AT1067" s="44">
        <f t="shared" si="563"/>
        <v>0</v>
      </c>
      <c r="AU1067" s="44">
        <f t="shared" si="564"/>
        <v>0</v>
      </c>
      <c r="AV1067" s="44">
        <f>IF(M1067="ПП",РПП*AA1067*(U1067/1.5),IF(M1067="ВП",ВПр*AA1067*(U1067/1.5),IF(M1067="РПА",РПА*AA1067*(U1067/1.5),IF(M1067="КПА",кпа*AA1067*(U1067/1.5),0))))</f>
        <v>9</v>
      </c>
      <c r="AW1067" s="44">
        <f t="shared" si="565"/>
        <v>0</v>
      </c>
      <c r="AX1067" s="44">
        <f t="shared" si="566"/>
        <v>0</v>
      </c>
      <c r="AY1067" s="44">
        <f t="shared" si="567"/>
        <v>0</v>
      </c>
      <c r="AZ1067" s="44">
        <f t="shared" si="568"/>
        <v>0</v>
      </c>
      <c r="BA1067" s="44">
        <f t="shared" si="569"/>
        <v>0</v>
      </c>
      <c r="BB1067" s="44">
        <f t="shared" si="570"/>
        <v>0</v>
      </c>
      <c r="BC1067" s="44">
        <f t="shared" si="571"/>
        <v>0</v>
      </c>
      <c r="BD1067" s="44">
        <f t="shared" si="572"/>
        <v>0</v>
      </c>
      <c r="BE1067" s="45">
        <f t="shared" si="573"/>
        <v>9</v>
      </c>
      <c r="BF1067" s="46"/>
      <c r="BG1067" s="47">
        <f t="shared" si="574"/>
        <v>0</v>
      </c>
      <c r="BH1067" s="47">
        <f t="shared" si="575"/>
        <v>0</v>
      </c>
      <c r="BI1067" s="47">
        <f t="shared" si="576"/>
        <v>0</v>
      </c>
      <c r="BJ1067" s="48">
        <f t="shared" si="577"/>
        <v>0</v>
      </c>
      <c r="BK1067" s="48">
        <f t="shared" si="578"/>
        <v>0</v>
      </c>
      <c r="BL1067" s="48">
        <f t="shared" si="579"/>
        <v>9</v>
      </c>
    </row>
    <row r="1068" spans="1:64" s="2" customFormat="1" ht="30" customHeight="1">
      <c r="A1068" s="29" t="str">
        <f t="shared" si="546"/>
        <v>Д</v>
      </c>
      <c r="B1068" s="29" t="str">
        <f t="shared" si="547"/>
        <v>А</v>
      </c>
      <c r="C1068" s="30" t="s">
        <v>313</v>
      </c>
      <c r="D1068" s="31" t="str">
        <f t="shared" si="548"/>
        <v>'1.2.3.</v>
      </c>
      <c r="E1068" s="32" t="str">
        <f t="shared" si="549"/>
        <v>Теоретическая информатика, кибернетика</v>
      </c>
      <c r="F1068" s="33" t="s">
        <v>154</v>
      </c>
      <c r="G1068" s="33"/>
      <c r="H1068" s="34"/>
      <c r="I1068" s="34"/>
      <c r="J1068" s="35" t="s">
        <v>296</v>
      </c>
      <c r="K1068" s="36">
        <v>4</v>
      </c>
      <c r="L1068" s="36">
        <v>20</v>
      </c>
      <c r="M1068" s="37" t="s">
        <v>297</v>
      </c>
      <c r="N1068" s="36"/>
      <c r="O1068" s="36"/>
      <c r="P1068" s="36"/>
      <c r="Q1068" s="37"/>
      <c r="R1068" s="36"/>
      <c r="S1068" s="36"/>
      <c r="T1068" s="36"/>
      <c r="U1068" s="36">
        <v>3</v>
      </c>
      <c r="V1068" s="36"/>
      <c r="W1068" s="39" t="str">
        <f t="shared" si="550"/>
        <v>НТКад</v>
      </c>
      <c r="X1068" s="36" t="s">
        <v>116</v>
      </c>
      <c r="Y1068" s="36">
        <v>1</v>
      </c>
      <c r="Z1068" s="36">
        <v>1</v>
      </c>
      <c r="AA1068" s="39">
        <f t="shared" si="551"/>
        <v>2</v>
      </c>
      <c r="AB1068" s="36">
        <v>2</v>
      </c>
      <c r="AC1068" s="36"/>
      <c r="AD1068" s="40">
        <f t="shared" si="552"/>
        <v>1</v>
      </c>
      <c r="AE1068" s="41">
        <f t="shared" si="553"/>
        <v>1</v>
      </c>
      <c r="AF1068" s="41">
        <f t="shared" si="554"/>
        <v>2</v>
      </c>
      <c r="AG1068" s="42" t="s">
        <v>80</v>
      </c>
      <c r="AH1068" s="37" t="s">
        <v>111</v>
      </c>
      <c r="AI1068" s="37" t="s">
        <v>94</v>
      </c>
      <c r="AJ1068" s="43" t="s">
        <v>255</v>
      </c>
      <c r="AK1068" s="37"/>
      <c r="AL1068" s="44">
        <f t="shared" si="555"/>
        <v>0</v>
      </c>
      <c r="AM1068" s="44">
        <f t="shared" si="556"/>
        <v>0</v>
      </c>
      <c r="AN1068" s="44">
        <f t="shared" si="557"/>
        <v>0</v>
      </c>
      <c r="AO1068" s="44">
        <f t="shared" si="558"/>
        <v>0</v>
      </c>
      <c r="AP1068" s="44">
        <f t="shared" si="559"/>
        <v>0</v>
      </c>
      <c r="AQ1068" s="44">
        <f t="shared" si="560"/>
        <v>0</v>
      </c>
      <c r="AR1068" s="44">
        <f t="shared" si="561"/>
        <v>0</v>
      </c>
      <c r="AS1068" s="44">
        <f t="shared" si="562"/>
        <v>0</v>
      </c>
      <c r="AT1068" s="44">
        <f t="shared" si="563"/>
        <v>0</v>
      </c>
      <c r="AU1068" s="44">
        <f t="shared" si="564"/>
        <v>0</v>
      </c>
      <c r="AV1068" s="44">
        <f>IF(M1068="ПП",РПП*AA1068*(U1068/1.5),IF(M1068="ВП",ВПр*AA1068*(U1068/1.5),IF(M1068="РПА",РПА*AA1068*(U1068/1.5),IF(M1068="КПА",кпа*AA1068*(U1068/1.5),0))))</f>
        <v>6</v>
      </c>
      <c r="AW1068" s="44">
        <f t="shared" si="565"/>
        <v>0</v>
      </c>
      <c r="AX1068" s="44">
        <f t="shared" si="566"/>
        <v>0</v>
      </c>
      <c r="AY1068" s="44">
        <f t="shared" si="567"/>
        <v>0</v>
      </c>
      <c r="AZ1068" s="44">
        <f t="shared" si="568"/>
        <v>0</v>
      </c>
      <c r="BA1068" s="44">
        <f t="shared" si="569"/>
        <v>0</v>
      </c>
      <c r="BB1068" s="44">
        <f t="shared" si="570"/>
        <v>0</v>
      </c>
      <c r="BC1068" s="44">
        <f t="shared" si="571"/>
        <v>0</v>
      </c>
      <c r="BD1068" s="44">
        <f t="shared" si="572"/>
        <v>0</v>
      </c>
      <c r="BE1068" s="45">
        <f t="shared" si="573"/>
        <v>6</v>
      </c>
      <c r="BF1068" s="46"/>
      <c r="BG1068" s="47">
        <f t="shared" si="574"/>
        <v>0</v>
      </c>
      <c r="BH1068" s="47">
        <f t="shared" si="575"/>
        <v>0</v>
      </c>
      <c r="BI1068" s="47">
        <f t="shared" si="576"/>
        <v>0</v>
      </c>
      <c r="BJ1068" s="48">
        <f t="shared" si="577"/>
        <v>0</v>
      </c>
      <c r="BK1068" s="48">
        <f t="shared" si="578"/>
        <v>0</v>
      </c>
      <c r="BL1068" s="48">
        <f t="shared" si="579"/>
        <v>6</v>
      </c>
    </row>
    <row r="1069" spans="1:64" s="2" customFormat="1" ht="30" customHeight="1">
      <c r="A1069" s="29" t="str">
        <f t="shared" si="546"/>
        <v>Д</v>
      </c>
      <c r="B1069" s="29" t="str">
        <f t="shared" si="547"/>
        <v>А</v>
      </c>
      <c r="C1069" s="30" t="s">
        <v>313</v>
      </c>
      <c r="D1069" s="31" t="str">
        <f t="shared" si="548"/>
        <v>'1.2.3.</v>
      </c>
      <c r="E1069" s="32" t="str">
        <f t="shared" si="549"/>
        <v>Теоретическая информатика, кибернетика</v>
      </c>
      <c r="F1069" s="33" t="s">
        <v>154</v>
      </c>
      <c r="G1069" s="33"/>
      <c r="H1069" s="34"/>
      <c r="I1069" s="34"/>
      <c r="J1069" s="35" t="s">
        <v>296</v>
      </c>
      <c r="K1069" s="36">
        <v>4</v>
      </c>
      <c r="L1069" s="36">
        <v>20</v>
      </c>
      <c r="M1069" s="37" t="s">
        <v>297</v>
      </c>
      <c r="N1069" s="36"/>
      <c r="O1069" s="36"/>
      <c r="P1069" s="36"/>
      <c r="Q1069" s="37"/>
      <c r="R1069" s="36"/>
      <c r="S1069" s="36"/>
      <c r="T1069" s="36"/>
      <c r="U1069" s="36">
        <v>3</v>
      </c>
      <c r="V1069" s="36"/>
      <c r="W1069" s="39" t="str">
        <f t="shared" si="550"/>
        <v>НТКад</v>
      </c>
      <c r="X1069" s="36" t="s">
        <v>116</v>
      </c>
      <c r="Y1069" s="36">
        <v>1</v>
      </c>
      <c r="Z1069" s="36">
        <v>1</v>
      </c>
      <c r="AA1069" s="39">
        <f t="shared" si="551"/>
        <v>1</v>
      </c>
      <c r="AB1069" s="36">
        <v>1</v>
      </c>
      <c r="AC1069" s="36"/>
      <c r="AD1069" s="40">
        <f t="shared" si="552"/>
        <v>1</v>
      </c>
      <c r="AE1069" s="41">
        <f t="shared" si="553"/>
        <v>1</v>
      </c>
      <c r="AF1069" s="41">
        <f t="shared" si="554"/>
        <v>1</v>
      </c>
      <c r="AG1069" s="42" t="s">
        <v>80</v>
      </c>
      <c r="AH1069" s="37" t="s">
        <v>81</v>
      </c>
      <c r="AI1069" s="37" t="s">
        <v>94</v>
      </c>
      <c r="AJ1069" s="43" t="s">
        <v>102</v>
      </c>
      <c r="AK1069" s="37"/>
      <c r="AL1069" s="44">
        <f t="shared" si="555"/>
        <v>0</v>
      </c>
      <c r="AM1069" s="44">
        <f t="shared" si="556"/>
        <v>0</v>
      </c>
      <c r="AN1069" s="44">
        <f t="shared" si="557"/>
        <v>0</v>
      </c>
      <c r="AO1069" s="44">
        <f t="shared" si="558"/>
        <v>0</v>
      </c>
      <c r="AP1069" s="44">
        <f t="shared" si="559"/>
        <v>0</v>
      </c>
      <c r="AQ1069" s="44">
        <f t="shared" si="560"/>
        <v>0</v>
      </c>
      <c r="AR1069" s="44">
        <f t="shared" si="561"/>
        <v>0</v>
      </c>
      <c r="AS1069" s="44">
        <f t="shared" si="562"/>
        <v>0</v>
      </c>
      <c r="AT1069" s="44">
        <f t="shared" si="563"/>
        <v>0</v>
      </c>
      <c r="AU1069" s="44">
        <f t="shared" si="564"/>
        <v>0</v>
      </c>
      <c r="AV1069" s="44">
        <f>IF(M1069="ПП",РПП*AA1069*(U1069/1.5),IF(M1069="ВП",ВПр*AA1069*(U1069/1.5),IF(M1069="РПА",РПА*AA1069*(U1069/1.5),IF(M1069="КПА",кпа*AA1069*(U1069/1.5),0))))</f>
        <v>3</v>
      </c>
      <c r="AW1069" s="44">
        <f t="shared" si="565"/>
        <v>0</v>
      </c>
      <c r="AX1069" s="44">
        <f t="shared" si="566"/>
        <v>0</v>
      </c>
      <c r="AY1069" s="44">
        <f t="shared" si="567"/>
        <v>0</v>
      </c>
      <c r="AZ1069" s="44">
        <f t="shared" si="568"/>
        <v>0</v>
      </c>
      <c r="BA1069" s="44">
        <f t="shared" si="569"/>
        <v>0</v>
      </c>
      <c r="BB1069" s="44">
        <f t="shared" si="570"/>
        <v>0</v>
      </c>
      <c r="BC1069" s="44">
        <f t="shared" si="571"/>
        <v>0</v>
      </c>
      <c r="BD1069" s="44">
        <f t="shared" si="572"/>
        <v>0</v>
      </c>
      <c r="BE1069" s="45">
        <f t="shared" si="573"/>
        <v>3</v>
      </c>
      <c r="BF1069" s="46"/>
      <c r="BG1069" s="47">
        <f t="shared" si="574"/>
        <v>0</v>
      </c>
      <c r="BH1069" s="47">
        <f t="shared" si="575"/>
        <v>0</v>
      </c>
      <c r="BI1069" s="47">
        <f t="shared" si="576"/>
        <v>0</v>
      </c>
      <c r="BJ1069" s="48">
        <f t="shared" si="577"/>
        <v>0</v>
      </c>
      <c r="BK1069" s="48">
        <f t="shared" si="578"/>
        <v>0</v>
      </c>
      <c r="BL1069" s="48">
        <f t="shared" si="579"/>
        <v>3</v>
      </c>
    </row>
    <row r="1070" spans="1:64" s="2" customFormat="1" ht="30" customHeight="1">
      <c r="A1070" s="29" t="str">
        <f t="shared" si="546"/>
        <v>Д</v>
      </c>
      <c r="B1070" s="29" t="str">
        <f t="shared" si="547"/>
        <v>А</v>
      </c>
      <c r="C1070" s="30" t="s">
        <v>313</v>
      </c>
      <c r="D1070" s="31" t="str">
        <f t="shared" si="548"/>
        <v>'1.2.3.</v>
      </c>
      <c r="E1070" s="32" t="str">
        <f t="shared" si="549"/>
        <v>Теоретическая информатика, кибернетика</v>
      </c>
      <c r="F1070" s="33" t="s">
        <v>154</v>
      </c>
      <c r="G1070" s="33"/>
      <c r="H1070" s="34"/>
      <c r="I1070" s="34"/>
      <c r="J1070" s="35" t="s">
        <v>296</v>
      </c>
      <c r="K1070" s="36">
        <v>4</v>
      </c>
      <c r="L1070" s="36">
        <v>20</v>
      </c>
      <c r="M1070" s="37" t="s">
        <v>297</v>
      </c>
      <c r="N1070" s="36"/>
      <c r="O1070" s="36"/>
      <c r="P1070" s="36"/>
      <c r="Q1070" s="37"/>
      <c r="R1070" s="36"/>
      <c r="S1070" s="36"/>
      <c r="T1070" s="36"/>
      <c r="U1070" s="36">
        <v>3</v>
      </c>
      <c r="V1070" s="36"/>
      <c r="W1070" s="39" t="str">
        <f t="shared" si="550"/>
        <v>НТКад</v>
      </c>
      <c r="X1070" s="36" t="s">
        <v>116</v>
      </c>
      <c r="Y1070" s="36">
        <v>1</v>
      </c>
      <c r="Z1070" s="36">
        <v>1</v>
      </c>
      <c r="AA1070" s="39">
        <f t="shared" si="551"/>
        <v>1</v>
      </c>
      <c r="AB1070" s="36">
        <v>1</v>
      </c>
      <c r="AC1070" s="36"/>
      <c r="AD1070" s="40">
        <f t="shared" si="552"/>
        <v>1</v>
      </c>
      <c r="AE1070" s="41">
        <f t="shared" si="553"/>
        <v>1</v>
      </c>
      <c r="AF1070" s="41">
        <f t="shared" si="554"/>
        <v>1</v>
      </c>
      <c r="AG1070" s="42" t="s">
        <v>80</v>
      </c>
      <c r="AH1070" s="37" t="s">
        <v>81</v>
      </c>
      <c r="AI1070" s="37" t="s">
        <v>94</v>
      </c>
      <c r="AJ1070" s="43" t="s">
        <v>99</v>
      </c>
      <c r="AK1070" s="37"/>
      <c r="AL1070" s="44">
        <f t="shared" si="555"/>
        <v>0</v>
      </c>
      <c r="AM1070" s="44">
        <f t="shared" si="556"/>
        <v>0</v>
      </c>
      <c r="AN1070" s="44">
        <f t="shared" si="557"/>
        <v>0</v>
      </c>
      <c r="AO1070" s="44">
        <f t="shared" si="558"/>
        <v>0</v>
      </c>
      <c r="AP1070" s="44">
        <f t="shared" si="559"/>
        <v>0</v>
      </c>
      <c r="AQ1070" s="44">
        <f t="shared" si="560"/>
        <v>0</v>
      </c>
      <c r="AR1070" s="44">
        <f t="shared" si="561"/>
        <v>0</v>
      </c>
      <c r="AS1070" s="44">
        <f t="shared" si="562"/>
        <v>0</v>
      </c>
      <c r="AT1070" s="44">
        <f t="shared" si="563"/>
        <v>0</v>
      </c>
      <c r="AU1070" s="44">
        <f t="shared" si="564"/>
        <v>0</v>
      </c>
      <c r="AV1070" s="44">
        <f>IF(M1070="ПП",РПП*AA1070*(U1070/1.5),IF(M1070="ВП",ВПр*AA1070*(U1070/1.5),IF(M1070="РПА",РПА*AA1070*(U1070/1.5),IF(M1070="КПА",кпа*AA1070*(U1070/1.5),0))))</f>
        <v>3</v>
      </c>
      <c r="AW1070" s="44">
        <f t="shared" si="565"/>
        <v>0</v>
      </c>
      <c r="AX1070" s="44">
        <f t="shared" si="566"/>
        <v>0</v>
      </c>
      <c r="AY1070" s="44">
        <f t="shared" si="567"/>
        <v>0</v>
      </c>
      <c r="AZ1070" s="44">
        <f t="shared" si="568"/>
        <v>0</v>
      </c>
      <c r="BA1070" s="44">
        <f t="shared" si="569"/>
        <v>0</v>
      </c>
      <c r="BB1070" s="44">
        <f t="shared" si="570"/>
        <v>0</v>
      </c>
      <c r="BC1070" s="44">
        <f t="shared" si="571"/>
        <v>0</v>
      </c>
      <c r="BD1070" s="44">
        <f t="shared" si="572"/>
        <v>0</v>
      </c>
      <c r="BE1070" s="45">
        <f t="shared" si="573"/>
        <v>3</v>
      </c>
      <c r="BF1070" s="46"/>
      <c r="BG1070" s="47">
        <f t="shared" si="574"/>
        <v>0</v>
      </c>
      <c r="BH1070" s="47">
        <f t="shared" si="575"/>
        <v>0</v>
      </c>
      <c r="BI1070" s="47">
        <f t="shared" si="576"/>
        <v>0</v>
      </c>
      <c r="BJ1070" s="48">
        <f t="shared" si="577"/>
        <v>0</v>
      </c>
      <c r="BK1070" s="48">
        <f t="shared" si="578"/>
        <v>0</v>
      </c>
      <c r="BL1070" s="48">
        <f t="shared" si="579"/>
        <v>3</v>
      </c>
    </row>
    <row r="1071" spans="1:64" s="2" customFormat="1" ht="30" customHeight="1">
      <c r="A1071" s="29" t="str">
        <f t="shared" si="546"/>
        <v>Д</v>
      </c>
      <c r="B1071" s="29" t="str">
        <f t="shared" si="547"/>
        <v>А</v>
      </c>
      <c r="C1071" s="30" t="s">
        <v>313</v>
      </c>
      <c r="D1071" s="31" t="str">
        <f t="shared" si="548"/>
        <v>'1.2.3.</v>
      </c>
      <c r="E1071" s="32" t="str">
        <f t="shared" si="549"/>
        <v>Теоретическая информатика, кибернетика</v>
      </c>
      <c r="F1071" s="33" t="s">
        <v>154</v>
      </c>
      <c r="G1071" s="33"/>
      <c r="H1071" s="34"/>
      <c r="I1071" s="34"/>
      <c r="J1071" s="35" t="s">
        <v>296</v>
      </c>
      <c r="K1071" s="36">
        <v>4</v>
      </c>
      <c r="L1071" s="36">
        <v>20</v>
      </c>
      <c r="M1071" s="37" t="s">
        <v>297</v>
      </c>
      <c r="N1071" s="36"/>
      <c r="O1071" s="36"/>
      <c r="P1071" s="36"/>
      <c r="Q1071" s="37"/>
      <c r="R1071" s="36"/>
      <c r="S1071" s="36"/>
      <c r="T1071" s="36"/>
      <c r="U1071" s="36">
        <v>3</v>
      </c>
      <c r="V1071" s="36"/>
      <c r="W1071" s="39" t="str">
        <f t="shared" si="550"/>
        <v>НТКад</v>
      </c>
      <c r="X1071" s="36" t="s">
        <v>116</v>
      </c>
      <c r="Y1071" s="36">
        <v>1</v>
      </c>
      <c r="Z1071" s="36">
        <v>1</v>
      </c>
      <c r="AA1071" s="39">
        <f t="shared" si="551"/>
        <v>2</v>
      </c>
      <c r="AB1071" s="36"/>
      <c r="AC1071" s="36">
        <v>2</v>
      </c>
      <c r="AD1071" s="40">
        <f t="shared" si="552"/>
        <v>1</v>
      </c>
      <c r="AE1071" s="41">
        <f t="shared" si="553"/>
        <v>1</v>
      </c>
      <c r="AF1071" s="41">
        <f t="shared" si="554"/>
        <v>2</v>
      </c>
      <c r="AG1071" s="42" t="s">
        <v>80</v>
      </c>
      <c r="AH1071" s="37" t="s">
        <v>81</v>
      </c>
      <c r="AI1071" s="37" t="s">
        <v>94</v>
      </c>
      <c r="AJ1071" s="43" t="s">
        <v>218</v>
      </c>
      <c r="AK1071" s="37"/>
      <c r="AL1071" s="44">
        <f t="shared" si="555"/>
        <v>0</v>
      </c>
      <c r="AM1071" s="44">
        <f t="shared" si="556"/>
        <v>0</v>
      </c>
      <c r="AN1071" s="44">
        <f t="shared" si="557"/>
        <v>0</v>
      </c>
      <c r="AO1071" s="44">
        <f t="shared" si="558"/>
        <v>0</v>
      </c>
      <c r="AP1071" s="44">
        <f t="shared" si="559"/>
        <v>0</v>
      </c>
      <c r="AQ1071" s="44">
        <f t="shared" si="560"/>
        <v>0</v>
      </c>
      <c r="AR1071" s="44">
        <f t="shared" si="561"/>
        <v>0</v>
      </c>
      <c r="AS1071" s="44">
        <f t="shared" si="562"/>
        <v>0</v>
      </c>
      <c r="AT1071" s="44">
        <f t="shared" si="563"/>
        <v>0</v>
      </c>
      <c r="AU1071" s="44">
        <f t="shared" si="564"/>
        <v>0</v>
      </c>
      <c r="AV1071" s="44">
        <f>IF(M1071="ПП",РПП*AA1071*(U1071/1.5),IF(M1071="ВП",ВПр*AA1071*(U1071/1.5),IF(M1071="РПА",РПА*AA1071*(U1071/1.5),IF(M1071="КПА",кпа*AA1071*(U1071/1.5),0))))</f>
        <v>6</v>
      </c>
      <c r="AW1071" s="44">
        <f t="shared" si="565"/>
        <v>0</v>
      </c>
      <c r="AX1071" s="44">
        <f t="shared" si="566"/>
        <v>0</v>
      </c>
      <c r="AY1071" s="44">
        <f t="shared" si="567"/>
        <v>0</v>
      </c>
      <c r="AZ1071" s="44">
        <f t="shared" si="568"/>
        <v>0</v>
      </c>
      <c r="BA1071" s="44">
        <f t="shared" si="569"/>
        <v>0</v>
      </c>
      <c r="BB1071" s="44">
        <f t="shared" si="570"/>
        <v>0</v>
      </c>
      <c r="BC1071" s="44">
        <f t="shared" si="571"/>
        <v>0</v>
      </c>
      <c r="BD1071" s="44">
        <f t="shared" si="572"/>
        <v>0</v>
      </c>
      <c r="BE1071" s="45">
        <f t="shared" si="573"/>
        <v>6</v>
      </c>
      <c r="BF1071" s="46"/>
      <c r="BG1071" s="47">
        <f t="shared" si="574"/>
        <v>0</v>
      </c>
      <c r="BH1071" s="47">
        <f t="shared" si="575"/>
        <v>0</v>
      </c>
      <c r="BI1071" s="47">
        <f t="shared" si="576"/>
        <v>0</v>
      </c>
      <c r="BJ1071" s="48">
        <f t="shared" si="577"/>
        <v>0</v>
      </c>
      <c r="BK1071" s="48">
        <f t="shared" si="578"/>
        <v>0</v>
      </c>
      <c r="BL1071" s="48">
        <f t="shared" si="579"/>
        <v>6</v>
      </c>
    </row>
    <row r="1072" spans="1:64" s="2" customFormat="1" ht="30" customHeight="1">
      <c r="A1072" s="29" t="str">
        <f t="shared" si="546"/>
        <v>Д</v>
      </c>
      <c r="B1072" s="29" t="str">
        <f t="shared" si="547"/>
        <v>А</v>
      </c>
      <c r="C1072" s="30" t="s">
        <v>313</v>
      </c>
      <c r="D1072" s="31" t="str">
        <f t="shared" si="548"/>
        <v>'1.2.3.</v>
      </c>
      <c r="E1072" s="32" t="str">
        <f t="shared" si="549"/>
        <v>Теоретическая информатика, кибернетика</v>
      </c>
      <c r="F1072" s="33" t="s">
        <v>154</v>
      </c>
      <c r="G1072" s="33"/>
      <c r="H1072" s="34"/>
      <c r="I1072" s="34"/>
      <c r="J1072" s="35" t="s">
        <v>296</v>
      </c>
      <c r="K1072" s="36">
        <v>4</v>
      </c>
      <c r="L1072" s="36">
        <v>20</v>
      </c>
      <c r="M1072" s="37" t="s">
        <v>297</v>
      </c>
      <c r="N1072" s="36"/>
      <c r="O1072" s="36"/>
      <c r="P1072" s="36"/>
      <c r="Q1072" s="37"/>
      <c r="R1072" s="36"/>
      <c r="S1072" s="36"/>
      <c r="T1072" s="36"/>
      <c r="U1072" s="36">
        <v>3</v>
      </c>
      <c r="V1072" s="36"/>
      <c r="W1072" s="39" t="str">
        <f t="shared" si="550"/>
        <v>НТКад</v>
      </c>
      <c r="X1072" s="36" t="s">
        <v>116</v>
      </c>
      <c r="Y1072" s="36">
        <v>1</v>
      </c>
      <c r="Z1072" s="36">
        <v>1</v>
      </c>
      <c r="AA1072" s="39">
        <f t="shared" si="551"/>
        <v>1</v>
      </c>
      <c r="AB1072" s="36">
        <v>1</v>
      </c>
      <c r="AC1072" s="36"/>
      <c r="AD1072" s="40">
        <f t="shared" si="552"/>
        <v>1</v>
      </c>
      <c r="AE1072" s="41">
        <f t="shared" si="553"/>
        <v>1</v>
      </c>
      <c r="AF1072" s="41">
        <f t="shared" si="554"/>
        <v>1</v>
      </c>
      <c r="AG1072" s="42" t="s">
        <v>80</v>
      </c>
      <c r="AH1072" s="37" t="s">
        <v>169</v>
      </c>
      <c r="AI1072" s="37"/>
      <c r="AJ1072" s="50" t="s">
        <v>315</v>
      </c>
      <c r="AK1072" s="37"/>
      <c r="AL1072" s="44">
        <f t="shared" si="555"/>
        <v>0</v>
      </c>
      <c r="AM1072" s="44">
        <f t="shared" si="556"/>
        <v>0</v>
      </c>
      <c r="AN1072" s="44">
        <f t="shared" si="557"/>
        <v>0</v>
      </c>
      <c r="AO1072" s="44">
        <f t="shared" si="558"/>
        <v>0</v>
      </c>
      <c r="AP1072" s="44">
        <f t="shared" si="559"/>
        <v>0</v>
      </c>
      <c r="AQ1072" s="44">
        <f t="shared" si="560"/>
        <v>0</v>
      </c>
      <c r="AR1072" s="44">
        <f t="shared" si="561"/>
        <v>0</v>
      </c>
      <c r="AS1072" s="44">
        <f t="shared" si="562"/>
        <v>0</v>
      </c>
      <c r="AT1072" s="44">
        <f t="shared" si="563"/>
        <v>0</v>
      </c>
      <c r="AU1072" s="44">
        <f t="shared" si="564"/>
        <v>0</v>
      </c>
      <c r="AV1072" s="44">
        <f>IF(M1072="ПП",РПП*AA1072*(U1072/1.5),IF(M1072="ВП",ВПр*AA1072*(U1072/1.5),IF(M1072="РПА",РПА*AA1072*(U1072/1.5),IF(M1072="КПА",кпа*AA1072*(U1072/1.5),0))))</f>
        <v>3</v>
      </c>
      <c r="AW1072" s="44">
        <f t="shared" si="565"/>
        <v>0</v>
      </c>
      <c r="AX1072" s="44">
        <f t="shared" si="566"/>
        <v>0</v>
      </c>
      <c r="AY1072" s="44">
        <f t="shared" si="567"/>
        <v>0</v>
      </c>
      <c r="AZ1072" s="44">
        <f t="shared" si="568"/>
        <v>0</v>
      </c>
      <c r="BA1072" s="44">
        <f t="shared" si="569"/>
        <v>0</v>
      </c>
      <c r="BB1072" s="44">
        <f t="shared" si="570"/>
        <v>0</v>
      </c>
      <c r="BC1072" s="44">
        <f t="shared" si="571"/>
        <v>0</v>
      </c>
      <c r="BD1072" s="44">
        <f t="shared" si="572"/>
        <v>0</v>
      </c>
      <c r="BE1072" s="45">
        <f t="shared" si="573"/>
        <v>3</v>
      </c>
      <c r="BF1072" s="46"/>
      <c r="BG1072" s="47">
        <f t="shared" si="574"/>
        <v>0</v>
      </c>
      <c r="BH1072" s="47">
        <f t="shared" si="575"/>
        <v>0</v>
      </c>
      <c r="BI1072" s="47">
        <f t="shared" si="576"/>
        <v>0</v>
      </c>
      <c r="BJ1072" s="48">
        <f t="shared" si="577"/>
        <v>0</v>
      </c>
      <c r="BK1072" s="48">
        <f t="shared" si="578"/>
        <v>0</v>
      </c>
      <c r="BL1072" s="48">
        <f t="shared" si="579"/>
        <v>3</v>
      </c>
    </row>
    <row r="1073" spans="1:64" s="2" customFormat="1" ht="30" customHeight="1">
      <c r="A1073" s="29" t="str">
        <f t="shared" si="546"/>
        <v>Д</v>
      </c>
      <c r="B1073" s="29" t="str">
        <f t="shared" si="547"/>
        <v>А</v>
      </c>
      <c r="C1073" s="30" t="s">
        <v>313</v>
      </c>
      <c r="D1073" s="31" t="str">
        <f t="shared" si="548"/>
        <v>'1.2.3.</v>
      </c>
      <c r="E1073" s="32" t="str">
        <f t="shared" si="549"/>
        <v>Теоретическая информатика, кибернетика</v>
      </c>
      <c r="F1073" s="33" t="s">
        <v>174</v>
      </c>
      <c r="G1073" s="33"/>
      <c r="H1073" s="34"/>
      <c r="I1073" s="34"/>
      <c r="J1073" s="35" t="s">
        <v>310</v>
      </c>
      <c r="K1073" s="36">
        <v>3</v>
      </c>
      <c r="L1073" s="36"/>
      <c r="M1073" s="37" t="s">
        <v>311</v>
      </c>
      <c r="N1073" s="36"/>
      <c r="O1073" s="36"/>
      <c r="P1073" s="36"/>
      <c r="Q1073" s="37"/>
      <c r="R1073" s="36"/>
      <c r="S1073" s="36"/>
      <c r="T1073" s="36"/>
      <c r="U1073" s="36"/>
      <c r="V1073" s="36"/>
      <c r="W1073" s="39" t="str">
        <f t="shared" si="550"/>
        <v>НТКад</v>
      </c>
      <c r="X1073" s="36" t="s">
        <v>116</v>
      </c>
      <c r="Y1073" s="36">
        <v>1</v>
      </c>
      <c r="Z1073" s="36">
        <v>1</v>
      </c>
      <c r="AA1073" s="39">
        <f t="shared" si="551"/>
        <v>1</v>
      </c>
      <c r="AB1073" s="36">
        <v>1</v>
      </c>
      <c r="AC1073" s="36"/>
      <c r="AD1073" s="40">
        <f t="shared" si="552"/>
        <v>1</v>
      </c>
      <c r="AE1073" s="41">
        <f t="shared" si="553"/>
        <v>1</v>
      </c>
      <c r="AF1073" s="41">
        <f t="shared" si="554"/>
        <v>1</v>
      </c>
      <c r="AG1073" s="42" t="s">
        <v>80</v>
      </c>
      <c r="AH1073" s="37" t="s">
        <v>81</v>
      </c>
      <c r="AI1073" s="37" t="s">
        <v>94</v>
      </c>
      <c r="AJ1073" s="43" t="s">
        <v>138</v>
      </c>
      <c r="AK1073" s="37"/>
      <c r="AL1073" s="44">
        <f t="shared" si="555"/>
        <v>0</v>
      </c>
      <c r="AM1073" s="44">
        <f t="shared" si="556"/>
        <v>0</v>
      </c>
      <c r="AN1073" s="44">
        <f t="shared" si="557"/>
        <v>0</v>
      </c>
      <c r="AO1073" s="44">
        <f t="shared" si="558"/>
        <v>0</v>
      </c>
      <c r="AP1073" s="44">
        <f t="shared" si="559"/>
        <v>0</v>
      </c>
      <c r="AQ1073" s="44">
        <f t="shared" si="560"/>
        <v>0</v>
      </c>
      <c r="AR1073" s="44">
        <f t="shared" si="561"/>
        <v>0</v>
      </c>
      <c r="AS1073" s="44">
        <f t="shared" si="562"/>
        <v>0</v>
      </c>
      <c r="AT1073" s="44">
        <f t="shared" si="563"/>
        <v>0</v>
      </c>
      <c r="AU1073" s="44">
        <f t="shared" si="564"/>
        <v>0</v>
      </c>
      <c r="AV1073" s="44">
        <f>IF(M1073="ПП",РПП*AA1073*(U1073/1.5),IF(M1073="ВП",ВПр*AA1073*(U1073/1.5),IF(M1073="РПА",РПА*AA1073*(U1073/1.5),IF(M1073="КПА",кпа*AA1073*(U1073/1.5),0))))</f>
        <v>0</v>
      </c>
      <c r="AW1073" s="44">
        <f t="shared" si="565"/>
        <v>0</v>
      </c>
      <c r="AX1073" s="44">
        <f t="shared" si="566"/>
        <v>0</v>
      </c>
      <c r="AY1073" s="44">
        <f t="shared" si="567"/>
        <v>0</v>
      </c>
      <c r="AZ1073" s="44">
        <f t="shared" si="568"/>
        <v>0</v>
      </c>
      <c r="BA1073" s="44">
        <f t="shared" si="569"/>
        <v>75</v>
      </c>
      <c r="BB1073" s="44">
        <f t="shared" si="570"/>
        <v>0</v>
      </c>
      <c r="BC1073" s="44">
        <f t="shared" si="571"/>
        <v>0</v>
      </c>
      <c r="BD1073" s="44">
        <f t="shared" si="572"/>
        <v>0</v>
      </c>
      <c r="BE1073" s="45">
        <f t="shared" si="573"/>
        <v>75</v>
      </c>
      <c r="BF1073" s="46"/>
      <c r="BG1073" s="47">
        <f t="shared" si="574"/>
        <v>0</v>
      </c>
      <c r="BH1073" s="47">
        <f t="shared" si="575"/>
        <v>0</v>
      </c>
      <c r="BI1073" s="47">
        <f t="shared" si="576"/>
        <v>75</v>
      </c>
      <c r="BJ1073" s="48">
        <f t="shared" si="577"/>
        <v>0</v>
      </c>
      <c r="BK1073" s="48">
        <f t="shared" si="578"/>
        <v>0</v>
      </c>
      <c r="BL1073" s="48">
        <f t="shared" si="579"/>
        <v>0</v>
      </c>
    </row>
    <row r="1074" spans="1:64" s="2" customFormat="1" ht="30" customHeight="1">
      <c r="A1074" s="29" t="str">
        <f t="shared" si="546"/>
        <v>Д</v>
      </c>
      <c r="B1074" s="29" t="str">
        <f t="shared" si="547"/>
        <v>А</v>
      </c>
      <c r="C1074" s="30" t="s">
        <v>313</v>
      </c>
      <c r="D1074" s="31" t="str">
        <f t="shared" si="548"/>
        <v>'1.2.3.</v>
      </c>
      <c r="E1074" s="32" t="str">
        <f t="shared" si="549"/>
        <v>Теоретическая информатика, кибернетика</v>
      </c>
      <c r="F1074" s="33" t="s">
        <v>174</v>
      </c>
      <c r="G1074" s="33"/>
      <c r="H1074" s="34"/>
      <c r="I1074" s="34"/>
      <c r="J1074" s="35" t="s">
        <v>310</v>
      </c>
      <c r="K1074" s="36">
        <v>3</v>
      </c>
      <c r="L1074" s="36"/>
      <c r="M1074" s="37" t="s">
        <v>311</v>
      </c>
      <c r="N1074" s="36"/>
      <c r="O1074" s="36"/>
      <c r="P1074" s="36"/>
      <c r="Q1074" s="37"/>
      <c r="R1074" s="36"/>
      <c r="S1074" s="36"/>
      <c r="T1074" s="36"/>
      <c r="U1074" s="36"/>
      <c r="V1074" s="36"/>
      <c r="W1074" s="39" t="str">
        <f t="shared" si="550"/>
        <v>НТКад</v>
      </c>
      <c r="X1074" s="36" t="s">
        <v>116</v>
      </c>
      <c r="Y1074" s="36">
        <v>1</v>
      </c>
      <c r="Z1074" s="36">
        <v>1</v>
      </c>
      <c r="AA1074" s="39">
        <f t="shared" si="551"/>
        <v>3</v>
      </c>
      <c r="AB1074" s="36">
        <v>3</v>
      </c>
      <c r="AC1074" s="36"/>
      <c r="AD1074" s="40">
        <f t="shared" si="552"/>
        <v>1</v>
      </c>
      <c r="AE1074" s="41">
        <f t="shared" si="553"/>
        <v>1</v>
      </c>
      <c r="AF1074" s="41">
        <f t="shared" si="554"/>
        <v>3</v>
      </c>
      <c r="AG1074" s="42" t="s">
        <v>80</v>
      </c>
      <c r="AH1074" s="37" t="s">
        <v>111</v>
      </c>
      <c r="AI1074" s="37" t="s">
        <v>94</v>
      </c>
      <c r="AJ1074" s="51" t="s">
        <v>223</v>
      </c>
      <c r="AK1074" s="37"/>
      <c r="AL1074" s="44">
        <f t="shared" si="555"/>
        <v>0</v>
      </c>
      <c r="AM1074" s="44">
        <f t="shared" si="556"/>
        <v>0</v>
      </c>
      <c r="AN1074" s="44">
        <f t="shared" si="557"/>
        <v>0</v>
      </c>
      <c r="AO1074" s="44">
        <f t="shared" si="558"/>
        <v>0</v>
      </c>
      <c r="AP1074" s="44">
        <f t="shared" si="559"/>
        <v>0</v>
      </c>
      <c r="AQ1074" s="44">
        <f t="shared" si="560"/>
        <v>0</v>
      </c>
      <c r="AR1074" s="44">
        <f t="shared" si="561"/>
        <v>0</v>
      </c>
      <c r="AS1074" s="44">
        <f t="shared" si="562"/>
        <v>0</v>
      </c>
      <c r="AT1074" s="44">
        <f t="shared" si="563"/>
        <v>0</v>
      </c>
      <c r="AU1074" s="44">
        <f t="shared" si="564"/>
        <v>0</v>
      </c>
      <c r="AV1074" s="44">
        <f>IF(M1074="ПП",РПП*AA1074*(U1074/1.5),IF(M1074="ВП",ВПр*AA1074*(U1074/1.5),IF(M1074="РПА",РПА*AA1074*(U1074/1.5),IF(M1074="КПА",кпа*AA1074*(U1074/1.5),0))))</f>
        <v>0</v>
      </c>
      <c r="AW1074" s="44">
        <f t="shared" si="565"/>
        <v>0</v>
      </c>
      <c r="AX1074" s="44">
        <f t="shared" si="566"/>
        <v>0</v>
      </c>
      <c r="AY1074" s="44">
        <f t="shared" si="567"/>
        <v>0</v>
      </c>
      <c r="AZ1074" s="44">
        <f t="shared" si="568"/>
        <v>0</v>
      </c>
      <c r="BA1074" s="44">
        <f t="shared" si="569"/>
        <v>225</v>
      </c>
      <c r="BB1074" s="44">
        <f t="shared" si="570"/>
        <v>0</v>
      </c>
      <c r="BC1074" s="44">
        <f t="shared" si="571"/>
        <v>0</v>
      </c>
      <c r="BD1074" s="44">
        <f t="shared" si="572"/>
        <v>0</v>
      </c>
      <c r="BE1074" s="45">
        <f t="shared" si="573"/>
        <v>225</v>
      </c>
      <c r="BF1074" s="46"/>
      <c r="BG1074" s="47">
        <f t="shared" si="574"/>
        <v>0</v>
      </c>
      <c r="BH1074" s="47">
        <f t="shared" si="575"/>
        <v>0</v>
      </c>
      <c r="BI1074" s="47">
        <f t="shared" si="576"/>
        <v>225</v>
      </c>
      <c r="BJ1074" s="48">
        <f t="shared" si="577"/>
        <v>0</v>
      </c>
      <c r="BK1074" s="48">
        <f t="shared" si="578"/>
        <v>0</v>
      </c>
      <c r="BL1074" s="48">
        <f t="shared" si="579"/>
        <v>0</v>
      </c>
    </row>
    <row r="1075" spans="1:64" s="2" customFormat="1" ht="30" customHeight="1">
      <c r="A1075" s="29" t="str">
        <f t="shared" si="546"/>
        <v>Д</v>
      </c>
      <c r="B1075" s="29" t="str">
        <f t="shared" si="547"/>
        <v>А</v>
      </c>
      <c r="C1075" s="30" t="s">
        <v>313</v>
      </c>
      <c r="D1075" s="31" t="str">
        <f t="shared" si="548"/>
        <v>'1.2.3.</v>
      </c>
      <c r="E1075" s="32" t="str">
        <f t="shared" si="549"/>
        <v>Теоретическая информатика, кибернетика</v>
      </c>
      <c r="F1075" s="33" t="s">
        <v>174</v>
      </c>
      <c r="G1075" s="33"/>
      <c r="H1075" s="34"/>
      <c r="I1075" s="34"/>
      <c r="J1075" s="35" t="s">
        <v>310</v>
      </c>
      <c r="K1075" s="38">
        <v>3</v>
      </c>
      <c r="L1075" s="36"/>
      <c r="M1075" s="37" t="s">
        <v>311</v>
      </c>
      <c r="N1075" s="38"/>
      <c r="O1075" s="38"/>
      <c r="P1075" s="38"/>
      <c r="Q1075" s="37"/>
      <c r="R1075" s="38"/>
      <c r="S1075" s="38"/>
      <c r="T1075" s="38"/>
      <c r="U1075" s="38"/>
      <c r="V1075" s="38"/>
      <c r="W1075" s="39" t="str">
        <f t="shared" si="550"/>
        <v>НТКад</v>
      </c>
      <c r="X1075" s="36" t="s">
        <v>116</v>
      </c>
      <c r="Y1075" s="36">
        <v>1</v>
      </c>
      <c r="Z1075" s="36">
        <v>1</v>
      </c>
      <c r="AA1075" s="39">
        <f t="shared" si="551"/>
        <v>2</v>
      </c>
      <c r="AB1075" s="36">
        <v>2</v>
      </c>
      <c r="AC1075" s="36"/>
      <c r="AD1075" s="40">
        <f t="shared" si="552"/>
        <v>1</v>
      </c>
      <c r="AE1075" s="41">
        <f t="shared" si="553"/>
        <v>1</v>
      </c>
      <c r="AF1075" s="41">
        <f t="shared" si="554"/>
        <v>2</v>
      </c>
      <c r="AG1075" s="42" t="s">
        <v>80</v>
      </c>
      <c r="AH1075" s="37" t="s">
        <v>111</v>
      </c>
      <c r="AI1075" s="37" t="s">
        <v>94</v>
      </c>
      <c r="AJ1075" s="43" t="s">
        <v>255</v>
      </c>
      <c r="AK1075" s="37"/>
      <c r="AL1075" s="44">
        <f t="shared" si="555"/>
        <v>0</v>
      </c>
      <c r="AM1075" s="44">
        <f t="shared" si="556"/>
        <v>0</v>
      </c>
      <c r="AN1075" s="44">
        <f t="shared" si="557"/>
        <v>0</v>
      </c>
      <c r="AO1075" s="44">
        <f t="shared" si="558"/>
        <v>0</v>
      </c>
      <c r="AP1075" s="44">
        <f t="shared" si="559"/>
        <v>0</v>
      </c>
      <c r="AQ1075" s="44">
        <f t="shared" si="560"/>
        <v>0</v>
      </c>
      <c r="AR1075" s="44">
        <f t="shared" si="561"/>
        <v>0</v>
      </c>
      <c r="AS1075" s="44">
        <f t="shared" si="562"/>
        <v>0</v>
      </c>
      <c r="AT1075" s="44">
        <f t="shared" si="563"/>
        <v>0</v>
      </c>
      <c r="AU1075" s="44">
        <f t="shared" si="564"/>
        <v>0</v>
      </c>
      <c r="AV1075" s="44">
        <f>IF(M1075="ПП",РПП*AA1075*(U1075/1.5),IF(M1075="ВП",ВПр*AA1075*(U1075/1.5),IF(M1075="РПА",РПА*AA1075*(U1075/1.5),IF(M1075="КПА",кпа*AA1075*(U1075/1.5),0))))</f>
        <v>0</v>
      </c>
      <c r="AW1075" s="44">
        <f t="shared" si="565"/>
        <v>0</v>
      </c>
      <c r="AX1075" s="44">
        <f t="shared" si="566"/>
        <v>0</v>
      </c>
      <c r="AY1075" s="44">
        <f t="shared" si="567"/>
        <v>0</v>
      </c>
      <c r="AZ1075" s="44">
        <f t="shared" si="568"/>
        <v>0</v>
      </c>
      <c r="BA1075" s="44">
        <f t="shared" si="569"/>
        <v>150</v>
      </c>
      <c r="BB1075" s="44">
        <f t="shared" si="570"/>
        <v>0</v>
      </c>
      <c r="BC1075" s="44">
        <f t="shared" si="571"/>
        <v>0</v>
      </c>
      <c r="BD1075" s="44">
        <f t="shared" si="572"/>
        <v>0</v>
      </c>
      <c r="BE1075" s="45">
        <f t="shared" si="573"/>
        <v>150</v>
      </c>
      <c r="BF1075" s="46"/>
      <c r="BG1075" s="47">
        <f t="shared" si="574"/>
        <v>0</v>
      </c>
      <c r="BH1075" s="47">
        <f t="shared" si="575"/>
        <v>0</v>
      </c>
      <c r="BI1075" s="47">
        <f t="shared" si="576"/>
        <v>150</v>
      </c>
      <c r="BJ1075" s="48">
        <f t="shared" si="577"/>
        <v>0</v>
      </c>
      <c r="BK1075" s="48">
        <f t="shared" si="578"/>
        <v>0</v>
      </c>
      <c r="BL1075" s="48">
        <f t="shared" si="579"/>
        <v>0</v>
      </c>
    </row>
    <row r="1076" spans="1:64" s="2" customFormat="1" ht="30" customHeight="1">
      <c r="A1076" s="29" t="str">
        <f t="shared" si="546"/>
        <v>Д</v>
      </c>
      <c r="B1076" s="29" t="str">
        <f t="shared" si="547"/>
        <v>А</v>
      </c>
      <c r="C1076" s="30" t="s">
        <v>313</v>
      </c>
      <c r="D1076" s="31" t="str">
        <f t="shared" si="548"/>
        <v>'1.2.3.</v>
      </c>
      <c r="E1076" s="32" t="str">
        <f t="shared" si="549"/>
        <v>Теоретическая информатика, кибернетика</v>
      </c>
      <c r="F1076" s="33" t="s">
        <v>174</v>
      </c>
      <c r="G1076" s="33"/>
      <c r="H1076" s="34"/>
      <c r="I1076" s="34"/>
      <c r="J1076" s="35" t="s">
        <v>310</v>
      </c>
      <c r="K1076" s="36">
        <v>3</v>
      </c>
      <c r="L1076" s="36"/>
      <c r="M1076" s="37" t="s">
        <v>311</v>
      </c>
      <c r="N1076" s="36"/>
      <c r="O1076" s="36"/>
      <c r="P1076" s="36"/>
      <c r="Q1076" s="37"/>
      <c r="R1076" s="36"/>
      <c r="S1076" s="36"/>
      <c r="T1076" s="36"/>
      <c r="U1076" s="36"/>
      <c r="V1076" s="36"/>
      <c r="W1076" s="39" t="str">
        <f t="shared" si="550"/>
        <v>НТКад</v>
      </c>
      <c r="X1076" s="36" t="s">
        <v>116</v>
      </c>
      <c r="Y1076" s="36">
        <v>1</v>
      </c>
      <c r="Z1076" s="36">
        <v>1</v>
      </c>
      <c r="AA1076" s="39">
        <f t="shared" si="551"/>
        <v>1</v>
      </c>
      <c r="AB1076" s="36">
        <v>1</v>
      </c>
      <c r="AC1076" s="36"/>
      <c r="AD1076" s="40">
        <f t="shared" si="552"/>
        <v>1</v>
      </c>
      <c r="AE1076" s="41">
        <f t="shared" si="553"/>
        <v>1</v>
      </c>
      <c r="AF1076" s="41">
        <f t="shared" si="554"/>
        <v>1</v>
      </c>
      <c r="AG1076" s="42" t="s">
        <v>80</v>
      </c>
      <c r="AH1076" s="37" t="s">
        <v>81</v>
      </c>
      <c r="AI1076" s="37" t="s">
        <v>94</v>
      </c>
      <c r="AJ1076" s="43" t="s">
        <v>102</v>
      </c>
      <c r="AK1076" s="37"/>
      <c r="AL1076" s="44">
        <f t="shared" si="555"/>
        <v>0</v>
      </c>
      <c r="AM1076" s="44">
        <f t="shared" si="556"/>
        <v>0</v>
      </c>
      <c r="AN1076" s="44">
        <f t="shared" si="557"/>
        <v>0</v>
      </c>
      <c r="AO1076" s="44">
        <f t="shared" si="558"/>
        <v>0</v>
      </c>
      <c r="AP1076" s="44">
        <f t="shared" si="559"/>
        <v>0</v>
      </c>
      <c r="AQ1076" s="44">
        <f t="shared" si="560"/>
        <v>0</v>
      </c>
      <c r="AR1076" s="44">
        <f t="shared" si="561"/>
        <v>0</v>
      </c>
      <c r="AS1076" s="44">
        <f t="shared" si="562"/>
        <v>0</v>
      </c>
      <c r="AT1076" s="44">
        <f t="shared" si="563"/>
        <v>0</v>
      </c>
      <c r="AU1076" s="44">
        <f t="shared" si="564"/>
        <v>0</v>
      </c>
      <c r="AV1076" s="44">
        <f>IF(M1076="ПП",РПП*AA1076*(U1076/1.5),IF(M1076="ВП",ВПр*AA1076*(U1076/1.5),IF(M1076="РПА",РПА*AA1076*(U1076/1.5),IF(M1076="КПА",кпа*AA1076*(U1076/1.5),0))))</f>
        <v>0</v>
      </c>
      <c r="AW1076" s="44">
        <f t="shared" si="565"/>
        <v>0</v>
      </c>
      <c r="AX1076" s="44">
        <f t="shared" si="566"/>
        <v>0</v>
      </c>
      <c r="AY1076" s="44">
        <f t="shared" si="567"/>
        <v>0</v>
      </c>
      <c r="AZ1076" s="44">
        <f t="shared" si="568"/>
        <v>0</v>
      </c>
      <c r="BA1076" s="44">
        <f t="shared" si="569"/>
        <v>75</v>
      </c>
      <c r="BB1076" s="44">
        <f t="shared" si="570"/>
        <v>0</v>
      </c>
      <c r="BC1076" s="44">
        <f t="shared" si="571"/>
        <v>0</v>
      </c>
      <c r="BD1076" s="44">
        <f t="shared" si="572"/>
        <v>0</v>
      </c>
      <c r="BE1076" s="45">
        <f t="shared" si="573"/>
        <v>75</v>
      </c>
      <c r="BF1076" s="46"/>
      <c r="BG1076" s="47">
        <f t="shared" si="574"/>
        <v>0</v>
      </c>
      <c r="BH1076" s="47">
        <f t="shared" si="575"/>
        <v>0</v>
      </c>
      <c r="BI1076" s="47">
        <f t="shared" si="576"/>
        <v>75</v>
      </c>
      <c r="BJ1076" s="48">
        <f t="shared" si="577"/>
        <v>0</v>
      </c>
      <c r="BK1076" s="48">
        <f t="shared" si="578"/>
        <v>0</v>
      </c>
      <c r="BL1076" s="48">
        <f t="shared" si="579"/>
        <v>0</v>
      </c>
    </row>
    <row r="1077" spans="1:64" s="2" customFormat="1" ht="30" customHeight="1">
      <c r="A1077" s="29" t="str">
        <f t="shared" si="546"/>
        <v>Д</v>
      </c>
      <c r="B1077" s="29" t="str">
        <f t="shared" si="547"/>
        <v>А</v>
      </c>
      <c r="C1077" s="30" t="s">
        <v>313</v>
      </c>
      <c r="D1077" s="31" t="str">
        <f t="shared" si="548"/>
        <v>'1.2.3.</v>
      </c>
      <c r="E1077" s="32" t="str">
        <f t="shared" si="549"/>
        <v>Теоретическая информатика, кибернетика</v>
      </c>
      <c r="F1077" s="33" t="s">
        <v>174</v>
      </c>
      <c r="G1077" s="33"/>
      <c r="H1077" s="34"/>
      <c r="I1077" s="34"/>
      <c r="J1077" s="35" t="s">
        <v>310</v>
      </c>
      <c r="K1077" s="36">
        <v>3</v>
      </c>
      <c r="L1077" s="36"/>
      <c r="M1077" s="37" t="s">
        <v>311</v>
      </c>
      <c r="N1077" s="36"/>
      <c r="O1077" s="36"/>
      <c r="P1077" s="36"/>
      <c r="Q1077" s="37"/>
      <c r="R1077" s="36"/>
      <c r="S1077" s="36"/>
      <c r="T1077" s="36"/>
      <c r="U1077" s="36"/>
      <c r="V1077" s="36"/>
      <c r="W1077" s="39" t="str">
        <f t="shared" si="550"/>
        <v>НТКад</v>
      </c>
      <c r="X1077" s="36" t="s">
        <v>116</v>
      </c>
      <c r="Y1077" s="36">
        <v>1</v>
      </c>
      <c r="Z1077" s="36">
        <v>1</v>
      </c>
      <c r="AA1077" s="39">
        <f t="shared" si="551"/>
        <v>1</v>
      </c>
      <c r="AB1077" s="36">
        <v>1</v>
      </c>
      <c r="AC1077" s="36"/>
      <c r="AD1077" s="40">
        <f t="shared" si="552"/>
        <v>1</v>
      </c>
      <c r="AE1077" s="41">
        <f t="shared" si="553"/>
        <v>1</v>
      </c>
      <c r="AF1077" s="41">
        <f t="shared" si="554"/>
        <v>1</v>
      </c>
      <c r="AG1077" s="42" t="s">
        <v>80</v>
      </c>
      <c r="AH1077" s="37" t="s">
        <v>81</v>
      </c>
      <c r="AI1077" s="37" t="s">
        <v>94</v>
      </c>
      <c r="AJ1077" s="43" t="s">
        <v>99</v>
      </c>
      <c r="AK1077" s="37"/>
      <c r="AL1077" s="44">
        <f t="shared" si="555"/>
        <v>0</v>
      </c>
      <c r="AM1077" s="44">
        <f t="shared" si="556"/>
        <v>0</v>
      </c>
      <c r="AN1077" s="44">
        <f t="shared" si="557"/>
        <v>0</v>
      </c>
      <c r="AO1077" s="44">
        <f t="shared" si="558"/>
        <v>0</v>
      </c>
      <c r="AP1077" s="44">
        <f t="shared" si="559"/>
        <v>0</v>
      </c>
      <c r="AQ1077" s="44">
        <f t="shared" si="560"/>
        <v>0</v>
      </c>
      <c r="AR1077" s="44">
        <f t="shared" si="561"/>
        <v>0</v>
      </c>
      <c r="AS1077" s="44">
        <f t="shared" si="562"/>
        <v>0</v>
      </c>
      <c r="AT1077" s="44">
        <f t="shared" si="563"/>
        <v>0</v>
      </c>
      <c r="AU1077" s="44">
        <f t="shared" si="564"/>
        <v>0</v>
      </c>
      <c r="AV1077" s="44">
        <f>IF(M1077="ПП",РПП*AA1077*(U1077/1.5),IF(M1077="ВП",ВПр*AA1077*(U1077/1.5),IF(M1077="РПА",РПА*AA1077*(U1077/1.5),IF(M1077="КПА",кпа*AA1077*(U1077/1.5),0))))</f>
        <v>0</v>
      </c>
      <c r="AW1077" s="44">
        <f t="shared" si="565"/>
        <v>0</v>
      </c>
      <c r="AX1077" s="44">
        <f t="shared" si="566"/>
        <v>0</v>
      </c>
      <c r="AY1077" s="44">
        <f t="shared" si="567"/>
        <v>0</v>
      </c>
      <c r="AZ1077" s="44">
        <f t="shared" si="568"/>
        <v>0</v>
      </c>
      <c r="BA1077" s="44">
        <f t="shared" si="569"/>
        <v>75</v>
      </c>
      <c r="BB1077" s="44">
        <f t="shared" si="570"/>
        <v>0</v>
      </c>
      <c r="BC1077" s="44">
        <f t="shared" si="571"/>
        <v>0</v>
      </c>
      <c r="BD1077" s="44">
        <f t="shared" si="572"/>
        <v>0</v>
      </c>
      <c r="BE1077" s="45">
        <f t="shared" si="573"/>
        <v>75</v>
      </c>
      <c r="BF1077" s="46"/>
      <c r="BG1077" s="47">
        <f t="shared" si="574"/>
        <v>0</v>
      </c>
      <c r="BH1077" s="47">
        <f t="shared" si="575"/>
        <v>0</v>
      </c>
      <c r="BI1077" s="47">
        <f t="shared" si="576"/>
        <v>75</v>
      </c>
      <c r="BJ1077" s="48">
        <f t="shared" si="577"/>
        <v>0</v>
      </c>
      <c r="BK1077" s="48">
        <f t="shared" si="578"/>
        <v>0</v>
      </c>
      <c r="BL1077" s="48">
        <f t="shared" si="579"/>
        <v>0</v>
      </c>
    </row>
    <row r="1078" spans="1:64" s="2" customFormat="1" ht="30" customHeight="1">
      <c r="A1078" s="29" t="str">
        <f t="shared" si="546"/>
        <v>Д</v>
      </c>
      <c r="B1078" s="29" t="str">
        <f t="shared" si="547"/>
        <v>А</v>
      </c>
      <c r="C1078" s="30" t="s">
        <v>313</v>
      </c>
      <c r="D1078" s="31" t="str">
        <f t="shared" si="548"/>
        <v>'1.2.3.</v>
      </c>
      <c r="E1078" s="32" t="str">
        <f t="shared" si="549"/>
        <v>Теоретическая информатика, кибернетика</v>
      </c>
      <c r="F1078" s="33" t="s">
        <v>174</v>
      </c>
      <c r="G1078" s="33"/>
      <c r="H1078" s="34"/>
      <c r="I1078" s="34"/>
      <c r="J1078" s="35" t="s">
        <v>310</v>
      </c>
      <c r="K1078" s="36">
        <v>3</v>
      </c>
      <c r="L1078" s="36"/>
      <c r="M1078" s="37" t="s">
        <v>311</v>
      </c>
      <c r="N1078" s="36"/>
      <c r="O1078" s="36"/>
      <c r="P1078" s="36"/>
      <c r="Q1078" s="37"/>
      <c r="R1078" s="36"/>
      <c r="S1078" s="36"/>
      <c r="T1078" s="36"/>
      <c r="U1078" s="36"/>
      <c r="V1078" s="36"/>
      <c r="W1078" s="39" t="str">
        <f t="shared" si="550"/>
        <v>НТКад</v>
      </c>
      <c r="X1078" s="36" t="s">
        <v>116</v>
      </c>
      <c r="Y1078" s="36">
        <v>1</v>
      </c>
      <c r="Z1078" s="36">
        <v>1</v>
      </c>
      <c r="AA1078" s="39">
        <f t="shared" si="551"/>
        <v>2</v>
      </c>
      <c r="AB1078" s="36"/>
      <c r="AC1078" s="36">
        <v>2</v>
      </c>
      <c r="AD1078" s="40">
        <f t="shared" si="552"/>
        <v>1</v>
      </c>
      <c r="AE1078" s="41">
        <f t="shared" si="553"/>
        <v>1</v>
      </c>
      <c r="AF1078" s="41">
        <f t="shared" si="554"/>
        <v>2</v>
      </c>
      <c r="AG1078" s="42" t="s">
        <v>80</v>
      </c>
      <c r="AH1078" s="37" t="s">
        <v>81</v>
      </c>
      <c r="AI1078" s="37" t="s">
        <v>94</v>
      </c>
      <c r="AJ1078" s="43" t="s">
        <v>218</v>
      </c>
      <c r="AK1078" s="37"/>
      <c r="AL1078" s="44">
        <f t="shared" si="555"/>
        <v>0</v>
      </c>
      <c r="AM1078" s="44">
        <f t="shared" si="556"/>
        <v>0</v>
      </c>
      <c r="AN1078" s="44">
        <f t="shared" si="557"/>
        <v>0</v>
      </c>
      <c r="AO1078" s="44">
        <f t="shared" si="558"/>
        <v>0</v>
      </c>
      <c r="AP1078" s="44">
        <f t="shared" si="559"/>
        <v>0</v>
      </c>
      <c r="AQ1078" s="44">
        <f t="shared" si="560"/>
        <v>0</v>
      </c>
      <c r="AR1078" s="44">
        <f t="shared" si="561"/>
        <v>0</v>
      </c>
      <c r="AS1078" s="44">
        <f t="shared" si="562"/>
        <v>0</v>
      </c>
      <c r="AT1078" s="44">
        <f t="shared" si="563"/>
        <v>0</v>
      </c>
      <c r="AU1078" s="44">
        <f t="shared" si="564"/>
        <v>0</v>
      </c>
      <c r="AV1078" s="44">
        <f>IF(M1078="ПП",РПП*AA1078*(U1078/1.5),IF(M1078="ВП",ВПр*AA1078*(U1078/1.5),IF(M1078="РПА",РПА*AA1078*(U1078/1.5),IF(M1078="КПА",кпа*AA1078*(U1078/1.5),0))))</f>
        <v>0</v>
      </c>
      <c r="AW1078" s="44">
        <f t="shared" si="565"/>
        <v>0</v>
      </c>
      <c r="AX1078" s="44">
        <f t="shared" si="566"/>
        <v>0</v>
      </c>
      <c r="AY1078" s="44">
        <f t="shared" si="567"/>
        <v>0</v>
      </c>
      <c r="AZ1078" s="44">
        <f t="shared" si="568"/>
        <v>0</v>
      </c>
      <c r="BA1078" s="44">
        <f t="shared" si="569"/>
        <v>200</v>
      </c>
      <c r="BB1078" s="44">
        <f t="shared" si="570"/>
        <v>0</v>
      </c>
      <c r="BC1078" s="44">
        <f t="shared" si="571"/>
        <v>0</v>
      </c>
      <c r="BD1078" s="44">
        <f t="shared" si="572"/>
        <v>0</v>
      </c>
      <c r="BE1078" s="45">
        <f t="shared" si="573"/>
        <v>200</v>
      </c>
      <c r="BF1078" s="46"/>
      <c r="BG1078" s="47">
        <f t="shared" si="574"/>
        <v>0</v>
      </c>
      <c r="BH1078" s="47">
        <f t="shared" si="575"/>
        <v>0</v>
      </c>
      <c r="BI1078" s="47">
        <f t="shared" si="576"/>
        <v>200</v>
      </c>
      <c r="BJ1078" s="48">
        <f t="shared" si="577"/>
        <v>0</v>
      </c>
      <c r="BK1078" s="48">
        <f t="shared" si="578"/>
        <v>0</v>
      </c>
      <c r="BL1078" s="48">
        <f t="shared" si="579"/>
        <v>0</v>
      </c>
    </row>
    <row r="1079" spans="1:64" s="2" customFormat="1" ht="30" customHeight="1">
      <c r="A1079" s="29" t="str">
        <f t="shared" si="546"/>
        <v>Д</v>
      </c>
      <c r="B1079" s="29" t="str">
        <f t="shared" si="547"/>
        <v>А</v>
      </c>
      <c r="C1079" s="30" t="s">
        <v>313</v>
      </c>
      <c r="D1079" s="31" t="str">
        <f t="shared" si="548"/>
        <v>'1.2.3.</v>
      </c>
      <c r="E1079" s="32" t="str">
        <f t="shared" si="549"/>
        <v>Теоретическая информатика, кибернетика</v>
      </c>
      <c r="F1079" s="33" t="s">
        <v>174</v>
      </c>
      <c r="G1079" s="33"/>
      <c r="H1079" s="34"/>
      <c r="I1079" s="34"/>
      <c r="J1079" s="35" t="s">
        <v>310</v>
      </c>
      <c r="K1079" s="36">
        <v>3</v>
      </c>
      <c r="L1079" s="36"/>
      <c r="M1079" s="37" t="s">
        <v>311</v>
      </c>
      <c r="N1079" s="36"/>
      <c r="O1079" s="36"/>
      <c r="P1079" s="36"/>
      <c r="Q1079" s="37"/>
      <c r="R1079" s="36"/>
      <c r="S1079" s="36"/>
      <c r="T1079" s="36"/>
      <c r="U1079" s="36"/>
      <c r="V1079" s="36"/>
      <c r="W1079" s="39" t="str">
        <f t="shared" si="550"/>
        <v>НТКад</v>
      </c>
      <c r="X1079" s="36" t="s">
        <v>116</v>
      </c>
      <c r="Y1079" s="36">
        <v>1</v>
      </c>
      <c r="Z1079" s="36">
        <v>1</v>
      </c>
      <c r="AA1079" s="39">
        <f t="shared" si="551"/>
        <v>1</v>
      </c>
      <c r="AB1079" s="36">
        <v>1</v>
      </c>
      <c r="AC1079" s="36"/>
      <c r="AD1079" s="40">
        <f t="shared" si="552"/>
        <v>1</v>
      </c>
      <c r="AE1079" s="41">
        <f t="shared" si="553"/>
        <v>1</v>
      </c>
      <c r="AF1079" s="41">
        <f t="shared" si="554"/>
        <v>1</v>
      </c>
      <c r="AG1079" s="42" t="s">
        <v>80</v>
      </c>
      <c r="AH1079" s="37" t="s">
        <v>169</v>
      </c>
      <c r="AI1079" s="37"/>
      <c r="AJ1079" s="43" t="s">
        <v>315</v>
      </c>
      <c r="AK1079" s="37"/>
      <c r="AL1079" s="44">
        <f t="shared" si="555"/>
        <v>0</v>
      </c>
      <c r="AM1079" s="44">
        <f t="shared" si="556"/>
        <v>0</v>
      </c>
      <c r="AN1079" s="44">
        <f t="shared" si="557"/>
        <v>0</v>
      </c>
      <c r="AO1079" s="44">
        <f t="shared" si="558"/>
        <v>0</v>
      </c>
      <c r="AP1079" s="44">
        <f t="shared" si="559"/>
        <v>0</v>
      </c>
      <c r="AQ1079" s="44">
        <f t="shared" si="560"/>
        <v>0</v>
      </c>
      <c r="AR1079" s="44">
        <f t="shared" si="561"/>
        <v>0</v>
      </c>
      <c r="AS1079" s="44">
        <f t="shared" si="562"/>
        <v>0</v>
      </c>
      <c r="AT1079" s="44">
        <f t="shared" si="563"/>
        <v>0</v>
      </c>
      <c r="AU1079" s="44">
        <f t="shared" si="564"/>
        <v>0</v>
      </c>
      <c r="AV1079" s="44">
        <f>IF(M1079="ПП",РПП*AA1079*(U1079/1.5),IF(M1079="ВП",ВПр*AA1079*(U1079/1.5),IF(M1079="РПА",РПА*AA1079*(U1079/1.5),IF(M1079="КПА",кпа*AA1079*(U1079/1.5),0))))</f>
        <v>0</v>
      </c>
      <c r="AW1079" s="44">
        <f t="shared" si="565"/>
        <v>0</v>
      </c>
      <c r="AX1079" s="44">
        <f t="shared" si="566"/>
        <v>0</v>
      </c>
      <c r="AY1079" s="44">
        <f t="shared" si="567"/>
        <v>0</v>
      </c>
      <c r="AZ1079" s="44">
        <f t="shared" si="568"/>
        <v>0</v>
      </c>
      <c r="BA1079" s="44">
        <f t="shared" si="569"/>
        <v>75</v>
      </c>
      <c r="BB1079" s="44">
        <f t="shared" si="570"/>
        <v>0</v>
      </c>
      <c r="BC1079" s="44">
        <f t="shared" si="571"/>
        <v>0</v>
      </c>
      <c r="BD1079" s="44">
        <f t="shared" si="572"/>
        <v>0</v>
      </c>
      <c r="BE1079" s="45">
        <f t="shared" si="573"/>
        <v>75</v>
      </c>
      <c r="BF1079" s="46"/>
      <c r="BG1079" s="47">
        <f t="shared" si="574"/>
        <v>0</v>
      </c>
      <c r="BH1079" s="47">
        <f t="shared" si="575"/>
        <v>0</v>
      </c>
      <c r="BI1079" s="47">
        <f t="shared" si="576"/>
        <v>75</v>
      </c>
      <c r="BJ1079" s="48">
        <f t="shared" si="577"/>
        <v>0</v>
      </c>
      <c r="BK1079" s="48">
        <f t="shared" si="578"/>
        <v>0</v>
      </c>
      <c r="BL1079" s="48">
        <f t="shared" si="579"/>
        <v>0</v>
      </c>
    </row>
    <row r="1080" spans="1:64" s="2" customFormat="1" ht="30" customHeight="1">
      <c r="A1080" s="29" t="str">
        <f t="shared" si="546"/>
        <v>Д</v>
      </c>
      <c r="B1080" s="29" t="str">
        <f t="shared" si="547"/>
        <v>А</v>
      </c>
      <c r="C1080" s="30" t="s">
        <v>316</v>
      </c>
      <c r="D1080" s="31" t="str">
        <f t="shared" si="548"/>
        <v>'2.3.1.</v>
      </c>
      <c r="E1080" s="32" t="str">
        <f t="shared" si="549"/>
        <v>Системный анализ, управление и обработка информации, статистика</v>
      </c>
      <c r="F1080" s="33" t="s">
        <v>74</v>
      </c>
      <c r="G1080" s="33"/>
      <c r="H1080" s="34"/>
      <c r="I1080" s="34"/>
      <c r="J1080" s="35" t="s">
        <v>309</v>
      </c>
      <c r="K1080" s="36">
        <v>2</v>
      </c>
      <c r="L1080" s="36">
        <v>1</v>
      </c>
      <c r="M1080" s="37" t="s">
        <v>78</v>
      </c>
      <c r="N1080" s="36">
        <v>12</v>
      </c>
      <c r="O1080" s="36"/>
      <c r="P1080" s="36"/>
      <c r="Q1080" s="37"/>
      <c r="R1080" s="36"/>
      <c r="S1080" s="36"/>
      <c r="T1080" s="36"/>
      <c r="U1080" s="36"/>
      <c r="V1080" s="36"/>
      <c r="W1080" s="39" t="str">
        <f t="shared" si="550"/>
        <v>НСАад</v>
      </c>
      <c r="X1080" s="36" t="s">
        <v>92</v>
      </c>
      <c r="Y1080" s="36">
        <v>1</v>
      </c>
      <c r="Z1080" s="36">
        <v>1</v>
      </c>
      <c r="AA1080" s="39">
        <f t="shared" si="551"/>
        <v>3</v>
      </c>
      <c r="AB1080" s="36">
        <v>3</v>
      </c>
      <c r="AC1080" s="36"/>
      <c r="AD1080" s="40">
        <f t="shared" si="552"/>
        <v>3</v>
      </c>
      <c r="AE1080" s="41">
        <f t="shared" si="553"/>
        <v>1</v>
      </c>
      <c r="AF1080" s="41">
        <f t="shared" si="554"/>
        <v>1</v>
      </c>
      <c r="AG1080" s="42" t="s">
        <v>80</v>
      </c>
      <c r="AH1080" s="37" t="s">
        <v>169</v>
      </c>
      <c r="AI1080" s="37"/>
      <c r="AJ1080" s="55" t="s">
        <v>170</v>
      </c>
      <c r="AK1080" s="37"/>
      <c r="AL1080" s="44">
        <f t="shared" si="555"/>
        <v>12</v>
      </c>
      <c r="AM1080" s="44">
        <f t="shared" si="556"/>
        <v>0</v>
      </c>
      <c r="AN1080" s="44">
        <f t="shared" si="557"/>
        <v>0</v>
      </c>
      <c r="AO1080" s="44">
        <f t="shared" si="558"/>
        <v>0</v>
      </c>
      <c r="AP1080" s="44">
        <f t="shared" si="559"/>
        <v>0</v>
      </c>
      <c r="AQ1080" s="44">
        <f t="shared" si="560"/>
        <v>0</v>
      </c>
      <c r="AR1080" s="44">
        <f t="shared" si="561"/>
        <v>0.60000000000000009</v>
      </c>
      <c r="AS1080" s="44">
        <f t="shared" si="562"/>
        <v>0</v>
      </c>
      <c r="AT1080" s="44">
        <f t="shared" si="563"/>
        <v>0</v>
      </c>
      <c r="AU1080" s="44">
        <f t="shared" si="564"/>
        <v>0</v>
      </c>
      <c r="AV1080" s="44">
        <f>IF(M1080="ПП",РПП*AA1080*(U1080/1.5),IF(M1080="ВП",ВПр*AA1080*(U1080/1.5),IF(M1080="РПА",РПА*AA1080*(U1080/1.5),IF(M1080="КПА",кпа*AA1080*(U1080/1.5),0))))</f>
        <v>0</v>
      </c>
      <c r="AW1080" s="44">
        <f t="shared" si="565"/>
        <v>0</v>
      </c>
      <c r="AX1080" s="44">
        <f t="shared" si="566"/>
        <v>0</v>
      </c>
      <c r="AY1080" s="44">
        <f t="shared" si="567"/>
        <v>0</v>
      </c>
      <c r="AZ1080" s="44">
        <f t="shared" si="568"/>
        <v>0</v>
      </c>
      <c r="BA1080" s="44">
        <f t="shared" si="569"/>
        <v>0</v>
      </c>
      <c r="BB1080" s="44">
        <f t="shared" si="570"/>
        <v>0</v>
      </c>
      <c r="BC1080" s="44">
        <f t="shared" si="571"/>
        <v>0</v>
      </c>
      <c r="BD1080" s="44">
        <f t="shared" si="572"/>
        <v>0</v>
      </c>
      <c r="BE1080" s="45">
        <f t="shared" si="573"/>
        <v>12.6</v>
      </c>
      <c r="BF1080" s="46"/>
      <c r="BG1080" s="47">
        <f t="shared" si="574"/>
        <v>0</v>
      </c>
      <c r="BH1080" s="47">
        <f t="shared" si="575"/>
        <v>0</v>
      </c>
      <c r="BI1080" s="47">
        <f t="shared" si="576"/>
        <v>0</v>
      </c>
      <c r="BJ1080" s="48">
        <f t="shared" si="577"/>
        <v>12</v>
      </c>
      <c r="BK1080" s="48">
        <f t="shared" si="578"/>
        <v>6</v>
      </c>
      <c r="BL1080" s="48">
        <f t="shared" si="579"/>
        <v>0.60000000000000009</v>
      </c>
    </row>
    <row r="1081" spans="1:64" s="2" customFormat="1" ht="30" customHeight="1">
      <c r="A1081" s="29" t="str">
        <f t="shared" si="546"/>
        <v>Д</v>
      </c>
      <c r="B1081" s="29" t="str">
        <f t="shared" si="547"/>
        <v>А</v>
      </c>
      <c r="C1081" s="30" t="s">
        <v>316</v>
      </c>
      <c r="D1081" s="31" t="str">
        <f t="shared" si="548"/>
        <v>'2.3.1.</v>
      </c>
      <c r="E1081" s="32" t="str">
        <f t="shared" si="549"/>
        <v>Системный анализ, управление и обработка информации, статистика</v>
      </c>
      <c r="F1081" s="33" t="s">
        <v>74</v>
      </c>
      <c r="G1081" s="33"/>
      <c r="H1081" s="34"/>
      <c r="I1081" s="34"/>
      <c r="J1081" s="35" t="s">
        <v>309</v>
      </c>
      <c r="K1081" s="36">
        <v>2</v>
      </c>
      <c r="L1081" s="36">
        <v>1</v>
      </c>
      <c r="M1081" s="37" t="s">
        <v>84</v>
      </c>
      <c r="N1081" s="36"/>
      <c r="O1081" s="36"/>
      <c r="P1081" s="36">
        <v>6</v>
      </c>
      <c r="Q1081" s="37" t="s">
        <v>85</v>
      </c>
      <c r="R1081" s="36"/>
      <c r="S1081" s="36"/>
      <c r="T1081" s="36"/>
      <c r="U1081" s="36"/>
      <c r="V1081" s="36"/>
      <c r="W1081" s="39" t="str">
        <f t="shared" si="550"/>
        <v>НСАад</v>
      </c>
      <c r="X1081" s="36" t="s">
        <v>92</v>
      </c>
      <c r="Y1081" s="36">
        <v>1</v>
      </c>
      <c r="Z1081" s="36">
        <v>1</v>
      </c>
      <c r="AA1081" s="39">
        <f t="shared" si="551"/>
        <v>3</v>
      </c>
      <c r="AB1081" s="36">
        <v>3</v>
      </c>
      <c r="AC1081" s="36"/>
      <c r="AD1081" s="40">
        <f t="shared" si="552"/>
        <v>12</v>
      </c>
      <c r="AE1081" s="41">
        <f t="shared" si="553"/>
        <v>0.25</v>
      </c>
      <c r="AF1081" s="41">
        <f t="shared" si="554"/>
        <v>0.25</v>
      </c>
      <c r="AG1081" s="42" t="s">
        <v>80</v>
      </c>
      <c r="AH1081" s="37" t="s">
        <v>169</v>
      </c>
      <c r="AI1081" s="37"/>
      <c r="AJ1081" s="55" t="s">
        <v>170</v>
      </c>
      <c r="AK1081" s="37"/>
      <c r="AL1081" s="44">
        <f t="shared" si="555"/>
        <v>0</v>
      </c>
      <c r="AM1081" s="44">
        <f t="shared" si="556"/>
        <v>1.5</v>
      </c>
      <c r="AN1081" s="44">
        <f t="shared" si="557"/>
        <v>0</v>
      </c>
      <c r="AO1081" s="44">
        <f t="shared" si="558"/>
        <v>0.99</v>
      </c>
      <c r="AP1081" s="44">
        <f t="shared" si="559"/>
        <v>1.5</v>
      </c>
      <c r="AQ1081" s="44">
        <f t="shared" si="560"/>
        <v>0.25</v>
      </c>
      <c r="AR1081" s="44">
        <f t="shared" si="561"/>
        <v>0</v>
      </c>
      <c r="AS1081" s="44">
        <f t="shared" si="562"/>
        <v>0</v>
      </c>
      <c r="AT1081" s="44">
        <f t="shared" si="563"/>
        <v>0</v>
      </c>
      <c r="AU1081" s="44">
        <f t="shared" si="564"/>
        <v>0</v>
      </c>
      <c r="AV1081" s="44">
        <f>IF(M1081="ПП",РПП*AA1081*(U1081/1.5),IF(M1081="ВП",ВПр*AA1081*(U1081/1.5),IF(M1081="РПА",РПА*AA1081*(U1081/1.5),IF(M1081="КПА",кпа*AA1081*(U1081/1.5),0))))</f>
        <v>0</v>
      </c>
      <c r="AW1081" s="44">
        <f t="shared" si="565"/>
        <v>0</v>
      </c>
      <c r="AX1081" s="44">
        <f t="shared" si="566"/>
        <v>0</v>
      </c>
      <c r="AY1081" s="44">
        <f t="shared" si="567"/>
        <v>0</v>
      </c>
      <c r="AZ1081" s="44">
        <f t="shared" si="568"/>
        <v>0</v>
      </c>
      <c r="BA1081" s="44">
        <f t="shared" si="569"/>
        <v>0</v>
      </c>
      <c r="BB1081" s="44">
        <f t="shared" si="570"/>
        <v>0</v>
      </c>
      <c r="BC1081" s="44">
        <f t="shared" si="571"/>
        <v>0</v>
      </c>
      <c r="BD1081" s="44">
        <f t="shared" si="572"/>
        <v>0</v>
      </c>
      <c r="BE1081" s="45">
        <f t="shared" si="573"/>
        <v>4.24</v>
      </c>
      <c r="BF1081" s="46"/>
      <c r="BG1081" s="47">
        <f t="shared" si="574"/>
        <v>0</v>
      </c>
      <c r="BH1081" s="47">
        <f t="shared" si="575"/>
        <v>0</v>
      </c>
      <c r="BI1081" s="47">
        <f t="shared" si="576"/>
        <v>0</v>
      </c>
      <c r="BJ1081" s="48">
        <f t="shared" si="577"/>
        <v>1.5</v>
      </c>
      <c r="BK1081" s="48">
        <f t="shared" si="578"/>
        <v>3</v>
      </c>
      <c r="BL1081" s="48">
        <f t="shared" si="579"/>
        <v>2.74</v>
      </c>
    </row>
    <row r="1082" spans="1:64" s="2" customFormat="1" ht="30" customHeight="1">
      <c r="A1082" s="29" t="str">
        <f t="shared" si="546"/>
        <v>Д</v>
      </c>
      <c r="B1082" s="29" t="str">
        <f t="shared" si="547"/>
        <v>А</v>
      </c>
      <c r="C1082" s="30" t="s">
        <v>316</v>
      </c>
      <c r="D1082" s="31" t="str">
        <f t="shared" si="548"/>
        <v>'2.3.1.</v>
      </c>
      <c r="E1082" s="32" t="str">
        <f t="shared" si="549"/>
        <v>Системный анализ, управление и обработка информации, статистика</v>
      </c>
      <c r="F1082" s="33" t="s">
        <v>174</v>
      </c>
      <c r="G1082" s="33"/>
      <c r="H1082" s="34"/>
      <c r="I1082" s="34"/>
      <c r="J1082" s="35" t="s">
        <v>310</v>
      </c>
      <c r="K1082" s="36">
        <v>1</v>
      </c>
      <c r="L1082" s="36"/>
      <c r="M1082" s="37" t="s">
        <v>311</v>
      </c>
      <c r="N1082" s="36"/>
      <c r="O1082" s="36"/>
      <c r="P1082" s="36"/>
      <c r="Q1082" s="37"/>
      <c r="R1082" s="36"/>
      <c r="S1082" s="36"/>
      <c r="T1082" s="36"/>
      <c r="U1082" s="36"/>
      <c r="V1082" s="36"/>
      <c r="W1082" s="39" t="str">
        <f t="shared" si="550"/>
        <v>НСАад</v>
      </c>
      <c r="X1082" s="36" t="s">
        <v>92</v>
      </c>
      <c r="Y1082" s="36">
        <v>1</v>
      </c>
      <c r="Z1082" s="36">
        <v>1</v>
      </c>
      <c r="AA1082" s="39">
        <f t="shared" si="551"/>
        <v>3</v>
      </c>
      <c r="AB1082" s="36">
        <v>3</v>
      </c>
      <c r="AC1082" s="36"/>
      <c r="AD1082" s="40">
        <f t="shared" si="552"/>
        <v>1</v>
      </c>
      <c r="AE1082" s="41">
        <f t="shared" si="553"/>
        <v>1</v>
      </c>
      <c r="AF1082" s="41">
        <f t="shared" si="554"/>
        <v>3</v>
      </c>
      <c r="AG1082" s="42" t="s">
        <v>80</v>
      </c>
      <c r="AH1082" s="37" t="s">
        <v>169</v>
      </c>
      <c r="AI1082" s="37"/>
      <c r="AJ1082" s="55" t="s">
        <v>170</v>
      </c>
      <c r="AK1082" s="37"/>
      <c r="AL1082" s="44">
        <f t="shared" si="555"/>
        <v>0</v>
      </c>
      <c r="AM1082" s="44">
        <f t="shared" si="556"/>
        <v>0</v>
      </c>
      <c r="AN1082" s="44">
        <f t="shared" si="557"/>
        <v>0</v>
      </c>
      <c r="AO1082" s="44">
        <f t="shared" si="558"/>
        <v>0</v>
      </c>
      <c r="AP1082" s="44">
        <f t="shared" si="559"/>
        <v>0</v>
      </c>
      <c r="AQ1082" s="44">
        <f t="shared" si="560"/>
        <v>0</v>
      </c>
      <c r="AR1082" s="44">
        <f t="shared" si="561"/>
        <v>0</v>
      </c>
      <c r="AS1082" s="44">
        <f t="shared" si="562"/>
        <v>0</v>
      </c>
      <c r="AT1082" s="44">
        <f t="shared" si="563"/>
        <v>0</v>
      </c>
      <c r="AU1082" s="44">
        <f t="shared" si="564"/>
        <v>0</v>
      </c>
      <c r="AV1082" s="44">
        <f>IF(M1082="ПП",РПП*AA1082*(U1082/1.5),IF(M1082="ВП",ВПр*AA1082*(U1082/1.5),IF(M1082="РПА",РПА*AA1082*(U1082/1.5),IF(M1082="КПА",кпа*AA1082*(U1082/1.5),0))))</f>
        <v>0</v>
      </c>
      <c r="AW1082" s="44">
        <f t="shared" si="565"/>
        <v>0</v>
      </c>
      <c r="AX1082" s="44">
        <f t="shared" si="566"/>
        <v>0</v>
      </c>
      <c r="AY1082" s="44">
        <f t="shared" si="567"/>
        <v>0</v>
      </c>
      <c r="AZ1082" s="44">
        <f t="shared" si="568"/>
        <v>0</v>
      </c>
      <c r="BA1082" s="44">
        <f t="shared" si="569"/>
        <v>225</v>
      </c>
      <c r="BB1082" s="44">
        <f t="shared" si="570"/>
        <v>0</v>
      </c>
      <c r="BC1082" s="44">
        <f t="shared" si="571"/>
        <v>0</v>
      </c>
      <c r="BD1082" s="44">
        <f t="shared" si="572"/>
        <v>0</v>
      </c>
      <c r="BE1082" s="45">
        <f t="shared" si="573"/>
        <v>225</v>
      </c>
      <c r="BF1082" s="46"/>
      <c r="BG1082" s="47">
        <f t="shared" si="574"/>
        <v>0</v>
      </c>
      <c r="BH1082" s="47">
        <f t="shared" si="575"/>
        <v>0</v>
      </c>
      <c r="BI1082" s="47">
        <f t="shared" si="576"/>
        <v>225</v>
      </c>
      <c r="BJ1082" s="48">
        <f t="shared" si="577"/>
        <v>0</v>
      </c>
      <c r="BK1082" s="48">
        <f t="shared" si="578"/>
        <v>0</v>
      </c>
      <c r="BL1082" s="48">
        <f t="shared" si="579"/>
        <v>0</v>
      </c>
    </row>
    <row r="1083" spans="1:64" s="2" customFormat="1" ht="30" customHeight="1">
      <c r="A1083" s="29">
        <f t="shared" si="546"/>
        <v>0</v>
      </c>
      <c r="B1083" s="29">
        <f t="shared" si="547"/>
        <v>0</v>
      </c>
      <c r="C1083" s="30"/>
      <c r="D1083" s="31">
        <f t="shared" si="548"/>
        <v>0</v>
      </c>
      <c r="E1083" s="32">
        <f t="shared" si="549"/>
        <v>0</v>
      </c>
      <c r="F1083" s="33"/>
      <c r="G1083" s="33"/>
      <c r="H1083" s="34"/>
      <c r="I1083" s="34"/>
      <c r="J1083" s="35"/>
      <c r="K1083" s="38"/>
      <c r="L1083" s="36"/>
      <c r="M1083" s="37"/>
      <c r="N1083" s="38"/>
      <c r="O1083" s="38"/>
      <c r="P1083" s="38"/>
      <c r="Q1083" s="37"/>
      <c r="R1083" s="38"/>
      <c r="S1083" s="38"/>
      <c r="T1083" s="38"/>
      <c r="U1083" s="38"/>
      <c r="V1083" s="38"/>
      <c r="W1083" s="39" t="str">
        <f t="shared" si="550"/>
        <v/>
      </c>
      <c r="X1083" s="36"/>
      <c r="Y1083" s="36"/>
      <c r="Z1083" s="36"/>
      <c r="AA1083" s="39">
        <f t="shared" si="551"/>
        <v>0</v>
      </c>
      <c r="AB1083" s="36"/>
      <c r="AC1083" s="38"/>
      <c r="AD1083" s="40">
        <f t="shared" si="552"/>
        <v>1</v>
      </c>
      <c r="AE1083" s="41">
        <f t="shared" si="553"/>
        <v>0</v>
      </c>
      <c r="AF1083" s="41">
        <f t="shared" si="554"/>
        <v>0</v>
      </c>
      <c r="AG1083" s="58"/>
      <c r="AH1083" s="37"/>
      <c r="AI1083" s="37"/>
      <c r="AJ1083" s="43"/>
      <c r="AK1083" s="37"/>
      <c r="AL1083" s="44">
        <f t="shared" si="555"/>
        <v>0</v>
      </c>
      <c r="AM1083" s="44">
        <f t="shared" si="556"/>
        <v>0</v>
      </c>
      <c r="AN1083" s="44">
        <f t="shared" si="557"/>
        <v>0</v>
      </c>
      <c r="AO1083" s="44">
        <f t="shared" si="558"/>
        <v>0</v>
      </c>
      <c r="AP1083" s="44">
        <f t="shared" si="559"/>
        <v>0</v>
      </c>
      <c r="AQ1083" s="44">
        <f t="shared" si="560"/>
        <v>0</v>
      </c>
      <c r="AR1083" s="44">
        <f t="shared" si="561"/>
        <v>0</v>
      </c>
      <c r="AS1083" s="44">
        <f t="shared" si="562"/>
        <v>0</v>
      </c>
      <c r="AT1083" s="44">
        <f t="shared" si="563"/>
        <v>0</v>
      </c>
      <c r="AU1083" s="44">
        <f t="shared" si="564"/>
        <v>0</v>
      </c>
      <c r="AV1083" s="44">
        <f>IF(M1083="ПП",РПП*AA1083*(U1083/1.5),IF(M1083="ВП",ВПр*AA1083*(U1083/1.5),IF(M1083="РПА",РПА*AA1083*(U1083/1.5),IF(M1083="КПА",кпа*AA1083*(U1083/1.5),0))))</f>
        <v>0</v>
      </c>
      <c r="AW1083" s="44">
        <f t="shared" si="565"/>
        <v>0</v>
      </c>
      <c r="AX1083" s="44">
        <f t="shared" si="566"/>
        <v>0</v>
      </c>
      <c r="AY1083" s="44">
        <f t="shared" si="567"/>
        <v>0</v>
      </c>
      <c r="AZ1083" s="44">
        <f t="shared" si="568"/>
        <v>0</v>
      </c>
      <c r="BA1083" s="44">
        <f t="shared" si="569"/>
        <v>0</v>
      </c>
      <c r="BB1083" s="44">
        <f t="shared" si="570"/>
        <v>0</v>
      </c>
      <c r="BC1083" s="44">
        <f t="shared" si="571"/>
        <v>0</v>
      </c>
      <c r="BD1083" s="44">
        <f t="shared" si="572"/>
        <v>0</v>
      </c>
      <c r="BE1083" s="45">
        <f t="shared" si="573"/>
        <v>0</v>
      </c>
      <c r="BF1083" s="46"/>
      <c r="BG1083" s="47">
        <f t="shared" si="574"/>
        <v>0</v>
      </c>
      <c r="BH1083" s="47">
        <f t="shared" si="575"/>
        <v>0</v>
      </c>
      <c r="BI1083" s="47">
        <f t="shared" si="576"/>
        <v>0</v>
      </c>
      <c r="BJ1083" s="48">
        <f t="shared" si="577"/>
        <v>0</v>
      </c>
      <c r="BK1083" s="48">
        <f t="shared" si="578"/>
        <v>0</v>
      </c>
      <c r="BL1083" s="48">
        <f t="shared" si="579"/>
        <v>0</v>
      </c>
    </row>
    <row r="1084" spans="1:64" s="2" customFormat="1" ht="30" customHeight="1">
      <c r="A1084" s="29" t="str">
        <f t="shared" si="546"/>
        <v>Д</v>
      </c>
      <c r="B1084" s="29" t="str">
        <f t="shared" si="547"/>
        <v>Б</v>
      </c>
      <c r="C1084" s="59" t="s">
        <v>125</v>
      </c>
      <c r="D1084" s="31" t="str">
        <f t="shared" si="548"/>
        <v>'38.03.05</v>
      </c>
      <c r="E1084" s="32" t="str">
        <f t="shared" si="549"/>
        <v>Бизнес-информатика</v>
      </c>
      <c r="F1084" s="33" t="s">
        <v>74</v>
      </c>
      <c r="G1084" s="33" t="s">
        <v>75</v>
      </c>
      <c r="H1084" s="34" t="s">
        <v>317</v>
      </c>
      <c r="I1084" s="34"/>
      <c r="J1084" s="35" t="s">
        <v>318</v>
      </c>
      <c r="K1084" s="36">
        <v>1</v>
      </c>
      <c r="L1084" s="36">
        <v>18</v>
      </c>
      <c r="M1084" s="37" t="s">
        <v>78</v>
      </c>
      <c r="N1084" s="36">
        <v>1</v>
      </c>
      <c r="O1084" s="36"/>
      <c r="P1084" s="36"/>
      <c r="Q1084" s="37"/>
      <c r="R1084" s="36"/>
      <c r="S1084" s="36"/>
      <c r="T1084" s="36"/>
      <c r="U1084" s="36"/>
      <c r="V1084" s="36"/>
      <c r="W1084" s="39" t="str">
        <f t="shared" si="550"/>
        <v>НБИбд</v>
      </c>
      <c r="X1084" s="36" t="s">
        <v>319</v>
      </c>
      <c r="Y1084" s="36">
        <v>6</v>
      </c>
      <c r="Z1084" s="36">
        <v>3</v>
      </c>
      <c r="AA1084" s="60">
        <f t="shared" si="551"/>
        <v>68</v>
      </c>
      <c r="AB1084" s="36">
        <v>54</v>
      </c>
      <c r="AC1084" s="36">
        <v>14</v>
      </c>
      <c r="AD1084" s="40">
        <f t="shared" si="552"/>
        <v>68</v>
      </c>
      <c r="AE1084" s="41">
        <f t="shared" si="553"/>
        <v>1</v>
      </c>
      <c r="AF1084" s="41">
        <f t="shared" si="554"/>
        <v>1</v>
      </c>
      <c r="AG1084" s="42" t="s">
        <v>93</v>
      </c>
      <c r="AH1084" s="37" t="s">
        <v>81</v>
      </c>
      <c r="AI1084" s="37" t="s">
        <v>94</v>
      </c>
      <c r="AJ1084" s="43" t="s">
        <v>320</v>
      </c>
      <c r="AK1084" s="37"/>
      <c r="AL1084" s="44">
        <f t="shared" si="555"/>
        <v>18</v>
      </c>
      <c r="AM1084" s="44">
        <f t="shared" si="556"/>
        <v>0</v>
      </c>
      <c r="AN1084" s="44">
        <f t="shared" si="557"/>
        <v>0</v>
      </c>
      <c r="AO1084" s="44">
        <f t="shared" si="558"/>
        <v>0</v>
      </c>
      <c r="AP1084" s="44">
        <f t="shared" si="559"/>
        <v>0</v>
      </c>
      <c r="AQ1084" s="44">
        <f t="shared" si="560"/>
        <v>0</v>
      </c>
      <c r="AR1084" s="44">
        <f t="shared" si="561"/>
        <v>2.7</v>
      </c>
      <c r="AS1084" s="44">
        <f t="shared" si="562"/>
        <v>0</v>
      </c>
      <c r="AT1084" s="44">
        <f t="shared" si="563"/>
        <v>0</v>
      </c>
      <c r="AU1084" s="44">
        <f t="shared" si="564"/>
        <v>0</v>
      </c>
      <c r="AV1084" s="44">
        <f>IF(M1084="ПП",РПП*AA1084*(U1084/1.5),IF(M1084="ВП",ВПр*AA1084*(U1084/1.5),IF(M1084="РПА",РПА*AA1084*(U1084/1.5),IF(M1084="КПА",кпа*AA1084*(U1084/1.5),0))))</f>
        <v>0</v>
      </c>
      <c r="AW1084" s="44">
        <f t="shared" si="565"/>
        <v>0</v>
      </c>
      <c r="AX1084" s="44">
        <f t="shared" si="566"/>
        <v>0</v>
      </c>
      <c r="AY1084" s="44">
        <f t="shared" si="567"/>
        <v>0</v>
      </c>
      <c r="AZ1084" s="44">
        <f t="shared" si="568"/>
        <v>0</v>
      </c>
      <c r="BA1084" s="44">
        <f t="shared" si="569"/>
        <v>0</v>
      </c>
      <c r="BB1084" s="44">
        <f t="shared" si="570"/>
        <v>0</v>
      </c>
      <c r="BC1084" s="44">
        <f t="shared" si="571"/>
        <v>0</v>
      </c>
      <c r="BD1084" s="44">
        <f t="shared" si="572"/>
        <v>0</v>
      </c>
      <c r="BE1084" s="45">
        <f t="shared" si="573"/>
        <v>20.7</v>
      </c>
      <c r="BF1084" s="46"/>
      <c r="BG1084" s="47">
        <f t="shared" si="574"/>
        <v>18</v>
      </c>
      <c r="BH1084" s="47">
        <f t="shared" si="575"/>
        <v>0.5</v>
      </c>
      <c r="BI1084" s="47">
        <f t="shared" si="576"/>
        <v>2.7</v>
      </c>
      <c r="BJ1084" s="48">
        <f t="shared" si="577"/>
        <v>0</v>
      </c>
      <c r="BK1084" s="48">
        <f t="shared" si="578"/>
        <v>0</v>
      </c>
      <c r="BL1084" s="48">
        <f t="shared" si="579"/>
        <v>0</v>
      </c>
    </row>
    <row r="1085" spans="1:64" s="2" customFormat="1" ht="30" customHeight="1">
      <c r="A1085" s="29" t="str">
        <f t="shared" si="546"/>
        <v>Д</v>
      </c>
      <c r="B1085" s="29" t="str">
        <f t="shared" si="547"/>
        <v>Б</v>
      </c>
      <c r="C1085" s="59" t="s">
        <v>125</v>
      </c>
      <c r="D1085" s="31" t="str">
        <f t="shared" si="548"/>
        <v>'38.03.05</v>
      </c>
      <c r="E1085" s="32" t="str">
        <f t="shared" si="549"/>
        <v>Бизнес-информатика</v>
      </c>
      <c r="F1085" s="33" t="s">
        <v>74</v>
      </c>
      <c r="G1085" s="33" t="s">
        <v>75</v>
      </c>
      <c r="H1085" s="34" t="s">
        <v>317</v>
      </c>
      <c r="I1085" s="34"/>
      <c r="J1085" s="35" t="s">
        <v>318</v>
      </c>
      <c r="K1085" s="36">
        <v>1</v>
      </c>
      <c r="L1085" s="36">
        <v>18</v>
      </c>
      <c r="M1085" s="37" t="s">
        <v>108</v>
      </c>
      <c r="N1085" s="36"/>
      <c r="O1085" s="36">
        <v>1</v>
      </c>
      <c r="P1085" s="36"/>
      <c r="Q1085" s="37" t="s">
        <v>85</v>
      </c>
      <c r="R1085" s="36"/>
      <c r="S1085" s="36"/>
      <c r="T1085" s="36"/>
      <c r="U1085" s="36"/>
      <c r="V1085" s="36"/>
      <c r="W1085" s="39" t="str">
        <f t="shared" si="550"/>
        <v>НБИбд</v>
      </c>
      <c r="X1085" s="36" t="s">
        <v>92</v>
      </c>
      <c r="Y1085" s="36">
        <v>1</v>
      </c>
      <c r="Z1085" s="36">
        <v>1</v>
      </c>
      <c r="AA1085" s="60">
        <f t="shared" si="551"/>
        <v>12</v>
      </c>
      <c r="AB1085" s="49">
        <v>9</v>
      </c>
      <c r="AC1085" s="49">
        <v>3</v>
      </c>
      <c r="AD1085" s="40">
        <f t="shared" si="552"/>
        <v>12</v>
      </c>
      <c r="AE1085" s="41">
        <f t="shared" si="553"/>
        <v>1</v>
      </c>
      <c r="AF1085" s="41">
        <f t="shared" si="554"/>
        <v>1</v>
      </c>
      <c r="AG1085" s="42" t="s">
        <v>93</v>
      </c>
      <c r="AH1085" s="37" t="s">
        <v>139</v>
      </c>
      <c r="AI1085" s="37" t="s">
        <v>82</v>
      </c>
      <c r="AJ1085" s="43" t="s">
        <v>321</v>
      </c>
      <c r="AK1085" s="37"/>
      <c r="AL1085" s="44">
        <f t="shared" si="555"/>
        <v>0</v>
      </c>
      <c r="AM1085" s="44">
        <f t="shared" si="556"/>
        <v>0</v>
      </c>
      <c r="AN1085" s="44">
        <f t="shared" si="557"/>
        <v>18</v>
      </c>
      <c r="AO1085" s="44">
        <f t="shared" si="558"/>
        <v>3.96</v>
      </c>
      <c r="AP1085" s="44">
        <f t="shared" si="559"/>
        <v>6</v>
      </c>
      <c r="AQ1085" s="44">
        <f t="shared" si="560"/>
        <v>1</v>
      </c>
      <c r="AR1085" s="44">
        <f t="shared" si="561"/>
        <v>0</v>
      </c>
      <c r="AS1085" s="44">
        <f t="shared" si="562"/>
        <v>0</v>
      </c>
      <c r="AT1085" s="44">
        <f t="shared" si="563"/>
        <v>0</v>
      </c>
      <c r="AU1085" s="44">
        <f t="shared" si="564"/>
        <v>0</v>
      </c>
      <c r="AV1085" s="44">
        <f>IF(M1085="ПП",РПП*AA1085*(U1085/1.5),IF(M1085="ВП",ВПр*AA1085*(U1085/1.5),IF(M1085="РПА",РПА*AA1085*(U1085/1.5),IF(M1085="КПА",кпа*AA1085*(U1085/1.5),0))))</f>
        <v>0</v>
      </c>
      <c r="AW1085" s="44">
        <f t="shared" si="565"/>
        <v>0</v>
      </c>
      <c r="AX1085" s="44">
        <f t="shared" si="566"/>
        <v>0</v>
      </c>
      <c r="AY1085" s="44">
        <f t="shared" si="567"/>
        <v>0</v>
      </c>
      <c r="AZ1085" s="44">
        <f t="shared" si="568"/>
        <v>0</v>
      </c>
      <c r="BA1085" s="44">
        <f t="shared" si="569"/>
        <v>0</v>
      </c>
      <c r="BB1085" s="44">
        <f t="shared" si="570"/>
        <v>0</v>
      </c>
      <c r="BC1085" s="44">
        <f t="shared" si="571"/>
        <v>0</v>
      </c>
      <c r="BD1085" s="44">
        <f t="shared" si="572"/>
        <v>0</v>
      </c>
      <c r="BE1085" s="45">
        <f t="shared" si="573"/>
        <v>28.96</v>
      </c>
      <c r="BF1085" s="46"/>
      <c r="BG1085" s="47">
        <f t="shared" si="574"/>
        <v>18</v>
      </c>
      <c r="BH1085" s="47">
        <f t="shared" si="575"/>
        <v>0.5</v>
      </c>
      <c r="BI1085" s="47">
        <f t="shared" si="576"/>
        <v>10.96</v>
      </c>
      <c r="BJ1085" s="48">
        <f t="shared" si="577"/>
        <v>0</v>
      </c>
      <c r="BK1085" s="48">
        <f t="shared" si="578"/>
        <v>0</v>
      </c>
      <c r="BL1085" s="48">
        <f t="shared" si="579"/>
        <v>0</v>
      </c>
    </row>
    <row r="1086" spans="1:64" s="2" customFormat="1" ht="30" customHeight="1">
      <c r="A1086" s="29" t="str">
        <f t="shared" si="546"/>
        <v>Д</v>
      </c>
      <c r="B1086" s="29" t="str">
        <f t="shared" si="547"/>
        <v>Б</v>
      </c>
      <c r="C1086" s="59" t="s">
        <v>125</v>
      </c>
      <c r="D1086" s="31" t="str">
        <f t="shared" si="548"/>
        <v>'38.03.05</v>
      </c>
      <c r="E1086" s="32" t="str">
        <f t="shared" si="549"/>
        <v>Бизнес-информатика</v>
      </c>
      <c r="F1086" s="33" t="s">
        <v>74</v>
      </c>
      <c r="G1086" s="33" t="s">
        <v>75</v>
      </c>
      <c r="H1086" s="34" t="s">
        <v>317</v>
      </c>
      <c r="I1086" s="34"/>
      <c r="J1086" s="35" t="s">
        <v>318</v>
      </c>
      <c r="K1086" s="36">
        <v>1</v>
      </c>
      <c r="L1086" s="36">
        <v>18</v>
      </c>
      <c r="M1086" s="37" t="s">
        <v>108</v>
      </c>
      <c r="N1086" s="36"/>
      <c r="O1086" s="36">
        <v>1</v>
      </c>
      <c r="P1086" s="36"/>
      <c r="Q1086" s="37" t="s">
        <v>85</v>
      </c>
      <c r="R1086" s="36"/>
      <c r="S1086" s="36"/>
      <c r="T1086" s="36"/>
      <c r="U1086" s="36"/>
      <c r="V1086" s="36"/>
      <c r="W1086" s="39" t="str">
        <f t="shared" si="550"/>
        <v>НБИбд</v>
      </c>
      <c r="X1086" s="36" t="s">
        <v>92</v>
      </c>
      <c r="Y1086" s="36">
        <v>1</v>
      </c>
      <c r="Z1086" s="36">
        <v>1</v>
      </c>
      <c r="AA1086" s="60">
        <f t="shared" si="551"/>
        <v>11</v>
      </c>
      <c r="AB1086" s="49">
        <v>9</v>
      </c>
      <c r="AC1086" s="49">
        <v>2</v>
      </c>
      <c r="AD1086" s="40">
        <f t="shared" si="552"/>
        <v>12</v>
      </c>
      <c r="AE1086" s="41">
        <f t="shared" si="553"/>
        <v>0.91666666666666663</v>
      </c>
      <c r="AF1086" s="41">
        <f t="shared" si="554"/>
        <v>0.91666666666666663</v>
      </c>
      <c r="AG1086" s="42" t="s">
        <v>93</v>
      </c>
      <c r="AH1086" s="37" t="s">
        <v>139</v>
      </c>
      <c r="AI1086" s="37" t="s">
        <v>82</v>
      </c>
      <c r="AJ1086" s="43" t="s">
        <v>321</v>
      </c>
      <c r="AK1086" s="37"/>
      <c r="AL1086" s="44">
        <f t="shared" si="555"/>
        <v>0</v>
      </c>
      <c r="AM1086" s="44">
        <f t="shared" si="556"/>
        <v>0</v>
      </c>
      <c r="AN1086" s="44">
        <f t="shared" si="557"/>
        <v>16.5</v>
      </c>
      <c r="AO1086" s="44">
        <f t="shared" si="558"/>
        <v>3.6300000000000003</v>
      </c>
      <c r="AP1086" s="44">
        <f t="shared" si="559"/>
        <v>5.5</v>
      </c>
      <c r="AQ1086" s="44">
        <f t="shared" si="560"/>
        <v>1</v>
      </c>
      <c r="AR1086" s="44">
        <f t="shared" si="561"/>
        <v>0</v>
      </c>
      <c r="AS1086" s="44">
        <f t="shared" si="562"/>
        <v>0</v>
      </c>
      <c r="AT1086" s="44">
        <f t="shared" si="563"/>
        <v>0</v>
      </c>
      <c r="AU1086" s="44">
        <f t="shared" si="564"/>
        <v>0</v>
      </c>
      <c r="AV1086" s="44">
        <f>IF(M1086="ПП",РПП*AA1086*(U1086/1.5),IF(M1086="ВП",ВПр*AA1086*(U1086/1.5),IF(M1086="РПА",РПА*AA1086*(U1086/1.5),IF(M1086="КПА",кпа*AA1086*(U1086/1.5),0))))</f>
        <v>0</v>
      </c>
      <c r="AW1086" s="44">
        <f t="shared" si="565"/>
        <v>0</v>
      </c>
      <c r="AX1086" s="44">
        <f t="shared" si="566"/>
        <v>0</v>
      </c>
      <c r="AY1086" s="44">
        <f t="shared" si="567"/>
        <v>0</v>
      </c>
      <c r="AZ1086" s="44">
        <f t="shared" si="568"/>
        <v>0</v>
      </c>
      <c r="BA1086" s="44">
        <f t="shared" si="569"/>
        <v>0</v>
      </c>
      <c r="BB1086" s="44">
        <f t="shared" si="570"/>
        <v>0</v>
      </c>
      <c r="BC1086" s="44">
        <f t="shared" si="571"/>
        <v>0</v>
      </c>
      <c r="BD1086" s="44">
        <f t="shared" si="572"/>
        <v>0</v>
      </c>
      <c r="BE1086" s="45">
        <f t="shared" si="573"/>
        <v>26.63</v>
      </c>
      <c r="BF1086" s="46"/>
      <c r="BG1086" s="47">
        <f t="shared" si="574"/>
        <v>16.5</v>
      </c>
      <c r="BH1086" s="47">
        <f t="shared" si="575"/>
        <v>0.5</v>
      </c>
      <c r="BI1086" s="47">
        <f t="shared" si="576"/>
        <v>10.130000000000001</v>
      </c>
      <c r="BJ1086" s="48">
        <f t="shared" si="577"/>
        <v>0</v>
      </c>
      <c r="BK1086" s="48">
        <f t="shared" si="578"/>
        <v>0</v>
      </c>
      <c r="BL1086" s="48">
        <f t="shared" si="579"/>
        <v>0</v>
      </c>
    </row>
    <row r="1087" spans="1:64" s="2" customFormat="1" ht="30" customHeight="1">
      <c r="A1087" s="29" t="str">
        <f t="shared" si="546"/>
        <v>Д</v>
      </c>
      <c r="B1087" s="29" t="str">
        <f t="shared" si="547"/>
        <v>Б</v>
      </c>
      <c r="C1087" s="59" t="s">
        <v>125</v>
      </c>
      <c r="D1087" s="31" t="str">
        <f t="shared" si="548"/>
        <v>'38.03.05</v>
      </c>
      <c r="E1087" s="32" t="str">
        <f t="shared" si="549"/>
        <v>Бизнес-информатика</v>
      </c>
      <c r="F1087" s="33" t="s">
        <v>74</v>
      </c>
      <c r="G1087" s="33" t="s">
        <v>75</v>
      </c>
      <c r="H1087" s="34" t="s">
        <v>317</v>
      </c>
      <c r="I1087" s="34"/>
      <c r="J1087" s="35" t="s">
        <v>318</v>
      </c>
      <c r="K1087" s="36">
        <v>1</v>
      </c>
      <c r="L1087" s="36">
        <v>18</v>
      </c>
      <c r="M1087" s="37" t="s">
        <v>108</v>
      </c>
      <c r="N1087" s="36"/>
      <c r="O1087" s="36">
        <v>1</v>
      </c>
      <c r="P1087" s="36"/>
      <c r="Q1087" s="37" t="s">
        <v>85</v>
      </c>
      <c r="R1087" s="36"/>
      <c r="S1087" s="36"/>
      <c r="T1087" s="36"/>
      <c r="U1087" s="36"/>
      <c r="V1087" s="36"/>
      <c r="W1087" s="39" t="str">
        <f t="shared" si="550"/>
        <v>НБИбд</v>
      </c>
      <c r="X1087" s="36" t="s">
        <v>127</v>
      </c>
      <c r="Y1087" s="36">
        <v>1</v>
      </c>
      <c r="Z1087" s="36">
        <v>1</v>
      </c>
      <c r="AA1087" s="60">
        <f t="shared" si="551"/>
        <v>12</v>
      </c>
      <c r="AB1087" s="49">
        <v>9</v>
      </c>
      <c r="AC1087" s="49">
        <v>3</v>
      </c>
      <c r="AD1087" s="40">
        <f t="shared" si="552"/>
        <v>12</v>
      </c>
      <c r="AE1087" s="41">
        <f t="shared" si="553"/>
        <v>1</v>
      </c>
      <c r="AF1087" s="41">
        <f t="shared" si="554"/>
        <v>1</v>
      </c>
      <c r="AG1087" s="42" t="s">
        <v>93</v>
      </c>
      <c r="AH1087" s="37" t="s">
        <v>139</v>
      </c>
      <c r="AI1087" s="37" t="s">
        <v>82</v>
      </c>
      <c r="AJ1087" s="43" t="s">
        <v>322</v>
      </c>
      <c r="AK1087" s="37"/>
      <c r="AL1087" s="44">
        <f t="shared" si="555"/>
        <v>0</v>
      </c>
      <c r="AM1087" s="44">
        <f t="shared" si="556"/>
        <v>0</v>
      </c>
      <c r="AN1087" s="44">
        <f t="shared" si="557"/>
        <v>18</v>
      </c>
      <c r="AO1087" s="44">
        <f t="shared" si="558"/>
        <v>3.96</v>
      </c>
      <c r="AP1087" s="44">
        <f t="shared" si="559"/>
        <v>6</v>
      </c>
      <c r="AQ1087" s="44">
        <f t="shared" si="560"/>
        <v>1</v>
      </c>
      <c r="AR1087" s="44">
        <f t="shared" si="561"/>
        <v>0</v>
      </c>
      <c r="AS1087" s="44">
        <f t="shared" si="562"/>
        <v>0</v>
      </c>
      <c r="AT1087" s="44">
        <f t="shared" si="563"/>
        <v>0</v>
      </c>
      <c r="AU1087" s="44">
        <f t="shared" si="564"/>
        <v>0</v>
      </c>
      <c r="AV1087" s="44">
        <f>IF(M1087="ПП",РПП*AA1087*(U1087/1.5),IF(M1087="ВП",ВПр*AA1087*(U1087/1.5),IF(M1087="РПА",РПА*AA1087*(U1087/1.5),IF(M1087="КПА",кпа*AA1087*(U1087/1.5),0))))</f>
        <v>0</v>
      </c>
      <c r="AW1087" s="44">
        <f t="shared" si="565"/>
        <v>0</v>
      </c>
      <c r="AX1087" s="44">
        <f t="shared" si="566"/>
        <v>0</v>
      </c>
      <c r="AY1087" s="44">
        <f t="shared" si="567"/>
        <v>0</v>
      </c>
      <c r="AZ1087" s="44">
        <f t="shared" si="568"/>
        <v>0</v>
      </c>
      <c r="BA1087" s="44">
        <f t="shared" si="569"/>
        <v>0</v>
      </c>
      <c r="BB1087" s="44">
        <f t="shared" si="570"/>
        <v>0</v>
      </c>
      <c r="BC1087" s="44">
        <f t="shared" si="571"/>
        <v>0</v>
      </c>
      <c r="BD1087" s="44">
        <f t="shared" si="572"/>
        <v>0</v>
      </c>
      <c r="BE1087" s="45">
        <f t="shared" si="573"/>
        <v>28.96</v>
      </c>
      <c r="BF1087" s="46"/>
      <c r="BG1087" s="47">
        <f t="shared" si="574"/>
        <v>18</v>
      </c>
      <c r="BH1087" s="47">
        <f t="shared" si="575"/>
        <v>0.5</v>
      </c>
      <c r="BI1087" s="47">
        <f t="shared" si="576"/>
        <v>10.96</v>
      </c>
      <c r="BJ1087" s="48">
        <f t="shared" si="577"/>
        <v>0</v>
      </c>
      <c r="BK1087" s="48">
        <f t="shared" si="578"/>
        <v>0</v>
      </c>
      <c r="BL1087" s="48">
        <f t="shared" si="579"/>
        <v>0</v>
      </c>
    </row>
    <row r="1088" spans="1:64" s="2" customFormat="1" ht="30" customHeight="1">
      <c r="A1088" s="29" t="str">
        <f t="shared" si="546"/>
        <v>Д</v>
      </c>
      <c r="B1088" s="29" t="str">
        <f t="shared" si="547"/>
        <v>Б</v>
      </c>
      <c r="C1088" s="59" t="s">
        <v>125</v>
      </c>
      <c r="D1088" s="31" t="str">
        <f t="shared" si="548"/>
        <v>'38.03.05</v>
      </c>
      <c r="E1088" s="32" t="str">
        <f t="shared" si="549"/>
        <v>Бизнес-информатика</v>
      </c>
      <c r="F1088" s="33" t="s">
        <v>74</v>
      </c>
      <c r="G1088" s="33" t="s">
        <v>75</v>
      </c>
      <c r="H1088" s="34" t="s">
        <v>317</v>
      </c>
      <c r="I1088" s="34"/>
      <c r="J1088" s="35" t="s">
        <v>318</v>
      </c>
      <c r="K1088" s="36">
        <v>1</v>
      </c>
      <c r="L1088" s="36">
        <v>18</v>
      </c>
      <c r="M1088" s="37" t="s">
        <v>108</v>
      </c>
      <c r="N1088" s="36"/>
      <c r="O1088" s="36">
        <v>1</v>
      </c>
      <c r="P1088" s="36"/>
      <c r="Q1088" s="37" t="s">
        <v>85</v>
      </c>
      <c r="R1088" s="36"/>
      <c r="S1088" s="36"/>
      <c r="T1088" s="36"/>
      <c r="U1088" s="36"/>
      <c r="V1088" s="36"/>
      <c r="W1088" s="39" t="str">
        <f t="shared" si="550"/>
        <v>НБИбд</v>
      </c>
      <c r="X1088" s="36" t="s">
        <v>127</v>
      </c>
      <c r="Y1088" s="36">
        <v>1</v>
      </c>
      <c r="Z1088" s="36">
        <v>1</v>
      </c>
      <c r="AA1088" s="60">
        <f t="shared" si="551"/>
        <v>11</v>
      </c>
      <c r="AB1088" s="49">
        <v>9</v>
      </c>
      <c r="AC1088" s="49">
        <v>2</v>
      </c>
      <c r="AD1088" s="40">
        <f t="shared" si="552"/>
        <v>12</v>
      </c>
      <c r="AE1088" s="41">
        <f t="shared" si="553"/>
        <v>0.91666666666666663</v>
      </c>
      <c r="AF1088" s="41">
        <f t="shared" si="554"/>
        <v>0.91666666666666663</v>
      </c>
      <c r="AG1088" s="42" t="s">
        <v>93</v>
      </c>
      <c r="AH1088" s="37" t="s">
        <v>139</v>
      </c>
      <c r="AI1088" s="37" t="s">
        <v>82</v>
      </c>
      <c r="AJ1088" s="43" t="s">
        <v>322</v>
      </c>
      <c r="AK1088" s="37"/>
      <c r="AL1088" s="44">
        <f t="shared" si="555"/>
        <v>0</v>
      </c>
      <c r="AM1088" s="44">
        <f t="shared" si="556"/>
        <v>0</v>
      </c>
      <c r="AN1088" s="44">
        <f t="shared" si="557"/>
        <v>16.5</v>
      </c>
      <c r="AO1088" s="44">
        <f t="shared" si="558"/>
        <v>3.6300000000000003</v>
      </c>
      <c r="AP1088" s="44">
        <f t="shared" si="559"/>
        <v>5.5</v>
      </c>
      <c r="AQ1088" s="44">
        <f t="shared" si="560"/>
        <v>1</v>
      </c>
      <c r="AR1088" s="44">
        <f t="shared" si="561"/>
        <v>0</v>
      </c>
      <c r="AS1088" s="44">
        <f t="shared" si="562"/>
        <v>0</v>
      </c>
      <c r="AT1088" s="44">
        <f t="shared" si="563"/>
        <v>0</v>
      </c>
      <c r="AU1088" s="44">
        <f t="shared" si="564"/>
        <v>0</v>
      </c>
      <c r="AV1088" s="44">
        <f>IF(M1088="ПП",РПП*AA1088*(U1088/1.5),IF(M1088="ВП",ВПр*AA1088*(U1088/1.5),IF(M1088="РПА",РПА*AA1088*(U1088/1.5),IF(M1088="КПА",кпа*AA1088*(U1088/1.5),0))))</f>
        <v>0</v>
      </c>
      <c r="AW1088" s="44">
        <f t="shared" si="565"/>
        <v>0</v>
      </c>
      <c r="AX1088" s="44">
        <f t="shared" si="566"/>
        <v>0</v>
      </c>
      <c r="AY1088" s="44">
        <f t="shared" si="567"/>
        <v>0</v>
      </c>
      <c r="AZ1088" s="44">
        <f t="shared" si="568"/>
        <v>0</v>
      </c>
      <c r="BA1088" s="44">
        <f t="shared" si="569"/>
        <v>0</v>
      </c>
      <c r="BB1088" s="44">
        <f t="shared" si="570"/>
        <v>0</v>
      </c>
      <c r="BC1088" s="44">
        <f t="shared" si="571"/>
        <v>0</v>
      </c>
      <c r="BD1088" s="44">
        <f t="shared" si="572"/>
        <v>0</v>
      </c>
      <c r="BE1088" s="45">
        <f t="shared" si="573"/>
        <v>26.63</v>
      </c>
      <c r="BF1088" s="46"/>
      <c r="BG1088" s="47">
        <f t="shared" si="574"/>
        <v>16.5</v>
      </c>
      <c r="BH1088" s="47">
        <f t="shared" si="575"/>
        <v>0.5</v>
      </c>
      <c r="BI1088" s="47">
        <f t="shared" si="576"/>
        <v>10.130000000000001</v>
      </c>
      <c r="BJ1088" s="48">
        <f t="shared" si="577"/>
        <v>0</v>
      </c>
      <c r="BK1088" s="48">
        <f t="shared" si="578"/>
        <v>0</v>
      </c>
      <c r="BL1088" s="48">
        <f t="shared" si="579"/>
        <v>0</v>
      </c>
    </row>
    <row r="1089" spans="1:64" s="2" customFormat="1" ht="30" customHeight="1">
      <c r="A1089" s="29" t="str">
        <f t="shared" si="546"/>
        <v>Д</v>
      </c>
      <c r="B1089" s="29" t="str">
        <f t="shared" si="547"/>
        <v>Б</v>
      </c>
      <c r="C1089" s="59" t="s">
        <v>125</v>
      </c>
      <c r="D1089" s="31" t="str">
        <f t="shared" si="548"/>
        <v>'38.03.05</v>
      </c>
      <c r="E1089" s="32" t="str">
        <f t="shared" si="549"/>
        <v>Бизнес-информатика</v>
      </c>
      <c r="F1089" s="33" t="s">
        <v>74</v>
      </c>
      <c r="G1089" s="33" t="s">
        <v>75</v>
      </c>
      <c r="H1089" s="34" t="s">
        <v>317</v>
      </c>
      <c r="I1089" s="34"/>
      <c r="J1089" s="35" t="s">
        <v>318</v>
      </c>
      <c r="K1089" s="36">
        <v>1</v>
      </c>
      <c r="L1089" s="36">
        <v>18</v>
      </c>
      <c r="M1089" s="37" t="s">
        <v>108</v>
      </c>
      <c r="N1089" s="36"/>
      <c r="O1089" s="36">
        <v>1</v>
      </c>
      <c r="P1089" s="36"/>
      <c r="Q1089" s="37" t="s">
        <v>85</v>
      </c>
      <c r="R1089" s="36"/>
      <c r="S1089" s="36"/>
      <c r="T1089" s="36"/>
      <c r="U1089" s="36"/>
      <c r="V1089" s="36"/>
      <c r="W1089" s="39" t="str">
        <f t="shared" si="550"/>
        <v>НБИбд</v>
      </c>
      <c r="X1089" s="36" t="s">
        <v>128</v>
      </c>
      <c r="Y1089" s="36">
        <v>1</v>
      </c>
      <c r="Z1089" s="36">
        <v>1</v>
      </c>
      <c r="AA1089" s="60">
        <f t="shared" si="551"/>
        <v>11</v>
      </c>
      <c r="AB1089" s="49">
        <v>9</v>
      </c>
      <c r="AC1089" s="49">
        <v>2</v>
      </c>
      <c r="AD1089" s="40">
        <f t="shared" si="552"/>
        <v>12</v>
      </c>
      <c r="AE1089" s="41">
        <f t="shared" si="553"/>
        <v>0.91666666666666663</v>
      </c>
      <c r="AF1089" s="41">
        <f t="shared" si="554"/>
        <v>0.91666666666666663</v>
      </c>
      <c r="AG1089" s="42" t="s">
        <v>93</v>
      </c>
      <c r="AH1089" s="37" t="s">
        <v>81</v>
      </c>
      <c r="AI1089" s="37" t="s">
        <v>94</v>
      </c>
      <c r="AJ1089" s="43" t="s">
        <v>320</v>
      </c>
      <c r="AK1089" s="37"/>
      <c r="AL1089" s="44">
        <f t="shared" si="555"/>
        <v>0</v>
      </c>
      <c r="AM1089" s="44">
        <f t="shared" si="556"/>
        <v>0</v>
      </c>
      <c r="AN1089" s="44">
        <f t="shared" si="557"/>
        <v>16.5</v>
      </c>
      <c r="AO1089" s="44">
        <f t="shared" si="558"/>
        <v>3.6300000000000003</v>
      </c>
      <c r="AP1089" s="44">
        <f t="shared" si="559"/>
        <v>5.5</v>
      </c>
      <c r="AQ1089" s="44">
        <f t="shared" si="560"/>
        <v>1</v>
      </c>
      <c r="AR1089" s="44">
        <f t="shared" si="561"/>
        <v>0</v>
      </c>
      <c r="AS1089" s="44">
        <f t="shared" si="562"/>
        <v>0</v>
      </c>
      <c r="AT1089" s="44">
        <f t="shared" si="563"/>
        <v>0</v>
      </c>
      <c r="AU1089" s="44">
        <f t="shared" si="564"/>
        <v>0</v>
      </c>
      <c r="AV1089" s="44">
        <f>IF(M1089="ПП",РПП*AA1089*(U1089/1.5),IF(M1089="ВП",ВПр*AA1089*(U1089/1.5),IF(M1089="РПА",РПА*AA1089*(U1089/1.5),IF(M1089="КПА",кпа*AA1089*(U1089/1.5),0))))</f>
        <v>0</v>
      </c>
      <c r="AW1089" s="44">
        <f t="shared" si="565"/>
        <v>0</v>
      </c>
      <c r="AX1089" s="44">
        <f t="shared" si="566"/>
        <v>0</v>
      </c>
      <c r="AY1089" s="44">
        <f t="shared" si="567"/>
        <v>0</v>
      </c>
      <c r="AZ1089" s="44">
        <f t="shared" si="568"/>
        <v>0</v>
      </c>
      <c r="BA1089" s="44">
        <f t="shared" si="569"/>
        <v>0</v>
      </c>
      <c r="BB1089" s="44">
        <f t="shared" si="570"/>
        <v>0</v>
      </c>
      <c r="BC1089" s="44">
        <f t="shared" si="571"/>
        <v>0</v>
      </c>
      <c r="BD1089" s="44">
        <f t="shared" si="572"/>
        <v>0</v>
      </c>
      <c r="BE1089" s="45">
        <f t="shared" si="573"/>
        <v>26.63</v>
      </c>
      <c r="BF1089" s="46"/>
      <c r="BG1089" s="47">
        <f t="shared" si="574"/>
        <v>16.5</v>
      </c>
      <c r="BH1089" s="47">
        <f t="shared" si="575"/>
        <v>0.5</v>
      </c>
      <c r="BI1089" s="47">
        <f t="shared" si="576"/>
        <v>10.130000000000001</v>
      </c>
      <c r="BJ1089" s="48">
        <f t="shared" si="577"/>
        <v>0</v>
      </c>
      <c r="BK1089" s="48">
        <f t="shared" si="578"/>
        <v>0</v>
      </c>
      <c r="BL1089" s="48">
        <f t="shared" si="579"/>
        <v>0</v>
      </c>
    </row>
    <row r="1090" spans="1:64" s="2" customFormat="1" ht="30" customHeight="1">
      <c r="A1090" s="29" t="str">
        <f t="shared" si="546"/>
        <v>Д</v>
      </c>
      <c r="B1090" s="29" t="str">
        <f t="shared" si="547"/>
        <v>Б</v>
      </c>
      <c r="C1090" s="59" t="s">
        <v>125</v>
      </c>
      <c r="D1090" s="31" t="str">
        <f t="shared" si="548"/>
        <v>'38.03.05</v>
      </c>
      <c r="E1090" s="32" t="str">
        <f t="shared" si="549"/>
        <v>Бизнес-информатика</v>
      </c>
      <c r="F1090" s="33" t="s">
        <v>74</v>
      </c>
      <c r="G1090" s="33" t="s">
        <v>75</v>
      </c>
      <c r="H1090" s="34" t="s">
        <v>317</v>
      </c>
      <c r="I1090" s="34"/>
      <c r="J1090" s="35" t="s">
        <v>318</v>
      </c>
      <c r="K1090" s="36">
        <v>1</v>
      </c>
      <c r="L1090" s="36">
        <v>18</v>
      </c>
      <c r="M1090" s="37" t="s">
        <v>108</v>
      </c>
      <c r="N1090" s="36"/>
      <c r="O1090" s="36">
        <v>1</v>
      </c>
      <c r="P1090" s="36"/>
      <c r="Q1090" s="37" t="s">
        <v>85</v>
      </c>
      <c r="R1090" s="36"/>
      <c r="S1090" s="36"/>
      <c r="T1090" s="36"/>
      <c r="U1090" s="36"/>
      <c r="V1090" s="36"/>
      <c r="W1090" s="39" t="str">
        <f t="shared" si="550"/>
        <v>НБИбд</v>
      </c>
      <c r="X1090" s="36" t="s">
        <v>128</v>
      </c>
      <c r="Y1090" s="36">
        <v>1</v>
      </c>
      <c r="Z1090" s="36">
        <v>1</v>
      </c>
      <c r="AA1090" s="60">
        <f t="shared" si="551"/>
        <v>11</v>
      </c>
      <c r="AB1090" s="49">
        <v>9</v>
      </c>
      <c r="AC1090" s="49">
        <v>2</v>
      </c>
      <c r="AD1090" s="40">
        <f t="shared" si="552"/>
        <v>12</v>
      </c>
      <c r="AE1090" s="41">
        <f t="shared" si="553"/>
        <v>0.91666666666666663</v>
      </c>
      <c r="AF1090" s="41">
        <f t="shared" si="554"/>
        <v>0.91666666666666663</v>
      </c>
      <c r="AG1090" s="42" t="s">
        <v>93</v>
      </c>
      <c r="AH1090" s="37" t="s">
        <v>81</v>
      </c>
      <c r="AI1090" s="37" t="s">
        <v>94</v>
      </c>
      <c r="AJ1090" s="43" t="s">
        <v>320</v>
      </c>
      <c r="AK1090" s="37"/>
      <c r="AL1090" s="44">
        <f t="shared" si="555"/>
        <v>0</v>
      </c>
      <c r="AM1090" s="44">
        <f t="shared" si="556"/>
        <v>0</v>
      </c>
      <c r="AN1090" s="44">
        <f t="shared" si="557"/>
        <v>16.5</v>
      </c>
      <c r="AO1090" s="44">
        <f t="shared" si="558"/>
        <v>3.6300000000000003</v>
      </c>
      <c r="AP1090" s="44">
        <f t="shared" si="559"/>
        <v>5.5</v>
      </c>
      <c r="AQ1090" s="44">
        <f t="shared" si="560"/>
        <v>1</v>
      </c>
      <c r="AR1090" s="44">
        <f t="shared" si="561"/>
        <v>0</v>
      </c>
      <c r="AS1090" s="44">
        <f t="shared" si="562"/>
        <v>0</v>
      </c>
      <c r="AT1090" s="44">
        <f t="shared" si="563"/>
        <v>0</v>
      </c>
      <c r="AU1090" s="44">
        <f t="shared" si="564"/>
        <v>0</v>
      </c>
      <c r="AV1090" s="44">
        <f>IF(M1090="ПП",РПП*AA1090*(U1090/1.5),IF(M1090="ВП",ВПр*AA1090*(U1090/1.5),IF(M1090="РПА",РПА*AA1090*(U1090/1.5),IF(M1090="КПА",кпа*AA1090*(U1090/1.5),0))))</f>
        <v>0</v>
      </c>
      <c r="AW1090" s="44">
        <f t="shared" si="565"/>
        <v>0</v>
      </c>
      <c r="AX1090" s="44">
        <f t="shared" si="566"/>
        <v>0</v>
      </c>
      <c r="AY1090" s="44">
        <f t="shared" si="567"/>
        <v>0</v>
      </c>
      <c r="AZ1090" s="44">
        <f t="shared" si="568"/>
        <v>0</v>
      </c>
      <c r="BA1090" s="44">
        <f t="shared" si="569"/>
        <v>0</v>
      </c>
      <c r="BB1090" s="44">
        <f t="shared" si="570"/>
        <v>0</v>
      </c>
      <c r="BC1090" s="44">
        <f t="shared" si="571"/>
        <v>0</v>
      </c>
      <c r="BD1090" s="44">
        <f t="shared" si="572"/>
        <v>0</v>
      </c>
      <c r="BE1090" s="45">
        <f t="shared" si="573"/>
        <v>26.63</v>
      </c>
      <c r="BF1090" s="46"/>
      <c r="BG1090" s="47">
        <f t="shared" si="574"/>
        <v>16.5</v>
      </c>
      <c r="BH1090" s="47">
        <f t="shared" si="575"/>
        <v>0.5</v>
      </c>
      <c r="BI1090" s="47">
        <f t="shared" si="576"/>
        <v>10.130000000000001</v>
      </c>
      <c r="BJ1090" s="48">
        <f t="shared" si="577"/>
        <v>0</v>
      </c>
      <c r="BK1090" s="48">
        <f t="shared" si="578"/>
        <v>0</v>
      </c>
      <c r="BL1090" s="48">
        <f t="shared" si="579"/>
        <v>0</v>
      </c>
    </row>
    <row r="1091" spans="1:64" s="2" customFormat="1" ht="30" customHeight="1">
      <c r="A1091" s="29" t="str">
        <f t="shared" si="546"/>
        <v>Д</v>
      </c>
      <c r="B1091" s="29" t="str">
        <f t="shared" si="547"/>
        <v>Б</v>
      </c>
      <c r="C1091" s="59" t="s">
        <v>125</v>
      </c>
      <c r="D1091" s="31" t="str">
        <f t="shared" si="548"/>
        <v>'38.03.05</v>
      </c>
      <c r="E1091" s="32" t="str">
        <f t="shared" si="549"/>
        <v>Бизнес-информатика</v>
      </c>
      <c r="F1091" s="33" t="s">
        <v>74</v>
      </c>
      <c r="G1091" s="33" t="s">
        <v>75</v>
      </c>
      <c r="H1091" s="34" t="s">
        <v>317</v>
      </c>
      <c r="I1091" s="34"/>
      <c r="J1091" s="35" t="s">
        <v>323</v>
      </c>
      <c r="K1091" s="36">
        <v>3</v>
      </c>
      <c r="L1091" s="36">
        <v>18</v>
      </c>
      <c r="M1091" s="37" t="s">
        <v>78</v>
      </c>
      <c r="N1091" s="36">
        <v>1</v>
      </c>
      <c r="O1091" s="36"/>
      <c r="P1091" s="36"/>
      <c r="Q1091" s="37" t="s">
        <v>91</v>
      </c>
      <c r="R1091" s="36"/>
      <c r="S1091" s="36"/>
      <c r="T1091" s="36"/>
      <c r="U1091" s="36"/>
      <c r="V1091" s="36"/>
      <c r="W1091" s="39" t="str">
        <f t="shared" si="550"/>
        <v>НБИбд</v>
      </c>
      <c r="X1091" s="36" t="s">
        <v>324</v>
      </c>
      <c r="Y1091" s="36">
        <v>6</v>
      </c>
      <c r="Z1091" s="36">
        <v>3</v>
      </c>
      <c r="AA1091" s="60">
        <f t="shared" si="551"/>
        <v>70</v>
      </c>
      <c r="AB1091" s="36">
        <v>56</v>
      </c>
      <c r="AC1091" s="36">
        <v>14</v>
      </c>
      <c r="AD1091" s="40">
        <f t="shared" si="552"/>
        <v>70</v>
      </c>
      <c r="AE1091" s="41">
        <f t="shared" si="553"/>
        <v>1</v>
      </c>
      <c r="AF1091" s="41">
        <f t="shared" si="554"/>
        <v>1</v>
      </c>
      <c r="AG1091" s="42" t="s">
        <v>93</v>
      </c>
      <c r="AH1091" s="37" t="s">
        <v>81</v>
      </c>
      <c r="AI1091" s="37" t="s">
        <v>82</v>
      </c>
      <c r="AJ1091" s="61" t="s">
        <v>325</v>
      </c>
      <c r="AK1091" s="37"/>
      <c r="AL1091" s="44">
        <f t="shared" si="555"/>
        <v>18</v>
      </c>
      <c r="AM1091" s="44">
        <f t="shared" si="556"/>
        <v>0</v>
      </c>
      <c r="AN1091" s="44">
        <f t="shared" si="557"/>
        <v>0</v>
      </c>
      <c r="AO1091" s="44">
        <f t="shared" si="558"/>
        <v>23.1</v>
      </c>
      <c r="AP1091" s="44">
        <f t="shared" si="559"/>
        <v>35</v>
      </c>
      <c r="AQ1091" s="44">
        <f t="shared" si="560"/>
        <v>3</v>
      </c>
      <c r="AR1091" s="44">
        <f t="shared" si="561"/>
        <v>2.7</v>
      </c>
      <c r="AS1091" s="44">
        <f t="shared" si="562"/>
        <v>0</v>
      </c>
      <c r="AT1091" s="44">
        <f t="shared" si="563"/>
        <v>0</v>
      </c>
      <c r="AU1091" s="44">
        <f t="shared" si="564"/>
        <v>0</v>
      </c>
      <c r="AV1091" s="44">
        <f>IF(M1091="ПП",РПП*AA1091*(U1091/1.5),IF(M1091="ВП",ВПр*AA1091*(U1091/1.5),IF(M1091="РПА",РПА*AA1091*(U1091/1.5),IF(M1091="КПА",кпа*AA1091*(U1091/1.5),0))))</f>
        <v>0</v>
      </c>
      <c r="AW1091" s="44">
        <f t="shared" si="565"/>
        <v>0</v>
      </c>
      <c r="AX1091" s="44">
        <f t="shared" si="566"/>
        <v>0</v>
      </c>
      <c r="AY1091" s="44">
        <f t="shared" si="567"/>
        <v>0</v>
      </c>
      <c r="AZ1091" s="44">
        <f t="shared" si="568"/>
        <v>0</v>
      </c>
      <c r="BA1091" s="44">
        <f t="shared" si="569"/>
        <v>0</v>
      </c>
      <c r="BB1091" s="44">
        <f t="shared" si="570"/>
        <v>0</v>
      </c>
      <c r="BC1091" s="44">
        <f t="shared" si="571"/>
        <v>0</v>
      </c>
      <c r="BD1091" s="44">
        <f t="shared" si="572"/>
        <v>0</v>
      </c>
      <c r="BE1091" s="45">
        <f t="shared" si="573"/>
        <v>81.8</v>
      </c>
      <c r="BF1091" s="46"/>
      <c r="BG1091" s="47">
        <f t="shared" si="574"/>
        <v>18</v>
      </c>
      <c r="BH1091" s="47">
        <f t="shared" si="575"/>
        <v>0.5</v>
      </c>
      <c r="BI1091" s="47">
        <f t="shared" si="576"/>
        <v>63.800000000000004</v>
      </c>
      <c r="BJ1091" s="48">
        <f t="shared" si="577"/>
        <v>0</v>
      </c>
      <c r="BK1091" s="48">
        <f t="shared" si="578"/>
        <v>0</v>
      </c>
      <c r="BL1091" s="48">
        <f t="shared" si="579"/>
        <v>0</v>
      </c>
    </row>
    <row r="1092" spans="1:64" s="2" customFormat="1" ht="30" customHeight="1">
      <c r="A1092" s="29" t="str">
        <f t="shared" si="546"/>
        <v>Д</v>
      </c>
      <c r="B1092" s="29" t="str">
        <f t="shared" si="547"/>
        <v>Б</v>
      </c>
      <c r="C1092" s="59" t="s">
        <v>125</v>
      </c>
      <c r="D1092" s="31" t="str">
        <f t="shared" si="548"/>
        <v>'38.03.05</v>
      </c>
      <c r="E1092" s="32" t="str">
        <f t="shared" si="549"/>
        <v>Бизнес-информатика</v>
      </c>
      <c r="F1092" s="33" t="s">
        <v>74</v>
      </c>
      <c r="G1092" s="33" t="s">
        <v>75</v>
      </c>
      <c r="H1092" s="34" t="s">
        <v>317</v>
      </c>
      <c r="I1092" s="34"/>
      <c r="J1092" s="35" t="s">
        <v>323</v>
      </c>
      <c r="K1092" s="36">
        <v>3</v>
      </c>
      <c r="L1092" s="36">
        <v>18</v>
      </c>
      <c r="M1092" s="37" t="s">
        <v>84</v>
      </c>
      <c r="N1092" s="36"/>
      <c r="O1092" s="36"/>
      <c r="P1092" s="36">
        <v>1</v>
      </c>
      <c r="Q1092" s="37"/>
      <c r="R1092" s="36"/>
      <c r="S1092" s="36"/>
      <c r="T1092" s="36"/>
      <c r="U1092" s="36"/>
      <c r="V1092" s="36"/>
      <c r="W1092" s="39" t="str">
        <f t="shared" si="550"/>
        <v>НБИбд</v>
      </c>
      <c r="X1092" s="36" t="s">
        <v>116</v>
      </c>
      <c r="Y1092" s="36"/>
      <c r="Z1092" s="36">
        <v>1</v>
      </c>
      <c r="AA1092" s="60">
        <f t="shared" si="551"/>
        <v>24</v>
      </c>
      <c r="AB1092" s="49">
        <v>19</v>
      </c>
      <c r="AC1092" s="49">
        <v>5</v>
      </c>
      <c r="AD1092" s="40">
        <f t="shared" si="552"/>
        <v>24</v>
      </c>
      <c r="AE1092" s="41">
        <f t="shared" si="553"/>
        <v>1</v>
      </c>
      <c r="AF1092" s="41">
        <f t="shared" si="554"/>
        <v>1</v>
      </c>
      <c r="AG1092" s="42" t="s">
        <v>93</v>
      </c>
      <c r="AH1092" s="37" t="s">
        <v>81</v>
      </c>
      <c r="AI1092" s="37" t="s">
        <v>82</v>
      </c>
      <c r="AJ1092" s="61" t="s">
        <v>325</v>
      </c>
      <c r="AK1092" s="37"/>
      <c r="AL1092" s="44">
        <f t="shared" si="555"/>
        <v>0</v>
      </c>
      <c r="AM1092" s="44">
        <f t="shared" si="556"/>
        <v>18</v>
      </c>
      <c r="AN1092" s="44">
        <f t="shared" si="557"/>
        <v>0</v>
      </c>
      <c r="AO1092" s="44">
        <f t="shared" si="558"/>
        <v>0</v>
      </c>
      <c r="AP1092" s="44">
        <f t="shared" si="559"/>
        <v>0</v>
      </c>
      <c r="AQ1092" s="44">
        <f t="shared" si="560"/>
        <v>0</v>
      </c>
      <c r="AR1092" s="44">
        <f t="shared" si="561"/>
        <v>0</v>
      </c>
      <c r="AS1092" s="44">
        <f t="shared" si="562"/>
        <v>0</v>
      </c>
      <c r="AT1092" s="44">
        <f t="shared" si="563"/>
        <v>0</v>
      </c>
      <c r="AU1092" s="44">
        <f t="shared" si="564"/>
        <v>0</v>
      </c>
      <c r="AV1092" s="44">
        <f>IF(M1092="ПП",РПП*AA1092*(U1092/1.5),IF(M1092="ВП",ВПр*AA1092*(U1092/1.5),IF(M1092="РПА",РПА*AA1092*(U1092/1.5),IF(M1092="КПА",кпа*AA1092*(U1092/1.5),0))))</f>
        <v>0</v>
      </c>
      <c r="AW1092" s="44">
        <f t="shared" si="565"/>
        <v>0</v>
      </c>
      <c r="AX1092" s="44">
        <f t="shared" si="566"/>
        <v>0</v>
      </c>
      <c r="AY1092" s="44">
        <f t="shared" si="567"/>
        <v>0</v>
      </c>
      <c r="AZ1092" s="44">
        <f t="shared" si="568"/>
        <v>0</v>
      </c>
      <c r="BA1092" s="44">
        <f t="shared" si="569"/>
        <v>0</v>
      </c>
      <c r="BB1092" s="44">
        <f t="shared" si="570"/>
        <v>0</v>
      </c>
      <c r="BC1092" s="44">
        <f t="shared" si="571"/>
        <v>0</v>
      </c>
      <c r="BD1092" s="44">
        <f t="shared" si="572"/>
        <v>0</v>
      </c>
      <c r="BE1092" s="45">
        <f t="shared" si="573"/>
        <v>18</v>
      </c>
      <c r="BF1092" s="46"/>
      <c r="BG1092" s="47">
        <f t="shared" si="574"/>
        <v>18</v>
      </c>
      <c r="BH1092" s="47">
        <f t="shared" si="575"/>
        <v>0.5</v>
      </c>
      <c r="BI1092" s="47">
        <f t="shared" si="576"/>
        <v>0</v>
      </c>
      <c r="BJ1092" s="48">
        <f t="shared" si="577"/>
        <v>0</v>
      </c>
      <c r="BK1092" s="48">
        <f t="shared" si="578"/>
        <v>0</v>
      </c>
      <c r="BL1092" s="48">
        <f t="shared" si="579"/>
        <v>0</v>
      </c>
    </row>
    <row r="1093" spans="1:64" s="2" customFormat="1" ht="30" customHeight="1">
      <c r="A1093" s="29" t="str">
        <f t="shared" si="546"/>
        <v>Д</v>
      </c>
      <c r="B1093" s="29" t="str">
        <f t="shared" si="547"/>
        <v>Б</v>
      </c>
      <c r="C1093" s="59" t="s">
        <v>125</v>
      </c>
      <c r="D1093" s="31" t="str">
        <f t="shared" si="548"/>
        <v>'38.03.05</v>
      </c>
      <c r="E1093" s="32" t="str">
        <f t="shared" si="549"/>
        <v>Бизнес-информатика</v>
      </c>
      <c r="F1093" s="33" t="s">
        <v>74</v>
      </c>
      <c r="G1093" s="33" t="s">
        <v>75</v>
      </c>
      <c r="H1093" s="34" t="s">
        <v>317</v>
      </c>
      <c r="I1093" s="34"/>
      <c r="J1093" s="35" t="s">
        <v>323</v>
      </c>
      <c r="K1093" s="36">
        <v>3</v>
      </c>
      <c r="L1093" s="36">
        <v>18</v>
      </c>
      <c r="M1093" s="37" t="s">
        <v>84</v>
      </c>
      <c r="N1093" s="36"/>
      <c r="O1093" s="36"/>
      <c r="P1093" s="36">
        <v>1</v>
      </c>
      <c r="Q1093" s="37"/>
      <c r="R1093" s="36"/>
      <c r="S1093" s="36"/>
      <c r="T1093" s="36"/>
      <c r="U1093" s="36"/>
      <c r="V1093" s="36"/>
      <c r="W1093" s="39" t="str">
        <f t="shared" si="550"/>
        <v>НБИбд</v>
      </c>
      <c r="X1093" s="36" t="s">
        <v>133</v>
      </c>
      <c r="Y1093" s="36"/>
      <c r="Z1093" s="36">
        <v>1</v>
      </c>
      <c r="AA1093" s="60">
        <f t="shared" si="551"/>
        <v>23</v>
      </c>
      <c r="AB1093" s="49">
        <v>19</v>
      </c>
      <c r="AC1093" s="49">
        <v>4</v>
      </c>
      <c r="AD1093" s="40">
        <f t="shared" si="552"/>
        <v>24</v>
      </c>
      <c r="AE1093" s="41">
        <f t="shared" si="553"/>
        <v>0.95833333333333337</v>
      </c>
      <c r="AF1093" s="41">
        <f t="shared" si="554"/>
        <v>0.95833333333333337</v>
      </c>
      <c r="AG1093" s="42" t="s">
        <v>93</v>
      </c>
      <c r="AH1093" s="37" t="s">
        <v>81</v>
      </c>
      <c r="AI1093" s="37" t="s">
        <v>82</v>
      </c>
      <c r="AJ1093" s="61" t="s">
        <v>325</v>
      </c>
      <c r="AK1093" s="37"/>
      <c r="AL1093" s="44">
        <f t="shared" si="555"/>
        <v>0</v>
      </c>
      <c r="AM1093" s="44">
        <f t="shared" si="556"/>
        <v>17.25</v>
      </c>
      <c r="AN1093" s="44">
        <f t="shared" si="557"/>
        <v>0</v>
      </c>
      <c r="AO1093" s="44">
        <f t="shared" si="558"/>
        <v>0</v>
      </c>
      <c r="AP1093" s="44">
        <f t="shared" si="559"/>
        <v>0</v>
      </c>
      <c r="AQ1093" s="44">
        <f t="shared" si="560"/>
        <v>0</v>
      </c>
      <c r="AR1093" s="44">
        <f t="shared" si="561"/>
        <v>0</v>
      </c>
      <c r="AS1093" s="44">
        <f t="shared" si="562"/>
        <v>0</v>
      </c>
      <c r="AT1093" s="44">
        <f t="shared" si="563"/>
        <v>0</v>
      </c>
      <c r="AU1093" s="44">
        <f t="shared" si="564"/>
        <v>0</v>
      </c>
      <c r="AV1093" s="44">
        <f>IF(M1093="ПП",РПП*AA1093*(U1093/1.5),IF(M1093="ВП",ВПр*AA1093*(U1093/1.5),IF(M1093="РПА",РПА*AA1093*(U1093/1.5),IF(M1093="КПА",кпа*AA1093*(U1093/1.5),0))))</f>
        <v>0</v>
      </c>
      <c r="AW1093" s="44">
        <f t="shared" si="565"/>
        <v>0</v>
      </c>
      <c r="AX1093" s="44">
        <f t="shared" si="566"/>
        <v>0</v>
      </c>
      <c r="AY1093" s="44">
        <f t="shared" si="567"/>
        <v>0</v>
      </c>
      <c r="AZ1093" s="44">
        <f t="shared" si="568"/>
        <v>0</v>
      </c>
      <c r="BA1093" s="44">
        <f t="shared" si="569"/>
        <v>0</v>
      </c>
      <c r="BB1093" s="44">
        <f t="shared" si="570"/>
        <v>0</v>
      </c>
      <c r="BC1093" s="44">
        <f t="shared" si="571"/>
        <v>0</v>
      </c>
      <c r="BD1093" s="44">
        <f t="shared" si="572"/>
        <v>0</v>
      </c>
      <c r="BE1093" s="45">
        <f t="shared" si="573"/>
        <v>17.25</v>
      </c>
      <c r="BF1093" s="46"/>
      <c r="BG1093" s="47">
        <f t="shared" si="574"/>
        <v>17.25</v>
      </c>
      <c r="BH1093" s="47">
        <f t="shared" si="575"/>
        <v>0.5</v>
      </c>
      <c r="BI1093" s="47">
        <f t="shared" si="576"/>
        <v>0</v>
      </c>
      <c r="BJ1093" s="48">
        <f t="shared" si="577"/>
        <v>0</v>
      </c>
      <c r="BK1093" s="48">
        <f t="shared" si="578"/>
        <v>0</v>
      </c>
      <c r="BL1093" s="48">
        <f t="shared" si="579"/>
        <v>0</v>
      </c>
    </row>
    <row r="1094" spans="1:64" s="2" customFormat="1" ht="30" customHeight="1">
      <c r="A1094" s="29" t="str">
        <f t="shared" ref="A1094:A1157" si="580">IF(C1094&gt;0, VLOOKUP(C1094,Код_ООП,12,FALSE()),0)</f>
        <v>Д</v>
      </c>
      <c r="B1094" s="29" t="str">
        <f t="shared" ref="B1094:B1157" si="581">IF(C1094&gt;0, VLOOKUP(C1094,Код_ООП,11,FALSE()),0)</f>
        <v>Б</v>
      </c>
      <c r="C1094" s="59" t="s">
        <v>125</v>
      </c>
      <c r="D1094" s="31" t="str">
        <f t="shared" ref="D1094:D1157" si="582">IF(C1094&gt;0, VLOOKUP(C1094,Код_ООП,2,FALSE()),0)</f>
        <v>'38.03.05</v>
      </c>
      <c r="E1094" s="32" t="str">
        <f t="shared" ref="E1094:E1157" si="583">IF(C1094&gt;0, VLOOKUP(C1094,Код_ООП,8,FALSE()),0)</f>
        <v>Бизнес-информатика</v>
      </c>
      <c r="F1094" s="33" t="s">
        <v>74</v>
      </c>
      <c r="G1094" s="33" t="s">
        <v>75</v>
      </c>
      <c r="H1094" s="34" t="s">
        <v>317</v>
      </c>
      <c r="I1094" s="34"/>
      <c r="J1094" s="35" t="s">
        <v>323</v>
      </c>
      <c r="K1094" s="36">
        <v>3</v>
      </c>
      <c r="L1094" s="36">
        <v>18</v>
      </c>
      <c r="M1094" s="37" t="s">
        <v>84</v>
      </c>
      <c r="N1094" s="36"/>
      <c r="O1094" s="36"/>
      <c r="P1094" s="36">
        <v>1</v>
      </c>
      <c r="Q1094" s="37"/>
      <c r="R1094" s="36"/>
      <c r="S1094" s="36"/>
      <c r="T1094" s="36"/>
      <c r="U1094" s="36"/>
      <c r="V1094" s="36"/>
      <c r="W1094" s="39" t="str">
        <f t="shared" ref="W1094:W1157" si="584">MID(C1094,1,5)</f>
        <v>НБИбд</v>
      </c>
      <c r="X1094" s="36" t="s">
        <v>134</v>
      </c>
      <c r="Y1094" s="36"/>
      <c r="Z1094" s="36">
        <v>1</v>
      </c>
      <c r="AA1094" s="60">
        <f t="shared" ref="AA1094:AA1157" si="585">AB1094+AC1094</f>
        <v>23</v>
      </c>
      <c r="AB1094" s="49">
        <v>18</v>
      </c>
      <c r="AC1094" s="49">
        <v>5</v>
      </c>
      <c r="AD1094" s="40">
        <f t="shared" ref="AD1094:AD1157" si="586">IF(M1094="сп",6,IF(M1094="клн",8,IF(OR(M1094="лаб",M1094="ия"),12,IF(OR(M1094="пр",M1094="ТЕСТ"),IF(OR(B1094="Б",B1094="С"),24,12),IF(M1094="лек",AA1094,1)))))</f>
        <v>24</v>
      </c>
      <c r="AE1094" s="41">
        <f t="shared" ref="AE1094:AE1157" si="587">IF(AF1094&gt;1,1,AF1094)</f>
        <v>0.95833333333333337</v>
      </c>
      <c r="AF1094" s="41">
        <f t="shared" ref="AF1094:AF1157" si="588">AA1094/AD1094</f>
        <v>0.95833333333333337</v>
      </c>
      <c r="AG1094" s="42" t="s">
        <v>93</v>
      </c>
      <c r="AH1094" s="37" t="s">
        <v>81</v>
      </c>
      <c r="AI1094" s="37" t="s">
        <v>82</v>
      </c>
      <c r="AJ1094" s="61" t="s">
        <v>325</v>
      </c>
      <c r="AK1094" s="37"/>
      <c r="AL1094" s="44">
        <f t="shared" ref="AL1094:AL1157" si="589">IF(OR(M1094="лек",M1094="ТУИС"),(IF(NOT(B1094="ЦМ"),N1094*L1094,0)),0)</f>
        <v>0</v>
      </c>
      <c r="AM1094" s="44">
        <f t="shared" ref="AM1094:AM1157" si="590">IF(OR(M1094="пр",M1094="ия",M1094="сп"),P1094*AE1094*L1094,0)</f>
        <v>17.25</v>
      </c>
      <c r="AN1094" s="44">
        <f t="shared" ref="AN1094:AN1157" si="591">IF(OR(M1094="лаб",M1094="клн"),O1094*AE1094*L1094,0)</f>
        <v>0</v>
      </c>
      <c r="AO1094" s="44">
        <f t="shared" ref="AO1094:AO1157" si="592">IF((AND(OR(K1094=1,K1094=2,K1094=3,K1094=4,K1094=5,K1094=6,K1094=7,K1094=8,K1094=9,K1094=10,K1094=11,K1094=12),OR(Q1094="Зач",Q1094="Экз"))),ТКиРА*AA1094,0)+IF(SUM(N1094:P1094)&lt;&gt;0,IF(Q1094="ТК",ТКиРА*AA1094,0),0)</f>
        <v>0</v>
      </c>
      <c r="AP1094" s="44">
        <f t="shared" ref="AP1094:AP1157" si="593">IF(SUM(O1094:P1094)&lt;&gt;0,IF(Q1094="Зач",ПАБРС*AA1094,0),0)+IF(N1094&lt;&gt;0,IF(Q1094="Экз",ПАБРС*AA1094,0),0)</f>
        <v>0</v>
      </c>
      <c r="AQ1094" s="44">
        <f t="shared" ref="AQ1094:AQ1157" si="594">IF(AP1094&lt;&gt;0,ОфВед*(IF(OR(M1094="лек",M1094="лаб"),Z1094,AE1094)),0)</f>
        <v>0</v>
      </c>
      <c r="AR1094" s="44">
        <f t="shared" ref="AR1094:AR1157" si="595">IF(A1094="Д",ТКЛД,IF(A1094="В",ТКЛВ,IF(A1094="З",ТКЛЗ,0)))*AL1094*Z1094</f>
        <v>0</v>
      </c>
      <c r="AS1094" s="44">
        <f t="shared" ref="AS1094:AS1157" si="596">IF(OR(M1094="лаб",M1094="пр"),IF(R1094="К",AA1094*ВПКР,IF(R1094="М",AA1094*ВПИБ,0)),0)</f>
        <v>0</v>
      </c>
      <c r="AT1094" s="44">
        <f t="shared" ref="AT1094:AT1157" si="597">IF(OR(M1094="лаб",M1094="пр"),IF(S1094="К",AA1094*ВПКП,0),0)</f>
        <v>0</v>
      </c>
      <c r="AU1094" s="44">
        <f t="shared" ref="AU1094:AU1157" si="598">IF(M1094="УП",T1094/1.5*AA1094*РУП,IF(M1094="УПМ",T1094/1.5*AA1094*РУПЛеч,0))</f>
        <v>0</v>
      </c>
      <c r="AV1094" s="44">
        <f>IF(M1094="ПП",РПП*AA1094*(U1094/1.5),IF(M1094="ВП",ВПр*AA1094*(U1094/1.5),IF(M1094="РПА",РПА*AA1094*(U1094/1.5),IF(M1094="КПА",кпа*AA1094*(U1094/1.5),0))))</f>
        <v>0</v>
      </c>
      <c r="AW1094" s="44">
        <f t="shared" ref="AW1094:AW1157" si="599">IF(M1094="НР",(AB1094*НИРМ+AC1094*НИРМИн)*(V1094/1.5),IF(M1094="НИ",(AB1094*НИРА+AC1094*НИРАИ)*(V1094/1.5),0))</f>
        <v>0</v>
      </c>
      <c r="AX1094" s="44">
        <f t="shared" ref="AX1094:AX1157" si="600">IF(AND(M1094="ЦП",B1094="ЦМ"),AA1094*ЦП,0)</f>
        <v>0</v>
      </c>
      <c r="AY1094" s="44">
        <f t="shared" ref="AY1094:AY1157" si="601">IF(B1094="А",IF(M1094="РР",AA1094*РефАсп,IF(M1094="РРФ",AA1094*РефФил,0)),0)</f>
        <v>0</v>
      </c>
      <c r="AZ1094" s="44">
        <f t="shared" ref="AZ1094:AZ1157" si="602">IF(AND(Q1094="КЭ",M1094="ЧК"),AA1094*КдЭк,0)</f>
        <v>0</v>
      </c>
      <c r="BA1094" s="44">
        <f t="shared" ref="BA1094:BA1158" si="603">IF(AND(M1094="НКД",B1094="Д"),AA1094*НКД,0)+IF(AND(M1094="РПЛ",B1094="А"),AA1094*РукПЛ,0)+IF(AND(M1094="РСтж",B1094="А"),AB1094*РукСт+AC1094*РукИСт,0)+IF(M1094="ФГТ",AB1094*РукРФа+AC1094*РукИна,0)</f>
        <v>0</v>
      </c>
      <c r="BB1094" s="44">
        <f t="shared" ref="BB1094:BB1157" si="604">IF(M1094="РК",IF(OR(B1094="С",B1094="М"),(AB1094*РСМ+AC1094*РСМИ),0),0)+IF(M1094="РК",IF(B1094="Б",(AB1094*РБ+AC1094*РБИ),0),0)+IF(M1094="РК",IF(B1094="А",(AB1094*РНКР+AC1094*РНКРИн),0),0)+IF(AND(Q1094="ПАкр"),AA1094*0.3)</f>
        <v>0</v>
      </c>
      <c r="BC1094" s="44">
        <f t="shared" ref="BC1094:BC1157" si="605">IF(M1094="РДП",IF(B1094="А",AA1094*РРА,IF(OR(B1094="С",B1094="М"),AA1094*РРСМ,IF(B1094="Б",AA1094*РРБ,0))),IF(M1094="РДИ",AA1094*РДП,0))</f>
        <v>0</v>
      </c>
      <c r="BD1094" s="44">
        <f t="shared" ref="BD1094:BD1157" si="606">IF(M1094="ЧГ",AA1094*ЧГ,IF(M1094="ПГ",AA1094*ПГ,IF(M1094="ТЕСТ",ТГИЭ*AF1094,IF(M1094="СГ",AA1094*СГ,0))))</f>
        <v>0</v>
      </c>
      <c r="BE1094" s="45">
        <f t="shared" ref="BE1094:BE1157" si="607">SUM(AL1094:BD1094)</f>
        <v>17.25</v>
      </c>
      <c r="BF1094" s="46"/>
      <c r="BG1094" s="47">
        <f t="shared" ref="BG1094:BG1157" si="608">IF(OR(K1094="1;1",K1094="1;2",K1094=1,K1094="3;1",K1094="3;2",K1094=3,K1094="5;1",K1094="5;2",K1094=5,K1094="7;1",K1094="7;2",K1094=7,K1094="9;1",K1094="9;2",K1094=9,K1094=11),SUM(AL1094:AN1094),0)</f>
        <v>17.25</v>
      </c>
      <c r="BH1094" s="47">
        <f t="shared" ref="BH1094:BH1157" si="609">IF(BG1094&lt;&gt;0,SUM(N1094:P1094)/2,0)</f>
        <v>0.5</v>
      </c>
      <c r="BI1094" s="47">
        <f t="shared" ref="BI1094:BI1157" si="610">IF(OR(K1094="1;1",K1094="1;2",K1094=1,K1094="3;1",K1094="3;2",K1094=3,K1094="5;1",K1094="5;2",K1094=5,K1094="7;1",K1094="7;2",K1094=7,K1094="9;1",K1094="9;2",K1094=9,K1094=11),SUM(AO1094:BD1094),0)</f>
        <v>0</v>
      </c>
      <c r="BJ1094" s="48">
        <f t="shared" ref="BJ1094:BJ1157" si="611">IF(OR(K1094="2;3",K1094="2;4",K1094=2,K1094="4;3",K1094="4;4",K1094=4,K1094="6;3",K1094="6;4",K1094=6,K1094="8;3",K1094="8;4",K1094=8,K1094="10;3",K1094="10;4",K1094=10,K1094=12),SUM(AL1094:AN1094),0)</f>
        <v>0</v>
      </c>
      <c r="BK1094" s="48">
        <f t="shared" ref="BK1094:BK1157" si="612">IF(BJ1094&lt;&gt;0,SUM(N1094:P1094)/2,0)</f>
        <v>0</v>
      </c>
      <c r="BL1094" s="48">
        <f t="shared" ref="BL1094:BL1157" si="613">IF(OR(K1094="2;3",K1094="2;4",K1094=2,K1094="4;3",K1094="4;4",K1094=4,K1094="6;3",K1094="6;4",K1094=6,K1094="8;3",K1094="8;4",K1094=8,K1094="10;3",K1094="10;4",K1094=10,K1094=12),SUM(AO1094:BD1094),0)</f>
        <v>0</v>
      </c>
    </row>
    <row r="1095" spans="1:64" s="2" customFormat="1" ht="30" customHeight="1">
      <c r="A1095" s="29" t="str">
        <f t="shared" si="580"/>
        <v>Д</v>
      </c>
      <c r="B1095" s="29" t="str">
        <f t="shared" si="581"/>
        <v>Б</v>
      </c>
      <c r="C1095" s="59" t="s">
        <v>125</v>
      </c>
      <c r="D1095" s="31" t="str">
        <f t="shared" si="582"/>
        <v>'38.03.05</v>
      </c>
      <c r="E1095" s="32" t="str">
        <f t="shared" si="583"/>
        <v>Бизнес-информатика</v>
      </c>
      <c r="F1095" s="33" t="s">
        <v>74</v>
      </c>
      <c r="G1095" s="33" t="s">
        <v>75</v>
      </c>
      <c r="H1095" s="34" t="s">
        <v>317</v>
      </c>
      <c r="I1095" s="34"/>
      <c r="J1095" s="35" t="s">
        <v>326</v>
      </c>
      <c r="K1095" s="36">
        <v>3</v>
      </c>
      <c r="L1095" s="36">
        <v>18</v>
      </c>
      <c r="M1095" s="37" t="s">
        <v>78</v>
      </c>
      <c r="N1095" s="36">
        <v>1</v>
      </c>
      <c r="O1095" s="36"/>
      <c r="P1095" s="36"/>
      <c r="Q1095" s="37"/>
      <c r="R1095" s="36"/>
      <c r="S1095" s="36"/>
      <c r="T1095" s="36"/>
      <c r="U1095" s="36"/>
      <c r="V1095" s="36"/>
      <c r="W1095" s="39" t="str">
        <f t="shared" si="584"/>
        <v>НБИбд</v>
      </c>
      <c r="X1095" s="36" t="s">
        <v>324</v>
      </c>
      <c r="Y1095" s="36">
        <v>6</v>
      </c>
      <c r="Z1095" s="36">
        <v>3</v>
      </c>
      <c r="AA1095" s="60">
        <f t="shared" si="585"/>
        <v>70</v>
      </c>
      <c r="AB1095" s="36">
        <v>56</v>
      </c>
      <c r="AC1095" s="36">
        <v>14</v>
      </c>
      <c r="AD1095" s="40">
        <f t="shared" si="586"/>
        <v>70</v>
      </c>
      <c r="AE1095" s="41">
        <f t="shared" si="587"/>
        <v>1</v>
      </c>
      <c r="AF1095" s="41">
        <f t="shared" si="588"/>
        <v>1</v>
      </c>
      <c r="AG1095" s="42" t="s">
        <v>93</v>
      </c>
      <c r="AH1095" s="37" t="s">
        <v>81</v>
      </c>
      <c r="AI1095" s="37" t="s">
        <v>94</v>
      </c>
      <c r="AJ1095" s="61" t="s">
        <v>320</v>
      </c>
      <c r="AK1095" s="37"/>
      <c r="AL1095" s="44">
        <f t="shared" si="589"/>
        <v>18</v>
      </c>
      <c r="AM1095" s="44">
        <f t="shared" si="590"/>
        <v>0</v>
      </c>
      <c r="AN1095" s="44">
        <f t="shared" si="591"/>
        <v>0</v>
      </c>
      <c r="AO1095" s="44">
        <f t="shared" si="592"/>
        <v>0</v>
      </c>
      <c r="AP1095" s="44">
        <f t="shared" si="593"/>
        <v>0</v>
      </c>
      <c r="AQ1095" s="44">
        <f t="shared" si="594"/>
        <v>0</v>
      </c>
      <c r="AR1095" s="44">
        <f t="shared" si="595"/>
        <v>2.7</v>
      </c>
      <c r="AS1095" s="44">
        <f t="shared" si="596"/>
        <v>0</v>
      </c>
      <c r="AT1095" s="44">
        <f t="shared" si="597"/>
        <v>0</v>
      </c>
      <c r="AU1095" s="44">
        <f t="shared" si="598"/>
        <v>0</v>
      </c>
      <c r="AV1095" s="44">
        <f>IF(M1095="ПП",РПП*AA1095*(U1095/1.5),IF(M1095="ВП",ВПр*AA1095*(U1095/1.5),IF(M1095="РПА",РПА*AA1095*(U1095/1.5),IF(M1095="КПА",кпа*AA1095*(U1095/1.5),0))))</f>
        <v>0</v>
      </c>
      <c r="AW1095" s="44">
        <f t="shared" si="599"/>
        <v>0</v>
      </c>
      <c r="AX1095" s="44">
        <f t="shared" si="600"/>
        <v>0</v>
      </c>
      <c r="AY1095" s="44">
        <f t="shared" si="601"/>
        <v>0</v>
      </c>
      <c r="AZ1095" s="44">
        <f t="shared" si="602"/>
        <v>0</v>
      </c>
      <c r="BA1095" s="44">
        <f t="shared" si="603"/>
        <v>0</v>
      </c>
      <c r="BB1095" s="44">
        <f t="shared" si="604"/>
        <v>0</v>
      </c>
      <c r="BC1095" s="44">
        <f t="shared" si="605"/>
        <v>0</v>
      </c>
      <c r="BD1095" s="44">
        <f t="shared" si="606"/>
        <v>0</v>
      </c>
      <c r="BE1095" s="45">
        <f t="shared" si="607"/>
        <v>20.7</v>
      </c>
      <c r="BF1095" s="46"/>
      <c r="BG1095" s="47">
        <f t="shared" si="608"/>
        <v>18</v>
      </c>
      <c r="BH1095" s="47">
        <f t="shared" si="609"/>
        <v>0.5</v>
      </c>
      <c r="BI1095" s="47">
        <f t="shared" si="610"/>
        <v>2.7</v>
      </c>
      <c r="BJ1095" s="48">
        <f t="shared" si="611"/>
        <v>0</v>
      </c>
      <c r="BK1095" s="48">
        <f t="shared" si="612"/>
        <v>0</v>
      </c>
      <c r="BL1095" s="48">
        <f t="shared" si="613"/>
        <v>0</v>
      </c>
    </row>
    <row r="1096" spans="1:64" s="2" customFormat="1" ht="30" customHeight="1">
      <c r="A1096" s="29" t="str">
        <f t="shared" si="580"/>
        <v>Д</v>
      </c>
      <c r="B1096" s="29" t="str">
        <f t="shared" si="581"/>
        <v>Б</v>
      </c>
      <c r="C1096" s="59" t="s">
        <v>125</v>
      </c>
      <c r="D1096" s="31" t="str">
        <f t="shared" si="582"/>
        <v>'38.03.05</v>
      </c>
      <c r="E1096" s="32" t="str">
        <f t="shared" si="583"/>
        <v>Бизнес-информатика</v>
      </c>
      <c r="F1096" s="33" t="s">
        <v>74</v>
      </c>
      <c r="G1096" s="33" t="s">
        <v>75</v>
      </c>
      <c r="H1096" s="34" t="s">
        <v>317</v>
      </c>
      <c r="I1096" s="34"/>
      <c r="J1096" s="35" t="s">
        <v>326</v>
      </c>
      <c r="K1096" s="36">
        <v>3</v>
      </c>
      <c r="L1096" s="36">
        <v>18</v>
      </c>
      <c r="M1096" s="37" t="s">
        <v>108</v>
      </c>
      <c r="N1096" s="36"/>
      <c r="O1096" s="36">
        <v>1</v>
      </c>
      <c r="P1096" s="36"/>
      <c r="Q1096" s="37" t="s">
        <v>85</v>
      </c>
      <c r="R1096" s="36"/>
      <c r="S1096" s="36"/>
      <c r="T1096" s="36"/>
      <c r="U1096" s="36"/>
      <c r="V1096" s="36"/>
      <c r="W1096" s="39" t="str">
        <f t="shared" si="584"/>
        <v>НБИбд</v>
      </c>
      <c r="X1096" s="36" t="s">
        <v>116</v>
      </c>
      <c r="Y1096" s="36">
        <v>1</v>
      </c>
      <c r="Z1096" s="36">
        <v>1</v>
      </c>
      <c r="AA1096" s="60">
        <f t="shared" si="585"/>
        <v>12</v>
      </c>
      <c r="AB1096" s="49">
        <v>9</v>
      </c>
      <c r="AC1096" s="49">
        <v>3</v>
      </c>
      <c r="AD1096" s="40">
        <f t="shared" si="586"/>
        <v>12</v>
      </c>
      <c r="AE1096" s="41">
        <f t="shared" si="587"/>
        <v>1</v>
      </c>
      <c r="AF1096" s="41">
        <f t="shared" si="588"/>
        <v>1</v>
      </c>
      <c r="AG1096" s="42" t="s">
        <v>93</v>
      </c>
      <c r="AH1096" s="37" t="s">
        <v>81</v>
      </c>
      <c r="AI1096" s="37" t="s">
        <v>94</v>
      </c>
      <c r="AJ1096" s="61" t="s">
        <v>327</v>
      </c>
      <c r="AK1096" s="37"/>
      <c r="AL1096" s="44">
        <f t="shared" si="589"/>
        <v>0</v>
      </c>
      <c r="AM1096" s="44">
        <f t="shared" si="590"/>
        <v>0</v>
      </c>
      <c r="AN1096" s="44">
        <f t="shared" si="591"/>
        <v>18</v>
      </c>
      <c r="AO1096" s="44">
        <f t="shared" si="592"/>
        <v>3.96</v>
      </c>
      <c r="AP1096" s="44">
        <f t="shared" si="593"/>
        <v>6</v>
      </c>
      <c r="AQ1096" s="44">
        <f t="shared" si="594"/>
        <v>1</v>
      </c>
      <c r="AR1096" s="44">
        <f t="shared" si="595"/>
        <v>0</v>
      </c>
      <c r="AS1096" s="44">
        <f t="shared" si="596"/>
        <v>0</v>
      </c>
      <c r="AT1096" s="44">
        <f t="shared" si="597"/>
        <v>0</v>
      </c>
      <c r="AU1096" s="44">
        <f t="shared" si="598"/>
        <v>0</v>
      </c>
      <c r="AV1096" s="44">
        <f>IF(M1096="ПП",РПП*AA1096*(U1096/1.5),IF(M1096="ВП",ВПр*AA1096*(U1096/1.5),IF(M1096="РПА",РПА*AA1096*(U1096/1.5),IF(M1096="КПА",кпа*AA1096*(U1096/1.5),0))))</f>
        <v>0</v>
      </c>
      <c r="AW1096" s="44">
        <f t="shared" si="599"/>
        <v>0</v>
      </c>
      <c r="AX1096" s="44">
        <f t="shared" si="600"/>
        <v>0</v>
      </c>
      <c r="AY1096" s="44">
        <f t="shared" si="601"/>
        <v>0</v>
      </c>
      <c r="AZ1096" s="44">
        <f t="shared" si="602"/>
        <v>0</v>
      </c>
      <c r="BA1096" s="44">
        <f t="shared" si="603"/>
        <v>0</v>
      </c>
      <c r="BB1096" s="44">
        <f t="shared" si="604"/>
        <v>0</v>
      </c>
      <c r="BC1096" s="44">
        <f t="shared" si="605"/>
        <v>0</v>
      </c>
      <c r="BD1096" s="44">
        <f t="shared" si="606"/>
        <v>0</v>
      </c>
      <c r="BE1096" s="45">
        <f t="shared" si="607"/>
        <v>28.96</v>
      </c>
      <c r="BF1096" s="46"/>
      <c r="BG1096" s="47">
        <f t="shared" si="608"/>
        <v>18</v>
      </c>
      <c r="BH1096" s="47">
        <f t="shared" si="609"/>
        <v>0.5</v>
      </c>
      <c r="BI1096" s="47">
        <f t="shared" si="610"/>
        <v>10.96</v>
      </c>
      <c r="BJ1096" s="48">
        <f t="shared" si="611"/>
        <v>0</v>
      </c>
      <c r="BK1096" s="48">
        <f t="shared" si="612"/>
        <v>0</v>
      </c>
      <c r="BL1096" s="48">
        <f t="shared" si="613"/>
        <v>0</v>
      </c>
    </row>
    <row r="1097" spans="1:64" s="2" customFormat="1" ht="30" customHeight="1">
      <c r="A1097" s="29" t="str">
        <f t="shared" si="580"/>
        <v>Д</v>
      </c>
      <c r="B1097" s="29" t="str">
        <f t="shared" si="581"/>
        <v>Б</v>
      </c>
      <c r="C1097" s="59" t="s">
        <v>125</v>
      </c>
      <c r="D1097" s="31" t="str">
        <f t="shared" si="582"/>
        <v>'38.03.05</v>
      </c>
      <c r="E1097" s="32" t="str">
        <f t="shared" si="583"/>
        <v>Бизнес-информатика</v>
      </c>
      <c r="F1097" s="33" t="s">
        <v>74</v>
      </c>
      <c r="G1097" s="33" t="s">
        <v>75</v>
      </c>
      <c r="H1097" s="34" t="s">
        <v>317</v>
      </c>
      <c r="I1097" s="34"/>
      <c r="J1097" s="35" t="s">
        <v>326</v>
      </c>
      <c r="K1097" s="36">
        <v>3</v>
      </c>
      <c r="L1097" s="36">
        <v>18</v>
      </c>
      <c r="M1097" s="37" t="s">
        <v>108</v>
      </c>
      <c r="N1097" s="36"/>
      <c r="O1097" s="36">
        <v>1</v>
      </c>
      <c r="P1097" s="36"/>
      <c r="Q1097" s="37" t="s">
        <v>85</v>
      </c>
      <c r="R1097" s="36"/>
      <c r="S1097" s="36"/>
      <c r="T1097" s="36"/>
      <c r="U1097" s="36"/>
      <c r="V1097" s="36"/>
      <c r="W1097" s="39" t="str">
        <f t="shared" si="584"/>
        <v>НБИбд</v>
      </c>
      <c r="X1097" s="36" t="s">
        <v>116</v>
      </c>
      <c r="Y1097" s="36">
        <v>1</v>
      </c>
      <c r="Z1097" s="36">
        <v>1</v>
      </c>
      <c r="AA1097" s="60">
        <f t="shared" si="585"/>
        <v>12</v>
      </c>
      <c r="AB1097" s="49">
        <v>10</v>
      </c>
      <c r="AC1097" s="49">
        <v>2</v>
      </c>
      <c r="AD1097" s="40">
        <f t="shared" si="586"/>
        <v>12</v>
      </c>
      <c r="AE1097" s="41">
        <f t="shared" si="587"/>
        <v>1</v>
      </c>
      <c r="AF1097" s="41">
        <f t="shared" si="588"/>
        <v>1</v>
      </c>
      <c r="AG1097" s="42" t="s">
        <v>93</v>
      </c>
      <c r="AH1097" s="37" t="s">
        <v>81</v>
      </c>
      <c r="AI1097" s="37" t="s">
        <v>94</v>
      </c>
      <c r="AJ1097" s="61" t="s">
        <v>327</v>
      </c>
      <c r="AK1097" s="37"/>
      <c r="AL1097" s="44">
        <f t="shared" si="589"/>
        <v>0</v>
      </c>
      <c r="AM1097" s="44">
        <f t="shared" si="590"/>
        <v>0</v>
      </c>
      <c r="AN1097" s="44">
        <f t="shared" si="591"/>
        <v>18</v>
      </c>
      <c r="AO1097" s="44">
        <f t="shared" si="592"/>
        <v>3.96</v>
      </c>
      <c r="AP1097" s="44">
        <f t="shared" si="593"/>
        <v>6</v>
      </c>
      <c r="AQ1097" s="44">
        <f t="shared" si="594"/>
        <v>1</v>
      </c>
      <c r="AR1097" s="44">
        <f t="shared" si="595"/>
        <v>0</v>
      </c>
      <c r="AS1097" s="44">
        <f t="shared" si="596"/>
        <v>0</v>
      </c>
      <c r="AT1097" s="44">
        <f t="shared" si="597"/>
        <v>0</v>
      </c>
      <c r="AU1097" s="44">
        <f t="shared" si="598"/>
        <v>0</v>
      </c>
      <c r="AV1097" s="44">
        <f>IF(M1097="ПП",РПП*AA1097*(U1097/1.5),IF(M1097="ВП",ВПр*AA1097*(U1097/1.5),IF(M1097="РПА",РПА*AA1097*(U1097/1.5),IF(M1097="КПА",кпа*AA1097*(U1097/1.5),0))))</f>
        <v>0</v>
      </c>
      <c r="AW1097" s="44">
        <f t="shared" si="599"/>
        <v>0</v>
      </c>
      <c r="AX1097" s="44">
        <f t="shared" si="600"/>
        <v>0</v>
      </c>
      <c r="AY1097" s="44">
        <f t="shared" si="601"/>
        <v>0</v>
      </c>
      <c r="AZ1097" s="44">
        <f t="shared" si="602"/>
        <v>0</v>
      </c>
      <c r="BA1097" s="44">
        <f t="shared" si="603"/>
        <v>0</v>
      </c>
      <c r="BB1097" s="44">
        <f t="shared" si="604"/>
        <v>0</v>
      </c>
      <c r="BC1097" s="44">
        <f t="shared" si="605"/>
        <v>0</v>
      </c>
      <c r="BD1097" s="44">
        <f t="shared" si="606"/>
        <v>0</v>
      </c>
      <c r="BE1097" s="45">
        <f t="shared" si="607"/>
        <v>28.96</v>
      </c>
      <c r="BF1097" s="46"/>
      <c r="BG1097" s="47">
        <f t="shared" si="608"/>
        <v>18</v>
      </c>
      <c r="BH1097" s="47">
        <f t="shared" si="609"/>
        <v>0.5</v>
      </c>
      <c r="BI1097" s="47">
        <f t="shared" si="610"/>
        <v>10.96</v>
      </c>
      <c r="BJ1097" s="48">
        <f t="shared" si="611"/>
        <v>0</v>
      </c>
      <c r="BK1097" s="48">
        <f t="shared" si="612"/>
        <v>0</v>
      </c>
      <c r="BL1097" s="48">
        <f t="shared" si="613"/>
        <v>0</v>
      </c>
    </row>
    <row r="1098" spans="1:64" s="2" customFormat="1" ht="30" customHeight="1">
      <c r="A1098" s="29" t="str">
        <f t="shared" si="580"/>
        <v>Д</v>
      </c>
      <c r="B1098" s="29" t="str">
        <f t="shared" si="581"/>
        <v>Б</v>
      </c>
      <c r="C1098" s="59" t="s">
        <v>125</v>
      </c>
      <c r="D1098" s="31" t="str">
        <f t="shared" si="582"/>
        <v>'38.03.05</v>
      </c>
      <c r="E1098" s="32" t="str">
        <f t="shared" si="583"/>
        <v>Бизнес-информатика</v>
      </c>
      <c r="F1098" s="33" t="s">
        <v>74</v>
      </c>
      <c r="G1098" s="33" t="s">
        <v>75</v>
      </c>
      <c r="H1098" s="34" t="s">
        <v>317</v>
      </c>
      <c r="I1098" s="34"/>
      <c r="J1098" s="35" t="s">
        <v>326</v>
      </c>
      <c r="K1098" s="36">
        <v>3</v>
      </c>
      <c r="L1098" s="36">
        <v>18</v>
      </c>
      <c r="M1098" s="37" t="s">
        <v>108</v>
      </c>
      <c r="N1098" s="36"/>
      <c r="O1098" s="36">
        <v>1</v>
      </c>
      <c r="P1098" s="36"/>
      <c r="Q1098" s="37" t="s">
        <v>85</v>
      </c>
      <c r="R1098" s="36"/>
      <c r="S1098" s="36"/>
      <c r="T1098" s="36"/>
      <c r="U1098" s="36"/>
      <c r="V1098" s="36"/>
      <c r="W1098" s="39" t="str">
        <f t="shared" si="584"/>
        <v>НБИбд</v>
      </c>
      <c r="X1098" s="36" t="s">
        <v>133</v>
      </c>
      <c r="Y1098" s="36">
        <v>1</v>
      </c>
      <c r="Z1098" s="36">
        <v>1</v>
      </c>
      <c r="AA1098" s="60">
        <f t="shared" si="585"/>
        <v>12</v>
      </c>
      <c r="AB1098" s="49">
        <v>9</v>
      </c>
      <c r="AC1098" s="49">
        <v>3</v>
      </c>
      <c r="AD1098" s="40">
        <f t="shared" si="586"/>
        <v>12</v>
      </c>
      <c r="AE1098" s="41">
        <f t="shared" si="587"/>
        <v>1</v>
      </c>
      <c r="AF1098" s="41">
        <f t="shared" si="588"/>
        <v>1</v>
      </c>
      <c r="AG1098" s="42" t="s">
        <v>93</v>
      </c>
      <c r="AH1098" s="37" t="s">
        <v>81</v>
      </c>
      <c r="AI1098" s="37" t="s">
        <v>94</v>
      </c>
      <c r="AJ1098" s="61" t="s">
        <v>327</v>
      </c>
      <c r="AK1098" s="37"/>
      <c r="AL1098" s="44">
        <f t="shared" si="589"/>
        <v>0</v>
      </c>
      <c r="AM1098" s="44">
        <f t="shared" si="590"/>
        <v>0</v>
      </c>
      <c r="AN1098" s="44">
        <f t="shared" si="591"/>
        <v>18</v>
      </c>
      <c r="AO1098" s="44">
        <f t="shared" si="592"/>
        <v>3.96</v>
      </c>
      <c r="AP1098" s="44">
        <f t="shared" si="593"/>
        <v>6</v>
      </c>
      <c r="AQ1098" s="44">
        <f t="shared" si="594"/>
        <v>1</v>
      </c>
      <c r="AR1098" s="44">
        <f t="shared" si="595"/>
        <v>0</v>
      </c>
      <c r="AS1098" s="44">
        <f t="shared" si="596"/>
        <v>0</v>
      </c>
      <c r="AT1098" s="44">
        <f t="shared" si="597"/>
        <v>0</v>
      </c>
      <c r="AU1098" s="44">
        <f t="shared" si="598"/>
        <v>0</v>
      </c>
      <c r="AV1098" s="44">
        <f>IF(M1098="ПП",РПП*AA1098*(U1098/1.5),IF(M1098="ВП",ВПр*AA1098*(U1098/1.5),IF(M1098="РПА",РПА*AA1098*(U1098/1.5),IF(M1098="КПА",кпа*AA1098*(U1098/1.5),0))))</f>
        <v>0</v>
      </c>
      <c r="AW1098" s="44">
        <f t="shared" si="599"/>
        <v>0</v>
      </c>
      <c r="AX1098" s="44">
        <f t="shared" si="600"/>
        <v>0</v>
      </c>
      <c r="AY1098" s="44">
        <f t="shared" si="601"/>
        <v>0</v>
      </c>
      <c r="AZ1098" s="44">
        <f t="shared" si="602"/>
        <v>0</v>
      </c>
      <c r="BA1098" s="44">
        <f t="shared" si="603"/>
        <v>0</v>
      </c>
      <c r="BB1098" s="44">
        <f t="shared" si="604"/>
        <v>0</v>
      </c>
      <c r="BC1098" s="44">
        <f t="shared" si="605"/>
        <v>0</v>
      </c>
      <c r="BD1098" s="44">
        <f t="shared" si="606"/>
        <v>0</v>
      </c>
      <c r="BE1098" s="45">
        <f t="shared" si="607"/>
        <v>28.96</v>
      </c>
      <c r="BF1098" s="46"/>
      <c r="BG1098" s="47">
        <f t="shared" si="608"/>
        <v>18</v>
      </c>
      <c r="BH1098" s="47">
        <f t="shared" si="609"/>
        <v>0.5</v>
      </c>
      <c r="BI1098" s="47">
        <f t="shared" si="610"/>
        <v>10.96</v>
      </c>
      <c r="BJ1098" s="48">
        <f t="shared" si="611"/>
        <v>0</v>
      </c>
      <c r="BK1098" s="48">
        <f t="shared" si="612"/>
        <v>0</v>
      </c>
      <c r="BL1098" s="48">
        <f t="shared" si="613"/>
        <v>0</v>
      </c>
    </row>
    <row r="1099" spans="1:64" s="2" customFormat="1" ht="30" customHeight="1">
      <c r="A1099" s="29" t="str">
        <f t="shared" si="580"/>
        <v>Д</v>
      </c>
      <c r="B1099" s="29" t="str">
        <f t="shared" si="581"/>
        <v>Б</v>
      </c>
      <c r="C1099" s="59" t="s">
        <v>125</v>
      </c>
      <c r="D1099" s="31" t="str">
        <f t="shared" si="582"/>
        <v>'38.03.05</v>
      </c>
      <c r="E1099" s="32" t="str">
        <f t="shared" si="583"/>
        <v>Бизнес-информатика</v>
      </c>
      <c r="F1099" s="33" t="s">
        <v>74</v>
      </c>
      <c r="G1099" s="33" t="s">
        <v>75</v>
      </c>
      <c r="H1099" s="34" t="s">
        <v>317</v>
      </c>
      <c r="I1099" s="34"/>
      <c r="J1099" s="35" t="s">
        <v>326</v>
      </c>
      <c r="K1099" s="36">
        <v>3</v>
      </c>
      <c r="L1099" s="36">
        <v>18</v>
      </c>
      <c r="M1099" s="37" t="s">
        <v>108</v>
      </c>
      <c r="N1099" s="36"/>
      <c r="O1099" s="36">
        <v>1</v>
      </c>
      <c r="P1099" s="36"/>
      <c r="Q1099" s="37" t="s">
        <v>85</v>
      </c>
      <c r="R1099" s="36"/>
      <c r="S1099" s="36"/>
      <c r="T1099" s="36"/>
      <c r="U1099" s="36"/>
      <c r="V1099" s="36"/>
      <c r="W1099" s="39" t="str">
        <f t="shared" si="584"/>
        <v>НБИбд</v>
      </c>
      <c r="X1099" s="36" t="s">
        <v>133</v>
      </c>
      <c r="Y1099" s="36">
        <v>1</v>
      </c>
      <c r="Z1099" s="36">
        <v>1</v>
      </c>
      <c r="AA1099" s="60">
        <f t="shared" si="585"/>
        <v>12</v>
      </c>
      <c r="AB1099" s="49">
        <v>10</v>
      </c>
      <c r="AC1099" s="49">
        <v>2</v>
      </c>
      <c r="AD1099" s="40">
        <f t="shared" si="586"/>
        <v>12</v>
      </c>
      <c r="AE1099" s="41">
        <f t="shared" si="587"/>
        <v>1</v>
      </c>
      <c r="AF1099" s="41">
        <f t="shared" si="588"/>
        <v>1</v>
      </c>
      <c r="AG1099" s="42" t="s">
        <v>93</v>
      </c>
      <c r="AH1099" s="37" t="s">
        <v>81</v>
      </c>
      <c r="AI1099" s="37" t="s">
        <v>94</v>
      </c>
      <c r="AJ1099" s="61" t="s">
        <v>327</v>
      </c>
      <c r="AK1099" s="37"/>
      <c r="AL1099" s="44">
        <f t="shared" si="589"/>
        <v>0</v>
      </c>
      <c r="AM1099" s="44">
        <f t="shared" si="590"/>
        <v>0</v>
      </c>
      <c r="AN1099" s="44">
        <f t="shared" si="591"/>
        <v>18</v>
      </c>
      <c r="AO1099" s="44">
        <f t="shared" si="592"/>
        <v>3.96</v>
      </c>
      <c r="AP1099" s="44">
        <f t="shared" si="593"/>
        <v>6</v>
      </c>
      <c r="AQ1099" s="44">
        <f t="shared" si="594"/>
        <v>1</v>
      </c>
      <c r="AR1099" s="44">
        <f t="shared" si="595"/>
        <v>0</v>
      </c>
      <c r="AS1099" s="44">
        <f t="shared" si="596"/>
        <v>0</v>
      </c>
      <c r="AT1099" s="44">
        <f t="shared" si="597"/>
        <v>0</v>
      </c>
      <c r="AU1099" s="44">
        <f t="shared" si="598"/>
        <v>0</v>
      </c>
      <c r="AV1099" s="44">
        <f>IF(M1099="ПП",РПП*AA1099*(U1099/1.5),IF(M1099="ВП",ВПр*AA1099*(U1099/1.5),IF(M1099="РПА",РПА*AA1099*(U1099/1.5),IF(M1099="КПА",кпа*AA1099*(U1099/1.5),0))))</f>
        <v>0</v>
      </c>
      <c r="AW1099" s="44">
        <f t="shared" si="599"/>
        <v>0</v>
      </c>
      <c r="AX1099" s="44">
        <f t="shared" si="600"/>
        <v>0</v>
      </c>
      <c r="AY1099" s="44">
        <f t="shared" si="601"/>
        <v>0</v>
      </c>
      <c r="AZ1099" s="44">
        <f t="shared" si="602"/>
        <v>0</v>
      </c>
      <c r="BA1099" s="44">
        <f t="shared" si="603"/>
        <v>0</v>
      </c>
      <c r="BB1099" s="44">
        <f t="shared" si="604"/>
        <v>0</v>
      </c>
      <c r="BC1099" s="44">
        <f t="shared" si="605"/>
        <v>0</v>
      </c>
      <c r="BD1099" s="44">
        <f t="shared" si="606"/>
        <v>0</v>
      </c>
      <c r="BE1099" s="45">
        <f t="shared" si="607"/>
        <v>28.96</v>
      </c>
      <c r="BF1099" s="46"/>
      <c r="BG1099" s="47">
        <f t="shared" si="608"/>
        <v>18</v>
      </c>
      <c r="BH1099" s="47">
        <f t="shared" si="609"/>
        <v>0.5</v>
      </c>
      <c r="BI1099" s="47">
        <f t="shared" si="610"/>
        <v>10.96</v>
      </c>
      <c r="BJ1099" s="48">
        <f t="shared" si="611"/>
        <v>0</v>
      </c>
      <c r="BK1099" s="48">
        <f t="shared" si="612"/>
        <v>0</v>
      </c>
      <c r="BL1099" s="48">
        <f t="shared" si="613"/>
        <v>0</v>
      </c>
    </row>
    <row r="1100" spans="1:64" s="2" customFormat="1" ht="30" customHeight="1">
      <c r="A1100" s="29" t="str">
        <f t="shared" si="580"/>
        <v>Д</v>
      </c>
      <c r="B1100" s="29" t="str">
        <f t="shared" si="581"/>
        <v>Б</v>
      </c>
      <c r="C1100" s="59" t="s">
        <v>125</v>
      </c>
      <c r="D1100" s="31" t="str">
        <f t="shared" si="582"/>
        <v>'38.03.05</v>
      </c>
      <c r="E1100" s="32" t="str">
        <f t="shared" si="583"/>
        <v>Бизнес-информатика</v>
      </c>
      <c r="F1100" s="33" t="s">
        <v>74</v>
      </c>
      <c r="G1100" s="33" t="s">
        <v>75</v>
      </c>
      <c r="H1100" s="34" t="s">
        <v>317</v>
      </c>
      <c r="I1100" s="34"/>
      <c r="J1100" s="35" t="s">
        <v>326</v>
      </c>
      <c r="K1100" s="36">
        <v>3</v>
      </c>
      <c r="L1100" s="36">
        <v>18</v>
      </c>
      <c r="M1100" s="37" t="s">
        <v>108</v>
      </c>
      <c r="N1100" s="36"/>
      <c r="O1100" s="36">
        <v>1</v>
      </c>
      <c r="P1100" s="36"/>
      <c r="Q1100" s="37" t="s">
        <v>85</v>
      </c>
      <c r="R1100" s="36"/>
      <c r="S1100" s="36"/>
      <c r="T1100" s="36"/>
      <c r="U1100" s="36"/>
      <c r="V1100" s="36"/>
      <c r="W1100" s="39" t="str">
        <f t="shared" si="584"/>
        <v>НБИбд</v>
      </c>
      <c r="X1100" s="36" t="s">
        <v>134</v>
      </c>
      <c r="Y1100" s="36">
        <v>1</v>
      </c>
      <c r="Z1100" s="36">
        <v>1</v>
      </c>
      <c r="AA1100" s="60">
        <f t="shared" si="585"/>
        <v>11</v>
      </c>
      <c r="AB1100" s="49">
        <v>9</v>
      </c>
      <c r="AC1100" s="49">
        <v>2</v>
      </c>
      <c r="AD1100" s="40">
        <f t="shared" si="586"/>
        <v>12</v>
      </c>
      <c r="AE1100" s="41">
        <f t="shared" si="587"/>
        <v>0.91666666666666663</v>
      </c>
      <c r="AF1100" s="41">
        <f t="shared" si="588"/>
        <v>0.91666666666666663</v>
      </c>
      <c r="AG1100" s="42" t="s">
        <v>93</v>
      </c>
      <c r="AH1100" s="37" t="s">
        <v>81</v>
      </c>
      <c r="AI1100" s="37" t="s">
        <v>94</v>
      </c>
      <c r="AJ1100" s="61" t="s">
        <v>327</v>
      </c>
      <c r="AK1100" s="37"/>
      <c r="AL1100" s="44">
        <f t="shared" si="589"/>
        <v>0</v>
      </c>
      <c r="AM1100" s="44">
        <f t="shared" si="590"/>
        <v>0</v>
      </c>
      <c r="AN1100" s="44">
        <f t="shared" si="591"/>
        <v>16.5</v>
      </c>
      <c r="AO1100" s="44">
        <f t="shared" si="592"/>
        <v>3.6300000000000003</v>
      </c>
      <c r="AP1100" s="44">
        <f t="shared" si="593"/>
        <v>5.5</v>
      </c>
      <c r="AQ1100" s="44">
        <f t="shared" si="594"/>
        <v>1</v>
      </c>
      <c r="AR1100" s="44">
        <f t="shared" si="595"/>
        <v>0</v>
      </c>
      <c r="AS1100" s="44">
        <f t="shared" si="596"/>
        <v>0</v>
      </c>
      <c r="AT1100" s="44">
        <f t="shared" si="597"/>
        <v>0</v>
      </c>
      <c r="AU1100" s="44">
        <f t="shared" si="598"/>
        <v>0</v>
      </c>
      <c r="AV1100" s="44">
        <f>IF(M1100="ПП",РПП*AA1100*(U1100/1.5),IF(M1100="ВП",ВПр*AA1100*(U1100/1.5),IF(M1100="РПА",РПА*AA1100*(U1100/1.5),IF(M1100="КПА",кпа*AA1100*(U1100/1.5),0))))</f>
        <v>0</v>
      </c>
      <c r="AW1100" s="44">
        <f t="shared" si="599"/>
        <v>0</v>
      </c>
      <c r="AX1100" s="44">
        <f t="shared" si="600"/>
        <v>0</v>
      </c>
      <c r="AY1100" s="44">
        <f t="shared" si="601"/>
        <v>0</v>
      </c>
      <c r="AZ1100" s="44">
        <f t="shared" si="602"/>
        <v>0</v>
      </c>
      <c r="BA1100" s="44">
        <f t="shared" si="603"/>
        <v>0</v>
      </c>
      <c r="BB1100" s="44">
        <f t="shared" si="604"/>
        <v>0</v>
      </c>
      <c r="BC1100" s="44">
        <f t="shared" si="605"/>
        <v>0</v>
      </c>
      <c r="BD1100" s="44">
        <f t="shared" si="606"/>
        <v>0</v>
      </c>
      <c r="BE1100" s="45">
        <f t="shared" si="607"/>
        <v>26.63</v>
      </c>
      <c r="BF1100" s="46"/>
      <c r="BG1100" s="47">
        <f t="shared" si="608"/>
        <v>16.5</v>
      </c>
      <c r="BH1100" s="47">
        <f t="shared" si="609"/>
        <v>0.5</v>
      </c>
      <c r="BI1100" s="47">
        <f t="shared" si="610"/>
        <v>10.130000000000001</v>
      </c>
      <c r="BJ1100" s="48">
        <f t="shared" si="611"/>
        <v>0</v>
      </c>
      <c r="BK1100" s="48">
        <f t="shared" si="612"/>
        <v>0</v>
      </c>
      <c r="BL1100" s="48">
        <f t="shared" si="613"/>
        <v>0</v>
      </c>
    </row>
    <row r="1101" spans="1:64" s="2" customFormat="1" ht="30" customHeight="1">
      <c r="A1101" s="29" t="str">
        <f t="shared" si="580"/>
        <v>Д</v>
      </c>
      <c r="B1101" s="29" t="str">
        <f t="shared" si="581"/>
        <v>Б</v>
      </c>
      <c r="C1101" s="59" t="s">
        <v>125</v>
      </c>
      <c r="D1101" s="31" t="str">
        <f t="shared" si="582"/>
        <v>'38.03.05</v>
      </c>
      <c r="E1101" s="32" t="str">
        <f t="shared" si="583"/>
        <v>Бизнес-информатика</v>
      </c>
      <c r="F1101" s="33" t="s">
        <v>74</v>
      </c>
      <c r="G1101" s="33" t="s">
        <v>75</v>
      </c>
      <c r="H1101" s="34" t="s">
        <v>317</v>
      </c>
      <c r="I1101" s="34"/>
      <c r="J1101" s="35" t="s">
        <v>326</v>
      </c>
      <c r="K1101" s="36">
        <v>3</v>
      </c>
      <c r="L1101" s="36">
        <v>18</v>
      </c>
      <c r="M1101" s="37" t="s">
        <v>108</v>
      </c>
      <c r="N1101" s="36"/>
      <c r="O1101" s="36">
        <v>1</v>
      </c>
      <c r="P1101" s="36"/>
      <c r="Q1101" s="37" t="s">
        <v>85</v>
      </c>
      <c r="R1101" s="36"/>
      <c r="S1101" s="36"/>
      <c r="T1101" s="36"/>
      <c r="U1101" s="36"/>
      <c r="V1101" s="36"/>
      <c r="W1101" s="39" t="str">
        <f t="shared" si="584"/>
        <v>НБИбд</v>
      </c>
      <c r="X1101" s="36" t="s">
        <v>134</v>
      </c>
      <c r="Y1101" s="36">
        <v>1</v>
      </c>
      <c r="Z1101" s="36">
        <v>1</v>
      </c>
      <c r="AA1101" s="60">
        <f t="shared" si="585"/>
        <v>11</v>
      </c>
      <c r="AB1101" s="49">
        <v>9</v>
      </c>
      <c r="AC1101" s="49">
        <v>2</v>
      </c>
      <c r="AD1101" s="40">
        <f t="shared" si="586"/>
        <v>12</v>
      </c>
      <c r="AE1101" s="41">
        <f t="shared" si="587"/>
        <v>0.91666666666666663</v>
      </c>
      <c r="AF1101" s="41">
        <f t="shared" si="588"/>
        <v>0.91666666666666663</v>
      </c>
      <c r="AG1101" s="42" t="s">
        <v>93</v>
      </c>
      <c r="AH1101" s="37" t="s">
        <v>81</v>
      </c>
      <c r="AI1101" s="37" t="s">
        <v>94</v>
      </c>
      <c r="AJ1101" s="61" t="s">
        <v>327</v>
      </c>
      <c r="AK1101" s="37"/>
      <c r="AL1101" s="44">
        <f t="shared" si="589"/>
        <v>0</v>
      </c>
      <c r="AM1101" s="44">
        <f t="shared" si="590"/>
        <v>0</v>
      </c>
      <c r="AN1101" s="44">
        <f t="shared" si="591"/>
        <v>16.5</v>
      </c>
      <c r="AO1101" s="44">
        <f t="shared" si="592"/>
        <v>3.6300000000000003</v>
      </c>
      <c r="AP1101" s="44">
        <f t="shared" si="593"/>
        <v>5.5</v>
      </c>
      <c r="AQ1101" s="44">
        <f t="shared" si="594"/>
        <v>1</v>
      </c>
      <c r="AR1101" s="44">
        <f t="shared" si="595"/>
        <v>0</v>
      </c>
      <c r="AS1101" s="44">
        <f t="shared" si="596"/>
        <v>0</v>
      </c>
      <c r="AT1101" s="44">
        <f t="shared" si="597"/>
        <v>0</v>
      </c>
      <c r="AU1101" s="44">
        <f t="shared" si="598"/>
        <v>0</v>
      </c>
      <c r="AV1101" s="44">
        <f>IF(M1101="ПП",РПП*AA1101*(U1101/1.5),IF(M1101="ВП",ВПр*AA1101*(U1101/1.5),IF(M1101="РПА",РПА*AA1101*(U1101/1.5),IF(M1101="КПА",кпа*AA1101*(U1101/1.5),0))))</f>
        <v>0</v>
      </c>
      <c r="AW1101" s="44">
        <f t="shared" si="599"/>
        <v>0</v>
      </c>
      <c r="AX1101" s="44">
        <f t="shared" si="600"/>
        <v>0</v>
      </c>
      <c r="AY1101" s="44">
        <f t="shared" si="601"/>
        <v>0</v>
      </c>
      <c r="AZ1101" s="44">
        <f t="shared" si="602"/>
        <v>0</v>
      </c>
      <c r="BA1101" s="44">
        <f t="shared" si="603"/>
        <v>0</v>
      </c>
      <c r="BB1101" s="44">
        <f t="shared" si="604"/>
        <v>0</v>
      </c>
      <c r="BC1101" s="44">
        <f t="shared" si="605"/>
        <v>0</v>
      </c>
      <c r="BD1101" s="44">
        <f t="shared" si="606"/>
        <v>0</v>
      </c>
      <c r="BE1101" s="45">
        <f t="shared" si="607"/>
        <v>26.63</v>
      </c>
      <c r="BF1101" s="46"/>
      <c r="BG1101" s="47">
        <f t="shared" si="608"/>
        <v>16.5</v>
      </c>
      <c r="BH1101" s="47">
        <f t="shared" si="609"/>
        <v>0.5</v>
      </c>
      <c r="BI1101" s="47">
        <f t="shared" si="610"/>
        <v>10.130000000000001</v>
      </c>
      <c r="BJ1101" s="48">
        <f t="shared" si="611"/>
        <v>0</v>
      </c>
      <c r="BK1101" s="48">
        <f t="shared" si="612"/>
        <v>0</v>
      </c>
      <c r="BL1101" s="48">
        <f t="shared" si="613"/>
        <v>0</v>
      </c>
    </row>
    <row r="1102" spans="1:64" s="2" customFormat="1" ht="30" customHeight="1">
      <c r="A1102" s="29" t="str">
        <f t="shared" si="580"/>
        <v>Д</v>
      </c>
      <c r="B1102" s="29" t="str">
        <f t="shared" si="581"/>
        <v>Б</v>
      </c>
      <c r="C1102" s="59" t="s">
        <v>125</v>
      </c>
      <c r="D1102" s="31" t="str">
        <f t="shared" si="582"/>
        <v>'38.03.05</v>
      </c>
      <c r="E1102" s="32" t="str">
        <f t="shared" si="583"/>
        <v>Бизнес-информатика</v>
      </c>
      <c r="F1102" s="33" t="s">
        <v>74</v>
      </c>
      <c r="G1102" s="33" t="s">
        <v>75</v>
      </c>
      <c r="H1102" s="34" t="s">
        <v>317</v>
      </c>
      <c r="I1102" s="34"/>
      <c r="J1102" s="35" t="s">
        <v>328</v>
      </c>
      <c r="K1102" s="36">
        <v>3</v>
      </c>
      <c r="L1102" s="36">
        <v>18</v>
      </c>
      <c r="M1102" s="37" t="s">
        <v>78</v>
      </c>
      <c r="N1102" s="36">
        <v>1</v>
      </c>
      <c r="O1102" s="36"/>
      <c r="P1102" s="36"/>
      <c r="Q1102" s="37"/>
      <c r="R1102" s="36"/>
      <c r="S1102" s="36"/>
      <c r="T1102" s="36"/>
      <c r="U1102" s="36"/>
      <c r="V1102" s="36"/>
      <c r="W1102" s="39" t="str">
        <f t="shared" si="584"/>
        <v>НБИбд</v>
      </c>
      <c r="X1102" s="36" t="s">
        <v>324</v>
      </c>
      <c r="Y1102" s="36">
        <v>6</v>
      </c>
      <c r="Z1102" s="36">
        <v>3</v>
      </c>
      <c r="AA1102" s="60">
        <f t="shared" si="585"/>
        <v>70</v>
      </c>
      <c r="AB1102" s="36">
        <v>56</v>
      </c>
      <c r="AC1102" s="36">
        <v>14</v>
      </c>
      <c r="AD1102" s="40">
        <f t="shared" si="586"/>
        <v>70</v>
      </c>
      <c r="AE1102" s="41">
        <f t="shared" si="587"/>
        <v>1</v>
      </c>
      <c r="AF1102" s="41">
        <f t="shared" si="588"/>
        <v>1</v>
      </c>
      <c r="AG1102" s="42" t="s">
        <v>93</v>
      </c>
      <c r="AH1102" s="37" t="s">
        <v>111</v>
      </c>
      <c r="AI1102" s="37" t="s">
        <v>94</v>
      </c>
      <c r="AJ1102" s="61" t="s">
        <v>329</v>
      </c>
      <c r="AK1102" s="37"/>
      <c r="AL1102" s="44">
        <f t="shared" si="589"/>
        <v>18</v>
      </c>
      <c r="AM1102" s="44">
        <f t="shared" si="590"/>
        <v>0</v>
      </c>
      <c r="AN1102" s="44">
        <f t="shared" si="591"/>
        <v>0</v>
      </c>
      <c r="AO1102" s="44">
        <f t="shared" si="592"/>
        <v>0</v>
      </c>
      <c r="AP1102" s="44">
        <f t="shared" si="593"/>
        <v>0</v>
      </c>
      <c r="AQ1102" s="44">
        <f t="shared" si="594"/>
        <v>0</v>
      </c>
      <c r="AR1102" s="44">
        <f t="shared" si="595"/>
        <v>2.7</v>
      </c>
      <c r="AS1102" s="44">
        <f t="shared" si="596"/>
        <v>0</v>
      </c>
      <c r="AT1102" s="44">
        <f t="shared" si="597"/>
        <v>0</v>
      </c>
      <c r="AU1102" s="44">
        <f t="shared" si="598"/>
        <v>0</v>
      </c>
      <c r="AV1102" s="44">
        <f>IF(M1102="ПП",РПП*AA1102*(U1102/1.5),IF(M1102="ВП",ВПр*AA1102*(U1102/1.5),IF(M1102="РПА",РПА*AA1102*(U1102/1.5),IF(M1102="КПА",кпа*AA1102*(U1102/1.5),0))))</f>
        <v>0</v>
      </c>
      <c r="AW1102" s="44">
        <f t="shared" si="599"/>
        <v>0</v>
      </c>
      <c r="AX1102" s="44">
        <f t="shared" si="600"/>
        <v>0</v>
      </c>
      <c r="AY1102" s="44">
        <f t="shared" si="601"/>
        <v>0</v>
      </c>
      <c r="AZ1102" s="44">
        <f t="shared" si="602"/>
        <v>0</v>
      </c>
      <c r="BA1102" s="44">
        <f t="shared" si="603"/>
        <v>0</v>
      </c>
      <c r="BB1102" s="44">
        <f t="shared" si="604"/>
        <v>0</v>
      </c>
      <c r="BC1102" s="44">
        <f t="shared" si="605"/>
        <v>0</v>
      </c>
      <c r="BD1102" s="44">
        <f t="shared" si="606"/>
        <v>0</v>
      </c>
      <c r="BE1102" s="45">
        <f t="shared" si="607"/>
        <v>20.7</v>
      </c>
      <c r="BF1102" s="46"/>
      <c r="BG1102" s="47">
        <f t="shared" si="608"/>
        <v>18</v>
      </c>
      <c r="BH1102" s="47">
        <f t="shared" si="609"/>
        <v>0.5</v>
      </c>
      <c r="BI1102" s="47">
        <f t="shared" si="610"/>
        <v>2.7</v>
      </c>
      <c r="BJ1102" s="48">
        <f t="shared" si="611"/>
        <v>0</v>
      </c>
      <c r="BK1102" s="48">
        <f t="shared" si="612"/>
        <v>0</v>
      </c>
      <c r="BL1102" s="48">
        <f t="shared" si="613"/>
        <v>0</v>
      </c>
    </row>
    <row r="1103" spans="1:64" s="2" customFormat="1" ht="30" customHeight="1">
      <c r="A1103" s="29" t="str">
        <f t="shared" si="580"/>
        <v>Д</v>
      </c>
      <c r="B1103" s="29" t="str">
        <f t="shared" si="581"/>
        <v>Б</v>
      </c>
      <c r="C1103" s="59" t="s">
        <v>125</v>
      </c>
      <c r="D1103" s="31" t="str">
        <f t="shared" si="582"/>
        <v>'38.03.05</v>
      </c>
      <c r="E1103" s="32" t="str">
        <f t="shared" si="583"/>
        <v>Бизнес-информатика</v>
      </c>
      <c r="F1103" s="33" t="s">
        <v>74</v>
      </c>
      <c r="G1103" s="33" t="s">
        <v>75</v>
      </c>
      <c r="H1103" s="34" t="s">
        <v>317</v>
      </c>
      <c r="I1103" s="34"/>
      <c r="J1103" s="35" t="s">
        <v>328</v>
      </c>
      <c r="K1103" s="36">
        <v>3</v>
      </c>
      <c r="L1103" s="36">
        <v>18</v>
      </c>
      <c r="M1103" s="37" t="s">
        <v>84</v>
      </c>
      <c r="N1103" s="36"/>
      <c r="O1103" s="36"/>
      <c r="P1103" s="36">
        <v>1</v>
      </c>
      <c r="Q1103" s="37" t="s">
        <v>85</v>
      </c>
      <c r="R1103" s="36"/>
      <c r="S1103" s="36"/>
      <c r="T1103" s="36"/>
      <c r="U1103" s="36"/>
      <c r="V1103" s="36"/>
      <c r="W1103" s="39" t="str">
        <f t="shared" si="584"/>
        <v>НБИбд</v>
      </c>
      <c r="X1103" s="36" t="s">
        <v>116</v>
      </c>
      <c r="Y1103" s="36"/>
      <c r="Z1103" s="36">
        <v>1</v>
      </c>
      <c r="AA1103" s="60">
        <f t="shared" si="585"/>
        <v>24</v>
      </c>
      <c r="AB1103" s="49">
        <v>19</v>
      </c>
      <c r="AC1103" s="49">
        <v>5</v>
      </c>
      <c r="AD1103" s="40">
        <f t="shared" si="586"/>
        <v>24</v>
      </c>
      <c r="AE1103" s="41">
        <f t="shared" si="587"/>
        <v>1</v>
      </c>
      <c r="AF1103" s="41">
        <f t="shared" si="588"/>
        <v>1</v>
      </c>
      <c r="AG1103" s="42" t="s">
        <v>93</v>
      </c>
      <c r="AH1103" s="37" t="s">
        <v>111</v>
      </c>
      <c r="AI1103" s="37" t="s">
        <v>94</v>
      </c>
      <c r="AJ1103" s="61" t="s">
        <v>329</v>
      </c>
      <c r="AK1103" s="37"/>
      <c r="AL1103" s="44">
        <f t="shared" si="589"/>
        <v>0</v>
      </c>
      <c r="AM1103" s="44">
        <f t="shared" si="590"/>
        <v>18</v>
      </c>
      <c r="AN1103" s="44">
        <f t="shared" si="591"/>
        <v>0</v>
      </c>
      <c r="AO1103" s="44">
        <f t="shared" si="592"/>
        <v>7.92</v>
      </c>
      <c r="AP1103" s="44">
        <f t="shared" si="593"/>
        <v>12</v>
      </c>
      <c r="AQ1103" s="44">
        <f t="shared" si="594"/>
        <v>1</v>
      </c>
      <c r="AR1103" s="44">
        <f t="shared" si="595"/>
        <v>0</v>
      </c>
      <c r="AS1103" s="44">
        <f t="shared" si="596"/>
        <v>0</v>
      </c>
      <c r="AT1103" s="44">
        <f t="shared" si="597"/>
        <v>0</v>
      </c>
      <c r="AU1103" s="44">
        <f t="shared" si="598"/>
        <v>0</v>
      </c>
      <c r="AV1103" s="44">
        <f>IF(M1103="ПП",РПП*AA1103*(U1103/1.5),IF(M1103="ВП",ВПр*AA1103*(U1103/1.5),IF(M1103="РПА",РПА*AA1103*(U1103/1.5),IF(M1103="КПА",кпа*AA1103*(U1103/1.5),0))))</f>
        <v>0</v>
      </c>
      <c r="AW1103" s="44">
        <f t="shared" si="599"/>
        <v>0</v>
      </c>
      <c r="AX1103" s="44">
        <f t="shared" si="600"/>
        <v>0</v>
      </c>
      <c r="AY1103" s="44">
        <f t="shared" si="601"/>
        <v>0</v>
      </c>
      <c r="AZ1103" s="44">
        <f t="shared" si="602"/>
        <v>0</v>
      </c>
      <c r="BA1103" s="44">
        <f t="shared" si="603"/>
        <v>0</v>
      </c>
      <c r="BB1103" s="44">
        <f t="shared" si="604"/>
        <v>0</v>
      </c>
      <c r="BC1103" s="44">
        <f t="shared" si="605"/>
        <v>0</v>
      </c>
      <c r="BD1103" s="44">
        <f t="shared" si="606"/>
        <v>0</v>
      </c>
      <c r="BE1103" s="45">
        <f t="shared" si="607"/>
        <v>38.92</v>
      </c>
      <c r="BF1103" s="46"/>
      <c r="BG1103" s="47">
        <f t="shared" si="608"/>
        <v>18</v>
      </c>
      <c r="BH1103" s="47">
        <f t="shared" si="609"/>
        <v>0.5</v>
      </c>
      <c r="BI1103" s="47">
        <f t="shared" si="610"/>
        <v>20.92</v>
      </c>
      <c r="BJ1103" s="48">
        <f t="shared" si="611"/>
        <v>0</v>
      </c>
      <c r="BK1103" s="48">
        <f t="shared" si="612"/>
        <v>0</v>
      </c>
      <c r="BL1103" s="48">
        <f t="shared" si="613"/>
        <v>0</v>
      </c>
    </row>
    <row r="1104" spans="1:64" s="2" customFormat="1" ht="30" customHeight="1">
      <c r="A1104" s="29" t="str">
        <f t="shared" si="580"/>
        <v>Д</v>
      </c>
      <c r="B1104" s="29" t="str">
        <f t="shared" si="581"/>
        <v>Б</v>
      </c>
      <c r="C1104" s="59" t="s">
        <v>125</v>
      </c>
      <c r="D1104" s="31" t="str">
        <f t="shared" si="582"/>
        <v>'38.03.05</v>
      </c>
      <c r="E1104" s="32" t="str">
        <f t="shared" si="583"/>
        <v>Бизнес-информатика</v>
      </c>
      <c r="F1104" s="33" t="s">
        <v>74</v>
      </c>
      <c r="G1104" s="33" t="s">
        <v>75</v>
      </c>
      <c r="H1104" s="34" t="s">
        <v>317</v>
      </c>
      <c r="I1104" s="34"/>
      <c r="J1104" s="35" t="s">
        <v>328</v>
      </c>
      <c r="K1104" s="36">
        <v>3</v>
      </c>
      <c r="L1104" s="36">
        <v>18</v>
      </c>
      <c r="M1104" s="37" t="s">
        <v>84</v>
      </c>
      <c r="N1104" s="36"/>
      <c r="O1104" s="36"/>
      <c r="P1104" s="36">
        <v>1</v>
      </c>
      <c r="Q1104" s="37" t="s">
        <v>85</v>
      </c>
      <c r="R1104" s="36"/>
      <c r="S1104" s="36"/>
      <c r="T1104" s="36"/>
      <c r="U1104" s="36"/>
      <c r="V1104" s="36"/>
      <c r="W1104" s="39" t="str">
        <f t="shared" si="584"/>
        <v>НБИбд</v>
      </c>
      <c r="X1104" s="36" t="s">
        <v>133</v>
      </c>
      <c r="Y1104" s="36"/>
      <c r="Z1104" s="36">
        <v>1</v>
      </c>
      <c r="AA1104" s="60">
        <f t="shared" si="585"/>
        <v>23</v>
      </c>
      <c r="AB1104" s="49">
        <v>19</v>
      </c>
      <c r="AC1104" s="49">
        <v>4</v>
      </c>
      <c r="AD1104" s="40">
        <f t="shared" si="586"/>
        <v>24</v>
      </c>
      <c r="AE1104" s="41">
        <f t="shared" si="587"/>
        <v>0.95833333333333337</v>
      </c>
      <c r="AF1104" s="41">
        <f t="shared" si="588"/>
        <v>0.95833333333333337</v>
      </c>
      <c r="AG1104" s="42" t="s">
        <v>93</v>
      </c>
      <c r="AH1104" s="37" t="s">
        <v>111</v>
      </c>
      <c r="AI1104" s="37" t="s">
        <v>94</v>
      </c>
      <c r="AJ1104" s="61" t="s">
        <v>329</v>
      </c>
      <c r="AK1104" s="37"/>
      <c r="AL1104" s="44">
        <f t="shared" si="589"/>
        <v>0</v>
      </c>
      <c r="AM1104" s="44">
        <f t="shared" si="590"/>
        <v>17.25</v>
      </c>
      <c r="AN1104" s="44">
        <f t="shared" si="591"/>
        <v>0</v>
      </c>
      <c r="AO1104" s="44">
        <f t="shared" si="592"/>
        <v>7.5900000000000007</v>
      </c>
      <c r="AP1104" s="44">
        <f t="shared" si="593"/>
        <v>11.5</v>
      </c>
      <c r="AQ1104" s="44">
        <f t="shared" si="594"/>
        <v>0.95833333333333337</v>
      </c>
      <c r="AR1104" s="44">
        <f t="shared" si="595"/>
        <v>0</v>
      </c>
      <c r="AS1104" s="44">
        <f t="shared" si="596"/>
        <v>0</v>
      </c>
      <c r="AT1104" s="44">
        <f t="shared" si="597"/>
        <v>0</v>
      </c>
      <c r="AU1104" s="44">
        <f t="shared" si="598"/>
        <v>0</v>
      </c>
      <c r="AV1104" s="44">
        <f>IF(M1104="ПП",РПП*AA1104*(U1104/1.5),IF(M1104="ВП",ВПр*AA1104*(U1104/1.5),IF(M1104="РПА",РПА*AA1104*(U1104/1.5),IF(M1104="КПА",кпа*AA1104*(U1104/1.5),0))))</f>
        <v>0</v>
      </c>
      <c r="AW1104" s="44">
        <f t="shared" si="599"/>
        <v>0</v>
      </c>
      <c r="AX1104" s="44">
        <f t="shared" si="600"/>
        <v>0</v>
      </c>
      <c r="AY1104" s="44">
        <f t="shared" si="601"/>
        <v>0</v>
      </c>
      <c r="AZ1104" s="44">
        <f t="shared" si="602"/>
        <v>0</v>
      </c>
      <c r="BA1104" s="44">
        <f t="shared" si="603"/>
        <v>0</v>
      </c>
      <c r="BB1104" s="44">
        <f t="shared" si="604"/>
        <v>0</v>
      </c>
      <c r="BC1104" s="44">
        <f t="shared" si="605"/>
        <v>0</v>
      </c>
      <c r="BD1104" s="44">
        <f t="shared" si="606"/>
        <v>0</v>
      </c>
      <c r="BE1104" s="45">
        <f t="shared" si="607"/>
        <v>37.298333333333339</v>
      </c>
      <c r="BF1104" s="46"/>
      <c r="BG1104" s="47">
        <f t="shared" si="608"/>
        <v>17.25</v>
      </c>
      <c r="BH1104" s="47">
        <f t="shared" si="609"/>
        <v>0.5</v>
      </c>
      <c r="BI1104" s="47">
        <f t="shared" si="610"/>
        <v>20.048333333333332</v>
      </c>
      <c r="BJ1104" s="48">
        <f t="shared" si="611"/>
        <v>0</v>
      </c>
      <c r="BK1104" s="48">
        <f t="shared" si="612"/>
        <v>0</v>
      </c>
      <c r="BL1104" s="48">
        <f t="shared" si="613"/>
        <v>0</v>
      </c>
    </row>
    <row r="1105" spans="1:64" s="2" customFormat="1" ht="30" customHeight="1">
      <c r="A1105" s="29" t="str">
        <f t="shared" si="580"/>
        <v>Д</v>
      </c>
      <c r="B1105" s="29" t="str">
        <f t="shared" si="581"/>
        <v>Б</v>
      </c>
      <c r="C1105" s="59" t="s">
        <v>125</v>
      </c>
      <c r="D1105" s="31" t="str">
        <f t="shared" si="582"/>
        <v>'38.03.05</v>
      </c>
      <c r="E1105" s="32" t="str">
        <f t="shared" si="583"/>
        <v>Бизнес-информатика</v>
      </c>
      <c r="F1105" s="33" t="s">
        <v>74</v>
      </c>
      <c r="G1105" s="33" t="s">
        <v>75</v>
      </c>
      <c r="H1105" s="34" t="s">
        <v>317</v>
      </c>
      <c r="I1105" s="34"/>
      <c r="J1105" s="35" t="s">
        <v>328</v>
      </c>
      <c r="K1105" s="36">
        <v>3</v>
      </c>
      <c r="L1105" s="36">
        <v>18</v>
      </c>
      <c r="M1105" s="37" t="s">
        <v>84</v>
      </c>
      <c r="N1105" s="36"/>
      <c r="O1105" s="36"/>
      <c r="P1105" s="36">
        <v>1</v>
      </c>
      <c r="Q1105" s="37" t="s">
        <v>85</v>
      </c>
      <c r="R1105" s="36"/>
      <c r="S1105" s="36"/>
      <c r="T1105" s="36"/>
      <c r="U1105" s="36"/>
      <c r="V1105" s="36"/>
      <c r="W1105" s="39" t="str">
        <f t="shared" si="584"/>
        <v>НБИбд</v>
      </c>
      <c r="X1105" s="36" t="s">
        <v>134</v>
      </c>
      <c r="Y1105" s="36"/>
      <c r="Z1105" s="36">
        <v>1</v>
      </c>
      <c r="AA1105" s="60">
        <f t="shared" si="585"/>
        <v>23</v>
      </c>
      <c r="AB1105" s="49">
        <v>18</v>
      </c>
      <c r="AC1105" s="49">
        <v>5</v>
      </c>
      <c r="AD1105" s="40">
        <f t="shared" si="586"/>
        <v>24</v>
      </c>
      <c r="AE1105" s="41">
        <f t="shared" si="587"/>
        <v>0.95833333333333337</v>
      </c>
      <c r="AF1105" s="41">
        <f t="shared" si="588"/>
        <v>0.95833333333333337</v>
      </c>
      <c r="AG1105" s="42" t="s">
        <v>93</v>
      </c>
      <c r="AH1105" s="37" t="s">
        <v>111</v>
      </c>
      <c r="AI1105" s="37" t="s">
        <v>94</v>
      </c>
      <c r="AJ1105" s="61" t="s">
        <v>329</v>
      </c>
      <c r="AK1105" s="37"/>
      <c r="AL1105" s="44">
        <f t="shared" si="589"/>
        <v>0</v>
      </c>
      <c r="AM1105" s="44">
        <f t="shared" si="590"/>
        <v>17.25</v>
      </c>
      <c r="AN1105" s="44">
        <f t="shared" si="591"/>
        <v>0</v>
      </c>
      <c r="AO1105" s="44">
        <f t="shared" si="592"/>
        <v>7.5900000000000007</v>
      </c>
      <c r="AP1105" s="44">
        <f t="shared" si="593"/>
        <v>11.5</v>
      </c>
      <c r="AQ1105" s="44">
        <f t="shared" si="594"/>
        <v>0.95833333333333337</v>
      </c>
      <c r="AR1105" s="44">
        <f t="shared" si="595"/>
        <v>0</v>
      </c>
      <c r="AS1105" s="44">
        <f t="shared" si="596"/>
        <v>0</v>
      </c>
      <c r="AT1105" s="44">
        <f t="shared" si="597"/>
        <v>0</v>
      </c>
      <c r="AU1105" s="44">
        <f t="shared" si="598"/>
        <v>0</v>
      </c>
      <c r="AV1105" s="44">
        <f>IF(M1105="ПП",РПП*AA1105*(U1105/1.5),IF(M1105="ВП",ВПр*AA1105*(U1105/1.5),IF(M1105="РПА",РПА*AA1105*(U1105/1.5),IF(M1105="КПА",кпа*AA1105*(U1105/1.5),0))))</f>
        <v>0</v>
      </c>
      <c r="AW1105" s="44">
        <f t="shared" si="599"/>
        <v>0</v>
      </c>
      <c r="AX1105" s="44">
        <f t="shared" si="600"/>
        <v>0</v>
      </c>
      <c r="AY1105" s="44">
        <f t="shared" si="601"/>
        <v>0</v>
      </c>
      <c r="AZ1105" s="44">
        <f t="shared" si="602"/>
        <v>0</v>
      </c>
      <c r="BA1105" s="44">
        <f t="shared" si="603"/>
        <v>0</v>
      </c>
      <c r="BB1105" s="44">
        <f t="shared" si="604"/>
        <v>0</v>
      </c>
      <c r="BC1105" s="44">
        <f t="shared" si="605"/>
        <v>0</v>
      </c>
      <c r="BD1105" s="44">
        <f t="shared" si="606"/>
        <v>0</v>
      </c>
      <c r="BE1105" s="45">
        <f t="shared" si="607"/>
        <v>37.298333333333339</v>
      </c>
      <c r="BF1105" s="46"/>
      <c r="BG1105" s="47">
        <f t="shared" si="608"/>
        <v>17.25</v>
      </c>
      <c r="BH1105" s="47">
        <f t="shared" si="609"/>
        <v>0.5</v>
      </c>
      <c r="BI1105" s="47">
        <f t="shared" si="610"/>
        <v>20.048333333333332</v>
      </c>
      <c r="BJ1105" s="48">
        <f t="shared" si="611"/>
        <v>0</v>
      </c>
      <c r="BK1105" s="48">
        <f t="shared" si="612"/>
        <v>0</v>
      </c>
      <c r="BL1105" s="48">
        <f t="shared" si="613"/>
        <v>0</v>
      </c>
    </row>
    <row r="1106" spans="1:64" s="2" customFormat="1" ht="30" customHeight="1">
      <c r="A1106" s="29" t="str">
        <f t="shared" si="580"/>
        <v>Д</v>
      </c>
      <c r="B1106" s="29" t="str">
        <f t="shared" si="581"/>
        <v>Б</v>
      </c>
      <c r="C1106" s="59" t="s">
        <v>125</v>
      </c>
      <c r="D1106" s="31" t="str">
        <f t="shared" si="582"/>
        <v>'38.03.05</v>
      </c>
      <c r="E1106" s="32" t="str">
        <f t="shared" si="583"/>
        <v>Бизнес-информатика</v>
      </c>
      <c r="F1106" s="33" t="s">
        <v>74</v>
      </c>
      <c r="G1106" s="33" t="s">
        <v>75</v>
      </c>
      <c r="H1106" s="34" t="s">
        <v>317</v>
      </c>
      <c r="I1106" s="34"/>
      <c r="J1106" s="35" t="s">
        <v>330</v>
      </c>
      <c r="K1106" s="36" t="s">
        <v>77</v>
      </c>
      <c r="L1106" s="36">
        <v>9</v>
      </c>
      <c r="M1106" s="37" t="s">
        <v>78</v>
      </c>
      <c r="N1106" s="36">
        <v>2</v>
      </c>
      <c r="O1106" s="36"/>
      <c r="P1106" s="36"/>
      <c r="Q1106" s="37" t="s">
        <v>91</v>
      </c>
      <c r="R1106" s="36"/>
      <c r="S1106" s="36"/>
      <c r="T1106" s="36"/>
      <c r="U1106" s="36"/>
      <c r="V1106" s="36"/>
      <c r="W1106" s="39" t="str">
        <f t="shared" si="584"/>
        <v>НБИбд</v>
      </c>
      <c r="X1106" s="36" t="s">
        <v>331</v>
      </c>
      <c r="Y1106" s="36">
        <v>2</v>
      </c>
      <c r="Z1106" s="36">
        <v>4</v>
      </c>
      <c r="AA1106" s="60">
        <f t="shared" si="585"/>
        <v>52</v>
      </c>
      <c r="AB1106" s="36">
        <v>40</v>
      </c>
      <c r="AC1106" s="36">
        <v>12</v>
      </c>
      <c r="AD1106" s="40">
        <f t="shared" si="586"/>
        <v>52</v>
      </c>
      <c r="AE1106" s="41">
        <f t="shared" si="587"/>
        <v>1</v>
      </c>
      <c r="AF1106" s="41">
        <f t="shared" si="588"/>
        <v>1</v>
      </c>
      <c r="AG1106" s="42" t="s">
        <v>93</v>
      </c>
      <c r="AH1106" s="37" t="s">
        <v>81</v>
      </c>
      <c r="AI1106" s="37" t="s">
        <v>94</v>
      </c>
      <c r="AJ1106" s="61" t="s">
        <v>327</v>
      </c>
      <c r="AK1106" s="37"/>
      <c r="AL1106" s="44">
        <f t="shared" si="589"/>
        <v>18</v>
      </c>
      <c r="AM1106" s="44">
        <f t="shared" si="590"/>
        <v>0</v>
      </c>
      <c r="AN1106" s="44">
        <f t="shared" si="591"/>
        <v>0</v>
      </c>
      <c r="AO1106" s="44">
        <f t="shared" si="592"/>
        <v>0</v>
      </c>
      <c r="AP1106" s="44">
        <f t="shared" si="593"/>
        <v>26</v>
      </c>
      <c r="AQ1106" s="44">
        <f t="shared" si="594"/>
        <v>4</v>
      </c>
      <c r="AR1106" s="44">
        <f t="shared" si="595"/>
        <v>3.6</v>
      </c>
      <c r="AS1106" s="44">
        <f t="shared" si="596"/>
        <v>0</v>
      </c>
      <c r="AT1106" s="44">
        <f t="shared" si="597"/>
        <v>0</v>
      </c>
      <c r="AU1106" s="44">
        <f t="shared" si="598"/>
        <v>0</v>
      </c>
      <c r="AV1106" s="44">
        <f>IF(M1106="ПП",РПП*AA1106*(U1106/1.5),IF(M1106="ВП",ВПр*AA1106*(U1106/1.5),IF(M1106="РПА",РПА*AA1106*(U1106/1.5),IF(M1106="КПА",кпа*AA1106*(U1106/1.5),0))))</f>
        <v>0</v>
      </c>
      <c r="AW1106" s="44">
        <f t="shared" si="599"/>
        <v>0</v>
      </c>
      <c r="AX1106" s="44">
        <f t="shared" si="600"/>
        <v>0</v>
      </c>
      <c r="AY1106" s="44">
        <f t="shared" si="601"/>
        <v>0</v>
      </c>
      <c r="AZ1106" s="44">
        <f t="shared" si="602"/>
        <v>0</v>
      </c>
      <c r="BA1106" s="44">
        <f t="shared" si="603"/>
        <v>0</v>
      </c>
      <c r="BB1106" s="44">
        <f t="shared" si="604"/>
        <v>0</v>
      </c>
      <c r="BC1106" s="44">
        <f t="shared" si="605"/>
        <v>0</v>
      </c>
      <c r="BD1106" s="44">
        <f t="shared" si="606"/>
        <v>0</v>
      </c>
      <c r="BE1106" s="45">
        <f t="shared" si="607"/>
        <v>51.6</v>
      </c>
      <c r="BF1106" s="46"/>
      <c r="BG1106" s="47">
        <f t="shared" si="608"/>
        <v>18</v>
      </c>
      <c r="BH1106" s="47">
        <f t="shared" si="609"/>
        <v>1</v>
      </c>
      <c r="BI1106" s="47">
        <f t="shared" si="610"/>
        <v>33.6</v>
      </c>
      <c r="BJ1106" s="48">
        <f t="shared" si="611"/>
        <v>0</v>
      </c>
      <c r="BK1106" s="48">
        <f t="shared" si="612"/>
        <v>0</v>
      </c>
      <c r="BL1106" s="48">
        <f t="shared" si="613"/>
        <v>0</v>
      </c>
    </row>
    <row r="1107" spans="1:64" s="2" customFormat="1" ht="30" customHeight="1">
      <c r="A1107" s="29" t="str">
        <f t="shared" si="580"/>
        <v>Д</v>
      </c>
      <c r="B1107" s="29" t="str">
        <f t="shared" si="581"/>
        <v>Б</v>
      </c>
      <c r="C1107" s="59" t="s">
        <v>125</v>
      </c>
      <c r="D1107" s="31" t="str">
        <f t="shared" si="582"/>
        <v>'38.03.05</v>
      </c>
      <c r="E1107" s="32" t="str">
        <f t="shared" si="583"/>
        <v>Бизнес-информатика</v>
      </c>
      <c r="F1107" s="33" t="s">
        <v>74</v>
      </c>
      <c r="G1107" s="33" t="s">
        <v>75</v>
      </c>
      <c r="H1107" s="34" t="s">
        <v>317</v>
      </c>
      <c r="I1107" s="34"/>
      <c r="J1107" s="35" t="s">
        <v>330</v>
      </c>
      <c r="K1107" s="36" t="s">
        <v>77</v>
      </c>
      <c r="L1107" s="36">
        <v>9</v>
      </c>
      <c r="M1107" s="37" t="s">
        <v>108</v>
      </c>
      <c r="N1107" s="36"/>
      <c r="O1107" s="36">
        <v>4</v>
      </c>
      <c r="P1107" s="36"/>
      <c r="Q1107" s="37"/>
      <c r="R1107" s="36"/>
      <c r="S1107" s="36"/>
      <c r="T1107" s="36"/>
      <c r="U1107" s="36"/>
      <c r="V1107" s="36"/>
      <c r="W1107" s="39" t="str">
        <f t="shared" si="584"/>
        <v>НБИбд</v>
      </c>
      <c r="X1107" s="36" t="s">
        <v>86</v>
      </c>
      <c r="Y1107" s="36">
        <v>1</v>
      </c>
      <c r="Z1107" s="36">
        <v>1</v>
      </c>
      <c r="AA1107" s="60">
        <f t="shared" si="585"/>
        <v>13</v>
      </c>
      <c r="AB1107" s="49">
        <v>10</v>
      </c>
      <c r="AC1107" s="49">
        <v>3</v>
      </c>
      <c r="AD1107" s="40">
        <f t="shared" si="586"/>
        <v>12</v>
      </c>
      <c r="AE1107" s="41">
        <f t="shared" si="587"/>
        <v>1</v>
      </c>
      <c r="AF1107" s="41">
        <f t="shared" si="588"/>
        <v>1.0833333333333333</v>
      </c>
      <c r="AG1107" s="42" t="s">
        <v>93</v>
      </c>
      <c r="AH1107" s="37" t="s">
        <v>100</v>
      </c>
      <c r="AI1107" s="37" t="s">
        <v>94</v>
      </c>
      <c r="AJ1107" s="61" t="s">
        <v>332</v>
      </c>
      <c r="AK1107" s="37"/>
      <c r="AL1107" s="44">
        <f t="shared" si="589"/>
        <v>0</v>
      </c>
      <c r="AM1107" s="44">
        <f t="shared" si="590"/>
        <v>0</v>
      </c>
      <c r="AN1107" s="44">
        <f t="shared" si="591"/>
        <v>36</v>
      </c>
      <c r="AO1107" s="44">
        <f t="shared" si="592"/>
        <v>0</v>
      </c>
      <c r="AP1107" s="44">
        <f t="shared" si="593"/>
        <v>0</v>
      </c>
      <c r="AQ1107" s="44">
        <f t="shared" si="594"/>
        <v>0</v>
      </c>
      <c r="AR1107" s="44">
        <f t="shared" si="595"/>
        <v>0</v>
      </c>
      <c r="AS1107" s="44">
        <f t="shared" si="596"/>
        <v>0</v>
      </c>
      <c r="AT1107" s="44">
        <f t="shared" si="597"/>
        <v>0</v>
      </c>
      <c r="AU1107" s="44">
        <f t="shared" si="598"/>
        <v>0</v>
      </c>
      <c r="AV1107" s="44">
        <f>IF(M1107="ПП",РПП*AA1107*(U1107/1.5),IF(M1107="ВП",ВПр*AA1107*(U1107/1.5),IF(M1107="РПА",РПА*AA1107*(U1107/1.5),IF(M1107="КПА",кпа*AA1107*(U1107/1.5),0))))</f>
        <v>0</v>
      </c>
      <c r="AW1107" s="44">
        <f t="shared" si="599"/>
        <v>0</v>
      </c>
      <c r="AX1107" s="44">
        <f t="shared" si="600"/>
        <v>0</v>
      </c>
      <c r="AY1107" s="44">
        <f t="shared" si="601"/>
        <v>0</v>
      </c>
      <c r="AZ1107" s="44">
        <f t="shared" si="602"/>
        <v>0</v>
      </c>
      <c r="BA1107" s="44">
        <f t="shared" si="603"/>
        <v>0</v>
      </c>
      <c r="BB1107" s="44">
        <f t="shared" si="604"/>
        <v>0</v>
      </c>
      <c r="BC1107" s="44">
        <f t="shared" si="605"/>
        <v>0</v>
      </c>
      <c r="BD1107" s="44">
        <f t="shared" si="606"/>
        <v>0</v>
      </c>
      <c r="BE1107" s="45">
        <f t="shared" si="607"/>
        <v>36</v>
      </c>
      <c r="BF1107" s="46"/>
      <c r="BG1107" s="47">
        <f t="shared" si="608"/>
        <v>36</v>
      </c>
      <c r="BH1107" s="47">
        <f t="shared" si="609"/>
        <v>2</v>
      </c>
      <c r="BI1107" s="47">
        <f t="shared" si="610"/>
        <v>0</v>
      </c>
      <c r="BJ1107" s="48">
        <f t="shared" si="611"/>
        <v>0</v>
      </c>
      <c r="BK1107" s="48">
        <f t="shared" si="612"/>
        <v>0</v>
      </c>
      <c r="BL1107" s="48">
        <f t="shared" si="613"/>
        <v>0</v>
      </c>
    </row>
    <row r="1108" spans="1:64" s="2" customFormat="1" ht="30" customHeight="1">
      <c r="A1108" s="29" t="str">
        <f t="shared" si="580"/>
        <v>Д</v>
      </c>
      <c r="B1108" s="29" t="str">
        <f t="shared" si="581"/>
        <v>Б</v>
      </c>
      <c r="C1108" s="59" t="s">
        <v>125</v>
      </c>
      <c r="D1108" s="31" t="str">
        <f t="shared" si="582"/>
        <v>'38.03.05</v>
      </c>
      <c r="E1108" s="32" t="str">
        <f t="shared" si="583"/>
        <v>Бизнес-информатика</v>
      </c>
      <c r="F1108" s="33" t="s">
        <v>74</v>
      </c>
      <c r="G1108" s="33" t="s">
        <v>75</v>
      </c>
      <c r="H1108" s="34" t="s">
        <v>317</v>
      </c>
      <c r="I1108" s="34"/>
      <c r="J1108" s="35" t="s">
        <v>330</v>
      </c>
      <c r="K1108" s="36" t="s">
        <v>77</v>
      </c>
      <c r="L1108" s="36">
        <v>9</v>
      </c>
      <c r="M1108" s="37" t="s">
        <v>108</v>
      </c>
      <c r="N1108" s="36"/>
      <c r="O1108" s="36">
        <v>4</v>
      </c>
      <c r="P1108" s="36"/>
      <c r="Q1108" s="37"/>
      <c r="R1108" s="36"/>
      <c r="S1108" s="36"/>
      <c r="T1108" s="36"/>
      <c r="U1108" s="36"/>
      <c r="V1108" s="36"/>
      <c r="W1108" s="39" t="str">
        <f t="shared" si="584"/>
        <v>НБИбд</v>
      </c>
      <c r="X1108" s="36" t="s">
        <v>86</v>
      </c>
      <c r="Y1108" s="36">
        <v>1</v>
      </c>
      <c r="Z1108" s="36">
        <v>1</v>
      </c>
      <c r="AA1108" s="60">
        <f t="shared" si="585"/>
        <v>13</v>
      </c>
      <c r="AB1108" s="49">
        <v>10</v>
      </c>
      <c r="AC1108" s="49">
        <v>3</v>
      </c>
      <c r="AD1108" s="40">
        <f t="shared" si="586"/>
        <v>12</v>
      </c>
      <c r="AE1108" s="41">
        <f t="shared" si="587"/>
        <v>1</v>
      </c>
      <c r="AF1108" s="41">
        <f t="shared" si="588"/>
        <v>1.0833333333333333</v>
      </c>
      <c r="AG1108" s="42" t="s">
        <v>93</v>
      </c>
      <c r="AH1108" s="37" t="s">
        <v>100</v>
      </c>
      <c r="AI1108" s="37" t="s">
        <v>94</v>
      </c>
      <c r="AJ1108" s="61" t="s">
        <v>332</v>
      </c>
      <c r="AK1108" s="37"/>
      <c r="AL1108" s="44">
        <f t="shared" si="589"/>
        <v>0</v>
      </c>
      <c r="AM1108" s="44">
        <f t="shared" si="590"/>
        <v>0</v>
      </c>
      <c r="AN1108" s="44">
        <f t="shared" si="591"/>
        <v>36</v>
      </c>
      <c r="AO1108" s="44">
        <f t="shared" si="592"/>
        <v>0</v>
      </c>
      <c r="AP1108" s="44">
        <f t="shared" si="593"/>
        <v>0</v>
      </c>
      <c r="AQ1108" s="44">
        <f t="shared" si="594"/>
        <v>0</v>
      </c>
      <c r="AR1108" s="44">
        <f t="shared" si="595"/>
        <v>0</v>
      </c>
      <c r="AS1108" s="44">
        <f t="shared" si="596"/>
        <v>0</v>
      </c>
      <c r="AT1108" s="44">
        <f t="shared" si="597"/>
        <v>0</v>
      </c>
      <c r="AU1108" s="44">
        <f t="shared" si="598"/>
        <v>0</v>
      </c>
      <c r="AV1108" s="44">
        <f>IF(M1108="ПП",РПП*AA1108*(U1108/1.5),IF(M1108="ВП",ВПр*AA1108*(U1108/1.5),IF(M1108="РПА",РПА*AA1108*(U1108/1.5),IF(M1108="КПА",кпа*AA1108*(U1108/1.5),0))))</f>
        <v>0</v>
      </c>
      <c r="AW1108" s="44">
        <f t="shared" si="599"/>
        <v>0</v>
      </c>
      <c r="AX1108" s="44">
        <f t="shared" si="600"/>
        <v>0</v>
      </c>
      <c r="AY1108" s="44">
        <f t="shared" si="601"/>
        <v>0</v>
      </c>
      <c r="AZ1108" s="44">
        <f t="shared" si="602"/>
        <v>0</v>
      </c>
      <c r="BA1108" s="44">
        <f t="shared" si="603"/>
        <v>0</v>
      </c>
      <c r="BB1108" s="44">
        <f t="shared" si="604"/>
        <v>0</v>
      </c>
      <c r="BC1108" s="44">
        <f t="shared" si="605"/>
        <v>0</v>
      </c>
      <c r="BD1108" s="44">
        <f t="shared" si="606"/>
        <v>0</v>
      </c>
      <c r="BE1108" s="45">
        <f t="shared" si="607"/>
        <v>36</v>
      </c>
      <c r="BF1108" s="46"/>
      <c r="BG1108" s="47">
        <f t="shared" si="608"/>
        <v>36</v>
      </c>
      <c r="BH1108" s="47">
        <f t="shared" si="609"/>
        <v>2</v>
      </c>
      <c r="BI1108" s="47">
        <f t="shared" si="610"/>
        <v>0</v>
      </c>
      <c r="BJ1108" s="48">
        <f t="shared" si="611"/>
        <v>0</v>
      </c>
      <c r="BK1108" s="48">
        <f t="shared" si="612"/>
        <v>0</v>
      </c>
      <c r="BL1108" s="48">
        <f t="shared" si="613"/>
        <v>0</v>
      </c>
    </row>
    <row r="1109" spans="1:64" s="2" customFormat="1" ht="30" customHeight="1">
      <c r="A1109" s="29" t="str">
        <f t="shared" si="580"/>
        <v>Д</v>
      </c>
      <c r="B1109" s="29" t="str">
        <f t="shared" si="581"/>
        <v>Б</v>
      </c>
      <c r="C1109" s="59" t="s">
        <v>125</v>
      </c>
      <c r="D1109" s="31" t="str">
        <f t="shared" si="582"/>
        <v>'38.03.05</v>
      </c>
      <c r="E1109" s="32" t="str">
        <f t="shared" si="583"/>
        <v>Бизнес-информатика</v>
      </c>
      <c r="F1109" s="33" t="s">
        <v>74</v>
      </c>
      <c r="G1109" s="33" t="s">
        <v>75</v>
      </c>
      <c r="H1109" s="34" t="s">
        <v>317</v>
      </c>
      <c r="I1109" s="34"/>
      <c r="J1109" s="35" t="s">
        <v>330</v>
      </c>
      <c r="K1109" s="36" t="s">
        <v>77</v>
      </c>
      <c r="L1109" s="36">
        <v>9</v>
      </c>
      <c r="M1109" s="37" t="s">
        <v>108</v>
      </c>
      <c r="N1109" s="36"/>
      <c r="O1109" s="36">
        <v>4</v>
      </c>
      <c r="P1109" s="36"/>
      <c r="Q1109" s="37"/>
      <c r="R1109" s="36"/>
      <c r="S1109" s="36"/>
      <c r="T1109" s="36"/>
      <c r="U1109" s="36"/>
      <c r="V1109" s="36"/>
      <c r="W1109" s="39" t="str">
        <f t="shared" si="584"/>
        <v>НБИбд</v>
      </c>
      <c r="X1109" s="36" t="s">
        <v>87</v>
      </c>
      <c r="Y1109" s="36">
        <v>1</v>
      </c>
      <c r="Z1109" s="36">
        <v>1</v>
      </c>
      <c r="AA1109" s="60">
        <f t="shared" si="585"/>
        <v>13</v>
      </c>
      <c r="AB1109" s="49">
        <v>10</v>
      </c>
      <c r="AC1109" s="49">
        <v>3</v>
      </c>
      <c r="AD1109" s="40">
        <f t="shared" si="586"/>
        <v>12</v>
      </c>
      <c r="AE1109" s="41">
        <f t="shared" si="587"/>
        <v>1</v>
      </c>
      <c r="AF1109" s="41">
        <f t="shared" si="588"/>
        <v>1.0833333333333333</v>
      </c>
      <c r="AG1109" s="42" t="s">
        <v>93</v>
      </c>
      <c r="AH1109" s="37" t="s">
        <v>100</v>
      </c>
      <c r="AI1109" s="37" t="s">
        <v>94</v>
      </c>
      <c r="AJ1109" s="61" t="s">
        <v>332</v>
      </c>
      <c r="AK1109" s="37"/>
      <c r="AL1109" s="44">
        <f t="shared" si="589"/>
        <v>0</v>
      </c>
      <c r="AM1109" s="44">
        <f t="shared" si="590"/>
        <v>0</v>
      </c>
      <c r="AN1109" s="44">
        <f t="shared" si="591"/>
        <v>36</v>
      </c>
      <c r="AO1109" s="44">
        <f t="shared" si="592"/>
        <v>0</v>
      </c>
      <c r="AP1109" s="44">
        <f t="shared" si="593"/>
        <v>0</v>
      </c>
      <c r="AQ1109" s="44">
        <f t="shared" si="594"/>
        <v>0</v>
      </c>
      <c r="AR1109" s="44">
        <f t="shared" si="595"/>
        <v>0</v>
      </c>
      <c r="AS1109" s="44">
        <f t="shared" si="596"/>
        <v>0</v>
      </c>
      <c r="AT1109" s="44">
        <f t="shared" si="597"/>
        <v>0</v>
      </c>
      <c r="AU1109" s="44">
        <f t="shared" si="598"/>
        <v>0</v>
      </c>
      <c r="AV1109" s="44">
        <f>IF(M1109="ПП",РПП*AA1109*(U1109/1.5),IF(M1109="ВП",ВПр*AA1109*(U1109/1.5),IF(M1109="РПА",РПА*AA1109*(U1109/1.5),IF(M1109="КПА",кпа*AA1109*(U1109/1.5),0))))</f>
        <v>0</v>
      </c>
      <c r="AW1109" s="44">
        <f t="shared" si="599"/>
        <v>0</v>
      </c>
      <c r="AX1109" s="44">
        <f t="shared" si="600"/>
        <v>0</v>
      </c>
      <c r="AY1109" s="44">
        <f t="shared" si="601"/>
        <v>0</v>
      </c>
      <c r="AZ1109" s="44">
        <f t="shared" si="602"/>
        <v>0</v>
      </c>
      <c r="BA1109" s="44">
        <f t="shared" si="603"/>
        <v>0</v>
      </c>
      <c r="BB1109" s="44">
        <f t="shared" si="604"/>
        <v>0</v>
      </c>
      <c r="BC1109" s="44">
        <f t="shared" si="605"/>
        <v>0</v>
      </c>
      <c r="BD1109" s="44">
        <f t="shared" si="606"/>
        <v>0</v>
      </c>
      <c r="BE1109" s="45">
        <f t="shared" si="607"/>
        <v>36</v>
      </c>
      <c r="BF1109" s="46"/>
      <c r="BG1109" s="47">
        <f t="shared" si="608"/>
        <v>36</v>
      </c>
      <c r="BH1109" s="47">
        <f t="shared" si="609"/>
        <v>2</v>
      </c>
      <c r="BI1109" s="47">
        <f t="shared" si="610"/>
        <v>0</v>
      </c>
      <c r="BJ1109" s="48">
        <f t="shared" si="611"/>
        <v>0</v>
      </c>
      <c r="BK1109" s="48">
        <f t="shared" si="612"/>
        <v>0</v>
      </c>
      <c r="BL1109" s="48">
        <f t="shared" si="613"/>
        <v>0</v>
      </c>
    </row>
    <row r="1110" spans="1:64" s="2" customFormat="1" ht="30" customHeight="1">
      <c r="A1110" s="29" t="str">
        <f t="shared" si="580"/>
        <v>Д</v>
      </c>
      <c r="B1110" s="29" t="str">
        <f t="shared" si="581"/>
        <v>Б</v>
      </c>
      <c r="C1110" s="59" t="s">
        <v>125</v>
      </c>
      <c r="D1110" s="31" t="str">
        <f t="shared" si="582"/>
        <v>'38.03.05</v>
      </c>
      <c r="E1110" s="32" t="str">
        <f t="shared" si="583"/>
        <v>Бизнес-информатика</v>
      </c>
      <c r="F1110" s="33" t="s">
        <v>74</v>
      </c>
      <c r="G1110" s="33" t="s">
        <v>75</v>
      </c>
      <c r="H1110" s="34" t="s">
        <v>317</v>
      </c>
      <c r="I1110" s="34"/>
      <c r="J1110" s="35" t="s">
        <v>330</v>
      </c>
      <c r="K1110" s="36" t="s">
        <v>77</v>
      </c>
      <c r="L1110" s="36">
        <v>9</v>
      </c>
      <c r="M1110" s="37" t="s">
        <v>108</v>
      </c>
      <c r="N1110" s="36"/>
      <c r="O1110" s="36">
        <v>4</v>
      </c>
      <c r="P1110" s="36"/>
      <c r="Q1110" s="37"/>
      <c r="R1110" s="36"/>
      <c r="S1110" s="36"/>
      <c r="T1110" s="36"/>
      <c r="U1110" s="36"/>
      <c r="V1110" s="36"/>
      <c r="W1110" s="39" t="str">
        <f t="shared" si="584"/>
        <v>НБИбд</v>
      </c>
      <c r="X1110" s="36" t="s">
        <v>87</v>
      </c>
      <c r="Y1110" s="36">
        <v>1</v>
      </c>
      <c r="Z1110" s="36">
        <v>1</v>
      </c>
      <c r="AA1110" s="60">
        <f t="shared" si="585"/>
        <v>13</v>
      </c>
      <c r="AB1110" s="49">
        <v>10</v>
      </c>
      <c r="AC1110" s="49">
        <v>3</v>
      </c>
      <c r="AD1110" s="40">
        <f t="shared" si="586"/>
        <v>12</v>
      </c>
      <c r="AE1110" s="41">
        <f t="shared" si="587"/>
        <v>1</v>
      </c>
      <c r="AF1110" s="41">
        <f t="shared" si="588"/>
        <v>1.0833333333333333</v>
      </c>
      <c r="AG1110" s="42" t="s">
        <v>93</v>
      </c>
      <c r="AH1110" s="37" t="s">
        <v>100</v>
      </c>
      <c r="AI1110" s="37" t="s">
        <v>94</v>
      </c>
      <c r="AJ1110" s="61" t="s">
        <v>332</v>
      </c>
      <c r="AK1110" s="37"/>
      <c r="AL1110" s="44">
        <f t="shared" si="589"/>
        <v>0</v>
      </c>
      <c r="AM1110" s="44">
        <f t="shared" si="590"/>
        <v>0</v>
      </c>
      <c r="AN1110" s="44">
        <f t="shared" si="591"/>
        <v>36</v>
      </c>
      <c r="AO1110" s="44">
        <f t="shared" si="592"/>
        <v>0</v>
      </c>
      <c r="AP1110" s="44">
        <f t="shared" si="593"/>
        <v>0</v>
      </c>
      <c r="AQ1110" s="44">
        <f t="shared" si="594"/>
        <v>0</v>
      </c>
      <c r="AR1110" s="44">
        <f t="shared" si="595"/>
        <v>0</v>
      </c>
      <c r="AS1110" s="44">
        <f t="shared" si="596"/>
        <v>0</v>
      </c>
      <c r="AT1110" s="44">
        <f t="shared" si="597"/>
        <v>0</v>
      </c>
      <c r="AU1110" s="44">
        <f t="shared" si="598"/>
        <v>0</v>
      </c>
      <c r="AV1110" s="44">
        <f>IF(M1110="ПП",РПП*AA1110*(U1110/1.5),IF(M1110="ВП",ВПр*AA1110*(U1110/1.5),IF(M1110="РПА",РПА*AA1110*(U1110/1.5),IF(M1110="КПА",кпа*AA1110*(U1110/1.5),0))))</f>
        <v>0</v>
      </c>
      <c r="AW1110" s="44">
        <f t="shared" si="599"/>
        <v>0</v>
      </c>
      <c r="AX1110" s="44">
        <f t="shared" si="600"/>
        <v>0</v>
      </c>
      <c r="AY1110" s="44">
        <f t="shared" si="601"/>
        <v>0</v>
      </c>
      <c r="AZ1110" s="44">
        <f t="shared" si="602"/>
        <v>0</v>
      </c>
      <c r="BA1110" s="44">
        <f t="shared" si="603"/>
        <v>0</v>
      </c>
      <c r="BB1110" s="44">
        <f t="shared" si="604"/>
        <v>0</v>
      </c>
      <c r="BC1110" s="44">
        <f t="shared" si="605"/>
        <v>0</v>
      </c>
      <c r="BD1110" s="44">
        <f t="shared" si="606"/>
        <v>0</v>
      </c>
      <c r="BE1110" s="45">
        <f t="shared" si="607"/>
        <v>36</v>
      </c>
      <c r="BF1110" s="46"/>
      <c r="BG1110" s="47">
        <f t="shared" si="608"/>
        <v>36</v>
      </c>
      <c r="BH1110" s="47">
        <f t="shared" si="609"/>
        <v>2</v>
      </c>
      <c r="BI1110" s="47">
        <f t="shared" si="610"/>
        <v>0</v>
      </c>
      <c r="BJ1110" s="48">
        <f t="shared" si="611"/>
        <v>0</v>
      </c>
      <c r="BK1110" s="48">
        <f t="shared" si="612"/>
        <v>0</v>
      </c>
      <c r="BL1110" s="48">
        <f t="shared" si="613"/>
        <v>0</v>
      </c>
    </row>
    <row r="1111" spans="1:64" s="2" customFormat="1" ht="30" customHeight="1">
      <c r="A1111" s="29" t="str">
        <f t="shared" si="580"/>
        <v>Д</v>
      </c>
      <c r="B1111" s="29" t="str">
        <f t="shared" si="581"/>
        <v>Б</v>
      </c>
      <c r="C1111" s="59" t="s">
        <v>125</v>
      </c>
      <c r="D1111" s="31" t="str">
        <f t="shared" si="582"/>
        <v>'38.03.05</v>
      </c>
      <c r="E1111" s="32" t="str">
        <f t="shared" si="583"/>
        <v>Бизнес-информатика</v>
      </c>
      <c r="F1111" s="33" t="s">
        <v>74</v>
      </c>
      <c r="G1111" s="33" t="s">
        <v>75</v>
      </c>
      <c r="H1111" s="34" t="s">
        <v>317</v>
      </c>
      <c r="I1111" s="34"/>
      <c r="J1111" s="35" t="s">
        <v>333</v>
      </c>
      <c r="K1111" s="36" t="s">
        <v>142</v>
      </c>
      <c r="L1111" s="36">
        <v>9</v>
      </c>
      <c r="M1111" s="37" t="s">
        <v>78</v>
      </c>
      <c r="N1111" s="36">
        <v>2</v>
      </c>
      <c r="O1111" s="36"/>
      <c r="P1111" s="36"/>
      <c r="Q1111" s="37"/>
      <c r="R1111" s="36"/>
      <c r="S1111" s="36"/>
      <c r="T1111" s="36"/>
      <c r="U1111" s="36"/>
      <c r="V1111" s="36"/>
      <c r="W1111" s="39" t="str">
        <f t="shared" si="584"/>
        <v>НБИбд</v>
      </c>
      <c r="X1111" s="36" t="s">
        <v>331</v>
      </c>
      <c r="Y1111" s="36">
        <v>2</v>
      </c>
      <c r="Z1111" s="36">
        <v>4</v>
      </c>
      <c r="AA1111" s="60">
        <f t="shared" si="585"/>
        <v>52</v>
      </c>
      <c r="AB1111" s="36">
        <v>40</v>
      </c>
      <c r="AC1111" s="36">
        <v>12</v>
      </c>
      <c r="AD1111" s="40">
        <f t="shared" si="586"/>
        <v>52</v>
      </c>
      <c r="AE1111" s="41">
        <f t="shared" si="587"/>
        <v>1</v>
      </c>
      <c r="AF1111" s="41">
        <f t="shared" si="588"/>
        <v>1</v>
      </c>
      <c r="AG1111" s="42" t="s">
        <v>93</v>
      </c>
      <c r="AH1111" s="37" t="s">
        <v>81</v>
      </c>
      <c r="AI1111" s="37" t="s">
        <v>82</v>
      </c>
      <c r="AJ1111" s="61" t="s">
        <v>325</v>
      </c>
      <c r="AK1111" s="37"/>
      <c r="AL1111" s="44">
        <f t="shared" si="589"/>
        <v>18</v>
      </c>
      <c r="AM1111" s="44">
        <f t="shared" si="590"/>
        <v>0</v>
      </c>
      <c r="AN1111" s="44">
        <f t="shared" si="591"/>
        <v>0</v>
      </c>
      <c r="AO1111" s="44">
        <f t="shared" si="592"/>
        <v>0</v>
      </c>
      <c r="AP1111" s="44">
        <f t="shared" si="593"/>
        <v>0</v>
      </c>
      <c r="AQ1111" s="44">
        <f t="shared" si="594"/>
        <v>0</v>
      </c>
      <c r="AR1111" s="44">
        <f t="shared" si="595"/>
        <v>3.6</v>
      </c>
      <c r="AS1111" s="44">
        <f t="shared" si="596"/>
        <v>0</v>
      </c>
      <c r="AT1111" s="44">
        <f t="shared" si="597"/>
        <v>0</v>
      </c>
      <c r="AU1111" s="44">
        <f t="shared" si="598"/>
        <v>0</v>
      </c>
      <c r="AV1111" s="44">
        <f>IF(M1111="ПП",РПП*AA1111*(U1111/1.5),IF(M1111="ВП",ВПр*AA1111*(U1111/1.5),IF(M1111="РПА",РПА*AA1111*(U1111/1.5),IF(M1111="КПА",кпа*AA1111*(U1111/1.5),0))))</f>
        <v>0</v>
      </c>
      <c r="AW1111" s="44">
        <f t="shared" si="599"/>
        <v>0</v>
      </c>
      <c r="AX1111" s="44">
        <f t="shared" si="600"/>
        <v>0</v>
      </c>
      <c r="AY1111" s="44">
        <f t="shared" si="601"/>
        <v>0</v>
      </c>
      <c r="AZ1111" s="44">
        <f t="shared" si="602"/>
        <v>0</v>
      </c>
      <c r="BA1111" s="44">
        <f t="shared" si="603"/>
        <v>0</v>
      </c>
      <c r="BB1111" s="44">
        <f t="shared" si="604"/>
        <v>0</v>
      </c>
      <c r="BC1111" s="44">
        <f t="shared" si="605"/>
        <v>0</v>
      </c>
      <c r="BD1111" s="44">
        <f t="shared" si="606"/>
        <v>0</v>
      </c>
      <c r="BE1111" s="45">
        <f t="shared" si="607"/>
        <v>21.6</v>
      </c>
      <c r="BF1111" s="46"/>
      <c r="BG1111" s="47">
        <f t="shared" si="608"/>
        <v>18</v>
      </c>
      <c r="BH1111" s="47">
        <f t="shared" si="609"/>
        <v>1</v>
      </c>
      <c r="BI1111" s="47">
        <f t="shared" si="610"/>
        <v>3.6</v>
      </c>
      <c r="BJ1111" s="48">
        <f t="shared" si="611"/>
        <v>0</v>
      </c>
      <c r="BK1111" s="48">
        <f t="shared" si="612"/>
        <v>0</v>
      </c>
      <c r="BL1111" s="48">
        <f t="shared" si="613"/>
        <v>0</v>
      </c>
    </row>
    <row r="1112" spans="1:64" s="2" customFormat="1" ht="30" customHeight="1">
      <c r="A1112" s="29" t="str">
        <f t="shared" si="580"/>
        <v>Д</v>
      </c>
      <c r="B1112" s="29" t="str">
        <f t="shared" si="581"/>
        <v>Б</v>
      </c>
      <c r="C1112" s="59" t="s">
        <v>125</v>
      </c>
      <c r="D1112" s="31" t="str">
        <f t="shared" si="582"/>
        <v>'38.03.05</v>
      </c>
      <c r="E1112" s="32" t="str">
        <f t="shared" si="583"/>
        <v>Бизнес-информатика</v>
      </c>
      <c r="F1112" s="33" t="s">
        <v>74</v>
      </c>
      <c r="G1112" s="33" t="s">
        <v>75</v>
      </c>
      <c r="H1112" s="34" t="s">
        <v>317</v>
      </c>
      <c r="I1112" s="34"/>
      <c r="J1112" s="35" t="s">
        <v>333</v>
      </c>
      <c r="K1112" s="36" t="s">
        <v>142</v>
      </c>
      <c r="L1112" s="36">
        <v>9</v>
      </c>
      <c r="M1112" s="37" t="s">
        <v>108</v>
      </c>
      <c r="N1112" s="36"/>
      <c r="O1112" s="36">
        <v>4</v>
      </c>
      <c r="P1112" s="36"/>
      <c r="Q1112" s="37" t="s">
        <v>85</v>
      </c>
      <c r="R1112" s="36"/>
      <c r="S1112" s="36"/>
      <c r="T1112" s="36"/>
      <c r="U1112" s="36"/>
      <c r="V1112" s="36"/>
      <c r="W1112" s="39" t="str">
        <f t="shared" si="584"/>
        <v>НБИбд</v>
      </c>
      <c r="X1112" s="36" t="s">
        <v>86</v>
      </c>
      <c r="Y1112" s="36">
        <v>1</v>
      </c>
      <c r="Z1112" s="36">
        <v>1</v>
      </c>
      <c r="AA1112" s="60">
        <f t="shared" si="585"/>
        <v>13</v>
      </c>
      <c r="AB1112" s="49">
        <v>10</v>
      </c>
      <c r="AC1112" s="49">
        <v>3</v>
      </c>
      <c r="AD1112" s="40">
        <f t="shared" si="586"/>
        <v>12</v>
      </c>
      <c r="AE1112" s="41">
        <f t="shared" si="587"/>
        <v>1</v>
      </c>
      <c r="AF1112" s="41">
        <f t="shared" si="588"/>
        <v>1.0833333333333333</v>
      </c>
      <c r="AG1112" s="42" t="s">
        <v>93</v>
      </c>
      <c r="AH1112" s="37" t="s">
        <v>81</v>
      </c>
      <c r="AI1112" s="37" t="s">
        <v>82</v>
      </c>
      <c r="AJ1112" s="61" t="s">
        <v>325</v>
      </c>
      <c r="AK1112" s="37"/>
      <c r="AL1112" s="44">
        <f t="shared" si="589"/>
        <v>0</v>
      </c>
      <c r="AM1112" s="44">
        <f t="shared" si="590"/>
        <v>0</v>
      </c>
      <c r="AN1112" s="44">
        <f t="shared" si="591"/>
        <v>36</v>
      </c>
      <c r="AO1112" s="44">
        <f t="shared" si="592"/>
        <v>0</v>
      </c>
      <c r="AP1112" s="44">
        <f t="shared" si="593"/>
        <v>6.5</v>
      </c>
      <c r="AQ1112" s="44">
        <f t="shared" si="594"/>
        <v>1</v>
      </c>
      <c r="AR1112" s="44">
        <f t="shared" si="595"/>
        <v>0</v>
      </c>
      <c r="AS1112" s="44">
        <f t="shared" si="596"/>
        <v>0</v>
      </c>
      <c r="AT1112" s="44">
        <f t="shared" si="597"/>
        <v>0</v>
      </c>
      <c r="AU1112" s="44">
        <f t="shared" si="598"/>
        <v>0</v>
      </c>
      <c r="AV1112" s="44">
        <f>IF(M1112="ПП",РПП*AA1112*(U1112/1.5),IF(M1112="ВП",ВПр*AA1112*(U1112/1.5),IF(M1112="РПА",РПА*AA1112*(U1112/1.5),IF(M1112="КПА",кпа*AA1112*(U1112/1.5),0))))</f>
        <v>0</v>
      </c>
      <c r="AW1112" s="44">
        <f t="shared" si="599"/>
        <v>0</v>
      </c>
      <c r="AX1112" s="44">
        <f t="shared" si="600"/>
        <v>0</v>
      </c>
      <c r="AY1112" s="44">
        <f t="shared" si="601"/>
        <v>0</v>
      </c>
      <c r="AZ1112" s="44">
        <f t="shared" si="602"/>
        <v>0</v>
      </c>
      <c r="BA1112" s="44">
        <f t="shared" si="603"/>
        <v>0</v>
      </c>
      <c r="BB1112" s="44">
        <f t="shared" si="604"/>
        <v>0</v>
      </c>
      <c r="BC1112" s="44">
        <f t="shared" si="605"/>
        <v>0</v>
      </c>
      <c r="BD1112" s="44">
        <f t="shared" si="606"/>
        <v>0</v>
      </c>
      <c r="BE1112" s="45">
        <f t="shared" si="607"/>
        <v>43.5</v>
      </c>
      <c r="BF1112" s="46"/>
      <c r="BG1112" s="47">
        <f t="shared" si="608"/>
        <v>36</v>
      </c>
      <c r="BH1112" s="47">
        <f t="shared" si="609"/>
        <v>2</v>
      </c>
      <c r="BI1112" s="47">
        <f t="shared" si="610"/>
        <v>7.5</v>
      </c>
      <c r="BJ1112" s="48">
        <f t="shared" si="611"/>
        <v>0</v>
      </c>
      <c r="BK1112" s="48">
        <f t="shared" si="612"/>
        <v>0</v>
      </c>
      <c r="BL1112" s="48">
        <f t="shared" si="613"/>
        <v>0</v>
      </c>
    </row>
    <row r="1113" spans="1:64" s="2" customFormat="1" ht="30" customHeight="1">
      <c r="A1113" s="29" t="str">
        <f t="shared" si="580"/>
        <v>Д</v>
      </c>
      <c r="B1113" s="29" t="str">
        <f t="shared" si="581"/>
        <v>Б</v>
      </c>
      <c r="C1113" s="59" t="s">
        <v>125</v>
      </c>
      <c r="D1113" s="31" t="str">
        <f t="shared" si="582"/>
        <v>'38.03.05</v>
      </c>
      <c r="E1113" s="32" t="str">
        <f t="shared" si="583"/>
        <v>Бизнес-информатика</v>
      </c>
      <c r="F1113" s="33" t="s">
        <v>74</v>
      </c>
      <c r="G1113" s="33" t="s">
        <v>75</v>
      </c>
      <c r="H1113" s="34" t="s">
        <v>317</v>
      </c>
      <c r="I1113" s="34"/>
      <c r="J1113" s="35" t="s">
        <v>333</v>
      </c>
      <c r="K1113" s="36" t="s">
        <v>142</v>
      </c>
      <c r="L1113" s="36">
        <v>9</v>
      </c>
      <c r="M1113" s="37" t="s">
        <v>108</v>
      </c>
      <c r="N1113" s="36"/>
      <c r="O1113" s="36">
        <v>4</v>
      </c>
      <c r="P1113" s="36"/>
      <c r="Q1113" s="37" t="s">
        <v>85</v>
      </c>
      <c r="R1113" s="36"/>
      <c r="S1113" s="36"/>
      <c r="T1113" s="36"/>
      <c r="U1113" s="36"/>
      <c r="V1113" s="36"/>
      <c r="W1113" s="39" t="str">
        <f t="shared" si="584"/>
        <v>НБИбд</v>
      </c>
      <c r="X1113" s="36" t="s">
        <v>86</v>
      </c>
      <c r="Y1113" s="36">
        <v>1</v>
      </c>
      <c r="Z1113" s="36">
        <v>1</v>
      </c>
      <c r="AA1113" s="60">
        <f t="shared" si="585"/>
        <v>13</v>
      </c>
      <c r="AB1113" s="49">
        <v>10</v>
      </c>
      <c r="AC1113" s="49">
        <v>3</v>
      </c>
      <c r="AD1113" s="40">
        <f t="shared" si="586"/>
        <v>12</v>
      </c>
      <c r="AE1113" s="41">
        <f t="shared" si="587"/>
        <v>1</v>
      </c>
      <c r="AF1113" s="41">
        <f t="shared" si="588"/>
        <v>1.0833333333333333</v>
      </c>
      <c r="AG1113" s="42" t="s">
        <v>93</v>
      </c>
      <c r="AH1113" s="37" t="s">
        <v>81</v>
      </c>
      <c r="AI1113" s="37" t="s">
        <v>82</v>
      </c>
      <c r="AJ1113" s="61" t="s">
        <v>325</v>
      </c>
      <c r="AK1113" s="37"/>
      <c r="AL1113" s="44">
        <f t="shared" si="589"/>
        <v>0</v>
      </c>
      <c r="AM1113" s="44">
        <f t="shared" si="590"/>
        <v>0</v>
      </c>
      <c r="AN1113" s="44">
        <f t="shared" si="591"/>
        <v>36</v>
      </c>
      <c r="AO1113" s="44">
        <f t="shared" si="592"/>
        <v>0</v>
      </c>
      <c r="AP1113" s="44">
        <f t="shared" si="593"/>
        <v>6.5</v>
      </c>
      <c r="AQ1113" s="44">
        <f t="shared" si="594"/>
        <v>1</v>
      </c>
      <c r="AR1113" s="44">
        <f t="shared" si="595"/>
        <v>0</v>
      </c>
      <c r="AS1113" s="44">
        <f t="shared" si="596"/>
        <v>0</v>
      </c>
      <c r="AT1113" s="44">
        <f t="shared" si="597"/>
        <v>0</v>
      </c>
      <c r="AU1113" s="44">
        <f t="shared" si="598"/>
        <v>0</v>
      </c>
      <c r="AV1113" s="44">
        <f>IF(M1113="ПП",РПП*AA1113*(U1113/1.5),IF(M1113="ВП",ВПр*AA1113*(U1113/1.5),IF(M1113="РПА",РПА*AA1113*(U1113/1.5),IF(M1113="КПА",кпа*AA1113*(U1113/1.5),0))))</f>
        <v>0</v>
      </c>
      <c r="AW1113" s="44">
        <f t="shared" si="599"/>
        <v>0</v>
      </c>
      <c r="AX1113" s="44">
        <f t="shared" si="600"/>
        <v>0</v>
      </c>
      <c r="AY1113" s="44">
        <f t="shared" si="601"/>
        <v>0</v>
      </c>
      <c r="AZ1113" s="44">
        <f t="shared" si="602"/>
        <v>0</v>
      </c>
      <c r="BA1113" s="44">
        <f t="shared" si="603"/>
        <v>0</v>
      </c>
      <c r="BB1113" s="44">
        <f t="shared" si="604"/>
        <v>0</v>
      </c>
      <c r="BC1113" s="44">
        <f t="shared" si="605"/>
        <v>0</v>
      </c>
      <c r="BD1113" s="44">
        <f t="shared" si="606"/>
        <v>0</v>
      </c>
      <c r="BE1113" s="45">
        <f t="shared" si="607"/>
        <v>43.5</v>
      </c>
      <c r="BF1113" s="46"/>
      <c r="BG1113" s="47">
        <f t="shared" si="608"/>
        <v>36</v>
      </c>
      <c r="BH1113" s="47">
        <f t="shared" si="609"/>
        <v>2</v>
      </c>
      <c r="BI1113" s="47">
        <f t="shared" si="610"/>
        <v>7.5</v>
      </c>
      <c r="BJ1113" s="48">
        <f t="shared" si="611"/>
        <v>0</v>
      </c>
      <c r="BK1113" s="48">
        <f t="shared" si="612"/>
        <v>0</v>
      </c>
      <c r="BL1113" s="48">
        <f t="shared" si="613"/>
        <v>0</v>
      </c>
    </row>
    <row r="1114" spans="1:64" s="2" customFormat="1" ht="30" customHeight="1">
      <c r="A1114" s="29" t="str">
        <f t="shared" si="580"/>
        <v>Д</v>
      </c>
      <c r="B1114" s="29" t="str">
        <f t="shared" si="581"/>
        <v>Б</v>
      </c>
      <c r="C1114" s="59" t="s">
        <v>125</v>
      </c>
      <c r="D1114" s="31" t="str">
        <f t="shared" si="582"/>
        <v>'38.03.05</v>
      </c>
      <c r="E1114" s="32" t="str">
        <f t="shared" si="583"/>
        <v>Бизнес-информатика</v>
      </c>
      <c r="F1114" s="33" t="s">
        <v>74</v>
      </c>
      <c r="G1114" s="33" t="s">
        <v>75</v>
      </c>
      <c r="H1114" s="34" t="s">
        <v>317</v>
      </c>
      <c r="I1114" s="34"/>
      <c r="J1114" s="35" t="s">
        <v>333</v>
      </c>
      <c r="K1114" s="36" t="s">
        <v>142</v>
      </c>
      <c r="L1114" s="36">
        <v>9</v>
      </c>
      <c r="M1114" s="37" t="s">
        <v>108</v>
      </c>
      <c r="N1114" s="36"/>
      <c r="O1114" s="36">
        <v>4</v>
      </c>
      <c r="P1114" s="36"/>
      <c r="Q1114" s="37" t="s">
        <v>85</v>
      </c>
      <c r="R1114" s="36"/>
      <c r="S1114" s="36"/>
      <c r="T1114" s="36"/>
      <c r="U1114" s="36"/>
      <c r="V1114" s="36"/>
      <c r="W1114" s="39" t="str">
        <f t="shared" si="584"/>
        <v>НБИбд</v>
      </c>
      <c r="X1114" s="36" t="s">
        <v>87</v>
      </c>
      <c r="Y1114" s="36">
        <v>1</v>
      </c>
      <c r="Z1114" s="36">
        <v>1</v>
      </c>
      <c r="AA1114" s="60">
        <f t="shared" si="585"/>
        <v>13</v>
      </c>
      <c r="AB1114" s="49">
        <v>10</v>
      </c>
      <c r="AC1114" s="49">
        <v>3</v>
      </c>
      <c r="AD1114" s="40">
        <f t="shared" si="586"/>
        <v>12</v>
      </c>
      <c r="AE1114" s="41">
        <f t="shared" si="587"/>
        <v>1</v>
      </c>
      <c r="AF1114" s="41">
        <f t="shared" si="588"/>
        <v>1.0833333333333333</v>
      </c>
      <c r="AG1114" s="42" t="s">
        <v>93</v>
      </c>
      <c r="AH1114" s="37" t="s">
        <v>81</v>
      </c>
      <c r="AI1114" s="37" t="s">
        <v>82</v>
      </c>
      <c r="AJ1114" s="61" t="s">
        <v>325</v>
      </c>
      <c r="AK1114" s="37"/>
      <c r="AL1114" s="44">
        <f t="shared" si="589"/>
        <v>0</v>
      </c>
      <c r="AM1114" s="44">
        <f t="shared" si="590"/>
        <v>0</v>
      </c>
      <c r="AN1114" s="44">
        <f t="shared" si="591"/>
        <v>36</v>
      </c>
      <c r="AO1114" s="44">
        <f t="shared" si="592"/>
        <v>0</v>
      </c>
      <c r="AP1114" s="44">
        <f t="shared" si="593"/>
        <v>6.5</v>
      </c>
      <c r="AQ1114" s="44">
        <f t="shared" si="594"/>
        <v>1</v>
      </c>
      <c r="AR1114" s="44">
        <f t="shared" si="595"/>
        <v>0</v>
      </c>
      <c r="AS1114" s="44">
        <f t="shared" si="596"/>
        <v>0</v>
      </c>
      <c r="AT1114" s="44">
        <f t="shared" si="597"/>
        <v>0</v>
      </c>
      <c r="AU1114" s="44">
        <f t="shared" si="598"/>
        <v>0</v>
      </c>
      <c r="AV1114" s="44">
        <f>IF(M1114="ПП",РПП*AA1114*(U1114/1.5),IF(M1114="ВП",ВПр*AA1114*(U1114/1.5),IF(M1114="РПА",РПА*AA1114*(U1114/1.5),IF(M1114="КПА",кпа*AA1114*(U1114/1.5),0))))</f>
        <v>0</v>
      </c>
      <c r="AW1114" s="44">
        <f t="shared" si="599"/>
        <v>0</v>
      </c>
      <c r="AX1114" s="44">
        <f t="shared" si="600"/>
        <v>0</v>
      </c>
      <c r="AY1114" s="44">
        <f t="shared" si="601"/>
        <v>0</v>
      </c>
      <c r="AZ1114" s="44">
        <f t="shared" si="602"/>
        <v>0</v>
      </c>
      <c r="BA1114" s="44">
        <f t="shared" si="603"/>
        <v>0</v>
      </c>
      <c r="BB1114" s="44">
        <f t="shared" si="604"/>
        <v>0</v>
      </c>
      <c r="BC1114" s="44">
        <f t="shared" si="605"/>
        <v>0</v>
      </c>
      <c r="BD1114" s="44">
        <f t="shared" si="606"/>
        <v>0</v>
      </c>
      <c r="BE1114" s="45">
        <f t="shared" si="607"/>
        <v>43.5</v>
      </c>
      <c r="BF1114" s="46"/>
      <c r="BG1114" s="47">
        <f t="shared" si="608"/>
        <v>36</v>
      </c>
      <c r="BH1114" s="47">
        <f t="shared" si="609"/>
        <v>2</v>
      </c>
      <c r="BI1114" s="47">
        <f t="shared" si="610"/>
        <v>7.5</v>
      </c>
      <c r="BJ1114" s="48">
        <f t="shared" si="611"/>
        <v>0</v>
      </c>
      <c r="BK1114" s="48">
        <f t="shared" si="612"/>
        <v>0</v>
      </c>
      <c r="BL1114" s="48">
        <f t="shared" si="613"/>
        <v>0</v>
      </c>
    </row>
    <row r="1115" spans="1:64" s="2" customFormat="1" ht="30" customHeight="1">
      <c r="A1115" s="29" t="str">
        <f t="shared" si="580"/>
        <v>Д</v>
      </c>
      <c r="B1115" s="29" t="str">
        <f t="shared" si="581"/>
        <v>Б</v>
      </c>
      <c r="C1115" s="59" t="s">
        <v>125</v>
      </c>
      <c r="D1115" s="31" t="str">
        <f t="shared" si="582"/>
        <v>'38.03.05</v>
      </c>
      <c r="E1115" s="32" t="str">
        <f t="shared" si="583"/>
        <v>Бизнес-информатика</v>
      </c>
      <c r="F1115" s="33" t="s">
        <v>74</v>
      </c>
      <c r="G1115" s="33" t="s">
        <v>75</v>
      </c>
      <c r="H1115" s="34" t="s">
        <v>317</v>
      </c>
      <c r="I1115" s="34"/>
      <c r="J1115" s="35" t="s">
        <v>333</v>
      </c>
      <c r="K1115" s="36" t="s">
        <v>142</v>
      </c>
      <c r="L1115" s="36">
        <v>9</v>
      </c>
      <c r="M1115" s="37" t="s">
        <v>108</v>
      </c>
      <c r="N1115" s="36"/>
      <c r="O1115" s="36">
        <v>4</v>
      </c>
      <c r="P1115" s="36"/>
      <c r="Q1115" s="37" t="s">
        <v>85</v>
      </c>
      <c r="R1115" s="36"/>
      <c r="S1115" s="36"/>
      <c r="T1115" s="36"/>
      <c r="U1115" s="36"/>
      <c r="V1115" s="36"/>
      <c r="W1115" s="39" t="str">
        <f t="shared" si="584"/>
        <v>НБИбд</v>
      </c>
      <c r="X1115" s="36" t="s">
        <v>87</v>
      </c>
      <c r="Y1115" s="36">
        <v>1</v>
      </c>
      <c r="Z1115" s="36">
        <v>1</v>
      </c>
      <c r="AA1115" s="60">
        <f t="shared" si="585"/>
        <v>13</v>
      </c>
      <c r="AB1115" s="49">
        <v>10</v>
      </c>
      <c r="AC1115" s="49">
        <v>3</v>
      </c>
      <c r="AD1115" s="40">
        <f t="shared" si="586"/>
        <v>12</v>
      </c>
      <c r="AE1115" s="41">
        <f t="shared" si="587"/>
        <v>1</v>
      </c>
      <c r="AF1115" s="41">
        <f t="shared" si="588"/>
        <v>1.0833333333333333</v>
      </c>
      <c r="AG1115" s="42" t="s">
        <v>93</v>
      </c>
      <c r="AH1115" s="37" t="s">
        <v>81</v>
      </c>
      <c r="AI1115" s="37" t="s">
        <v>82</v>
      </c>
      <c r="AJ1115" s="61" t="s">
        <v>325</v>
      </c>
      <c r="AK1115" s="37"/>
      <c r="AL1115" s="44">
        <f t="shared" si="589"/>
        <v>0</v>
      </c>
      <c r="AM1115" s="44">
        <f t="shared" si="590"/>
        <v>0</v>
      </c>
      <c r="AN1115" s="44">
        <f t="shared" si="591"/>
        <v>36</v>
      </c>
      <c r="AO1115" s="44">
        <f t="shared" si="592"/>
        <v>0</v>
      </c>
      <c r="AP1115" s="44">
        <f t="shared" si="593"/>
        <v>6.5</v>
      </c>
      <c r="AQ1115" s="44">
        <f t="shared" si="594"/>
        <v>1</v>
      </c>
      <c r="AR1115" s="44">
        <f t="shared" si="595"/>
        <v>0</v>
      </c>
      <c r="AS1115" s="44">
        <f t="shared" si="596"/>
        <v>0</v>
      </c>
      <c r="AT1115" s="44">
        <f t="shared" si="597"/>
        <v>0</v>
      </c>
      <c r="AU1115" s="44">
        <f t="shared" si="598"/>
        <v>0</v>
      </c>
      <c r="AV1115" s="44">
        <f>IF(M1115="ПП",РПП*AA1115*(U1115/1.5),IF(M1115="ВП",ВПр*AA1115*(U1115/1.5),IF(M1115="РПА",РПА*AA1115*(U1115/1.5),IF(M1115="КПА",кпа*AA1115*(U1115/1.5),0))))</f>
        <v>0</v>
      </c>
      <c r="AW1115" s="44">
        <f t="shared" si="599"/>
        <v>0</v>
      </c>
      <c r="AX1115" s="44">
        <f t="shared" si="600"/>
        <v>0</v>
      </c>
      <c r="AY1115" s="44">
        <f t="shared" si="601"/>
        <v>0</v>
      </c>
      <c r="AZ1115" s="44">
        <f t="shared" si="602"/>
        <v>0</v>
      </c>
      <c r="BA1115" s="44">
        <f t="shared" si="603"/>
        <v>0</v>
      </c>
      <c r="BB1115" s="44">
        <f t="shared" si="604"/>
        <v>0</v>
      </c>
      <c r="BC1115" s="44">
        <f t="shared" si="605"/>
        <v>0</v>
      </c>
      <c r="BD1115" s="44">
        <f t="shared" si="606"/>
        <v>0</v>
      </c>
      <c r="BE1115" s="45">
        <f t="shared" si="607"/>
        <v>43.5</v>
      </c>
      <c r="BF1115" s="46"/>
      <c r="BG1115" s="47">
        <f t="shared" si="608"/>
        <v>36</v>
      </c>
      <c r="BH1115" s="47">
        <f t="shared" si="609"/>
        <v>2</v>
      </c>
      <c r="BI1115" s="47">
        <f t="shared" si="610"/>
        <v>7.5</v>
      </c>
      <c r="BJ1115" s="48">
        <f t="shared" si="611"/>
        <v>0</v>
      </c>
      <c r="BK1115" s="48">
        <f t="shared" si="612"/>
        <v>0</v>
      </c>
      <c r="BL1115" s="48">
        <f t="shared" si="613"/>
        <v>0</v>
      </c>
    </row>
    <row r="1116" spans="1:64" s="2" customFormat="1" ht="30" customHeight="1">
      <c r="A1116" s="29" t="str">
        <f t="shared" si="580"/>
        <v>Д</v>
      </c>
      <c r="B1116" s="29" t="str">
        <f t="shared" si="581"/>
        <v>Б</v>
      </c>
      <c r="C1116" s="59" t="s">
        <v>125</v>
      </c>
      <c r="D1116" s="31" t="str">
        <f t="shared" si="582"/>
        <v>'38.03.05</v>
      </c>
      <c r="E1116" s="32" t="str">
        <f t="shared" si="583"/>
        <v>Бизнес-информатика</v>
      </c>
      <c r="F1116" s="33" t="s">
        <v>74</v>
      </c>
      <c r="G1116" s="33" t="s">
        <v>129</v>
      </c>
      <c r="H1116" s="34" t="s">
        <v>317</v>
      </c>
      <c r="I1116" s="34" t="s">
        <v>130</v>
      </c>
      <c r="J1116" s="62" t="s">
        <v>334</v>
      </c>
      <c r="K1116" s="36" t="s">
        <v>77</v>
      </c>
      <c r="L1116" s="36">
        <v>9</v>
      </c>
      <c r="M1116" s="37" t="s">
        <v>78</v>
      </c>
      <c r="N1116" s="36">
        <v>2</v>
      </c>
      <c r="O1116" s="36"/>
      <c r="P1116" s="36"/>
      <c r="Q1116" s="37"/>
      <c r="R1116" s="36"/>
      <c r="S1116" s="36"/>
      <c r="T1116" s="36"/>
      <c r="U1116" s="36"/>
      <c r="V1116" s="36"/>
      <c r="W1116" s="39" t="str">
        <f t="shared" si="584"/>
        <v>НБИбд</v>
      </c>
      <c r="X1116" s="36" t="s">
        <v>331</v>
      </c>
      <c r="Y1116" s="36">
        <v>2</v>
      </c>
      <c r="Z1116" s="36">
        <v>1</v>
      </c>
      <c r="AA1116" s="60">
        <f t="shared" si="585"/>
        <v>26</v>
      </c>
      <c r="AB1116" s="54">
        <v>20</v>
      </c>
      <c r="AC1116" s="54">
        <v>6</v>
      </c>
      <c r="AD1116" s="40">
        <f t="shared" si="586"/>
        <v>26</v>
      </c>
      <c r="AE1116" s="41">
        <f t="shared" si="587"/>
        <v>1</v>
      </c>
      <c r="AF1116" s="41">
        <f t="shared" si="588"/>
        <v>1</v>
      </c>
      <c r="AG1116" s="42" t="s">
        <v>93</v>
      </c>
      <c r="AH1116" s="37" t="s">
        <v>81</v>
      </c>
      <c r="AI1116" s="37" t="s">
        <v>82</v>
      </c>
      <c r="AJ1116" s="61" t="s">
        <v>335</v>
      </c>
      <c r="AK1116" s="37"/>
      <c r="AL1116" s="44">
        <f t="shared" si="589"/>
        <v>18</v>
      </c>
      <c r="AM1116" s="44">
        <f t="shared" si="590"/>
        <v>0</v>
      </c>
      <c r="AN1116" s="44">
        <f t="shared" si="591"/>
        <v>0</v>
      </c>
      <c r="AO1116" s="44">
        <f t="shared" si="592"/>
        <v>0</v>
      </c>
      <c r="AP1116" s="44">
        <f t="shared" si="593"/>
        <v>0</v>
      </c>
      <c r="AQ1116" s="44">
        <f t="shared" si="594"/>
        <v>0</v>
      </c>
      <c r="AR1116" s="44">
        <f t="shared" si="595"/>
        <v>0.9</v>
      </c>
      <c r="AS1116" s="44">
        <f t="shared" si="596"/>
        <v>0</v>
      </c>
      <c r="AT1116" s="44">
        <f t="shared" si="597"/>
        <v>0</v>
      </c>
      <c r="AU1116" s="44">
        <f t="shared" si="598"/>
        <v>0</v>
      </c>
      <c r="AV1116" s="44">
        <f>IF(M1116="ПП",РПП*AA1116*(U1116/1.5),IF(M1116="ВП",ВПр*AA1116*(U1116/1.5),IF(M1116="РПА",РПА*AA1116*(U1116/1.5),IF(M1116="КПА",кпа*AA1116*(U1116/1.5),0))))</f>
        <v>0</v>
      </c>
      <c r="AW1116" s="44">
        <f t="shared" si="599"/>
        <v>0</v>
      </c>
      <c r="AX1116" s="44">
        <f t="shared" si="600"/>
        <v>0</v>
      </c>
      <c r="AY1116" s="44">
        <f t="shared" si="601"/>
        <v>0</v>
      </c>
      <c r="AZ1116" s="44">
        <f t="shared" si="602"/>
        <v>0</v>
      </c>
      <c r="BA1116" s="44">
        <f t="shared" si="603"/>
        <v>0</v>
      </c>
      <c r="BB1116" s="44">
        <f t="shared" si="604"/>
        <v>0</v>
      </c>
      <c r="BC1116" s="44">
        <f t="shared" si="605"/>
        <v>0</v>
      </c>
      <c r="BD1116" s="44">
        <f t="shared" si="606"/>
        <v>0</v>
      </c>
      <c r="BE1116" s="45">
        <f t="shared" si="607"/>
        <v>18.899999999999999</v>
      </c>
      <c r="BF1116" s="46"/>
      <c r="BG1116" s="47">
        <f t="shared" si="608"/>
        <v>18</v>
      </c>
      <c r="BH1116" s="47">
        <f t="shared" si="609"/>
        <v>1</v>
      </c>
      <c r="BI1116" s="47">
        <f t="shared" si="610"/>
        <v>0.9</v>
      </c>
      <c r="BJ1116" s="48">
        <f t="shared" si="611"/>
        <v>0</v>
      </c>
      <c r="BK1116" s="48">
        <f t="shared" si="612"/>
        <v>0</v>
      </c>
      <c r="BL1116" s="48">
        <f t="shared" si="613"/>
        <v>0</v>
      </c>
    </row>
    <row r="1117" spans="1:64" s="2" customFormat="1" ht="30" customHeight="1">
      <c r="A1117" s="29" t="str">
        <f t="shared" si="580"/>
        <v>Д</v>
      </c>
      <c r="B1117" s="29" t="str">
        <f t="shared" si="581"/>
        <v>Б</v>
      </c>
      <c r="C1117" s="59" t="s">
        <v>125</v>
      </c>
      <c r="D1117" s="31" t="str">
        <f t="shared" si="582"/>
        <v>'38.03.05</v>
      </c>
      <c r="E1117" s="32" t="str">
        <f t="shared" si="583"/>
        <v>Бизнес-информатика</v>
      </c>
      <c r="F1117" s="33" t="s">
        <v>74</v>
      </c>
      <c r="G1117" s="33" t="s">
        <v>129</v>
      </c>
      <c r="H1117" s="34" t="s">
        <v>317</v>
      </c>
      <c r="I1117" s="34" t="s">
        <v>130</v>
      </c>
      <c r="J1117" s="62" t="s">
        <v>334</v>
      </c>
      <c r="K1117" s="36" t="s">
        <v>77</v>
      </c>
      <c r="L1117" s="36">
        <v>9</v>
      </c>
      <c r="M1117" s="37" t="s">
        <v>108</v>
      </c>
      <c r="N1117" s="36"/>
      <c r="O1117" s="36">
        <v>4</v>
      </c>
      <c r="P1117" s="36"/>
      <c r="Q1117" s="37" t="s">
        <v>85</v>
      </c>
      <c r="R1117" s="36"/>
      <c r="S1117" s="36"/>
      <c r="T1117" s="36"/>
      <c r="U1117" s="36"/>
      <c r="V1117" s="36"/>
      <c r="W1117" s="39" t="str">
        <f t="shared" si="584"/>
        <v>НБИбд</v>
      </c>
      <c r="X1117" s="36" t="s">
        <v>331</v>
      </c>
      <c r="Y1117" s="36">
        <v>1</v>
      </c>
      <c r="Z1117" s="36">
        <v>1</v>
      </c>
      <c r="AA1117" s="60">
        <f t="shared" si="585"/>
        <v>13</v>
      </c>
      <c r="AB1117" s="53">
        <v>10</v>
      </c>
      <c r="AC1117" s="53">
        <v>3</v>
      </c>
      <c r="AD1117" s="40">
        <f t="shared" si="586"/>
        <v>12</v>
      </c>
      <c r="AE1117" s="41">
        <f t="shared" si="587"/>
        <v>1</v>
      </c>
      <c r="AF1117" s="41">
        <f t="shared" si="588"/>
        <v>1.0833333333333333</v>
      </c>
      <c r="AG1117" s="42" t="s">
        <v>93</v>
      </c>
      <c r="AH1117" s="37" t="s">
        <v>81</v>
      </c>
      <c r="AI1117" s="37" t="s">
        <v>82</v>
      </c>
      <c r="AJ1117" s="61" t="s">
        <v>335</v>
      </c>
      <c r="AK1117" s="37"/>
      <c r="AL1117" s="44">
        <f t="shared" si="589"/>
        <v>0</v>
      </c>
      <c r="AM1117" s="44">
        <f t="shared" si="590"/>
        <v>0</v>
      </c>
      <c r="AN1117" s="44">
        <f t="shared" si="591"/>
        <v>36</v>
      </c>
      <c r="AO1117" s="44">
        <f t="shared" si="592"/>
        <v>0</v>
      </c>
      <c r="AP1117" s="44">
        <f t="shared" si="593"/>
        <v>6.5</v>
      </c>
      <c r="AQ1117" s="44">
        <f t="shared" si="594"/>
        <v>1</v>
      </c>
      <c r="AR1117" s="44">
        <f t="shared" si="595"/>
        <v>0</v>
      </c>
      <c r="AS1117" s="44">
        <f t="shared" si="596"/>
        <v>0</v>
      </c>
      <c r="AT1117" s="44">
        <f t="shared" si="597"/>
        <v>0</v>
      </c>
      <c r="AU1117" s="44">
        <f t="shared" si="598"/>
        <v>0</v>
      </c>
      <c r="AV1117" s="44">
        <f>IF(M1117="ПП",РПП*AA1117*(U1117/1.5),IF(M1117="ВП",ВПр*AA1117*(U1117/1.5),IF(M1117="РПА",РПА*AA1117*(U1117/1.5),IF(M1117="КПА",кпа*AA1117*(U1117/1.5),0))))</f>
        <v>0</v>
      </c>
      <c r="AW1117" s="44">
        <f t="shared" si="599"/>
        <v>0</v>
      </c>
      <c r="AX1117" s="44">
        <f t="shared" si="600"/>
        <v>0</v>
      </c>
      <c r="AY1117" s="44">
        <f t="shared" si="601"/>
        <v>0</v>
      </c>
      <c r="AZ1117" s="44">
        <f t="shared" si="602"/>
        <v>0</v>
      </c>
      <c r="BA1117" s="44">
        <f t="shared" si="603"/>
        <v>0</v>
      </c>
      <c r="BB1117" s="44">
        <f t="shared" si="604"/>
        <v>0</v>
      </c>
      <c r="BC1117" s="44">
        <f t="shared" si="605"/>
        <v>0</v>
      </c>
      <c r="BD1117" s="44">
        <f t="shared" si="606"/>
        <v>0</v>
      </c>
      <c r="BE1117" s="45">
        <f t="shared" si="607"/>
        <v>43.5</v>
      </c>
      <c r="BF1117" s="46"/>
      <c r="BG1117" s="47">
        <f t="shared" si="608"/>
        <v>36</v>
      </c>
      <c r="BH1117" s="47">
        <f t="shared" si="609"/>
        <v>2</v>
      </c>
      <c r="BI1117" s="47">
        <f t="shared" si="610"/>
        <v>7.5</v>
      </c>
      <c r="BJ1117" s="48">
        <f t="shared" si="611"/>
        <v>0</v>
      </c>
      <c r="BK1117" s="48">
        <f t="shared" si="612"/>
        <v>0</v>
      </c>
      <c r="BL1117" s="48">
        <f t="shared" si="613"/>
        <v>0</v>
      </c>
    </row>
    <row r="1118" spans="1:64" s="2" customFormat="1" ht="30" customHeight="1">
      <c r="A1118" s="29" t="str">
        <f t="shared" si="580"/>
        <v>Д</v>
      </c>
      <c r="B1118" s="29" t="str">
        <f t="shared" si="581"/>
        <v>Б</v>
      </c>
      <c r="C1118" s="59" t="s">
        <v>125</v>
      </c>
      <c r="D1118" s="31" t="str">
        <f t="shared" si="582"/>
        <v>'38.03.05</v>
      </c>
      <c r="E1118" s="32" t="str">
        <f t="shared" si="583"/>
        <v>Бизнес-информатика</v>
      </c>
      <c r="F1118" s="33" t="s">
        <v>74</v>
      </c>
      <c r="G1118" s="33" t="s">
        <v>129</v>
      </c>
      <c r="H1118" s="34" t="s">
        <v>317</v>
      </c>
      <c r="I1118" s="34" t="s">
        <v>130</v>
      </c>
      <c r="J1118" s="62" t="s">
        <v>334</v>
      </c>
      <c r="K1118" s="36" t="s">
        <v>77</v>
      </c>
      <c r="L1118" s="36">
        <v>9</v>
      </c>
      <c r="M1118" s="37" t="s">
        <v>108</v>
      </c>
      <c r="N1118" s="36"/>
      <c r="O1118" s="36">
        <v>4</v>
      </c>
      <c r="P1118" s="36"/>
      <c r="Q1118" s="37" t="s">
        <v>85</v>
      </c>
      <c r="R1118" s="36"/>
      <c r="S1118" s="36"/>
      <c r="T1118" s="36"/>
      <c r="U1118" s="36"/>
      <c r="V1118" s="36"/>
      <c r="W1118" s="39" t="str">
        <f t="shared" si="584"/>
        <v>НБИбд</v>
      </c>
      <c r="X1118" s="36" t="s">
        <v>331</v>
      </c>
      <c r="Y1118" s="36">
        <v>1</v>
      </c>
      <c r="Z1118" s="36">
        <v>1</v>
      </c>
      <c r="AA1118" s="60">
        <f t="shared" si="585"/>
        <v>13</v>
      </c>
      <c r="AB1118" s="53">
        <v>10</v>
      </c>
      <c r="AC1118" s="53">
        <v>3</v>
      </c>
      <c r="AD1118" s="40">
        <f t="shared" si="586"/>
        <v>12</v>
      </c>
      <c r="AE1118" s="41">
        <f t="shared" si="587"/>
        <v>1</v>
      </c>
      <c r="AF1118" s="41">
        <f t="shared" si="588"/>
        <v>1.0833333333333333</v>
      </c>
      <c r="AG1118" s="42" t="s">
        <v>93</v>
      </c>
      <c r="AH1118" s="37" t="s">
        <v>81</v>
      </c>
      <c r="AI1118" s="37" t="s">
        <v>82</v>
      </c>
      <c r="AJ1118" s="61" t="s">
        <v>335</v>
      </c>
      <c r="AK1118" s="37"/>
      <c r="AL1118" s="44">
        <f t="shared" si="589"/>
        <v>0</v>
      </c>
      <c r="AM1118" s="44">
        <f t="shared" si="590"/>
        <v>0</v>
      </c>
      <c r="AN1118" s="44">
        <f t="shared" si="591"/>
        <v>36</v>
      </c>
      <c r="AO1118" s="44">
        <f t="shared" si="592"/>
        <v>0</v>
      </c>
      <c r="AP1118" s="44">
        <f t="shared" si="593"/>
        <v>6.5</v>
      </c>
      <c r="AQ1118" s="44">
        <f t="shared" si="594"/>
        <v>1</v>
      </c>
      <c r="AR1118" s="44">
        <f t="shared" si="595"/>
        <v>0</v>
      </c>
      <c r="AS1118" s="44">
        <f t="shared" si="596"/>
        <v>0</v>
      </c>
      <c r="AT1118" s="44">
        <f t="shared" si="597"/>
        <v>0</v>
      </c>
      <c r="AU1118" s="44">
        <f t="shared" si="598"/>
        <v>0</v>
      </c>
      <c r="AV1118" s="44">
        <f>IF(M1118="ПП",РПП*AA1118*(U1118/1.5),IF(M1118="ВП",ВПр*AA1118*(U1118/1.5),IF(M1118="РПА",РПА*AA1118*(U1118/1.5),IF(M1118="КПА",кпа*AA1118*(U1118/1.5),0))))</f>
        <v>0</v>
      </c>
      <c r="AW1118" s="44">
        <f t="shared" si="599"/>
        <v>0</v>
      </c>
      <c r="AX1118" s="44">
        <f t="shared" si="600"/>
        <v>0</v>
      </c>
      <c r="AY1118" s="44">
        <f t="shared" si="601"/>
        <v>0</v>
      </c>
      <c r="AZ1118" s="44">
        <f t="shared" si="602"/>
        <v>0</v>
      </c>
      <c r="BA1118" s="44">
        <f t="shared" si="603"/>
        <v>0</v>
      </c>
      <c r="BB1118" s="44">
        <f t="shared" si="604"/>
        <v>0</v>
      </c>
      <c r="BC1118" s="44">
        <f t="shared" si="605"/>
        <v>0</v>
      </c>
      <c r="BD1118" s="44">
        <f t="shared" si="606"/>
        <v>0</v>
      </c>
      <c r="BE1118" s="45">
        <f t="shared" si="607"/>
        <v>43.5</v>
      </c>
      <c r="BF1118" s="46"/>
      <c r="BG1118" s="47">
        <f t="shared" si="608"/>
        <v>36</v>
      </c>
      <c r="BH1118" s="47">
        <f t="shared" si="609"/>
        <v>2</v>
      </c>
      <c r="BI1118" s="47">
        <f t="shared" si="610"/>
        <v>7.5</v>
      </c>
      <c r="BJ1118" s="48">
        <f t="shared" si="611"/>
        <v>0</v>
      </c>
      <c r="BK1118" s="48">
        <f t="shared" si="612"/>
        <v>0</v>
      </c>
      <c r="BL1118" s="48">
        <f t="shared" si="613"/>
        <v>0</v>
      </c>
    </row>
    <row r="1119" spans="1:64" s="2" customFormat="1" ht="30" customHeight="1">
      <c r="A1119" s="29" t="str">
        <f t="shared" si="580"/>
        <v>Д</v>
      </c>
      <c r="B1119" s="29" t="str">
        <f t="shared" si="581"/>
        <v>Б</v>
      </c>
      <c r="C1119" s="59" t="s">
        <v>125</v>
      </c>
      <c r="D1119" s="31" t="str">
        <f t="shared" si="582"/>
        <v>'38.03.05</v>
      </c>
      <c r="E1119" s="32" t="str">
        <f t="shared" si="583"/>
        <v>Бизнес-информатика</v>
      </c>
      <c r="F1119" s="33" t="s">
        <v>74</v>
      </c>
      <c r="G1119" s="33" t="s">
        <v>129</v>
      </c>
      <c r="H1119" s="34" t="s">
        <v>317</v>
      </c>
      <c r="I1119" s="34" t="s">
        <v>130</v>
      </c>
      <c r="J1119" s="62" t="s">
        <v>336</v>
      </c>
      <c r="K1119" s="36" t="s">
        <v>77</v>
      </c>
      <c r="L1119" s="36">
        <v>9</v>
      </c>
      <c r="M1119" s="37" t="s">
        <v>78</v>
      </c>
      <c r="N1119" s="36">
        <v>2</v>
      </c>
      <c r="O1119" s="36"/>
      <c r="P1119" s="36"/>
      <c r="Q1119" s="37"/>
      <c r="R1119" s="36"/>
      <c r="S1119" s="36"/>
      <c r="T1119" s="36"/>
      <c r="U1119" s="36"/>
      <c r="V1119" s="36"/>
      <c r="W1119" s="39" t="str">
        <f t="shared" si="584"/>
        <v>НБИбд</v>
      </c>
      <c r="X1119" s="36" t="s">
        <v>331</v>
      </c>
      <c r="Y1119" s="36"/>
      <c r="Z1119" s="36">
        <v>1</v>
      </c>
      <c r="AA1119" s="60">
        <f t="shared" si="585"/>
        <v>26</v>
      </c>
      <c r="AB1119" s="54">
        <v>20</v>
      </c>
      <c r="AC1119" s="54">
        <v>6</v>
      </c>
      <c r="AD1119" s="40">
        <f t="shared" si="586"/>
        <v>26</v>
      </c>
      <c r="AE1119" s="41">
        <f t="shared" si="587"/>
        <v>1</v>
      </c>
      <c r="AF1119" s="41">
        <f t="shared" si="588"/>
        <v>1</v>
      </c>
      <c r="AG1119" s="42" t="s">
        <v>93</v>
      </c>
      <c r="AH1119" s="37" t="s">
        <v>100</v>
      </c>
      <c r="AI1119" s="37" t="s">
        <v>82</v>
      </c>
      <c r="AJ1119" s="61" t="s">
        <v>337</v>
      </c>
      <c r="AK1119" s="37"/>
      <c r="AL1119" s="44">
        <f t="shared" si="589"/>
        <v>18</v>
      </c>
      <c r="AM1119" s="44">
        <f t="shared" si="590"/>
        <v>0</v>
      </c>
      <c r="AN1119" s="44">
        <f t="shared" si="591"/>
        <v>0</v>
      </c>
      <c r="AO1119" s="44">
        <f t="shared" si="592"/>
        <v>0</v>
      </c>
      <c r="AP1119" s="44">
        <f t="shared" si="593"/>
        <v>0</v>
      </c>
      <c r="AQ1119" s="44">
        <f t="shared" si="594"/>
        <v>0</v>
      </c>
      <c r="AR1119" s="44">
        <f t="shared" si="595"/>
        <v>0.9</v>
      </c>
      <c r="AS1119" s="44">
        <f t="shared" si="596"/>
        <v>0</v>
      </c>
      <c r="AT1119" s="44">
        <f t="shared" si="597"/>
        <v>0</v>
      </c>
      <c r="AU1119" s="44">
        <f t="shared" si="598"/>
        <v>0</v>
      </c>
      <c r="AV1119" s="44">
        <f>IF(M1119="ПП",РПП*AA1119*(U1119/1.5),IF(M1119="ВП",ВПр*AA1119*(U1119/1.5),IF(M1119="РПА",РПА*AA1119*(U1119/1.5),IF(M1119="КПА",кпа*AA1119*(U1119/1.5),0))))</f>
        <v>0</v>
      </c>
      <c r="AW1119" s="44">
        <f t="shared" si="599"/>
        <v>0</v>
      </c>
      <c r="AX1119" s="44">
        <f t="shared" si="600"/>
        <v>0</v>
      </c>
      <c r="AY1119" s="44">
        <f t="shared" si="601"/>
        <v>0</v>
      </c>
      <c r="AZ1119" s="44">
        <f t="shared" si="602"/>
        <v>0</v>
      </c>
      <c r="BA1119" s="44">
        <f t="shared" si="603"/>
        <v>0</v>
      </c>
      <c r="BB1119" s="44">
        <f t="shared" si="604"/>
        <v>0</v>
      </c>
      <c r="BC1119" s="44">
        <f t="shared" si="605"/>
        <v>0</v>
      </c>
      <c r="BD1119" s="44">
        <f t="shared" si="606"/>
        <v>0</v>
      </c>
      <c r="BE1119" s="45">
        <f t="shared" si="607"/>
        <v>18.899999999999999</v>
      </c>
      <c r="BF1119" s="46"/>
      <c r="BG1119" s="47">
        <f t="shared" si="608"/>
        <v>18</v>
      </c>
      <c r="BH1119" s="47">
        <f t="shared" si="609"/>
        <v>1</v>
      </c>
      <c r="BI1119" s="47">
        <f t="shared" si="610"/>
        <v>0.9</v>
      </c>
      <c r="BJ1119" s="48">
        <f t="shared" si="611"/>
        <v>0</v>
      </c>
      <c r="BK1119" s="48">
        <f t="shared" si="612"/>
        <v>0</v>
      </c>
      <c r="BL1119" s="48">
        <f t="shared" si="613"/>
        <v>0</v>
      </c>
    </row>
    <row r="1120" spans="1:64" s="2" customFormat="1" ht="30" customHeight="1">
      <c r="A1120" s="29" t="str">
        <f t="shared" si="580"/>
        <v>Д</v>
      </c>
      <c r="B1120" s="29" t="str">
        <f t="shared" si="581"/>
        <v>Б</v>
      </c>
      <c r="C1120" s="59" t="s">
        <v>125</v>
      </c>
      <c r="D1120" s="31" t="str">
        <f t="shared" si="582"/>
        <v>'38.03.05</v>
      </c>
      <c r="E1120" s="32" t="str">
        <f t="shared" si="583"/>
        <v>Бизнес-информатика</v>
      </c>
      <c r="F1120" s="33" t="s">
        <v>74</v>
      </c>
      <c r="G1120" s="33" t="s">
        <v>129</v>
      </c>
      <c r="H1120" s="34" t="s">
        <v>317</v>
      </c>
      <c r="I1120" s="34" t="s">
        <v>130</v>
      </c>
      <c r="J1120" s="62" t="s">
        <v>336</v>
      </c>
      <c r="K1120" s="36" t="s">
        <v>77</v>
      </c>
      <c r="L1120" s="36">
        <v>9</v>
      </c>
      <c r="M1120" s="37" t="s">
        <v>84</v>
      </c>
      <c r="N1120" s="36"/>
      <c r="O1120" s="36"/>
      <c r="P1120" s="36">
        <v>2</v>
      </c>
      <c r="Q1120" s="37" t="s">
        <v>85</v>
      </c>
      <c r="R1120" s="36"/>
      <c r="S1120" s="36"/>
      <c r="T1120" s="36"/>
      <c r="U1120" s="36"/>
      <c r="V1120" s="36"/>
      <c r="W1120" s="39" t="str">
        <f t="shared" si="584"/>
        <v>НБИбд</v>
      </c>
      <c r="X1120" s="36" t="s">
        <v>331</v>
      </c>
      <c r="Y1120" s="36"/>
      <c r="Z1120" s="36">
        <v>1</v>
      </c>
      <c r="AA1120" s="60">
        <f t="shared" si="585"/>
        <v>26</v>
      </c>
      <c r="AB1120" s="53">
        <v>20</v>
      </c>
      <c r="AC1120" s="53">
        <v>6</v>
      </c>
      <c r="AD1120" s="40">
        <f t="shared" si="586"/>
        <v>24</v>
      </c>
      <c r="AE1120" s="41">
        <f t="shared" si="587"/>
        <v>1</v>
      </c>
      <c r="AF1120" s="41">
        <f t="shared" si="588"/>
        <v>1.0833333333333333</v>
      </c>
      <c r="AG1120" s="42" t="s">
        <v>93</v>
      </c>
      <c r="AH1120" s="37" t="s">
        <v>100</v>
      </c>
      <c r="AI1120" s="37" t="s">
        <v>82</v>
      </c>
      <c r="AJ1120" s="61" t="s">
        <v>337</v>
      </c>
      <c r="AK1120" s="37"/>
      <c r="AL1120" s="44">
        <f t="shared" si="589"/>
        <v>0</v>
      </c>
      <c r="AM1120" s="44">
        <f t="shared" si="590"/>
        <v>18</v>
      </c>
      <c r="AN1120" s="44">
        <f t="shared" si="591"/>
        <v>0</v>
      </c>
      <c r="AO1120" s="44">
        <f t="shared" si="592"/>
        <v>0</v>
      </c>
      <c r="AP1120" s="44">
        <f t="shared" si="593"/>
        <v>13</v>
      </c>
      <c r="AQ1120" s="44">
        <f t="shared" si="594"/>
        <v>1</v>
      </c>
      <c r="AR1120" s="44">
        <f t="shared" si="595"/>
        <v>0</v>
      </c>
      <c r="AS1120" s="44">
        <f t="shared" si="596"/>
        <v>0</v>
      </c>
      <c r="AT1120" s="44">
        <f t="shared" si="597"/>
        <v>0</v>
      </c>
      <c r="AU1120" s="44">
        <f t="shared" si="598"/>
        <v>0</v>
      </c>
      <c r="AV1120" s="44">
        <f>IF(M1120="ПП",РПП*AA1120*(U1120/1.5),IF(M1120="ВП",ВПр*AA1120*(U1120/1.5),IF(M1120="РПА",РПА*AA1120*(U1120/1.5),IF(M1120="КПА",кпа*AA1120*(U1120/1.5),0))))</f>
        <v>0</v>
      </c>
      <c r="AW1120" s="44">
        <f t="shared" si="599"/>
        <v>0</v>
      </c>
      <c r="AX1120" s="44">
        <f t="shared" si="600"/>
        <v>0</v>
      </c>
      <c r="AY1120" s="44">
        <f t="shared" si="601"/>
        <v>0</v>
      </c>
      <c r="AZ1120" s="44">
        <f t="shared" si="602"/>
        <v>0</v>
      </c>
      <c r="BA1120" s="44">
        <f t="shared" si="603"/>
        <v>0</v>
      </c>
      <c r="BB1120" s="44">
        <f t="shared" si="604"/>
        <v>0</v>
      </c>
      <c r="BC1120" s="44">
        <f t="shared" si="605"/>
        <v>0</v>
      </c>
      <c r="BD1120" s="44">
        <f t="shared" si="606"/>
        <v>0</v>
      </c>
      <c r="BE1120" s="45">
        <f t="shared" si="607"/>
        <v>32</v>
      </c>
      <c r="BF1120" s="46"/>
      <c r="BG1120" s="47">
        <f t="shared" si="608"/>
        <v>18</v>
      </c>
      <c r="BH1120" s="47">
        <f t="shared" si="609"/>
        <v>1</v>
      </c>
      <c r="BI1120" s="47">
        <f t="shared" si="610"/>
        <v>14</v>
      </c>
      <c r="BJ1120" s="48">
        <f t="shared" si="611"/>
        <v>0</v>
      </c>
      <c r="BK1120" s="48">
        <f t="shared" si="612"/>
        <v>0</v>
      </c>
      <c r="BL1120" s="48">
        <f t="shared" si="613"/>
        <v>0</v>
      </c>
    </row>
    <row r="1121" spans="1:64" s="2" customFormat="1" ht="30" customHeight="1">
      <c r="A1121" s="29" t="str">
        <f t="shared" si="580"/>
        <v>Д</v>
      </c>
      <c r="B1121" s="29" t="str">
        <f t="shared" si="581"/>
        <v>Б</v>
      </c>
      <c r="C1121" s="59" t="s">
        <v>125</v>
      </c>
      <c r="D1121" s="31" t="str">
        <f t="shared" si="582"/>
        <v>'38.03.05</v>
      </c>
      <c r="E1121" s="32" t="str">
        <f t="shared" si="583"/>
        <v>Бизнес-информатика</v>
      </c>
      <c r="F1121" s="33" t="s">
        <v>74</v>
      </c>
      <c r="G1121" s="33" t="s">
        <v>129</v>
      </c>
      <c r="H1121" s="34" t="s">
        <v>317</v>
      </c>
      <c r="I1121" s="34" t="s">
        <v>130</v>
      </c>
      <c r="J1121" s="62" t="s">
        <v>338</v>
      </c>
      <c r="K1121" s="36" t="s">
        <v>142</v>
      </c>
      <c r="L1121" s="36">
        <v>9</v>
      </c>
      <c r="M1121" s="37" t="s">
        <v>78</v>
      </c>
      <c r="N1121" s="36">
        <v>2</v>
      </c>
      <c r="O1121" s="36"/>
      <c r="P1121" s="36"/>
      <c r="Q1121" s="37" t="s">
        <v>91</v>
      </c>
      <c r="R1121" s="36"/>
      <c r="S1121" s="36"/>
      <c r="T1121" s="36"/>
      <c r="U1121" s="36"/>
      <c r="V1121" s="36"/>
      <c r="W1121" s="39" t="str">
        <f t="shared" si="584"/>
        <v>НБИбд</v>
      </c>
      <c r="X1121" s="36" t="s">
        <v>331</v>
      </c>
      <c r="Y1121" s="36">
        <v>2</v>
      </c>
      <c r="Z1121" s="36">
        <v>1</v>
      </c>
      <c r="AA1121" s="60">
        <f t="shared" si="585"/>
        <v>26</v>
      </c>
      <c r="AB1121" s="54">
        <v>20</v>
      </c>
      <c r="AC1121" s="54">
        <v>6</v>
      </c>
      <c r="AD1121" s="40">
        <f t="shared" si="586"/>
        <v>26</v>
      </c>
      <c r="AE1121" s="41">
        <f t="shared" si="587"/>
        <v>1</v>
      </c>
      <c r="AF1121" s="41">
        <f t="shared" si="588"/>
        <v>1</v>
      </c>
      <c r="AG1121" s="42" t="s">
        <v>93</v>
      </c>
      <c r="AH1121" s="37" t="s">
        <v>81</v>
      </c>
      <c r="AI1121" s="37" t="s">
        <v>94</v>
      </c>
      <c r="AJ1121" s="61" t="s">
        <v>339</v>
      </c>
      <c r="AK1121" s="37"/>
      <c r="AL1121" s="44">
        <f t="shared" si="589"/>
        <v>18</v>
      </c>
      <c r="AM1121" s="44">
        <f t="shared" si="590"/>
        <v>0</v>
      </c>
      <c r="AN1121" s="44">
        <f t="shared" si="591"/>
        <v>0</v>
      </c>
      <c r="AO1121" s="44">
        <f t="shared" si="592"/>
        <v>0</v>
      </c>
      <c r="AP1121" s="44">
        <f t="shared" si="593"/>
        <v>13</v>
      </c>
      <c r="AQ1121" s="44">
        <f t="shared" si="594"/>
        <v>1</v>
      </c>
      <c r="AR1121" s="44">
        <f t="shared" si="595"/>
        <v>0.9</v>
      </c>
      <c r="AS1121" s="44">
        <f t="shared" si="596"/>
        <v>0</v>
      </c>
      <c r="AT1121" s="44">
        <f t="shared" si="597"/>
        <v>0</v>
      </c>
      <c r="AU1121" s="44">
        <f t="shared" si="598"/>
        <v>0</v>
      </c>
      <c r="AV1121" s="44">
        <f>IF(M1121="ПП",РПП*AA1121*(U1121/1.5),IF(M1121="ВП",ВПр*AA1121*(U1121/1.5),IF(M1121="РПА",РПА*AA1121*(U1121/1.5),IF(M1121="КПА",кпа*AA1121*(U1121/1.5),0))))</f>
        <v>0</v>
      </c>
      <c r="AW1121" s="44">
        <f t="shared" si="599"/>
        <v>0</v>
      </c>
      <c r="AX1121" s="44">
        <f t="shared" si="600"/>
        <v>0</v>
      </c>
      <c r="AY1121" s="44">
        <f t="shared" si="601"/>
        <v>0</v>
      </c>
      <c r="AZ1121" s="44">
        <f t="shared" si="602"/>
        <v>0</v>
      </c>
      <c r="BA1121" s="44">
        <f t="shared" si="603"/>
        <v>0</v>
      </c>
      <c r="BB1121" s="44">
        <f t="shared" si="604"/>
        <v>0</v>
      </c>
      <c r="BC1121" s="44">
        <f t="shared" si="605"/>
        <v>0</v>
      </c>
      <c r="BD1121" s="44">
        <f t="shared" si="606"/>
        <v>0</v>
      </c>
      <c r="BE1121" s="45">
        <f t="shared" si="607"/>
        <v>32.9</v>
      </c>
      <c r="BF1121" s="46"/>
      <c r="BG1121" s="47">
        <f t="shared" si="608"/>
        <v>18</v>
      </c>
      <c r="BH1121" s="47">
        <f t="shared" si="609"/>
        <v>1</v>
      </c>
      <c r="BI1121" s="47">
        <f t="shared" si="610"/>
        <v>14.9</v>
      </c>
      <c r="BJ1121" s="48">
        <f t="shared" si="611"/>
        <v>0</v>
      </c>
      <c r="BK1121" s="48">
        <f t="shared" si="612"/>
        <v>0</v>
      </c>
      <c r="BL1121" s="48">
        <f t="shared" si="613"/>
        <v>0</v>
      </c>
    </row>
    <row r="1122" spans="1:64" s="2" customFormat="1" ht="30" customHeight="1">
      <c r="A1122" s="29" t="str">
        <f t="shared" si="580"/>
        <v>Д</v>
      </c>
      <c r="B1122" s="29" t="str">
        <f t="shared" si="581"/>
        <v>Б</v>
      </c>
      <c r="C1122" s="59" t="s">
        <v>125</v>
      </c>
      <c r="D1122" s="31" t="str">
        <f t="shared" si="582"/>
        <v>'38.03.05</v>
      </c>
      <c r="E1122" s="32" t="str">
        <f t="shared" si="583"/>
        <v>Бизнес-информатика</v>
      </c>
      <c r="F1122" s="33" t="s">
        <v>74</v>
      </c>
      <c r="G1122" s="33" t="s">
        <v>129</v>
      </c>
      <c r="H1122" s="34" t="s">
        <v>317</v>
      </c>
      <c r="I1122" s="34" t="s">
        <v>130</v>
      </c>
      <c r="J1122" s="62" t="s">
        <v>338</v>
      </c>
      <c r="K1122" s="36" t="s">
        <v>142</v>
      </c>
      <c r="L1122" s="36">
        <v>9</v>
      </c>
      <c r="M1122" s="37" t="s">
        <v>108</v>
      </c>
      <c r="N1122" s="36"/>
      <c r="O1122" s="36">
        <v>4</v>
      </c>
      <c r="P1122" s="36"/>
      <c r="Q1122" s="37"/>
      <c r="R1122" s="36"/>
      <c r="S1122" s="36"/>
      <c r="T1122" s="36"/>
      <c r="U1122" s="36"/>
      <c r="V1122" s="36"/>
      <c r="W1122" s="39" t="str">
        <f t="shared" si="584"/>
        <v>НБИбд</v>
      </c>
      <c r="X1122" s="36" t="s">
        <v>331</v>
      </c>
      <c r="Y1122" s="36">
        <v>1</v>
      </c>
      <c r="Z1122" s="36">
        <v>1</v>
      </c>
      <c r="AA1122" s="60">
        <f t="shared" si="585"/>
        <v>13</v>
      </c>
      <c r="AB1122" s="53">
        <v>10</v>
      </c>
      <c r="AC1122" s="53">
        <v>3</v>
      </c>
      <c r="AD1122" s="40">
        <f t="shared" si="586"/>
        <v>12</v>
      </c>
      <c r="AE1122" s="41">
        <f t="shared" si="587"/>
        <v>1</v>
      </c>
      <c r="AF1122" s="41">
        <f t="shared" si="588"/>
        <v>1.0833333333333333</v>
      </c>
      <c r="AG1122" s="42" t="s">
        <v>93</v>
      </c>
      <c r="AH1122" s="37" t="s">
        <v>81</v>
      </c>
      <c r="AI1122" s="37" t="s">
        <v>94</v>
      </c>
      <c r="AJ1122" s="61" t="s">
        <v>339</v>
      </c>
      <c r="AK1122" s="37"/>
      <c r="AL1122" s="44">
        <f t="shared" si="589"/>
        <v>0</v>
      </c>
      <c r="AM1122" s="44">
        <f t="shared" si="590"/>
        <v>0</v>
      </c>
      <c r="AN1122" s="44">
        <f t="shared" si="591"/>
        <v>36</v>
      </c>
      <c r="AO1122" s="44">
        <f t="shared" si="592"/>
        <v>0</v>
      </c>
      <c r="AP1122" s="44">
        <f t="shared" si="593"/>
        <v>0</v>
      </c>
      <c r="AQ1122" s="44">
        <f t="shared" si="594"/>
        <v>0</v>
      </c>
      <c r="AR1122" s="44">
        <f t="shared" si="595"/>
        <v>0</v>
      </c>
      <c r="AS1122" s="44">
        <f t="shared" si="596"/>
        <v>0</v>
      </c>
      <c r="AT1122" s="44">
        <f t="shared" si="597"/>
        <v>0</v>
      </c>
      <c r="AU1122" s="44">
        <f t="shared" si="598"/>
        <v>0</v>
      </c>
      <c r="AV1122" s="44">
        <f>IF(M1122="ПП",РПП*AA1122*(U1122/1.5),IF(M1122="ВП",ВПр*AA1122*(U1122/1.5),IF(M1122="РПА",РПА*AA1122*(U1122/1.5),IF(M1122="КПА",кпа*AA1122*(U1122/1.5),0))))</f>
        <v>0</v>
      </c>
      <c r="AW1122" s="44">
        <f t="shared" si="599"/>
        <v>0</v>
      </c>
      <c r="AX1122" s="44">
        <f t="shared" si="600"/>
        <v>0</v>
      </c>
      <c r="AY1122" s="44">
        <f t="shared" si="601"/>
        <v>0</v>
      </c>
      <c r="AZ1122" s="44">
        <f t="shared" si="602"/>
        <v>0</v>
      </c>
      <c r="BA1122" s="44">
        <f t="shared" si="603"/>
        <v>0</v>
      </c>
      <c r="BB1122" s="44">
        <f t="shared" si="604"/>
        <v>0</v>
      </c>
      <c r="BC1122" s="44">
        <f t="shared" si="605"/>
        <v>0</v>
      </c>
      <c r="BD1122" s="44">
        <f t="shared" si="606"/>
        <v>0</v>
      </c>
      <c r="BE1122" s="45">
        <f t="shared" si="607"/>
        <v>36</v>
      </c>
      <c r="BF1122" s="46"/>
      <c r="BG1122" s="47">
        <f t="shared" si="608"/>
        <v>36</v>
      </c>
      <c r="BH1122" s="47">
        <f t="shared" si="609"/>
        <v>2</v>
      </c>
      <c r="BI1122" s="47">
        <f t="shared" si="610"/>
        <v>0</v>
      </c>
      <c r="BJ1122" s="48">
        <f t="shared" si="611"/>
        <v>0</v>
      </c>
      <c r="BK1122" s="48">
        <f t="shared" si="612"/>
        <v>0</v>
      </c>
      <c r="BL1122" s="48">
        <f t="shared" si="613"/>
        <v>0</v>
      </c>
    </row>
    <row r="1123" spans="1:64" s="2" customFormat="1" ht="30" customHeight="1">
      <c r="A1123" s="29" t="str">
        <f t="shared" si="580"/>
        <v>Д</v>
      </c>
      <c r="B1123" s="29" t="str">
        <f t="shared" si="581"/>
        <v>Б</v>
      </c>
      <c r="C1123" s="59" t="s">
        <v>125</v>
      </c>
      <c r="D1123" s="31" t="str">
        <f t="shared" si="582"/>
        <v>'38.03.05</v>
      </c>
      <c r="E1123" s="32" t="str">
        <f t="shared" si="583"/>
        <v>Бизнес-информатика</v>
      </c>
      <c r="F1123" s="33" t="s">
        <v>74</v>
      </c>
      <c r="G1123" s="33" t="s">
        <v>129</v>
      </c>
      <c r="H1123" s="34" t="s">
        <v>317</v>
      </c>
      <c r="I1123" s="34" t="s">
        <v>130</v>
      </c>
      <c r="J1123" s="62" t="s">
        <v>338</v>
      </c>
      <c r="K1123" s="36" t="s">
        <v>142</v>
      </c>
      <c r="L1123" s="36">
        <v>9</v>
      </c>
      <c r="M1123" s="37" t="s">
        <v>108</v>
      </c>
      <c r="N1123" s="36"/>
      <c r="O1123" s="36">
        <v>4</v>
      </c>
      <c r="P1123" s="36"/>
      <c r="Q1123" s="37"/>
      <c r="R1123" s="36"/>
      <c r="S1123" s="36"/>
      <c r="T1123" s="36"/>
      <c r="U1123" s="36"/>
      <c r="V1123" s="36"/>
      <c r="W1123" s="39" t="str">
        <f t="shared" si="584"/>
        <v>НБИбд</v>
      </c>
      <c r="X1123" s="36" t="s">
        <v>331</v>
      </c>
      <c r="Y1123" s="36">
        <v>1</v>
      </c>
      <c r="Z1123" s="36">
        <v>1</v>
      </c>
      <c r="AA1123" s="60">
        <f t="shared" si="585"/>
        <v>13</v>
      </c>
      <c r="AB1123" s="53">
        <v>10</v>
      </c>
      <c r="AC1123" s="53">
        <v>3</v>
      </c>
      <c r="AD1123" s="40">
        <f t="shared" si="586"/>
        <v>12</v>
      </c>
      <c r="AE1123" s="41">
        <f t="shared" si="587"/>
        <v>1</v>
      </c>
      <c r="AF1123" s="41">
        <f t="shared" si="588"/>
        <v>1.0833333333333333</v>
      </c>
      <c r="AG1123" s="42" t="s">
        <v>93</v>
      </c>
      <c r="AH1123" s="37" t="s">
        <v>81</v>
      </c>
      <c r="AI1123" s="37" t="s">
        <v>94</v>
      </c>
      <c r="AJ1123" s="61" t="s">
        <v>339</v>
      </c>
      <c r="AK1123" s="37"/>
      <c r="AL1123" s="44">
        <f t="shared" si="589"/>
        <v>0</v>
      </c>
      <c r="AM1123" s="44">
        <f t="shared" si="590"/>
        <v>0</v>
      </c>
      <c r="AN1123" s="44">
        <f t="shared" si="591"/>
        <v>36</v>
      </c>
      <c r="AO1123" s="44">
        <f t="shared" si="592"/>
        <v>0</v>
      </c>
      <c r="AP1123" s="44">
        <f t="shared" si="593"/>
        <v>0</v>
      </c>
      <c r="AQ1123" s="44">
        <f t="shared" si="594"/>
        <v>0</v>
      </c>
      <c r="AR1123" s="44">
        <f t="shared" si="595"/>
        <v>0</v>
      </c>
      <c r="AS1123" s="44">
        <f t="shared" si="596"/>
        <v>0</v>
      </c>
      <c r="AT1123" s="44">
        <f t="shared" si="597"/>
        <v>0</v>
      </c>
      <c r="AU1123" s="44">
        <f t="shared" si="598"/>
        <v>0</v>
      </c>
      <c r="AV1123" s="44">
        <f>IF(M1123="ПП",РПП*AA1123*(U1123/1.5),IF(M1123="ВП",ВПр*AA1123*(U1123/1.5),IF(M1123="РПА",РПА*AA1123*(U1123/1.5),IF(M1123="КПА",кпа*AA1123*(U1123/1.5),0))))</f>
        <v>0</v>
      </c>
      <c r="AW1123" s="44">
        <f t="shared" si="599"/>
        <v>0</v>
      </c>
      <c r="AX1123" s="44">
        <f t="shared" si="600"/>
        <v>0</v>
      </c>
      <c r="AY1123" s="44">
        <f t="shared" si="601"/>
        <v>0</v>
      </c>
      <c r="AZ1123" s="44">
        <f t="shared" si="602"/>
        <v>0</v>
      </c>
      <c r="BA1123" s="44">
        <f t="shared" si="603"/>
        <v>0</v>
      </c>
      <c r="BB1123" s="44">
        <f t="shared" si="604"/>
        <v>0</v>
      </c>
      <c r="BC1123" s="44">
        <f t="shared" si="605"/>
        <v>0</v>
      </c>
      <c r="BD1123" s="44">
        <f t="shared" si="606"/>
        <v>0</v>
      </c>
      <c r="BE1123" s="45">
        <f t="shared" si="607"/>
        <v>36</v>
      </c>
      <c r="BF1123" s="46"/>
      <c r="BG1123" s="47">
        <f t="shared" si="608"/>
        <v>36</v>
      </c>
      <c r="BH1123" s="47">
        <f t="shared" si="609"/>
        <v>2</v>
      </c>
      <c r="BI1123" s="47">
        <f t="shared" si="610"/>
        <v>0</v>
      </c>
      <c r="BJ1123" s="48">
        <f t="shared" si="611"/>
        <v>0</v>
      </c>
      <c r="BK1123" s="48">
        <f t="shared" si="612"/>
        <v>0</v>
      </c>
      <c r="BL1123" s="48">
        <f t="shared" si="613"/>
        <v>0</v>
      </c>
    </row>
    <row r="1124" spans="1:64" s="2" customFormat="1" ht="30" customHeight="1">
      <c r="A1124" s="29" t="str">
        <f t="shared" si="580"/>
        <v>Д</v>
      </c>
      <c r="B1124" s="29" t="str">
        <f t="shared" si="581"/>
        <v>Б</v>
      </c>
      <c r="C1124" s="59" t="s">
        <v>125</v>
      </c>
      <c r="D1124" s="31" t="str">
        <f t="shared" si="582"/>
        <v>'38.03.05</v>
      </c>
      <c r="E1124" s="32" t="str">
        <f t="shared" si="583"/>
        <v>Бизнес-информатика</v>
      </c>
      <c r="F1124" s="33" t="s">
        <v>74</v>
      </c>
      <c r="G1124" s="33" t="s">
        <v>75</v>
      </c>
      <c r="H1124" s="34" t="s">
        <v>317</v>
      </c>
      <c r="I1124" s="34"/>
      <c r="J1124" s="35" t="s">
        <v>340</v>
      </c>
      <c r="K1124" s="36" t="s">
        <v>165</v>
      </c>
      <c r="L1124" s="36">
        <v>9</v>
      </c>
      <c r="M1124" s="37" t="s">
        <v>78</v>
      </c>
      <c r="N1124" s="36">
        <v>2</v>
      </c>
      <c r="O1124" s="36"/>
      <c r="P1124" s="36"/>
      <c r="Q1124" s="37"/>
      <c r="R1124" s="36"/>
      <c r="S1124" s="36"/>
      <c r="T1124" s="36"/>
      <c r="U1124" s="36"/>
      <c r="V1124" s="36"/>
      <c r="W1124" s="39" t="str">
        <f t="shared" si="584"/>
        <v>НБИбд</v>
      </c>
      <c r="X1124" s="36" t="s">
        <v>160</v>
      </c>
      <c r="Y1124" s="36">
        <v>2</v>
      </c>
      <c r="Z1124" s="36">
        <v>1</v>
      </c>
      <c r="AA1124" s="60">
        <f t="shared" si="585"/>
        <v>20</v>
      </c>
      <c r="AB1124" s="36">
        <v>15</v>
      </c>
      <c r="AC1124" s="36">
        <v>5</v>
      </c>
      <c r="AD1124" s="40">
        <f t="shared" si="586"/>
        <v>20</v>
      </c>
      <c r="AE1124" s="41">
        <f t="shared" si="587"/>
        <v>1</v>
      </c>
      <c r="AF1124" s="41">
        <f t="shared" si="588"/>
        <v>1</v>
      </c>
      <c r="AG1124" s="42" t="s">
        <v>93</v>
      </c>
      <c r="AH1124" s="37" t="s">
        <v>81</v>
      </c>
      <c r="AI1124" s="37" t="s">
        <v>94</v>
      </c>
      <c r="AJ1124" s="61" t="s">
        <v>341</v>
      </c>
      <c r="AK1124" s="37"/>
      <c r="AL1124" s="44">
        <f t="shared" si="589"/>
        <v>18</v>
      </c>
      <c r="AM1124" s="44">
        <f t="shared" si="590"/>
        <v>0</v>
      </c>
      <c r="AN1124" s="44">
        <f t="shared" si="591"/>
        <v>0</v>
      </c>
      <c r="AO1124" s="44">
        <f t="shared" si="592"/>
        <v>0</v>
      </c>
      <c r="AP1124" s="44">
        <f t="shared" si="593"/>
        <v>0</v>
      </c>
      <c r="AQ1124" s="44">
        <f t="shared" si="594"/>
        <v>0</v>
      </c>
      <c r="AR1124" s="44">
        <f t="shared" si="595"/>
        <v>0.9</v>
      </c>
      <c r="AS1124" s="44">
        <f t="shared" si="596"/>
        <v>0</v>
      </c>
      <c r="AT1124" s="44">
        <f t="shared" si="597"/>
        <v>0</v>
      </c>
      <c r="AU1124" s="44">
        <f t="shared" si="598"/>
        <v>0</v>
      </c>
      <c r="AV1124" s="44">
        <f>IF(M1124="ПП",РПП*AA1124*(U1124/1.5),IF(M1124="ВП",ВПр*AA1124*(U1124/1.5),IF(M1124="РПА",РПА*AA1124*(U1124/1.5),IF(M1124="КПА",кпа*AA1124*(U1124/1.5),0))))</f>
        <v>0</v>
      </c>
      <c r="AW1124" s="44">
        <f t="shared" si="599"/>
        <v>0</v>
      </c>
      <c r="AX1124" s="44">
        <f t="shared" si="600"/>
        <v>0</v>
      </c>
      <c r="AY1124" s="44">
        <f t="shared" si="601"/>
        <v>0</v>
      </c>
      <c r="AZ1124" s="44">
        <f t="shared" si="602"/>
        <v>0</v>
      </c>
      <c r="BA1124" s="44">
        <f t="shared" si="603"/>
        <v>0</v>
      </c>
      <c r="BB1124" s="44">
        <f t="shared" si="604"/>
        <v>0</v>
      </c>
      <c r="BC1124" s="44">
        <f t="shared" si="605"/>
        <v>0</v>
      </c>
      <c r="BD1124" s="44">
        <f t="shared" si="606"/>
        <v>0</v>
      </c>
      <c r="BE1124" s="45">
        <f t="shared" si="607"/>
        <v>18.899999999999999</v>
      </c>
      <c r="BF1124" s="46"/>
      <c r="BG1124" s="47">
        <f t="shared" si="608"/>
        <v>18</v>
      </c>
      <c r="BH1124" s="47">
        <f t="shared" si="609"/>
        <v>1</v>
      </c>
      <c r="BI1124" s="47">
        <f t="shared" si="610"/>
        <v>0.9</v>
      </c>
      <c r="BJ1124" s="48">
        <f t="shared" si="611"/>
        <v>0</v>
      </c>
      <c r="BK1124" s="48">
        <f t="shared" si="612"/>
        <v>0</v>
      </c>
      <c r="BL1124" s="48">
        <f t="shared" si="613"/>
        <v>0</v>
      </c>
    </row>
    <row r="1125" spans="1:64" s="2" customFormat="1" ht="30" customHeight="1">
      <c r="A1125" s="29" t="str">
        <f t="shared" si="580"/>
        <v>Д</v>
      </c>
      <c r="B1125" s="29" t="str">
        <f t="shared" si="581"/>
        <v>Б</v>
      </c>
      <c r="C1125" s="59" t="s">
        <v>125</v>
      </c>
      <c r="D1125" s="31" t="str">
        <f t="shared" si="582"/>
        <v>'38.03.05</v>
      </c>
      <c r="E1125" s="32" t="str">
        <f t="shared" si="583"/>
        <v>Бизнес-информатика</v>
      </c>
      <c r="F1125" s="33" t="s">
        <v>74</v>
      </c>
      <c r="G1125" s="33" t="s">
        <v>75</v>
      </c>
      <c r="H1125" s="34" t="s">
        <v>317</v>
      </c>
      <c r="I1125" s="34"/>
      <c r="J1125" s="35" t="s">
        <v>340</v>
      </c>
      <c r="K1125" s="36" t="s">
        <v>165</v>
      </c>
      <c r="L1125" s="36">
        <v>9</v>
      </c>
      <c r="M1125" s="37" t="s">
        <v>108</v>
      </c>
      <c r="N1125" s="36"/>
      <c r="O1125" s="36">
        <v>2</v>
      </c>
      <c r="P1125" s="36"/>
      <c r="Q1125" s="37" t="s">
        <v>85</v>
      </c>
      <c r="R1125" s="36"/>
      <c r="S1125" s="36"/>
      <c r="T1125" s="36"/>
      <c r="U1125" s="36"/>
      <c r="V1125" s="36"/>
      <c r="W1125" s="39" t="str">
        <f t="shared" si="584"/>
        <v>НБИбд</v>
      </c>
      <c r="X1125" s="36" t="s">
        <v>160</v>
      </c>
      <c r="Y1125" s="36">
        <v>1</v>
      </c>
      <c r="Z1125" s="36">
        <v>1</v>
      </c>
      <c r="AA1125" s="60">
        <f t="shared" si="585"/>
        <v>10</v>
      </c>
      <c r="AB1125" s="49">
        <v>8</v>
      </c>
      <c r="AC1125" s="49">
        <v>2</v>
      </c>
      <c r="AD1125" s="40">
        <f t="shared" si="586"/>
        <v>12</v>
      </c>
      <c r="AE1125" s="41">
        <f t="shared" si="587"/>
        <v>0.83333333333333337</v>
      </c>
      <c r="AF1125" s="41">
        <f t="shared" si="588"/>
        <v>0.83333333333333337</v>
      </c>
      <c r="AG1125" s="42" t="s">
        <v>93</v>
      </c>
      <c r="AH1125" s="37" t="s">
        <v>81</v>
      </c>
      <c r="AI1125" s="37" t="s">
        <v>94</v>
      </c>
      <c r="AJ1125" s="61" t="s">
        <v>341</v>
      </c>
      <c r="AK1125" s="37"/>
      <c r="AL1125" s="44">
        <f t="shared" si="589"/>
        <v>0</v>
      </c>
      <c r="AM1125" s="44">
        <f t="shared" si="590"/>
        <v>0</v>
      </c>
      <c r="AN1125" s="44">
        <f t="shared" si="591"/>
        <v>15</v>
      </c>
      <c r="AO1125" s="44">
        <f t="shared" si="592"/>
        <v>0</v>
      </c>
      <c r="AP1125" s="44">
        <f t="shared" si="593"/>
        <v>5</v>
      </c>
      <c r="AQ1125" s="44">
        <f t="shared" si="594"/>
        <v>1</v>
      </c>
      <c r="AR1125" s="44">
        <f t="shared" si="595"/>
        <v>0</v>
      </c>
      <c r="AS1125" s="44">
        <f t="shared" si="596"/>
        <v>0</v>
      </c>
      <c r="AT1125" s="44">
        <f t="shared" si="597"/>
        <v>0</v>
      </c>
      <c r="AU1125" s="44">
        <f t="shared" si="598"/>
        <v>0</v>
      </c>
      <c r="AV1125" s="44">
        <f>IF(M1125="ПП",РПП*AA1125*(U1125/1.5),IF(M1125="ВП",ВПр*AA1125*(U1125/1.5),IF(M1125="РПА",РПА*AA1125*(U1125/1.5),IF(M1125="КПА",кпа*AA1125*(U1125/1.5),0))))</f>
        <v>0</v>
      </c>
      <c r="AW1125" s="44">
        <f t="shared" si="599"/>
        <v>0</v>
      </c>
      <c r="AX1125" s="44">
        <f t="shared" si="600"/>
        <v>0</v>
      </c>
      <c r="AY1125" s="44">
        <f t="shared" si="601"/>
        <v>0</v>
      </c>
      <c r="AZ1125" s="44">
        <f t="shared" si="602"/>
        <v>0</v>
      </c>
      <c r="BA1125" s="44">
        <f t="shared" si="603"/>
        <v>0</v>
      </c>
      <c r="BB1125" s="44">
        <f t="shared" si="604"/>
        <v>0</v>
      </c>
      <c r="BC1125" s="44">
        <f t="shared" si="605"/>
        <v>0</v>
      </c>
      <c r="BD1125" s="44">
        <f t="shared" si="606"/>
        <v>0</v>
      </c>
      <c r="BE1125" s="45">
        <f t="shared" si="607"/>
        <v>21</v>
      </c>
      <c r="BF1125" s="46"/>
      <c r="BG1125" s="47">
        <f t="shared" si="608"/>
        <v>15</v>
      </c>
      <c r="BH1125" s="47">
        <f t="shared" si="609"/>
        <v>1</v>
      </c>
      <c r="BI1125" s="47">
        <f t="shared" si="610"/>
        <v>6</v>
      </c>
      <c r="BJ1125" s="48">
        <f t="shared" si="611"/>
        <v>0</v>
      </c>
      <c r="BK1125" s="48">
        <f t="shared" si="612"/>
        <v>0</v>
      </c>
      <c r="BL1125" s="48">
        <f t="shared" si="613"/>
        <v>0</v>
      </c>
    </row>
    <row r="1126" spans="1:64" s="2" customFormat="1" ht="30" customHeight="1">
      <c r="A1126" s="29" t="str">
        <f t="shared" si="580"/>
        <v>Д</v>
      </c>
      <c r="B1126" s="29" t="str">
        <f t="shared" si="581"/>
        <v>Б</v>
      </c>
      <c r="C1126" s="59" t="s">
        <v>125</v>
      </c>
      <c r="D1126" s="31" t="str">
        <f t="shared" si="582"/>
        <v>'38.03.05</v>
      </c>
      <c r="E1126" s="32" t="str">
        <f t="shared" si="583"/>
        <v>Бизнес-информатика</v>
      </c>
      <c r="F1126" s="33" t="s">
        <v>74</v>
      </c>
      <c r="G1126" s="33" t="s">
        <v>75</v>
      </c>
      <c r="H1126" s="34" t="s">
        <v>317</v>
      </c>
      <c r="I1126" s="34"/>
      <c r="J1126" s="35" t="s">
        <v>340</v>
      </c>
      <c r="K1126" s="36" t="s">
        <v>165</v>
      </c>
      <c r="L1126" s="36">
        <v>9</v>
      </c>
      <c r="M1126" s="37" t="s">
        <v>108</v>
      </c>
      <c r="N1126" s="36"/>
      <c r="O1126" s="36">
        <v>2</v>
      </c>
      <c r="P1126" s="36"/>
      <c r="Q1126" s="37" t="s">
        <v>85</v>
      </c>
      <c r="R1126" s="36"/>
      <c r="S1126" s="36"/>
      <c r="T1126" s="36"/>
      <c r="U1126" s="36"/>
      <c r="V1126" s="36"/>
      <c r="W1126" s="39" t="str">
        <f t="shared" si="584"/>
        <v>НБИбд</v>
      </c>
      <c r="X1126" s="36" t="s">
        <v>160</v>
      </c>
      <c r="Y1126" s="36">
        <v>1</v>
      </c>
      <c r="Z1126" s="36">
        <v>1</v>
      </c>
      <c r="AA1126" s="60">
        <f t="shared" si="585"/>
        <v>10</v>
      </c>
      <c r="AB1126" s="49">
        <v>7</v>
      </c>
      <c r="AC1126" s="49">
        <v>3</v>
      </c>
      <c r="AD1126" s="40">
        <f t="shared" si="586"/>
        <v>12</v>
      </c>
      <c r="AE1126" s="41">
        <f t="shared" si="587"/>
        <v>0.83333333333333337</v>
      </c>
      <c r="AF1126" s="41">
        <f t="shared" si="588"/>
        <v>0.83333333333333337</v>
      </c>
      <c r="AG1126" s="42" t="s">
        <v>93</v>
      </c>
      <c r="AH1126" s="37" t="s">
        <v>81</v>
      </c>
      <c r="AI1126" s="37" t="s">
        <v>94</v>
      </c>
      <c r="AJ1126" s="61" t="s">
        <v>341</v>
      </c>
      <c r="AK1126" s="37"/>
      <c r="AL1126" s="44">
        <f t="shared" si="589"/>
        <v>0</v>
      </c>
      <c r="AM1126" s="44">
        <f t="shared" si="590"/>
        <v>0</v>
      </c>
      <c r="AN1126" s="44">
        <f t="shared" si="591"/>
        <v>15</v>
      </c>
      <c r="AO1126" s="44">
        <f t="shared" si="592"/>
        <v>0</v>
      </c>
      <c r="AP1126" s="44">
        <f t="shared" si="593"/>
        <v>5</v>
      </c>
      <c r="AQ1126" s="44">
        <f t="shared" si="594"/>
        <v>1</v>
      </c>
      <c r="AR1126" s="44">
        <f t="shared" si="595"/>
        <v>0</v>
      </c>
      <c r="AS1126" s="44">
        <f t="shared" si="596"/>
        <v>0</v>
      </c>
      <c r="AT1126" s="44">
        <f t="shared" si="597"/>
        <v>0</v>
      </c>
      <c r="AU1126" s="44">
        <f t="shared" si="598"/>
        <v>0</v>
      </c>
      <c r="AV1126" s="44">
        <f>IF(M1126="ПП",РПП*AA1126*(U1126/1.5),IF(M1126="ВП",ВПр*AA1126*(U1126/1.5),IF(M1126="РПА",РПА*AA1126*(U1126/1.5),IF(M1126="КПА",кпа*AA1126*(U1126/1.5),0))))</f>
        <v>0</v>
      </c>
      <c r="AW1126" s="44">
        <f t="shared" si="599"/>
        <v>0</v>
      </c>
      <c r="AX1126" s="44">
        <f t="shared" si="600"/>
        <v>0</v>
      </c>
      <c r="AY1126" s="44">
        <f t="shared" si="601"/>
        <v>0</v>
      </c>
      <c r="AZ1126" s="44">
        <f t="shared" si="602"/>
        <v>0</v>
      </c>
      <c r="BA1126" s="44">
        <f t="shared" si="603"/>
        <v>0</v>
      </c>
      <c r="BB1126" s="44">
        <f t="shared" si="604"/>
        <v>0</v>
      </c>
      <c r="BC1126" s="44">
        <f t="shared" si="605"/>
        <v>0</v>
      </c>
      <c r="BD1126" s="44">
        <f t="shared" si="606"/>
        <v>0</v>
      </c>
      <c r="BE1126" s="45">
        <f t="shared" si="607"/>
        <v>21</v>
      </c>
      <c r="BF1126" s="46"/>
      <c r="BG1126" s="47">
        <f t="shared" si="608"/>
        <v>15</v>
      </c>
      <c r="BH1126" s="47">
        <f t="shared" si="609"/>
        <v>1</v>
      </c>
      <c r="BI1126" s="47">
        <f t="shared" si="610"/>
        <v>6</v>
      </c>
      <c r="BJ1126" s="48">
        <f t="shared" si="611"/>
        <v>0</v>
      </c>
      <c r="BK1126" s="48">
        <f t="shared" si="612"/>
        <v>0</v>
      </c>
      <c r="BL1126" s="48">
        <f t="shared" si="613"/>
        <v>0</v>
      </c>
    </row>
    <row r="1127" spans="1:64" s="2" customFormat="1" ht="30" customHeight="1">
      <c r="A1127" s="29" t="str">
        <f t="shared" si="580"/>
        <v>Д</v>
      </c>
      <c r="B1127" s="29" t="str">
        <f t="shared" si="581"/>
        <v>Б</v>
      </c>
      <c r="C1127" s="59" t="s">
        <v>125</v>
      </c>
      <c r="D1127" s="31" t="str">
        <f t="shared" si="582"/>
        <v>'38.03.05</v>
      </c>
      <c r="E1127" s="32" t="str">
        <f t="shared" si="583"/>
        <v>Бизнес-информатика</v>
      </c>
      <c r="F1127" s="33" t="s">
        <v>74</v>
      </c>
      <c r="G1127" s="33" t="s">
        <v>75</v>
      </c>
      <c r="H1127" s="34" t="s">
        <v>317</v>
      </c>
      <c r="I1127" s="34"/>
      <c r="J1127" s="35" t="s">
        <v>342</v>
      </c>
      <c r="K1127" s="36" t="s">
        <v>165</v>
      </c>
      <c r="L1127" s="36">
        <v>9</v>
      </c>
      <c r="M1127" s="37" t="s">
        <v>78</v>
      </c>
      <c r="N1127" s="36">
        <v>2</v>
      </c>
      <c r="O1127" s="36"/>
      <c r="P1127" s="36"/>
      <c r="Q1127" s="37" t="s">
        <v>91</v>
      </c>
      <c r="R1127" s="36"/>
      <c r="S1127" s="36"/>
      <c r="T1127" s="36"/>
      <c r="U1127" s="36"/>
      <c r="V1127" s="36"/>
      <c r="W1127" s="39" t="str">
        <f t="shared" si="584"/>
        <v>НБИбд</v>
      </c>
      <c r="X1127" s="36" t="s">
        <v>160</v>
      </c>
      <c r="Y1127" s="36">
        <v>2</v>
      </c>
      <c r="Z1127" s="36">
        <v>1</v>
      </c>
      <c r="AA1127" s="60">
        <f t="shared" si="585"/>
        <v>20</v>
      </c>
      <c r="AB1127" s="36">
        <v>15</v>
      </c>
      <c r="AC1127" s="36">
        <v>5</v>
      </c>
      <c r="AD1127" s="40">
        <f t="shared" si="586"/>
        <v>20</v>
      </c>
      <c r="AE1127" s="41">
        <f t="shared" si="587"/>
        <v>1</v>
      </c>
      <c r="AF1127" s="41">
        <f t="shared" si="588"/>
        <v>1</v>
      </c>
      <c r="AG1127" s="42" t="s">
        <v>93</v>
      </c>
      <c r="AH1127" s="37" t="s">
        <v>81</v>
      </c>
      <c r="AI1127" s="37" t="s">
        <v>82</v>
      </c>
      <c r="AJ1127" s="61" t="s">
        <v>325</v>
      </c>
      <c r="AK1127" s="37"/>
      <c r="AL1127" s="44">
        <f t="shared" si="589"/>
        <v>18</v>
      </c>
      <c r="AM1127" s="44">
        <f t="shared" si="590"/>
        <v>0</v>
      </c>
      <c r="AN1127" s="44">
        <f t="shared" si="591"/>
        <v>0</v>
      </c>
      <c r="AO1127" s="44">
        <f t="shared" si="592"/>
        <v>0</v>
      </c>
      <c r="AP1127" s="44">
        <f t="shared" si="593"/>
        <v>10</v>
      </c>
      <c r="AQ1127" s="44">
        <f t="shared" si="594"/>
        <v>1</v>
      </c>
      <c r="AR1127" s="44">
        <f t="shared" si="595"/>
        <v>0.9</v>
      </c>
      <c r="AS1127" s="44">
        <f t="shared" si="596"/>
        <v>0</v>
      </c>
      <c r="AT1127" s="44">
        <f t="shared" si="597"/>
        <v>0</v>
      </c>
      <c r="AU1127" s="44">
        <f t="shared" si="598"/>
        <v>0</v>
      </c>
      <c r="AV1127" s="44">
        <f>IF(M1127="ПП",РПП*AA1127*(U1127/1.5),IF(M1127="ВП",ВПр*AA1127*(U1127/1.5),IF(M1127="РПА",РПА*AA1127*(U1127/1.5),IF(M1127="КПА",кпа*AA1127*(U1127/1.5),0))))</f>
        <v>0</v>
      </c>
      <c r="AW1127" s="44">
        <f t="shared" si="599"/>
        <v>0</v>
      </c>
      <c r="AX1127" s="44">
        <f t="shared" si="600"/>
        <v>0</v>
      </c>
      <c r="AY1127" s="44">
        <f t="shared" si="601"/>
        <v>0</v>
      </c>
      <c r="AZ1127" s="44">
        <f t="shared" si="602"/>
        <v>0</v>
      </c>
      <c r="BA1127" s="44">
        <f t="shared" si="603"/>
        <v>0</v>
      </c>
      <c r="BB1127" s="44">
        <f t="shared" si="604"/>
        <v>0</v>
      </c>
      <c r="BC1127" s="44">
        <f t="shared" si="605"/>
        <v>0</v>
      </c>
      <c r="BD1127" s="44">
        <f t="shared" si="606"/>
        <v>0</v>
      </c>
      <c r="BE1127" s="45">
        <f t="shared" si="607"/>
        <v>29.9</v>
      </c>
      <c r="BF1127" s="46"/>
      <c r="BG1127" s="47">
        <f t="shared" si="608"/>
        <v>18</v>
      </c>
      <c r="BH1127" s="47">
        <f t="shared" si="609"/>
        <v>1</v>
      </c>
      <c r="BI1127" s="47">
        <f t="shared" si="610"/>
        <v>11.9</v>
      </c>
      <c r="BJ1127" s="48">
        <f t="shared" si="611"/>
        <v>0</v>
      </c>
      <c r="BK1127" s="48">
        <f t="shared" si="612"/>
        <v>0</v>
      </c>
      <c r="BL1127" s="48">
        <f t="shared" si="613"/>
        <v>0</v>
      </c>
    </row>
    <row r="1128" spans="1:64" s="2" customFormat="1" ht="30" customHeight="1">
      <c r="A1128" s="29" t="str">
        <f t="shared" si="580"/>
        <v>Д</v>
      </c>
      <c r="B1128" s="29" t="str">
        <f t="shared" si="581"/>
        <v>Б</v>
      </c>
      <c r="C1128" s="59" t="s">
        <v>125</v>
      </c>
      <c r="D1128" s="31" t="str">
        <f t="shared" si="582"/>
        <v>'38.03.05</v>
      </c>
      <c r="E1128" s="32" t="str">
        <f t="shared" si="583"/>
        <v>Бизнес-информатика</v>
      </c>
      <c r="F1128" s="33" t="s">
        <v>74</v>
      </c>
      <c r="G1128" s="33" t="s">
        <v>75</v>
      </c>
      <c r="H1128" s="34" t="s">
        <v>317</v>
      </c>
      <c r="I1128" s="34"/>
      <c r="J1128" s="35" t="s">
        <v>342</v>
      </c>
      <c r="K1128" s="36" t="s">
        <v>165</v>
      </c>
      <c r="L1128" s="36">
        <v>9</v>
      </c>
      <c r="M1128" s="37" t="s">
        <v>84</v>
      </c>
      <c r="N1128" s="36"/>
      <c r="O1128" s="36"/>
      <c r="P1128" s="36">
        <v>2</v>
      </c>
      <c r="Q1128" s="37"/>
      <c r="R1128" s="36"/>
      <c r="S1128" s="36"/>
      <c r="T1128" s="36"/>
      <c r="U1128" s="36"/>
      <c r="V1128" s="36"/>
      <c r="W1128" s="39" t="str">
        <f t="shared" si="584"/>
        <v>НБИбд</v>
      </c>
      <c r="X1128" s="36" t="s">
        <v>160</v>
      </c>
      <c r="Y1128" s="36"/>
      <c r="Z1128" s="36">
        <v>1</v>
      </c>
      <c r="AA1128" s="60">
        <f t="shared" si="585"/>
        <v>20</v>
      </c>
      <c r="AB1128" s="49">
        <v>15</v>
      </c>
      <c r="AC1128" s="49">
        <v>5</v>
      </c>
      <c r="AD1128" s="40">
        <f t="shared" si="586"/>
        <v>24</v>
      </c>
      <c r="AE1128" s="41">
        <f t="shared" si="587"/>
        <v>0.83333333333333337</v>
      </c>
      <c r="AF1128" s="41">
        <f t="shared" si="588"/>
        <v>0.83333333333333337</v>
      </c>
      <c r="AG1128" s="42" t="s">
        <v>93</v>
      </c>
      <c r="AH1128" s="37" t="s">
        <v>81</v>
      </c>
      <c r="AI1128" s="37" t="s">
        <v>82</v>
      </c>
      <c r="AJ1128" s="61" t="s">
        <v>325</v>
      </c>
      <c r="AK1128" s="37"/>
      <c r="AL1128" s="44">
        <f t="shared" si="589"/>
        <v>0</v>
      </c>
      <c r="AM1128" s="44">
        <f t="shared" si="590"/>
        <v>15</v>
      </c>
      <c r="AN1128" s="44">
        <f t="shared" si="591"/>
        <v>0</v>
      </c>
      <c r="AO1128" s="44">
        <f t="shared" si="592"/>
        <v>0</v>
      </c>
      <c r="AP1128" s="44">
        <f t="shared" si="593"/>
        <v>0</v>
      </c>
      <c r="AQ1128" s="44">
        <f t="shared" si="594"/>
        <v>0</v>
      </c>
      <c r="AR1128" s="44">
        <f t="shared" si="595"/>
        <v>0</v>
      </c>
      <c r="AS1128" s="44">
        <f t="shared" si="596"/>
        <v>0</v>
      </c>
      <c r="AT1128" s="44">
        <f t="shared" si="597"/>
        <v>0</v>
      </c>
      <c r="AU1128" s="44">
        <f t="shared" si="598"/>
        <v>0</v>
      </c>
      <c r="AV1128" s="44">
        <f>IF(M1128="ПП",РПП*AA1128*(U1128/1.5),IF(M1128="ВП",ВПр*AA1128*(U1128/1.5),IF(M1128="РПА",РПА*AA1128*(U1128/1.5),IF(M1128="КПА",кпа*AA1128*(U1128/1.5),0))))</f>
        <v>0</v>
      </c>
      <c r="AW1128" s="44">
        <f t="shared" si="599"/>
        <v>0</v>
      </c>
      <c r="AX1128" s="44">
        <f t="shared" si="600"/>
        <v>0</v>
      </c>
      <c r="AY1128" s="44">
        <f t="shared" si="601"/>
        <v>0</v>
      </c>
      <c r="AZ1128" s="44">
        <f t="shared" si="602"/>
        <v>0</v>
      </c>
      <c r="BA1128" s="44">
        <f t="shared" si="603"/>
        <v>0</v>
      </c>
      <c r="BB1128" s="44">
        <f t="shared" si="604"/>
        <v>0</v>
      </c>
      <c r="BC1128" s="44">
        <f t="shared" si="605"/>
        <v>0</v>
      </c>
      <c r="BD1128" s="44">
        <f t="shared" si="606"/>
        <v>0</v>
      </c>
      <c r="BE1128" s="45">
        <f t="shared" si="607"/>
        <v>15</v>
      </c>
      <c r="BF1128" s="46"/>
      <c r="BG1128" s="47">
        <f t="shared" si="608"/>
        <v>15</v>
      </c>
      <c r="BH1128" s="47">
        <f t="shared" si="609"/>
        <v>1</v>
      </c>
      <c r="BI1128" s="47">
        <f t="shared" si="610"/>
        <v>0</v>
      </c>
      <c r="BJ1128" s="48">
        <f t="shared" si="611"/>
        <v>0</v>
      </c>
      <c r="BK1128" s="48">
        <f t="shared" si="612"/>
        <v>0</v>
      </c>
      <c r="BL1128" s="48">
        <f t="shared" si="613"/>
        <v>0</v>
      </c>
    </row>
    <row r="1129" spans="1:64" s="2" customFormat="1" ht="30" customHeight="1">
      <c r="A1129" s="29" t="str">
        <f t="shared" si="580"/>
        <v>Д</v>
      </c>
      <c r="B1129" s="29" t="str">
        <f t="shared" si="581"/>
        <v>Б</v>
      </c>
      <c r="C1129" s="59" t="s">
        <v>125</v>
      </c>
      <c r="D1129" s="31" t="str">
        <f t="shared" si="582"/>
        <v>'38.03.05</v>
      </c>
      <c r="E1129" s="32" t="str">
        <f t="shared" si="583"/>
        <v>Бизнес-информатика</v>
      </c>
      <c r="F1129" s="33" t="s">
        <v>74</v>
      </c>
      <c r="G1129" s="33" t="s">
        <v>129</v>
      </c>
      <c r="H1129" s="34" t="s">
        <v>317</v>
      </c>
      <c r="I1129" s="34" t="s">
        <v>130</v>
      </c>
      <c r="J1129" s="62" t="s">
        <v>343</v>
      </c>
      <c r="K1129" s="36" t="s">
        <v>165</v>
      </c>
      <c r="L1129" s="36">
        <v>9</v>
      </c>
      <c r="M1129" s="37" t="s">
        <v>78</v>
      </c>
      <c r="N1129" s="36">
        <v>2</v>
      </c>
      <c r="O1129" s="36"/>
      <c r="P1129" s="36"/>
      <c r="Q1129" s="37" t="s">
        <v>91</v>
      </c>
      <c r="R1129" s="36"/>
      <c r="S1129" s="36"/>
      <c r="T1129" s="36"/>
      <c r="U1129" s="36"/>
      <c r="V1129" s="36"/>
      <c r="W1129" s="39" t="str">
        <f t="shared" si="584"/>
        <v>НБИбд</v>
      </c>
      <c r="X1129" s="36" t="s">
        <v>160</v>
      </c>
      <c r="Y1129" s="36"/>
      <c r="Z1129" s="36">
        <v>1</v>
      </c>
      <c r="AA1129" s="60">
        <f t="shared" si="585"/>
        <v>10</v>
      </c>
      <c r="AB1129" s="54">
        <v>7</v>
      </c>
      <c r="AC1129" s="54">
        <v>3</v>
      </c>
      <c r="AD1129" s="40">
        <f t="shared" si="586"/>
        <v>10</v>
      </c>
      <c r="AE1129" s="41">
        <f t="shared" si="587"/>
        <v>1</v>
      </c>
      <c r="AF1129" s="41">
        <f t="shared" si="588"/>
        <v>1</v>
      </c>
      <c r="AG1129" s="42" t="s">
        <v>93</v>
      </c>
      <c r="AH1129" s="37" t="s">
        <v>81</v>
      </c>
      <c r="AI1129" s="37" t="s">
        <v>94</v>
      </c>
      <c r="AJ1129" s="61" t="s">
        <v>320</v>
      </c>
      <c r="AK1129" s="37"/>
      <c r="AL1129" s="44">
        <f t="shared" si="589"/>
        <v>18</v>
      </c>
      <c r="AM1129" s="44">
        <f t="shared" si="590"/>
        <v>0</v>
      </c>
      <c r="AN1129" s="44">
        <f t="shared" si="591"/>
        <v>0</v>
      </c>
      <c r="AO1129" s="44">
        <f t="shared" si="592"/>
        <v>0</v>
      </c>
      <c r="AP1129" s="44">
        <f t="shared" si="593"/>
        <v>5</v>
      </c>
      <c r="AQ1129" s="44">
        <f t="shared" si="594"/>
        <v>1</v>
      </c>
      <c r="AR1129" s="44">
        <f t="shared" si="595"/>
        <v>0.9</v>
      </c>
      <c r="AS1129" s="44">
        <f t="shared" si="596"/>
        <v>0</v>
      </c>
      <c r="AT1129" s="44">
        <f t="shared" si="597"/>
        <v>0</v>
      </c>
      <c r="AU1129" s="44">
        <f t="shared" si="598"/>
        <v>0</v>
      </c>
      <c r="AV1129" s="44">
        <f>IF(M1129="ПП",РПП*AA1129*(U1129/1.5),IF(M1129="ВП",ВПр*AA1129*(U1129/1.5),IF(M1129="РПА",РПА*AA1129*(U1129/1.5),IF(M1129="КПА",кпа*AA1129*(U1129/1.5),0))))</f>
        <v>0</v>
      </c>
      <c r="AW1129" s="44">
        <f t="shared" si="599"/>
        <v>0</v>
      </c>
      <c r="AX1129" s="44">
        <f t="shared" si="600"/>
        <v>0</v>
      </c>
      <c r="AY1129" s="44">
        <f t="shared" si="601"/>
        <v>0</v>
      </c>
      <c r="AZ1129" s="44">
        <f t="shared" si="602"/>
        <v>0</v>
      </c>
      <c r="BA1129" s="44">
        <f t="shared" si="603"/>
        <v>0</v>
      </c>
      <c r="BB1129" s="44">
        <f t="shared" si="604"/>
        <v>0</v>
      </c>
      <c r="BC1129" s="44">
        <f t="shared" si="605"/>
        <v>0</v>
      </c>
      <c r="BD1129" s="44">
        <f t="shared" si="606"/>
        <v>0</v>
      </c>
      <c r="BE1129" s="45">
        <f t="shared" si="607"/>
        <v>24.9</v>
      </c>
      <c r="BF1129" s="46"/>
      <c r="BG1129" s="47">
        <f t="shared" si="608"/>
        <v>18</v>
      </c>
      <c r="BH1129" s="47">
        <f t="shared" si="609"/>
        <v>1</v>
      </c>
      <c r="BI1129" s="47">
        <f t="shared" si="610"/>
        <v>6.9</v>
      </c>
      <c r="BJ1129" s="48">
        <f t="shared" si="611"/>
        <v>0</v>
      </c>
      <c r="BK1129" s="48">
        <f t="shared" si="612"/>
        <v>0</v>
      </c>
      <c r="BL1129" s="48">
        <f t="shared" si="613"/>
        <v>0</v>
      </c>
    </row>
    <row r="1130" spans="1:64" s="2" customFormat="1" ht="30" customHeight="1">
      <c r="A1130" s="29" t="str">
        <f t="shared" si="580"/>
        <v>Д</v>
      </c>
      <c r="B1130" s="29" t="str">
        <f t="shared" si="581"/>
        <v>Б</v>
      </c>
      <c r="C1130" s="59" t="s">
        <v>125</v>
      </c>
      <c r="D1130" s="31" t="str">
        <f t="shared" si="582"/>
        <v>'38.03.05</v>
      </c>
      <c r="E1130" s="32" t="str">
        <f t="shared" si="583"/>
        <v>Бизнес-информатика</v>
      </c>
      <c r="F1130" s="33" t="s">
        <v>74</v>
      </c>
      <c r="G1130" s="33" t="s">
        <v>129</v>
      </c>
      <c r="H1130" s="34" t="s">
        <v>317</v>
      </c>
      <c r="I1130" s="34" t="s">
        <v>130</v>
      </c>
      <c r="J1130" s="62" t="s">
        <v>343</v>
      </c>
      <c r="K1130" s="36" t="s">
        <v>165</v>
      </c>
      <c r="L1130" s="36">
        <v>9</v>
      </c>
      <c r="M1130" s="37" t="s">
        <v>108</v>
      </c>
      <c r="N1130" s="36"/>
      <c r="O1130" s="36">
        <v>2</v>
      </c>
      <c r="P1130" s="36"/>
      <c r="Q1130" s="37"/>
      <c r="R1130" s="36"/>
      <c r="S1130" s="36"/>
      <c r="T1130" s="36"/>
      <c r="U1130" s="36"/>
      <c r="V1130" s="36"/>
      <c r="W1130" s="39" t="str">
        <f t="shared" si="584"/>
        <v>НБИбд</v>
      </c>
      <c r="X1130" s="36" t="s">
        <v>160</v>
      </c>
      <c r="Y1130" s="36">
        <v>1</v>
      </c>
      <c r="Z1130" s="36">
        <v>1</v>
      </c>
      <c r="AA1130" s="60">
        <f t="shared" si="585"/>
        <v>10</v>
      </c>
      <c r="AB1130" s="53">
        <v>7</v>
      </c>
      <c r="AC1130" s="53">
        <v>3</v>
      </c>
      <c r="AD1130" s="40">
        <f t="shared" si="586"/>
        <v>12</v>
      </c>
      <c r="AE1130" s="41">
        <f t="shared" si="587"/>
        <v>0.83333333333333337</v>
      </c>
      <c r="AF1130" s="41">
        <f t="shared" si="588"/>
        <v>0.83333333333333337</v>
      </c>
      <c r="AG1130" s="42" t="s">
        <v>93</v>
      </c>
      <c r="AH1130" s="37" t="s">
        <v>81</v>
      </c>
      <c r="AI1130" s="37" t="s">
        <v>94</v>
      </c>
      <c r="AJ1130" s="61" t="s">
        <v>320</v>
      </c>
      <c r="AK1130" s="37"/>
      <c r="AL1130" s="44">
        <f t="shared" si="589"/>
        <v>0</v>
      </c>
      <c r="AM1130" s="44">
        <f t="shared" si="590"/>
        <v>0</v>
      </c>
      <c r="AN1130" s="44">
        <f t="shared" si="591"/>
        <v>15</v>
      </c>
      <c r="AO1130" s="44">
        <f t="shared" si="592"/>
        <v>0</v>
      </c>
      <c r="AP1130" s="44">
        <f t="shared" si="593"/>
        <v>0</v>
      </c>
      <c r="AQ1130" s="44">
        <f t="shared" si="594"/>
        <v>0</v>
      </c>
      <c r="AR1130" s="44">
        <f t="shared" si="595"/>
        <v>0</v>
      </c>
      <c r="AS1130" s="44">
        <f t="shared" si="596"/>
        <v>0</v>
      </c>
      <c r="AT1130" s="44">
        <f t="shared" si="597"/>
        <v>0</v>
      </c>
      <c r="AU1130" s="44">
        <f t="shared" si="598"/>
        <v>0</v>
      </c>
      <c r="AV1130" s="44">
        <f>IF(M1130="ПП",РПП*AA1130*(U1130/1.5),IF(M1130="ВП",ВПр*AA1130*(U1130/1.5),IF(M1130="РПА",РПА*AA1130*(U1130/1.5),IF(M1130="КПА",кпа*AA1130*(U1130/1.5),0))))</f>
        <v>0</v>
      </c>
      <c r="AW1130" s="44">
        <f t="shared" si="599"/>
        <v>0</v>
      </c>
      <c r="AX1130" s="44">
        <f t="shared" si="600"/>
        <v>0</v>
      </c>
      <c r="AY1130" s="44">
        <f t="shared" si="601"/>
        <v>0</v>
      </c>
      <c r="AZ1130" s="44">
        <f t="shared" si="602"/>
        <v>0</v>
      </c>
      <c r="BA1130" s="44">
        <f t="shared" si="603"/>
        <v>0</v>
      </c>
      <c r="BB1130" s="44">
        <f t="shared" si="604"/>
        <v>0</v>
      </c>
      <c r="BC1130" s="44">
        <f t="shared" si="605"/>
        <v>0</v>
      </c>
      <c r="BD1130" s="44">
        <f t="shared" si="606"/>
        <v>0</v>
      </c>
      <c r="BE1130" s="45">
        <f t="shared" si="607"/>
        <v>15</v>
      </c>
      <c r="BF1130" s="46"/>
      <c r="BG1130" s="47">
        <f t="shared" si="608"/>
        <v>15</v>
      </c>
      <c r="BH1130" s="47">
        <f t="shared" si="609"/>
        <v>1</v>
      </c>
      <c r="BI1130" s="47">
        <f t="shared" si="610"/>
        <v>0</v>
      </c>
      <c r="BJ1130" s="48">
        <f t="shared" si="611"/>
        <v>0</v>
      </c>
      <c r="BK1130" s="48">
        <f t="shared" si="612"/>
        <v>0</v>
      </c>
      <c r="BL1130" s="48">
        <f t="shared" si="613"/>
        <v>0</v>
      </c>
    </row>
    <row r="1131" spans="1:64" s="2" customFormat="1" ht="30" customHeight="1">
      <c r="A1131" s="29" t="str">
        <f t="shared" si="580"/>
        <v>Д</v>
      </c>
      <c r="B1131" s="29" t="str">
        <f t="shared" si="581"/>
        <v>Б</v>
      </c>
      <c r="C1131" s="59" t="s">
        <v>125</v>
      </c>
      <c r="D1131" s="31" t="str">
        <f t="shared" si="582"/>
        <v>'38.03.05</v>
      </c>
      <c r="E1131" s="32" t="str">
        <f t="shared" si="583"/>
        <v>Бизнес-информатика</v>
      </c>
      <c r="F1131" s="33" t="s">
        <v>74</v>
      </c>
      <c r="G1131" s="33" t="s">
        <v>129</v>
      </c>
      <c r="H1131" s="34" t="s">
        <v>317</v>
      </c>
      <c r="I1131" s="34" t="s">
        <v>130</v>
      </c>
      <c r="J1131" s="62" t="s">
        <v>344</v>
      </c>
      <c r="K1131" s="36" t="s">
        <v>159</v>
      </c>
      <c r="L1131" s="36">
        <v>9</v>
      </c>
      <c r="M1131" s="37" t="s">
        <v>78</v>
      </c>
      <c r="N1131" s="36">
        <v>2</v>
      </c>
      <c r="O1131" s="36"/>
      <c r="P1131" s="36"/>
      <c r="Q1131" s="37"/>
      <c r="R1131" s="36"/>
      <c r="S1131" s="36"/>
      <c r="T1131" s="36"/>
      <c r="U1131" s="36"/>
      <c r="V1131" s="36"/>
      <c r="W1131" s="39" t="str">
        <f t="shared" si="584"/>
        <v>НБИбд</v>
      </c>
      <c r="X1131" s="36" t="s">
        <v>160</v>
      </c>
      <c r="Y1131" s="36"/>
      <c r="Z1131" s="36">
        <v>1</v>
      </c>
      <c r="AA1131" s="60">
        <f t="shared" si="585"/>
        <v>10</v>
      </c>
      <c r="AB1131" s="54">
        <v>7</v>
      </c>
      <c r="AC1131" s="54">
        <v>3</v>
      </c>
      <c r="AD1131" s="40">
        <f t="shared" si="586"/>
        <v>10</v>
      </c>
      <c r="AE1131" s="41">
        <f t="shared" si="587"/>
        <v>1</v>
      </c>
      <c r="AF1131" s="41">
        <f t="shared" si="588"/>
        <v>1</v>
      </c>
      <c r="AG1131" s="42" t="s">
        <v>93</v>
      </c>
      <c r="AH1131" s="37" t="s">
        <v>81</v>
      </c>
      <c r="AI1131" s="37" t="s">
        <v>94</v>
      </c>
      <c r="AJ1131" s="61" t="s">
        <v>341</v>
      </c>
      <c r="AK1131" s="37"/>
      <c r="AL1131" s="44">
        <f t="shared" si="589"/>
        <v>18</v>
      </c>
      <c r="AM1131" s="44">
        <f t="shared" si="590"/>
        <v>0</v>
      </c>
      <c r="AN1131" s="44">
        <f t="shared" si="591"/>
        <v>0</v>
      </c>
      <c r="AO1131" s="44">
        <f t="shared" si="592"/>
        <v>0</v>
      </c>
      <c r="AP1131" s="44">
        <f t="shared" si="593"/>
        <v>0</v>
      </c>
      <c r="AQ1131" s="44">
        <f t="shared" si="594"/>
        <v>0</v>
      </c>
      <c r="AR1131" s="44">
        <f t="shared" si="595"/>
        <v>0.9</v>
      </c>
      <c r="AS1131" s="44">
        <f t="shared" si="596"/>
        <v>0</v>
      </c>
      <c r="AT1131" s="44">
        <f t="shared" si="597"/>
        <v>0</v>
      </c>
      <c r="AU1131" s="44">
        <f t="shared" si="598"/>
        <v>0</v>
      </c>
      <c r="AV1131" s="44">
        <f>IF(M1131="ПП",РПП*AA1131*(U1131/1.5),IF(M1131="ВП",ВПр*AA1131*(U1131/1.5),IF(M1131="РПА",РПА*AA1131*(U1131/1.5),IF(M1131="КПА",кпа*AA1131*(U1131/1.5),0))))</f>
        <v>0</v>
      </c>
      <c r="AW1131" s="44">
        <f t="shared" si="599"/>
        <v>0</v>
      </c>
      <c r="AX1131" s="44">
        <f t="shared" si="600"/>
        <v>0</v>
      </c>
      <c r="AY1131" s="44">
        <f t="shared" si="601"/>
        <v>0</v>
      </c>
      <c r="AZ1131" s="44">
        <f t="shared" si="602"/>
        <v>0</v>
      </c>
      <c r="BA1131" s="44">
        <f t="shared" si="603"/>
        <v>0</v>
      </c>
      <c r="BB1131" s="44">
        <f t="shared" si="604"/>
        <v>0</v>
      </c>
      <c r="BC1131" s="44">
        <f t="shared" si="605"/>
        <v>0</v>
      </c>
      <c r="BD1131" s="44">
        <f t="shared" si="606"/>
        <v>0</v>
      </c>
      <c r="BE1131" s="45">
        <f t="shared" si="607"/>
        <v>18.899999999999999</v>
      </c>
      <c r="BF1131" s="46"/>
      <c r="BG1131" s="47">
        <f t="shared" si="608"/>
        <v>18</v>
      </c>
      <c r="BH1131" s="47">
        <f t="shared" si="609"/>
        <v>1</v>
      </c>
      <c r="BI1131" s="47">
        <f t="shared" si="610"/>
        <v>0.9</v>
      </c>
      <c r="BJ1131" s="48">
        <f t="shared" si="611"/>
        <v>0</v>
      </c>
      <c r="BK1131" s="48">
        <f t="shared" si="612"/>
        <v>0</v>
      </c>
      <c r="BL1131" s="48">
        <f t="shared" si="613"/>
        <v>0</v>
      </c>
    </row>
    <row r="1132" spans="1:64" s="2" customFormat="1" ht="30" customHeight="1">
      <c r="A1132" s="29" t="str">
        <f t="shared" si="580"/>
        <v>Д</v>
      </c>
      <c r="B1132" s="29" t="str">
        <f t="shared" si="581"/>
        <v>Б</v>
      </c>
      <c r="C1132" s="59" t="s">
        <v>125</v>
      </c>
      <c r="D1132" s="31" t="str">
        <f t="shared" si="582"/>
        <v>'38.03.05</v>
      </c>
      <c r="E1132" s="32" t="str">
        <f t="shared" si="583"/>
        <v>Бизнес-информатика</v>
      </c>
      <c r="F1132" s="33" t="s">
        <v>74</v>
      </c>
      <c r="G1132" s="33" t="s">
        <v>129</v>
      </c>
      <c r="H1132" s="34" t="s">
        <v>317</v>
      </c>
      <c r="I1132" s="34" t="s">
        <v>130</v>
      </c>
      <c r="J1132" s="62" t="s">
        <v>344</v>
      </c>
      <c r="K1132" s="36" t="s">
        <v>159</v>
      </c>
      <c r="L1132" s="36">
        <v>9</v>
      </c>
      <c r="M1132" s="37" t="s">
        <v>84</v>
      </c>
      <c r="N1132" s="36"/>
      <c r="O1132" s="36"/>
      <c r="P1132" s="36">
        <v>2</v>
      </c>
      <c r="Q1132" s="37" t="s">
        <v>85</v>
      </c>
      <c r="R1132" s="36"/>
      <c r="S1132" s="36"/>
      <c r="T1132" s="36"/>
      <c r="U1132" s="36"/>
      <c r="V1132" s="36"/>
      <c r="W1132" s="39" t="str">
        <f t="shared" si="584"/>
        <v>НБИбд</v>
      </c>
      <c r="X1132" s="36" t="s">
        <v>160</v>
      </c>
      <c r="Y1132" s="36"/>
      <c r="Z1132" s="36">
        <v>1</v>
      </c>
      <c r="AA1132" s="60">
        <f t="shared" si="585"/>
        <v>10</v>
      </c>
      <c r="AB1132" s="53">
        <v>7</v>
      </c>
      <c r="AC1132" s="53">
        <v>3</v>
      </c>
      <c r="AD1132" s="40">
        <f t="shared" si="586"/>
        <v>24</v>
      </c>
      <c r="AE1132" s="41">
        <f t="shared" si="587"/>
        <v>0.41666666666666669</v>
      </c>
      <c r="AF1132" s="41">
        <f t="shared" si="588"/>
        <v>0.41666666666666669</v>
      </c>
      <c r="AG1132" s="42" t="s">
        <v>93</v>
      </c>
      <c r="AH1132" s="37" t="s">
        <v>81</v>
      </c>
      <c r="AI1132" s="37" t="s">
        <v>94</v>
      </c>
      <c r="AJ1132" s="61" t="s">
        <v>341</v>
      </c>
      <c r="AK1132" s="37"/>
      <c r="AL1132" s="44">
        <f t="shared" si="589"/>
        <v>0</v>
      </c>
      <c r="AM1132" s="44">
        <f t="shared" si="590"/>
        <v>7.5</v>
      </c>
      <c r="AN1132" s="44">
        <f t="shared" si="591"/>
        <v>0</v>
      </c>
      <c r="AO1132" s="44">
        <f t="shared" si="592"/>
        <v>0</v>
      </c>
      <c r="AP1132" s="44">
        <f t="shared" si="593"/>
        <v>5</v>
      </c>
      <c r="AQ1132" s="44">
        <f t="shared" si="594"/>
        <v>0.41666666666666669</v>
      </c>
      <c r="AR1132" s="44">
        <f t="shared" si="595"/>
        <v>0</v>
      </c>
      <c r="AS1132" s="44">
        <f t="shared" si="596"/>
        <v>0</v>
      </c>
      <c r="AT1132" s="44">
        <f t="shared" si="597"/>
        <v>0</v>
      </c>
      <c r="AU1132" s="44">
        <f t="shared" si="598"/>
        <v>0</v>
      </c>
      <c r="AV1132" s="44">
        <f>IF(M1132="ПП",РПП*AA1132*(U1132/1.5),IF(M1132="ВП",ВПр*AA1132*(U1132/1.5),IF(M1132="РПА",РПА*AA1132*(U1132/1.5),IF(M1132="КПА",кпа*AA1132*(U1132/1.5),0))))</f>
        <v>0</v>
      </c>
      <c r="AW1132" s="44">
        <f t="shared" si="599"/>
        <v>0</v>
      </c>
      <c r="AX1132" s="44">
        <f t="shared" si="600"/>
        <v>0</v>
      </c>
      <c r="AY1132" s="44">
        <f t="shared" si="601"/>
        <v>0</v>
      </c>
      <c r="AZ1132" s="44">
        <f t="shared" si="602"/>
        <v>0</v>
      </c>
      <c r="BA1132" s="44">
        <f t="shared" si="603"/>
        <v>0</v>
      </c>
      <c r="BB1132" s="44">
        <f t="shared" si="604"/>
        <v>0</v>
      </c>
      <c r="BC1132" s="44">
        <f t="shared" si="605"/>
        <v>0</v>
      </c>
      <c r="BD1132" s="44">
        <f t="shared" si="606"/>
        <v>0</v>
      </c>
      <c r="BE1132" s="45">
        <f t="shared" si="607"/>
        <v>12.916666666666666</v>
      </c>
      <c r="BF1132" s="46"/>
      <c r="BG1132" s="47">
        <f t="shared" si="608"/>
        <v>7.5</v>
      </c>
      <c r="BH1132" s="47">
        <f t="shared" si="609"/>
        <v>1</v>
      </c>
      <c r="BI1132" s="47">
        <f t="shared" si="610"/>
        <v>5.416666666666667</v>
      </c>
      <c r="BJ1132" s="48">
        <f t="shared" si="611"/>
        <v>0</v>
      </c>
      <c r="BK1132" s="48">
        <f t="shared" si="612"/>
        <v>0</v>
      </c>
      <c r="BL1132" s="48">
        <f t="shared" si="613"/>
        <v>0</v>
      </c>
    </row>
    <row r="1133" spans="1:64" s="2" customFormat="1" ht="30" customHeight="1">
      <c r="A1133" s="29" t="str">
        <f t="shared" si="580"/>
        <v>Д</v>
      </c>
      <c r="B1133" s="29" t="str">
        <f t="shared" si="581"/>
        <v>Б</v>
      </c>
      <c r="C1133" s="59" t="s">
        <v>125</v>
      </c>
      <c r="D1133" s="31" t="str">
        <f t="shared" si="582"/>
        <v>'38.03.05</v>
      </c>
      <c r="E1133" s="32" t="str">
        <f t="shared" si="583"/>
        <v>Бизнес-информатика</v>
      </c>
      <c r="F1133" s="33" t="s">
        <v>74</v>
      </c>
      <c r="G1133" s="33" t="s">
        <v>75</v>
      </c>
      <c r="H1133" s="34" t="s">
        <v>317</v>
      </c>
      <c r="I1133" s="34"/>
      <c r="J1133" s="35" t="s">
        <v>345</v>
      </c>
      <c r="K1133" s="36">
        <v>2</v>
      </c>
      <c r="L1133" s="36">
        <v>18</v>
      </c>
      <c r="M1133" s="37" t="s">
        <v>78</v>
      </c>
      <c r="N1133" s="36">
        <v>1</v>
      </c>
      <c r="O1133" s="36"/>
      <c r="P1133" s="36"/>
      <c r="Q1133" s="37" t="s">
        <v>91</v>
      </c>
      <c r="R1133" s="36"/>
      <c r="S1133" s="36"/>
      <c r="T1133" s="36"/>
      <c r="U1133" s="36"/>
      <c r="V1133" s="36"/>
      <c r="W1133" s="39" t="str">
        <f t="shared" si="584"/>
        <v>НБИбд</v>
      </c>
      <c r="X1133" s="36" t="s">
        <v>319</v>
      </c>
      <c r="Y1133" s="36">
        <v>6</v>
      </c>
      <c r="Z1133" s="36">
        <v>3</v>
      </c>
      <c r="AA1133" s="60">
        <f t="shared" si="585"/>
        <v>68</v>
      </c>
      <c r="AB1133" s="36">
        <v>54</v>
      </c>
      <c r="AC1133" s="36">
        <v>14</v>
      </c>
      <c r="AD1133" s="40">
        <f t="shared" si="586"/>
        <v>68</v>
      </c>
      <c r="AE1133" s="41">
        <f t="shared" si="587"/>
        <v>1</v>
      </c>
      <c r="AF1133" s="41">
        <f t="shared" si="588"/>
        <v>1</v>
      </c>
      <c r="AG1133" s="42" t="s">
        <v>93</v>
      </c>
      <c r="AH1133" s="37" t="s">
        <v>81</v>
      </c>
      <c r="AI1133" s="37" t="s">
        <v>94</v>
      </c>
      <c r="AJ1133" s="61" t="s">
        <v>339</v>
      </c>
      <c r="AK1133" s="37"/>
      <c r="AL1133" s="44">
        <f t="shared" si="589"/>
        <v>18</v>
      </c>
      <c r="AM1133" s="44">
        <f t="shared" si="590"/>
        <v>0</v>
      </c>
      <c r="AN1133" s="44">
        <f t="shared" si="591"/>
        <v>0</v>
      </c>
      <c r="AO1133" s="44">
        <f t="shared" si="592"/>
        <v>22.44</v>
      </c>
      <c r="AP1133" s="44">
        <f t="shared" si="593"/>
        <v>34</v>
      </c>
      <c r="AQ1133" s="44">
        <f t="shared" si="594"/>
        <v>3</v>
      </c>
      <c r="AR1133" s="44">
        <f t="shared" si="595"/>
        <v>2.7</v>
      </c>
      <c r="AS1133" s="44">
        <f t="shared" si="596"/>
        <v>0</v>
      </c>
      <c r="AT1133" s="44">
        <f t="shared" si="597"/>
        <v>0</v>
      </c>
      <c r="AU1133" s="44">
        <f t="shared" si="598"/>
        <v>0</v>
      </c>
      <c r="AV1133" s="44">
        <f>IF(M1133="ПП",РПП*AA1133*(U1133/1.5),IF(M1133="ВП",ВПр*AA1133*(U1133/1.5),IF(M1133="РПА",РПА*AA1133*(U1133/1.5),IF(M1133="КПА",кпа*AA1133*(U1133/1.5),0))))</f>
        <v>0</v>
      </c>
      <c r="AW1133" s="44">
        <f t="shared" si="599"/>
        <v>0</v>
      </c>
      <c r="AX1133" s="44">
        <f t="shared" si="600"/>
        <v>0</v>
      </c>
      <c r="AY1133" s="44">
        <f t="shared" si="601"/>
        <v>0</v>
      </c>
      <c r="AZ1133" s="44">
        <f t="shared" si="602"/>
        <v>0</v>
      </c>
      <c r="BA1133" s="44">
        <f t="shared" si="603"/>
        <v>0</v>
      </c>
      <c r="BB1133" s="44">
        <f t="shared" si="604"/>
        <v>0</v>
      </c>
      <c r="BC1133" s="44">
        <f t="shared" si="605"/>
        <v>0</v>
      </c>
      <c r="BD1133" s="44">
        <f t="shared" si="606"/>
        <v>0</v>
      </c>
      <c r="BE1133" s="45">
        <f t="shared" si="607"/>
        <v>80.14</v>
      </c>
      <c r="BF1133" s="46"/>
      <c r="BG1133" s="47">
        <f t="shared" si="608"/>
        <v>0</v>
      </c>
      <c r="BH1133" s="47">
        <f t="shared" si="609"/>
        <v>0</v>
      </c>
      <c r="BI1133" s="47">
        <f t="shared" si="610"/>
        <v>0</v>
      </c>
      <c r="BJ1133" s="48">
        <f t="shared" si="611"/>
        <v>18</v>
      </c>
      <c r="BK1133" s="48">
        <f t="shared" si="612"/>
        <v>0.5</v>
      </c>
      <c r="BL1133" s="48">
        <f t="shared" si="613"/>
        <v>62.14</v>
      </c>
    </row>
    <row r="1134" spans="1:64" s="2" customFormat="1" ht="30" customHeight="1">
      <c r="A1134" s="29" t="str">
        <f t="shared" si="580"/>
        <v>Д</v>
      </c>
      <c r="B1134" s="29" t="str">
        <f t="shared" si="581"/>
        <v>Б</v>
      </c>
      <c r="C1134" s="59" t="s">
        <v>125</v>
      </c>
      <c r="D1134" s="31" t="str">
        <f t="shared" si="582"/>
        <v>'38.03.05</v>
      </c>
      <c r="E1134" s="32" t="str">
        <f t="shared" si="583"/>
        <v>Бизнес-информатика</v>
      </c>
      <c r="F1134" s="33" t="s">
        <v>74</v>
      </c>
      <c r="G1134" s="33" t="s">
        <v>75</v>
      </c>
      <c r="H1134" s="34" t="s">
        <v>317</v>
      </c>
      <c r="I1134" s="34"/>
      <c r="J1134" s="35" t="s">
        <v>345</v>
      </c>
      <c r="K1134" s="36">
        <v>2</v>
      </c>
      <c r="L1134" s="36">
        <v>18</v>
      </c>
      <c r="M1134" s="37" t="s">
        <v>108</v>
      </c>
      <c r="N1134" s="36"/>
      <c r="O1134" s="36">
        <v>2</v>
      </c>
      <c r="P1134" s="36"/>
      <c r="Q1134" s="37"/>
      <c r="R1134" s="36"/>
      <c r="S1134" s="36"/>
      <c r="T1134" s="36"/>
      <c r="U1134" s="36"/>
      <c r="V1134" s="36"/>
      <c r="W1134" s="39" t="str">
        <f t="shared" si="584"/>
        <v>НБИбд</v>
      </c>
      <c r="X1134" s="36" t="s">
        <v>92</v>
      </c>
      <c r="Y1134" s="36">
        <v>1</v>
      </c>
      <c r="Z1134" s="36">
        <v>1</v>
      </c>
      <c r="AA1134" s="60">
        <f t="shared" si="585"/>
        <v>12</v>
      </c>
      <c r="AB1134" s="49">
        <v>9</v>
      </c>
      <c r="AC1134" s="49">
        <v>3</v>
      </c>
      <c r="AD1134" s="40">
        <f t="shared" si="586"/>
        <v>12</v>
      </c>
      <c r="AE1134" s="41">
        <f t="shared" si="587"/>
        <v>1</v>
      </c>
      <c r="AF1134" s="41">
        <f t="shared" si="588"/>
        <v>1</v>
      </c>
      <c r="AG1134" s="42" t="s">
        <v>93</v>
      </c>
      <c r="AH1134" s="37" t="s">
        <v>81</v>
      </c>
      <c r="AI1134" s="37" t="s">
        <v>82</v>
      </c>
      <c r="AJ1134" s="61" t="s">
        <v>335</v>
      </c>
      <c r="AK1134" s="37"/>
      <c r="AL1134" s="44">
        <f t="shared" si="589"/>
        <v>0</v>
      </c>
      <c r="AM1134" s="44">
        <f t="shared" si="590"/>
        <v>0</v>
      </c>
      <c r="AN1134" s="44">
        <f t="shared" si="591"/>
        <v>36</v>
      </c>
      <c r="AO1134" s="44">
        <f t="shared" si="592"/>
        <v>0</v>
      </c>
      <c r="AP1134" s="44">
        <f t="shared" si="593"/>
        <v>0</v>
      </c>
      <c r="AQ1134" s="44">
        <f t="shared" si="594"/>
        <v>0</v>
      </c>
      <c r="AR1134" s="44">
        <f t="shared" si="595"/>
        <v>0</v>
      </c>
      <c r="AS1134" s="44">
        <f t="shared" si="596"/>
        <v>0</v>
      </c>
      <c r="AT1134" s="44">
        <f t="shared" si="597"/>
        <v>0</v>
      </c>
      <c r="AU1134" s="44">
        <f t="shared" si="598"/>
        <v>0</v>
      </c>
      <c r="AV1134" s="44">
        <f>IF(M1134="ПП",РПП*AA1134*(U1134/1.5),IF(M1134="ВП",ВПр*AA1134*(U1134/1.5),IF(M1134="РПА",РПА*AA1134*(U1134/1.5),IF(M1134="КПА",кпа*AA1134*(U1134/1.5),0))))</f>
        <v>0</v>
      </c>
      <c r="AW1134" s="44">
        <f t="shared" si="599"/>
        <v>0</v>
      </c>
      <c r="AX1134" s="44">
        <f t="shared" si="600"/>
        <v>0</v>
      </c>
      <c r="AY1134" s="44">
        <f t="shared" si="601"/>
        <v>0</v>
      </c>
      <c r="AZ1134" s="44">
        <f t="shared" si="602"/>
        <v>0</v>
      </c>
      <c r="BA1134" s="44">
        <f t="shared" si="603"/>
        <v>0</v>
      </c>
      <c r="BB1134" s="44">
        <f t="shared" si="604"/>
        <v>0</v>
      </c>
      <c r="BC1134" s="44">
        <f t="shared" si="605"/>
        <v>0</v>
      </c>
      <c r="BD1134" s="44">
        <f t="shared" si="606"/>
        <v>0</v>
      </c>
      <c r="BE1134" s="45">
        <f t="shared" si="607"/>
        <v>36</v>
      </c>
      <c r="BF1134" s="46"/>
      <c r="BG1134" s="47">
        <f t="shared" si="608"/>
        <v>0</v>
      </c>
      <c r="BH1134" s="47">
        <f t="shared" si="609"/>
        <v>0</v>
      </c>
      <c r="BI1134" s="47">
        <f t="shared" si="610"/>
        <v>0</v>
      </c>
      <c r="BJ1134" s="48">
        <f t="shared" si="611"/>
        <v>36</v>
      </c>
      <c r="BK1134" s="48">
        <f t="shared" si="612"/>
        <v>1</v>
      </c>
      <c r="BL1134" s="48">
        <f t="shared" si="613"/>
        <v>0</v>
      </c>
    </row>
    <row r="1135" spans="1:64" s="2" customFormat="1" ht="30" customHeight="1">
      <c r="A1135" s="29" t="str">
        <f t="shared" si="580"/>
        <v>Д</v>
      </c>
      <c r="B1135" s="29" t="str">
        <f t="shared" si="581"/>
        <v>Б</v>
      </c>
      <c r="C1135" s="59" t="s">
        <v>125</v>
      </c>
      <c r="D1135" s="31" t="str">
        <f t="shared" si="582"/>
        <v>'38.03.05</v>
      </c>
      <c r="E1135" s="32" t="str">
        <f t="shared" si="583"/>
        <v>Бизнес-информатика</v>
      </c>
      <c r="F1135" s="33" t="s">
        <v>74</v>
      </c>
      <c r="G1135" s="33" t="s">
        <v>75</v>
      </c>
      <c r="H1135" s="34" t="s">
        <v>317</v>
      </c>
      <c r="I1135" s="34"/>
      <c r="J1135" s="35" t="s">
        <v>345</v>
      </c>
      <c r="K1135" s="36">
        <v>2</v>
      </c>
      <c r="L1135" s="36">
        <v>18</v>
      </c>
      <c r="M1135" s="37" t="s">
        <v>108</v>
      </c>
      <c r="N1135" s="36"/>
      <c r="O1135" s="36">
        <v>2</v>
      </c>
      <c r="P1135" s="36"/>
      <c r="Q1135" s="37"/>
      <c r="R1135" s="36"/>
      <c r="S1135" s="36"/>
      <c r="T1135" s="36"/>
      <c r="U1135" s="36"/>
      <c r="V1135" s="36"/>
      <c r="W1135" s="39" t="str">
        <f t="shared" si="584"/>
        <v>НБИбд</v>
      </c>
      <c r="X1135" s="36" t="s">
        <v>92</v>
      </c>
      <c r="Y1135" s="36">
        <v>1</v>
      </c>
      <c r="Z1135" s="36">
        <v>1</v>
      </c>
      <c r="AA1135" s="60">
        <f t="shared" si="585"/>
        <v>11</v>
      </c>
      <c r="AB1135" s="49">
        <v>9</v>
      </c>
      <c r="AC1135" s="49">
        <v>2</v>
      </c>
      <c r="AD1135" s="40">
        <f t="shared" si="586"/>
        <v>12</v>
      </c>
      <c r="AE1135" s="41">
        <f t="shared" si="587"/>
        <v>0.91666666666666663</v>
      </c>
      <c r="AF1135" s="41">
        <f t="shared" si="588"/>
        <v>0.91666666666666663</v>
      </c>
      <c r="AG1135" s="42" t="s">
        <v>93</v>
      </c>
      <c r="AH1135" s="37" t="s">
        <v>81</v>
      </c>
      <c r="AI1135" s="37" t="s">
        <v>82</v>
      </c>
      <c r="AJ1135" s="61" t="s">
        <v>335</v>
      </c>
      <c r="AK1135" s="37"/>
      <c r="AL1135" s="44">
        <f t="shared" si="589"/>
        <v>0</v>
      </c>
      <c r="AM1135" s="44">
        <f t="shared" si="590"/>
        <v>0</v>
      </c>
      <c r="AN1135" s="44">
        <f t="shared" si="591"/>
        <v>33</v>
      </c>
      <c r="AO1135" s="44">
        <f t="shared" si="592"/>
        <v>0</v>
      </c>
      <c r="AP1135" s="44">
        <f t="shared" si="593"/>
        <v>0</v>
      </c>
      <c r="AQ1135" s="44">
        <f t="shared" si="594"/>
        <v>0</v>
      </c>
      <c r="AR1135" s="44">
        <f t="shared" si="595"/>
        <v>0</v>
      </c>
      <c r="AS1135" s="44">
        <f t="shared" si="596"/>
        <v>0</v>
      </c>
      <c r="AT1135" s="44">
        <f t="shared" si="597"/>
        <v>0</v>
      </c>
      <c r="AU1135" s="44">
        <f t="shared" si="598"/>
        <v>0</v>
      </c>
      <c r="AV1135" s="44">
        <f>IF(M1135="ПП",РПП*AA1135*(U1135/1.5),IF(M1135="ВП",ВПр*AA1135*(U1135/1.5),IF(M1135="РПА",РПА*AA1135*(U1135/1.5),IF(M1135="КПА",кпа*AA1135*(U1135/1.5),0))))</f>
        <v>0</v>
      </c>
      <c r="AW1135" s="44">
        <f t="shared" si="599"/>
        <v>0</v>
      </c>
      <c r="AX1135" s="44">
        <f t="shared" si="600"/>
        <v>0</v>
      </c>
      <c r="AY1135" s="44">
        <f t="shared" si="601"/>
        <v>0</v>
      </c>
      <c r="AZ1135" s="44">
        <f t="shared" si="602"/>
        <v>0</v>
      </c>
      <c r="BA1135" s="44">
        <f t="shared" si="603"/>
        <v>0</v>
      </c>
      <c r="BB1135" s="44">
        <f t="shared" si="604"/>
        <v>0</v>
      </c>
      <c r="BC1135" s="44">
        <f t="shared" si="605"/>
        <v>0</v>
      </c>
      <c r="BD1135" s="44">
        <f t="shared" si="606"/>
        <v>0</v>
      </c>
      <c r="BE1135" s="45">
        <f t="shared" si="607"/>
        <v>33</v>
      </c>
      <c r="BF1135" s="46"/>
      <c r="BG1135" s="47">
        <f t="shared" si="608"/>
        <v>0</v>
      </c>
      <c r="BH1135" s="47">
        <f t="shared" si="609"/>
        <v>0</v>
      </c>
      <c r="BI1135" s="47">
        <f t="shared" si="610"/>
        <v>0</v>
      </c>
      <c r="BJ1135" s="48">
        <f t="shared" si="611"/>
        <v>33</v>
      </c>
      <c r="BK1135" s="48">
        <f t="shared" si="612"/>
        <v>1</v>
      </c>
      <c r="BL1135" s="48">
        <f t="shared" si="613"/>
        <v>0</v>
      </c>
    </row>
    <row r="1136" spans="1:64" s="2" customFormat="1" ht="30" customHeight="1">
      <c r="A1136" s="29" t="str">
        <f t="shared" si="580"/>
        <v>Д</v>
      </c>
      <c r="B1136" s="29" t="str">
        <f t="shared" si="581"/>
        <v>Б</v>
      </c>
      <c r="C1136" s="59" t="s">
        <v>125</v>
      </c>
      <c r="D1136" s="31" t="str">
        <f t="shared" si="582"/>
        <v>'38.03.05</v>
      </c>
      <c r="E1136" s="32" t="str">
        <f t="shared" si="583"/>
        <v>Бизнес-информатика</v>
      </c>
      <c r="F1136" s="33" t="s">
        <v>74</v>
      </c>
      <c r="G1136" s="33" t="s">
        <v>75</v>
      </c>
      <c r="H1136" s="34" t="s">
        <v>317</v>
      </c>
      <c r="I1136" s="34"/>
      <c r="J1136" s="35" t="s">
        <v>345</v>
      </c>
      <c r="K1136" s="36">
        <v>2</v>
      </c>
      <c r="L1136" s="36">
        <v>18</v>
      </c>
      <c r="M1136" s="37" t="s">
        <v>108</v>
      </c>
      <c r="N1136" s="36"/>
      <c r="O1136" s="36">
        <v>2</v>
      </c>
      <c r="P1136" s="36"/>
      <c r="Q1136" s="37"/>
      <c r="R1136" s="36"/>
      <c r="S1136" s="36"/>
      <c r="T1136" s="36"/>
      <c r="U1136" s="36"/>
      <c r="V1136" s="36"/>
      <c r="W1136" s="39" t="str">
        <f t="shared" si="584"/>
        <v>НБИбд</v>
      </c>
      <c r="X1136" s="36" t="s">
        <v>127</v>
      </c>
      <c r="Y1136" s="36">
        <v>1</v>
      </c>
      <c r="Z1136" s="36">
        <v>1</v>
      </c>
      <c r="AA1136" s="60">
        <f t="shared" si="585"/>
        <v>12</v>
      </c>
      <c r="AB1136" s="49">
        <v>9</v>
      </c>
      <c r="AC1136" s="49">
        <v>3</v>
      </c>
      <c r="AD1136" s="40">
        <f t="shared" si="586"/>
        <v>12</v>
      </c>
      <c r="AE1136" s="41">
        <f t="shared" si="587"/>
        <v>1</v>
      </c>
      <c r="AF1136" s="41">
        <f t="shared" si="588"/>
        <v>1</v>
      </c>
      <c r="AG1136" s="42" t="s">
        <v>93</v>
      </c>
      <c r="AH1136" s="37" t="s">
        <v>81</v>
      </c>
      <c r="AI1136" s="37" t="s">
        <v>82</v>
      </c>
      <c r="AJ1136" s="61" t="s">
        <v>335</v>
      </c>
      <c r="AK1136" s="37"/>
      <c r="AL1136" s="44">
        <f t="shared" si="589"/>
        <v>0</v>
      </c>
      <c r="AM1136" s="44">
        <f t="shared" si="590"/>
        <v>0</v>
      </c>
      <c r="AN1136" s="44">
        <f t="shared" si="591"/>
        <v>36</v>
      </c>
      <c r="AO1136" s="44">
        <f t="shared" si="592"/>
        <v>0</v>
      </c>
      <c r="AP1136" s="44">
        <f t="shared" si="593"/>
        <v>0</v>
      </c>
      <c r="AQ1136" s="44">
        <f t="shared" si="594"/>
        <v>0</v>
      </c>
      <c r="AR1136" s="44">
        <f t="shared" si="595"/>
        <v>0</v>
      </c>
      <c r="AS1136" s="44">
        <f t="shared" si="596"/>
        <v>0</v>
      </c>
      <c r="AT1136" s="44">
        <f t="shared" si="597"/>
        <v>0</v>
      </c>
      <c r="AU1136" s="44">
        <f t="shared" si="598"/>
        <v>0</v>
      </c>
      <c r="AV1136" s="44">
        <f>IF(M1136="ПП",РПП*AA1136*(U1136/1.5),IF(M1136="ВП",ВПр*AA1136*(U1136/1.5),IF(M1136="РПА",РПА*AA1136*(U1136/1.5),IF(M1136="КПА",кпа*AA1136*(U1136/1.5),0))))</f>
        <v>0</v>
      </c>
      <c r="AW1136" s="44">
        <f t="shared" si="599"/>
        <v>0</v>
      </c>
      <c r="AX1136" s="44">
        <f t="shared" si="600"/>
        <v>0</v>
      </c>
      <c r="AY1136" s="44">
        <f t="shared" si="601"/>
        <v>0</v>
      </c>
      <c r="AZ1136" s="44">
        <f t="shared" si="602"/>
        <v>0</v>
      </c>
      <c r="BA1136" s="44">
        <f t="shared" si="603"/>
        <v>0</v>
      </c>
      <c r="BB1136" s="44">
        <f t="shared" si="604"/>
        <v>0</v>
      </c>
      <c r="BC1136" s="44">
        <f t="shared" si="605"/>
        <v>0</v>
      </c>
      <c r="BD1136" s="44">
        <f t="shared" si="606"/>
        <v>0</v>
      </c>
      <c r="BE1136" s="45">
        <f t="shared" si="607"/>
        <v>36</v>
      </c>
      <c r="BF1136" s="46"/>
      <c r="BG1136" s="47">
        <f t="shared" si="608"/>
        <v>0</v>
      </c>
      <c r="BH1136" s="47">
        <f t="shared" si="609"/>
        <v>0</v>
      </c>
      <c r="BI1136" s="47">
        <f t="shared" si="610"/>
        <v>0</v>
      </c>
      <c r="BJ1136" s="48">
        <f t="shared" si="611"/>
        <v>36</v>
      </c>
      <c r="BK1136" s="48">
        <f t="shared" si="612"/>
        <v>1</v>
      </c>
      <c r="BL1136" s="48">
        <f t="shared" si="613"/>
        <v>0</v>
      </c>
    </row>
    <row r="1137" spans="1:64" s="2" customFormat="1" ht="30" customHeight="1">
      <c r="A1137" s="29" t="str">
        <f t="shared" si="580"/>
        <v>Д</v>
      </c>
      <c r="B1137" s="29" t="str">
        <f t="shared" si="581"/>
        <v>Б</v>
      </c>
      <c r="C1137" s="59" t="s">
        <v>125</v>
      </c>
      <c r="D1137" s="31" t="str">
        <f t="shared" si="582"/>
        <v>'38.03.05</v>
      </c>
      <c r="E1137" s="32" t="str">
        <f t="shared" si="583"/>
        <v>Бизнес-информатика</v>
      </c>
      <c r="F1137" s="33" t="s">
        <v>74</v>
      </c>
      <c r="G1137" s="33" t="s">
        <v>75</v>
      </c>
      <c r="H1137" s="34" t="s">
        <v>317</v>
      </c>
      <c r="I1137" s="34"/>
      <c r="J1137" s="35" t="s">
        <v>345</v>
      </c>
      <c r="K1137" s="36">
        <v>2</v>
      </c>
      <c r="L1137" s="36">
        <v>18</v>
      </c>
      <c r="M1137" s="37" t="s">
        <v>108</v>
      </c>
      <c r="N1137" s="36"/>
      <c r="O1137" s="36">
        <v>2</v>
      </c>
      <c r="P1137" s="36"/>
      <c r="Q1137" s="37"/>
      <c r="R1137" s="36"/>
      <c r="S1137" s="36"/>
      <c r="T1137" s="36"/>
      <c r="U1137" s="36"/>
      <c r="V1137" s="36"/>
      <c r="W1137" s="39" t="str">
        <f t="shared" si="584"/>
        <v>НБИбд</v>
      </c>
      <c r="X1137" s="36" t="s">
        <v>127</v>
      </c>
      <c r="Y1137" s="36">
        <v>1</v>
      </c>
      <c r="Z1137" s="36">
        <v>1</v>
      </c>
      <c r="AA1137" s="60">
        <f t="shared" si="585"/>
        <v>11</v>
      </c>
      <c r="AB1137" s="49">
        <v>9</v>
      </c>
      <c r="AC1137" s="49">
        <v>2</v>
      </c>
      <c r="AD1137" s="40">
        <f t="shared" si="586"/>
        <v>12</v>
      </c>
      <c r="AE1137" s="41">
        <f t="shared" si="587"/>
        <v>0.91666666666666663</v>
      </c>
      <c r="AF1137" s="41">
        <f t="shared" si="588"/>
        <v>0.91666666666666663</v>
      </c>
      <c r="AG1137" s="42" t="s">
        <v>93</v>
      </c>
      <c r="AH1137" s="37" t="s">
        <v>81</v>
      </c>
      <c r="AI1137" s="37" t="s">
        <v>82</v>
      </c>
      <c r="AJ1137" s="61" t="s">
        <v>335</v>
      </c>
      <c r="AK1137" s="37"/>
      <c r="AL1137" s="44">
        <f t="shared" si="589"/>
        <v>0</v>
      </c>
      <c r="AM1137" s="44">
        <f t="shared" si="590"/>
        <v>0</v>
      </c>
      <c r="AN1137" s="44">
        <f t="shared" si="591"/>
        <v>33</v>
      </c>
      <c r="AO1137" s="44">
        <f t="shared" si="592"/>
        <v>0</v>
      </c>
      <c r="AP1137" s="44">
        <f t="shared" si="593"/>
        <v>0</v>
      </c>
      <c r="AQ1137" s="44">
        <f t="shared" si="594"/>
        <v>0</v>
      </c>
      <c r="AR1137" s="44">
        <f t="shared" si="595"/>
        <v>0</v>
      </c>
      <c r="AS1137" s="44">
        <f t="shared" si="596"/>
        <v>0</v>
      </c>
      <c r="AT1137" s="44">
        <f t="shared" si="597"/>
        <v>0</v>
      </c>
      <c r="AU1137" s="44">
        <f t="shared" si="598"/>
        <v>0</v>
      </c>
      <c r="AV1137" s="44">
        <f>IF(M1137="ПП",РПП*AA1137*(U1137/1.5),IF(M1137="ВП",ВПр*AA1137*(U1137/1.5),IF(M1137="РПА",РПА*AA1137*(U1137/1.5),IF(M1137="КПА",кпа*AA1137*(U1137/1.5),0))))</f>
        <v>0</v>
      </c>
      <c r="AW1137" s="44">
        <f t="shared" si="599"/>
        <v>0</v>
      </c>
      <c r="AX1137" s="44">
        <f t="shared" si="600"/>
        <v>0</v>
      </c>
      <c r="AY1137" s="44">
        <f t="shared" si="601"/>
        <v>0</v>
      </c>
      <c r="AZ1137" s="44">
        <f t="shared" si="602"/>
        <v>0</v>
      </c>
      <c r="BA1137" s="44">
        <f t="shared" si="603"/>
        <v>0</v>
      </c>
      <c r="BB1137" s="44">
        <f t="shared" si="604"/>
        <v>0</v>
      </c>
      <c r="BC1137" s="44">
        <f t="shared" si="605"/>
        <v>0</v>
      </c>
      <c r="BD1137" s="44">
        <f t="shared" si="606"/>
        <v>0</v>
      </c>
      <c r="BE1137" s="45">
        <f t="shared" si="607"/>
        <v>33</v>
      </c>
      <c r="BF1137" s="46"/>
      <c r="BG1137" s="47">
        <f t="shared" si="608"/>
        <v>0</v>
      </c>
      <c r="BH1137" s="47">
        <f t="shared" si="609"/>
        <v>0</v>
      </c>
      <c r="BI1137" s="47">
        <f t="shared" si="610"/>
        <v>0</v>
      </c>
      <c r="BJ1137" s="48">
        <f t="shared" si="611"/>
        <v>33</v>
      </c>
      <c r="BK1137" s="48">
        <f t="shared" si="612"/>
        <v>1</v>
      </c>
      <c r="BL1137" s="48">
        <f t="shared" si="613"/>
        <v>0</v>
      </c>
    </row>
    <row r="1138" spans="1:64" s="2" customFormat="1" ht="30" customHeight="1">
      <c r="A1138" s="29" t="str">
        <f t="shared" si="580"/>
        <v>Д</v>
      </c>
      <c r="B1138" s="29" t="str">
        <f t="shared" si="581"/>
        <v>Б</v>
      </c>
      <c r="C1138" s="59" t="s">
        <v>125</v>
      </c>
      <c r="D1138" s="31" t="str">
        <f t="shared" si="582"/>
        <v>'38.03.05</v>
      </c>
      <c r="E1138" s="32" t="str">
        <f t="shared" si="583"/>
        <v>Бизнес-информатика</v>
      </c>
      <c r="F1138" s="33" t="s">
        <v>74</v>
      </c>
      <c r="G1138" s="33" t="s">
        <v>75</v>
      </c>
      <c r="H1138" s="34" t="s">
        <v>317</v>
      </c>
      <c r="I1138" s="34"/>
      <c r="J1138" s="35" t="s">
        <v>345</v>
      </c>
      <c r="K1138" s="36">
        <v>2</v>
      </c>
      <c r="L1138" s="36">
        <v>18</v>
      </c>
      <c r="M1138" s="37" t="s">
        <v>108</v>
      </c>
      <c r="N1138" s="36"/>
      <c r="O1138" s="36">
        <v>2</v>
      </c>
      <c r="P1138" s="36"/>
      <c r="Q1138" s="37"/>
      <c r="R1138" s="36"/>
      <c r="S1138" s="36"/>
      <c r="T1138" s="36"/>
      <c r="U1138" s="36"/>
      <c r="V1138" s="36"/>
      <c r="W1138" s="39" t="str">
        <f t="shared" si="584"/>
        <v>НБИбд</v>
      </c>
      <c r="X1138" s="36" t="s">
        <v>128</v>
      </c>
      <c r="Y1138" s="36">
        <v>1</v>
      </c>
      <c r="Z1138" s="36">
        <v>1</v>
      </c>
      <c r="AA1138" s="60">
        <f t="shared" si="585"/>
        <v>11</v>
      </c>
      <c r="AB1138" s="49">
        <v>9</v>
      </c>
      <c r="AC1138" s="49">
        <v>2</v>
      </c>
      <c r="AD1138" s="40">
        <f t="shared" si="586"/>
        <v>12</v>
      </c>
      <c r="AE1138" s="41">
        <f t="shared" si="587"/>
        <v>0.91666666666666663</v>
      </c>
      <c r="AF1138" s="41">
        <f t="shared" si="588"/>
        <v>0.91666666666666663</v>
      </c>
      <c r="AG1138" s="42" t="s">
        <v>93</v>
      </c>
      <c r="AH1138" s="37" t="s">
        <v>139</v>
      </c>
      <c r="AI1138" s="37" t="s">
        <v>82</v>
      </c>
      <c r="AJ1138" s="43" t="s">
        <v>321</v>
      </c>
      <c r="AK1138" s="37"/>
      <c r="AL1138" s="44">
        <f t="shared" si="589"/>
        <v>0</v>
      </c>
      <c r="AM1138" s="44">
        <f t="shared" si="590"/>
        <v>0</v>
      </c>
      <c r="AN1138" s="44">
        <f t="shared" si="591"/>
        <v>33</v>
      </c>
      <c r="AO1138" s="44">
        <f t="shared" si="592"/>
        <v>0</v>
      </c>
      <c r="AP1138" s="44">
        <f t="shared" si="593"/>
        <v>0</v>
      </c>
      <c r="AQ1138" s="44">
        <f t="shared" si="594"/>
        <v>0</v>
      </c>
      <c r="AR1138" s="44">
        <f t="shared" si="595"/>
        <v>0</v>
      </c>
      <c r="AS1138" s="44">
        <f t="shared" si="596"/>
        <v>0</v>
      </c>
      <c r="AT1138" s="44">
        <f t="shared" si="597"/>
        <v>0</v>
      </c>
      <c r="AU1138" s="44">
        <f t="shared" si="598"/>
        <v>0</v>
      </c>
      <c r="AV1138" s="44">
        <f>IF(M1138="ПП",РПП*AA1138*(U1138/1.5),IF(M1138="ВП",ВПр*AA1138*(U1138/1.5),IF(M1138="РПА",РПА*AA1138*(U1138/1.5),IF(M1138="КПА",кпа*AA1138*(U1138/1.5),0))))</f>
        <v>0</v>
      </c>
      <c r="AW1138" s="44">
        <f t="shared" si="599"/>
        <v>0</v>
      </c>
      <c r="AX1138" s="44">
        <f t="shared" si="600"/>
        <v>0</v>
      </c>
      <c r="AY1138" s="44">
        <f t="shared" si="601"/>
        <v>0</v>
      </c>
      <c r="AZ1138" s="44">
        <f t="shared" si="602"/>
        <v>0</v>
      </c>
      <c r="BA1138" s="44">
        <f t="shared" si="603"/>
        <v>0</v>
      </c>
      <c r="BB1138" s="44">
        <f t="shared" si="604"/>
        <v>0</v>
      </c>
      <c r="BC1138" s="44">
        <f t="shared" si="605"/>
        <v>0</v>
      </c>
      <c r="BD1138" s="44">
        <f t="shared" si="606"/>
        <v>0</v>
      </c>
      <c r="BE1138" s="45">
        <f t="shared" si="607"/>
        <v>33</v>
      </c>
      <c r="BF1138" s="46"/>
      <c r="BG1138" s="47">
        <f t="shared" si="608"/>
        <v>0</v>
      </c>
      <c r="BH1138" s="47">
        <f t="shared" si="609"/>
        <v>0</v>
      </c>
      <c r="BI1138" s="47">
        <f t="shared" si="610"/>
        <v>0</v>
      </c>
      <c r="BJ1138" s="48">
        <f t="shared" si="611"/>
        <v>33</v>
      </c>
      <c r="BK1138" s="48">
        <f t="shared" si="612"/>
        <v>1</v>
      </c>
      <c r="BL1138" s="48">
        <f t="shared" si="613"/>
        <v>0</v>
      </c>
    </row>
    <row r="1139" spans="1:64" s="2" customFormat="1" ht="30" customHeight="1">
      <c r="A1139" s="29" t="str">
        <f t="shared" si="580"/>
        <v>Д</v>
      </c>
      <c r="B1139" s="29" t="str">
        <f t="shared" si="581"/>
        <v>Б</v>
      </c>
      <c r="C1139" s="59" t="s">
        <v>125</v>
      </c>
      <c r="D1139" s="31" t="str">
        <f t="shared" si="582"/>
        <v>'38.03.05</v>
      </c>
      <c r="E1139" s="32" t="str">
        <f t="shared" si="583"/>
        <v>Бизнес-информатика</v>
      </c>
      <c r="F1139" s="33" t="s">
        <v>74</v>
      </c>
      <c r="G1139" s="33" t="s">
        <v>75</v>
      </c>
      <c r="H1139" s="34" t="s">
        <v>317</v>
      </c>
      <c r="I1139" s="34"/>
      <c r="J1139" s="35" t="s">
        <v>345</v>
      </c>
      <c r="K1139" s="36">
        <v>2</v>
      </c>
      <c r="L1139" s="36">
        <v>18</v>
      </c>
      <c r="M1139" s="37" t="s">
        <v>108</v>
      </c>
      <c r="N1139" s="36"/>
      <c r="O1139" s="36">
        <v>2</v>
      </c>
      <c r="P1139" s="36"/>
      <c r="Q1139" s="37"/>
      <c r="R1139" s="36"/>
      <c r="S1139" s="36"/>
      <c r="T1139" s="36"/>
      <c r="U1139" s="36"/>
      <c r="V1139" s="36"/>
      <c r="W1139" s="39" t="str">
        <f t="shared" si="584"/>
        <v>НБИбд</v>
      </c>
      <c r="X1139" s="36" t="s">
        <v>128</v>
      </c>
      <c r="Y1139" s="36">
        <v>1</v>
      </c>
      <c r="Z1139" s="36">
        <v>1</v>
      </c>
      <c r="AA1139" s="60">
        <f t="shared" si="585"/>
        <v>11</v>
      </c>
      <c r="AB1139" s="49">
        <v>9</v>
      </c>
      <c r="AC1139" s="49">
        <v>2</v>
      </c>
      <c r="AD1139" s="40">
        <f t="shared" si="586"/>
        <v>12</v>
      </c>
      <c r="AE1139" s="41">
        <f t="shared" si="587"/>
        <v>0.91666666666666663</v>
      </c>
      <c r="AF1139" s="41">
        <f t="shared" si="588"/>
        <v>0.91666666666666663</v>
      </c>
      <c r="AG1139" s="42" t="s">
        <v>93</v>
      </c>
      <c r="AH1139" s="37" t="s">
        <v>139</v>
      </c>
      <c r="AI1139" s="37" t="s">
        <v>82</v>
      </c>
      <c r="AJ1139" s="43" t="s">
        <v>321</v>
      </c>
      <c r="AK1139" s="37"/>
      <c r="AL1139" s="44">
        <f t="shared" si="589"/>
        <v>0</v>
      </c>
      <c r="AM1139" s="44">
        <f t="shared" si="590"/>
        <v>0</v>
      </c>
      <c r="AN1139" s="44">
        <f t="shared" si="591"/>
        <v>33</v>
      </c>
      <c r="AO1139" s="44">
        <f t="shared" si="592"/>
        <v>0</v>
      </c>
      <c r="AP1139" s="44">
        <f t="shared" si="593"/>
        <v>0</v>
      </c>
      <c r="AQ1139" s="44">
        <f t="shared" si="594"/>
        <v>0</v>
      </c>
      <c r="AR1139" s="44">
        <f t="shared" si="595"/>
        <v>0</v>
      </c>
      <c r="AS1139" s="44">
        <f t="shared" si="596"/>
        <v>0</v>
      </c>
      <c r="AT1139" s="44">
        <f t="shared" si="597"/>
        <v>0</v>
      </c>
      <c r="AU1139" s="44">
        <f t="shared" si="598"/>
        <v>0</v>
      </c>
      <c r="AV1139" s="44">
        <f>IF(M1139="ПП",РПП*AA1139*(U1139/1.5),IF(M1139="ВП",ВПр*AA1139*(U1139/1.5),IF(M1139="РПА",РПА*AA1139*(U1139/1.5),IF(M1139="КПА",кпа*AA1139*(U1139/1.5),0))))</f>
        <v>0</v>
      </c>
      <c r="AW1139" s="44">
        <f t="shared" si="599"/>
        <v>0</v>
      </c>
      <c r="AX1139" s="44">
        <f t="shared" si="600"/>
        <v>0</v>
      </c>
      <c r="AY1139" s="44">
        <f t="shared" si="601"/>
        <v>0</v>
      </c>
      <c r="AZ1139" s="44">
        <f t="shared" si="602"/>
        <v>0</v>
      </c>
      <c r="BA1139" s="44">
        <f t="shared" si="603"/>
        <v>0</v>
      </c>
      <c r="BB1139" s="44">
        <f t="shared" si="604"/>
        <v>0</v>
      </c>
      <c r="BC1139" s="44">
        <f t="shared" si="605"/>
        <v>0</v>
      </c>
      <c r="BD1139" s="44">
        <f t="shared" si="606"/>
        <v>0</v>
      </c>
      <c r="BE1139" s="45">
        <f t="shared" si="607"/>
        <v>33</v>
      </c>
      <c r="BF1139" s="46"/>
      <c r="BG1139" s="47">
        <f t="shared" si="608"/>
        <v>0</v>
      </c>
      <c r="BH1139" s="47">
        <f t="shared" si="609"/>
        <v>0</v>
      </c>
      <c r="BI1139" s="47">
        <f t="shared" si="610"/>
        <v>0</v>
      </c>
      <c r="BJ1139" s="48">
        <f t="shared" si="611"/>
        <v>33</v>
      </c>
      <c r="BK1139" s="48">
        <f t="shared" si="612"/>
        <v>1</v>
      </c>
      <c r="BL1139" s="48">
        <f t="shared" si="613"/>
        <v>0</v>
      </c>
    </row>
    <row r="1140" spans="1:64" s="2" customFormat="1" ht="30" customHeight="1">
      <c r="A1140" s="29" t="str">
        <f t="shared" si="580"/>
        <v>Д</v>
      </c>
      <c r="B1140" s="29" t="str">
        <f t="shared" si="581"/>
        <v>Б</v>
      </c>
      <c r="C1140" s="59" t="s">
        <v>125</v>
      </c>
      <c r="D1140" s="31" t="str">
        <f t="shared" si="582"/>
        <v>'38.03.05</v>
      </c>
      <c r="E1140" s="32" t="str">
        <f t="shared" si="583"/>
        <v>Бизнес-информатика</v>
      </c>
      <c r="F1140" s="33" t="s">
        <v>74</v>
      </c>
      <c r="G1140" s="33" t="s">
        <v>129</v>
      </c>
      <c r="H1140" s="34" t="s">
        <v>317</v>
      </c>
      <c r="I1140" s="34"/>
      <c r="J1140" s="62" t="s">
        <v>346</v>
      </c>
      <c r="K1140" s="36">
        <v>2</v>
      </c>
      <c r="L1140" s="36">
        <v>18</v>
      </c>
      <c r="M1140" s="37" t="s">
        <v>108</v>
      </c>
      <c r="N1140" s="36"/>
      <c r="O1140" s="36">
        <v>2</v>
      </c>
      <c r="P1140" s="36"/>
      <c r="Q1140" s="37" t="s">
        <v>85</v>
      </c>
      <c r="R1140" s="36"/>
      <c r="S1140" s="36"/>
      <c r="T1140" s="36"/>
      <c r="U1140" s="36"/>
      <c r="V1140" s="36"/>
      <c r="W1140" s="39" t="str">
        <f t="shared" si="584"/>
        <v>НБИбд</v>
      </c>
      <c r="X1140" s="36" t="s">
        <v>92</v>
      </c>
      <c r="Y1140" s="36">
        <v>1</v>
      </c>
      <c r="Z1140" s="36">
        <v>1</v>
      </c>
      <c r="AA1140" s="60">
        <f t="shared" si="585"/>
        <v>12</v>
      </c>
      <c r="AB1140" s="53">
        <v>9</v>
      </c>
      <c r="AC1140" s="53">
        <v>3</v>
      </c>
      <c r="AD1140" s="40">
        <f t="shared" si="586"/>
        <v>12</v>
      </c>
      <c r="AE1140" s="41">
        <f t="shared" si="587"/>
        <v>1</v>
      </c>
      <c r="AF1140" s="41">
        <f t="shared" si="588"/>
        <v>1</v>
      </c>
      <c r="AG1140" s="42" t="s">
        <v>93</v>
      </c>
      <c r="AH1140" s="37" t="s">
        <v>81</v>
      </c>
      <c r="AI1140" s="37" t="s">
        <v>82</v>
      </c>
      <c r="AJ1140" s="61" t="s">
        <v>325</v>
      </c>
      <c r="AK1140" s="37"/>
      <c r="AL1140" s="44">
        <f t="shared" si="589"/>
        <v>0</v>
      </c>
      <c r="AM1140" s="44">
        <f t="shared" si="590"/>
        <v>0</v>
      </c>
      <c r="AN1140" s="44">
        <f t="shared" si="591"/>
        <v>36</v>
      </c>
      <c r="AO1140" s="44">
        <f t="shared" si="592"/>
        <v>3.96</v>
      </c>
      <c r="AP1140" s="44">
        <f t="shared" si="593"/>
        <v>6</v>
      </c>
      <c r="AQ1140" s="44">
        <f t="shared" si="594"/>
        <v>1</v>
      </c>
      <c r="AR1140" s="44">
        <f t="shared" si="595"/>
        <v>0</v>
      </c>
      <c r="AS1140" s="44">
        <f t="shared" si="596"/>
        <v>0</v>
      </c>
      <c r="AT1140" s="44">
        <f t="shared" si="597"/>
        <v>0</v>
      </c>
      <c r="AU1140" s="44">
        <f t="shared" si="598"/>
        <v>0</v>
      </c>
      <c r="AV1140" s="44">
        <f>IF(M1140="ПП",РПП*AA1140*(U1140/1.5),IF(M1140="ВП",ВПр*AA1140*(U1140/1.5),IF(M1140="РПА",РПА*AA1140*(U1140/1.5),IF(M1140="КПА",кпа*AA1140*(U1140/1.5),0))))</f>
        <v>0</v>
      </c>
      <c r="AW1140" s="44">
        <f t="shared" si="599"/>
        <v>0</v>
      </c>
      <c r="AX1140" s="44">
        <f t="shared" si="600"/>
        <v>0</v>
      </c>
      <c r="AY1140" s="44">
        <f t="shared" si="601"/>
        <v>0</v>
      </c>
      <c r="AZ1140" s="44">
        <f t="shared" si="602"/>
        <v>0</v>
      </c>
      <c r="BA1140" s="44">
        <f t="shared" si="603"/>
        <v>0</v>
      </c>
      <c r="BB1140" s="44">
        <f t="shared" si="604"/>
        <v>0</v>
      </c>
      <c r="BC1140" s="44">
        <f t="shared" si="605"/>
        <v>0</v>
      </c>
      <c r="BD1140" s="44">
        <f t="shared" si="606"/>
        <v>0</v>
      </c>
      <c r="BE1140" s="45">
        <f t="shared" si="607"/>
        <v>46.96</v>
      </c>
      <c r="BF1140" s="46"/>
      <c r="BG1140" s="47">
        <f t="shared" si="608"/>
        <v>0</v>
      </c>
      <c r="BH1140" s="47">
        <f t="shared" si="609"/>
        <v>0</v>
      </c>
      <c r="BI1140" s="47">
        <f t="shared" si="610"/>
        <v>0</v>
      </c>
      <c r="BJ1140" s="48">
        <f t="shared" si="611"/>
        <v>36</v>
      </c>
      <c r="BK1140" s="48">
        <f t="shared" si="612"/>
        <v>1</v>
      </c>
      <c r="BL1140" s="48">
        <f t="shared" si="613"/>
        <v>10.96</v>
      </c>
    </row>
    <row r="1141" spans="1:64" s="2" customFormat="1" ht="30" customHeight="1">
      <c r="A1141" s="29" t="str">
        <f t="shared" si="580"/>
        <v>Д</v>
      </c>
      <c r="B1141" s="29" t="str">
        <f t="shared" si="581"/>
        <v>Б</v>
      </c>
      <c r="C1141" s="59" t="s">
        <v>125</v>
      </c>
      <c r="D1141" s="31" t="str">
        <f t="shared" si="582"/>
        <v>'38.03.05</v>
      </c>
      <c r="E1141" s="32" t="str">
        <f t="shared" si="583"/>
        <v>Бизнес-информатика</v>
      </c>
      <c r="F1141" s="33" t="s">
        <v>74</v>
      </c>
      <c r="G1141" s="33" t="s">
        <v>129</v>
      </c>
      <c r="H1141" s="34" t="s">
        <v>317</v>
      </c>
      <c r="I1141" s="34"/>
      <c r="J1141" s="62" t="s">
        <v>346</v>
      </c>
      <c r="K1141" s="36">
        <v>2</v>
      </c>
      <c r="L1141" s="36">
        <v>18</v>
      </c>
      <c r="M1141" s="37" t="s">
        <v>108</v>
      </c>
      <c r="N1141" s="36"/>
      <c r="O1141" s="36">
        <v>2</v>
      </c>
      <c r="P1141" s="36"/>
      <c r="Q1141" s="37" t="s">
        <v>85</v>
      </c>
      <c r="R1141" s="36"/>
      <c r="S1141" s="36"/>
      <c r="T1141" s="36"/>
      <c r="U1141" s="36"/>
      <c r="V1141" s="36"/>
      <c r="W1141" s="39" t="str">
        <f t="shared" si="584"/>
        <v>НБИбд</v>
      </c>
      <c r="X1141" s="36" t="s">
        <v>127</v>
      </c>
      <c r="Y1141" s="36">
        <v>1</v>
      </c>
      <c r="Z1141" s="36">
        <v>1</v>
      </c>
      <c r="AA1141" s="60">
        <f t="shared" si="585"/>
        <v>11</v>
      </c>
      <c r="AB1141" s="53">
        <v>9</v>
      </c>
      <c r="AC1141" s="53">
        <v>2</v>
      </c>
      <c r="AD1141" s="40">
        <f t="shared" si="586"/>
        <v>12</v>
      </c>
      <c r="AE1141" s="41">
        <f t="shared" si="587"/>
        <v>0.91666666666666663</v>
      </c>
      <c r="AF1141" s="41">
        <f t="shared" si="588"/>
        <v>0.91666666666666663</v>
      </c>
      <c r="AG1141" s="42" t="s">
        <v>93</v>
      </c>
      <c r="AH1141" s="37" t="s">
        <v>81</v>
      </c>
      <c r="AI1141" s="37" t="s">
        <v>82</v>
      </c>
      <c r="AJ1141" s="61" t="s">
        <v>325</v>
      </c>
      <c r="AK1141" s="37"/>
      <c r="AL1141" s="44">
        <f t="shared" si="589"/>
        <v>0</v>
      </c>
      <c r="AM1141" s="44">
        <f t="shared" si="590"/>
        <v>0</v>
      </c>
      <c r="AN1141" s="44">
        <f t="shared" si="591"/>
        <v>33</v>
      </c>
      <c r="AO1141" s="44">
        <f t="shared" si="592"/>
        <v>3.6300000000000003</v>
      </c>
      <c r="AP1141" s="44">
        <f t="shared" si="593"/>
        <v>5.5</v>
      </c>
      <c r="AQ1141" s="44">
        <f t="shared" si="594"/>
        <v>1</v>
      </c>
      <c r="AR1141" s="44">
        <f t="shared" si="595"/>
        <v>0</v>
      </c>
      <c r="AS1141" s="44">
        <f t="shared" si="596"/>
        <v>0</v>
      </c>
      <c r="AT1141" s="44">
        <f t="shared" si="597"/>
        <v>0</v>
      </c>
      <c r="AU1141" s="44">
        <f t="shared" si="598"/>
        <v>0</v>
      </c>
      <c r="AV1141" s="44">
        <f>IF(M1141="ПП",РПП*AA1141*(U1141/1.5),IF(M1141="ВП",ВПр*AA1141*(U1141/1.5),IF(M1141="РПА",РПА*AA1141*(U1141/1.5),IF(M1141="КПА",кпа*AA1141*(U1141/1.5),0))))</f>
        <v>0</v>
      </c>
      <c r="AW1141" s="44">
        <f t="shared" si="599"/>
        <v>0</v>
      </c>
      <c r="AX1141" s="44">
        <f t="shared" si="600"/>
        <v>0</v>
      </c>
      <c r="AY1141" s="44">
        <f t="shared" si="601"/>
        <v>0</v>
      </c>
      <c r="AZ1141" s="44">
        <f t="shared" si="602"/>
        <v>0</v>
      </c>
      <c r="BA1141" s="44">
        <f t="shared" si="603"/>
        <v>0</v>
      </c>
      <c r="BB1141" s="44">
        <f t="shared" si="604"/>
        <v>0</v>
      </c>
      <c r="BC1141" s="44">
        <f t="shared" si="605"/>
        <v>0</v>
      </c>
      <c r="BD1141" s="44">
        <f t="shared" si="606"/>
        <v>0</v>
      </c>
      <c r="BE1141" s="45">
        <f t="shared" si="607"/>
        <v>43.13</v>
      </c>
      <c r="BF1141" s="46"/>
      <c r="BG1141" s="47">
        <f t="shared" si="608"/>
        <v>0</v>
      </c>
      <c r="BH1141" s="47">
        <f t="shared" si="609"/>
        <v>0</v>
      </c>
      <c r="BI1141" s="47">
        <f t="shared" si="610"/>
        <v>0</v>
      </c>
      <c r="BJ1141" s="48">
        <f t="shared" si="611"/>
        <v>33</v>
      </c>
      <c r="BK1141" s="48">
        <f t="shared" si="612"/>
        <v>1</v>
      </c>
      <c r="BL1141" s="48">
        <f t="shared" si="613"/>
        <v>10.130000000000001</v>
      </c>
    </row>
    <row r="1142" spans="1:64" s="2" customFormat="1" ht="30" customHeight="1">
      <c r="A1142" s="29" t="str">
        <f t="shared" si="580"/>
        <v>Д</v>
      </c>
      <c r="B1142" s="29" t="str">
        <f t="shared" si="581"/>
        <v>Б</v>
      </c>
      <c r="C1142" s="59" t="s">
        <v>125</v>
      </c>
      <c r="D1142" s="31" t="str">
        <f t="shared" si="582"/>
        <v>'38.03.05</v>
      </c>
      <c r="E1142" s="32" t="str">
        <f t="shared" si="583"/>
        <v>Бизнес-информатика</v>
      </c>
      <c r="F1142" s="33" t="s">
        <v>74</v>
      </c>
      <c r="G1142" s="33" t="s">
        <v>129</v>
      </c>
      <c r="H1142" s="34" t="s">
        <v>317</v>
      </c>
      <c r="I1142" s="34"/>
      <c r="J1142" s="62" t="s">
        <v>346</v>
      </c>
      <c r="K1142" s="36">
        <v>2</v>
      </c>
      <c r="L1142" s="36">
        <v>18</v>
      </c>
      <c r="M1142" s="37" t="s">
        <v>108</v>
      </c>
      <c r="N1142" s="36"/>
      <c r="O1142" s="36">
        <v>2</v>
      </c>
      <c r="P1142" s="36"/>
      <c r="Q1142" s="37" t="s">
        <v>85</v>
      </c>
      <c r="R1142" s="36"/>
      <c r="S1142" s="36"/>
      <c r="T1142" s="36"/>
      <c r="U1142" s="36"/>
      <c r="V1142" s="36"/>
      <c r="W1142" s="39" t="str">
        <f t="shared" si="584"/>
        <v>НБИбд</v>
      </c>
      <c r="X1142" s="36" t="s">
        <v>128</v>
      </c>
      <c r="Y1142" s="36">
        <v>1</v>
      </c>
      <c r="Z1142" s="36">
        <v>1</v>
      </c>
      <c r="AA1142" s="60">
        <f t="shared" si="585"/>
        <v>11</v>
      </c>
      <c r="AB1142" s="53">
        <v>9</v>
      </c>
      <c r="AC1142" s="53">
        <v>2</v>
      </c>
      <c r="AD1142" s="40">
        <f t="shared" si="586"/>
        <v>12</v>
      </c>
      <c r="AE1142" s="41">
        <f t="shared" si="587"/>
        <v>0.91666666666666663</v>
      </c>
      <c r="AF1142" s="41">
        <f t="shared" si="588"/>
        <v>0.91666666666666663</v>
      </c>
      <c r="AG1142" s="42" t="s">
        <v>93</v>
      </c>
      <c r="AH1142" s="37" t="s">
        <v>81</v>
      </c>
      <c r="AI1142" s="37" t="s">
        <v>82</v>
      </c>
      <c r="AJ1142" s="61" t="s">
        <v>325</v>
      </c>
      <c r="AK1142" s="37"/>
      <c r="AL1142" s="44">
        <f t="shared" si="589"/>
        <v>0</v>
      </c>
      <c r="AM1142" s="44">
        <f t="shared" si="590"/>
        <v>0</v>
      </c>
      <c r="AN1142" s="44">
        <f t="shared" si="591"/>
        <v>33</v>
      </c>
      <c r="AO1142" s="44">
        <f t="shared" si="592"/>
        <v>3.6300000000000003</v>
      </c>
      <c r="AP1142" s="44">
        <f t="shared" si="593"/>
        <v>5.5</v>
      </c>
      <c r="AQ1142" s="44">
        <f t="shared" si="594"/>
        <v>1</v>
      </c>
      <c r="AR1142" s="44">
        <f t="shared" si="595"/>
        <v>0</v>
      </c>
      <c r="AS1142" s="44">
        <f t="shared" si="596"/>
        <v>0</v>
      </c>
      <c r="AT1142" s="44">
        <f t="shared" si="597"/>
        <v>0</v>
      </c>
      <c r="AU1142" s="44">
        <f t="shared" si="598"/>
        <v>0</v>
      </c>
      <c r="AV1142" s="44">
        <f>IF(M1142="ПП",РПП*AA1142*(U1142/1.5),IF(M1142="ВП",ВПр*AA1142*(U1142/1.5),IF(M1142="РПА",РПА*AA1142*(U1142/1.5),IF(M1142="КПА",кпа*AA1142*(U1142/1.5),0))))</f>
        <v>0</v>
      </c>
      <c r="AW1142" s="44">
        <f t="shared" si="599"/>
        <v>0</v>
      </c>
      <c r="AX1142" s="44">
        <f t="shared" si="600"/>
        <v>0</v>
      </c>
      <c r="AY1142" s="44">
        <f t="shared" si="601"/>
        <v>0</v>
      </c>
      <c r="AZ1142" s="44">
        <f t="shared" si="602"/>
        <v>0</v>
      </c>
      <c r="BA1142" s="44">
        <f t="shared" si="603"/>
        <v>0</v>
      </c>
      <c r="BB1142" s="44">
        <f t="shared" si="604"/>
        <v>0</v>
      </c>
      <c r="BC1142" s="44">
        <f t="shared" si="605"/>
        <v>0</v>
      </c>
      <c r="BD1142" s="44">
        <f t="shared" si="606"/>
        <v>0</v>
      </c>
      <c r="BE1142" s="45">
        <f t="shared" si="607"/>
        <v>43.13</v>
      </c>
      <c r="BF1142" s="46"/>
      <c r="BG1142" s="47">
        <f t="shared" si="608"/>
        <v>0</v>
      </c>
      <c r="BH1142" s="47">
        <f t="shared" si="609"/>
        <v>0</v>
      </c>
      <c r="BI1142" s="47">
        <f t="shared" si="610"/>
        <v>0</v>
      </c>
      <c r="BJ1142" s="48">
        <f t="shared" si="611"/>
        <v>33</v>
      </c>
      <c r="BK1142" s="48">
        <f t="shared" si="612"/>
        <v>1</v>
      </c>
      <c r="BL1142" s="48">
        <f t="shared" si="613"/>
        <v>10.130000000000001</v>
      </c>
    </row>
    <row r="1143" spans="1:64" s="2" customFormat="1" ht="30" customHeight="1">
      <c r="A1143" s="29" t="str">
        <f t="shared" si="580"/>
        <v>Д</v>
      </c>
      <c r="B1143" s="29" t="str">
        <f t="shared" si="581"/>
        <v>Б</v>
      </c>
      <c r="C1143" s="59" t="s">
        <v>125</v>
      </c>
      <c r="D1143" s="31" t="str">
        <f t="shared" si="582"/>
        <v>'38.03.05</v>
      </c>
      <c r="E1143" s="32" t="str">
        <f t="shared" si="583"/>
        <v>Бизнес-информатика</v>
      </c>
      <c r="F1143" s="33" t="s">
        <v>74</v>
      </c>
      <c r="G1143" s="33" t="s">
        <v>75</v>
      </c>
      <c r="H1143" s="34" t="s">
        <v>317</v>
      </c>
      <c r="I1143" s="34"/>
      <c r="J1143" s="35" t="s">
        <v>347</v>
      </c>
      <c r="K1143" s="36">
        <v>4</v>
      </c>
      <c r="L1143" s="36">
        <v>18</v>
      </c>
      <c r="M1143" s="37" t="s">
        <v>78</v>
      </c>
      <c r="N1143" s="36">
        <v>1</v>
      </c>
      <c r="O1143" s="36"/>
      <c r="P1143" s="36"/>
      <c r="Q1143" s="37" t="s">
        <v>91</v>
      </c>
      <c r="R1143" s="36"/>
      <c r="S1143" s="36"/>
      <c r="T1143" s="36"/>
      <c r="U1143" s="36"/>
      <c r="V1143" s="36"/>
      <c r="W1143" s="39" t="str">
        <f t="shared" si="584"/>
        <v>НБИбд</v>
      </c>
      <c r="X1143" s="36" t="s">
        <v>324</v>
      </c>
      <c r="Y1143" s="36">
        <v>6</v>
      </c>
      <c r="Z1143" s="36">
        <v>3</v>
      </c>
      <c r="AA1143" s="60">
        <f t="shared" si="585"/>
        <v>70</v>
      </c>
      <c r="AB1143" s="36">
        <v>56</v>
      </c>
      <c r="AC1143" s="36">
        <v>14</v>
      </c>
      <c r="AD1143" s="40">
        <f t="shared" si="586"/>
        <v>70</v>
      </c>
      <c r="AE1143" s="41">
        <f t="shared" si="587"/>
        <v>1</v>
      </c>
      <c r="AF1143" s="41">
        <f t="shared" si="588"/>
        <v>1</v>
      </c>
      <c r="AG1143" s="42" t="s">
        <v>93</v>
      </c>
      <c r="AH1143" s="37" t="s">
        <v>81</v>
      </c>
      <c r="AI1143" s="37" t="s">
        <v>82</v>
      </c>
      <c r="AJ1143" s="61" t="s">
        <v>325</v>
      </c>
      <c r="AK1143" s="37"/>
      <c r="AL1143" s="44">
        <f t="shared" si="589"/>
        <v>18</v>
      </c>
      <c r="AM1143" s="44">
        <f t="shared" si="590"/>
        <v>0</v>
      </c>
      <c r="AN1143" s="44">
        <f t="shared" si="591"/>
        <v>0</v>
      </c>
      <c r="AO1143" s="44">
        <f t="shared" si="592"/>
        <v>23.1</v>
      </c>
      <c r="AP1143" s="44">
        <f t="shared" si="593"/>
        <v>35</v>
      </c>
      <c r="AQ1143" s="44">
        <f t="shared" si="594"/>
        <v>3</v>
      </c>
      <c r="AR1143" s="44">
        <f t="shared" si="595"/>
        <v>2.7</v>
      </c>
      <c r="AS1143" s="44">
        <f t="shared" si="596"/>
        <v>0</v>
      </c>
      <c r="AT1143" s="44">
        <f t="shared" si="597"/>
        <v>0</v>
      </c>
      <c r="AU1143" s="44">
        <f t="shared" si="598"/>
        <v>0</v>
      </c>
      <c r="AV1143" s="44">
        <f>IF(M1143="ПП",РПП*AA1143*(U1143/1.5),IF(M1143="ВП",ВПр*AA1143*(U1143/1.5),IF(M1143="РПА",РПА*AA1143*(U1143/1.5),IF(M1143="КПА",кпа*AA1143*(U1143/1.5),0))))</f>
        <v>0</v>
      </c>
      <c r="AW1143" s="44">
        <f t="shared" si="599"/>
        <v>0</v>
      </c>
      <c r="AX1143" s="44">
        <f t="shared" si="600"/>
        <v>0</v>
      </c>
      <c r="AY1143" s="44">
        <f t="shared" si="601"/>
        <v>0</v>
      </c>
      <c r="AZ1143" s="44">
        <f t="shared" si="602"/>
        <v>0</v>
      </c>
      <c r="BA1143" s="44">
        <f t="shared" si="603"/>
        <v>0</v>
      </c>
      <c r="BB1143" s="44">
        <f t="shared" si="604"/>
        <v>0</v>
      </c>
      <c r="BC1143" s="44">
        <f t="shared" si="605"/>
        <v>0</v>
      </c>
      <c r="BD1143" s="44">
        <f t="shared" si="606"/>
        <v>0</v>
      </c>
      <c r="BE1143" s="45">
        <f t="shared" si="607"/>
        <v>81.8</v>
      </c>
      <c r="BF1143" s="46"/>
      <c r="BG1143" s="47">
        <f t="shared" si="608"/>
        <v>0</v>
      </c>
      <c r="BH1143" s="47">
        <f t="shared" si="609"/>
        <v>0</v>
      </c>
      <c r="BI1143" s="47">
        <f t="shared" si="610"/>
        <v>0</v>
      </c>
      <c r="BJ1143" s="48">
        <f t="shared" si="611"/>
        <v>18</v>
      </c>
      <c r="BK1143" s="48">
        <f t="shared" si="612"/>
        <v>0.5</v>
      </c>
      <c r="BL1143" s="48">
        <f t="shared" si="613"/>
        <v>63.800000000000004</v>
      </c>
    </row>
    <row r="1144" spans="1:64" s="2" customFormat="1" ht="30" customHeight="1">
      <c r="A1144" s="29" t="str">
        <f t="shared" si="580"/>
        <v>Д</v>
      </c>
      <c r="B1144" s="29" t="str">
        <f t="shared" si="581"/>
        <v>Б</v>
      </c>
      <c r="C1144" s="59" t="s">
        <v>125</v>
      </c>
      <c r="D1144" s="31" t="str">
        <f t="shared" si="582"/>
        <v>'38.03.05</v>
      </c>
      <c r="E1144" s="32" t="str">
        <f t="shared" si="583"/>
        <v>Бизнес-информатика</v>
      </c>
      <c r="F1144" s="33" t="s">
        <v>74</v>
      </c>
      <c r="G1144" s="33" t="s">
        <v>75</v>
      </c>
      <c r="H1144" s="34" t="s">
        <v>317</v>
      </c>
      <c r="I1144" s="34"/>
      <c r="J1144" s="35" t="s">
        <v>347</v>
      </c>
      <c r="K1144" s="36">
        <v>4</v>
      </c>
      <c r="L1144" s="36">
        <v>18</v>
      </c>
      <c r="M1144" s="37" t="s">
        <v>84</v>
      </c>
      <c r="N1144" s="36"/>
      <c r="O1144" s="36"/>
      <c r="P1144" s="36">
        <v>1</v>
      </c>
      <c r="Q1144" s="37"/>
      <c r="R1144" s="36"/>
      <c r="S1144" s="36"/>
      <c r="T1144" s="36"/>
      <c r="U1144" s="36"/>
      <c r="V1144" s="36"/>
      <c r="W1144" s="39" t="str">
        <f t="shared" si="584"/>
        <v>НБИбд</v>
      </c>
      <c r="X1144" s="36" t="s">
        <v>116</v>
      </c>
      <c r="Y1144" s="36"/>
      <c r="Z1144" s="36">
        <v>1</v>
      </c>
      <c r="AA1144" s="60">
        <f t="shared" si="585"/>
        <v>23</v>
      </c>
      <c r="AB1144" s="49">
        <v>19</v>
      </c>
      <c r="AC1144" s="49">
        <v>4</v>
      </c>
      <c r="AD1144" s="40">
        <f t="shared" si="586"/>
        <v>24</v>
      </c>
      <c r="AE1144" s="41">
        <f t="shared" si="587"/>
        <v>0.95833333333333337</v>
      </c>
      <c r="AF1144" s="41">
        <f t="shared" si="588"/>
        <v>0.95833333333333337</v>
      </c>
      <c r="AG1144" s="42" t="s">
        <v>93</v>
      </c>
      <c r="AH1144" s="37" t="s">
        <v>81</v>
      </c>
      <c r="AI1144" s="37" t="s">
        <v>82</v>
      </c>
      <c r="AJ1144" s="61" t="s">
        <v>325</v>
      </c>
      <c r="AK1144" s="37"/>
      <c r="AL1144" s="44">
        <f t="shared" si="589"/>
        <v>0</v>
      </c>
      <c r="AM1144" s="44">
        <f t="shared" si="590"/>
        <v>17.25</v>
      </c>
      <c r="AN1144" s="44">
        <f t="shared" si="591"/>
        <v>0</v>
      </c>
      <c r="AO1144" s="44">
        <f t="shared" si="592"/>
        <v>0</v>
      </c>
      <c r="AP1144" s="44">
        <f t="shared" si="593"/>
        <v>0</v>
      </c>
      <c r="AQ1144" s="44">
        <f t="shared" si="594"/>
        <v>0</v>
      </c>
      <c r="AR1144" s="44">
        <f t="shared" si="595"/>
        <v>0</v>
      </c>
      <c r="AS1144" s="44">
        <f t="shared" si="596"/>
        <v>0</v>
      </c>
      <c r="AT1144" s="44">
        <f t="shared" si="597"/>
        <v>0</v>
      </c>
      <c r="AU1144" s="44">
        <f t="shared" si="598"/>
        <v>0</v>
      </c>
      <c r="AV1144" s="44">
        <f>IF(M1144="ПП",РПП*AA1144*(U1144/1.5),IF(M1144="ВП",ВПр*AA1144*(U1144/1.5),IF(M1144="РПА",РПА*AA1144*(U1144/1.5),IF(M1144="КПА",кпа*AA1144*(U1144/1.5),0))))</f>
        <v>0</v>
      </c>
      <c r="AW1144" s="44">
        <f t="shared" si="599"/>
        <v>0</v>
      </c>
      <c r="AX1144" s="44">
        <f t="shared" si="600"/>
        <v>0</v>
      </c>
      <c r="AY1144" s="44">
        <f t="shared" si="601"/>
        <v>0</v>
      </c>
      <c r="AZ1144" s="44">
        <f t="shared" si="602"/>
        <v>0</v>
      </c>
      <c r="BA1144" s="44">
        <f t="shared" si="603"/>
        <v>0</v>
      </c>
      <c r="BB1144" s="44">
        <f t="shared" si="604"/>
        <v>0</v>
      </c>
      <c r="BC1144" s="44">
        <f t="shared" si="605"/>
        <v>0</v>
      </c>
      <c r="BD1144" s="44">
        <f t="shared" si="606"/>
        <v>0</v>
      </c>
      <c r="BE1144" s="45">
        <f t="shared" si="607"/>
        <v>17.25</v>
      </c>
      <c r="BF1144" s="46"/>
      <c r="BG1144" s="47">
        <f t="shared" si="608"/>
        <v>0</v>
      </c>
      <c r="BH1144" s="47">
        <f t="shared" si="609"/>
        <v>0</v>
      </c>
      <c r="BI1144" s="47">
        <f t="shared" si="610"/>
        <v>0</v>
      </c>
      <c r="BJ1144" s="48">
        <f t="shared" si="611"/>
        <v>17.25</v>
      </c>
      <c r="BK1144" s="48">
        <f t="shared" si="612"/>
        <v>0.5</v>
      </c>
      <c r="BL1144" s="48">
        <f t="shared" si="613"/>
        <v>0</v>
      </c>
    </row>
    <row r="1145" spans="1:64" s="2" customFormat="1" ht="30" customHeight="1">
      <c r="A1145" s="29" t="str">
        <f t="shared" si="580"/>
        <v>Д</v>
      </c>
      <c r="B1145" s="29" t="str">
        <f t="shared" si="581"/>
        <v>Б</v>
      </c>
      <c r="C1145" s="59" t="s">
        <v>125</v>
      </c>
      <c r="D1145" s="31" t="str">
        <f t="shared" si="582"/>
        <v>'38.03.05</v>
      </c>
      <c r="E1145" s="32" t="str">
        <f t="shared" si="583"/>
        <v>Бизнес-информатика</v>
      </c>
      <c r="F1145" s="33" t="s">
        <v>74</v>
      </c>
      <c r="G1145" s="33" t="s">
        <v>75</v>
      </c>
      <c r="H1145" s="34" t="s">
        <v>317</v>
      </c>
      <c r="I1145" s="34"/>
      <c r="J1145" s="35" t="s">
        <v>347</v>
      </c>
      <c r="K1145" s="36">
        <v>4</v>
      </c>
      <c r="L1145" s="36">
        <v>18</v>
      </c>
      <c r="M1145" s="37" t="s">
        <v>84</v>
      </c>
      <c r="N1145" s="36"/>
      <c r="O1145" s="36"/>
      <c r="P1145" s="36">
        <v>1</v>
      </c>
      <c r="Q1145" s="37"/>
      <c r="R1145" s="36"/>
      <c r="S1145" s="36"/>
      <c r="T1145" s="36"/>
      <c r="U1145" s="36"/>
      <c r="V1145" s="36"/>
      <c r="W1145" s="39" t="str">
        <f t="shared" si="584"/>
        <v>НБИбд</v>
      </c>
      <c r="X1145" s="36" t="s">
        <v>133</v>
      </c>
      <c r="Y1145" s="36"/>
      <c r="Z1145" s="36">
        <v>1</v>
      </c>
      <c r="AA1145" s="60">
        <f t="shared" si="585"/>
        <v>24</v>
      </c>
      <c r="AB1145" s="49">
        <v>19</v>
      </c>
      <c r="AC1145" s="49">
        <v>5</v>
      </c>
      <c r="AD1145" s="40">
        <f t="shared" si="586"/>
        <v>24</v>
      </c>
      <c r="AE1145" s="41">
        <f t="shared" si="587"/>
        <v>1</v>
      </c>
      <c r="AF1145" s="41">
        <f t="shared" si="588"/>
        <v>1</v>
      </c>
      <c r="AG1145" s="42" t="s">
        <v>93</v>
      </c>
      <c r="AH1145" s="37" t="s">
        <v>81</v>
      </c>
      <c r="AI1145" s="37" t="s">
        <v>82</v>
      </c>
      <c r="AJ1145" s="61" t="s">
        <v>325</v>
      </c>
      <c r="AK1145" s="37"/>
      <c r="AL1145" s="44">
        <f t="shared" si="589"/>
        <v>0</v>
      </c>
      <c r="AM1145" s="44">
        <f t="shared" si="590"/>
        <v>18</v>
      </c>
      <c r="AN1145" s="44">
        <f t="shared" si="591"/>
        <v>0</v>
      </c>
      <c r="AO1145" s="44">
        <f t="shared" si="592"/>
        <v>0</v>
      </c>
      <c r="AP1145" s="44">
        <f t="shared" si="593"/>
        <v>0</v>
      </c>
      <c r="AQ1145" s="44">
        <f t="shared" si="594"/>
        <v>0</v>
      </c>
      <c r="AR1145" s="44">
        <f t="shared" si="595"/>
        <v>0</v>
      </c>
      <c r="AS1145" s="44">
        <f t="shared" si="596"/>
        <v>0</v>
      </c>
      <c r="AT1145" s="44">
        <f t="shared" si="597"/>
        <v>0</v>
      </c>
      <c r="AU1145" s="44">
        <f t="shared" si="598"/>
        <v>0</v>
      </c>
      <c r="AV1145" s="44">
        <f>IF(M1145="ПП",РПП*AA1145*(U1145/1.5),IF(M1145="ВП",ВПр*AA1145*(U1145/1.5),IF(M1145="РПА",РПА*AA1145*(U1145/1.5),IF(M1145="КПА",кпа*AA1145*(U1145/1.5),0))))</f>
        <v>0</v>
      </c>
      <c r="AW1145" s="44">
        <f t="shared" si="599"/>
        <v>0</v>
      </c>
      <c r="AX1145" s="44">
        <f t="shared" si="600"/>
        <v>0</v>
      </c>
      <c r="AY1145" s="44">
        <f t="shared" si="601"/>
        <v>0</v>
      </c>
      <c r="AZ1145" s="44">
        <f t="shared" si="602"/>
        <v>0</v>
      </c>
      <c r="BA1145" s="44">
        <f t="shared" si="603"/>
        <v>0</v>
      </c>
      <c r="BB1145" s="44">
        <f t="shared" si="604"/>
        <v>0</v>
      </c>
      <c r="BC1145" s="44">
        <f t="shared" si="605"/>
        <v>0</v>
      </c>
      <c r="BD1145" s="44">
        <f t="shared" si="606"/>
        <v>0</v>
      </c>
      <c r="BE1145" s="45">
        <f t="shared" si="607"/>
        <v>18</v>
      </c>
      <c r="BF1145" s="46"/>
      <c r="BG1145" s="47">
        <f t="shared" si="608"/>
        <v>0</v>
      </c>
      <c r="BH1145" s="47">
        <f t="shared" si="609"/>
        <v>0</v>
      </c>
      <c r="BI1145" s="47">
        <f t="shared" si="610"/>
        <v>0</v>
      </c>
      <c r="BJ1145" s="48">
        <f t="shared" si="611"/>
        <v>18</v>
      </c>
      <c r="BK1145" s="48">
        <f t="shared" si="612"/>
        <v>0.5</v>
      </c>
      <c r="BL1145" s="48">
        <f t="shared" si="613"/>
        <v>0</v>
      </c>
    </row>
    <row r="1146" spans="1:64" s="2" customFormat="1" ht="30" customHeight="1">
      <c r="A1146" s="29" t="str">
        <f t="shared" si="580"/>
        <v>Д</v>
      </c>
      <c r="B1146" s="29" t="str">
        <f t="shared" si="581"/>
        <v>Б</v>
      </c>
      <c r="C1146" s="59" t="s">
        <v>125</v>
      </c>
      <c r="D1146" s="31" t="str">
        <f t="shared" si="582"/>
        <v>'38.03.05</v>
      </c>
      <c r="E1146" s="32" t="str">
        <f t="shared" si="583"/>
        <v>Бизнес-информатика</v>
      </c>
      <c r="F1146" s="33" t="s">
        <v>74</v>
      </c>
      <c r="G1146" s="33" t="s">
        <v>75</v>
      </c>
      <c r="H1146" s="34" t="s">
        <v>317</v>
      </c>
      <c r="I1146" s="34"/>
      <c r="J1146" s="35" t="s">
        <v>347</v>
      </c>
      <c r="K1146" s="36">
        <v>4</v>
      </c>
      <c r="L1146" s="36">
        <v>18</v>
      </c>
      <c r="M1146" s="37" t="s">
        <v>84</v>
      </c>
      <c r="N1146" s="36"/>
      <c r="O1146" s="36"/>
      <c r="P1146" s="36">
        <v>1</v>
      </c>
      <c r="Q1146" s="37"/>
      <c r="R1146" s="36"/>
      <c r="S1146" s="36"/>
      <c r="T1146" s="36"/>
      <c r="U1146" s="36"/>
      <c r="V1146" s="36"/>
      <c r="W1146" s="39" t="str">
        <f t="shared" si="584"/>
        <v>НБИбд</v>
      </c>
      <c r="X1146" s="36" t="s">
        <v>134</v>
      </c>
      <c r="Y1146" s="36"/>
      <c r="Z1146" s="36">
        <v>1</v>
      </c>
      <c r="AA1146" s="60">
        <f t="shared" si="585"/>
        <v>23</v>
      </c>
      <c r="AB1146" s="49">
        <v>18</v>
      </c>
      <c r="AC1146" s="49">
        <v>5</v>
      </c>
      <c r="AD1146" s="40">
        <f t="shared" si="586"/>
        <v>24</v>
      </c>
      <c r="AE1146" s="41">
        <f t="shared" si="587"/>
        <v>0.95833333333333337</v>
      </c>
      <c r="AF1146" s="41">
        <f t="shared" si="588"/>
        <v>0.95833333333333337</v>
      </c>
      <c r="AG1146" s="42" t="s">
        <v>93</v>
      </c>
      <c r="AH1146" s="37" t="s">
        <v>81</v>
      </c>
      <c r="AI1146" s="37" t="s">
        <v>82</v>
      </c>
      <c r="AJ1146" s="61" t="s">
        <v>325</v>
      </c>
      <c r="AK1146" s="37"/>
      <c r="AL1146" s="44">
        <f t="shared" si="589"/>
        <v>0</v>
      </c>
      <c r="AM1146" s="44">
        <f t="shared" si="590"/>
        <v>17.25</v>
      </c>
      <c r="AN1146" s="44">
        <f t="shared" si="591"/>
        <v>0</v>
      </c>
      <c r="AO1146" s="44">
        <f t="shared" si="592"/>
        <v>0</v>
      </c>
      <c r="AP1146" s="44">
        <f t="shared" si="593"/>
        <v>0</v>
      </c>
      <c r="AQ1146" s="44">
        <f t="shared" si="594"/>
        <v>0</v>
      </c>
      <c r="AR1146" s="44">
        <f t="shared" si="595"/>
        <v>0</v>
      </c>
      <c r="AS1146" s="44">
        <f t="shared" si="596"/>
        <v>0</v>
      </c>
      <c r="AT1146" s="44">
        <f t="shared" si="597"/>
        <v>0</v>
      </c>
      <c r="AU1146" s="44">
        <f t="shared" si="598"/>
        <v>0</v>
      </c>
      <c r="AV1146" s="44">
        <f>IF(M1146="ПП",РПП*AA1146*(U1146/1.5),IF(M1146="ВП",ВПр*AA1146*(U1146/1.5),IF(M1146="РПА",РПА*AA1146*(U1146/1.5),IF(M1146="КПА",кпа*AA1146*(U1146/1.5),0))))</f>
        <v>0</v>
      </c>
      <c r="AW1146" s="44">
        <f t="shared" si="599"/>
        <v>0</v>
      </c>
      <c r="AX1146" s="44">
        <f t="shared" si="600"/>
        <v>0</v>
      </c>
      <c r="AY1146" s="44">
        <f t="shared" si="601"/>
        <v>0</v>
      </c>
      <c r="AZ1146" s="44">
        <f t="shared" si="602"/>
        <v>0</v>
      </c>
      <c r="BA1146" s="44">
        <f t="shared" si="603"/>
        <v>0</v>
      </c>
      <c r="BB1146" s="44">
        <f t="shared" si="604"/>
        <v>0</v>
      </c>
      <c r="BC1146" s="44">
        <f t="shared" si="605"/>
        <v>0</v>
      </c>
      <c r="BD1146" s="44">
        <f t="shared" si="606"/>
        <v>0</v>
      </c>
      <c r="BE1146" s="45">
        <f t="shared" si="607"/>
        <v>17.25</v>
      </c>
      <c r="BF1146" s="46"/>
      <c r="BG1146" s="47">
        <f t="shared" si="608"/>
        <v>0</v>
      </c>
      <c r="BH1146" s="47">
        <f t="shared" si="609"/>
        <v>0</v>
      </c>
      <c r="BI1146" s="47">
        <f t="shared" si="610"/>
        <v>0</v>
      </c>
      <c r="BJ1146" s="48">
        <f t="shared" si="611"/>
        <v>17.25</v>
      </c>
      <c r="BK1146" s="48">
        <f t="shared" si="612"/>
        <v>0.5</v>
      </c>
      <c r="BL1146" s="48">
        <f t="shared" si="613"/>
        <v>0</v>
      </c>
    </row>
    <row r="1147" spans="1:64" s="2" customFormat="1" ht="30" customHeight="1">
      <c r="A1147" s="29" t="str">
        <f t="shared" si="580"/>
        <v>Д</v>
      </c>
      <c r="B1147" s="29" t="str">
        <f t="shared" si="581"/>
        <v>Б</v>
      </c>
      <c r="C1147" s="59" t="s">
        <v>125</v>
      </c>
      <c r="D1147" s="31" t="str">
        <f t="shared" si="582"/>
        <v>'38.03.05</v>
      </c>
      <c r="E1147" s="32" t="str">
        <f t="shared" si="583"/>
        <v>Бизнес-информатика</v>
      </c>
      <c r="F1147" s="33" t="s">
        <v>74</v>
      </c>
      <c r="G1147" s="33" t="s">
        <v>75</v>
      </c>
      <c r="H1147" s="34" t="s">
        <v>317</v>
      </c>
      <c r="I1147" s="34"/>
      <c r="J1147" s="35" t="s">
        <v>348</v>
      </c>
      <c r="K1147" s="36">
        <v>4</v>
      </c>
      <c r="L1147" s="36">
        <v>18</v>
      </c>
      <c r="M1147" s="37" t="s">
        <v>78</v>
      </c>
      <c r="N1147" s="36">
        <v>1</v>
      </c>
      <c r="O1147" s="36"/>
      <c r="P1147" s="36"/>
      <c r="Q1147" s="37" t="s">
        <v>91</v>
      </c>
      <c r="R1147" s="36"/>
      <c r="S1147" s="36"/>
      <c r="T1147" s="36"/>
      <c r="U1147" s="36"/>
      <c r="V1147" s="36"/>
      <c r="W1147" s="39" t="str">
        <f t="shared" si="584"/>
        <v>НБИбд</v>
      </c>
      <c r="X1147" s="36" t="s">
        <v>324</v>
      </c>
      <c r="Y1147" s="36">
        <v>6</v>
      </c>
      <c r="Z1147" s="36">
        <v>3</v>
      </c>
      <c r="AA1147" s="60">
        <f t="shared" si="585"/>
        <v>70</v>
      </c>
      <c r="AB1147" s="36">
        <v>56</v>
      </c>
      <c r="AC1147" s="36">
        <v>14</v>
      </c>
      <c r="AD1147" s="40">
        <f t="shared" si="586"/>
        <v>70</v>
      </c>
      <c r="AE1147" s="41">
        <f t="shared" si="587"/>
        <v>1</v>
      </c>
      <c r="AF1147" s="41">
        <f t="shared" si="588"/>
        <v>1</v>
      </c>
      <c r="AG1147" s="42" t="s">
        <v>93</v>
      </c>
      <c r="AH1147" s="37" t="s">
        <v>81</v>
      </c>
      <c r="AI1147" s="37" t="s">
        <v>94</v>
      </c>
      <c r="AJ1147" s="61" t="s">
        <v>320</v>
      </c>
      <c r="AK1147" s="37"/>
      <c r="AL1147" s="44">
        <f t="shared" si="589"/>
        <v>18</v>
      </c>
      <c r="AM1147" s="44">
        <f t="shared" si="590"/>
        <v>0</v>
      </c>
      <c r="AN1147" s="44">
        <f t="shared" si="591"/>
        <v>0</v>
      </c>
      <c r="AO1147" s="44">
        <f t="shared" si="592"/>
        <v>23.1</v>
      </c>
      <c r="AP1147" s="44">
        <f t="shared" si="593"/>
        <v>35</v>
      </c>
      <c r="AQ1147" s="44">
        <f t="shared" si="594"/>
        <v>3</v>
      </c>
      <c r="AR1147" s="44">
        <f t="shared" si="595"/>
        <v>2.7</v>
      </c>
      <c r="AS1147" s="44">
        <f t="shared" si="596"/>
        <v>0</v>
      </c>
      <c r="AT1147" s="44">
        <f t="shared" si="597"/>
        <v>0</v>
      </c>
      <c r="AU1147" s="44">
        <f t="shared" si="598"/>
        <v>0</v>
      </c>
      <c r="AV1147" s="44">
        <f>IF(M1147="ПП",РПП*AA1147*(U1147/1.5),IF(M1147="ВП",ВПр*AA1147*(U1147/1.5),IF(M1147="РПА",РПА*AA1147*(U1147/1.5),IF(M1147="КПА",кпа*AA1147*(U1147/1.5),0))))</f>
        <v>0</v>
      </c>
      <c r="AW1147" s="44">
        <f t="shared" si="599"/>
        <v>0</v>
      </c>
      <c r="AX1147" s="44">
        <f t="shared" si="600"/>
        <v>0</v>
      </c>
      <c r="AY1147" s="44">
        <f t="shared" si="601"/>
        <v>0</v>
      </c>
      <c r="AZ1147" s="44">
        <f t="shared" si="602"/>
        <v>0</v>
      </c>
      <c r="BA1147" s="44">
        <f t="shared" si="603"/>
        <v>0</v>
      </c>
      <c r="BB1147" s="44">
        <f t="shared" si="604"/>
        <v>0</v>
      </c>
      <c r="BC1147" s="44">
        <f t="shared" si="605"/>
        <v>0</v>
      </c>
      <c r="BD1147" s="44">
        <f t="shared" si="606"/>
        <v>0</v>
      </c>
      <c r="BE1147" s="45">
        <f t="shared" si="607"/>
        <v>81.8</v>
      </c>
      <c r="BF1147" s="46"/>
      <c r="BG1147" s="47">
        <f t="shared" si="608"/>
        <v>0</v>
      </c>
      <c r="BH1147" s="47">
        <f t="shared" si="609"/>
        <v>0</v>
      </c>
      <c r="BI1147" s="47">
        <f t="shared" si="610"/>
        <v>0</v>
      </c>
      <c r="BJ1147" s="48">
        <f t="shared" si="611"/>
        <v>18</v>
      </c>
      <c r="BK1147" s="48">
        <f t="shared" si="612"/>
        <v>0.5</v>
      </c>
      <c r="BL1147" s="48">
        <f t="shared" si="613"/>
        <v>63.800000000000004</v>
      </c>
    </row>
    <row r="1148" spans="1:64" s="2" customFormat="1" ht="30" customHeight="1">
      <c r="A1148" s="29" t="str">
        <f t="shared" si="580"/>
        <v>Д</v>
      </c>
      <c r="B1148" s="29" t="str">
        <f t="shared" si="581"/>
        <v>Б</v>
      </c>
      <c r="C1148" s="59" t="s">
        <v>125</v>
      </c>
      <c r="D1148" s="31" t="str">
        <f t="shared" si="582"/>
        <v>'38.03.05</v>
      </c>
      <c r="E1148" s="32" t="str">
        <f t="shared" si="583"/>
        <v>Бизнес-информатика</v>
      </c>
      <c r="F1148" s="33" t="s">
        <v>74</v>
      </c>
      <c r="G1148" s="33" t="s">
        <v>75</v>
      </c>
      <c r="H1148" s="34" t="s">
        <v>317</v>
      </c>
      <c r="I1148" s="34"/>
      <c r="J1148" s="35" t="s">
        <v>348</v>
      </c>
      <c r="K1148" s="36">
        <v>4</v>
      </c>
      <c r="L1148" s="36">
        <v>18</v>
      </c>
      <c r="M1148" s="37" t="s">
        <v>108</v>
      </c>
      <c r="N1148" s="36"/>
      <c r="O1148" s="36">
        <v>1</v>
      </c>
      <c r="P1148" s="36"/>
      <c r="Q1148" s="37"/>
      <c r="R1148" s="36"/>
      <c r="S1148" s="36"/>
      <c r="T1148" s="36"/>
      <c r="U1148" s="36"/>
      <c r="V1148" s="36"/>
      <c r="W1148" s="39" t="str">
        <f t="shared" si="584"/>
        <v>НБИбд</v>
      </c>
      <c r="X1148" s="36" t="s">
        <v>116</v>
      </c>
      <c r="Y1148" s="36">
        <v>1</v>
      </c>
      <c r="Z1148" s="36">
        <v>1</v>
      </c>
      <c r="AA1148" s="60">
        <f t="shared" si="585"/>
        <v>12</v>
      </c>
      <c r="AB1148" s="49">
        <v>9</v>
      </c>
      <c r="AC1148" s="49">
        <v>3</v>
      </c>
      <c r="AD1148" s="40">
        <f t="shared" si="586"/>
        <v>12</v>
      </c>
      <c r="AE1148" s="41">
        <f t="shared" si="587"/>
        <v>1</v>
      </c>
      <c r="AF1148" s="41">
        <f t="shared" si="588"/>
        <v>1</v>
      </c>
      <c r="AG1148" s="42" t="s">
        <v>93</v>
      </c>
      <c r="AH1148" s="37" t="s">
        <v>81</v>
      </c>
      <c r="AI1148" s="37" t="s">
        <v>94</v>
      </c>
      <c r="AJ1148" s="61" t="s">
        <v>320</v>
      </c>
      <c r="AK1148" s="37"/>
      <c r="AL1148" s="44">
        <f t="shared" si="589"/>
        <v>0</v>
      </c>
      <c r="AM1148" s="44">
        <f t="shared" si="590"/>
        <v>0</v>
      </c>
      <c r="AN1148" s="44">
        <f t="shared" si="591"/>
        <v>18</v>
      </c>
      <c r="AO1148" s="44">
        <f t="shared" si="592"/>
        <v>0</v>
      </c>
      <c r="AP1148" s="44">
        <f t="shared" si="593"/>
        <v>0</v>
      </c>
      <c r="AQ1148" s="44">
        <f t="shared" si="594"/>
        <v>0</v>
      </c>
      <c r="AR1148" s="44">
        <f t="shared" si="595"/>
        <v>0</v>
      </c>
      <c r="AS1148" s="44">
        <f t="shared" si="596"/>
        <v>0</v>
      </c>
      <c r="AT1148" s="44">
        <f t="shared" si="597"/>
        <v>0</v>
      </c>
      <c r="AU1148" s="44">
        <f t="shared" si="598"/>
        <v>0</v>
      </c>
      <c r="AV1148" s="44">
        <f>IF(M1148="ПП",РПП*AA1148*(U1148/1.5),IF(M1148="ВП",ВПр*AA1148*(U1148/1.5),IF(M1148="РПА",РПА*AA1148*(U1148/1.5),IF(M1148="КПА",кпа*AA1148*(U1148/1.5),0))))</f>
        <v>0</v>
      </c>
      <c r="AW1148" s="44">
        <f t="shared" si="599"/>
        <v>0</v>
      </c>
      <c r="AX1148" s="44">
        <f t="shared" si="600"/>
        <v>0</v>
      </c>
      <c r="AY1148" s="44">
        <f t="shared" si="601"/>
        <v>0</v>
      </c>
      <c r="AZ1148" s="44">
        <f t="shared" si="602"/>
        <v>0</v>
      </c>
      <c r="BA1148" s="44">
        <f t="shared" si="603"/>
        <v>0</v>
      </c>
      <c r="BB1148" s="44">
        <f t="shared" si="604"/>
        <v>0</v>
      </c>
      <c r="BC1148" s="44">
        <f t="shared" si="605"/>
        <v>0</v>
      </c>
      <c r="BD1148" s="44">
        <f t="shared" si="606"/>
        <v>0</v>
      </c>
      <c r="BE1148" s="45">
        <f t="shared" si="607"/>
        <v>18</v>
      </c>
      <c r="BF1148" s="46"/>
      <c r="BG1148" s="47">
        <f t="shared" si="608"/>
        <v>0</v>
      </c>
      <c r="BH1148" s="47">
        <f t="shared" si="609"/>
        <v>0</v>
      </c>
      <c r="BI1148" s="47">
        <f t="shared" si="610"/>
        <v>0</v>
      </c>
      <c r="BJ1148" s="48">
        <f t="shared" si="611"/>
        <v>18</v>
      </c>
      <c r="BK1148" s="48">
        <f t="shared" si="612"/>
        <v>0.5</v>
      </c>
      <c r="BL1148" s="48">
        <f t="shared" si="613"/>
        <v>0</v>
      </c>
    </row>
    <row r="1149" spans="1:64" s="2" customFormat="1" ht="30" customHeight="1">
      <c r="A1149" s="29" t="str">
        <f t="shared" si="580"/>
        <v>Д</v>
      </c>
      <c r="B1149" s="29" t="str">
        <f t="shared" si="581"/>
        <v>Б</v>
      </c>
      <c r="C1149" s="59" t="s">
        <v>125</v>
      </c>
      <c r="D1149" s="31" t="str">
        <f t="shared" si="582"/>
        <v>'38.03.05</v>
      </c>
      <c r="E1149" s="32" t="str">
        <f t="shared" si="583"/>
        <v>Бизнес-информатика</v>
      </c>
      <c r="F1149" s="33" t="s">
        <v>74</v>
      </c>
      <c r="G1149" s="33" t="s">
        <v>75</v>
      </c>
      <c r="H1149" s="34" t="s">
        <v>317</v>
      </c>
      <c r="I1149" s="34"/>
      <c r="J1149" s="35" t="s">
        <v>348</v>
      </c>
      <c r="K1149" s="36">
        <v>4</v>
      </c>
      <c r="L1149" s="36">
        <v>18</v>
      </c>
      <c r="M1149" s="37" t="s">
        <v>108</v>
      </c>
      <c r="N1149" s="36"/>
      <c r="O1149" s="36">
        <v>1</v>
      </c>
      <c r="P1149" s="36"/>
      <c r="Q1149" s="37"/>
      <c r="R1149" s="36"/>
      <c r="S1149" s="36"/>
      <c r="T1149" s="36"/>
      <c r="U1149" s="36"/>
      <c r="V1149" s="36"/>
      <c r="W1149" s="39" t="str">
        <f t="shared" si="584"/>
        <v>НБИбд</v>
      </c>
      <c r="X1149" s="36" t="s">
        <v>116</v>
      </c>
      <c r="Y1149" s="36">
        <v>1</v>
      </c>
      <c r="Z1149" s="36">
        <v>1</v>
      </c>
      <c r="AA1149" s="60">
        <f t="shared" si="585"/>
        <v>12</v>
      </c>
      <c r="AB1149" s="49">
        <v>10</v>
      </c>
      <c r="AC1149" s="49">
        <v>2</v>
      </c>
      <c r="AD1149" s="40">
        <f t="shared" si="586"/>
        <v>12</v>
      </c>
      <c r="AE1149" s="41">
        <f t="shared" si="587"/>
        <v>1</v>
      </c>
      <c r="AF1149" s="41">
        <f t="shared" si="588"/>
        <v>1</v>
      </c>
      <c r="AG1149" s="42" t="s">
        <v>93</v>
      </c>
      <c r="AH1149" s="37" t="s">
        <v>81</v>
      </c>
      <c r="AI1149" s="37" t="s">
        <v>94</v>
      </c>
      <c r="AJ1149" s="61" t="s">
        <v>320</v>
      </c>
      <c r="AK1149" s="37"/>
      <c r="AL1149" s="44">
        <f t="shared" si="589"/>
        <v>0</v>
      </c>
      <c r="AM1149" s="44">
        <f t="shared" si="590"/>
        <v>0</v>
      </c>
      <c r="AN1149" s="44">
        <f t="shared" si="591"/>
        <v>18</v>
      </c>
      <c r="AO1149" s="44">
        <f t="shared" si="592"/>
        <v>0</v>
      </c>
      <c r="AP1149" s="44">
        <f t="shared" si="593"/>
        <v>0</v>
      </c>
      <c r="AQ1149" s="44">
        <f t="shared" si="594"/>
        <v>0</v>
      </c>
      <c r="AR1149" s="44">
        <f t="shared" si="595"/>
        <v>0</v>
      </c>
      <c r="AS1149" s="44">
        <f t="shared" si="596"/>
        <v>0</v>
      </c>
      <c r="AT1149" s="44">
        <f t="shared" si="597"/>
        <v>0</v>
      </c>
      <c r="AU1149" s="44">
        <f t="shared" si="598"/>
        <v>0</v>
      </c>
      <c r="AV1149" s="44">
        <f>IF(M1149="ПП",РПП*AA1149*(U1149/1.5),IF(M1149="ВП",ВПр*AA1149*(U1149/1.5),IF(M1149="РПА",РПА*AA1149*(U1149/1.5),IF(M1149="КПА",кпа*AA1149*(U1149/1.5),0))))</f>
        <v>0</v>
      </c>
      <c r="AW1149" s="44">
        <f t="shared" si="599"/>
        <v>0</v>
      </c>
      <c r="AX1149" s="44">
        <f t="shared" si="600"/>
        <v>0</v>
      </c>
      <c r="AY1149" s="44">
        <f t="shared" si="601"/>
        <v>0</v>
      </c>
      <c r="AZ1149" s="44">
        <f t="shared" si="602"/>
        <v>0</v>
      </c>
      <c r="BA1149" s="44">
        <f t="shared" si="603"/>
        <v>0</v>
      </c>
      <c r="BB1149" s="44">
        <f t="shared" si="604"/>
        <v>0</v>
      </c>
      <c r="BC1149" s="44">
        <f t="shared" si="605"/>
        <v>0</v>
      </c>
      <c r="BD1149" s="44">
        <f t="shared" si="606"/>
        <v>0</v>
      </c>
      <c r="BE1149" s="45">
        <f t="shared" si="607"/>
        <v>18</v>
      </c>
      <c r="BF1149" s="46"/>
      <c r="BG1149" s="47">
        <f t="shared" si="608"/>
        <v>0</v>
      </c>
      <c r="BH1149" s="47">
        <f t="shared" si="609"/>
        <v>0</v>
      </c>
      <c r="BI1149" s="47">
        <f t="shared" si="610"/>
        <v>0</v>
      </c>
      <c r="BJ1149" s="48">
        <f t="shared" si="611"/>
        <v>18</v>
      </c>
      <c r="BK1149" s="48">
        <f t="shared" si="612"/>
        <v>0.5</v>
      </c>
      <c r="BL1149" s="48">
        <f t="shared" si="613"/>
        <v>0</v>
      </c>
    </row>
    <row r="1150" spans="1:64" s="2" customFormat="1" ht="30" customHeight="1">
      <c r="A1150" s="29" t="str">
        <f t="shared" si="580"/>
        <v>Д</v>
      </c>
      <c r="B1150" s="29" t="str">
        <f t="shared" si="581"/>
        <v>Б</v>
      </c>
      <c r="C1150" s="59" t="s">
        <v>125</v>
      </c>
      <c r="D1150" s="31" t="str">
        <f t="shared" si="582"/>
        <v>'38.03.05</v>
      </c>
      <c r="E1150" s="32" t="str">
        <f t="shared" si="583"/>
        <v>Бизнес-информатика</v>
      </c>
      <c r="F1150" s="33" t="s">
        <v>74</v>
      </c>
      <c r="G1150" s="33" t="s">
        <v>75</v>
      </c>
      <c r="H1150" s="34" t="s">
        <v>317</v>
      </c>
      <c r="I1150" s="34"/>
      <c r="J1150" s="35" t="s">
        <v>348</v>
      </c>
      <c r="K1150" s="36">
        <v>4</v>
      </c>
      <c r="L1150" s="36">
        <v>18</v>
      </c>
      <c r="M1150" s="37" t="s">
        <v>108</v>
      </c>
      <c r="N1150" s="36"/>
      <c r="O1150" s="36">
        <v>1</v>
      </c>
      <c r="P1150" s="36"/>
      <c r="Q1150" s="37"/>
      <c r="R1150" s="36"/>
      <c r="S1150" s="36"/>
      <c r="T1150" s="36"/>
      <c r="U1150" s="36"/>
      <c r="V1150" s="36"/>
      <c r="W1150" s="39" t="str">
        <f t="shared" si="584"/>
        <v>НБИбд</v>
      </c>
      <c r="X1150" s="36" t="s">
        <v>133</v>
      </c>
      <c r="Y1150" s="36">
        <v>1</v>
      </c>
      <c r="Z1150" s="36">
        <v>1</v>
      </c>
      <c r="AA1150" s="60">
        <f t="shared" si="585"/>
        <v>12</v>
      </c>
      <c r="AB1150" s="49">
        <v>9</v>
      </c>
      <c r="AC1150" s="49">
        <v>3</v>
      </c>
      <c r="AD1150" s="40">
        <f t="shared" si="586"/>
        <v>12</v>
      </c>
      <c r="AE1150" s="41">
        <f t="shared" si="587"/>
        <v>1</v>
      </c>
      <c r="AF1150" s="41">
        <f t="shared" si="588"/>
        <v>1</v>
      </c>
      <c r="AG1150" s="42" t="s">
        <v>93</v>
      </c>
      <c r="AH1150" s="37" t="s">
        <v>81</v>
      </c>
      <c r="AI1150" s="37" t="s">
        <v>94</v>
      </c>
      <c r="AJ1150" s="61" t="s">
        <v>320</v>
      </c>
      <c r="AK1150" s="37"/>
      <c r="AL1150" s="44">
        <f t="shared" si="589"/>
        <v>0</v>
      </c>
      <c r="AM1150" s="44">
        <f t="shared" si="590"/>
        <v>0</v>
      </c>
      <c r="AN1150" s="44">
        <f t="shared" si="591"/>
        <v>18</v>
      </c>
      <c r="AO1150" s="44">
        <f t="shared" si="592"/>
        <v>0</v>
      </c>
      <c r="AP1150" s="44">
        <f t="shared" si="593"/>
        <v>0</v>
      </c>
      <c r="AQ1150" s="44">
        <f t="shared" si="594"/>
        <v>0</v>
      </c>
      <c r="AR1150" s="44">
        <f t="shared" si="595"/>
        <v>0</v>
      </c>
      <c r="AS1150" s="44">
        <f t="shared" si="596"/>
        <v>0</v>
      </c>
      <c r="AT1150" s="44">
        <f t="shared" si="597"/>
        <v>0</v>
      </c>
      <c r="AU1150" s="44">
        <f t="shared" si="598"/>
        <v>0</v>
      </c>
      <c r="AV1150" s="44">
        <f>IF(M1150="ПП",РПП*AA1150*(U1150/1.5),IF(M1150="ВП",ВПр*AA1150*(U1150/1.5),IF(M1150="РПА",РПА*AA1150*(U1150/1.5),IF(M1150="КПА",кпа*AA1150*(U1150/1.5),0))))</f>
        <v>0</v>
      </c>
      <c r="AW1150" s="44">
        <f t="shared" si="599"/>
        <v>0</v>
      </c>
      <c r="AX1150" s="44">
        <f t="shared" si="600"/>
        <v>0</v>
      </c>
      <c r="AY1150" s="44">
        <f t="shared" si="601"/>
        <v>0</v>
      </c>
      <c r="AZ1150" s="44">
        <f t="shared" si="602"/>
        <v>0</v>
      </c>
      <c r="BA1150" s="44">
        <f t="shared" si="603"/>
        <v>0</v>
      </c>
      <c r="BB1150" s="44">
        <f t="shared" si="604"/>
        <v>0</v>
      </c>
      <c r="BC1150" s="44">
        <f t="shared" si="605"/>
        <v>0</v>
      </c>
      <c r="BD1150" s="44">
        <f t="shared" si="606"/>
        <v>0</v>
      </c>
      <c r="BE1150" s="45">
        <f t="shared" si="607"/>
        <v>18</v>
      </c>
      <c r="BF1150" s="46"/>
      <c r="BG1150" s="47">
        <f t="shared" si="608"/>
        <v>0</v>
      </c>
      <c r="BH1150" s="47">
        <f t="shared" si="609"/>
        <v>0</v>
      </c>
      <c r="BI1150" s="47">
        <f t="shared" si="610"/>
        <v>0</v>
      </c>
      <c r="BJ1150" s="48">
        <f t="shared" si="611"/>
        <v>18</v>
      </c>
      <c r="BK1150" s="48">
        <f t="shared" si="612"/>
        <v>0.5</v>
      </c>
      <c r="BL1150" s="48">
        <f t="shared" si="613"/>
        <v>0</v>
      </c>
    </row>
    <row r="1151" spans="1:64" s="2" customFormat="1" ht="30" customHeight="1">
      <c r="A1151" s="29" t="str">
        <f t="shared" si="580"/>
        <v>Д</v>
      </c>
      <c r="B1151" s="29" t="str">
        <f t="shared" si="581"/>
        <v>Б</v>
      </c>
      <c r="C1151" s="59" t="s">
        <v>125</v>
      </c>
      <c r="D1151" s="31" t="str">
        <f t="shared" si="582"/>
        <v>'38.03.05</v>
      </c>
      <c r="E1151" s="32" t="str">
        <f t="shared" si="583"/>
        <v>Бизнес-информатика</v>
      </c>
      <c r="F1151" s="33" t="s">
        <v>74</v>
      </c>
      <c r="G1151" s="33" t="s">
        <v>75</v>
      </c>
      <c r="H1151" s="34" t="s">
        <v>317</v>
      </c>
      <c r="I1151" s="34"/>
      <c r="J1151" s="35" t="s">
        <v>348</v>
      </c>
      <c r="K1151" s="36">
        <v>4</v>
      </c>
      <c r="L1151" s="36">
        <v>18</v>
      </c>
      <c r="M1151" s="37" t="s">
        <v>108</v>
      </c>
      <c r="N1151" s="36"/>
      <c r="O1151" s="36">
        <v>1</v>
      </c>
      <c r="P1151" s="36"/>
      <c r="Q1151" s="37"/>
      <c r="R1151" s="36"/>
      <c r="S1151" s="36"/>
      <c r="T1151" s="36"/>
      <c r="U1151" s="36"/>
      <c r="V1151" s="36"/>
      <c r="W1151" s="39" t="str">
        <f t="shared" si="584"/>
        <v>НБИбд</v>
      </c>
      <c r="X1151" s="36" t="s">
        <v>133</v>
      </c>
      <c r="Y1151" s="36">
        <v>1</v>
      </c>
      <c r="Z1151" s="36">
        <v>1</v>
      </c>
      <c r="AA1151" s="60">
        <f t="shared" si="585"/>
        <v>12</v>
      </c>
      <c r="AB1151" s="49">
        <v>10</v>
      </c>
      <c r="AC1151" s="49">
        <v>2</v>
      </c>
      <c r="AD1151" s="40">
        <f t="shared" si="586"/>
        <v>12</v>
      </c>
      <c r="AE1151" s="41">
        <f t="shared" si="587"/>
        <v>1</v>
      </c>
      <c r="AF1151" s="41">
        <f t="shared" si="588"/>
        <v>1</v>
      </c>
      <c r="AG1151" s="42" t="s">
        <v>93</v>
      </c>
      <c r="AH1151" s="37" t="s">
        <v>81</v>
      </c>
      <c r="AI1151" s="37" t="s">
        <v>94</v>
      </c>
      <c r="AJ1151" s="61" t="s">
        <v>320</v>
      </c>
      <c r="AK1151" s="37"/>
      <c r="AL1151" s="44">
        <f t="shared" si="589"/>
        <v>0</v>
      </c>
      <c r="AM1151" s="44">
        <f t="shared" si="590"/>
        <v>0</v>
      </c>
      <c r="AN1151" s="44">
        <f t="shared" si="591"/>
        <v>18</v>
      </c>
      <c r="AO1151" s="44">
        <f t="shared" si="592"/>
        <v>0</v>
      </c>
      <c r="AP1151" s="44">
        <f t="shared" si="593"/>
        <v>0</v>
      </c>
      <c r="AQ1151" s="44">
        <f t="shared" si="594"/>
        <v>0</v>
      </c>
      <c r="AR1151" s="44">
        <f t="shared" si="595"/>
        <v>0</v>
      </c>
      <c r="AS1151" s="44">
        <f t="shared" si="596"/>
        <v>0</v>
      </c>
      <c r="AT1151" s="44">
        <f t="shared" si="597"/>
        <v>0</v>
      </c>
      <c r="AU1151" s="44">
        <f t="shared" si="598"/>
        <v>0</v>
      </c>
      <c r="AV1151" s="44">
        <f>IF(M1151="ПП",РПП*AA1151*(U1151/1.5),IF(M1151="ВП",ВПр*AA1151*(U1151/1.5),IF(M1151="РПА",РПА*AA1151*(U1151/1.5),IF(M1151="КПА",кпа*AA1151*(U1151/1.5),0))))</f>
        <v>0</v>
      </c>
      <c r="AW1151" s="44">
        <f t="shared" si="599"/>
        <v>0</v>
      </c>
      <c r="AX1151" s="44">
        <f t="shared" si="600"/>
        <v>0</v>
      </c>
      <c r="AY1151" s="44">
        <f t="shared" si="601"/>
        <v>0</v>
      </c>
      <c r="AZ1151" s="44">
        <f t="shared" si="602"/>
        <v>0</v>
      </c>
      <c r="BA1151" s="44">
        <f t="shared" si="603"/>
        <v>0</v>
      </c>
      <c r="BB1151" s="44">
        <f t="shared" si="604"/>
        <v>0</v>
      </c>
      <c r="BC1151" s="44">
        <f t="shared" si="605"/>
        <v>0</v>
      </c>
      <c r="BD1151" s="44">
        <f t="shared" si="606"/>
        <v>0</v>
      </c>
      <c r="BE1151" s="45">
        <f t="shared" si="607"/>
        <v>18</v>
      </c>
      <c r="BF1151" s="46"/>
      <c r="BG1151" s="47">
        <f t="shared" si="608"/>
        <v>0</v>
      </c>
      <c r="BH1151" s="47">
        <f t="shared" si="609"/>
        <v>0</v>
      </c>
      <c r="BI1151" s="47">
        <f t="shared" si="610"/>
        <v>0</v>
      </c>
      <c r="BJ1151" s="48">
        <f t="shared" si="611"/>
        <v>18</v>
      </c>
      <c r="BK1151" s="48">
        <f t="shared" si="612"/>
        <v>0.5</v>
      </c>
      <c r="BL1151" s="48">
        <f t="shared" si="613"/>
        <v>0</v>
      </c>
    </row>
    <row r="1152" spans="1:64" s="2" customFormat="1" ht="30" customHeight="1">
      <c r="A1152" s="29" t="str">
        <f t="shared" si="580"/>
        <v>Д</v>
      </c>
      <c r="B1152" s="29" t="str">
        <f t="shared" si="581"/>
        <v>Б</v>
      </c>
      <c r="C1152" s="59" t="s">
        <v>125</v>
      </c>
      <c r="D1152" s="31" t="str">
        <f t="shared" si="582"/>
        <v>'38.03.05</v>
      </c>
      <c r="E1152" s="32" t="str">
        <f t="shared" si="583"/>
        <v>Бизнес-информатика</v>
      </c>
      <c r="F1152" s="33" t="s">
        <v>74</v>
      </c>
      <c r="G1152" s="33" t="s">
        <v>75</v>
      </c>
      <c r="H1152" s="34" t="s">
        <v>317</v>
      </c>
      <c r="I1152" s="34"/>
      <c r="J1152" s="35" t="s">
        <v>348</v>
      </c>
      <c r="K1152" s="36">
        <v>4</v>
      </c>
      <c r="L1152" s="36">
        <v>18</v>
      </c>
      <c r="M1152" s="37" t="s">
        <v>108</v>
      </c>
      <c r="N1152" s="36"/>
      <c r="O1152" s="36">
        <v>1</v>
      </c>
      <c r="P1152" s="36"/>
      <c r="Q1152" s="37"/>
      <c r="R1152" s="36"/>
      <c r="S1152" s="36"/>
      <c r="T1152" s="36"/>
      <c r="U1152" s="36"/>
      <c r="V1152" s="36"/>
      <c r="W1152" s="39" t="str">
        <f t="shared" si="584"/>
        <v>НБИбд</v>
      </c>
      <c r="X1152" s="36" t="s">
        <v>134</v>
      </c>
      <c r="Y1152" s="36">
        <v>1</v>
      </c>
      <c r="Z1152" s="36">
        <v>1</v>
      </c>
      <c r="AA1152" s="60">
        <f t="shared" si="585"/>
        <v>11</v>
      </c>
      <c r="AB1152" s="49">
        <v>9</v>
      </c>
      <c r="AC1152" s="49">
        <v>2</v>
      </c>
      <c r="AD1152" s="40">
        <f t="shared" si="586"/>
        <v>12</v>
      </c>
      <c r="AE1152" s="41">
        <f t="shared" si="587"/>
        <v>0.91666666666666663</v>
      </c>
      <c r="AF1152" s="41">
        <f t="shared" si="588"/>
        <v>0.91666666666666663</v>
      </c>
      <c r="AG1152" s="42" t="s">
        <v>93</v>
      </c>
      <c r="AH1152" s="37" t="s">
        <v>81</v>
      </c>
      <c r="AI1152" s="37" t="s">
        <v>94</v>
      </c>
      <c r="AJ1152" s="61" t="s">
        <v>320</v>
      </c>
      <c r="AK1152" s="37"/>
      <c r="AL1152" s="44">
        <f t="shared" si="589"/>
        <v>0</v>
      </c>
      <c r="AM1152" s="44">
        <f t="shared" si="590"/>
        <v>0</v>
      </c>
      <c r="AN1152" s="44">
        <f t="shared" si="591"/>
        <v>16.5</v>
      </c>
      <c r="AO1152" s="44">
        <f t="shared" si="592"/>
        <v>0</v>
      </c>
      <c r="AP1152" s="44">
        <f t="shared" si="593"/>
        <v>0</v>
      </c>
      <c r="AQ1152" s="44">
        <f t="shared" si="594"/>
        <v>0</v>
      </c>
      <c r="AR1152" s="44">
        <f t="shared" si="595"/>
        <v>0</v>
      </c>
      <c r="AS1152" s="44">
        <f t="shared" si="596"/>
        <v>0</v>
      </c>
      <c r="AT1152" s="44">
        <f t="shared" si="597"/>
        <v>0</v>
      </c>
      <c r="AU1152" s="44">
        <f t="shared" si="598"/>
        <v>0</v>
      </c>
      <c r="AV1152" s="44">
        <f>IF(M1152="ПП",РПП*AA1152*(U1152/1.5),IF(M1152="ВП",ВПр*AA1152*(U1152/1.5),IF(M1152="РПА",РПА*AA1152*(U1152/1.5),IF(M1152="КПА",кпа*AA1152*(U1152/1.5),0))))</f>
        <v>0</v>
      </c>
      <c r="AW1152" s="44">
        <f t="shared" si="599"/>
        <v>0</v>
      </c>
      <c r="AX1152" s="44">
        <f t="shared" si="600"/>
        <v>0</v>
      </c>
      <c r="AY1152" s="44">
        <f t="shared" si="601"/>
        <v>0</v>
      </c>
      <c r="AZ1152" s="44">
        <f t="shared" si="602"/>
        <v>0</v>
      </c>
      <c r="BA1152" s="44">
        <f t="shared" si="603"/>
        <v>0</v>
      </c>
      <c r="BB1152" s="44">
        <f t="shared" si="604"/>
        <v>0</v>
      </c>
      <c r="BC1152" s="44">
        <f t="shared" si="605"/>
        <v>0</v>
      </c>
      <c r="BD1152" s="44">
        <f t="shared" si="606"/>
        <v>0</v>
      </c>
      <c r="BE1152" s="45">
        <f t="shared" si="607"/>
        <v>16.5</v>
      </c>
      <c r="BF1152" s="46"/>
      <c r="BG1152" s="47">
        <f t="shared" si="608"/>
        <v>0</v>
      </c>
      <c r="BH1152" s="47">
        <f t="shared" si="609"/>
        <v>0</v>
      </c>
      <c r="BI1152" s="47">
        <f t="shared" si="610"/>
        <v>0</v>
      </c>
      <c r="BJ1152" s="48">
        <f t="shared" si="611"/>
        <v>16.5</v>
      </c>
      <c r="BK1152" s="48">
        <f t="shared" si="612"/>
        <v>0.5</v>
      </c>
      <c r="BL1152" s="48">
        <f t="shared" si="613"/>
        <v>0</v>
      </c>
    </row>
    <row r="1153" spans="1:64" s="2" customFormat="1" ht="30" customHeight="1">
      <c r="A1153" s="29" t="str">
        <f t="shared" si="580"/>
        <v>Д</v>
      </c>
      <c r="B1153" s="29" t="str">
        <f t="shared" si="581"/>
        <v>Б</v>
      </c>
      <c r="C1153" s="59" t="s">
        <v>125</v>
      </c>
      <c r="D1153" s="31" t="str">
        <f t="shared" si="582"/>
        <v>'38.03.05</v>
      </c>
      <c r="E1153" s="32" t="str">
        <f t="shared" si="583"/>
        <v>Бизнес-информатика</v>
      </c>
      <c r="F1153" s="33" t="s">
        <v>74</v>
      </c>
      <c r="G1153" s="33" t="s">
        <v>75</v>
      </c>
      <c r="H1153" s="34" t="s">
        <v>317</v>
      </c>
      <c r="I1153" s="34"/>
      <c r="J1153" s="35" t="s">
        <v>348</v>
      </c>
      <c r="K1153" s="36">
        <v>4</v>
      </c>
      <c r="L1153" s="36">
        <v>18</v>
      </c>
      <c r="M1153" s="37" t="s">
        <v>108</v>
      </c>
      <c r="N1153" s="36"/>
      <c r="O1153" s="36">
        <v>1</v>
      </c>
      <c r="P1153" s="36"/>
      <c r="Q1153" s="37"/>
      <c r="R1153" s="36"/>
      <c r="S1153" s="36"/>
      <c r="T1153" s="36"/>
      <c r="U1153" s="36"/>
      <c r="V1153" s="36"/>
      <c r="W1153" s="39" t="str">
        <f t="shared" si="584"/>
        <v>НБИбд</v>
      </c>
      <c r="X1153" s="36" t="s">
        <v>134</v>
      </c>
      <c r="Y1153" s="36">
        <v>1</v>
      </c>
      <c r="Z1153" s="36">
        <v>1</v>
      </c>
      <c r="AA1153" s="60">
        <f t="shared" si="585"/>
        <v>11</v>
      </c>
      <c r="AB1153" s="49">
        <v>9</v>
      </c>
      <c r="AC1153" s="49">
        <v>2</v>
      </c>
      <c r="AD1153" s="40">
        <f t="shared" si="586"/>
        <v>12</v>
      </c>
      <c r="AE1153" s="41">
        <f t="shared" si="587"/>
        <v>0.91666666666666663</v>
      </c>
      <c r="AF1153" s="41">
        <f t="shared" si="588"/>
        <v>0.91666666666666663</v>
      </c>
      <c r="AG1153" s="42" t="s">
        <v>93</v>
      </c>
      <c r="AH1153" s="37" t="s">
        <v>81</v>
      </c>
      <c r="AI1153" s="37" t="s">
        <v>94</v>
      </c>
      <c r="AJ1153" s="61" t="s">
        <v>320</v>
      </c>
      <c r="AK1153" s="37"/>
      <c r="AL1153" s="44">
        <f t="shared" si="589"/>
        <v>0</v>
      </c>
      <c r="AM1153" s="44">
        <f t="shared" si="590"/>
        <v>0</v>
      </c>
      <c r="AN1153" s="44">
        <f t="shared" si="591"/>
        <v>16.5</v>
      </c>
      <c r="AO1153" s="44">
        <f t="shared" si="592"/>
        <v>0</v>
      </c>
      <c r="AP1153" s="44">
        <f t="shared" si="593"/>
        <v>0</v>
      </c>
      <c r="AQ1153" s="44">
        <f t="shared" si="594"/>
        <v>0</v>
      </c>
      <c r="AR1153" s="44">
        <f t="shared" si="595"/>
        <v>0</v>
      </c>
      <c r="AS1153" s="44">
        <f t="shared" si="596"/>
        <v>0</v>
      </c>
      <c r="AT1153" s="44">
        <f t="shared" si="597"/>
        <v>0</v>
      </c>
      <c r="AU1153" s="44">
        <f t="shared" si="598"/>
        <v>0</v>
      </c>
      <c r="AV1153" s="44">
        <f>IF(M1153="ПП",РПП*AA1153*(U1153/1.5),IF(M1153="ВП",ВПр*AA1153*(U1153/1.5),IF(M1153="РПА",РПА*AA1153*(U1153/1.5),IF(M1153="КПА",кпа*AA1153*(U1153/1.5),0))))</f>
        <v>0</v>
      </c>
      <c r="AW1153" s="44">
        <f t="shared" si="599"/>
        <v>0</v>
      </c>
      <c r="AX1153" s="44">
        <f t="shared" si="600"/>
        <v>0</v>
      </c>
      <c r="AY1153" s="44">
        <f t="shared" si="601"/>
        <v>0</v>
      </c>
      <c r="AZ1153" s="44">
        <f t="shared" si="602"/>
        <v>0</v>
      </c>
      <c r="BA1153" s="44">
        <f t="shared" si="603"/>
        <v>0</v>
      </c>
      <c r="BB1153" s="44">
        <f t="shared" si="604"/>
        <v>0</v>
      </c>
      <c r="BC1153" s="44">
        <f t="shared" si="605"/>
        <v>0</v>
      </c>
      <c r="BD1153" s="44">
        <f t="shared" si="606"/>
        <v>0</v>
      </c>
      <c r="BE1153" s="45">
        <f t="shared" si="607"/>
        <v>16.5</v>
      </c>
      <c r="BF1153" s="46"/>
      <c r="BG1153" s="47">
        <f t="shared" si="608"/>
        <v>0</v>
      </c>
      <c r="BH1153" s="47">
        <f t="shared" si="609"/>
        <v>0</v>
      </c>
      <c r="BI1153" s="47">
        <f t="shared" si="610"/>
        <v>0</v>
      </c>
      <c r="BJ1153" s="48">
        <f t="shared" si="611"/>
        <v>16.5</v>
      </c>
      <c r="BK1153" s="48">
        <f t="shared" si="612"/>
        <v>0.5</v>
      </c>
      <c r="BL1153" s="48">
        <f t="shared" si="613"/>
        <v>0</v>
      </c>
    </row>
    <row r="1154" spans="1:64" s="2" customFormat="1" ht="30" customHeight="1">
      <c r="A1154" s="29" t="str">
        <f t="shared" si="580"/>
        <v>Д</v>
      </c>
      <c r="B1154" s="29" t="str">
        <f t="shared" si="581"/>
        <v>Б</v>
      </c>
      <c r="C1154" s="59" t="s">
        <v>125</v>
      </c>
      <c r="D1154" s="31" t="str">
        <f t="shared" si="582"/>
        <v>'38.03.05</v>
      </c>
      <c r="E1154" s="32" t="str">
        <f t="shared" si="583"/>
        <v>Бизнес-информатика</v>
      </c>
      <c r="F1154" s="33" t="s">
        <v>74</v>
      </c>
      <c r="G1154" s="33" t="s">
        <v>75</v>
      </c>
      <c r="H1154" s="34" t="s">
        <v>317</v>
      </c>
      <c r="I1154" s="34"/>
      <c r="J1154" s="35" t="s">
        <v>349</v>
      </c>
      <c r="K1154" s="36">
        <v>4</v>
      </c>
      <c r="L1154" s="36">
        <v>18</v>
      </c>
      <c r="M1154" s="37" t="s">
        <v>78</v>
      </c>
      <c r="N1154" s="36">
        <v>1</v>
      </c>
      <c r="O1154" s="36"/>
      <c r="P1154" s="36"/>
      <c r="Q1154" s="37"/>
      <c r="R1154" s="36"/>
      <c r="S1154" s="36"/>
      <c r="T1154" s="36"/>
      <c r="U1154" s="36"/>
      <c r="V1154" s="36"/>
      <c r="W1154" s="39" t="str">
        <f t="shared" si="584"/>
        <v>НБИбд</v>
      </c>
      <c r="X1154" s="36" t="s">
        <v>324</v>
      </c>
      <c r="Y1154" s="36">
        <v>6</v>
      </c>
      <c r="Z1154" s="36">
        <v>3</v>
      </c>
      <c r="AA1154" s="60">
        <f t="shared" si="585"/>
        <v>70</v>
      </c>
      <c r="AB1154" s="36">
        <v>56</v>
      </c>
      <c r="AC1154" s="36">
        <v>14</v>
      </c>
      <c r="AD1154" s="40">
        <f t="shared" si="586"/>
        <v>70</v>
      </c>
      <c r="AE1154" s="41">
        <f t="shared" si="587"/>
        <v>1</v>
      </c>
      <c r="AF1154" s="41">
        <f t="shared" si="588"/>
        <v>1</v>
      </c>
      <c r="AG1154" s="42" t="s">
        <v>93</v>
      </c>
      <c r="AH1154" s="37" t="s">
        <v>81</v>
      </c>
      <c r="AI1154" s="37" t="s">
        <v>82</v>
      </c>
      <c r="AJ1154" s="61" t="s">
        <v>350</v>
      </c>
      <c r="AK1154" s="37"/>
      <c r="AL1154" s="44">
        <f t="shared" si="589"/>
        <v>18</v>
      </c>
      <c r="AM1154" s="44">
        <f t="shared" si="590"/>
        <v>0</v>
      </c>
      <c r="AN1154" s="44">
        <f t="shared" si="591"/>
        <v>0</v>
      </c>
      <c r="AO1154" s="44">
        <f t="shared" si="592"/>
        <v>0</v>
      </c>
      <c r="AP1154" s="44">
        <f t="shared" si="593"/>
        <v>0</v>
      </c>
      <c r="AQ1154" s="44">
        <f t="shared" si="594"/>
        <v>0</v>
      </c>
      <c r="AR1154" s="44">
        <f t="shared" si="595"/>
        <v>2.7</v>
      </c>
      <c r="AS1154" s="44">
        <f t="shared" si="596"/>
        <v>0</v>
      </c>
      <c r="AT1154" s="44">
        <f t="shared" si="597"/>
        <v>0</v>
      </c>
      <c r="AU1154" s="44">
        <f t="shared" si="598"/>
        <v>0</v>
      </c>
      <c r="AV1154" s="44">
        <f>IF(M1154="ПП",РПП*AA1154*(U1154/1.5),IF(M1154="ВП",ВПр*AA1154*(U1154/1.5),IF(M1154="РПА",РПА*AA1154*(U1154/1.5),IF(M1154="КПА",кпа*AA1154*(U1154/1.5),0))))</f>
        <v>0</v>
      </c>
      <c r="AW1154" s="44">
        <f t="shared" si="599"/>
        <v>0</v>
      </c>
      <c r="AX1154" s="44">
        <f t="shared" si="600"/>
        <v>0</v>
      </c>
      <c r="AY1154" s="44">
        <f t="shared" si="601"/>
        <v>0</v>
      </c>
      <c r="AZ1154" s="44">
        <f t="shared" si="602"/>
        <v>0</v>
      </c>
      <c r="BA1154" s="44">
        <f t="shared" si="603"/>
        <v>0</v>
      </c>
      <c r="BB1154" s="44">
        <f t="shared" si="604"/>
        <v>0</v>
      </c>
      <c r="BC1154" s="44">
        <f t="shared" si="605"/>
        <v>0</v>
      </c>
      <c r="BD1154" s="44">
        <f t="shared" si="606"/>
        <v>0</v>
      </c>
      <c r="BE1154" s="45">
        <f t="shared" si="607"/>
        <v>20.7</v>
      </c>
      <c r="BF1154" s="46"/>
      <c r="BG1154" s="47">
        <f t="shared" si="608"/>
        <v>0</v>
      </c>
      <c r="BH1154" s="47">
        <f t="shared" si="609"/>
        <v>0</v>
      </c>
      <c r="BI1154" s="47">
        <f t="shared" si="610"/>
        <v>0</v>
      </c>
      <c r="BJ1154" s="48">
        <f t="shared" si="611"/>
        <v>18</v>
      </c>
      <c r="BK1154" s="48">
        <f t="shared" si="612"/>
        <v>0.5</v>
      </c>
      <c r="BL1154" s="48">
        <f t="shared" si="613"/>
        <v>2.7</v>
      </c>
    </row>
    <row r="1155" spans="1:64" s="2" customFormat="1" ht="30" customHeight="1">
      <c r="A1155" s="29" t="str">
        <f t="shared" si="580"/>
        <v>Д</v>
      </c>
      <c r="B1155" s="29" t="str">
        <f t="shared" si="581"/>
        <v>Б</v>
      </c>
      <c r="C1155" s="59" t="s">
        <v>125</v>
      </c>
      <c r="D1155" s="31" t="str">
        <f t="shared" si="582"/>
        <v>'38.03.05</v>
      </c>
      <c r="E1155" s="32" t="str">
        <f t="shared" si="583"/>
        <v>Бизнес-информатика</v>
      </c>
      <c r="F1155" s="33" t="s">
        <v>74</v>
      </c>
      <c r="G1155" s="33" t="s">
        <v>75</v>
      </c>
      <c r="H1155" s="34" t="s">
        <v>317</v>
      </c>
      <c r="I1155" s="34"/>
      <c r="J1155" s="35" t="s">
        <v>349</v>
      </c>
      <c r="K1155" s="36">
        <v>4</v>
      </c>
      <c r="L1155" s="36">
        <v>18</v>
      </c>
      <c r="M1155" s="37" t="s">
        <v>84</v>
      </c>
      <c r="N1155" s="36"/>
      <c r="O1155" s="36"/>
      <c r="P1155" s="36">
        <v>1</v>
      </c>
      <c r="Q1155" s="37" t="s">
        <v>85</v>
      </c>
      <c r="R1155" s="36"/>
      <c r="S1155" s="36"/>
      <c r="T1155" s="36"/>
      <c r="U1155" s="36"/>
      <c r="V1155" s="36"/>
      <c r="W1155" s="39" t="str">
        <f t="shared" si="584"/>
        <v>НБИбд</v>
      </c>
      <c r="X1155" s="36" t="s">
        <v>116</v>
      </c>
      <c r="Y1155" s="36"/>
      <c r="Z1155" s="36">
        <v>1</v>
      </c>
      <c r="AA1155" s="60">
        <f t="shared" si="585"/>
        <v>23</v>
      </c>
      <c r="AB1155" s="49">
        <v>19</v>
      </c>
      <c r="AC1155" s="49">
        <v>4</v>
      </c>
      <c r="AD1155" s="40">
        <f t="shared" si="586"/>
        <v>24</v>
      </c>
      <c r="AE1155" s="41">
        <f t="shared" si="587"/>
        <v>0.95833333333333337</v>
      </c>
      <c r="AF1155" s="41">
        <f t="shared" si="588"/>
        <v>0.95833333333333337</v>
      </c>
      <c r="AG1155" s="42" t="s">
        <v>93</v>
      </c>
      <c r="AH1155" s="37" t="s">
        <v>81</v>
      </c>
      <c r="AI1155" s="37" t="s">
        <v>82</v>
      </c>
      <c r="AJ1155" s="61" t="s">
        <v>350</v>
      </c>
      <c r="AK1155" s="37"/>
      <c r="AL1155" s="44">
        <f t="shared" si="589"/>
        <v>0</v>
      </c>
      <c r="AM1155" s="44">
        <f t="shared" si="590"/>
        <v>17.25</v>
      </c>
      <c r="AN1155" s="44">
        <f t="shared" si="591"/>
        <v>0</v>
      </c>
      <c r="AO1155" s="44">
        <f t="shared" si="592"/>
        <v>7.5900000000000007</v>
      </c>
      <c r="AP1155" s="44">
        <f t="shared" si="593"/>
        <v>11.5</v>
      </c>
      <c r="AQ1155" s="44">
        <f t="shared" si="594"/>
        <v>0.95833333333333337</v>
      </c>
      <c r="AR1155" s="44">
        <f t="shared" si="595"/>
        <v>0</v>
      </c>
      <c r="AS1155" s="44">
        <f t="shared" si="596"/>
        <v>0</v>
      </c>
      <c r="AT1155" s="44">
        <f t="shared" si="597"/>
        <v>0</v>
      </c>
      <c r="AU1155" s="44">
        <f t="shared" si="598"/>
        <v>0</v>
      </c>
      <c r="AV1155" s="44">
        <f>IF(M1155="ПП",РПП*AA1155*(U1155/1.5),IF(M1155="ВП",ВПр*AA1155*(U1155/1.5),IF(M1155="РПА",РПА*AA1155*(U1155/1.5),IF(M1155="КПА",кпа*AA1155*(U1155/1.5),0))))</f>
        <v>0</v>
      </c>
      <c r="AW1155" s="44">
        <f t="shared" si="599"/>
        <v>0</v>
      </c>
      <c r="AX1155" s="44">
        <f t="shared" si="600"/>
        <v>0</v>
      </c>
      <c r="AY1155" s="44">
        <f t="shared" si="601"/>
        <v>0</v>
      </c>
      <c r="AZ1155" s="44">
        <f t="shared" si="602"/>
        <v>0</v>
      </c>
      <c r="BA1155" s="44">
        <f t="shared" si="603"/>
        <v>0</v>
      </c>
      <c r="BB1155" s="44">
        <f t="shared" si="604"/>
        <v>0</v>
      </c>
      <c r="BC1155" s="44">
        <f t="shared" si="605"/>
        <v>0</v>
      </c>
      <c r="BD1155" s="44">
        <f t="shared" si="606"/>
        <v>0</v>
      </c>
      <c r="BE1155" s="45">
        <f t="shared" si="607"/>
        <v>37.298333333333339</v>
      </c>
      <c r="BF1155" s="46"/>
      <c r="BG1155" s="47">
        <f t="shared" si="608"/>
        <v>0</v>
      </c>
      <c r="BH1155" s="47">
        <f t="shared" si="609"/>
        <v>0</v>
      </c>
      <c r="BI1155" s="47">
        <f t="shared" si="610"/>
        <v>0</v>
      </c>
      <c r="BJ1155" s="48">
        <f t="shared" si="611"/>
        <v>17.25</v>
      </c>
      <c r="BK1155" s="48">
        <f t="shared" si="612"/>
        <v>0.5</v>
      </c>
      <c r="BL1155" s="48">
        <f t="shared" si="613"/>
        <v>20.048333333333332</v>
      </c>
    </row>
    <row r="1156" spans="1:64" s="2" customFormat="1" ht="30" customHeight="1">
      <c r="A1156" s="29" t="str">
        <f t="shared" si="580"/>
        <v>Д</v>
      </c>
      <c r="B1156" s="29" t="str">
        <f t="shared" si="581"/>
        <v>Б</v>
      </c>
      <c r="C1156" s="59" t="s">
        <v>125</v>
      </c>
      <c r="D1156" s="31" t="str">
        <f t="shared" si="582"/>
        <v>'38.03.05</v>
      </c>
      <c r="E1156" s="32" t="str">
        <f t="shared" si="583"/>
        <v>Бизнес-информатика</v>
      </c>
      <c r="F1156" s="33" t="s">
        <v>74</v>
      </c>
      <c r="G1156" s="33" t="s">
        <v>75</v>
      </c>
      <c r="H1156" s="34" t="s">
        <v>317</v>
      </c>
      <c r="I1156" s="34"/>
      <c r="J1156" s="35" t="s">
        <v>349</v>
      </c>
      <c r="K1156" s="36">
        <v>4</v>
      </c>
      <c r="L1156" s="36">
        <v>18</v>
      </c>
      <c r="M1156" s="37" t="s">
        <v>84</v>
      </c>
      <c r="N1156" s="36"/>
      <c r="O1156" s="36"/>
      <c r="P1156" s="36">
        <v>1</v>
      </c>
      <c r="Q1156" s="37" t="s">
        <v>85</v>
      </c>
      <c r="R1156" s="36"/>
      <c r="S1156" s="36"/>
      <c r="T1156" s="36"/>
      <c r="U1156" s="36"/>
      <c r="V1156" s="36"/>
      <c r="W1156" s="39" t="str">
        <f t="shared" si="584"/>
        <v>НБИбд</v>
      </c>
      <c r="X1156" s="36" t="s">
        <v>133</v>
      </c>
      <c r="Y1156" s="36"/>
      <c r="Z1156" s="36">
        <v>1</v>
      </c>
      <c r="AA1156" s="60">
        <f t="shared" si="585"/>
        <v>24</v>
      </c>
      <c r="AB1156" s="49">
        <v>19</v>
      </c>
      <c r="AC1156" s="49">
        <v>5</v>
      </c>
      <c r="AD1156" s="40">
        <f t="shared" si="586"/>
        <v>24</v>
      </c>
      <c r="AE1156" s="41">
        <f t="shared" si="587"/>
        <v>1</v>
      </c>
      <c r="AF1156" s="41">
        <f t="shared" si="588"/>
        <v>1</v>
      </c>
      <c r="AG1156" s="42" t="s">
        <v>93</v>
      </c>
      <c r="AH1156" s="37" t="s">
        <v>81</v>
      </c>
      <c r="AI1156" s="37" t="s">
        <v>82</v>
      </c>
      <c r="AJ1156" s="61" t="s">
        <v>350</v>
      </c>
      <c r="AK1156" s="37"/>
      <c r="AL1156" s="44">
        <f t="shared" si="589"/>
        <v>0</v>
      </c>
      <c r="AM1156" s="44">
        <f t="shared" si="590"/>
        <v>18</v>
      </c>
      <c r="AN1156" s="44">
        <f t="shared" si="591"/>
        <v>0</v>
      </c>
      <c r="AO1156" s="44">
        <f t="shared" si="592"/>
        <v>7.92</v>
      </c>
      <c r="AP1156" s="44">
        <f t="shared" si="593"/>
        <v>12</v>
      </c>
      <c r="AQ1156" s="44">
        <f t="shared" si="594"/>
        <v>1</v>
      </c>
      <c r="AR1156" s="44">
        <f t="shared" si="595"/>
        <v>0</v>
      </c>
      <c r="AS1156" s="44">
        <f t="shared" si="596"/>
        <v>0</v>
      </c>
      <c r="AT1156" s="44">
        <f t="shared" si="597"/>
        <v>0</v>
      </c>
      <c r="AU1156" s="44">
        <f t="shared" si="598"/>
        <v>0</v>
      </c>
      <c r="AV1156" s="44">
        <f>IF(M1156="ПП",РПП*AA1156*(U1156/1.5),IF(M1156="ВП",ВПр*AA1156*(U1156/1.5),IF(M1156="РПА",РПА*AA1156*(U1156/1.5),IF(M1156="КПА",кпа*AA1156*(U1156/1.5),0))))</f>
        <v>0</v>
      </c>
      <c r="AW1156" s="44">
        <f t="shared" si="599"/>
        <v>0</v>
      </c>
      <c r="AX1156" s="44">
        <f t="shared" si="600"/>
        <v>0</v>
      </c>
      <c r="AY1156" s="44">
        <f t="shared" si="601"/>
        <v>0</v>
      </c>
      <c r="AZ1156" s="44">
        <f t="shared" si="602"/>
        <v>0</v>
      </c>
      <c r="BA1156" s="44">
        <f t="shared" si="603"/>
        <v>0</v>
      </c>
      <c r="BB1156" s="44">
        <f t="shared" si="604"/>
        <v>0</v>
      </c>
      <c r="BC1156" s="44">
        <f t="shared" si="605"/>
        <v>0</v>
      </c>
      <c r="BD1156" s="44">
        <f t="shared" si="606"/>
        <v>0</v>
      </c>
      <c r="BE1156" s="45">
        <f t="shared" si="607"/>
        <v>38.92</v>
      </c>
      <c r="BF1156" s="46"/>
      <c r="BG1156" s="47">
        <f t="shared" si="608"/>
        <v>0</v>
      </c>
      <c r="BH1156" s="47">
        <f t="shared" si="609"/>
        <v>0</v>
      </c>
      <c r="BI1156" s="47">
        <f t="shared" si="610"/>
        <v>0</v>
      </c>
      <c r="BJ1156" s="48">
        <f t="shared" si="611"/>
        <v>18</v>
      </c>
      <c r="BK1156" s="48">
        <f t="shared" si="612"/>
        <v>0.5</v>
      </c>
      <c r="BL1156" s="48">
        <f t="shared" si="613"/>
        <v>20.92</v>
      </c>
    </row>
    <row r="1157" spans="1:64" s="2" customFormat="1" ht="30" customHeight="1">
      <c r="A1157" s="29" t="str">
        <f t="shared" si="580"/>
        <v>Д</v>
      </c>
      <c r="B1157" s="29" t="str">
        <f t="shared" si="581"/>
        <v>Б</v>
      </c>
      <c r="C1157" s="59" t="s">
        <v>125</v>
      </c>
      <c r="D1157" s="31" t="str">
        <f t="shared" si="582"/>
        <v>'38.03.05</v>
      </c>
      <c r="E1157" s="32" t="str">
        <f t="shared" si="583"/>
        <v>Бизнес-информатика</v>
      </c>
      <c r="F1157" s="33" t="s">
        <v>74</v>
      </c>
      <c r="G1157" s="33" t="s">
        <v>75</v>
      </c>
      <c r="H1157" s="34" t="s">
        <v>317</v>
      </c>
      <c r="I1157" s="34"/>
      <c r="J1157" s="35" t="s">
        <v>349</v>
      </c>
      <c r="K1157" s="36">
        <v>4</v>
      </c>
      <c r="L1157" s="36">
        <v>18</v>
      </c>
      <c r="M1157" s="37" t="s">
        <v>84</v>
      </c>
      <c r="N1157" s="36"/>
      <c r="O1157" s="36"/>
      <c r="P1157" s="36">
        <v>1</v>
      </c>
      <c r="Q1157" s="37" t="s">
        <v>85</v>
      </c>
      <c r="R1157" s="36"/>
      <c r="S1157" s="36"/>
      <c r="T1157" s="36"/>
      <c r="U1157" s="36"/>
      <c r="V1157" s="36"/>
      <c r="W1157" s="39" t="str">
        <f t="shared" si="584"/>
        <v>НБИбд</v>
      </c>
      <c r="X1157" s="36" t="s">
        <v>134</v>
      </c>
      <c r="Y1157" s="36"/>
      <c r="Z1157" s="36">
        <v>1</v>
      </c>
      <c r="AA1157" s="60">
        <f t="shared" si="585"/>
        <v>23</v>
      </c>
      <c r="AB1157" s="49">
        <v>18</v>
      </c>
      <c r="AC1157" s="49">
        <v>5</v>
      </c>
      <c r="AD1157" s="40">
        <f t="shared" si="586"/>
        <v>24</v>
      </c>
      <c r="AE1157" s="41">
        <f t="shared" si="587"/>
        <v>0.95833333333333337</v>
      </c>
      <c r="AF1157" s="41">
        <f t="shared" si="588"/>
        <v>0.95833333333333337</v>
      </c>
      <c r="AG1157" s="42" t="s">
        <v>93</v>
      </c>
      <c r="AH1157" s="37" t="s">
        <v>81</v>
      </c>
      <c r="AI1157" s="37" t="s">
        <v>82</v>
      </c>
      <c r="AJ1157" s="61" t="s">
        <v>350</v>
      </c>
      <c r="AK1157" s="37"/>
      <c r="AL1157" s="44">
        <f t="shared" si="589"/>
        <v>0</v>
      </c>
      <c r="AM1157" s="44">
        <f t="shared" si="590"/>
        <v>17.25</v>
      </c>
      <c r="AN1157" s="44">
        <f t="shared" si="591"/>
        <v>0</v>
      </c>
      <c r="AO1157" s="44">
        <f t="shared" si="592"/>
        <v>7.5900000000000007</v>
      </c>
      <c r="AP1157" s="44">
        <f t="shared" si="593"/>
        <v>11.5</v>
      </c>
      <c r="AQ1157" s="44">
        <f t="shared" si="594"/>
        <v>0.95833333333333337</v>
      </c>
      <c r="AR1157" s="44">
        <f t="shared" si="595"/>
        <v>0</v>
      </c>
      <c r="AS1157" s="44">
        <f t="shared" si="596"/>
        <v>0</v>
      </c>
      <c r="AT1157" s="44">
        <f t="shared" si="597"/>
        <v>0</v>
      </c>
      <c r="AU1157" s="44">
        <f t="shared" si="598"/>
        <v>0</v>
      </c>
      <c r="AV1157" s="44">
        <f>IF(M1157="ПП",РПП*AA1157*(U1157/1.5),IF(M1157="ВП",ВПр*AA1157*(U1157/1.5),IF(M1157="РПА",РПА*AA1157*(U1157/1.5),IF(M1157="КПА",кпа*AA1157*(U1157/1.5),0))))</f>
        <v>0</v>
      </c>
      <c r="AW1157" s="44">
        <f t="shared" si="599"/>
        <v>0</v>
      </c>
      <c r="AX1157" s="44">
        <f t="shared" si="600"/>
        <v>0</v>
      </c>
      <c r="AY1157" s="44">
        <f t="shared" si="601"/>
        <v>0</v>
      </c>
      <c r="AZ1157" s="44">
        <f t="shared" si="602"/>
        <v>0</v>
      </c>
      <c r="BA1157" s="44">
        <f t="shared" si="603"/>
        <v>0</v>
      </c>
      <c r="BB1157" s="44">
        <f t="shared" si="604"/>
        <v>0</v>
      </c>
      <c r="BC1157" s="44">
        <f t="shared" si="605"/>
        <v>0</v>
      </c>
      <c r="BD1157" s="44">
        <f t="shared" si="606"/>
        <v>0</v>
      </c>
      <c r="BE1157" s="45">
        <f t="shared" si="607"/>
        <v>37.298333333333339</v>
      </c>
      <c r="BF1157" s="46"/>
      <c r="BG1157" s="47">
        <f t="shared" si="608"/>
        <v>0</v>
      </c>
      <c r="BH1157" s="47">
        <f t="shared" si="609"/>
        <v>0</v>
      </c>
      <c r="BI1157" s="47">
        <f t="shared" si="610"/>
        <v>0</v>
      </c>
      <c r="BJ1157" s="48">
        <f t="shared" si="611"/>
        <v>17.25</v>
      </c>
      <c r="BK1157" s="48">
        <f t="shared" si="612"/>
        <v>0.5</v>
      </c>
      <c r="BL1157" s="48">
        <f t="shared" si="613"/>
        <v>20.048333333333332</v>
      </c>
    </row>
    <row r="1158" spans="1:64" s="2" customFormat="1" ht="30" customHeight="1">
      <c r="A1158" s="29" t="str">
        <f t="shared" ref="A1158:A1221" si="614">IF(C1158&gt;0, VLOOKUP(C1158,Код_ООП,12,FALSE()),0)</f>
        <v>Д</v>
      </c>
      <c r="B1158" s="29" t="str">
        <f t="shared" ref="B1158:B1221" si="615">IF(C1158&gt;0, VLOOKUP(C1158,Код_ООП,11,FALSE()),0)</f>
        <v>Б</v>
      </c>
      <c r="C1158" s="59" t="s">
        <v>125</v>
      </c>
      <c r="D1158" s="31" t="str">
        <f t="shared" ref="D1158:D1221" si="616">IF(C1158&gt;0, VLOOKUP(C1158,Код_ООП,2,FALSE()),0)</f>
        <v>'38.03.05</v>
      </c>
      <c r="E1158" s="32" t="str">
        <f t="shared" ref="E1158:E1221" si="617">IF(C1158&gt;0, VLOOKUP(C1158,Код_ООП,8,FALSE()),0)</f>
        <v>Бизнес-информатика</v>
      </c>
      <c r="F1158" s="33" t="s">
        <v>74</v>
      </c>
      <c r="G1158" s="33" t="s">
        <v>75</v>
      </c>
      <c r="H1158" s="34" t="s">
        <v>317</v>
      </c>
      <c r="I1158" s="34"/>
      <c r="J1158" s="35" t="s">
        <v>351</v>
      </c>
      <c r="K1158" s="36" t="s">
        <v>148</v>
      </c>
      <c r="L1158" s="36">
        <v>9</v>
      </c>
      <c r="M1158" s="37" t="s">
        <v>78</v>
      </c>
      <c r="N1158" s="36">
        <v>2</v>
      </c>
      <c r="O1158" s="36"/>
      <c r="P1158" s="36"/>
      <c r="Q1158" s="37" t="s">
        <v>91</v>
      </c>
      <c r="R1158" s="36"/>
      <c r="S1158" s="36"/>
      <c r="T1158" s="36"/>
      <c r="U1158" s="36"/>
      <c r="V1158" s="36"/>
      <c r="W1158" s="39" t="str">
        <f t="shared" ref="W1158:W1221" si="618">MID(C1158,1,5)</f>
        <v>НБИбд</v>
      </c>
      <c r="X1158" s="36" t="s">
        <v>331</v>
      </c>
      <c r="Y1158" s="36">
        <v>4</v>
      </c>
      <c r="Z1158" s="36">
        <v>2</v>
      </c>
      <c r="AA1158" s="60">
        <f t="shared" ref="AA1158:AA1221" si="619">AB1158+AC1158</f>
        <v>52</v>
      </c>
      <c r="AB1158" s="36">
        <v>40</v>
      </c>
      <c r="AC1158" s="36">
        <v>12</v>
      </c>
      <c r="AD1158" s="40">
        <f t="shared" ref="AD1158:AD1172" si="620">IF(M1158="сп",6,IF(M1158="клн",8,IF(OR(M1158="лаб",M1158="ия"),12,IF(OR(M1158="пр",M1158="ТЕСТ"),IF(OR(B1158="Б",B1158="С"),24,12),IF(M1158="лек",AA1158,1)))))</f>
        <v>52</v>
      </c>
      <c r="AE1158" s="41">
        <f t="shared" ref="AE1158:AE1221" si="621">IF(AF1158&gt;1,1,AF1158)</f>
        <v>1</v>
      </c>
      <c r="AF1158" s="41">
        <f t="shared" ref="AF1158:AF1221" si="622">AA1158/AD1158</f>
        <v>1</v>
      </c>
      <c r="AG1158" s="42" t="s">
        <v>93</v>
      </c>
      <c r="AH1158" s="37" t="s">
        <v>111</v>
      </c>
      <c r="AI1158" s="37" t="s">
        <v>94</v>
      </c>
      <c r="AJ1158" s="61" t="s">
        <v>329</v>
      </c>
      <c r="AK1158" s="37"/>
      <c r="AL1158" s="44">
        <f t="shared" ref="AL1158:AL1221" si="623">IF(OR(M1158="лек",M1158="ТУИС"),(IF(NOT(B1158="ЦМ"),N1158*L1158,0)),0)</f>
        <v>18</v>
      </c>
      <c r="AM1158" s="44">
        <f t="shared" ref="AM1158:AM1221" si="624">IF(OR(M1158="пр",M1158="ия",M1158="сп"),P1158*AE1158*L1158,0)</f>
        <v>0</v>
      </c>
      <c r="AN1158" s="44">
        <f t="shared" ref="AN1158:AN1221" si="625">IF(OR(M1158="лаб",M1158="клн"),O1158*AE1158*L1158,0)</f>
        <v>0</v>
      </c>
      <c r="AO1158" s="44">
        <f t="shared" ref="AO1158:AO1221" si="626">IF((AND(OR(K1158=1,K1158=2,K1158=3,K1158=4,K1158=5,K1158=6,K1158=7,K1158=8,K1158=9,K1158=10,K1158=11,K1158=12),OR(Q1158="Зач",Q1158="Экз"))),ТКиРА*AA1158,0)+IF(SUM(N1158:P1158)&lt;&gt;0,IF(Q1158="ТК",ТКиРА*AA1158,0),0)</f>
        <v>0</v>
      </c>
      <c r="AP1158" s="44">
        <f t="shared" ref="AP1158:AP1221" si="627">IF(SUM(O1158:P1158)&lt;&gt;0,IF(Q1158="Зач",ПАБРС*AA1158,0),0)+IF(N1158&lt;&gt;0,IF(Q1158="Экз",ПАБРС*AA1158,0),0)</f>
        <v>26</v>
      </c>
      <c r="AQ1158" s="44">
        <f t="shared" ref="AQ1158:AQ1221" si="628">IF(AP1158&lt;&gt;0,ОфВед*(IF(OR(M1158="лек",M1158="лаб"),Z1158,AE1158)),0)</f>
        <v>2</v>
      </c>
      <c r="AR1158" s="44">
        <f t="shared" ref="AR1158:AR1221" si="629">IF(A1158="Д",ТКЛД,IF(A1158="В",ТКЛВ,IF(A1158="З",ТКЛЗ,0)))*AL1158*Z1158</f>
        <v>1.8</v>
      </c>
      <c r="AS1158" s="44">
        <f t="shared" ref="AS1158:AS1221" si="630">IF(OR(M1158="лаб",M1158="пр"),IF(R1158="К",AA1158*ВПКР,IF(R1158="М",AA1158*ВПИБ,0)),0)</f>
        <v>0</v>
      </c>
      <c r="AT1158" s="44">
        <f t="shared" ref="AT1158:AT1221" si="631">IF(OR(M1158="лаб",M1158="пр"),IF(S1158="К",AA1158*ВПКП,0),0)</f>
        <v>0</v>
      </c>
      <c r="AU1158" s="44">
        <f t="shared" ref="AU1158:AU1221" si="632">IF(M1158="УП",T1158/1.5*AA1158*РУП,IF(M1158="УПМ",T1158/1.5*AA1158*РУПЛеч,0))</f>
        <v>0</v>
      </c>
      <c r="AV1158" s="44">
        <f>IF(M1158="ПП",РПП*AA1158*(U1158/1.5),IF(M1158="ВП",ВПр*AA1158*(U1158/1.5),IF(M1158="РПА",РПА*AA1158*(U1158/1.5),IF(M1158="КПА",кпа*AA1158*(U1158/1.5),0))))</f>
        <v>0</v>
      </c>
      <c r="AW1158" s="44">
        <f t="shared" ref="AW1158:AW1221" si="633">IF(M1158="НР",(AB1158*НИРМ+AC1158*НИРМИн)*(V1158/1.5),IF(M1158="НИ",(AB1158*НИРА+AC1158*НИРАИ)*(V1158/1.5),0))</f>
        <v>0</v>
      </c>
      <c r="AX1158" s="44">
        <f t="shared" ref="AX1158:AX1221" si="634">IF(AND(M1158="ЦП",B1158="ЦМ"),AA1158*ЦП,0)</f>
        <v>0</v>
      </c>
      <c r="AY1158" s="44">
        <f t="shared" ref="AY1158:AY1221" si="635">IF(B1158="А",IF(M1158="РР",AA1158*РефАсп,IF(M1158="РРФ",AA1158*РефФил,0)),0)</f>
        <v>0</v>
      </c>
      <c r="AZ1158" s="44">
        <f t="shared" ref="AZ1158:AZ1221" si="636">IF(AND(Q1158="КЭ",M1158="ЧК"),AA1158*КдЭк,0)</f>
        <v>0</v>
      </c>
      <c r="BA1158" s="44">
        <f t="shared" si="603"/>
        <v>0</v>
      </c>
      <c r="BB1158" s="44">
        <f t="shared" ref="BB1158:BB1221" si="637">IF(M1158="РК",IF(OR(B1158="С",B1158="М"),(AB1158*РСМ+AC1158*РСМИ),0),0)+IF(M1158="РК",IF(B1158="Б",(AB1158*РБ+AC1158*РБИ),0),0)+IF(M1158="РК",IF(B1158="А",(AB1158*РНКР+AC1158*РНКРИн),0),0)+IF(AND(Q1158="ПАкр"),AA1158*0.3)</f>
        <v>0</v>
      </c>
      <c r="BC1158" s="44">
        <f t="shared" ref="BC1158:BC1221" si="638">IF(M1158="РДП",IF(B1158="А",AA1158*РРА,IF(OR(B1158="С",B1158="М"),AA1158*РРСМ,IF(B1158="Б",AA1158*РРБ,0))),IF(M1158="РДИ",AA1158*РДП,0))</f>
        <v>0</v>
      </c>
      <c r="BD1158" s="44">
        <f t="shared" ref="BD1158:BD1221" si="639">IF(M1158="ЧГ",AA1158*ЧГ,IF(M1158="ПГ",AA1158*ПГ,IF(M1158="ТЕСТ",ТГИЭ*AF1158,IF(M1158="СГ",AA1158*СГ,0))))</f>
        <v>0</v>
      </c>
      <c r="BE1158" s="45">
        <f t="shared" ref="BE1158:BE1221" si="640">SUM(AL1158:BD1158)</f>
        <v>47.8</v>
      </c>
      <c r="BF1158" s="46"/>
      <c r="BG1158" s="47">
        <f t="shared" ref="BG1158:BG1221" si="641">IF(OR(K1158="1;1",K1158="1;2",K1158=1,K1158="3;1",K1158="3;2",K1158=3,K1158="5;1",K1158="5;2",K1158=5,K1158="7;1",K1158="7;2",K1158=7,K1158="9;1",K1158="9;2",K1158=9,K1158=11),SUM(AL1158:AN1158),0)</f>
        <v>0</v>
      </c>
      <c r="BH1158" s="47">
        <f t="shared" ref="BH1158:BH1221" si="642">IF(BG1158&lt;&gt;0,SUM(N1158:P1158)/2,0)</f>
        <v>0</v>
      </c>
      <c r="BI1158" s="47">
        <f t="shared" ref="BI1158:BI1221" si="643">IF(OR(K1158="1;1",K1158="1;2",K1158=1,K1158="3;1",K1158="3;2",K1158=3,K1158="5;1",K1158="5;2",K1158=5,K1158="7;1",K1158="7;2",K1158=7,K1158="9;1",K1158="9;2",K1158=9,K1158=11),SUM(AO1158:BD1158),0)</f>
        <v>0</v>
      </c>
      <c r="BJ1158" s="48">
        <f t="shared" ref="BJ1158:BJ1221" si="644">IF(OR(K1158="2;3",K1158="2;4",K1158=2,K1158="4;3",K1158="4;4",K1158=4,K1158="6;3",K1158="6;4",K1158=6,K1158="8;3",K1158="8;4",K1158=8,K1158="10;3",K1158="10;4",K1158=10,K1158=12),SUM(AL1158:AN1158),0)</f>
        <v>18</v>
      </c>
      <c r="BK1158" s="48">
        <f t="shared" ref="BK1158:BK1221" si="645">IF(BJ1158&lt;&gt;0,SUM(N1158:P1158)/2,0)</f>
        <v>1</v>
      </c>
      <c r="BL1158" s="48">
        <f t="shared" ref="BL1158:BL1221" si="646">IF(OR(K1158="2;3",K1158="2;4",K1158=2,K1158="4;3",K1158="4;4",K1158=4,K1158="6;3",K1158="6;4",K1158=6,K1158="8;3",K1158="8;4",K1158=8,K1158="10;3",K1158="10;4",K1158=10,K1158=12),SUM(AO1158:BD1158),0)</f>
        <v>29.8</v>
      </c>
    </row>
    <row r="1159" spans="1:64" s="2" customFormat="1" ht="30" customHeight="1">
      <c r="A1159" s="29" t="str">
        <f t="shared" si="614"/>
        <v>Д</v>
      </c>
      <c r="B1159" s="29" t="str">
        <f t="shared" si="615"/>
        <v>Б</v>
      </c>
      <c r="C1159" s="59" t="s">
        <v>125</v>
      </c>
      <c r="D1159" s="31" t="str">
        <f t="shared" si="616"/>
        <v>'38.03.05</v>
      </c>
      <c r="E1159" s="32" t="str">
        <f t="shared" si="617"/>
        <v>Бизнес-информатика</v>
      </c>
      <c r="F1159" s="33" t="s">
        <v>74</v>
      </c>
      <c r="G1159" s="33" t="s">
        <v>75</v>
      </c>
      <c r="H1159" s="34" t="s">
        <v>317</v>
      </c>
      <c r="I1159" s="34"/>
      <c r="J1159" s="35" t="s">
        <v>351</v>
      </c>
      <c r="K1159" s="36" t="s">
        <v>148</v>
      </c>
      <c r="L1159" s="36">
        <v>9</v>
      </c>
      <c r="M1159" s="37" t="s">
        <v>84</v>
      </c>
      <c r="N1159" s="36"/>
      <c r="O1159" s="36"/>
      <c r="P1159" s="36">
        <v>4</v>
      </c>
      <c r="Q1159" s="37"/>
      <c r="R1159" s="36"/>
      <c r="S1159" s="36"/>
      <c r="T1159" s="36"/>
      <c r="U1159" s="36"/>
      <c r="V1159" s="36"/>
      <c r="W1159" s="39" t="str">
        <f t="shared" si="618"/>
        <v>НБИбд</v>
      </c>
      <c r="X1159" s="36" t="s">
        <v>86</v>
      </c>
      <c r="Y1159" s="36"/>
      <c r="Z1159" s="36">
        <v>1</v>
      </c>
      <c r="AA1159" s="60">
        <f t="shared" si="619"/>
        <v>26</v>
      </c>
      <c r="AB1159" s="49">
        <v>20</v>
      </c>
      <c r="AC1159" s="49">
        <v>6</v>
      </c>
      <c r="AD1159" s="40">
        <f t="shared" si="620"/>
        <v>24</v>
      </c>
      <c r="AE1159" s="41">
        <f t="shared" si="621"/>
        <v>1</v>
      </c>
      <c r="AF1159" s="41">
        <f t="shared" si="622"/>
        <v>1.0833333333333333</v>
      </c>
      <c r="AG1159" s="42" t="s">
        <v>93</v>
      </c>
      <c r="AH1159" s="37" t="s">
        <v>111</v>
      </c>
      <c r="AI1159" s="37" t="s">
        <v>94</v>
      </c>
      <c r="AJ1159" s="61" t="s">
        <v>329</v>
      </c>
      <c r="AK1159" s="37"/>
      <c r="AL1159" s="44">
        <f t="shared" si="623"/>
        <v>0</v>
      </c>
      <c r="AM1159" s="44">
        <f t="shared" si="624"/>
        <v>36</v>
      </c>
      <c r="AN1159" s="44">
        <f t="shared" si="625"/>
        <v>0</v>
      </c>
      <c r="AO1159" s="44">
        <f t="shared" si="626"/>
        <v>0</v>
      </c>
      <c r="AP1159" s="44">
        <f t="shared" si="627"/>
        <v>0</v>
      </c>
      <c r="AQ1159" s="44">
        <f t="shared" si="628"/>
        <v>0</v>
      </c>
      <c r="AR1159" s="44">
        <f t="shared" si="629"/>
        <v>0</v>
      </c>
      <c r="AS1159" s="44">
        <f t="shared" si="630"/>
        <v>0</v>
      </c>
      <c r="AT1159" s="44">
        <f t="shared" si="631"/>
        <v>0</v>
      </c>
      <c r="AU1159" s="44">
        <f t="shared" si="632"/>
        <v>0</v>
      </c>
      <c r="AV1159" s="44">
        <f>IF(M1159="ПП",РПП*AA1159*(U1159/1.5),IF(M1159="ВП",ВПр*AA1159*(U1159/1.5),IF(M1159="РПА",РПА*AA1159*(U1159/1.5),IF(M1159="КПА",кпа*AA1159*(U1159/1.5),0))))</f>
        <v>0</v>
      </c>
      <c r="AW1159" s="44">
        <f t="shared" si="633"/>
        <v>0</v>
      </c>
      <c r="AX1159" s="44">
        <f t="shared" si="634"/>
        <v>0</v>
      </c>
      <c r="AY1159" s="44">
        <f t="shared" si="635"/>
        <v>0</v>
      </c>
      <c r="AZ1159" s="44">
        <f t="shared" si="636"/>
        <v>0</v>
      </c>
      <c r="BA1159" s="44">
        <f t="shared" ref="BA1159:BA1216" si="647">IF(AND(M1159="НКД",B1159="Д"),AA1159*НКД,0)+IF(AND(M1159="РПЛ",B1159="А"),AA1159*РукПЛ,0)+IF(AND(M1159="РСтж",B1159="А"),AB1159*РукСт+AC1159*РукИСт,0)+IF(M1159="ФГТ",AB1159*РукРФа+AC1159*РукИна,0)</f>
        <v>0</v>
      </c>
      <c r="BB1159" s="44">
        <f t="shared" si="637"/>
        <v>0</v>
      </c>
      <c r="BC1159" s="44">
        <f t="shared" si="638"/>
        <v>0</v>
      </c>
      <c r="BD1159" s="44">
        <f t="shared" si="639"/>
        <v>0</v>
      </c>
      <c r="BE1159" s="45">
        <f t="shared" si="640"/>
        <v>36</v>
      </c>
      <c r="BF1159" s="46"/>
      <c r="BG1159" s="47">
        <f t="shared" si="641"/>
        <v>0</v>
      </c>
      <c r="BH1159" s="47">
        <f t="shared" si="642"/>
        <v>0</v>
      </c>
      <c r="BI1159" s="47">
        <f t="shared" si="643"/>
        <v>0</v>
      </c>
      <c r="BJ1159" s="48">
        <f t="shared" si="644"/>
        <v>36</v>
      </c>
      <c r="BK1159" s="48">
        <f t="shared" si="645"/>
        <v>2</v>
      </c>
      <c r="BL1159" s="48">
        <f t="shared" si="646"/>
        <v>0</v>
      </c>
    </row>
    <row r="1160" spans="1:64" s="2" customFormat="1" ht="30" customHeight="1">
      <c r="A1160" s="29" t="str">
        <f t="shared" si="614"/>
        <v>Д</v>
      </c>
      <c r="B1160" s="29" t="str">
        <f t="shared" si="615"/>
        <v>Б</v>
      </c>
      <c r="C1160" s="59" t="s">
        <v>125</v>
      </c>
      <c r="D1160" s="31" t="str">
        <f t="shared" si="616"/>
        <v>'38.03.05</v>
      </c>
      <c r="E1160" s="32" t="str">
        <f t="shared" si="617"/>
        <v>Бизнес-информатика</v>
      </c>
      <c r="F1160" s="33" t="s">
        <v>74</v>
      </c>
      <c r="G1160" s="33" t="s">
        <v>75</v>
      </c>
      <c r="H1160" s="34" t="s">
        <v>317</v>
      </c>
      <c r="I1160" s="34"/>
      <c r="J1160" s="35" t="s">
        <v>351</v>
      </c>
      <c r="K1160" s="36" t="s">
        <v>148</v>
      </c>
      <c r="L1160" s="36">
        <v>9</v>
      </c>
      <c r="M1160" s="37" t="s">
        <v>84</v>
      </c>
      <c r="N1160" s="36"/>
      <c r="O1160" s="36"/>
      <c r="P1160" s="36">
        <v>4</v>
      </c>
      <c r="Q1160" s="37"/>
      <c r="R1160" s="36"/>
      <c r="S1160" s="36"/>
      <c r="T1160" s="36"/>
      <c r="U1160" s="36"/>
      <c r="V1160" s="36"/>
      <c r="W1160" s="39" t="str">
        <f t="shared" si="618"/>
        <v>НБИбд</v>
      </c>
      <c r="X1160" s="36" t="s">
        <v>87</v>
      </c>
      <c r="Y1160" s="36"/>
      <c r="Z1160" s="36">
        <v>1</v>
      </c>
      <c r="AA1160" s="60">
        <f t="shared" si="619"/>
        <v>26</v>
      </c>
      <c r="AB1160" s="49">
        <v>20</v>
      </c>
      <c r="AC1160" s="49">
        <v>6</v>
      </c>
      <c r="AD1160" s="40">
        <f t="shared" si="620"/>
        <v>24</v>
      </c>
      <c r="AE1160" s="41">
        <f t="shared" si="621"/>
        <v>1</v>
      </c>
      <c r="AF1160" s="41">
        <f t="shared" si="622"/>
        <v>1.0833333333333333</v>
      </c>
      <c r="AG1160" s="42" t="s">
        <v>93</v>
      </c>
      <c r="AH1160" s="37" t="s">
        <v>111</v>
      </c>
      <c r="AI1160" s="37" t="s">
        <v>94</v>
      </c>
      <c r="AJ1160" s="61" t="s">
        <v>329</v>
      </c>
      <c r="AK1160" s="37"/>
      <c r="AL1160" s="44">
        <f t="shared" si="623"/>
        <v>0</v>
      </c>
      <c r="AM1160" s="44">
        <f t="shared" si="624"/>
        <v>36</v>
      </c>
      <c r="AN1160" s="44">
        <f t="shared" si="625"/>
        <v>0</v>
      </c>
      <c r="AO1160" s="44">
        <f t="shared" si="626"/>
        <v>0</v>
      </c>
      <c r="AP1160" s="44">
        <f t="shared" si="627"/>
        <v>0</v>
      </c>
      <c r="AQ1160" s="44">
        <f t="shared" si="628"/>
        <v>0</v>
      </c>
      <c r="AR1160" s="44">
        <f t="shared" si="629"/>
        <v>0</v>
      </c>
      <c r="AS1160" s="44">
        <f t="shared" si="630"/>
        <v>0</v>
      </c>
      <c r="AT1160" s="44">
        <f t="shared" si="631"/>
        <v>0</v>
      </c>
      <c r="AU1160" s="44">
        <f t="shared" si="632"/>
        <v>0</v>
      </c>
      <c r="AV1160" s="44">
        <f>IF(M1160="ПП",РПП*AA1160*(U1160/1.5),IF(M1160="ВП",ВПр*AA1160*(U1160/1.5),IF(M1160="РПА",РПА*AA1160*(U1160/1.5),IF(M1160="КПА",кпа*AA1160*(U1160/1.5),0))))</f>
        <v>0</v>
      </c>
      <c r="AW1160" s="44">
        <f t="shared" si="633"/>
        <v>0</v>
      </c>
      <c r="AX1160" s="44">
        <f t="shared" si="634"/>
        <v>0</v>
      </c>
      <c r="AY1160" s="44">
        <f t="shared" si="635"/>
        <v>0</v>
      </c>
      <c r="AZ1160" s="44">
        <f t="shared" si="636"/>
        <v>0</v>
      </c>
      <c r="BA1160" s="44">
        <f t="shared" si="647"/>
        <v>0</v>
      </c>
      <c r="BB1160" s="44">
        <f t="shared" si="637"/>
        <v>0</v>
      </c>
      <c r="BC1160" s="44">
        <f t="shared" si="638"/>
        <v>0</v>
      </c>
      <c r="BD1160" s="44">
        <f t="shared" si="639"/>
        <v>0</v>
      </c>
      <c r="BE1160" s="45">
        <f t="shared" si="640"/>
        <v>36</v>
      </c>
      <c r="BF1160" s="46"/>
      <c r="BG1160" s="47">
        <f t="shared" si="641"/>
        <v>0</v>
      </c>
      <c r="BH1160" s="47">
        <f t="shared" si="642"/>
        <v>0</v>
      </c>
      <c r="BI1160" s="47">
        <f t="shared" si="643"/>
        <v>0</v>
      </c>
      <c r="BJ1160" s="48">
        <f t="shared" si="644"/>
        <v>36</v>
      </c>
      <c r="BK1160" s="48">
        <f t="shared" si="645"/>
        <v>2</v>
      </c>
      <c r="BL1160" s="48">
        <f t="shared" si="646"/>
        <v>0</v>
      </c>
    </row>
    <row r="1161" spans="1:64" s="2" customFormat="1" ht="30" customHeight="1">
      <c r="A1161" s="29" t="str">
        <f t="shared" si="614"/>
        <v>Д</v>
      </c>
      <c r="B1161" s="29" t="str">
        <f t="shared" si="615"/>
        <v>Б</v>
      </c>
      <c r="C1161" s="59" t="s">
        <v>125</v>
      </c>
      <c r="D1161" s="31" t="str">
        <f t="shared" si="616"/>
        <v>'38.03.05</v>
      </c>
      <c r="E1161" s="32" t="str">
        <f t="shared" si="617"/>
        <v>Бизнес-информатика</v>
      </c>
      <c r="F1161" s="33" t="s">
        <v>74</v>
      </c>
      <c r="G1161" s="33" t="s">
        <v>75</v>
      </c>
      <c r="H1161" s="34" t="s">
        <v>317</v>
      </c>
      <c r="I1161" s="34"/>
      <c r="J1161" s="35" t="s">
        <v>352</v>
      </c>
      <c r="K1161" s="36" t="s">
        <v>145</v>
      </c>
      <c r="L1161" s="36">
        <v>9</v>
      </c>
      <c r="M1161" s="37" t="s">
        <v>78</v>
      </c>
      <c r="N1161" s="36">
        <v>2</v>
      </c>
      <c r="O1161" s="36"/>
      <c r="P1161" s="36"/>
      <c r="Q1161" s="37" t="s">
        <v>91</v>
      </c>
      <c r="R1161" s="36"/>
      <c r="S1161" s="36"/>
      <c r="T1161" s="36"/>
      <c r="U1161" s="36"/>
      <c r="V1161" s="36"/>
      <c r="W1161" s="39" t="str">
        <f t="shared" si="618"/>
        <v>НБИбд</v>
      </c>
      <c r="X1161" s="36" t="s">
        <v>331</v>
      </c>
      <c r="Y1161" s="36">
        <v>4</v>
      </c>
      <c r="Z1161" s="36">
        <v>2</v>
      </c>
      <c r="AA1161" s="60">
        <f t="shared" si="619"/>
        <v>52</v>
      </c>
      <c r="AB1161" s="36">
        <v>40</v>
      </c>
      <c r="AC1161" s="36">
        <v>12</v>
      </c>
      <c r="AD1161" s="40">
        <f t="shared" si="620"/>
        <v>52</v>
      </c>
      <c r="AE1161" s="41">
        <f t="shared" si="621"/>
        <v>1</v>
      </c>
      <c r="AF1161" s="41">
        <f t="shared" si="622"/>
        <v>1</v>
      </c>
      <c r="AG1161" s="42" t="s">
        <v>93</v>
      </c>
      <c r="AH1161" s="37" t="s">
        <v>100</v>
      </c>
      <c r="AI1161" s="37" t="s">
        <v>82</v>
      </c>
      <c r="AJ1161" s="61" t="s">
        <v>337</v>
      </c>
      <c r="AK1161" s="37"/>
      <c r="AL1161" s="44">
        <f t="shared" si="623"/>
        <v>18</v>
      </c>
      <c r="AM1161" s="44">
        <f t="shared" si="624"/>
        <v>0</v>
      </c>
      <c r="AN1161" s="44">
        <f t="shared" si="625"/>
        <v>0</v>
      </c>
      <c r="AO1161" s="44">
        <f t="shared" si="626"/>
        <v>0</v>
      </c>
      <c r="AP1161" s="44">
        <f t="shared" si="627"/>
        <v>26</v>
      </c>
      <c r="AQ1161" s="44">
        <f t="shared" si="628"/>
        <v>2</v>
      </c>
      <c r="AR1161" s="44">
        <f t="shared" si="629"/>
        <v>1.8</v>
      </c>
      <c r="AS1161" s="44">
        <f t="shared" si="630"/>
        <v>0</v>
      </c>
      <c r="AT1161" s="44">
        <f t="shared" si="631"/>
        <v>0</v>
      </c>
      <c r="AU1161" s="44">
        <f t="shared" si="632"/>
        <v>0</v>
      </c>
      <c r="AV1161" s="44">
        <f>IF(M1161="ПП",РПП*AA1161*(U1161/1.5),IF(M1161="ВП",ВПр*AA1161*(U1161/1.5),IF(M1161="РПА",РПА*AA1161*(U1161/1.5),IF(M1161="КПА",кпа*AA1161*(U1161/1.5),0))))</f>
        <v>0</v>
      </c>
      <c r="AW1161" s="44">
        <f t="shared" si="633"/>
        <v>0</v>
      </c>
      <c r="AX1161" s="44">
        <f t="shared" si="634"/>
        <v>0</v>
      </c>
      <c r="AY1161" s="44">
        <f t="shared" si="635"/>
        <v>0</v>
      </c>
      <c r="AZ1161" s="44">
        <f t="shared" si="636"/>
        <v>0</v>
      </c>
      <c r="BA1161" s="44">
        <f t="shared" si="647"/>
        <v>0</v>
      </c>
      <c r="BB1161" s="44">
        <f t="shared" si="637"/>
        <v>0</v>
      </c>
      <c r="BC1161" s="44">
        <f t="shared" si="638"/>
        <v>0</v>
      </c>
      <c r="BD1161" s="44">
        <f t="shared" si="639"/>
        <v>0</v>
      </c>
      <c r="BE1161" s="45">
        <f t="shared" si="640"/>
        <v>47.8</v>
      </c>
      <c r="BF1161" s="46"/>
      <c r="BG1161" s="47">
        <f t="shared" si="641"/>
        <v>0</v>
      </c>
      <c r="BH1161" s="47">
        <f t="shared" si="642"/>
        <v>0</v>
      </c>
      <c r="BI1161" s="47">
        <f t="shared" si="643"/>
        <v>0</v>
      </c>
      <c r="BJ1161" s="48">
        <f t="shared" si="644"/>
        <v>18</v>
      </c>
      <c r="BK1161" s="48">
        <f t="shared" si="645"/>
        <v>1</v>
      </c>
      <c r="BL1161" s="48">
        <f t="shared" si="646"/>
        <v>29.8</v>
      </c>
    </row>
    <row r="1162" spans="1:64" s="2" customFormat="1" ht="30" customHeight="1">
      <c r="A1162" s="29" t="str">
        <f t="shared" si="614"/>
        <v>Д</v>
      </c>
      <c r="B1162" s="29" t="str">
        <f t="shared" si="615"/>
        <v>Б</v>
      </c>
      <c r="C1162" s="59" t="s">
        <v>125</v>
      </c>
      <c r="D1162" s="31" t="str">
        <f t="shared" si="616"/>
        <v>'38.03.05</v>
      </c>
      <c r="E1162" s="32" t="str">
        <f t="shared" si="617"/>
        <v>Бизнес-информатика</v>
      </c>
      <c r="F1162" s="33" t="s">
        <v>74</v>
      </c>
      <c r="G1162" s="33" t="s">
        <v>75</v>
      </c>
      <c r="H1162" s="34" t="s">
        <v>317</v>
      </c>
      <c r="I1162" s="34"/>
      <c r="J1162" s="35" t="s">
        <v>352</v>
      </c>
      <c r="K1162" s="36" t="s">
        <v>145</v>
      </c>
      <c r="L1162" s="36">
        <v>9</v>
      </c>
      <c r="M1162" s="37" t="s">
        <v>108</v>
      </c>
      <c r="N1162" s="36"/>
      <c r="O1162" s="36">
        <v>2</v>
      </c>
      <c r="P1162" s="36"/>
      <c r="Q1162" s="37"/>
      <c r="R1162" s="36"/>
      <c r="S1162" s="36"/>
      <c r="T1162" s="36"/>
      <c r="U1162" s="36"/>
      <c r="V1162" s="36"/>
      <c r="W1162" s="39" t="str">
        <f t="shared" si="618"/>
        <v>НБИбд</v>
      </c>
      <c r="X1162" s="36" t="s">
        <v>86</v>
      </c>
      <c r="Y1162" s="36">
        <v>1</v>
      </c>
      <c r="Z1162" s="36">
        <v>1</v>
      </c>
      <c r="AA1162" s="60">
        <f t="shared" si="619"/>
        <v>13</v>
      </c>
      <c r="AB1162" s="49">
        <v>10</v>
      </c>
      <c r="AC1162" s="49">
        <v>3</v>
      </c>
      <c r="AD1162" s="40">
        <f t="shared" si="620"/>
        <v>12</v>
      </c>
      <c r="AE1162" s="41">
        <f t="shared" si="621"/>
        <v>1</v>
      </c>
      <c r="AF1162" s="41">
        <f t="shared" si="622"/>
        <v>1.0833333333333333</v>
      </c>
      <c r="AG1162" s="42" t="s">
        <v>93</v>
      </c>
      <c r="AH1162" s="37" t="s">
        <v>100</v>
      </c>
      <c r="AI1162" s="37" t="s">
        <v>82</v>
      </c>
      <c r="AJ1162" s="61" t="s">
        <v>337</v>
      </c>
      <c r="AK1162" s="37"/>
      <c r="AL1162" s="44">
        <f t="shared" si="623"/>
        <v>0</v>
      </c>
      <c r="AM1162" s="44">
        <f t="shared" si="624"/>
        <v>0</v>
      </c>
      <c r="AN1162" s="44">
        <f t="shared" si="625"/>
        <v>18</v>
      </c>
      <c r="AO1162" s="44">
        <f t="shared" si="626"/>
        <v>0</v>
      </c>
      <c r="AP1162" s="44">
        <f t="shared" si="627"/>
        <v>0</v>
      </c>
      <c r="AQ1162" s="44">
        <f t="shared" si="628"/>
        <v>0</v>
      </c>
      <c r="AR1162" s="44">
        <f t="shared" si="629"/>
        <v>0</v>
      </c>
      <c r="AS1162" s="44">
        <f t="shared" si="630"/>
        <v>0</v>
      </c>
      <c r="AT1162" s="44">
        <f t="shared" si="631"/>
        <v>0</v>
      </c>
      <c r="AU1162" s="44">
        <f t="shared" si="632"/>
        <v>0</v>
      </c>
      <c r="AV1162" s="44">
        <f>IF(M1162="ПП",РПП*AA1162*(U1162/1.5),IF(M1162="ВП",ВПр*AA1162*(U1162/1.5),IF(M1162="РПА",РПА*AA1162*(U1162/1.5),IF(M1162="КПА",кпа*AA1162*(U1162/1.5),0))))</f>
        <v>0</v>
      </c>
      <c r="AW1162" s="44">
        <f t="shared" si="633"/>
        <v>0</v>
      </c>
      <c r="AX1162" s="44">
        <f t="shared" si="634"/>
        <v>0</v>
      </c>
      <c r="AY1162" s="44">
        <f t="shared" si="635"/>
        <v>0</v>
      </c>
      <c r="AZ1162" s="44">
        <f t="shared" si="636"/>
        <v>0</v>
      </c>
      <c r="BA1162" s="44">
        <f t="shared" si="647"/>
        <v>0</v>
      </c>
      <c r="BB1162" s="44">
        <f t="shared" si="637"/>
        <v>0</v>
      </c>
      <c r="BC1162" s="44">
        <f t="shared" si="638"/>
        <v>0</v>
      </c>
      <c r="BD1162" s="44">
        <f t="shared" si="639"/>
        <v>0</v>
      </c>
      <c r="BE1162" s="45">
        <f t="shared" si="640"/>
        <v>18</v>
      </c>
      <c r="BF1162" s="46"/>
      <c r="BG1162" s="47">
        <f t="shared" si="641"/>
        <v>0</v>
      </c>
      <c r="BH1162" s="47">
        <f t="shared" si="642"/>
        <v>0</v>
      </c>
      <c r="BI1162" s="47">
        <f t="shared" si="643"/>
        <v>0</v>
      </c>
      <c r="BJ1162" s="48">
        <f t="shared" si="644"/>
        <v>18</v>
      </c>
      <c r="BK1162" s="48">
        <f t="shared" si="645"/>
        <v>1</v>
      </c>
      <c r="BL1162" s="48">
        <f t="shared" si="646"/>
        <v>0</v>
      </c>
    </row>
    <row r="1163" spans="1:64" s="2" customFormat="1" ht="30" customHeight="1">
      <c r="A1163" s="29" t="str">
        <f t="shared" si="614"/>
        <v>Д</v>
      </c>
      <c r="B1163" s="29" t="str">
        <f t="shared" si="615"/>
        <v>Б</v>
      </c>
      <c r="C1163" s="59" t="s">
        <v>125</v>
      </c>
      <c r="D1163" s="31" t="str">
        <f t="shared" si="616"/>
        <v>'38.03.05</v>
      </c>
      <c r="E1163" s="32" t="str">
        <f t="shared" si="617"/>
        <v>Бизнес-информатика</v>
      </c>
      <c r="F1163" s="33" t="s">
        <v>74</v>
      </c>
      <c r="G1163" s="33" t="s">
        <v>75</v>
      </c>
      <c r="H1163" s="34" t="s">
        <v>317</v>
      </c>
      <c r="I1163" s="34"/>
      <c r="J1163" s="35" t="s">
        <v>352</v>
      </c>
      <c r="K1163" s="36" t="s">
        <v>145</v>
      </c>
      <c r="L1163" s="36">
        <v>9</v>
      </c>
      <c r="M1163" s="37" t="s">
        <v>108</v>
      </c>
      <c r="N1163" s="36"/>
      <c r="O1163" s="36">
        <v>2</v>
      </c>
      <c r="P1163" s="36"/>
      <c r="Q1163" s="37"/>
      <c r="R1163" s="36"/>
      <c r="S1163" s="36"/>
      <c r="T1163" s="36"/>
      <c r="U1163" s="36"/>
      <c r="V1163" s="36"/>
      <c r="W1163" s="39" t="str">
        <f t="shared" si="618"/>
        <v>НБИбд</v>
      </c>
      <c r="X1163" s="36" t="s">
        <v>86</v>
      </c>
      <c r="Y1163" s="36">
        <v>1</v>
      </c>
      <c r="Z1163" s="36">
        <v>1</v>
      </c>
      <c r="AA1163" s="60">
        <f t="shared" si="619"/>
        <v>13</v>
      </c>
      <c r="AB1163" s="49">
        <v>10</v>
      </c>
      <c r="AC1163" s="49">
        <v>3</v>
      </c>
      <c r="AD1163" s="40">
        <f t="shared" si="620"/>
        <v>12</v>
      </c>
      <c r="AE1163" s="41">
        <f t="shared" si="621"/>
        <v>1</v>
      </c>
      <c r="AF1163" s="41">
        <f t="shared" si="622"/>
        <v>1.0833333333333333</v>
      </c>
      <c r="AG1163" s="42" t="s">
        <v>93</v>
      </c>
      <c r="AH1163" s="37" t="s">
        <v>100</v>
      </c>
      <c r="AI1163" s="37" t="s">
        <v>82</v>
      </c>
      <c r="AJ1163" s="61" t="s">
        <v>337</v>
      </c>
      <c r="AK1163" s="37"/>
      <c r="AL1163" s="44">
        <f t="shared" si="623"/>
        <v>0</v>
      </c>
      <c r="AM1163" s="44">
        <f t="shared" si="624"/>
        <v>0</v>
      </c>
      <c r="AN1163" s="44">
        <f t="shared" si="625"/>
        <v>18</v>
      </c>
      <c r="AO1163" s="44">
        <f t="shared" si="626"/>
        <v>0</v>
      </c>
      <c r="AP1163" s="44">
        <f t="shared" si="627"/>
        <v>0</v>
      </c>
      <c r="AQ1163" s="44">
        <f t="shared" si="628"/>
        <v>0</v>
      </c>
      <c r="AR1163" s="44">
        <f t="shared" si="629"/>
        <v>0</v>
      </c>
      <c r="AS1163" s="44">
        <f t="shared" si="630"/>
        <v>0</v>
      </c>
      <c r="AT1163" s="44">
        <f t="shared" si="631"/>
        <v>0</v>
      </c>
      <c r="AU1163" s="44">
        <f t="shared" si="632"/>
        <v>0</v>
      </c>
      <c r="AV1163" s="44">
        <f>IF(M1163="ПП",РПП*AA1163*(U1163/1.5),IF(M1163="ВП",ВПр*AA1163*(U1163/1.5),IF(M1163="РПА",РПА*AA1163*(U1163/1.5),IF(M1163="КПА",кпа*AA1163*(U1163/1.5),0))))</f>
        <v>0</v>
      </c>
      <c r="AW1163" s="44">
        <f t="shared" si="633"/>
        <v>0</v>
      </c>
      <c r="AX1163" s="44">
        <f t="shared" si="634"/>
        <v>0</v>
      </c>
      <c r="AY1163" s="44">
        <f t="shared" si="635"/>
        <v>0</v>
      </c>
      <c r="AZ1163" s="44">
        <f t="shared" si="636"/>
        <v>0</v>
      </c>
      <c r="BA1163" s="44">
        <f t="shared" si="647"/>
        <v>0</v>
      </c>
      <c r="BB1163" s="44">
        <f t="shared" si="637"/>
        <v>0</v>
      </c>
      <c r="BC1163" s="44">
        <f t="shared" si="638"/>
        <v>0</v>
      </c>
      <c r="BD1163" s="44">
        <f t="shared" si="639"/>
        <v>0</v>
      </c>
      <c r="BE1163" s="45">
        <f t="shared" si="640"/>
        <v>18</v>
      </c>
      <c r="BF1163" s="46"/>
      <c r="BG1163" s="47">
        <f t="shared" si="641"/>
        <v>0</v>
      </c>
      <c r="BH1163" s="47">
        <f t="shared" si="642"/>
        <v>0</v>
      </c>
      <c r="BI1163" s="47">
        <f t="shared" si="643"/>
        <v>0</v>
      </c>
      <c r="BJ1163" s="48">
        <f t="shared" si="644"/>
        <v>18</v>
      </c>
      <c r="BK1163" s="48">
        <f t="shared" si="645"/>
        <v>1</v>
      </c>
      <c r="BL1163" s="48">
        <f t="shared" si="646"/>
        <v>0</v>
      </c>
    </row>
    <row r="1164" spans="1:64" s="2" customFormat="1" ht="30" customHeight="1">
      <c r="A1164" s="29" t="str">
        <f t="shared" si="614"/>
        <v>Д</v>
      </c>
      <c r="B1164" s="29" t="str">
        <f t="shared" si="615"/>
        <v>Б</v>
      </c>
      <c r="C1164" s="59" t="s">
        <v>125</v>
      </c>
      <c r="D1164" s="31" t="str">
        <f t="shared" si="616"/>
        <v>'38.03.05</v>
      </c>
      <c r="E1164" s="32" t="str">
        <f t="shared" si="617"/>
        <v>Бизнес-информатика</v>
      </c>
      <c r="F1164" s="33" t="s">
        <v>74</v>
      </c>
      <c r="G1164" s="33" t="s">
        <v>75</v>
      </c>
      <c r="H1164" s="34" t="s">
        <v>317</v>
      </c>
      <c r="I1164" s="34"/>
      <c r="J1164" s="35" t="s">
        <v>352</v>
      </c>
      <c r="K1164" s="36" t="s">
        <v>145</v>
      </c>
      <c r="L1164" s="36">
        <v>9</v>
      </c>
      <c r="M1164" s="37" t="s">
        <v>108</v>
      </c>
      <c r="N1164" s="36"/>
      <c r="O1164" s="36">
        <v>2</v>
      </c>
      <c r="P1164" s="36"/>
      <c r="Q1164" s="37"/>
      <c r="R1164" s="36"/>
      <c r="S1164" s="36"/>
      <c r="T1164" s="36"/>
      <c r="U1164" s="36"/>
      <c r="V1164" s="36"/>
      <c r="W1164" s="39" t="str">
        <f t="shared" si="618"/>
        <v>НБИбд</v>
      </c>
      <c r="X1164" s="36" t="s">
        <v>87</v>
      </c>
      <c r="Y1164" s="36">
        <v>1</v>
      </c>
      <c r="Z1164" s="36">
        <v>1</v>
      </c>
      <c r="AA1164" s="60">
        <f t="shared" si="619"/>
        <v>13</v>
      </c>
      <c r="AB1164" s="49">
        <v>10</v>
      </c>
      <c r="AC1164" s="49">
        <v>3</v>
      </c>
      <c r="AD1164" s="40">
        <f t="shared" si="620"/>
        <v>12</v>
      </c>
      <c r="AE1164" s="41">
        <f t="shared" si="621"/>
        <v>1</v>
      </c>
      <c r="AF1164" s="41">
        <f t="shared" si="622"/>
        <v>1.0833333333333333</v>
      </c>
      <c r="AG1164" s="42" t="s">
        <v>93</v>
      </c>
      <c r="AH1164" s="37" t="s">
        <v>100</v>
      </c>
      <c r="AI1164" s="37" t="s">
        <v>82</v>
      </c>
      <c r="AJ1164" s="61" t="s">
        <v>337</v>
      </c>
      <c r="AK1164" s="37"/>
      <c r="AL1164" s="44">
        <f t="shared" si="623"/>
        <v>0</v>
      </c>
      <c r="AM1164" s="44">
        <f t="shared" si="624"/>
        <v>0</v>
      </c>
      <c r="AN1164" s="44">
        <f t="shared" si="625"/>
        <v>18</v>
      </c>
      <c r="AO1164" s="44">
        <f t="shared" si="626"/>
        <v>0</v>
      </c>
      <c r="AP1164" s="44">
        <f t="shared" si="627"/>
        <v>0</v>
      </c>
      <c r="AQ1164" s="44">
        <f t="shared" si="628"/>
        <v>0</v>
      </c>
      <c r="AR1164" s="44">
        <f t="shared" si="629"/>
        <v>0</v>
      </c>
      <c r="AS1164" s="44">
        <f t="shared" si="630"/>
        <v>0</v>
      </c>
      <c r="AT1164" s="44">
        <f t="shared" si="631"/>
        <v>0</v>
      </c>
      <c r="AU1164" s="44">
        <f t="shared" si="632"/>
        <v>0</v>
      </c>
      <c r="AV1164" s="44">
        <f>IF(M1164="ПП",РПП*AA1164*(U1164/1.5),IF(M1164="ВП",ВПр*AA1164*(U1164/1.5),IF(M1164="РПА",РПА*AA1164*(U1164/1.5),IF(M1164="КПА",кпа*AA1164*(U1164/1.5),0))))</f>
        <v>0</v>
      </c>
      <c r="AW1164" s="44">
        <f t="shared" si="633"/>
        <v>0</v>
      </c>
      <c r="AX1164" s="44">
        <f t="shared" si="634"/>
        <v>0</v>
      </c>
      <c r="AY1164" s="44">
        <f t="shared" si="635"/>
        <v>0</v>
      </c>
      <c r="AZ1164" s="44">
        <f t="shared" si="636"/>
        <v>0</v>
      </c>
      <c r="BA1164" s="44">
        <f t="shared" si="647"/>
        <v>0</v>
      </c>
      <c r="BB1164" s="44">
        <f t="shared" si="637"/>
        <v>0</v>
      </c>
      <c r="BC1164" s="44">
        <f t="shared" si="638"/>
        <v>0</v>
      </c>
      <c r="BD1164" s="44">
        <f t="shared" si="639"/>
        <v>0</v>
      </c>
      <c r="BE1164" s="45">
        <f t="shared" si="640"/>
        <v>18</v>
      </c>
      <c r="BF1164" s="46"/>
      <c r="BG1164" s="47">
        <f t="shared" si="641"/>
        <v>0</v>
      </c>
      <c r="BH1164" s="47">
        <f t="shared" si="642"/>
        <v>0</v>
      </c>
      <c r="BI1164" s="47">
        <f t="shared" si="643"/>
        <v>0</v>
      </c>
      <c r="BJ1164" s="48">
        <f t="shared" si="644"/>
        <v>18</v>
      </c>
      <c r="BK1164" s="48">
        <f t="shared" si="645"/>
        <v>1</v>
      </c>
      <c r="BL1164" s="48">
        <f t="shared" si="646"/>
        <v>0</v>
      </c>
    </row>
    <row r="1165" spans="1:64" s="2" customFormat="1" ht="30" customHeight="1">
      <c r="A1165" s="29" t="str">
        <f t="shared" si="614"/>
        <v>Д</v>
      </c>
      <c r="B1165" s="29" t="str">
        <f t="shared" si="615"/>
        <v>Б</v>
      </c>
      <c r="C1165" s="59" t="s">
        <v>125</v>
      </c>
      <c r="D1165" s="31" t="str">
        <f t="shared" si="616"/>
        <v>'38.03.05</v>
      </c>
      <c r="E1165" s="32" t="str">
        <f t="shared" si="617"/>
        <v>Бизнес-информатика</v>
      </c>
      <c r="F1165" s="33" t="s">
        <v>74</v>
      </c>
      <c r="G1165" s="33" t="s">
        <v>75</v>
      </c>
      <c r="H1165" s="34" t="s">
        <v>317</v>
      </c>
      <c r="I1165" s="34"/>
      <c r="J1165" s="35" t="s">
        <v>352</v>
      </c>
      <c r="K1165" s="36" t="s">
        <v>145</v>
      </c>
      <c r="L1165" s="36">
        <v>9</v>
      </c>
      <c r="M1165" s="37" t="s">
        <v>108</v>
      </c>
      <c r="N1165" s="36"/>
      <c r="O1165" s="36">
        <v>2</v>
      </c>
      <c r="P1165" s="36"/>
      <c r="Q1165" s="37"/>
      <c r="R1165" s="36"/>
      <c r="S1165" s="36"/>
      <c r="T1165" s="36"/>
      <c r="U1165" s="36"/>
      <c r="V1165" s="36"/>
      <c r="W1165" s="39" t="str">
        <f t="shared" si="618"/>
        <v>НБИбд</v>
      </c>
      <c r="X1165" s="36" t="s">
        <v>87</v>
      </c>
      <c r="Y1165" s="36">
        <v>1</v>
      </c>
      <c r="Z1165" s="36">
        <v>1</v>
      </c>
      <c r="AA1165" s="60">
        <f t="shared" si="619"/>
        <v>13</v>
      </c>
      <c r="AB1165" s="49">
        <v>10</v>
      </c>
      <c r="AC1165" s="49">
        <v>3</v>
      </c>
      <c r="AD1165" s="40">
        <f t="shared" si="620"/>
        <v>12</v>
      </c>
      <c r="AE1165" s="41">
        <f t="shared" si="621"/>
        <v>1</v>
      </c>
      <c r="AF1165" s="41">
        <f t="shared" si="622"/>
        <v>1.0833333333333333</v>
      </c>
      <c r="AG1165" s="42" t="s">
        <v>93</v>
      </c>
      <c r="AH1165" s="37" t="s">
        <v>100</v>
      </c>
      <c r="AI1165" s="37" t="s">
        <v>82</v>
      </c>
      <c r="AJ1165" s="61" t="s">
        <v>337</v>
      </c>
      <c r="AK1165" s="37"/>
      <c r="AL1165" s="44">
        <f t="shared" si="623"/>
        <v>0</v>
      </c>
      <c r="AM1165" s="44">
        <f t="shared" si="624"/>
        <v>0</v>
      </c>
      <c r="AN1165" s="44">
        <f t="shared" si="625"/>
        <v>18</v>
      </c>
      <c r="AO1165" s="44">
        <f t="shared" si="626"/>
        <v>0</v>
      </c>
      <c r="AP1165" s="44">
        <f t="shared" si="627"/>
        <v>0</v>
      </c>
      <c r="AQ1165" s="44">
        <f t="shared" si="628"/>
        <v>0</v>
      </c>
      <c r="AR1165" s="44">
        <f t="shared" si="629"/>
        <v>0</v>
      </c>
      <c r="AS1165" s="44">
        <f t="shared" si="630"/>
        <v>0</v>
      </c>
      <c r="AT1165" s="44">
        <f t="shared" si="631"/>
        <v>0</v>
      </c>
      <c r="AU1165" s="44">
        <f t="shared" si="632"/>
        <v>0</v>
      </c>
      <c r="AV1165" s="44">
        <f>IF(M1165="ПП",РПП*AA1165*(U1165/1.5),IF(M1165="ВП",ВПр*AA1165*(U1165/1.5),IF(M1165="РПА",РПА*AA1165*(U1165/1.5),IF(M1165="КПА",кпа*AA1165*(U1165/1.5),0))))</f>
        <v>0</v>
      </c>
      <c r="AW1165" s="44">
        <f t="shared" si="633"/>
        <v>0</v>
      </c>
      <c r="AX1165" s="44">
        <f t="shared" si="634"/>
        <v>0</v>
      </c>
      <c r="AY1165" s="44">
        <f t="shared" si="635"/>
        <v>0</v>
      </c>
      <c r="AZ1165" s="44">
        <f t="shared" si="636"/>
        <v>0</v>
      </c>
      <c r="BA1165" s="44">
        <f t="shared" si="647"/>
        <v>0</v>
      </c>
      <c r="BB1165" s="44">
        <f t="shared" si="637"/>
        <v>0</v>
      </c>
      <c r="BC1165" s="44">
        <f t="shared" si="638"/>
        <v>0</v>
      </c>
      <c r="BD1165" s="44">
        <f t="shared" si="639"/>
        <v>0</v>
      </c>
      <c r="BE1165" s="45">
        <f t="shared" si="640"/>
        <v>18</v>
      </c>
      <c r="BF1165" s="46"/>
      <c r="BG1165" s="47">
        <f t="shared" si="641"/>
        <v>0</v>
      </c>
      <c r="BH1165" s="47">
        <f t="shared" si="642"/>
        <v>0</v>
      </c>
      <c r="BI1165" s="47">
        <f t="shared" si="643"/>
        <v>0</v>
      </c>
      <c r="BJ1165" s="48">
        <f t="shared" si="644"/>
        <v>18</v>
      </c>
      <c r="BK1165" s="48">
        <f t="shared" si="645"/>
        <v>1</v>
      </c>
      <c r="BL1165" s="48">
        <f t="shared" si="646"/>
        <v>0</v>
      </c>
    </row>
    <row r="1166" spans="1:64" s="2" customFormat="1" ht="30" customHeight="1">
      <c r="A1166" s="29" t="str">
        <f t="shared" si="614"/>
        <v>Д</v>
      </c>
      <c r="B1166" s="29" t="str">
        <f t="shared" si="615"/>
        <v>Б</v>
      </c>
      <c r="C1166" s="59" t="s">
        <v>125</v>
      </c>
      <c r="D1166" s="31" t="str">
        <f t="shared" si="616"/>
        <v>'38.03.05</v>
      </c>
      <c r="E1166" s="32" t="str">
        <f t="shared" si="617"/>
        <v>Бизнес-информатика</v>
      </c>
      <c r="F1166" s="33" t="s">
        <v>74</v>
      </c>
      <c r="G1166" s="33" t="s">
        <v>129</v>
      </c>
      <c r="H1166" s="34" t="s">
        <v>317</v>
      </c>
      <c r="I1166" s="34" t="s">
        <v>130</v>
      </c>
      <c r="J1166" s="62" t="s">
        <v>353</v>
      </c>
      <c r="K1166" s="36" t="s">
        <v>145</v>
      </c>
      <c r="L1166" s="36">
        <v>9</v>
      </c>
      <c r="M1166" s="37" t="s">
        <v>78</v>
      </c>
      <c r="N1166" s="36">
        <v>2</v>
      </c>
      <c r="O1166" s="36"/>
      <c r="P1166" s="36"/>
      <c r="Q1166" s="37"/>
      <c r="R1166" s="36"/>
      <c r="S1166" s="36"/>
      <c r="T1166" s="36"/>
      <c r="U1166" s="36"/>
      <c r="V1166" s="36"/>
      <c r="W1166" s="39" t="str">
        <f t="shared" si="618"/>
        <v>НБИбд</v>
      </c>
      <c r="X1166" s="36" t="s">
        <v>331</v>
      </c>
      <c r="Y1166" s="36">
        <v>2</v>
      </c>
      <c r="Z1166" s="36">
        <v>1</v>
      </c>
      <c r="AA1166" s="60">
        <f t="shared" si="619"/>
        <v>26</v>
      </c>
      <c r="AB1166" s="54">
        <v>20</v>
      </c>
      <c r="AC1166" s="54">
        <v>6</v>
      </c>
      <c r="AD1166" s="40">
        <f t="shared" si="620"/>
        <v>26</v>
      </c>
      <c r="AE1166" s="41">
        <f t="shared" si="621"/>
        <v>1</v>
      </c>
      <c r="AF1166" s="41">
        <f t="shared" si="622"/>
        <v>1</v>
      </c>
      <c r="AG1166" s="42" t="s">
        <v>93</v>
      </c>
      <c r="AH1166" s="37" t="s">
        <v>81</v>
      </c>
      <c r="AI1166" s="37" t="s">
        <v>82</v>
      </c>
      <c r="AJ1166" s="61" t="s">
        <v>354</v>
      </c>
      <c r="AK1166" s="37"/>
      <c r="AL1166" s="44">
        <f t="shared" si="623"/>
        <v>18</v>
      </c>
      <c r="AM1166" s="44">
        <f t="shared" si="624"/>
        <v>0</v>
      </c>
      <c r="AN1166" s="44">
        <f t="shared" si="625"/>
        <v>0</v>
      </c>
      <c r="AO1166" s="44">
        <f t="shared" si="626"/>
        <v>0</v>
      </c>
      <c r="AP1166" s="44">
        <f t="shared" si="627"/>
        <v>0</v>
      </c>
      <c r="AQ1166" s="44">
        <f t="shared" si="628"/>
        <v>0</v>
      </c>
      <c r="AR1166" s="44">
        <f t="shared" si="629"/>
        <v>0.9</v>
      </c>
      <c r="AS1166" s="44">
        <f t="shared" si="630"/>
        <v>0</v>
      </c>
      <c r="AT1166" s="44">
        <f t="shared" si="631"/>
        <v>0</v>
      </c>
      <c r="AU1166" s="44">
        <f t="shared" si="632"/>
        <v>0</v>
      </c>
      <c r="AV1166" s="44">
        <f>IF(M1166="ПП",РПП*AA1166*(U1166/1.5),IF(M1166="ВП",ВПр*AA1166*(U1166/1.5),IF(M1166="РПА",РПА*AA1166*(U1166/1.5),IF(M1166="КПА",кпа*AA1166*(U1166/1.5),0))))</f>
        <v>0</v>
      </c>
      <c r="AW1166" s="44">
        <f t="shared" si="633"/>
        <v>0</v>
      </c>
      <c r="AX1166" s="44">
        <f t="shared" si="634"/>
        <v>0</v>
      </c>
      <c r="AY1166" s="44">
        <f t="shared" si="635"/>
        <v>0</v>
      </c>
      <c r="AZ1166" s="44">
        <f t="shared" si="636"/>
        <v>0</v>
      </c>
      <c r="BA1166" s="44">
        <f t="shared" si="647"/>
        <v>0</v>
      </c>
      <c r="BB1166" s="44">
        <f t="shared" si="637"/>
        <v>0</v>
      </c>
      <c r="BC1166" s="44">
        <f t="shared" si="638"/>
        <v>0</v>
      </c>
      <c r="BD1166" s="44">
        <f t="shared" si="639"/>
        <v>0</v>
      </c>
      <c r="BE1166" s="45">
        <f t="shared" si="640"/>
        <v>18.899999999999999</v>
      </c>
      <c r="BF1166" s="46"/>
      <c r="BG1166" s="47">
        <f t="shared" si="641"/>
        <v>0</v>
      </c>
      <c r="BH1166" s="47">
        <f t="shared" si="642"/>
        <v>0</v>
      </c>
      <c r="BI1166" s="47">
        <f t="shared" si="643"/>
        <v>0</v>
      </c>
      <c r="BJ1166" s="48">
        <f t="shared" si="644"/>
        <v>18</v>
      </c>
      <c r="BK1166" s="48">
        <f t="shared" si="645"/>
        <v>1</v>
      </c>
      <c r="BL1166" s="48">
        <f t="shared" si="646"/>
        <v>0.9</v>
      </c>
    </row>
    <row r="1167" spans="1:64" s="2" customFormat="1" ht="30" customHeight="1">
      <c r="A1167" s="29" t="str">
        <f t="shared" si="614"/>
        <v>Д</v>
      </c>
      <c r="B1167" s="29" t="str">
        <f t="shared" si="615"/>
        <v>Б</v>
      </c>
      <c r="C1167" s="59" t="s">
        <v>125</v>
      </c>
      <c r="D1167" s="31" t="str">
        <f t="shared" si="616"/>
        <v>'38.03.05</v>
      </c>
      <c r="E1167" s="32" t="str">
        <f t="shared" si="617"/>
        <v>Бизнес-информатика</v>
      </c>
      <c r="F1167" s="33" t="s">
        <v>74</v>
      </c>
      <c r="G1167" s="33" t="s">
        <v>129</v>
      </c>
      <c r="H1167" s="34" t="s">
        <v>317</v>
      </c>
      <c r="I1167" s="34" t="s">
        <v>130</v>
      </c>
      <c r="J1167" s="62" t="s">
        <v>353</v>
      </c>
      <c r="K1167" s="36" t="s">
        <v>145</v>
      </c>
      <c r="L1167" s="36">
        <v>9</v>
      </c>
      <c r="M1167" s="37" t="s">
        <v>108</v>
      </c>
      <c r="N1167" s="36"/>
      <c r="O1167" s="36">
        <v>4</v>
      </c>
      <c r="P1167" s="36"/>
      <c r="Q1167" s="37" t="s">
        <v>85</v>
      </c>
      <c r="R1167" s="36"/>
      <c r="S1167" s="36"/>
      <c r="T1167" s="36"/>
      <c r="U1167" s="36"/>
      <c r="V1167" s="36"/>
      <c r="W1167" s="39" t="str">
        <f t="shared" si="618"/>
        <v>НБИбд</v>
      </c>
      <c r="X1167" s="36" t="s">
        <v>331</v>
      </c>
      <c r="Y1167" s="36">
        <v>1</v>
      </c>
      <c r="Z1167" s="36">
        <v>1</v>
      </c>
      <c r="AA1167" s="60">
        <f t="shared" si="619"/>
        <v>13</v>
      </c>
      <c r="AB1167" s="53">
        <v>10</v>
      </c>
      <c r="AC1167" s="53">
        <v>3</v>
      </c>
      <c r="AD1167" s="40">
        <f t="shared" si="620"/>
        <v>12</v>
      </c>
      <c r="AE1167" s="41">
        <f t="shared" si="621"/>
        <v>1</v>
      </c>
      <c r="AF1167" s="41">
        <f t="shared" si="622"/>
        <v>1.0833333333333333</v>
      </c>
      <c r="AG1167" s="42" t="s">
        <v>93</v>
      </c>
      <c r="AH1167" s="37" t="s">
        <v>139</v>
      </c>
      <c r="AI1167" s="37" t="s">
        <v>82</v>
      </c>
      <c r="AJ1167" s="43" t="s">
        <v>322</v>
      </c>
      <c r="AK1167" s="37"/>
      <c r="AL1167" s="44">
        <f t="shared" si="623"/>
        <v>0</v>
      </c>
      <c r="AM1167" s="44">
        <f t="shared" si="624"/>
        <v>0</v>
      </c>
      <c r="AN1167" s="44">
        <f t="shared" si="625"/>
        <v>36</v>
      </c>
      <c r="AO1167" s="44">
        <f t="shared" si="626"/>
        <v>0</v>
      </c>
      <c r="AP1167" s="44">
        <f t="shared" si="627"/>
        <v>6.5</v>
      </c>
      <c r="AQ1167" s="44">
        <f t="shared" si="628"/>
        <v>1</v>
      </c>
      <c r="AR1167" s="44">
        <f t="shared" si="629"/>
        <v>0</v>
      </c>
      <c r="AS1167" s="44">
        <f t="shared" si="630"/>
        <v>0</v>
      </c>
      <c r="AT1167" s="44">
        <f t="shared" si="631"/>
        <v>0</v>
      </c>
      <c r="AU1167" s="44">
        <f t="shared" si="632"/>
        <v>0</v>
      </c>
      <c r="AV1167" s="44">
        <f>IF(M1167="ПП",РПП*AA1167*(U1167/1.5),IF(M1167="ВП",ВПр*AA1167*(U1167/1.5),IF(M1167="РПА",РПА*AA1167*(U1167/1.5),IF(M1167="КПА",кпа*AA1167*(U1167/1.5),0))))</f>
        <v>0</v>
      </c>
      <c r="AW1167" s="44">
        <f t="shared" si="633"/>
        <v>0</v>
      </c>
      <c r="AX1167" s="44">
        <f t="shared" si="634"/>
        <v>0</v>
      </c>
      <c r="AY1167" s="44">
        <f t="shared" si="635"/>
        <v>0</v>
      </c>
      <c r="AZ1167" s="44">
        <f t="shared" si="636"/>
        <v>0</v>
      </c>
      <c r="BA1167" s="44">
        <f t="shared" si="647"/>
        <v>0</v>
      </c>
      <c r="BB1167" s="44">
        <f t="shared" si="637"/>
        <v>0</v>
      </c>
      <c r="BC1167" s="44">
        <f t="shared" si="638"/>
        <v>0</v>
      </c>
      <c r="BD1167" s="44">
        <f t="shared" si="639"/>
        <v>0</v>
      </c>
      <c r="BE1167" s="45">
        <f t="shared" si="640"/>
        <v>43.5</v>
      </c>
      <c r="BF1167" s="46"/>
      <c r="BG1167" s="47">
        <f t="shared" si="641"/>
        <v>0</v>
      </c>
      <c r="BH1167" s="47">
        <f t="shared" si="642"/>
        <v>0</v>
      </c>
      <c r="BI1167" s="47">
        <f t="shared" si="643"/>
        <v>0</v>
      </c>
      <c r="BJ1167" s="48">
        <f t="shared" si="644"/>
        <v>36</v>
      </c>
      <c r="BK1167" s="48">
        <f t="shared" si="645"/>
        <v>2</v>
      </c>
      <c r="BL1167" s="48">
        <f t="shared" si="646"/>
        <v>7.5</v>
      </c>
    </row>
    <row r="1168" spans="1:64" s="2" customFormat="1" ht="30" customHeight="1">
      <c r="A1168" s="29" t="str">
        <f t="shared" si="614"/>
        <v>Д</v>
      </c>
      <c r="B1168" s="29" t="str">
        <f t="shared" si="615"/>
        <v>Б</v>
      </c>
      <c r="C1168" s="59" t="s">
        <v>125</v>
      </c>
      <c r="D1168" s="31" t="str">
        <f t="shared" si="616"/>
        <v>'38.03.05</v>
      </c>
      <c r="E1168" s="32" t="str">
        <f t="shared" si="617"/>
        <v>Бизнес-информатика</v>
      </c>
      <c r="F1168" s="33" t="s">
        <v>74</v>
      </c>
      <c r="G1168" s="33" t="s">
        <v>129</v>
      </c>
      <c r="H1168" s="34" t="s">
        <v>317</v>
      </c>
      <c r="I1168" s="34" t="s">
        <v>130</v>
      </c>
      <c r="J1168" s="62" t="s">
        <v>353</v>
      </c>
      <c r="K1168" s="36" t="s">
        <v>145</v>
      </c>
      <c r="L1168" s="36">
        <v>9</v>
      </c>
      <c r="M1168" s="37" t="s">
        <v>108</v>
      </c>
      <c r="N1168" s="36"/>
      <c r="O1168" s="36">
        <v>4</v>
      </c>
      <c r="P1168" s="36"/>
      <c r="Q1168" s="37" t="s">
        <v>85</v>
      </c>
      <c r="R1168" s="36"/>
      <c r="S1168" s="36"/>
      <c r="T1168" s="36"/>
      <c r="U1168" s="36"/>
      <c r="V1168" s="36"/>
      <c r="W1168" s="39" t="str">
        <f t="shared" si="618"/>
        <v>НБИбд</v>
      </c>
      <c r="X1168" s="36" t="s">
        <v>331</v>
      </c>
      <c r="Y1168" s="36">
        <v>1</v>
      </c>
      <c r="Z1168" s="36">
        <v>1</v>
      </c>
      <c r="AA1168" s="60">
        <f t="shared" si="619"/>
        <v>13</v>
      </c>
      <c r="AB1168" s="53">
        <v>10</v>
      </c>
      <c r="AC1168" s="53">
        <v>3</v>
      </c>
      <c r="AD1168" s="40">
        <f t="shared" si="620"/>
        <v>12</v>
      </c>
      <c r="AE1168" s="41">
        <f t="shared" si="621"/>
        <v>1</v>
      </c>
      <c r="AF1168" s="41">
        <f t="shared" si="622"/>
        <v>1.0833333333333333</v>
      </c>
      <c r="AG1168" s="42" t="s">
        <v>93</v>
      </c>
      <c r="AH1168" s="37" t="s">
        <v>139</v>
      </c>
      <c r="AI1168" s="37" t="s">
        <v>82</v>
      </c>
      <c r="AJ1168" s="43" t="s">
        <v>322</v>
      </c>
      <c r="AK1168" s="37"/>
      <c r="AL1168" s="44">
        <f t="shared" si="623"/>
        <v>0</v>
      </c>
      <c r="AM1168" s="44">
        <f t="shared" si="624"/>
        <v>0</v>
      </c>
      <c r="AN1168" s="44">
        <f t="shared" si="625"/>
        <v>36</v>
      </c>
      <c r="AO1168" s="44">
        <f t="shared" si="626"/>
        <v>0</v>
      </c>
      <c r="AP1168" s="44">
        <f t="shared" si="627"/>
        <v>6.5</v>
      </c>
      <c r="AQ1168" s="44">
        <f t="shared" si="628"/>
        <v>1</v>
      </c>
      <c r="AR1168" s="44">
        <f t="shared" si="629"/>
        <v>0</v>
      </c>
      <c r="AS1168" s="44">
        <f t="shared" si="630"/>
        <v>0</v>
      </c>
      <c r="AT1168" s="44">
        <f t="shared" si="631"/>
        <v>0</v>
      </c>
      <c r="AU1168" s="44">
        <f t="shared" si="632"/>
        <v>0</v>
      </c>
      <c r="AV1168" s="44">
        <f>IF(M1168="ПП",РПП*AA1168*(U1168/1.5),IF(M1168="ВП",ВПр*AA1168*(U1168/1.5),IF(M1168="РПА",РПА*AA1168*(U1168/1.5),IF(M1168="КПА",кпа*AA1168*(U1168/1.5),0))))</f>
        <v>0</v>
      </c>
      <c r="AW1168" s="44">
        <f t="shared" si="633"/>
        <v>0</v>
      </c>
      <c r="AX1168" s="44">
        <f t="shared" si="634"/>
        <v>0</v>
      </c>
      <c r="AY1168" s="44">
        <f t="shared" si="635"/>
        <v>0</v>
      </c>
      <c r="AZ1168" s="44">
        <f t="shared" si="636"/>
        <v>0</v>
      </c>
      <c r="BA1168" s="44">
        <f t="shared" si="647"/>
        <v>0</v>
      </c>
      <c r="BB1168" s="44">
        <f t="shared" si="637"/>
        <v>0</v>
      </c>
      <c r="BC1168" s="44">
        <f t="shared" si="638"/>
        <v>0</v>
      </c>
      <c r="BD1168" s="44">
        <f t="shared" si="639"/>
        <v>0</v>
      </c>
      <c r="BE1168" s="45">
        <f t="shared" si="640"/>
        <v>43.5</v>
      </c>
      <c r="BF1168" s="46"/>
      <c r="BG1168" s="47">
        <f t="shared" si="641"/>
        <v>0</v>
      </c>
      <c r="BH1168" s="47">
        <f t="shared" si="642"/>
        <v>0</v>
      </c>
      <c r="BI1168" s="47">
        <f t="shared" si="643"/>
        <v>0</v>
      </c>
      <c r="BJ1168" s="48">
        <f t="shared" si="644"/>
        <v>36</v>
      </c>
      <c r="BK1168" s="48">
        <f t="shared" si="645"/>
        <v>2</v>
      </c>
      <c r="BL1168" s="48">
        <f t="shared" si="646"/>
        <v>7.5</v>
      </c>
    </row>
    <row r="1169" spans="1:64" s="2" customFormat="1" ht="30" customHeight="1">
      <c r="A1169" s="29" t="str">
        <f t="shared" si="614"/>
        <v>Д</v>
      </c>
      <c r="B1169" s="29" t="str">
        <f t="shared" si="615"/>
        <v>Б</v>
      </c>
      <c r="C1169" s="59" t="s">
        <v>125</v>
      </c>
      <c r="D1169" s="31" t="str">
        <f t="shared" si="616"/>
        <v>'38.03.05</v>
      </c>
      <c r="E1169" s="32" t="str">
        <f t="shared" si="617"/>
        <v>Бизнес-информатика</v>
      </c>
      <c r="F1169" s="33" t="s">
        <v>74</v>
      </c>
      <c r="G1169" s="33" t="s">
        <v>129</v>
      </c>
      <c r="H1169" s="34" t="s">
        <v>317</v>
      </c>
      <c r="I1169" s="34" t="s">
        <v>130</v>
      </c>
      <c r="J1169" s="62" t="s">
        <v>355</v>
      </c>
      <c r="K1169" s="36" t="s">
        <v>148</v>
      </c>
      <c r="L1169" s="36">
        <v>9</v>
      </c>
      <c r="M1169" s="37" t="s">
        <v>78</v>
      </c>
      <c r="N1169" s="36">
        <v>2</v>
      </c>
      <c r="O1169" s="36"/>
      <c r="P1169" s="36"/>
      <c r="Q1169" s="37"/>
      <c r="R1169" s="36"/>
      <c r="S1169" s="36"/>
      <c r="T1169" s="36"/>
      <c r="U1169" s="36"/>
      <c r="V1169" s="36"/>
      <c r="W1169" s="39" t="str">
        <f t="shared" si="618"/>
        <v>НБИбд</v>
      </c>
      <c r="X1169" s="36" t="s">
        <v>331</v>
      </c>
      <c r="Y1169" s="36">
        <v>4</v>
      </c>
      <c r="Z1169" s="36">
        <v>2</v>
      </c>
      <c r="AA1169" s="60">
        <f t="shared" si="619"/>
        <v>26</v>
      </c>
      <c r="AB1169" s="54">
        <v>20</v>
      </c>
      <c r="AC1169" s="54">
        <v>6</v>
      </c>
      <c r="AD1169" s="40">
        <f t="shared" si="620"/>
        <v>26</v>
      </c>
      <c r="AE1169" s="41">
        <f t="shared" si="621"/>
        <v>1</v>
      </c>
      <c r="AF1169" s="41">
        <f t="shared" si="622"/>
        <v>1</v>
      </c>
      <c r="AG1169" s="42" t="s">
        <v>93</v>
      </c>
      <c r="AH1169" s="37" t="s">
        <v>81</v>
      </c>
      <c r="AI1169" s="37" t="s">
        <v>94</v>
      </c>
      <c r="AJ1169" s="61" t="s">
        <v>341</v>
      </c>
      <c r="AK1169" s="37"/>
      <c r="AL1169" s="44">
        <f t="shared" si="623"/>
        <v>18</v>
      </c>
      <c r="AM1169" s="44">
        <f t="shared" si="624"/>
        <v>0</v>
      </c>
      <c r="AN1169" s="44">
        <f t="shared" si="625"/>
        <v>0</v>
      </c>
      <c r="AO1169" s="44">
        <f t="shared" si="626"/>
        <v>0</v>
      </c>
      <c r="AP1169" s="44">
        <f t="shared" si="627"/>
        <v>0</v>
      </c>
      <c r="AQ1169" s="44">
        <f t="shared" si="628"/>
        <v>0</v>
      </c>
      <c r="AR1169" s="44">
        <f t="shared" si="629"/>
        <v>1.8</v>
      </c>
      <c r="AS1169" s="44">
        <f t="shared" si="630"/>
        <v>0</v>
      </c>
      <c r="AT1169" s="44">
        <f t="shared" si="631"/>
        <v>0</v>
      </c>
      <c r="AU1169" s="44">
        <f t="shared" si="632"/>
        <v>0</v>
      </c>
      <c r="AV1169" s="44">
        <f>IF(M1169="ПП",РПП*AA1169*(U1169/1.5),IF(M1169="ВП",ВПр*AA1169*(U1169/1.5),IF(M1169="РПА",РПА*AA1169*(U1169/1.5),IF(M1169="КПА",кпа*AA1169*(U1169/1.5),0))))</f>
        <v>0</v>
      </c>
      <c r="AW1169" s="44">
        <f t="shared" si="633"/>
        <v>0</v>
      </c>
      <c r="AX1169" s="44">
        <f t="shared" si="634"/>
        <v>0</v>
      </c>
      <c r="AY1169" s="44">
        <f t="shared" si="635"/>
        <v>0</v>
      </c>
      <c r="AZ1169" s="44">
        <f t="shared" si="636"/>
        <v>0</v>
      </c>
      <c r="BA1169" s="44">
        <f t="shared" si="647"/>
        <v>0</v>
      </c>
      <c r="BB1169" s="44">
        <f t="shared" si="637"/>
        <v>0</v>
      </c>
      <c r="BC1169" s="44">
        <f t="shared" si="638"/>
        <v>0</v>
      </c>
      <c r="BD1169" s="44">
        <f t="shared" si="639"/>
        <v>0</v>
      </c>
      <c r="BE1169" s="45">
        <f t="shared" si="640"/>
        <v>19.8</v>
      </c>
      <c r="BF1169" s="46"/>
      <c r="BG1169" s="47">
        <f t="shared" si="641"/>
        <v>0</v>
      </c>
      <c r="BH1169" s="47">
        <f t="shared" si="642"/>
        <v>0</v>
      </c>
      <c r="BI1169" s="47">
        <f t="shared" si="643"/>
        <v>0</v>
      </c>
      <c r="BJ1169" s="48">
        <f t="shared" si="644"/>
        <v>18</v>
      </c>
      <c r="BK1169" s="48">
        <f t="shared" si="645"/>
        <v>1</v>
      </c>
      <c r="BL1169" s="48">
        <f t="shared" si="646"/>
        <v>1.8</v>
      </c>
    </row>
    <row r="1170" spans="1:64" s="2" customFormat="1" ht="30" customHeight="1">
      <c r="A1170" s="29" t="str">
        <f t="shared" si="614"/>
        <v>Д</v>
      </c>
      <c r="B1170" s="29" t="str">
        <f t="shared" si="615"/>
        <v>Б</v>
      </c>
      <c r="C1170" s="59" t="s">
        <v>125</v>
      </c>
      <c r="D1170" s="31" t="str">
        <f t="shared" si="616"/>
        <v>'38.03.05</v>
      </c>
      <c r="E1170" s="32" t="str">
        <f t="shared" si="617"/>
        <v>Бизнес-информатика</v>
      </c>
      <c r="F1170" s="33" t="s">
        <v>74</v>
      </c>
      <c r="G1170" s="33" t="s">
        <v>129</v>
      </c>
      <c r="H1170" s="34" t="s">
        <v>317</v>
      </c>
      <c r="I1170" s="34" t="s">
        <v>130</v>
      </c>
      <c r="J1170" s="62" t="s">
        <v>355</v>
      </c>
      <c r="K1170" s="36" t="s">
        <v>148</v>
      </c>
      <c r="L1170" s="36">
        <v>9</v>
      </c>
      <c r="M1170" s="37" t="s">
        <v>108</v>
      </c>
      <c r="N1170" s="36"/>
      <c r="O1170" s="36">
        <v>4</v>
      </c>
      <c r="P1170" s="36"/>
      <c r="Q1170" s="37" t="s">
        <v>85</v>
      </c>
      <c r="R1170" s="36"/>
      <c r="S1170" s="36"/>
      <c r="T1170" s="36"/>
      <c r="U1170" s="36"/>
      <c r="V1170" s="36"/>
      <c r="W1170" s="39" t="str">
        <f t="shared" si="618"/>
        <v>НБИбд</v>
      </c>
      <c r="X1170" s="36" t="s">
        <v>331</v>
      </c>
      <c r="Y1170" s="36">
        <v>1</v>
      </c>
      <c r="Z1170" s="36">
        <v>1</v>
      </c>
      <c r="AA1170" s="60">
        <f t="shared" si="619"/>
        <v>13</v>
      </c>
      <c r="AB1170" s="53">
        <v>10</v>
      </c>
      <c r="AC1170" s="53">
        <v>3</v>
      </c>
      <c r="AD1170" s="40">
        <f t="shared" si="620"/>
        <v>12</v>
      </c>
      <c r="AE1170" s="41">
        <f t="shared" si="621"/>
        <v>1</v>
      </c>
      <c r="AF1170" s="41">
        <f t="shared" si="622"/>
        <v>1.0833333333333333</v>
      </c>
      <c r="AG1170" s="42" t="s">
        <v>93</v>
      </c>
      <c r="AH1170" s="37" t="s">
        <v>81</v>
      </c>
      <c r="AI1170" s="37" t="s">
        <v>94</v>
      </c>
      <c r="AJ1170" s="61" t="s">
        <v>341</v>
      </c>
      <c r="AK1170" s="37"/>
      <c r="AL1170" s="44">
        <f t="shared" si="623"/>
        <v>0</v>
      </c>
      <c r="AM1170" s="44">
        <f t="shared" si="624"/>
        <v>0</v>
      </c>
      <c r="AN1170" s="44">
        <f t="shared" si="625"/>
        <v>36</v>
      </c>
      <c r="AO1170" s="44">
        <f t="shared" si="626"/>
        <v>0</v>
      </c>
      <c r="AP1170" s="44">
        <f t="shared" si="627"/>
        <v>6.5</v>
      </c>
      <c r="AQ1170" s="44">
        <f t="shared" si="628"/>
        <v>1</v>
      </c>
      <c r="AR1170" s="44">
        <f t="shared" si="629"/>
        <v>0</v>
      </c>
      <c r="AS1170" s="44">
        <f t="shared" si="630"/>
        <v>0</v>
      </c>
      <c r="AT1170" s="44">
        <f t="shared" si="631"/>
        <v>0</v>
      </c>
      <c r="AU1170" s="44">
        <f t="shared" si="632"/>
        <v>0</v>
      </c>
      <c r="AV1170" s="44">
        <f>IF(M1170="ПП",РПП*AA1170*(U1170/1.5),IF(M1170="ВП",ВПр*AA1170*(U1170/1.5),IF(M1170="РПА",РПА*AA1170*(U1170/1.5),IF(M1170="КПА",кпа*AA1170*(U1170/1.5),0))))</f>
        <v>0</v>
      </c>
      <c r="AW1170" s="44">
        <f t="shared" si="633"/>
        <v>0</v>
      </c>
      <c r="AX1170" s="44">
        <f t="shared" si="634"/>
        <v>0</v>
      </c>
      <c r="AY1170" s="44">
        <f t="shared" si="635"/>
        <v>0</v>
      </c>
      <c r="AZ1170" s="44">
        <f t="shared" si="636"/>
        <v>0</v>
      </c>
      <c r="BA1170" s="44">
        <f t="shared" si="647"/>
        <v>0</v>
      </c>
      <c r="BB1170" s="44">
        <f t="shared" si="637"/>
        <v>0</v>
      </c>
      <c r="BC1170" s="44">
        <f t="shared" si="638"/>
        <v>0</v>
      </c>
      <c r="BD1170" s="44">
        <f t="shared" si="639"/>
        <v>0</v>
      </c>
      <c r="BE1170" s="45">
        <f t="shared" si="640"/>
        <v>43.5</v>
      </c>
      <c r="BF1170" s="46"/>
      <c r="BG1170" s="47">
        <f t="shared" si="641"/>
        <v>0</v>
      </c>
      <c r="BH1170" s="47">
        <f t="shared" si="642"/>
        <v>0</v>
      </c>
      <c r="BI1170" s="47">
        <f t="shared" si="643"/>
        <v>0</v>
      </c>
      <c r="BJ1170" s="48">
        <f t="shared" si="644"/>
        <v>36</v>
      </c>
      <c r="BK1170" s="48">
        <f t="shared" si="645"/>
        <v>2</v>
      </c>
      <c r="BL1170" s="48">
        <f t="shared" si="646"/>
        <v>7.5</v>
      </c>
    </row>
    <row r="1171" spans="1:64" s="2" customFormat="1" ht="30" customHeight="1">
      <c r="A1171" s="29" t="str">
        <f t="shared" si="614"/>
        <v>Д</v>
      </c>
      <c r="B1171" s="29" t="str">
        <f t="shared" si="615"/>
        <v>Б</v>
      </c>
      <c r="C1171" s="59" t="s">
        <v>125</v>
      </c>
      <c r="D1171" s="31" t="str">
        <f t="shared" si="616"/>
        <v>'38.03.05</v>
      </c>
      <c r="E1171" s="32" t="str">
        <f t="shared" si="617"/>
        <v>Бизнес-информатика</v>
      </c>
      <c r="F1171" s="33" t="s">
        <v>74</v>
      </c>
      <c r="G1171" s="33" t="s">
        <v>129</v>
      </c>
      <c r="H1171" s="34" t="s">
        <v>317</v>
      </c>
      <c r="I1171" s="34" t="s">
        <v>130</v>
      </c>
      <c r="J1171" s="62" t="s">
        <v>355</v>
      </c>
      <c r="K1171" s="36" t="s">
        <v>148</v>
      </c>
      <c r="L1171" s="36">
        <v>9</v>
      </c>
      <c r="M1171" s="37" t="s">
        <v>108</v>
      </c>
      <c r="N1171" s="36"/>
      <c r="O1171" s="36">
        <v>4</v>
      </c>
      <c r="P1171" s="36"/>
      <c r="Q1171" s="37" t="s">
        <v>85</v>
      </c>
      <c r="R1171" s="36"/>
      <c r="S1171" s="36"/>
      <c r="T1171" s="36"/>
      <c r="U1171" s="36"/>
      <c r="V1171" s="36"/>
      <c r="W1171" s="39" t="str">
        <f t="shared" si="618"/>
        <v>НБИбд</v>
      </c>
      <c r="X1171" s="36" t="s">
        <v>331</v>
      </c>
      <c r="Y1171" s="36">
        <v>1</v>
      </c>
      <c r="Z1171" s="36">
        <v>1</v>
      </c>
      <c r="AA1171" s="60">
        <f t="shared" si="619"/>
        <v>13</v>
      </c>
      <c r="AB1171" s="53">
        <v>10</v>
      </c>
      <c r="AC1171" s="53">
        <v>3</v>
      </c>
      <c r="AD1171" s="40">
        <f t="shared" si="620"/>
        <v>12</v>
      </c>
      <c r="AE1171" s="41">
        <f t="shared" si="621"/>
        <v>1</v>
      </c>
      <c r="AF1171" s="41">
        <f t="shared" si="622"/>
        <v>1.0833333333333333</v>
      </c>
      <c r="AG1171" s="42" t="s">
        <v>93</v>
      </c>
      <c r="AH1171" s="37" t="s">
        <v>81</v>
      </c>
      <c r="AI1171" s="37" t="s">
        <v>94</v>
      </c>
      <c r="AJ1171" s="61" t="s">
        <v>341</v>
      </c>
      <c r="AK1171" s="37"/>
      <c r="AL1171" s="44">
        <f t="shared" si="623"/>
        <v>0</v>
      </c>
      <c r="AM1171" s="44">
        <f t="shared" si="624"/>
        <v>0</v>
      </c>
      <c r="AN1171" s="44">
        <f t="shared" si="625"/>
        <v>36</v>
      </c>
      <c r="AO1171" s="44">
        <f t="shared" si="626"/>
        <v>0</v>
      </c>
      <c r="AP1171" s="44">
        <f t="shared" si="627"/>
        <v>6.5</v>
      </c>
      <c r="AQ1171" s="44">
        <f t="shared" si="628"/>
        <v>1</v>
      </c>
      <c r="AR1171" s="44">
        <f t="shared" si="629"/>
        <v>0</v>
      </c>
      <c r="AS1171" s="44">
        <f t="shared" si="630"/>
        <v>0</v>
      </c>
      <c r="AT1171" s="44">
        <f t="shared" si="631"/>
        <v>0</v>
      </c>
      <c r="AU1171" s="44">
        <f t="shared" si="632"/>
        <v>0</v>
      </c>
      <c r="AV1171" s="44">
        <f>IF(M1171="ПП",РПП*AA1171*(U1171/1.5),IF(M1171="ВП",ВПр*AA1171*(U1171/1.5),IF(M1171="РПА",РПА*AA1171*(U1171/1.5),IF(M1171="КПА",кпа*AA1171*(U1171/1.5),0))))</f>
        <v>0</v>
      </c>
      <c r="AW1171" s="44">
        <f t="shared" si="633"/>
        <v>0</v>
      </c>
      <c r="AX1171" s="44">
        <f t="shared" si="634"/>
        <v>0</v>
      </c>
      <c r="AY1171" s="44">
        <f t="shared" si="635"/>
        <v>0</v>
      </c>
      <c r="AZ1171" s="44">
        <f t="shared" si="636"/>
        <v>0</v>
      </c>
      <c r="BA1171" s="44">
        <f t="shared" si="647"/>
        <v>0</v>
      </c>
      <c r="BB1171" s="44">
        <f t="shared" si="637"/>
        <v>0</v>
      </c>
      <c r="BC1171" s="44">
        <f t="shared" si="638"/>
        <v>0</v>
      </c>
      <c r="BD1171" s="44">
        <f t="shared" si="639"/>
        <v>0</v>
      </c>
      <c r="BE1171" s="45">
        <f t="shared" si="640"/>
        <v>43.5</v>
      </c>
      <c r="BF1171" s="46"/>
      <c r="BG1171" s="47">
        <f t="shared" si="641"/>
        <v>0</v>
      </c>
      <c r="BH1171" s="47">
        <f t="shared" si="642"/>
        <v>0</v>
      </c>
      <c r="BI1171" s="47">
        <f t="shared" si="643"/>
        <v>0</v>
      </c>
      <c r="BJ1171" s="48">
        <f t="shared" si="644"/>
        <v>36</v>
      </c>
      <c r="BK1171" s="48">
        <f t="shared" si="645"/>
        <v>2</v>
      </c>
      <c r="BL1171" s="48">
        <f t="shared" si="646"/>
        <v>7.5</v>
      </c>
    </row>
    <row r="1172" spans="1:64" s="2" customFormat="1" ht="30" customHeight="1">
      <c r="A1172" s="29" t="str">
        <f t="shared" si="614"/>
        <v>Д</v>
      </c>
      <c r="B1172" s="29" t="str">
        <f t="shared" si="615"/>
        <v>Б</v>
      </c>
      <c r="C1172" s="59" t="s">
        <v>125</v>
      </c>
      <c r="D1172" s="31" t="str">
        <f t="shared" si="616"/>
        <v>'38.03.05</v>
      </c>
      <c r="E1172" s="32" t="str">
        <f t="shared" si="617"/>
        <v>Бизнес-информатика</v>
      </c>
      <c r="F1172" s="33" t="s">
        <v>154</v>
      </c>
      <c r="G1172" s="33" t="s">
        <v>75</v>
      </c>
      <c r="H1172" s="34" t="s">
        <v>317</v>
      </c>
      <c r="I1172" s="34" t="s">
        <v>130</v>
      </c>
      <c r="J1172" s="35" t="s">
        <v>155</v>
      </c>
      <c r="K1172" s="36" t="s">
        <v>148</v>
      </c>
      <c r="L1172" s="36">
        <v>9</v>
      </c>
      <c r="M1172" s="37" t="s">
        <v>156</v>
      </c>
      <c r="N1172" s="36"/>
      <c r="O1172" s="36"/>
      <c r="P1172" s="36"/>
      <c r="Q1172" s="37"/>
      <c r="R1172" s="36"/>
      <c r="S1172" s="36"/>
      <c r="T1172" s="36">
        <v>3</v>
      </c>
      <c r="U1172" s="36"/>
      <c r="V1172" s="36"/>
      <c r="W1172" s="39" t="str">
        <f t="shared" si="618"/>
        <v>НБИбд</v>
      </c>
      <c r="X1172" s="36" t="s">
        <v>331</v>
      </c>
      <c r="Y1172" s="36"/>
      <c r="Z1172" s="36">
        <v>1</v>
      </c>
      <c r="AA1172" s="60">
        <f t="shared" si="619"/>
        <v>26</v>
      </c>
      <c r="AB1172" s="54">
        <v>20</v>
      </c>
      <c r="AC1172" s="54">
        <v>6</v>
      </c>
      <c r="AD1172" s="40">
        <f t="shared" si="620"/>
        <v>1</v>
      </c>
      <c r="AE1172" s="41">
        <f t="shared" si="621"/>
        <v>1</v>
      </c>
      <c r="AF1172" s="41">
        <f t="shared" si="622"/>
        <v>26</v>
      </c>
      <c r="AG1172" s="42" t="s">
        <v>93</v>
      </c>
      <c r="AH1172" s="37" t="s">
        <v>81</v>
      </c>
      <c r="AI1172" s="37" t="s">
        <v>94</v>
      </c>
      <c r="AJ1172" s="61" t="s">
        <v>339</v>
      </c>
      <c r="AK1172" s="37"/>
      <c r="AL1172" s="44">
        <f t="shared" si="623"/>
        <v>0</v>
      </c>
      <c r="AM1172" s="44">
        <f t="shared" si="624"/>
        <v>0</v>
      </c>
      <c r="AN1172" s="44">
        <f t="shared" si="625"/>
        <v>0</v>
      </c>
      <c r="AO1172" s="44">
        <f t="shared" si="626"/>
        <v>0</v>
      </c>
      <c r="AP1172" s="44">
        <f t="shared" si="627"/>
        <v>0</v>
      </c>
      <c r="AQ1172" s="44">
        <f t="shared" si="628"/>
        <v>0</v>
      </c>
      <c r="AR1172" s="44">
        <f t="shared" si="629"/>
        <v>0</v>
      </c>
      <c r="AS1172" s="44">
        <f t="shared" si="630"/>
        <v>0</v>
      </c>
      <c r="AT1172" s="44">
        <f t="shared" si="631"/>
        <v>0</v>
      </c>
      <c r="AU1172" s="44">
        <f t="shared" si="632"/>
        <v>78</v>
      </c>
      <c r="AV1172" s="44">
        <f>IF(M1172="ПП",РПП*AA1172*(U1172/1.5),IF(M1172="ВП",ВПр*AA1172*(U1172/1.5),IF(M1172="РПА",РПА*AA1172*(U1172/1.5),IF(M1172="КПА",кпа*AA1172*(U1172/1.5),0))))</f>
        <v>0</v>
      </c>
      <c r="AW1172" s="44">
        <f t="shared" si="633"/>
        <v>0</v>
      </c>
      <c r="AX1172" s="44">
        <f t="shared" si="634"/>
        <v>0</v>
      </c>
      <c r="AY1172" s="44">
        <f t="shared" si="635"/>
        <v>0</v>
      </c>
      <c r="AZ1172" s="44">
        <f t="shared" si="636"/>
        <v>0</v>
      </c>
      <c r="BA1172" s="44">
        <f t="shared" si="647"/>
        <v>0</v>
      </c>
      <c r="BB1172" s="44">
        <f t="shared" si="637"/>
        <v>0</v>
      </c>
      <c r="BC1172" s="44">
        <f t="shared" si="638"/>
        <v>0</v>
      </c>
      <c r="BD1172" s="44">
        <f t="shared" si="639"/>
        <v>0</v>
      </c>
      <c r="BE1172" s="45">
        <f t="shared" si="640"/>
        <v>78</v>
      </c>
      <c r="BF1172" s="46"/>
      <c r="BG1172" s="47">
        <f t="shared" si="641"/>
        <v>0</v>
      </c>
      <c r="BH1172" s="47">
        <f t="shared" si="642"/>
        <v>0</v>
      </c>
      <c r="BI1172" s="47">
        <f t="shared" si="643"/>
        <v>0</v>
      </c>
      <c r="BJ1172" s="48">
        <f t="shared" si="644"/>
        <v>0</v>
      </c>
      <c r="BK1172" s="48">
        <f t="shared" si="645"/>
        <v>0</v>
      </c>
      <c r="BL1172" s="48">
        <f t="shared" si="646"/>
        <v>78</v>
      </c>
    </row>
    <row r="1173" spans="1:64" s="2" customFormat="1" ht="30" customHeight="1">
      <c r="A1173" s="29" t="str">
        <f t="shared" si="614"/>
        <v>Д</v>
      </c>
      <c r="B1173" s="29" t="str">
        <f t="shared" si="615"/>
        <v>Б</v>
      </c>
      <c r="C1173" s="59" t="s">
        <v>125</v>
      </c>
      <c r="D1173" s="31" t="str">
        <f t="shared" si="616"/>
        <v>'38.03.05</v>
      </c>
      <c r="E1173" s="32" t="str">
        <f t="shared" si="617"/>
        <v>Бизнес-информатика</v>
      </c>
      <c r="F1173" s="33" t="s">
        <v>154</v>
      </c>
      <c r="G1173" s="33" t="s">
        <v>75</v>
      </c>
      <c r="H1173" s="34" t="s">
        <v>317</v>
      </c>
      <c r="I1173" s="34"/>
      <c r="J1173" s="35" t="s">
        <v>166</v>
      </c>
      <c r="K1173" s="63" t="s">
        <v>167</v>
      </c>
      <c r="L1173" s="36">
        <v>9</v>
      </c>
      <c r="M1173" s="37" t="s">
        <v>168</v>
      </c>
      <c r="N1173" s="36"/>
      <c r="O1173" s="36"/>
      <c r="P1173" s="36"/>
      <c r="Q1173" s="37"/>
      <c r="R1173" s="36"/>
      <c r="S1173" s="36"/>
      <c r="T1173" s="36"/>
      <c r="U1173" s="36"/>
      <c r="V1173" s="63">
        <v>15</v>
      </c>
      <c r="W1173" s="39" t="str">
        <f t="shared" si="618"/>
        <v>НБИбд</v>
      </c>
      <c r="X1173" s="36"/>
      <c r="Y1173" s="36">
        <v>1</v>
      </c>
      <c r="Z1173" s="36">
        <v>1</v>
      </c>
      <c r="AA1173" s="60">
        <f t="shared" si="619"/>
        <v>10</v>
      </c>
      <c r="AB1173" s="36">
        <v>5</v>
      </c>
      <c r="AC1173" s="36">
        <v>5</v>
      </c>
      <c r="AD1173" s="40">
        <v>20</v>
      </c>
      <c r="AE1173" s="41">
        <f t="shared" si="621"/>
        <v>0.5</v>
      </c>
      <c r="AF1173" s="41">
        <f t="shared" si="622"/>
        <v>0.5</v>
      </c>
      <c r="AG1173" s="42" t="s">
        <v>93</v>
      </c>
      <c r="AH1173" s="37" t="s">
        <v>81</v>
      </c>
      <c r="AI1173" s="37" t="s">
        <v>94</v>
      </c>
      <c r="AJ1173" s="61" t="s">
        <v>339</v>
      </c>
      <c r="AK1173" s="37"/>
      <c r="AL1173" s="44">
        <f t="shared" si="623"/>
        <v>0</v>
      </c>
      <c r="AM1173" s="44">
        <f t="shared" si="624"/>
        <v>0</v>
      </c>
      <c r="AN1173" s="44">
        <f t="shared" si="625"/>
        <v>0</v>
      </c>
      <c r="AO1173" s="44">
        <f t="shared" si="626"/>
        <v>0</v>
      </c>
      <c r="AP1173" s="44">
        <f t="shared" si="627"/>
        <v>0</v>
      </c>
      <c r="AQ1173" s="44">
        <f t="shared" si="628"/>
        <v>0</v>
      </c>
      <c r="AR1173" s="44">
        <f t="shared" si="629"/>
        <v>0</v>
      </c>
      <c r="AS1173" s="44">
        <f t="shared" si="630"/>
        <v>0</v>
      </c>
      <c r="AT1173" s="44">
        <f t="shared" si="631"/>
        <v>0</v>
      </c>
      <c r="AU1173" s="44">
        <f t="shared" si="632"/>
        <v>0</v>
      </c>
      <c r="AV1173" s="44">
        <f>IF(M1173="ПП",РПП*AA1173*(U1173/1.5),IF(M1173="ВП",ВПр*AA1173*(U1173/1.5),IF(M1173="РПА",РПА*AA1173*(U1173/1.5),IF(M1173="КПА",кпа*AA1173*(U1173/1.5),0))))</f>
        <v>0</v>
      </c>
      <c r="AW1173" s="44">
        <f t="shared" si="633"/>
        <v>125</v>
      </c>
      <c r="AX1173" s="44">
        <f t="shared" si="634"/>
        <v>0</v>
      </c>
      <c r="AY1173" s="44">
        <f t="shared" si="635"/>
        <v>0</v>
      </c>
      <c r="AZ1173" s="44">
        <f t="shared" si="636"/>
        <v>0</v>
      </c>
      <c r="BA1173" s="44">
        <f t="shared" si="647"/>
        <v>0</v>
      </c>
      <c r="BB1173" s="44">
        <f t="shared" si="637"/>
        <v>0</v>
      </c>
      <c r="BC1173" s="44">
        <f t="shared" si="638"/>
        <v>0</v>
      </c>
      <c r="BD1173" s="44">
        <f t="shared" si="639"/>
        <v>0</v>
      </c>
      <c r="BE1173" s="45">
        <f t="shared" si="640"/>
        <v>125</v>
      </c>
      <c r="BF1173" s="46"/>
      <c r="BG1173" s="47">
        <f t="shared" si="641"/>
        <v>0</v>
      </c>
      <c r="BH1173" s="47">
        <f t="shared" si="642"/>
        <v>0</v>
      </c>
      <c r="BI1173" s="47">
        <f t="shared" si="643"/>
        <v>0</v>
      </c>
      <c r="BJ1173" s="48">
        <f t="shared" si="644"/>
        <v>0</v>
      </c>
      <c r="BK1173" s="48">
        <f t="shared" si="645"/>
        <v>0</v>
      </c>
      <c r="BL1173" s="48">
        <f t="shared" si="646"/>
        <v>125</v>
      </c>
    </row>
    <row r="1174" spans="1:64" s="2" customFormat="1" ht="30" customHeight="1">
      <c r="A1174" s="29" t="str">
        <f t="shared" si="614"/>
        <v>Д</v>
      </c>
      <c r="B1174" s="29" t="str">
        <f t="shared" si="615"/>
        <v>Б</v>
      </c>
      <c r="C1174" s="59" t="s">
        <v>125</v>
      </c>
      <c r="D1174" s="31" t="str">
        <f t="shared" si="616"/>
        <v>'38.03.05</v>
      </c>
      <c r="E1174" s="32" t="str">
        <f t="shared" si="617"/>
        <v>Бизнес-информатика</v>
      </c>
      <c r="F1174" s="33" t="s">
        <v>154</v>
      </c>
      <c r="G1174" s="33" t="s">
        <v>75</v>
      </c>
      <c r="H1174" s="34" t="s">
        <v>317</v>
      </c>
      <c r="I1174" s="34"/>
      <c r="J1174" s="35" t="s">
        <v>171</v>
      </c>
      <c r="K1174" s="36" t="s">
        <v>172</v>
      </c>
      <c r="L1174" s="36">
        <v>9</v>
      </c>
      <c r="M1174" s="37" t="s">
        <v>173</v>
      </c>
      <c r="N1174" s="36"/>
      <c r="O1174" s="36"/>
      <c r="P1174" s="36"/>
      <c r="Q1174" s="37"/>
      <c r="R1174" s="36"/>
      <c r="S1174" s="36"/>
      <c r="T1174" s="36"/>
      <c r="U1174" s="36">
        <v>3</v>
      </c>
      <c r="V1174" s="36"/>
      <c r="W1174" s="39" t="str">
        <f t="shared" si="618"/>
        <v>НБИбд</v>
      </c>
      <c r="X1174" s="36"/>
      <c r="Y1174" s="36">
        <v>1</v>
      </c>
      <c r="Z1174" s="36">
        <v>1</v>
      </c>
      <c r="AA1174" s="60">
        <f t="shared" si="619"/>
        <v>10</v>
      </c>
      <c r="AB1174" s="36">
        <v>5</v>
      </c>
      <c r="AC1174" s="36">
        <v>5</v>
      </c>
      <c r="AD1174" s="40">
        <f t="shared" ref="AD1174:AD1205" si="648">IF(M1174="сп",6,IF(M1174="клн",8,IF(OR(M1174="лаб",M1174="ия"),12,IF(OR(M1174="пр",M1174="ТЕСТ"),IF(OR(B1174="Б",B1174="С"),24,12),IF(M1174="лек",AA1174,1)))))</f>
        <v>1</v>
      </c>
      <c r="AE1174" s="41">
        <f t="shared" si="621"/>
        <v>1</v>
      </c>
      <c r="AF1174" s="41">
        <f t="shared" si="622"/>
        <v>10</v>
      </c>
      <c r="AG1174" s="42" t="s">
        <v>93</v>
      </c>
      <c r="AH1174" s="37" t="s">
        <v>81</v>
      </c>
      <c r="AI1174" s="37" t="s">
        <v>94</v>
      </c>
      <c r="AJ1174" s="61" t="s">
        <v>339</v>
      </c>
      <c r="AK1174" s="37"/>
      <c r="AL1174" s="44">
        <f t="shared" si="623"/>
        <v>0</v>
      </c>
      <c r="AM1174" s="44">
        <f t="shared" si="624"/>
        <v>0</v>
      </c>
      <c r="AN1174" s="44">
        <f t="shared" si="625"/>
        <v>0</v>
      </c>
      <c r="AO1174" s="44">
        <f t="shared" si="626"/>
        <v>0</v>
      </c>
      <c r="AP1174" s="44">
        <f t="shared" si="627"/>
        <v>0</v>
      </c>
      <c r="AQ1174" s="44">
        <f t="shared" si="628"/>
        <v>0</v>
      </c>
      <c r="AR1174" s="44">
        <f t="shared" si="629"/>
        <v>0</v>
      </c>
      <c r="AS1174" s="44">
        <f t="shared" si="630"/>
        <v>0</v>
      </c>
      <c r="AT1174" s="44">
        <f t="shared" si="631"/>
        <v>0</v>
      </c>
      <c r="AU1174" s="44">
        <f t="shared" si="632"/>
        <v>0</v>
      </c>
      <c r="AV1174" s="44">
        <f>IF(M1174="ПП",РПП*AA1174*(U1174/1.5),IF(M1174="ВП",ВПр*AA1174*(U1174/1.5),IF(M1174="РПА",РПА*AA1174*(U1174/1.5),IF(M1174="КПА",кпа*AA1174*(U1174/1.5),0))))</f>
        <v>30</v>
      </c>
      <c r="AW1174" s="44">
        <f t="shared" si="633"/>
        <v>0</v>
      </c>
      <c r="AX1174" s="44">
        <f t="shared" si="634"/>
        <v>0</v>
      </c>
      <c r="AY1174" s="44">
        <f t="shared" si="635"/>
        <v>0</v>
      </c>
      <c r="AZ1174" s="44">
        <f t="shared" si="636"/>
        <v>0</v>
      </c>
      <c r="BA1174" s="44">
        <f t="shared" si="647"/>
        <v>0</v>
      </c>
      <c r="BB1174" s="44">
        <f t="shared" si="637"/>
        <v>0</v>
      </c>
      <c r="BC1174" s="44">
        <f t="shared" si="638"/>
        <v>0</v>
      </c>
      <c r="BD1174" s="44">
        <f t="shared" si="639"/>
        <v>0</v>
      </c>
      <c r="BE1174" s="45">
        <f t="shared" si="640"/>
        <v>30</v>
      </c>
      <c r="BF1174" s="46"/>
      <c r="BG1174" s="47">
        <f t="shared" si="641"/>
        <v>0</v>
      </c>
      <c r="BH1174" s="47">
        <f t="shared" si="642"/>
        <v>0</v>
      </c>
      <c r="BI1174" s="47">
        <f t="shared" si="643"/>
        <v>0</v>
      </c>
      <c r="BJ1174" s="48">
        <f t="shared" si="644"/>
        <v>0</v>
      </c>
      <c r="BK1174" s="48">
        <f t="shared" si="645"/>
        <v>0</v>
      </c>
      <c r="BL1174" s="48">
        <f t="shared" si="646"/>
        <v>30</v>
      </c>
    </row>
    <row r="1175" spans="1:64" s="2" customFormat="1" ht="30" customHeight="1">
      <c r="A1175" s="29" t="str">
        <f t="shared" si="614"/>
        <v>Д</v>
      </c>
      <c r="B1175" s="29" t="str">
        <f t="shared" si="615"/>
        <v>Б</v>
      </c>
      <c r="C1175" s="59" t="s">
        <v>125</v>
      </c>
      <c r="D1175" s="31" t="str">
        <f t="shared" si="616"/>
        <v>'38.03.05</v>
      </c>
      <c r="E1175" s="32" t="str">
        <f t="shared" si="617"/>
        <v>Бизнес-информатика</v>
      </c>
      <c r="F1175" s="33" t="s">
        <v>174</v>
      </c>
      <c r="G1175" s="33" t="s">
        <v>75</v>
      </c>
      <c r="H1175" s="34" t="s">
        <v>317</v>
      </c>
      <c r="I1175" s="34"/>
      <c r="J1175" s="35" t="s">
        <v>356</v>
      </c>
      <c r="K1175" s="36" t="s">
        <v>172</v>
      </c>
      <c r="L1175" s="36"/>
      <c r="M1175" s="37" t="s">
        <v>180</v>
      </c>
      <c r="N1175" s="36"/>
      <c r="O1175" s="36"/>
      <c r="P1175" s="36"/>
      <c r="Q1175" s="37" t="s">
        <v>181</v>
      </c>
      <c r="R1175" s="36"/>
      <c r="S1175" s="36"/>
      <c r="T1175" s="36"/>
      <c r="U1175" s="36"/>
      <c r="V1175" s="36"/>
      <c r="W1175" s="39" t="str">
        <f t="shared" si="618"/>
        <v>НБИбд</v>
      </c>
      <c r="X1175" s="36"/>
      <c r="Y1175" s="36"/>
      <c r="Z1175" s="36">
        <v>1</v>
      </c>
      <c r="AA1175" s="60">
        <f t="shared" si="619"/>
        <v>10</v>
      </c>
      <c r="AB1175" s="36">
        <v>5</v>
      </c>
      <c r="AC1175" s="36">
        <v>5</v>
      </c>
      <c r="AD1175" s="40">
        <f t="shared" si="648"/>
        <v>24</v>
      </c>
      <c r="AE1175" s="41">
        <f t="shared" si="621"/>
        <v>0.41666666666666669</v>
      </c>
      <c r="AF1175" s="41">
        <f t="shared" si="622"/>
        <v>0.41666666666666669</v>
      </c>
      <c r="AG1175" s="42" t="s">
        <v>93</v>
      </c>
      <c r="AH1175" s="37" t="s">
        <v>81</v>
      </c>
      <c r="AI1175" s="37" t="s">
        <v>94</v>
      </c>
      <c r="AJ1175" s="61" t="s">
        <v>320</v>
      </c>
      <c r="AK1175" s="37"/>
      <c r="AL1175" s="44">
        <f t="shared" si="623"/>
        <v>0</v>
      </c>
      <c r="AM1175" s="44">
        <f t="shared" si="624"/>
        <v>0</v>
      </c>
      <c r="AN1175" s="44">
        <f t="shared" si="625"/>
        <v>0</v>
      </c>
      <c r="AO1175" s="44">
        <f t="shared" si="626"/>
        <v>0</v>
      </c>
      <c r="AP1175" s="44">
        <f t="shared" si="627"/>
        <v>0</v>
      </c>
      <c r="AQ1175" s="44">
        <f t="shared" si="628"/>
        <v>0</v>
      </c>
      <c r="AR1175" s="44">
        <f t="shared" si="629"/>
        <v>0</v>
      </c>
      <c r="AS1175" s="44">
        <f t="shared" si="630"/>
        <v>0</v>
      </c>
      <c r="AT1175" s="44">
        <f t="shared" si="631"/>
        <v>0</v>
      </c>
      <c r="AU1175" s="44">
        <f t="shared" si="632"/>
        <v>0</v>
      </c>
      <c r="AV1175" s="44">
        <f>IF(M1175="ПП",РПП*AA1175*(U1175/1.5),IF(M1175="ВП",ВПр*AA1175*(U1175/1.5),IF(M1175="РПА",РПА*AA1175*(U1175/1.5),IF(M1175="КПА",кпа*AA1175*(U1175/1.5),0))))</f>
        <v>0</v>
      </c>
      <c r="AW1175" s="44">
        <f t="shared" si="633"/>
        <v>0</v>
      </c>
      <c r="AX1175" s="44">
        <f t="shared" si="634"/>
        <v>0</v>
      </c>
      <c r="AY1175" s="44">
        <f t="shared" si="635"/>
        <v>0</v>
      </c>
      <c r="AZ1175" s="44">
        <f t="shared" si="636"/>
        <v>0</v>
      </c>
      <c r="BA1175" s="44">
        <f t="shared" si="647"/>
        <v>0</v>
      </c>
      <c r="BB1175" s="44">
        <f t="shared" si="637"/>
        <v>0</v>
      </c>
      <c r="BC1175" s="44">
        <f t="shared" si="638"/>
        <v>0</v>
      </c>
      <c r="BD1175" s="44">
        <f t="shared" si="639"/>
        <v>0.83333333333333337</v>
      </c>
      <c r="BE1175" s="45">
        <f t="shared" si="640"/>
        <v>0.83333333333333337</v>
      </c>
      <c r="BF1175" s="46"/>
      <c r="BG1175" s="47">
        <f t="shared" si="641"/>
        <v>0</v>
      </c>
      <c r="BH1175" s="47">
        <f t="shared" si="642"/>
        <v>0</v>
      </c>
      <c r="BI1175" s="47">
        <f t="shared" si="643"/>
        <v>0</v>
      </c>
      <c r="BJ1175" s="48">
        <f t="shared" si="644"/>
        <v>0</v>
      </c>
      <c r="BK1175" s="48">
        <f t="shared" si="645"/>
        <v>0</v>
      </c>
      <c r="BL1175" s="48">
        <f t="shared" si="646"/>
        <v>0.83333333333333337</v>
      </c>
    </row>
    <row r="1176" spans="1:64" s="2" customFormat="1" ht="30" customHeight="1">
      <c r="A1176" s="29" t="str">
        <f t="shared" si="614"/>
        <v>Д</v>
      </c>
      <c r="B1176" s="29" t="str">
        <f t="shared" si="615"/>
        <v>Б</v>
      </c>
      <c r="C1176" s="59" t="s">
        <v>125</v>
      </c>
      <c r="D1176" s="31" t="str">
        <f t="shared" si="616"/>
        <v>'38.03.05</v>
      </c>
      <c r="E1176" s="32" t="str">
        <f t="shared" si="617"/>
        <v>Бизнес-информатика</v>
      </c>
      <c r="F1176" s="33" t="s">
        <v>174</v>
      </c>
      <c r="G1176" s="33" t="s">
        <v>75</v>
      </c>
      <c r="H1176" s="34" t="s">
        <v>317</v>
      </c>
      <c r="I1176" s="34"/>
      <c r="J1176" s="35" t="s">
        <v>356</v>
      </c>
      <c r="K1176" s="36" t="s">
        <v>172</v>
      </c>
      <c r="L1176" s="36"/>
      <c r="M1176" s="37" t="s">
        <v>183</v>
      </c>
      <c r="N1176" s="36"/>
      <c r="O1176" s="36"/>
      <c r="P1176" s="36"/>
      <c r="Q1176" s="37" t="s">
        <v>181</v>
      </c>
      <c r="R1176" s="36"/>
      <c r="S1176" s="36"/>
      <c r="T1176" s="36"/>
      <c r="U1176" s="36"/>
      <c r="V1176" s="36"/>
      <c r="W1176" s="39" t="str">
        <f t="shared" si="618"/>
        <v>НБИбд</v>
      </c>
      <c r="X1176" s="36"/>
      <c r="Y1176" s="36"/>
      <c r="Z1176" s="36">
        <v>1</v>
      </c>
      <c r="AA1176" s="60">
        <f t="shared" si="619"/>
        <v>10</v>
      </c>
      <c r="AB1176" s="36">
        <v>5</v>
      </c>
      <c r="AC1176" s="36">
        <v>5</v>
      </c>
      <c r="AD1176" s="40">
        <f t="shared" si="648"/>
        <v>1</v>
      </c>
      <c r="AE1176" s="41">
        <f t="shared" si="621"/>
        <v>1</v>
      </c>
      <c r="AF1176" s="41">
        <f t="shared" si="622"/>
        <v>10</v>
      </c>
      <c r="AG1176" s="42" t="s">
        <v>93</v>
      </c>
      <c r="AH1176" s="37" t="s">
        <v>169</v>
      </c>
      <c r="AI1176" s="37"/>
      <c r="AJ1176" s="55" t="s">
        <v>170</v>
      </c>
      <c r="AK1176" s="37"/>
      <c r="AL1176" s="44">
        <f t="shared" si="623"/>
        <v>0</v>
      </c>
      <c r="AM1176" s="44">
        <f t="shared" si="624"/>
        <v>0</v>
      </c>
      <c r="AN1176" s="44">
        <f t="shared" si="625"/>
        <v>0</v>
      </c>
      <c r="AO1176" s="44">
        <f t="shared" si="626"/>
        <v>0</v>
      </c>
      <c r="AP1176" s="44">
        <f t="shared" si="627"/>
        <v>0</v>
      </c>
      <c r="AQ1176" s="44">
        <f t="shared" si="628"/>
        <v>0</v>
      </c>
      <c r="AR1176" s="44">
        <f t="shared" si="629"/>
        <v>0</v>
      </c>
      <c r="AS1176" s="44">
        <f t="shared" si="630"/>
        <v>0</v>
      </c>
      <c r="AT1176" s="44">
        <f t="shared" si="631"/>
        <v>0</v>
      </c>
      <c r="AU1176" s="44">
        <f t="shared" si="632"/>
        <v>0</v>
      </c>
      <c r="AV1176" s="44">
        <f>IF(M1176="ПП",РПП*AA1176*(U1176/1.5),IF(M1176="ВП",ВПр*AA1176*(U1176/1.5),IF(M1176="РПА",РПА*AA1176*(U1176/1.5),IF(M1176="КПА",кпа*AA1176*(U1176/1.5),0))))</f>
        <v>0</v>
      </c>
      <c r="AW1176" s="44">
        <f t="shared" si="633"/>
        <v>0</v>
      </c>
      <c r="AX1176" s="44">
        <f t="shared" si="634"/>
        <v>0</v>
      </c>
      <c r="AY1176" s="44">
        <f t="shared" si="635"/>
        <v>0</v>
      </c>
      <c r="AZ1176" s="44">
        <f t="shared" si="636"/>
        <v>0</v>
      </c>
      <c r="BA1176" s="44">
        <f t="shared" si="647"/>
        <v>0</v>
      </c>
      <c r="BB1176" s="44">
        <f t="shared" si="637"/>
        <v>0</v>
      </c>
      <c r="BC1176" s="44">
        <f t="shared" si="638"/>
        <v>0</v>
      </c>
      <c r="BD1176" s="44">
        <f t="shared" si="639"/>
        <v>5</v>
      </c>
      <c r="BE1176" s="45">
        <f t="shared" si="640"/>
        <v>5</v>
      </c>
      <c r="BF1176" s="46"/>
      <c r="BG1176" s="47">
        <f t="shared" si="641"/>
        <v>0</v>
      </c>
      <c r="BH1176" s="47">
        <f t="shared" si="642"/>
        <v>0</v>
      </c>
      <c r="BI1176" s="47">
        <f t="shared" si="643"/>
        <v>0</v>
      </c>
      <c r="BJ1176" s="48">
        <f t="shared" si="644"/>
        <v>0</v>
      </c>
      <c r="BK1176" s="48">
        <f t="shared" si="645"/>
        <v>0</v>
      </c>
      <c r="BL1176" s="48">
        <f t="shared" si="646"/>
        <v>5</v>
      </c>
    </row>
    <row r="1177" spans="1:64" s="2" customFormat="1" ht="30" customHeight="1">
      <c r="A1177" s="29" t="str">
        <f t="shared" si="614"/>
        <v>Д</v>
      </c>
      <c r="B1177" s="29" t="str">
        <f t="shared" si="615"/>
        <v>Б</v>
      </c>
      <c r="C1177" s="59" t="s">
        <v>125</v>
      </c>
      <c r="D1177" s="31" t="str">
        <f t="shared" si="616"/>
        <v>'38.03.05</v>
      </c>
      <c r="E1177" s="32" t="str">
        <f t="shared" si="617"/>
        <v>Бизнес-информатика</v>
      </c>
      <c r="F1177" s="33" t="s">
        <v>174</v>
      </c>
      <c r="G1177" s="33" t="s">
        <v>75</v>
      </c>
      <c r="H1177" s="34" t="s">
        <v>317</v>
      </c>
      <c r="I1177" s="34"/>
      <c r="J1177" s="35" t="s">
        <v>356</v>
      </c>
      <c r="K1177" s="36" t="s">
        <v>172</v>
      </c>
      <c r="L1177" s="36"/>
      <c r="M1177" s="37" t="s">
        <v>192</v>
      </c>
      <c r="N1177" s="36"/>
      <c r="O1177" s="36"/>
      <c r="P1177" s="36"/>
      <c r="Q1177" s="37" t="s">
        <v>181</v>
      </c>
      <c r="R1177" s="36"/>
      <c r="S1177" s="36"/>
      <c r="T1177" s="36"/>
      <c r="U1177" s="36"/>
      <c r="V1177" s="36"/>
      <c r="W1177" s="39" t="str">
        <f t="shared" si="618"/>
        <v>НБИбд</v>
      </c>
      <c r="X1177" s="36"/>
      <c r="Y1177" s="36"/>
      <c r="Z1177" s="36">
        <v>1</v>
      </c>
      <c r="AA1177" s="60">
        <f t="shared" si="619"/>
        <v>10</v>
      </c>
      <c r="AB1177" s="36">
        <v>5</v>
      </c>
      <c r="AC1177" s="36">
        <v>5</v>
      </c>
      <c r="AD1177" s="40">
        <f t="shared" si="648"/>
        <v>1</v>
      </c>
      <c r="AE1177" s="41">
        <f t="shared" si="621"/>
        <v>1</v>
      </c>
      <c r="AF1177" s="41">
        <f t="shared" si="622"/>
        <v>10</v>
      </c>
      <c r="AG1177" s="42" t="s">
        <v>93</v>
      </c>
      <c r="AH1177" s="37" t="s">
        <v>81</v>
      </c>
      <c r="AI1177" s="37" t="s">
        <v>94</v>
      </c>
      <c r="AJ1177" s="61" t="s">
        <v>320</v>
      </c>
      <c r="AK1177" s="37"/>
      <c r="AL1177" s="44">
        <f t="shared" si="623"/>
        <v>0</v>
      </c>
      <c r="AM1177" s="44">
        <f t="shared" si="624"/>
        <v>0</v>
      </c>
      <c r="AN1177" s="44">
        <f t="shared" si="625"/>
        <v>0</v>
      </c>
      <c r="AO1177" s="44">
        <f t="shared" si="626"/>
        <v>0</v>
      </c>
      <c r="AP1177" s="44">
        <f t="shared" si="627"/>
        <v>0</v>
      </c>
      <c r="AQ1177" s="44">
        <f t="shared" si="628"/>
        <v>0</v>
      </c>
      <c r="AR1177" s="44">
        <f t="shared" si="629"/>
        <v>0</v>
      </c>
      <c r="AS1177" s="44">
        <f t="shared" si="630"/>
        <v>0</v>
      </c>
      <c r="AT1177" s="44">
        <f t="shared" si="631"/>
        <v>0</v>
      </c>
      <c r="AU1177" s="44">
        <f t="shared" si="632"/>
        <v>0</v>
      </c>
      <c r="AV1177" s="44">
        <f>IF(M1177="ПП",РПП*AA1177*(U1177/1.5),IF(M1177="ВП",ВПр*AA1177*(U1177/1.5),IF(M1177="РПА",РПА*AA1177*(U1177/1.5),IF(M1177="КПА",кпа*AA1177*(U1177/1.5),0))))</f>
        <v>0</v>
      </c>
      <c r="AW1177" s="44">
        <f t="shared" si="633"/>
        <v>0</v>
      </c>
      <c r="AX1177" s="44">
        <f t="shared" si="634"/>
        <v>0</v>
      </c>
      <c r="AY1177" s="44">
        <f t="shared" si="635"/>
        <v>0</v>
      </c>
      <c r="AZ1177" s="44">
        <f t="shared" si="636"/>
        <v>0</v>
      </c>
      <c r="BA1177" s="44">
        <f t="shared" si="647"/>
        <v>0</v>
      </c>
      <c r="BB1177" s="44">
        <f t="shared" si="637"/>
        <v>0</v>
      </c>
      <c r="BC1177" s="44">
        <f t="shared" si="638"/>
        <v>0</v>
      </c>
      <c r="BD1177" s="44">
        <f t="shared" si="639"/>
        <v>5</v>
      </c>
      <c r="BE1177" s="45">
        <f t="shared" si="640"/>
        <v>5</v>
      </c>
      <c r="BF1177" s="46"/>
      <c r="BG1177" s="47">
        <f t="shared" si="641"/>
        <v>0</v>
      </c>
      <c r="BH1177" s="47">
        <f t="shared" si="642"/>
        <v>0</v>
      </c>
      <c r="BI1177" s="47">
        <f t="shared" si="643"/>
        <v>0</v>
      </c>
      <c r="BJ1177" s="48">
        <f t="shared" si="644"/>
        <v>0</v>
      </c>
      <c r="BK1177" s="48">
        <f t="shared" si="645"/>
        <v>0</v>
      </c>
      <c r="BL1177" s="48">
        <f t="shared" si="646"/>
        <v>5</v>
      </c>
    </row>
    <row r="1178" spans="1:64" s="2" customFormat="1" ht="30" customHeight="1">
      <c r="A1178" s="29" t="str">
        <f t="shared" si="614"/>
        <v>Д</v>
      </c>
      <c r="B1178" s="29" t="str">
        <f t="shared" si="615"/>
        <v>Б</v>
      </c>
      <c r="C1178" s="59" t="s">
        <v>125</v>
      </c>
      <c r="D1178" s="31" t="str">
        <f t="shared" si="616"/>
        <v>'38.03.05</v>
      </c>
      <c r="E1178" s="32" t="str">
        <f t="shared" si="617"/>
        <v>Бизнес-информатика</v>
      </c>
      <c r="F1178" s="33" t="s">
        <v>174</v>
      </c>
      <c r="G1178" s="33" t="s">
        <v>75</v>
      </c>
      <c r="H1178" s="34" t="s">
        <v>317</v>
      </c>
      <c r="I1178" s="34"/>
      <c r="J1178" s="35" t="s">
        <v>356</v>
      </c>
      <c r="K1178" s="36" t="s">
        <v>172</v>
      </c>
      <c r="L1178" s="36"/>
      <c r="M1178" s="37" t="s">
        <v>186</v>
      </c>
      <c r="N1178" s="36"/>
      <c r="O1178" s="36"/>
      <c r="P1178" s="36"/>
      <c r="Q1178" s="37" t="s">
        <v>181</v>
      </c>
      <c r="R1178" s="36"/>
      <c r="S1178" s="36"/>
      <c r="T1178" s="36"/>
      <c r="U1178" s="36"/>
      <c r="V1178" s="36"/>
      <c r="W1178" s="39" t="str">
        <f t="shared" si="618"/>
        <v>НБИбд</v>
      </c>
      <c r="X1178" s="36"/>
      <c r="Y1178" s="36"/>
      <c r="Z1178" s="36">
        <v>1</v>
      </c>
      <c r="AA1178" s="60">
        <f t="shared" si="619"/>
        <v>10</v>
      </c>
      <c r="AB1178" s="36">
        <v>5</v>
      </c>
      <c r="AC1178" s="36">
        <v>5</v>
      </c>
      <c r="AD1178" s="40">
        <f t="shared" si="648"/>
        <v>1</v>
      </c>
      <c r="AE1178" s="41">
        <f t="shared" si="621"/>
        <v>1</v>
      </c>
      <c r="AF1178" s="41">
        <f t="shared" si="622"/>
        <v>10</v>
      </c>
      <c r="AG1178" s="42" t="s">
        <v>93</v>
      </c>
      <c r="AH1178" s="37" t="s">
        <v>169</v>
      </c>
      <c r="AI1178" s="37"/>
      <c r="AJ1178" s="55" t="s">
        <v>170</v>
      </c>
      <c r="AK1178" s="37"/>
      <c r="AL1178" s="44">
        <f t="shared" si="623"/>
        <v>0</v>
      </c>
      <c r="AM1178" s="44">
        <f t="shared" si="624"/>
        <v>0</v>
      </c>
      <c r="AN1178" s="44">
        <f t="shared" si="625"/>
        <v>0</v>
      </c>
      <c r="AO1178" s="44">
        <f t="shared" si="626"/>
        <v>0</v>
      </c>
      <c r="AP1178" s="44">
        <f t="shared" si="627"/>
        <v>0</v>
      </c>
      <c r="AQ1178" s="44">
        <f t="shared" si="628"/>
        <v>0</v>
      </c>
      <c r="AR1178" s="44">
        <f t="shared" si="629"/>
        <v>0</v>
      </c>
      <c r="AS1178" s="44">
        <f t="shared" si="630"/>
        <v>0</v>
      </c>
      <c r="AT1178" s="44">
        <f t="shared" si="631"/>
        <v>0</v>
      </c>
      <c r="AU1178" s="44">
        <f t="shared" si="632"/>
        <v>0</v>
      </c>
      <c r="AV1178" s="44">
        <f>IF(M1178="ПП",РПП*AA1178*(U1178/1.5),IF(M1178="ВП",ВПр*AA1178*(U1178/1.5),IF(M1178="РПА",РПА*AA1178*(U1178/1.5),IF(M1178="КПА",кпа*AA1178*(U1178/1.5),0))))</f>
        <v>0</v>
      </c>
      <c r="AW1178" s="44">
        <f t="shared" si="633"/>
        <v>0</v>
      </c>
      <c r="AX1178" s="44">
        <f t="shared" si="634"/>
        <v>0</v>
      </c>
      <c r="AY1178" s="44">
        <f t="shared" si="635"/>
        <v>0</v>
      </c>
      <c r="AZ1178" s="44">
        <f t="shared" si="636"/>
        <v>0</v>
      </c>
      <c r="BA1178" s="44">
        <f t="shared" si="647"/>
        <v>0</v>
      </c>
      <c r="BB1178" s="44">
        <f t="shared" si="637"/>
        <v>0</v>
      </c>
      <c r="BC1178" s="44">
        <f t="shared" si="638"/>
        <v>0</v>
      </c>
      <c r="BD1178" s="44">
        <f t="shared" si="639"/>
        <v>2.5</v>
      </c>
      <c r="BE1178" s="45">
        <f t="shared" si="640"/>
        <v>2.5</v>
      </c>
      <c r="BF1178" s="46"/>
      <c r="BG1178" s="47">
        <f t="shared" si="641"/>
        <v>0</v>
      </c>
      <c r="BH1178" s="47">
        <f t="shared" si="642"/>
        <v>0</v>
      </c>
      <c r="BI1178" s="47">
        <f t="shared" si="643"/>
        <v>0</v>
      </c>
      <c r="BJ1178" s="48">
        <f t="shared" si="644"/>
        <v>0</v>
      </c>
      <c r="BK1178" s="48">
        <f t="shared" si="645"/>
        <v>0</v>
      </c>
      <c r="BL1178" s="48">
        <f t="shared" si="646"/>
        <v>2.5</v>
      </c>
    </row>
    <row r="1179" spans="1:64" s="2" customFormat="1" ht="30" customHeight="1">
      <c r="A1179" s="29" t="str">
        <f t="shared" si="614"/>
        <v>Д</v>
      </c>
      <c r="B1179" s="29" t="str">
        <f t="shared" si="615"/>
        <v>Б</v>
      </c>
      <c r="C1179" s="59" t="s">
        <v>125</v>
      </c>
      <c r="D1179" s="31" t="str">
        <f t="shared" si="616"/>
        <v>'38.03.05</v>
      </c>
      <c r="E1179" s="32" t="str">
        <f t="shared" si="617"/>
        <v>Бизнес-информатика</v>
      </c>
      <c r="F1179" s="33" t="s">
        <v>174</v>
      </c>
      <c r="G1179" s="33" t="s">
        <v>75</v>
      </c>
      <c r="H1179" s="34" t="s">
        <v>317</v>
      </c>
      <c r="I1179" s="34"/>
      <c r="J1179" s="35" t="s">
        <v>356</v>
      </c>
      <c r="K1179" s="36" t="s">
        <v>172</v>
      </c>
      <c r="L1179" s="36"/>
      <c r="M1179" s="37" t="s">
        <v>186</v>
      </c>
      <c r="N1179" s="36"/>
      <c r="O1179" s="36"/>
      <c r="P1179" s="36"/>
      <c r="Q1179" s="37" t="s">
        <v>181</v>
      </c>
      <c r="R1179" s="36"/>
      <c r="S1179" s="36"/>
      <c r="T1179" s="36"/>
      <c r="U1179" s="36"/>
      <c r="V1179" s="36"/>
      <c r="W1179" s="39" t="str">
        <f t="shared" si="618"/>
        <v>НБИбд</v>
      </c>
      <c r="X1179" s="36"/>
      <c r="Y1179" s="36"/>
      <c r="Z1179" s="36">
        <v>1</v>
      </c>
      <c r="AA1179" s="60">
        <f t="shared" si="619"/>
        <v>10</v>
      </c>
      <c r="AB1179" s="36">
        <v>5</v>
      </c>
      <c r="AC1179" s="36">
        <v>5</v>
      </c>
      <c r="AD1179" s="40">
        <f t="shared" si="648"/>
        <v>1</v>
      </c>
      <c r="AE1179" s="41">
        <f t="shared" si="621"/>
        <v>1</v>
      </c>
      <c r="AF1179" s="41">
        <f t="shared" si="622"/>
        <v>10</v>
      </c>
      <c r="AG1179" s="42" t="s">
        <v>93</v>
      </c>
      <c r="AH1179" s="37" t="s">
        <v>169</v>
      </c>
      <c r="AI1179" s="37"/>
      <c r="AJ1179" s="55" t="s">
        <v>170</v>
      </c>
      <c r="AK1179" s="37"/>
      <c r="AL1179" s="44">
        <f t="shared" si="623"/>
        <v>0</v>
      </c>
      <c r="AM1179" s="44">
        <f t="shared" si="624"/>
        <v>0</v>
      </c>
      <c r="AN1179" s="44">
        <f t="shared" si="625"/>
        <v>0</v>
      </c>
      <c r="AO1179" s="44">
        <f t="shared" si="626"/>
        <v>0</v>
      </c>
      <c r="AP1179" s="44">
        <f t="shared" si="627"/>
        <v>0</v>
      </c>
      <c r="AQ1179" s="44">
        <f t="shared" si="628"/>
        <v>0</v>
      </c>
      <c r="AR1179" s="44">
        <f t="shared" si="629"/>
        <v>0</v>
      </c>
      <c r="AS1179" s="44">
        <f t="shared" si="630"/>
        <v>0</v>
      </c>
      <c r="AT1179" s="44">
        <f t="shared" si="631"/>
        <v>0</v>
      </c>
      <c r="AU1179" s="44">
        <f t="shared" si="632"/>
        <v>0</v>
      </c>
      <c r="AV1179" s="44">
        <f>IF(M1179="ПП",РПП*AA1179*(U1179/1.5),IF(M1179="ВП",ВПр*AA1179*(U1179/1.5),IF(M1179="РПА",РПА*AA1179*(U1179/1.5),IF(M1179="КПА",кпа*AA1179*(U1179/1.5),0))))</f>
        <v>0</v>
      </c>
      <c r="AW1179" s="44">
        <f t="shared" si="633"/>
        <v>0</v>
      </c>
      <c r="AX1179" s="44">
        <f t="shared" si="634"/>
        <v>0</v>
      </c>
      <c r="AY1179" s="44">
        <f t="shared" si="635"/>
        <v>0</v>
      </c>
      <c r="AZ1179" s="44">
        <f t="shared" si="636"/>
        <v>0</v>
      </c>
      <c r="BA1179" s="44">
        <f t="shared" si="647"/>
        <v>0</v>
      </c>
      <c r="BB1179" s="44">
        <f t="shared" si="637"/>
        <v>0</v>
      </c>
      <c r="BC1179" s="44">
        <f t="shared" si="638"/>
        <v>0</v>
      </c>
      <c r="BD1179" s="44">
        <f t="shared" si="639"/>
        <v>2.5</v>
      </c>
      <c r="BE1179" s="45">
        <f t="shared" si="640"/>
        <v>2.5</v>
      </c>
      <c r="BF1179" s="46"/>
      <c r="BG1179" s="47">
        <f t="shared" si="641"/>
        <v>0</v>
      </c>
      <c r="BH1179" s="47">
        <f t="shared" si="642"/>
        <v>0</v>
      </c>
      <c r="BI1179" s="47">
        <f t="shared" si="643"/>
        <v>0</v>
      </c>
      <c r="BJ1179" s="48">
        <f t="shared" si="644"/>
        <v>0</v>
      </c>
      <c r="BK1179" s="48">
        <f t="shared" si="645"/>
        <v>0</v>
      </c>
      <c r="BL1179" s="48">
        <f t="shared" si="646"/>
        <v>2.5</v>
      </c>
    </row>
    <row r="1180" spans="1:64" s="2" customFormat="1" ht="30" customHeight="1">
      <c r="A1180" s="29" t="str">
        <f t="shared" si="614"/>
        <v>Д</v>
      </c>
      <c r="B1180" s="29" t="str">
        <f t="shared" si="615"/>
        <v>Б</v>
      </c>
      <c r="C1180" s="59" t="s">
        <v>125</v>
      </c>
      <c r="D1180" s="31" t="str">
        <f t="shared" si="616"/>
        <v>'38.03.05</v>
      </c>
      <c r="E1180" s="32" t="str">
        <f t="shared" si="617"/>
        <v>Бизнес-информатика</v>
      </c>
      <c r="F1180" s="33" t="s">
        <v>174</v>
      </c>
      <c r="G1180" s="33" t="s">
        <v>75</v>
      </c>
      <c r="H1180" s="34" t="s">
        <v>317</v>
      </c>
      <c r="I1180" s="34"/>
      <c r="J1180" s="35" t="s">
        <v>356</v>
      </c>
      <c r="K1180" s="36" t="s">
        <v>172</v>
      </c>
      <c r="L1180" s="36"/>
      <c r="M1180" s="37" t="s">
        <v>186</v>
      </c>
      <c r="N1180" s="36"/>
      <c r="O1180" s="36"/>
      <c r="P1180" s="36"/>
      <c r="Q1180" s="37" t="s">
        <v>181</v>
      </c>
      <c r="R1180" s="36"/>
      <c r="S1180" s="36"/>
      <c r="T1180" s="36"/>
      <c r="U1180" s="36"/>
      <c r="V1180" s="36"/>
      <c r="W1180" s="39" t="str">
        <f t="shared" si="618"/>
        <v>НБИбд</v>
      </c>
      <c r="X1180" s="36"/>
      <c r="Y1180" s="36"/>
      <c r="Z1180" s="36">
        <v>1</v>
      </c>
      <c r="AA1180" s="60">
        <f t="shared" si="619"/>
        <v>10</v>
      </c>
      <c r="AB1180" s="36">
        <v>5</v>
      </c>
      <c r="AC1180" s="36">
        <v>5</v>
      </c>
      <c r="AD1180" s="40">
        <f t="shared" si="648"/>
        <v>1</v>
      </c>
      <c r="AE1180" s="41">
        <f t="shared" si="621"/>
        <v>1</v>
      </c>
      <c r="AF1180" s="41">
        <f t="shared" si="622"/>
        <v>10</v>
      </c>
      <c r="AG1180" s="42" t="s">
        <v>93</v>
      </c>
      <c r="AH1180" s="37" t="s">
        <v>169</v>
      </c>
      <c r="AI1180" s="37"/>
      <c r="AJ1180" s="55" t="s">
        <v>170</v>
      </c>
      <c r="AK1180" s="37"/>
      <c r="AL1180" s="44">
        <f t="shared" si="623"/>
        <v>0</v>
      </c>
      <c r="AM1180" s="44">
        <f t="shared" si="624"/>
        <v>0</v>
      </c>
      <c r="AN1180" s="44">
        <f t="shared" si="625"/>
        <v>0</v>
      </c>
      <c r="AO1180" s="44">
        <f t="shared" si="626"/>
        <v>0</v>
      </c>
      <c r="AP1180" s="44">
        <f t="shared" si="627"/>
        <v>0</v>
      </c>
      <c r="AQ1180" s="44">
        <f t="shared" si="628"/>
        <v>0</v>
      </c>
      <c r="AR1180" s="44">
        <f t="shared" si="629"/>
        <v>0</v>
      </c>
      <c r="AS1180" s="44">
        <f t="shared" si="630"/>
        <v>0</v>
      </c>
      <c r="AT1180" s="44">
        <f t="shared" si="631"/>
        <v>0</v>
      </c>
      <c r="AU1180" s="44">
        <f t="shared" si="632"/>
        <v>0</v>
      </c>
      <c r="AV1180" s="44">
        <f>IF(M1180="ПП",РПП*AA1180*(U1180/1.5),IF(M1180="ВП",ВПр*AA1180*(U1180/1.5),IF(M1180="РПА",РПА*AA1180*(U1180/1.5),IF(M1180="КПА",кпа*AA1180*(U1180/1.5),0))))</f>
        <v>0</v>
      </c>
      <c r="AW1180" s="44">
        <f t="shared" si="633"/>
        <v>0</v>
      </c>
      <c r="AX1180" s="44">
        <f t="shared" si="634"/>
        <v>0</v>
      </c>
      <c r="AY1180" s="44">
        <f t="shared" si="635"/>
        <v>0</v>
      </c>
      <c r="AZ1180" s="44">
        <f t="shared" si="636"/>
        <v>0</v>
      </c>
      <c r="BA1180" s="44">
        <f t="shared" si="647"/>
        <v>0</v>
      </c>
      <c r="BB1180" s="44">
        <f t="shared" si="637"/>
        <v>0</v>
      </c>
      <c r="BC1180" s="44">
        <f t="shared" si="638"/>
        <v>0</v>
      </c>
      <c r="BD1180" s="44">
        <f t="shared" si="639"/>
        <v>2.5</v>
      </c>
      <c r="BE1180" s="45">
        <f t="shared" si="640"/>
        <v>2.5</v>
      </c>
      <c r="BF1180" s="46"/>
      <c r="BG1180" s="47">
        <f t="shared" si="641"/>
        <v>0</v>
      </c>
      <c r="BH1180" s="47">
        <f t="shared" si="642"/>
        <v>0</v>
      </c>
      <c r="BI1180" s="47">
        <f t="shared" si="643"/>
        <v>0</v>
      </c>
      <c r="BJ1180" s="48">
        <f t="shared" si="644"/>
        <v>0</v>
      </c>
      <c r="BK1180" s="48">
        <f t="shared" si="645"/>
        <v>0</v>
      </c>
      <c r="BL1180" s="48">
        <f t="shared" si="646"/>
        <v>2.5</v>
      </c>
    </row>
    <row r="1181" spans="1:64" s="2" customFormat="1" ht="30" customHeight="1">
      <c r="A1181" s="29" t="str">
        <f t="shared" si="614"/>
        <v>Д</v>
      </c>
      <c r="B1181" s="29" t="str">
        <f t="shared" si="615"/>
        <v>Б</v>
      </c>
      <c r="C1181" s="59" t="s">
        <v>125</v>
      </c>
      <c r="D1181" s="31" t="str">
        <f t="shared" si="616"/>
        <v>'38.03.05</v>
      </c>
      <c r="E1181" s="32" t="str">
        <f t="shared" si="617"/>
        <v>Бизнес-информатика</v>
      </c>
      <c r="F1181" s="33" t="s">
        <v>174</v>
      </c>
      <c r="G1181" s="33" t="s">
        <v>75</v>
      </c>
      <c r="H1181" s="34" t="s">
        <v>317</v>
      </c>
      <c r="I1181" s="34"/>
      <c r="J1181" s="35" t="s">
        <v>356</v>
      </c>
      <c r="K1181" s="36" t="s">
        <v>172</v>
      </c>
      <c r="L1181" s="36"/>
      <c r="M1181" s="37" t="s">
        <v>186</v>
      </c>
      <c r="N1181" s="36"/>
      <c r="O1181" s="36"/>
      <c r="P1181" s="36"/>
      <c r="Q1181" s="37" t="s">
        <v>181</v>
      </c>
      <c r="R1181" s="36"/>
      <c r="S1181" s="36"/>
      <c r="T1181" s="36"/>
      <c r="U1181" s="36"/>
      <c r="V1181" s="36"/>
      <c r="W1181" s="39" t="str">
        <f t="shared" si="618"/>
        <v>НБИбд</v>
      </c>
      <c r="X1181" s="36"/>
      <c r="Y1181" s="36"/>
      <c r="Z1181" s="36">
        <v>1</v>
      </c>
      <c r="AA1181" s="60">
        <f t="shared" si="619"/>
        <v>10</v>
      </c>
      <c r="AB1181" s="36">
        <v>5</v>
      </c>
      <c r="AC1181" s="36">
        <v>5</v>
      </c>
      <c r="AD1181" s="40">
        <f t="shared" si="648"/>
        <v>1</v>
      </c>
      <c r="AE1181" s="41">
        <f t="shared" si="621"/>
        <v>1</v>
      </c>
      <c r="AF1181" s="41">
        <f t="shared" si="622"/>
        <v>10</v>
      </c>
      <c r="AG1181" s="42" t="s">
        <v>93</v>
      </c>
      <c r="AH1181" s="37" t="s">
        <v>169</v>
      </c>
      <c r="AI1181" s="37"/>
      <c r="AJ1181" s="55" t="s">
        <v>170</v>
      </c>
      <c r="AK1181" s="37"/>
      <c r="AL1181" s="44">
        <f t="shared" si="623"/>
        <v>0</v>
      </c>
      <c r="AM1181" s="44">
        <f t="shared" si="624"/>
        <v>0</v>
      </c>
      <c r="AN1181" s="44">
        <f t="shared" si="625"/>
        <v>0</v>
      </c>
      <c r="AO1181" s="44">
        <f t="shared" si="626"/>
        <v>0</v>
      </c>
      <c r="AP1181" s="44">
        <f t="shared" si="627"/>
        <v>0</v>
      </c>
      <c r="AQ1181" s="44">
        <f t="shared" si="628"/>
        <v>0</v>
      </c>
      <c r="AR1181" s="44">
        <f t="shared" si="629"/>
        <v>0</v>
      </c>
      <c r="AS1181" s="44">
        <f t="shared" si="630"/>
        <v>0</v>
      </c>
      <c r="AT1181" s="44">
        <f t="shared" si="631"/>
        <v>0</v>
      </c>
      <c r="AU1181" s="44">
        <f t="shared" si="632"/>
        <v>0</v>
      </c>
      <c r="AV1181" s="44">
        <f>IF(M1181="ПП",РПП*AA1181*(U1181/1.5),IF(M1181="ВП",ВПр*AA1181*(U1181/1.5),IF(M1181="РПА",РПА*AA1181*(U1181/1.5),IF(M1181="КПА",кпа*AA1181*(U1181/1.5),0))))</f>
        <v>0</v>
      </c>
      <c r="AW1181" s="44">
        <f t="shared" si="633"/>
        <v>0</v>
      </c>
      <c r="AX1181" s="44">
        <f t="shared" si="634"/>
        <v>0</v>
      </c>
      <c r="AY1181" s="44">
        <f t="shared" si="635"/>
        <v>0</v>
      </c>
      <c r="AZ1181" s="44">
        <f t="shared" si="636"/>
        <v>0</v>
      </c>
      <c r="BA1181" s="44">
        <f t="shared" si="647"/>
        <v>0</v>
      </c>
      <c r="BB1181" s="44">
        <f t="shared" si="637"/>
        <v>0</v>
      </c>
      <c r="BC1181" s="44">
        <f t="shared" si="638"/>
        <v>0</v>
      </c>
      <c r="BD1181" s="44">
        <f t="shared" si="639"/>
        <v>2.5</v>
      </c>
      <c r="BE1181" s="45">
        <f t="shared" si="640"/>
        <v>2.5</v>
      </c>
      <c r="BF1181" s="46"/>
      <c r="BG1181" s="47">
        <f t="shared" si="641"/>
        <v>0</v>
      </c>
      <c r="BH1181" s="47">
        <f t="shared" si="642"/>
        <v>0</v>
      </c>
      <c r="BI1181" s="47">
        <f t="shared" si="643"/>
        <v>0</v>
      </c>
      <c r="BJ1181" s="48">
        <f t="shared" si="644"/>
        <v>0</v>
      </c>
      <c r="BK1181" s="48">
        <f t="shared" si="645"/>
        <v>0</v>
      </c>
      <c r="BL1181" s="48">
        <f t="shared" si="646"/>
        <v>2.5</v>
      </c>
    </row>
    <row r="1182" spans="1:64" s="2" customFormat="1" ht="30" customHeight="1">
      <c r="A1182" s="29" t="str">
        <f t="shared" si="614"/>
        <v>Д</v>
      </c>
      <c r="B1182" s="29" t="str">
        <f t="shared" si="615"/>
        <v>Б</v>
      </c>
      <c r="C1182" s="59" t="s">
        <v>125</v>
      </c>
      <c r="D1182" s="31" t="str">
        <f t="shared" si="616"/>
        <v>'38.03.05</v>
      </c>
      <c r="E1182" s="32" t="str">
        <f t="shared" si="617"/>
        <v>Бизнес-информатика</v>
      </c>
      <c r="F1182" s="33" t="s">
        <v>174</v>
      </c>
      <c r="G1182" s="33" t="s">
        <v>75</v>
      </c>
      <c r="H1182" s="34" t="s">
        <v>317</v>
      </c>
      <c r="I1182" s="34"/>
      <c r="J1182" s="35" t="s">
        <v>356</v>
      </c>
      <c r="K1182" s="36" t="s">
        <v>172</v>
      </c>
      <c r="L1182" s="36"/>
      <c r="M1182" s="37" t="s">
        <v>186</v>
      </c>
      <c r="N1182" s="36"/>
      <c r="O1182" s="36"/>
      <c r="P1182" s="36"/>
      <c r="Q1182" s="37" t="s">
        <v>177</v>
      </c>
      <c r="R1182" s="36"/>
      <c r="S1182" s="36"/>
      <c r="T1182" s="36"/>
      <c r="U1182" s="36"/>
      <c r="V1182" s="36"/>
      <c r="W1182" s="39" t="str">
        <f t="shared" si="618"/>
        <v>НБИбд</v>
      </c>
      <c r="X1182" s="36"/>
      <c r="Y1182" s="36"/>
      <c r="Z1182" s="36">
        <v>1</v>
      </c>
      <c r="AA1182" s="60">
        <f t="shared" si="619"/>
        <v>10</v>
      </c>
      <c r="AB1182" s="36">
        <v>5</v>
      </c>
      <c r="AC1182" s="36">
        <v>5</v>
      </c>
      <c r="AD1182" s="40">
        <f t="shared" si="648"/>
        <v>1</v>
      </c>
      <c r="AE1182" s="41">
        <f t="shared" si="621"/>
        <v>1</v>
      </c>
      <c r="AF1182" s="41">
        <f t="shared" si="622"/>
        <v>10</v>
      </c>
      <c r="AG1182" s="42" t="s">
        <v>93</v>
      </c>
      <c r="AH1182" s="37" t="s">
        <v>169</v>
      </c>
      <c r="AI1182" s="37"/>
      <c r="AJ1182" s="55" t="s">
        <v>170</v>
      </c>
      <c r="AK1182" s="37"/>
      <c r="AL1182" s="44">
        <f t="shared" si="623"/>
        <v>0</v>
      </c>
      <c r="AM1182" s="44">
        <f t="shared" si="624"/>
        <v>0</v>
      </c>
      <c r="AN1182" s="44">
        <f t="shared" si="625"/>
        <v>0</v>
      </c>
      <c r="AO1182" s="44">
        <f t="shared" si="626"/>
        <v>0</v>
      </c>
      <c r="AP1182" s="44">
        <f t="shared" si="627"/>
        <v>0</v>
      </c>
      <c r="AQ1182" s="44">
        <f t="shared" si="628"/>
        <v>0</v>
      </c>
      <c r="AR1182" s="44">
        <f t="shared" si="629"/>
        <v>0</v>
      </c>
      <c r="AS1182" s="44">
        <f t="shared" si="630"/>
        <v>0</v>
      </c>
      <c r="AT1182" s="44">
        <f t="shared" si="631"/>
        <v>0</v>
      </c>
      <c r="AU1182" s="44">
        <f t="shared" si="632"/>
        <v>0</v>
      </c>
      <c r="AV1182" s="44">
        <f>IF(M1182="ПП",РПП*AA1182*(U1182/1.5),IF(M1182="ВП",ВПр*AA1182*(U1182/1.5),IF(M1182="РПА",РПА*AA1182*(U1182/1.5),IF(M1182="КПА",кпа*AA1182*(U1182/1.5),0))))</f>
        <v>0</v>
      </c>
      <c r="AW1182" s="44">
        <f t="shared" si="633"/>
        <v>0</v>
      </c>
      <c r="AX1182" s="44">
        <f t="shared" si="634"/>
        <v>0</v>
      </c>
      <c r="AY1182" s="44">
        <f t="shared" si="635"/>
        <v>0</v>
      </c>
      <c r="AZ1182" s="44">
        <f t="shared" si="636"/>
        <v>0</v>
      </c>
      <c r="BA1182" s="44">
        <f t="shared" si="647"/>
        <v>0</v>
      </c>
      <c r="BB1182" s="44">
        <f t="shared" si="637"/>
        <v>0</v>
      </c>
      <c r="BC1182" s="44">
        <f t="shared" si="638"/>
        <v>0</v>
      </c>
      <c r="BD1182" s="44">
        <f t="shared" si="639"/>
        <v>2.5</v>
      </c>
      <c r="BE1182" s="45">
        <f t="shared" si="640"/>
        <v>2.5</v>
      </c>
      <c r="BF1182" s="46"/>
      <c r="BG1182" s="47">
        <f t="shared" si="641"/>
        <v>0</v>
      </c>
      <c r="BH1182" s="47">
        <f t="shared" si="642"/>
        <v>0</v>
      </c>
      <c r="BI1182" s="47">
        <f t="shared" si="643"/>
        <v>0</v>
      </c>
      <c r="BJ1182" s="48">
        <f t="shared" si="644"/>
        <v>0</v>
      </c>
      <c r="BK1182" s="48">
        <f t="shared" si="645"/>
        <v>0</v>
      </c>
      <c r="BL1182" s="48">
        <f t="shared" si="646"/>
        <v>2.5</v>
      </c>
    </row>
    <row r="1183" spans="1:64" s="2" customFormat="1" ht="30" customHeight="1">
      <c r="A1183" s="29" t="str">
        <f t="shared" si="614"/>
        <v>Д</v>
      </c>
      <c r="B1183" s="29" t="str">
        <f t="shared" si="615"/>
        <v>Б</v>
      </c>
      <c r="C1183" s="59" t="s">
        <v>125</v>
      </c>
      <c r="D1183" s="31" t="str">
        <f t="shared" si="616"/>
        <v>'38.03.05</v>
      </c>
      <c r="E1183" s="32" t="str">
        <f t="shared" si="617"/>
        <v>Бизнес-информатика</v>
      </c>
      <c r="F1183" s="33" t="s">
        <v>174</v>
      </c>
      <c r="G1183" s="33" t="s">
        <v>75</v>
      </c>
      <c r="H1183" s="34" t="s">
        <v>317</v>
      </c>
      <c r="I1183" s="34"/>
      <c r="J1183" s="35" t="s">
        <v>356</v>
      </c>
      <c r="K1183" s="36" t="s">
        <v>172</v>
      </c>
      <c r="L1183" s="36"/>
      <c r="M1183" s="37" t="s">
        <v>186</v>
      </c>
      <c r="N1183" s="36"/>
      <c r="O1183" s="36"/>
      <c r="P1183" s="36"/>
      <c r="Q1183" s="37" t="s">
        <v>177</v>
      </c>
      <c r="R1183" s="36"/>
      <c r="S1183" s="36"/>
      <c r="T1183" s="36"/>
      <c r="U1183" s="36"/>
      <c r="V1183" s="36"/>
      <c r="W1183" s="39" t="str">
        <f t="shared" si="618"/>
        <v>НБИбд</v>
      </c>
      <c r="X1183" s="36"/>
      <c r="Y1183" s="36"/>
      <c r="Z1183" s="36">
        <v>1</v>
      </c>
      <c r="AA1183" s="60">
        <f t="shared" si="619"/>
        <v>10</v>
      </c>
      <c r="AB1183" s="36">
        <v>5</v>
      </c>
      <c r="AC1183" s="36">
        <v>5</v>
      </c>
      <c r="AD1183" s="40">
        <f t="shared" si="648"/>
        <v>1</v>
      </c>
      <c r="AE1183" s="41">
        <f t="shared" si="621"/>
        <v>1</v>
      </c>
      <c r="AF1183" s="41">
        <f t="shared" si="622"/>
        <v>10</v>
      </c>
      <c r="AG1183" s="42" t="s">
        <v>93</v>
      </c>
      <c r="AH1183" s="37" t="s">
        <v>169</v>
      </c>
      <c r="AI1183" s="37"/>
      <c r="AJ1183" s="55" t="s">
        <v>170</v>
      </c>
      <c r="AK1183" s="37"/>
      <c r="AL1183" s="44">
        <f t="shared" si="623"/>
        <v>0</v>
      </c>
      <c r="AM1183" s="44">
        <f t="shared" si="624"/>
        <v>0</v>
      </c>
      <c r="AN1183" s="44">
        <f t="shared" si="625"/>
        <v>0</v>
      </c>
      <c r="AO1183" s="44">
        <f t="shared" si="626"/>
        <v>0</v>
      </c>
      <c r="AP1183" s="44">
        <f t="shared" si="627"/>
        <v>0</v>
      </c>
      <c r="AQ1183" s="44">
        <f t="shared" si="628"/>
        <v>0</v>
      </c>
      <c r="AR1183" s="44">
        <f t="shared" si="629"/>
        <v>0</v>
      </c>
      <c r="AS1183" s="44">
        <f t="shared" si="630"/>
        <v>0</v>
      </c>
      <c r="AT1183" s="44">
        <f t="shared" si="631"/>
        <v>0</v>
      </c>
      <c r="AU1183" s="44">
        <f t="shared" si="632"/>
        <v>0</v>
      </c>
      <c r="AV1183" s="44">
        <f>IF(M1183="ПП",РПП*AA1183*(U1183/1.5),IF(M1183="ВП",ВПр*AA1183*(U1183/1.5),IF(M1183="РПА",РПА*AA1183*(U1183/1.5),IF(M1183="КПА",кпа*AA1183*(U1183/1.5),0))))</f>
        <v>0</v>
      </c>
      <c r="AW1183" s="44">
        <f t="shared" si="633"/>
        <v>0</v>
      </c>
      <c r="AX1183" s="44">
        <f t="shared" si="634"/>
        <v>0</v>
      </c>
      <c r="AY1183" s="44">
        <f t="shared" si="635"/>
        <v>0</v>
      </c>
      <c r="AZ1183" s="44">
        <f t="shared" si="636"/>
        <v>0</v>
      </c>
      <c r="BA1183" s="44">
        <f t="shared" si="647"/>
        <v>0</v>
      </c>
      <c r="BB1183" s="44">
        <f t="shared" si="637"/>
        <v>0</v>
      </c>
      <c r="BC1183" s="44">
        <f t="shared" si="638"/>
        <v>0</v>
      </c>
      <c r="BD1183" s="44">
        <f t="shared" si="639"/>
        <v>2.5</v>
      </c>
      <c r="BE1183" s="45">
        <f t="shared" si="640"/>
        <v>2.5</v>
      </c>
      <c r="BF1183" s="46"/>
      <c r="BG1183" s="47">
        <f t="shared" si="641"/>
        <v>0</v>
      </c>
      <c r="BH1183" s="47">
        <f t="shared" si="642"/>
        <v>0</v>
      </c>
      <c r="BI1183" s="47">
        <f t="shared" si="643"/>
        <v>0</v>
      </c>
      <c r="BJ1183" s="48">
        <f t="shared" si="644"/>
        <v>0</v>
      </c>
      <c r="BK1183" s="48">
        <f t="shared" si="645"/>
        <v>0</v>
      </c>
      <c r="BL1183" s="48">
        <f t="shared" si="646"/>
        <v>2.5</v>
      </c>
    </row>
    <row r="1184" spans="1:64" s="2" customFormat="1" ht="30" customHeight="1">
      <c r="A1184" s="29" t="str">
        <f t="shared" si="614"/>
        <v>Д</v>
      </c>
      <c r="B1184" s="29" t="str">
        <f t="shared" si="615"/>
        <v>Б</v>
      </c>
      <c r="C1184" s="59" t="s">
        <v>125</v>
      </c>
      <c r="D1184" s="31" t="str">
        <f t="shared" si="616"/>
        <v>'38.03.05</v>
      </c>
      <c r="E1184" s="32" t="str">
        <f t="shared" si="617"/>
        <v>Бизнес-информатика</v>
      </c>
      <c r="F1184" s="33" t="s">
        <v>174</v>
      </c>
      <c r="G1184" s="33" t="s">
        <v>75</v>
      </c>
      <c r="H1184" s="34" t="s">
        <v>317</v>
      </c>
      <c r="I1184" s="34"/>
      <c r="J1184" s="35" t="s">
        <v>356</v>
      </c>
      <c r="K1184" s="36" t="s">
        <v>172</v>
      </c>
      <c r="L1184" s="36"/>
      <c r="M1184" s="37" t="s">
        <v>186</v>
      </c>
      <c r="N1184" s="36"/>
      <c r="O1184" s="36"/>
      <c r="P1184" s="36"/>
      <c r="Q1184" s="37" t="s">
        <v>177</v>
      </c>
      <c r="R1184" s="36"/>
      <c r="S1184" s="36"/>
      <c r="T1184" s="36"/>
      <c r="U1184" s="36"/>
      <c r="V1184" s="36"/>
      <c r="W1184" s="39" t="str">
        <f t="shared" si="618"/>
        <v>НБИбд</v>
      </c>
      <c r="X1184" s="36"/>
      <c r="Y1184" s="36"/>
      <c r="Z1184" s="36">
        <v>1</v>
      </c>
      <c r="AA1184" s="60">
        <f t="shared" si="619"/>
        <v>10</v>
      </c>
      <c r="AB1184" s="36">
        <v>5</v>
      </c>
      <c r="AC1184" s="36">
        <v>5</v>
      </c>
      <c r="AD1184" s="40">
        <f t="shared" si="648"/>
        <v>1</v>
      </c>
      <c r="AE1184" s="41">
        <f t="shared" si="621"/>
        <v>1</v>
      </c>
      <c r="AF1184" s="41">
        <f t="shared" si="622"/>
        <v>10</v>
      </c>
      <c r="AG1184" s="42" t="s">
        <v>93</v>
      </c>
      <c r="AH1184" s="37" t="s">
        <v>169</v>
      </c>
      <c r="AI1184" s="37"/>
      <c r="AJ1184" s="55" t="s">
        <v>170</v>
      </c>
      <c r="AK1184" s="37"/>
      <c r="AL1184" s="44">
        <f t="shared" si="623"/>
        <v>0</v>
      </c>
      <c r="AM1184" s="44">
        <f t="shared" si="624"/>
        <v>0</v>
      </c>
      <c r="AN1184" s="44">
        <f t="shared" si="625"/>
        <v>0</v>
      </c>
      <c r="AO1184" s="44">
        <f t="shared" si="626"/>
        <v>0</v>
      </c>
      <c r="AP1184" s="44">
        <f t="shared" si="627"/>
        <v>0</v>
      </c>
      <c r="AQ1184" s="44">
        <f t="shared" si="628"/>
        <v>0</v>
      </c>
      <c r="AR1184" s="44">
        <f t="shared" si="629"/>
        <v>0</v>
      </c>
      <c r="AS1184" s="44">
        <f t="shared" si="630"/>
        <v>0</v>
      </c>
      <c r="AT1184" s="44">
        <f t="shared" si="631"/>
        <v>0</v>
      </c>
      <c r="AU1184" s="44">
        <f t="shared" si="632"/>
        <v>0</v>
      </c>
      <c r="AV1184" s="44">
        <f>IF(M1184="ПП",РПП*AA1184*(U1184/1.5),IF(M1184="ВП",ВПр*AA1184*(U1184/1.5),IF(M1184="РПА",РПА*AA1184*(U1184/1.5),IF(M1184="КПА",кпа*AA1184*(U1184/1.5),0))))</f>
        <v>0</v>
      </c>
      <c r="AW1184" s="44">
        <f t="shared" si="633"/>
        <v>0</v>
      </c>
      <c r="AX1184" s="44">
        <f t="shared" si="634"/>
        <v>0</v>
      </c>
      <c r="AY1184" s="44">
        <f t="shared" si="635"/>
        <v>0</v>
      </c>
      <c r="AZ1184" s="44">
        <f t="shared" si="636"/>
        <v>0</v>
      </c>
      <c r="BA1184" s="44">
        <f t="shared" si="647"/>
        <v>0</v>
      </c>
      <c r="BB1184" s="44">
        <f t="shared" si="637"/>
        <v>0</v>
      </c>
      <c r="BC1184" s="44">
        <f t="shared" si="638"/>
        <v>0</v>
      </c>
      <c r="BD1184" s="44">
        <f t="shared" si="639"/>
        <v>2.5</v>
      </c>
      <c r="BE1184" s="45">
        <f t="shared" si="640"/>
        <v>2.5</v>
      </c>
      <c r="BF1184" s="46"/>
      <c r="BG1184" s="47">
        <f t="shared" si="641"/>
        <v>0</v>
      </c>
      <c r="BH1184" s="47">
        <f t="shared" si="642"/>
        <v>0</v>
      </c>
      <c r="BI1184" s="47">
        <f t="shared" si="643"/>
        <v>0</v>
      </c>
      <c r="BJ1184" s="48">
        <f t="shared" si="644"/>
        <v>0</v>
      </c>
      <c r="BK1184" s="48">
        <f t="shared" si="645"/>
        <v>0</v>
      </c>
      <c r="BL1184" s="48">
        <f t="shared" si="646"/>
        <v>2.5</v>
      </c>
    </row>
    <row r="1185" spans="1:64" s="2" customFormat="1" ht="30" customHeight="1">
      <c r="A1185" s="29" t="str">
        <f t="shared" si="614"/>
        <v>Д</v>
      </c>
      <c r="B1185" s="29" t="str">
        <f t="shared" si="615"/>
        <v>Б</v>
      </c>
      <c r="C1185" s="59" t="s">
        <v>125</v>
      </c>
      <c r="D1185" s="31" t="str">
        <f t="shared" si="616"/>
        <v>'38.03.05</v>
      </c>
      <c r="E1185" s="32" t="str">
        <f t="shared" si="617"/>
        <v>Бизнес-информатика</v>
      </c>
      <c r="F1185" s="33" t="s">
        <v>174</v>
      </c>
      <c r="G1185" s="33" t="s">
        <v>75</v>
      </c>
      <c r="H1185" s="34" t="s">
        <v>317</v>
      </c>
      <c r="I1185" s="34"/>
      <c r="J1185" s="35" t="s">
        <v>356</v>
      </c>
      <c r="K1185" s="36" t="s">
        <v>172</v>
      </c>
      <c r="L1185" s="36"/>
      <c r="M1185" s="37" t="s">
        <v>186</v>
      </c>
      <c r="N1185" s="36"/>
      <c r="O1185" s="36"/>
      <c r="P1185" s="36"/>
      <c r="Q1185" s="37" t="s">
        <v>177</v>
      </c>
      <c r="R1185" s="36"/>
      <c r="S1185" s="36"/>
      <c r="T1185" s="36"/>
      <c r="U1185" s="36"/>
      <c r="V1185" s="36"/>
      <c r="W1185" s="39" t="str">
        <f t="shared" si="618"/>
        <v>НБИбд</v>
      </c>
      <c r="X1185" s="36"/>
      <c r="Y1185" s="36"/>
      <c r="Z1185" s="36">
        <v>1</v>
      </c>
      <c r="AA1185" s="60">
        <f t="shared" si="619"/>
        <v>10</v>
      </c>
      <c r="AB1185" s="36">
        <v>5</v>
      </c>
      <c r="AC1185" s="36">
        <v>5</v>
      </c>
      <c r="AD1185" s="40">
        <f t="shared" si="648"/>
        <v>1</v>
      </c>
      <c r="AE1185" s="41">
        <f t="shared" si="621"/>
        <v>1</v>
      </c>
      <c r="AF1185" s="41">
        <f t="shared" si="622"/>
        <v>10</v>
      </c>
      <c r="AG1185" s="42" t="s">
        <v>93</v>
      </c>
      <c r="AH1185" s="37" t="s">
        <v>169</v>
      </c>
      <c r="AI1185" s="37"/>
      <c r="AJ1185" s="55" t="s">
        <v>170</v>
      </c>
      <c r="AK1185" s="37"/>
      <c r="AL1185" s="44">
        <f t="shared" si="623"/>
        <v>0</v>
      </c>
      <c r="AM1185" s="44">
        <f t="shared" si="624"/>
        <v>0</v>
      </c>
      <c r="AN1185" s="44">
        <f t="shared" si="625"/>
        <v>0</v>
      </c>
      <c r="AO1185" s="44">
        <f t="shared" si="626"/>
        <v>0</v>
      </c>
      <c r="AP1185" s="44">
        <f t="shared" si="627"/>
        <v>0</v>
      </c>
      <c r="AQ1185" s="44">
        <f t="shared" si="628"/>
        <v>0</v>
      </c>
      <c r="AR1185" s="44">
        <f t="shared" si="629"/>
        <v>0</v>
      </c>
      <c r="AS1185" s="44">
        <f t="shared" si="630"/>
        <v>0</v>
      </c>
      <c r="AT1185" s="44">
        <f t="shared" si="631"/>
        <v>0</v>
      </c>
      <c r="AU1185" s="44">
        <f t="shared" si="632"/>
        <v>0</v>
      </c>
      <c r="AV1185" s="44">
        <f>IF(M1185="ПП",РПП*AA1185*(U1185/1.5),IF(M1185="ВП",ВПр*AA1185*(U1185/1.5),IF(M1185="РПА",РПА*AA1185*(U1185/1.5),IF(M1185="КПА",кпа*AA1185*(U1185/1.5),0))))</f>
        <v>0</v>
      </c>
      <c r="AW1185" s="44">
        <f t="shared" si="633"/>
        <v>0</v>
      </c>
      <c r="AX1185" s="44">
        <f t="shared" si="634"/>
        <v>0</v>
      </c>
      <c r="AY1185" s="44">
        <f t="shared" si="635"/>
        <v>0</v>
      </c>
      <c r="AZ1185" s="44">
        <f t="shared" si="636"/>
        <v>0</v>
      </c>
      <c r="BA1185" s="44">
        <f t="shared" si="647"/>
        <v>0</v>
      </c>
      <c r="BB1185" s="44">
        <f t="shared" si="637"/>
        <v>0</v>
      </c>
      <c r="BC1185" s="44">
        <f t="shared" si="638"/>
        <v>0</v>
      </c>
      <c r="BD1185" s="44">
        <f t="shared" si="639"/>
        <v>2.5</v>
      </c>
      <c r="BE1185" s="45">
        <f t="shared" si="640"/>
        <v>2.5</v>
      </c>
      <c r="BF1185" s="46"/>
      <c r="BG1185" s="47">
        <f t="shared" si="641"/>
        <v>0</v>
      </c>
      <c r="BH1185" s="47">
        <f t="shared" si="642"/>
        <v>0</v>
      </c>
      <c r="BI1185" s="47">
        <f t="shared" si="643"/>
        <v>0</v>
      </c>
      <c r="BJ1185" s="48">
        <f t="shared" si="644"/>
        <v>0</v>
      </c>
      <c r="BK1185" s="48">
        <f t="shared" si="645"/>
        <v>0</v>
      </c>
      <c r="BL1185" s="48">
        <f t="shared" si="646"/>
        <v>2.5</v>
      </c>
    </row>
    <row r="1186" spans="1:64" s="2" customFormat="1" ht="30" customHeight="1">
      <c r="A1186" s="29" t="str">
        <f t="shared" si="614"/>
        <v>Д</v>
      </c>
      <c r="B1186" s="29" t="str">
        <f t="shared" si="615"/>
        <v>Б</v>
      </c>
      <c r="C1186" s="59" t="s">
        <v>125</v>
      </c>
      <c r="D1186" s="31" t="str">
        <f t="shared" si="616"/>
        <v>'38.03.05</v>
      </c>
      <c r="E1186" s="32" t="str">
        <f t="shared" si="617"/>
        <v>Бизнес-информатика</v>
      </c>
      <c r="F1186" s="33" t="s">
        <v>174</v>
      </c>
      <c r="G1186" s="33" t="s">
        <v>75</v>
      </c>
      <c r="H1186" s="34" t="s">
        <v>317</v>
      </c>
      <c r="I1186" s="34"/>
      <c r="J1186" s="35" t="s">
        <v>357</v>
      </c>
      <c r="K1186" s="36" t="s">
        <v>172</v>
      </c>
      <c r="L1186" s="36"/>
      <c r="M1186" s="37" t="s">
        <v>176</v>
      </c>
      <c r="N1186" s="36"/>
      <c r="O1186" s="36"/>
      <c r="P1186" s="36"/>
      <c r="Q1186" s="37"/>
      <c r="R1186" s="36"/>
      <c r="S1186" s="36"/>
      <c r="T1186" s="36"/>
      <c r="U1186" s="36"/>
      <c r="V1186" s="36"/>
      <c r="W1186" s="39" t="str">
        <f t="shared" si="618"/>
        <v>НБИбд</v>
      </c>
      <c r="X1186" s="36"/>
      <c r="Y1186" s="36"/>
      <c r="Z1186" s="36">
        <v>1</v>
      </c>
      <c r="AA1186" s="60">
        <f t="shared" si="619"/>
        <v>2</v>
      </c>
      <c r="AB1186" s="36">
        <v>1</v>
      </c>
      <c r="AC1186" s="36">
        <v>1</v>
      </c>
      <c r="AD1186" s="40">
        <f t="shared" si="648"/>
        <v>1</v>
      </c>
      <c r="AE1186" s="41">
        <f t="shared" si="621"/>
        <v>1</v>
      </c>
      <c r="AF1186" s="41">
        <f t="shared" si="622"/>
        <v>2</v>
      </c>
      <c r="AG1186" s="42" t="s">
        <v>93</v>
      </c>
      <c r="AH1186" s="37" t="s">
        <v>81</v>
      </c>
      <c r="AI1186" s="37" t="s">
        <v>82</v>
      </c>
      <c r="AJ1186" s="61" t="s">
        <v>325</v>
      </c>
      <c r="AK1186" s="37"/>
      <c r="AL1186" s="44">
        <f t="shared" si="623"/>
        <v>0</v>
      </c>
      <c r="AM1186" s="44">
        <f t="shared" si="624"/>
        <v>0</v>
      </c>
      <c r="AN1186" s="44">
        <f t="shared" si="625"/>
        <v>0</v>
      </c>
      <c r="AO1186" s="44">
        <f t="shared" si="626"/>
        <v>0</v>
      </c>
      <c r="AP1186" s="44">
        <f t="shared" si="627"/>
        <v>0</v>
      </c>
      <c r="AQ1186" s="44">
        <f t="shared" si="628"/>
        <v>0</v>
      </c>
      <c r="AR1186" s="44">
        <f t="shared" si="629"/>
        <v>0</v>
      </c>
      <c r="AS1186" s="44">
        <f t="shared" si="630"/>
        <v>0</v>
      </c>
      <c r="AT1186" s="44">
        <f t="shared" si="631"/>
        <v>0</v>
      </c>
      <c r="AU1186" s="44">
        <f t="shared" si="632"/>
        <v>0</v>
      </c>
      <c r="AV1186" s="44">
        <f>IF(M1186="ПП",РПП*AA1186*(U1186/1.5),IF(M1186="ВП",ВПр*AA1186*(U1186/1.5),IF(M1186="РПА",РПА*AA1186*(U1186/1.5),IF(M1186="КПА",кпа*AA1186*(U1186/1.5),0))))</f>
        <v>0</v>
      </c>
      <c r="AW1186" s="44">
        <f t="shared" si="633"/>
        <v>0</v>
      </c>
      <c r="AX1186" s="44">
        <f t="shared" si="634"/>
        <v>0</v>
      </c>
      <c r="AY1186" s="44">
        <f t="shared" si="635"/>
        <v>0</v>
      </c>
      <c r="AZ1186" s="44">
        <f t="shared" si="636"/>
        <v>0</v>
      </c>
      <c r="BA1186" s="44">
        <f t="shared" si="647"/>
        <v>0</v>
      </c>
      <c r="BB1186" s="44">
        <f t="shared" si="637"/>
        <v>50</v>
      </c>
      <c r="BC1186" s="44">
        <f t="shared" si="638"/>
        <v>0</v>
      </c>
      <c r="BD1186" s="44">
        <f t="shared" si="639"/>
        <v>0</v>
      </c>
      <c r="BE1186" s="45">
        <f t="shared" si="640"/>
        <v>50</v>
      </c>
      <c r="BF1186" s="46"/>
      <c r="BG1186" s="47">
        <f t="shared" si="641"/>
        <v>0</v>
      </c>
      <c r="BH1186" s="47">
        <f t="shared" si="642"/>
        <v>0</v>
      </c>
      <c r="BI1186" s="47">
        <f t="shared" si="643"/>
        <v>0</v>
      </c>
      <c r="BJ1186" s="48">
        <f t="shared" si="644"/>
        <v>0</v>
      </c>
      <c r="BK1186" s="48">
        <f t="shared" si="645"/>
        <v>0</v>
      </c>
      <c r="BL1186" s="48">
        <f t="shared" si="646"/>
        <v>50</v>
      </c>
    </row>
    <row r="1187" spans="1:64" s="2" customFormat="1" ht="30" customHeight="1">
      <c r="A1187" s="29" t="str">
        <f t="shared" si="614"/>
        <v>Д</v>
      </c>
      <c r="B1187" s="29" t="str">
        <f t="shared" si="615"/>
        <v>Б</v>
      </c>
      <c r="C1187" s="59" t="s">
        <v>125</v>
      </c>
      <c r="D1187" s="31" t="str">
        <f t="shared" si="616"/>
        <v>'38.03.05</v>
      </c>
      <c r="E1187" s="32" t="str">
        <f t="shared" si="617"/>
        <v>Бизнес-информатика</v>
      </c>
      <c r="F1187" s="33" t="s">
        <v>174</v>
      </c>
      <c r="G1187" s="33" t="s">
        <v>75</v>
      </c>
      <c r="H1187" s="34" t="s">
        <v>317</v>
      </c>
      <c r="I1187" s="34"/>
      <c r="J1187" s="35" t="s">
        <v>357</v>
      </c>
      <c r="K1187" s="36" t="s">
        <v>172</v>
      </c>
      <c r="L1187" s="36"/>
      <c r="M1187" s="37" t="s">
        <v>176</v>
      </c>
      <c r="N1187" s="36"/>
      <c r="O1187" s="36"/>
      <c r="P1187" s="36"/>
      <c r="Q1187" s="37"/>
      <c r="R1187" s="36"/>
      <c r="S1187" s="36"/>
      <c r="T1187" s="36"/>
      <c r="U1187" s="36"/>
      <c r="V1187" s="36"/>
      <c r="W1187" s="39" t="str">
        <f t="shared" si="618"/>
        <v>НБИбд</v>
      </c>
      <c r="X1187" s="36"/>
      <c r="Y1187" s="36"/>
      <c r="Z1187" s="36">
        <v>1</v>
      </c>
      <c r="AA1187" s="60">
        <f t="shared" si="619"/>
        <v>7</v>
      </c>
      <c r="AB1187" s="36">
        <v>3</v>
      </c>
      <c r="AC1187" s="36">
        <v>4</v>
      </c>
      <c r="AD1187" s="40">
        <f t="shared" si="648"/>
        <v>1</v>
      </c>
      <c r="AE1187" s="41">
        <f t="shared" si="621"/>
        <v>1</v>
      </c>
      <c r="AF1187" s="41">
        <f t="shared" si="622"/>
        <v>7</v>
      </c>
      <c r="AG1187" s="42" t="s">
        <v>93</v>
      </c>
      <c r="AH1187" s="37" t="s">
        <v>81</v>
      </c>
      <c r="AI1187" s="37" t="s">
        <v>94</v>
      </c>
      <c r="AJ1187" s="61" t="s">
        <v>358</v>
      </c>
      <c r="AK1187" s="37"/>
      <c r="AL1187" s="44">
        <f t="shared" si="623"/>
        <v>0</v>
      </c>
      <c r="AM1187" s="44">
        <f t="shared" si="624"/>
        <v>0</v>
      </c>
      <c r="AN1187" s="44">
        <f t="shared" si="625"/>
        <v>0</v>
      </c>
      <c r="AO1187" s="44">
        <f t="shared" si="626"/>
        <v>0</v>
      </c>
      <c r="AP1187" s="44">
        <f t="shared" si="627"/>
        <v>0</v>
      </c>
      <c r="AQ1187" s="44">
        <f t="shared" si="628"/>
        <v>0</v>
      </c>
      <c r="AR1187" s="44">
        <f t="shared" si="629"/>
        <v>0</v>
      </c>
      <c r="AS1187" s="44">
        <f t="shared" si="630"/>
        <v>0</v>
      </c>
      <c r="AT1187" s="44">
        <f t="shared" si="631"/>
        <v>0</v>
      </c>
      <c r="AU1187" s="44">
        <f t="shared" si="632"/>
        <v>0</v>
      </c>
      <c r="AV1187" s="44">
        <f>IF(M1187="ПП",РПП*AA1187*(U1187/1.5),IF(M1187="ВП",ВПр*AA1187*(U1187/1.5),IF(M1187="РПА",РПА*AA1187*(U1187/1.5),IF(M1187="КПА",кпа*AA1187*(U1187/1.5),0))))</f>
        <v>0</v>
      </c>
      <c r="AW1187" s="44">
        <f t="shared" si="633"/>
        <v>0</v>
      </c>
      <c r="AX1187" s="44">
        <f t="shared" si="634"/>
        <v>0</v>
      </c>
      <c r="AY1187" s="44">
        <f t="shared" si="635"/>
        <v>0</v>
      </c>
      <c r="AZ1187" s="44">
        <f t="shared" si="636"/>
        <v>0</v>
      </c>
      <c r="BA1187" s="44">
        <f t="shared" si="647"/>
        <v>0</v>
      </c>
      <c r="BB1187" s="44">
        <f t="shared" si="637"/>
        <v>180</v>
      </c>
      <c r="BC1187" s="44">
        <f t="shared" si="638"/>
        <v>0</v>
      </c>
      <c r="BD1187" s="44">
        <f t="shared" si="639"/>
        <v>0</v>
      </c>
      <c r="BE1187" s="45">
        <f t="shared" si="640"/>
        <v>180</v>
      </c>
      <c r="BF1187" s="46"/>
      <c r="BG1187" s="47">
        <f t="shared" si="641"/>
        <v>0</v>
      </c>
      <c r="BH1187" s="47">
        <f t="shared" si="642"/>
        <v>0</v>
      </c>
      <c r="BI1187" s="47">
        <f t="shared" si="643"/>
        <v>0</v>
      </c>
      <c r="BJ1187" s="48">
        <f t="shared" si="644"/>
        <v>0</v>
      </c>
      <c r="BK1187" s="48">
        <f t="shared" si="645"/>
        <v>0</v>
      </c>
      <c r="BL1187" s="48">
        <f t="shared" si="646"/>
        <v>180</v>
      </c>
    </row>
    <row r="1188" spans="1:64" s="2" customFormat="1" ht="30" customHeight="1">
      <c r="A1188" s="29" t="str">
        <f t="shared" si="614"/>
        <v>Д</v>
      </c>
      <c r="B1188" s="29" t="str">
        <f t="shared" si="615"/>
        <v>Б</v>
      </c>
      <c r="C1188" s="59" t="s">
        <v>125</v>
      </c>
      <c r="D1188" s="31" t="str">
        <f t="shared" si="616"/>
        <v>'38.03.05</v>
      </c>
      <c r="E1188" s="32" t="str">
        <f t="shared" si="617"/>
        <v>Бизнес-информатика</v>
      </c>
      <c r="F1188" s="33" t="s">
        <v>174</v>
      </c>
      <c r="G1188" s="33" t="s">
        <v>75</v>
      </c>
      <c r="H1188" s="34" t="s">
        <v>317</v>
      </c>
      <c r="I1188" s="34"/>
      <c r="J1188" s="35" t="s">
        <v>357</v>
      </c>
      <c r="K1188" s="36" t="s">
        <v>172</v>
      </c>
      <c r="L1188" s="36"/>
      <c r="M1188" s="37" t="s">
        <v>176</v>
      </c>
      <c r="N1188" s="36"/>
      <c r="O1188" s="36"/>
      <c r="P1188" s="36"/>
      <c r="Q1188" s="37"/>
      <c r="R1188" s="36"/>
      <c r="S1188" s="36"/>
      <c r="T1188" s="36"/>
      <c r="U1188" s="36"/>
      <c r="V1188" s="36"/>
      <c r="W1188" s="39" t="str">
        <f t="shared" si="618"/>
        <v>НБИбд</v>
      </c>
      <c r="X1188" s="36"/>
      <c r="Y1188" s="36"/>
      <c r="Z1188" s="36">
        <v>1</v>
      </c>
      <c r="AA1188" s="60">
        <f t="shared" si="619"/>
        <v>1</v>
      </c>
      <c r="AB1188" s="36">
        <v>1</v>
      </c>
      <c r="AC1188" s="36"/>
      <c r="AD1188" s="40">
        <f t="shared" si="648"/>
        <v>1</v>
      </c>
      <c r="AE1188" s="41">
        <f t="shared" si="621"/>
        <v>1</v>
      </c>
      <c r="AF1188" s="41">
        <f t="shared" si="622"/>
        <v>1</v>
      </c>
      <c r="AG1188" s="42" t="s">
        <v>93</v>
      </c>
      <c r="AH1188" s="37" t="s">
        <v>81</v>
      </c>
      <c r="AI1188" s="37" t="s">
        <v>94</v>
      </c>
      <c r="AJ1188" s="43" t="s">
        <v>327</v>
      </c>
      <c r="AK1188" s="37"/>
      <c r="AL1188" s="44">
        <f t="shared" si="623"/>
        <v>0</v>
      </c>
      <c r="AM1188" s="44">
        <f t="shared" si="624"/>
        <v>0</v>
      </c>
      <c r="AN1188" s="44">
        <f t="shared" si="625"/>
        <v>0</v>
      </c>
      <c r="AO1188" s="44">
        <f t="shared" si="626"/>
        <v>0</v>
      </c>
      <c r="AP1188" s="44">
        <f t="shared" si="627"/>
        <v>0</v>
      </c>
      <c r="AQ1188" s="44">
        <f t="shared" si="628"/>
        <v>0</v>
      </c>
      <c r="AR1188" s="44">
        <f t="shared" si="629"/>
        <v>0</v>
      </c>
      <c r="AS1188" s="44">
        <f t="shared" si="630"/>
        <v>0</v>
      </c>
      <c r="AT1188" s="44">
        <f t="shared" si="631"/>
        <v>0</v>
      </c>
      <c r="AU1188" s="44">
        <f t="shared" si="632"/>
        <v>0</v>
      </c>
      <c r="AV1188" s="44">
        <f>IF(M1188="ПП",РПП*AA1188*(U1188/1.5),IF(M1188="ВП",ВПр*AA1188*(U1188/1.5),IF(M1188="РПА",РПА*AA1188*(U1188/1.5),IF(M1188="КПА",кпа*AA1188*(U1188/1.5),0))))</f>
        <v>0</v>
      </c>
      <c r="AW1188" s="44">
        <f t="shared" si="633"/>
        <v>0</v>
      </c>
      <c r="AX1188" s="44">
        <f t="shared" si="634"/>
        <v>0</v>
      </c>
      <c r="AY1188" s="44">
        <f t="shared" si="635"/>
        <v>0</v>
      </c>
      <c r="AZ1188" s="44">
        <f t="shared" si="636"/>
        <v>0</v>
      </c>
      <c r="BA1188" s="44">
        <f t="shared" si="647"/>
        <v>0</v>
      </c>
      <c r="BB1188" s="44">
        <f t="shared" si="637"/>
        <v>20</v>
      </c>
      <c r="BC1188" s="44">
        <f t="shared" si="638"/>
        <v>0</v>
      </c>
      <c r="BD1188" s="44">
        <f t="shared" si="639"/>
        <v>0</v>
      </c>
      <c r="BE1188" s="45">
        <f t="shared" si="640"/>
        <v>20</v>
      </c>
      <c r="BF1188" s="46"/>
      <c r="BG1188" s="47">
        <f t="shared" si="641"/>
        <v>0</v>
      </c>
      <c r="BH1188" s="47">
        <f t="shared" si="642"/>
        <v>0</v>
      </c>
      <c r="BI1188" s="47">
        <f t="shared" si="643"/>
        <v>0</v>
      </c>
      <c r="BJ1188" s="48">
        <f t="shared" si="644"/>
        <v>0</v>
      </c>
      <c r="BK1188" s="48">
        <f t="shared" si="645"/>
        <v>0</v>
      </c>
      <c r="BL1188" s="48">
        <f t="shared" si="646"/>
        <v>20</v>
      </c>
    </row>
    <row r="1189" spans="1:64" s="2" customFormat="1" ht="30" customHeight="1">
      <c r="A1189" s="29" t="str">
        <f t="shared" si="614"/>
        <v>Д</v>
      </c>
      <c r="B1189" s="29" t="str">
        <f t="shared" si="615"/>
        <v>Б</v>
      </c>
      <c r="C1189" s="59" t="s">
        <v>125</v>
      </c>
      <c r="D1189" s="31" t="str">
        <f t="shared" si="616"/>
        <v>'38.03.05</v>
      </c>
      <c r="E1189" s="32" t="str">
        <f t="shared" si="617"/>
        <v>Бизнес-информатика</v>
      </c>
      <c r="F1189" s="33" t="s">
        <v>174</v>
      </c>
      <c r="G1189" s="33" t="s">
        <v>75</v>
      </c>
      <c r="H1189" s="34" t="s">
        <v>317</v>
      </c>
      <c r="I1189" s="34"/>
      <c r="J1189" s="35" t="s">
        <v>47</v>
      </c>
      <c r="K1189" s="36" t="s">
        <v>172</v>
      </c>
      <c r="L1189" s="36"/>
      <c r="M1189" s="37" t="s">
        <v>178</v>
      </c>
      <c r="N1189" s="36"/>
      <c r="O1189" s="36"/>
      <c r="P1189" s="36"/>
      <c r="Q1189" s="37"/>
      <c r="R1189" s="36"/>
      <c r="S1189" s="36"/>
      <c r="T1189" s="36"/>
      <c r="U1189" s="36"/>
      <c r="V1189" s="36"/>
      <c r="W1189" s="39" t="str">
        <f t="shared" si="618"/>
        <v>НБИбд</v>
      </c>
      <c r="X1189" s="36"/>
      <c r="Y1189" s="36"/>
      <c r="Z1189" s="36">
        <v>1</v>
      </c>
      <c r="AA1189" s="60">
        <f t="shared" si="619"/>
        <v>2</v>
      </c>
      <c r="AB1189" s="36">
        <v>1</v>
      </c>
      <c r="AC1189" s="36">
        <v>1</v>
      </c>
      <c r="AD1189" s="40">
        <f t="shared" si="648"/>
        <v>1</v>
      </c>
      <c r="AE1189" s="41">
        <f t="shared" si="621"/>
        <v>1</v>
      </c>
      <c r="AF1189" s="41">
        <f t="shared" si="622"/>
        <v>2</v>
      </c>
      <c r="AG1189" s="42" t="s">
        <v>93</v>
      </c>
      <c r="AH1189" s="37" t="s">
        <v>81</v>
      </c>
      <c r="AI1189" s="37" t="s">
        <v>82</v>
      </c>
      <c r="AJ1189" s="61" t="s">
        <v>325</v>
      </c>
      <c r="AK1189" s="37"/>
      <c r="AL1189" s="44">
        <f t="shared" si="623"/>
        <v>0</v>
      </c>
      <c r="AM1189" s="44">
        <f t="shared" si="624"/>
        <v>0</v>
      </c>
      <c r="AN1189" s="44">
        <f t="shared" si="625"/>
        <v>0</v>
      </c>
      <c r="AO1189" s="44">
        <f t="shared" si="626"/>
        <v>0</v>
      </c>
      <c r="AP1189" s="44">
        <f t="shared" si="627"/>
        <v>0</v>
      </c>
      <c r="AQ1189" s="44">
        <f t="shared" si="628"/>
        <v>0</v>
      </c>
      <c r="AR1189" s="44">
        <f t="shared" si="629"/>
        <v>0</v>
      </c>
      <c r="AS1189" s="44">
        <f t="shared" si="630"/>
        <v>0</v>
      </c>
      <c r="AT1189" s="44">
        <f t="shared" si="631"/>
        <v>0</v>
      </c>
      <c r="AU1189" s="44">
        <f t="shared" si="632"/>
        <v>0</v>
      </c>
      <c r="AV1189" s="44">
        <f>IF(M1189="ПП",РПП*AA1189*(U1189/1.5),IF(M1189="ВП",ВПр*AA1189*(U1189/1.5),IF(M1189="РПА",РПА*AA1189*(U1189/1.5),IF(M1189="КПА",кпа*AA1189*(U1189/1.5),0))))</f>
        <v>0</v>
      </c>
      <c r="AW1189" s="44">
        <f t="shared" si="633"/>
        <v>0</v>
      </c>
      <c r="AX1189" s="44">
        <f t="shared" si="634"/>
        <v>0</v>
      </c>
      <c r="AY1189" s="44">
        <f t="shared" si="635"/>
        <v>0</v>
      </c>
      <c r="AZ1189" s="44">
        <f t="shared" si="636"/>
        <v>0</v>
      </c>
      <c r="BA1189" s="44">
        <f t="shared" si="647"/>
        <v>0</v>
      </c>
      <c r="BB1189" s="44">
        <f t="shared" si="637"/>
        <v>0</v>
      </c>
      <c r="BC1189" s="44">
        <f t="shared" si="638"/>
        <v>4</v>
      </c>
      <c r="BD1189" s="44">
        <f t="shared" si="639"/>
        <v>0</v>
      </c>
      <c r="BE1189" s="45">
        <f t="shared" si="640"/>
        <v>4</v>
      </c>
      <c r="BF1189" s="46"/>
      <c r="BG1189" s="47">
        <f t="shared" si="641"/>
        <v>0</v>
      </c>
      <c r="BH1189" s="47">
        <f t="shared" si="642"/>
        <v>0</v>
      </c>
      <c r="BI1189" s="47">
        <f t="shared" si="643"/>
        <v>0</v>
      </c>
      <c r="BJ1189" s="48">
        <f t="shared" si="644"/>
        <v>0</v>
      </c>
      <c r="BK1189" s="48">
        <f t="shared" si="645"/>
        <v>0</v>
      </c>
      <c r="BL1189" s="48">
        <f t="shared" si="646"/>
        <v>4</v>
      </c>
    </row>
    <row r="1190" spans="1:64" s="2" customFormat="1" ht="30" customHeight="1">
      <c r="A1190" s="29" t="str">
        <f t="shared" si="614"/>
        <v>Д</v>
      </c>
      <c r="B1190" s="29" t="str">
        <f t="shared" si="615"/>
        <v>Б</v>
      </c>
      <c r="C1190" s="59" t="s">
        <v>125</v>
      </c>
      <c r="D1190" s="31" t="str">
        <f t="shared" si="616"/>
        <v>'38.03.05</v>
      </c>
      <c r="E1190" s="32" t="str">
        <f t="shared" si="617"/>
        <v>Бизнес-информатика</v>
      </c>
      <c r="F1190" s="33" t="s">
        <v>174</v>
      </c>
      <c r="G1190" s="33" t="s">
        <v>75</v>
      </c>
      <c r="H1190" s="34" t="s">
        <v>317</v>
      </c>
      <c r="I1190" s="64"/>
      <c r="J1190" s="65" t="s">
        <v>47</v>
      </c>
      <c r="K1190" s="36" t="s">
        <v>172</v>
      </c>
      <c r="L1190" s="38"/>
      <c r="M1190" s="37" t="s">
        <v>178</v>
      </c>
      <c r="N1190" s="38"/>
      <c r="O1190" s="38"/>
      <c r="P1190" s="38"/>
      <c r="Q1190" s="37"/>
      <c r="R1190" s="38"/>
      <c r="S1190" s="38"/>
      <c r="T1190" s="38"/>
      <c r="U1190" s="38"/>
      <c r="V1190" s="38"/>
      <c r="W1190" s="39" t="str">
        <f t="shared" si="618"/>
        <v>НБИбд</v>
      </c>
      <c r="X1190" s="36"/>
      <c r="Y1190" s="36"/>
      <c r="Z1190" s="36">
        <v>1</v>
      </c>
      <c r="AA1190" s="60">
        <f t="shared" si="619"/>
        <v>7</v>
      </c>
      <c r="AB1190" s="36">
        <v>3</v>
      </c>
      <c r="AC1190" s="36">
        <v>4</v>
      </c>
      <c r="AD1190" s="40">
        <f t="shared" si="648"/>
        <v>1</v>
      </c>
      <c r="AE1190" s="41">
        <f t="shared" si="621"/>
        <v>1</v>
      </c>
      <c r="AF1190" s="41">
        <f t="shared" si="622"/>
        <v>7</v>
      </c>
      <c r="AG1190" s="42" t="s">
        <v>93</v>
      </c>
      <c r="AH1190" s="37" t="s">
        <v>81</v>
      </c>
      <c r="AI1190" s="37" t="s">
        <v>94</v>
      </c>
      <c r="AJ1190" s="61" t="s">
        <v>358</v>
      </c>
      <c r="AK1190" s="37"/>
      <c r="AL1190" s="44">
        <f t="shared" si="623"/>
        <v>0</v>
      </c>
      <c r="AM1190" s="44">
        <f t="shared" si="624"/>
        <v>0</v>
      </c>
      <c r="AN1190" s="44">
        <f t="shared" si="625"/>
        <v>0</v>
      </c>
      <c r="AO1190" s="44">
        <f t="shared" si="626"/>
        <v>0</v>
      </c>
      <c r="AP1190" s="44">
        <f t="shared" si="627"/>
        <v>0</v>
      </c>
      <c r="AQ1190" s="44">
        <f t="shared" si="628"/>
        <v>0</v>
      </c>
      <c r="AR1190" s="44">
        <f t="shared" si="629"/>
        <v>0</v>
      </c>
      <c r="AS1190" s="44">
        <f t="shared" si="630"/>
        <v>0</v>
      </c>
      <c r="AT1190" s="44">
        <f t="shared" si="631"/>
        <v>0</v>
      </c>
      <c r="AU1190" s="44">
        <f t="shared" si="632"/>
        <v>0</v>
      </c>
      <c r="AV1190" s="44">
        <f>IF(M1190="ПП",РПП*AA1190*(U1190/1.5),IF(M1190="ВП",ВПр*AA1190*(U1190/1.5),IF(M1190="РПА",РПА*AA1190*(U1190/1.5),IF(M1190="КПА",кпа*AA1190*(U1190/1.5),0))))</f>
        <v>0</v>
      </c>
      <c r="AW1190" s="44">
        <f t="shared" si="633"/>
        <v>0</v>
      </c>
      <c r="AX1190" s="44">
        <f t="shared" si="634"/>
        <v>0</v>
      </c>
      <c r="AY1190" s="44">
        <f t="shared" si="635"/>
        <v>0</v>
      </c>
      <c r="AZ1190" s="44">
        <f t="shared" si="636"/>
        <v>0</v>
      </c>
      <c r="BA1190" s="44">
        <f t="shared" si="647"/>
        <v>0</v>
      </c>
      <c r="BB1190" s="44">
        <f t="shared" si="637"/>
        <v>0</v>
      </c>
      <c r="BC1190" s="44">
        <f t="shared" si="638"/>
        <v>14</v>
      </c>
      <c r="BD1190" s="44">
        <f t="shared" si="639"/>
        <v>0</v>
      </c>
      <c r="BE1190" s="45">
        <f t="shared" si="640"/>
        <v>14</v>
      </c>
      <c r="BF1190" s="46"/>
      <c r="BG1190" s="47">
        <f t="shared" si="641"/>
        <v>0</v>
      </c>
      <c r="BH1190" s="47">
        <f t="shared" si="642"/>
        <v>0</v>
      </c>
      <c r="BI1190" s="47">
        <f t="shared" si="643"/>
        <v>0</v>
      </c>
      <c r="BJ1190" s="48">
        <f t="shared" si="644"/>
        <v>0</v>
      </c>
      <c r="BK1190" s="48">
        <f t="shared" si="645"/>
        <v>0</v>
      </c>
      <c r="BL1190" s="48">
        <f t="shared" si="646"/>
        <v>14</v>
      </c>
    </row>
    <row r="1191" spans="1:64" s="2" customFormat="1" ht="30" customHeight="1">
      <c r="A1191" s="29" t="str">
        <f t="shared" si="614"/>
        <v>Д</v>
      </c>
      <c r="B1191" s="29" t="str">
        <f t="shared" si="615"/>
        <v>Б</v>
      </c>
      <c r="C1191" s="59" t="s">
        <v>125</v>
      </c>
      <c r="D1191" s="31" t="str">
        <f t="shared" si="616"/>
        <v>'38.03.05</v>
      </c>
      <c r="E1191" s="32" t="str">
        <f t="shared" si="617"/>
        <v>Бизнес-информатика</v>
      </c>
      <c r="F1191" s="33" t="s">
        <v>174</v>
      </c>
      <c r="G1191" s="33" t="s">
        <v>75</v>
      </c>
      <c r="H1191" s="34" t="s">
        <v>317</v>
      </c>
      <c r="I1191" s="34"/>
      <c r="J1191" s="35" t="s">
        <v>47</v>
      </c>
      <c r="K1191" s="36" t="s">
        <v>172</v>
      </c>
      <c r="L1191" s="36"/>
      <c r="M1191" s="37" t="s">
        <v>178</v>
      </c>
      <c r="N1191" s="36"/>
      <c r="O1191" s="36"/>
      <c r="P1191" s="36"/>
      <c r="Q1191" s="37"/>
      <c r="R1191" s="36"/>
      <c r="S1191" s="36"/>
      <c r="T1191" s="36"/>
      <c r="U1191" s="36"/>
      <c r="V1191" s="36"/>
      <c r="W1191" s="39" t="str">
        <f t="shared" si="618"/>
        <v>НБИбд</v>
      </c>
      <c r="X1191" s="36"/>
      <c r="Y1191" s="36"/>
      <c r="Z1191" s="36">
        <v>1</v>
      </c>
      <c r="AA1191" s="60">
        <f t="shared" si="619"/>
        <v>1</v>
      </c>
      <c r="AB1191" s="36">
        <v>1</v>
      </c>
      <c r="AC1191" s="36"/>
      <c r="AD1191" s="40">
        <f t="shared" si="648"/>
        <v>1</v>
      </c>
      <c r="AE1191" s="41">
        <f t="shared" si="621"/>
        <v>1</v>
      </c>
      <c r="AF1191" s="41">
        <f t="shared" si="622"/>
        <v>1</v>
      </c>
      <c r="AG1191" s="42" t="s">
        <v>93</v>
      </c>
      <c r="AH1191" s="37" t="s">
        <v>81</v>
      </c>
      <c r="AI1191" s="37" t="s">
        <v>94</v>
      </c>
      <c r="AJ1191" s="43" t="s">
        <v>327</v>
      </c>
      <c r="AK1191" s="37"/>
      <c r="AL1191" s="44">
        <f t="shared" si="623"/>
        <v>0</v>
      </c>
      <c r="AM1191" s="44">
        <f t="shared" si="624"/>
        <v>0</v>
      </c>
      <c r="AN1191" s="44">
        <f t="shared" si="625"/>
        <v>0</v>
      </c>
      <c r="AO1191" s="44">
        <f t="shared" si="626"/>
        <v>0</v>
      </c>
      <c r="AP1191" s="44">
        <f t="shared" si="627"/>
        <v>0</v>
      </c>
      <c r="AQ1191" s="44">
        <f t="shared" si="628"/>
        <v>0</v>
      </c>
      <c r="AR1191" s="44">
        <f t="shared" si="629"/>
        <v>0</v>
      </c>
      <c r="AS1191" s="44">
        <f t="shared" si="630"/>
        <v>0</v>
      </c>
      <c r="AT1191" s="44">
        <f t="shared" si="631"/>
        <v>0</v>
      </c>
      <c r="AU1191" s="44">
        <f t="shared" si="632"/>
        <v>0</v>
      </c>
      <c r="AV1191" s="44">
        <f>IF(M1191="ПП",РПП*AA1191*(U1191/1.5),IF(M1191="ВП",ВПр*AA1191*(U1191/1.5),IF(M1191="РПА",РПА*AA1191*(U1191/1.5),IF(M1191="КПА",кпа*AA1191*(U1191/1.5),0))))</f>
        <v>0</v>
      </c>
      <c r="AW1191" s="44">
        <f t="shared" si="633"/>
        <v>0</v>
      </c>
      <c r="AX1191" s="44">
        <f t="shared" si="634"/>
        <v>0</v>
      </c>
      <c r="AY1191" s="44">
        <f t="shared" si="635"/>
        <v>0</v>
      </c>
      <c r="AZ1191" s="44">
        <f t="shared" si="636"/>
        <v>0</v>
      </c>
      <c r="BA1191" s="44">
        <f t="shared" si="647"/>
        <v>0</v>
      </c>
      <c r="BB1191" s="44">
        <f t="shared" si="637"/>
        <v>0</v>
      </c>
      <c r="BC1191" s="44">
        <f t="shared" si="638"/>
        <v>2</v>
      </c>
      <c r="BD1191" s="44">
        <f t="shared" si="639"/>
        <v>0</v>
      </c>
      <c r="BE1191" s="45">
        <f t="shared" si="640"/>
        <v>2</v>
      </c>
      <c r="BF1191" s="46"/>
      <c r="BG1191" s="47">
        <f t="shared" si="641"/>
        <v>0</v>
      </c>
      <c r="BH1191" s="47">
        <f t="shared" si="642"/>
        <v>0</v>
      </c>
      <c r="BI1191" s="47">
        <f t="shared" si="643"/>
        <v>0</v>
      </c>
      <c r="BJ1191" s="48">
        <f t="shared" si="644"/>
        <v>0</v>
      </c>
      <c r="BK1191" s="48">
        <f t="shared" si="645"/>
        <v>0</v>
      </c>
      <c r="BL1191" s="48">
        <f t="shared" si="646"/>
        <v>2</v>
      </c>
    </row>
    <row r="1192" spans="1:64" s="2" customFormat="1" ht="30" customHeight="1">
      <c r="A1192" s="29" t="str">
        <f t="shared" si="614"/>
        <v>Д</v>
      </c>
      <c r="B1192" s="29" t="str">
        <f t="shared" si="615"/>
        <v>Б</v>
      </c>
      <c r="C1192" s="66" t="s">
        <v>88</v>
      </c>
      <c r="D1192" s="31" t="str">
        <f t="shared" si="616"/>
        <v>'38.03.05</v>
      </c>
      <c r="E1192" s="32" t="str">
        <f t="shared" si="617"/>
        <v>Кибербезопасность в экономике</v>
      </c>
      <c r="F1192" s="33" t="s">
        <v>74</v>
      </c>
      <c r="G1192" s="33" t="s">
        <v>75</v>
      </c>
      <c r="H1192" s="34" t="s">
        <v>317</v>
      </c>
      <c r="I1192" s="34"/>
      <c r="J1192" s="35" t="s">
        <v>318</v>
      </c>
      <c r="K1192" s="36">
        <v>1</v>
      </c>
      <c r="L1192" s="36">
        <v>18</v>
      </c>
      <c r="M1192" s="37" t="s">
        <v>78</v>
      </c>
      <c r="N1192" s="36">
        <v>1</v>
      </c>
      <c r="O1192" s="36"/>
      <c r="P1192" s="36"/>
      <c r="Q1192" s="37"/>
      <c r="R1192" s="36"/>
      <c r="S1192" s="36"/>
      <c r="T1192" s="36"/>
      <c r="U1192" s="36"/>
      <c r="V1192" s="36"/>
      <c r="W1192" s="39" t="str">
        <f t="shared" si="618"/>
        <v>НБИбд</v>
      </c>
      <c r="X1192" s="36" t="s">
        <v>92</v>
      </c>
      <c r="Y1192" s="36">
        <v>2</v>
      </c>
      <c r="Z1192" s="36">
        <v>1</v>
      </c>
      <c r="AA1192" s="60">
        <f t="shared" si="619"/>
        <v>24</v>
      </c>
      <c r="AB1192" s="36">
        <v>21</v>
      </c>
      <c r="AC1192" s="36">
        <v>3</v>
      </c>
      <c r="AD1192" s="40">
        <f t="shared" si="648"/>
        <v>24</v>
      </c>
      <c r="AE1192" s="41">
        <f t="shared" si="621"/>
        <v>1</v>
      </c>
      <c r="AF1192" s="41">
        <f t="shared" si="622"/>
        <v>1</v>
      </c>
      <c r="AG1192" s="42" t="s">
        <v>93</v>
      </c>
      <c r="AH1192" s="37" t="s">
        <v>81</v>
      </c>
      <c r="AI1192" s="37" t="s">
        <v>94</v>
      </c>
      <c r="AJ1192" s="43" t="s">
        <v>320</v>
      </c>
      <c r="AK1192" s="37"/>
      <c r="AL1192" s="44">
        <f t="shared" si="623"/>
        <v>18</v>
      </c>
      <c r="AM1192" s="44">
        <f t="shared" si="624"/>
        <v>0</v>
      </c>
      <c r="AN1192" s="44">
        <f t="shared" si="625"/>
        <v>0</v>
      </c>
      <c r="AO1192" s="44">
        <f t="shared" si="626"/>
        <v>0</v>
      </c>
      <c r="AP1192" s="44">
        <f t="shared" si="627"/>
        <v>0</v>
      </c>
      <c r="AQ1192" s="44">
        <f t="shared" si="628"/>
        <v>0</v>
      </c>
      <c r="AR1192" s="44">
        <f t="shared" si="629"/>
        <v>0.9</v>
      </c>
      <c r="AS1192" s="44">
        <f t="shared" si="630"/>
        <v>0</v>
      </c>
      <c r="AT1192" s="44">
        <f t="shared" si="631"/>
        <v>0</v>
      </c>
      <c r="AU1192" s="44">
        <f t="shared" si="632"/>
        <v>0</v>
      </c>
      <c r="AV1192" s="44">
        <f>IF(M1192="ПП",РПП*AA1192*(U1192/1.5),IF(M1192="ВП",ВПр*AA1192*(U1192/1.5),IF(M1192="РПА",РПА*AA1192*(U1192/1.5),IF(M1192="КПА",кпа*AA1192*(U1192/1.5),0))))</f>
        <v>0</v>
      </c>
      <c r="AW1192" s="44">
        <f t="shared" si="633"/>
        <v>0</v>
      </c>
      <c r="AX1192" s="44">
        <f t="shared" si="634"/>
        <v>0</v>
      </c>
      <c r="AY1192" s="44">
        <f t="shared" si="635"/>
        <v>0</v>
      </c>
      <c r="AZ1192" s="44">
        <f t="shared" si="636"/>
        <v>0</v>
      </c>
      <c r="BA1192" s="44">
        <f t="shared" si="647"/>
        <v>0</v>
      </c>
      <c r="BB1192" s="44">
        <f t="shared" si="637"/>
        <v>0</v>
      </c>
      <c r="BC1192" s="44">
        <f t="shared" si="638"/>
        <v>0</v>
      </c>
      <c r="BD1192" s="44">
        <f t="shared" si="639"/>
        <v>0</v>
      </c>
      <c r="BE1192" s="45">
        <f t="shared" si="640"/>
        <v>18.899999999999999</v>
      </c>
      <c r="BF1192" s="46"/>
      <c r="BG1192" s="47">
        <f t="shared" si="641"/>
        <v>18</v>
      </c>
      <c r="BH1192" s="47">
        <f t="shared" si="642"/>
        <v>0.5</v>
      </c>
      <c r="BI1192" s="47">
        <f t="shared" si="643"/>
        <v>0.9</v>
      </c>
      <c r="BJ1192" s="48">
        <f t="shared" si="644"/>
        <v>0</v>
      </c>
      <c r="BK1192" s="48">
        <f t="shared" si="645"/>
        <v>0</v>
      </c>
      <c r="BL1192" s="48">
        <f t="shared" si="646"/>
        <v>0</v>
      </c>
    </row>
    <row r="1193" spans="1:64" s="2" customFormat="1" ht="30" customHeight="1">
      <c r="A1193" s="29" t="str">
        <f t="shared" si="614"/>
        <v>Д</v>
      </c>
      <c r="B1193" s="29" t="str">
        <f t="shared" si="615"/>
        <v>Б</v>
      </c>
      <c r="C1193" s="66" t="s">
        <v>88</v>
      </c>
      <c r="D1193" s="31" t="str">
        <f t="shared" si="616"/>
        <v>'38.03.05</v>
      </c>
      <c r="E1193" s="32" t="str">
        <f t="shared" si="617"/>
        <v>Кибербезопасность в экономике</v>
      </c>
      <c r="F1193" s="33" t="s">
        <v>74</v>
      </c>
      <c r="G1193" s="33" t="s">
        <v>75</v>
      </c>
      <c r="H1193" s="34" t="s">
        <v>317</v>
      </c>
      <c r="I1193" s="34"/>
      <c r="J1193" s="35" t="s">
        <v>318</v>
      </c>
      <c r="K1193" s="36">
        <v>1</v>
      </c>
      <c r="L1193" s="36">
        <v>18</v>
      </c>
      <c r="M1193" s="37" t="s">
        <v>108</v>
      </c>
      <c r="N1193" s="36"/>
      <c r="O1193" s="36">
        <v>1</v>
      </c>
      <c r="P1193" s="36"/>
      <c r="Q1193" s="37" t="s">
        <v>85</v>
      </c>
      <c r="R1193" s="36"/>
      <c r="S1193" s="36"/>
      <c r="T1193" s="36"/>
      <c r="U1193" s="36"/>
      <c r="V1193" s="36"/>
      <c r="W1193" s="39" t="str">
        <f t="shared" si="618"/>
        <v>НБИбд</v>
      </c>
      <c r="X1193" s="36" t="s">
        <v>92</v>
      </c>
      <c r="Y1193" s="36">
        <v>1</v>
      </c>
      <c r="Z1193" s="36">
        <v>1</v>
      </c>
      <c r="AA1193" s="60">
        <f t="shared" si="619"/>
        <v>12</v>
      </c>
      <c r="AB1193" s="49">
        <v>11</v>
      </c>
      <c r="AC1193" s="49">
        <v>1</v>
      </c>
      <c r="AD1193" s="40">
        <f t="shared" si="648"/>
        <v>12</v>
      </c>
      <c r="AE1193" s="41">
        <f t="shared" si="621"/>
        <v>1</v>
      </c>
      <c r="AF1193" s="41">
        <f t="shared" si="622"/>
        <v>1</v>
      </c>
      <c r="AG1193" s="42" t="s">
        <v>93</v>
      </c>
      <c r="AH1193" s="37" t="s">
        <v>100</v>
      </c>
      <c r="AI1193" s="37" t="s">
        <v>82</v>
      </c>
      <c r="AJ1193" s="61" t="s">
        <v>337</v>
      </c>
      <c r="AK1193" s="37"/>
      <c r="AL1193" s="44">
        <f t="shared" si="623"/>
        <v>0</v>
      </c>
      <c r="AM1193" s="44">
        <f t="shared" si="624"/>
        <v>0</v>
      </c>
      <c r="AN1193" s="44">
        <f t="shared" si="625"/>
        <v>18</v>
      </c>
      <c r="AO1193" s="44">
        <f t="shared" si="626"/>
        <v>3.96</v>
      </c>
      <c r="AP1193" s="44">
        <f t="shared" si="627"/>
        <v>6</v>
      </c>
      <c r="AQ1193" s="44">
        <f t="shared" si="628"/>
        <v>1</v>
      </c>
      <c r="AR1193" s="44">
        <f t="shared" si="629"/>
        <v>0</v>
      </c>
      <c r="AS1193" s="44">
        <f t="shared" si="630"/>
        <v>0</v>
      </c>
      <c r="AT1193" s="44">
        <f t="shared" si="631"/>
        <v>0</v>
      </c>
      <c r="AU1193" s="44">
        <f t="shared" si="632"/>
        <v>0</v>
      </c>
      <c r="AV1193" s="44">
        <f>IF(M1193="ПП",РПП*AA1193*(U1193/1.5),IF(M1193="ВП",ВПр*AA1193*(U1193/1.5),IF(M1193="РПА",РПА*AA1193*(U1193/1.5),IF(M1193="КПА",кпа*AA1193*(U1193/1.5),0))))</f>
        <v>0</v>
      </c>
      <c r="AW1193" s="44">
        <f t="shared" si="633"/>
        <v>0</v>
      </c>
      <c r="AX1193" s="44">
        <f t="shared" si="634"/>
        <v>0</v>
      </c>
      <c r="AY1193" s="44">
        <f t="shared" si="635"/>
        <v>0</v>
      </c>
      <c r="AZ1193" s="44">
        <f t="shared" si="636"/>
        <v>0</v>
      </c>
      <c r="BA1193" s="44">
        <f t="shared" si="647"/>
        <v>0</v>
      </c>
      <c r="BB1193" s="44">
        <f t="shared" si="637"/>
        <v>0</v>
      </c>
      <c r="BC1193" s="44">
        <f t="shared" si="638"/>
        <v>0</v>
      </c>
      <c r="BD1193" s="44">
        <f t="shared" si="639"/>
        <v>0</v>
      </c>
      <c r="BE1193" s="45">
        <f t="shared" si="640"/>
        <v>28.96</v>
      </c>
      <c r="BF1193" s="46"/>
      <c r="BG1193" s="47">
        <f t="shared" si="641"/>
        <v>18</v>
      </c>
      <c r="BH1193" s="47">
        <f t="shared" si="642"/>
        <v>0.5</v>
      </c>
      <c r="BI1193" s="47">
        <f t="shared" si="643"/>
        <v>10.96</v>
      </c>
      <c r="BJ1193" s="48">
        <f t="shared" si="644"/>
        <v>0</v>
      </c>
      <c r="BK1193" s="48">
        <f t="shared" si="645"/>
        <v>0</v>
      </c>
      <c r="BL1193" s="48">
        <f t="shared" si="646"/>
        <v>0</v>
      </c>
    </row>
    <row r="1194" spans="1:64" s="2" customFormat="1" ht="30" customHeight="1">
      <c r="A1194" s="29" t="str">
        <f t="shared" si="614"/>
        <v>Д</v>
      </c>
      <c r="B1194" s="29" t="str">
        <f t="shared" si="615"/>
        <v>Б</v>
      </c>
      <c r="C1194" s="66" t="s">
        <v>88</v>
      </c>
      <c r="D1194" s="31" t="str">
        <f t="shared" si="616"/>
        <v>'38.03.05</v>
      </c>
      <c r="E1194" s="32" t="str">
        <f t="shared" si="617"/>
        <v>Кибербезопасность в экономике</v>
      </c>
      <c r="F1194" s="33" t="s">
        <v>74</v>
      </c>
      <c r="G1194" s="33" t="s">
        <v>75</v>
      </c>
      <c r="H1194" s="34" t="s">
        <v>317</v>
      </c>
      <c r="I1194" s="34"/>
      <c r="J1194" s="35" t="s">
        <v>318</v>
      </c>
      <c r="K1194" s="36">
        <v>1</v>
      </c>
      <c r="L1194" s="36">
        <v>18</v>
      </c>
      <c r="M1194" s="37" t="s">
        <v>108</v>
      </c>
      <c r="N1194" s="36"/>
      <c r="O1194" s="36">
        <v>1</v>
      </c>
      <c r="P1194" s="36"/>
      <c r="Q1194" s="37" t="s">
        <v>85</v>
      </c>
      <c r="R1194" s="36"/>
      <c r="S1194" s="36"/>
      <c r="T1194" s="36"/>
      <c r="U1194" s="36"/>
      <c r="V1194" s="36"/>
      <c r="W1194" s="39" t="str">
        <f t="shared" si="618"/>
        <v>НБИбд</v>
      </c>
      <c r="X1194" s="36" t="s">
        <v>92</v>
      </c>
      <c r="Y1194" s="36">
        <v>1</v>
      </c>
      <c r="Z1194" s="36">
        <v>1</v>
      </c>
      <c r="AA1194" s="60">
        <f t="shared" si="619"/>
        <v>12</v>
      </c>
      <c r="AB1194" s="49">
        <v>10</v>
      </c>
      <c r="AC1194" s="49">
        <v>2</v>
      </c>
      <c r="AD1194" s="40">
        <f t="shared" si="648"/>
        <v>12</v>
      </c>
      <c r="AE1194" s="41">
        <f t="shared" si="621"/>
        <v>1</v>
      </c>
      <c r="AF1194" s="41">
        <f t="shared" si="622"/>
        <v>1</v>
      </c>
      <c r="AG1194" s="42" t="s">
        <v>93</v>
      </c>
      <c r="AH1194" s="37" t="s">
        <v>100</v>
      </c>
      <c r="AI1194" s="37" t="s">
        <v>82</v>
      </c>
      <c r="AJ1194" s="61" t="s">
        <v>337</v>
      </c>
      <c r="AK1194" s="37"/>
      <c r="AL1194" s="44">
        <f t="shared" si="623"/>
        <v>0</v>
      </c>
      <c r="AM1194" s="44">
        <f t="shared" si="624"/>
        <v>0</v>
      </c>
      <c r="AN1194" s="44">
        <f t="shared" si="625"/>
        <v>18</v>
      </c>
      <c r="AO1194" s="44">
        <f t="shared" si="626"/>
        <v>3.96</v>
      </c>
      <c r="AP1194" s="44">
        <f t="shared" si="627"/>
        <v>6</v>
      </c>
      <c r="AQ1194" s="44">
        <f t="shared" si="628"/>
        <v>1</v>
      </c>
      <c r="AR1194" s="44">
        <f t="shared" si="629"/>
        <v>0</v>
      </c>
      <c r="AS1194" s="44">
        <f t="shared" si="630"/>
        <v>0</v>
      </c>
      <c r="AT1194" s="44">
        <f t="shared" si="631"/>
        <v>0</v>
      </c>
      <c r="AU1194" s="44">
        <f t="shared" si="632"/>
        <v>0</v>
      </c>
      <c r="AV1194" s="44">
        <f>IF(M1194="ПП",РПП*AA1194*(U1194/1.5),IF(M1194="ВП",ВПр*AA1194*(U1194/1.5),IF(M1194="РПА",РПА*AA1194*(U1194/1.5),IF(M1194="КПА",кпа*AA1194*(U1194/1.5),0))))</f>
        <v>0</v>
      </c>
      <c r="AW1194" s="44">
        <f t="shared" si="633"/>
        <v>0</v>
      </c>
      <c r="AX1194" s="44">
        <f t="shared" si="634"/>
        <v>0</v>
      </c>
      <c r="AY1194" s="44">
        <f t="shared" si="635"/>
        <v>0</v>
      </c>
      <c r="AZ1194" s="44">
        <f t="shared" si="636"/>
        <v>0</v>
      </c>
      <c r="BA1194" s="44">
        <f t="shared" si="647"/>
        <v>0</v>
      </c>
      <c r="BB1194" s="44">
        <f t="shared" si="637"/>
        <v>0</v>
      </c>
      <c r="BC1194" s="44">
        <f t="shared" si="638"/>
        <v>0</v>
      </c>
      <c r="BD1194" s="44">
        <f t="shared" si="639"/>
        <v>0</v>
      </c>
      <c r="BE1194" s="45">
        <f t="shared" si="640"/>
        <v>28.96</v>
      </c>
      <c r="BF1194" s="46"/>
      <c r="BG1194" s="47">
        <f t="shared" si="641"/>
        <v>18</v>
      </c>
      <c r="BH1194" s="47">
        <f t="shared" si="642"/>
        <v>0.5</v>
      </c>
      <c r="BI1194" s="47">
        <f t="shared" si="643"/>
        <v>10.96</v>
      </c>
      <c r="BJ1194" s="48">
        <f t="shared" si="644"/>
        <v>0</v>
      </c>
      <c r="BK1194" s="48">
        <f t="shared" si="645"/>
        <v>0</v>
      </c>
      <c r="BL1194" s="48">
        <f t="shared" si="646"/>
        <v>0</v>
      </c>
    </row>
    <row r="1195" spans="1:64" s="2" customFormat="1" ht="30" customHeight="1">
      <c r="A1195" s="29" t="str">
        <f t="shared" si="614"/>
        <v>Д</v>
      </c>
      <c r="B1195" s="29" t="str">
        <f t="shared" si="615"/>
        <v>Б</v>
      </c>
      <c r="C1195" s="66" t="s">
        <v>88</v>
      </c>
      <c r="D1195" s="31" t="str">
        <f t="shared" si="616"/>
        <v>'38.03.05</v>
      </c>
      <c r="E1195" s="32" t="str">
        <f t="shared" si="617"/>
        <v>Кибербезопасность в экономике</v>
      </c>
      <c r="F1195" s="33" t="s">
        <v>74</v>
      </c>
      <c r="G1195" s="33" t="s">
        <v>75</v>
      </c>
      <c r="H1195" s="34" t="s">
        <v>317</v>
      </c>
      <c r="I1195" s="34"/>
      <c r="J1195" s="35" t="s">
        <v>345</v>
      </c>
      <c r="K1195" s="36">
        <v>2</v>
      </c>
      <c r="L1195" s="36">
        <v>18</v>
      </c>
      <c r="M1195" s="37" t="s">
        <v>78</v>
      </c>
      <c r="N1195" s="36">
        <v>1</v>
      </c>
      <c r="O1195" s="36"/>
      <c r="P1195" s="36"/>
      <c r="Q1195" s="37" t="s">
        <v>91</v>
      </c>
      <c r="R1195" s="36"/>
      <c r="S1195" s="36"/>
      <c r="T1195" s="36"/>
      <c r="U1195" s="36"/>
      <c r="V1195" s="36"/>
      <c r="W1195" s="39" t="str">
        <f t="shared" si="618"/>
        <v>НБИбд</v>
      </c>
      <c r="X1195" s="36" t="s">
        <v>92</v>
      </c>
      <c r="Y1195" s="36">
        <v>2</v>
      </c>
      <c r="Z1195" s="36">
        <v>1</v>
      </c>
      <c r="AA1195" s="60">
        <f t="shared" si="619"/>
        <v>24</v>
      </c>
      <c r="AB1195" s="36">
        <v>21</v>
      </c>
      <c r="AC1195" s="36">
        <v>3</v>
      </c>
      <c r="AD1195" s="40">
        <f t="shared" si="648"/>
        <v>24</v>
      </c>
      <c r="AE1195" s="41">
        <f t="shared" si="621"/>
        <v>1</v>
      </c>
      <c r="AF1195" s="41">
        <f t="shared" si="622"/>
        <v>1</v>
      </c>
      <c r="AG1195" s="42" t="s">
        <v>93</v>
      </c>
      <c r="AH1195" s="37" t="s">
        <v>81</v>
      </c>
      <c r="AI1195" s="37" t="s">
        <v>94</v>
      </c>
      <c r="AJ1195" s="61" t="s">
        <v>339</v>
      </c>
      <c r="AK1195" s="37"/>
      <c r="AL1195" s="44">
        <f t="shared" si="623"/>
        <v>18</v>
      </c>
      <c r="AM1195" s="44">
        <f t="shared" si="624"/>
        <v>0</v>
      </c>
      <c r="AN1195" s="44">
        <f t="shared" si="625"/>
        <v>0</v>
      </c>
      <c r="AO1195" s="44">
        <f t="shared" si="626"/>
        <v>7.92</v>
      </c>
      <c r="AP1195" s="44">
        <f t="shared" si="627"/>
        <v>12</v>
      </c>
      <c r="AQ1195" s="44">
        <f t="shared" si="628"/>
        <v>1</v>
      </c>
      <c r="AR1195" s="44">
        <f t="shared" si="629"/>
        <v>0.9</v>
      </c>
      <c r="AS1195" s="44">
        <f t="shared" si="630"/>
        <v>0</v>
      </c>
      <c r="AT1195" s="44">
        <f t="shared" si="631"/>
        <v>0</v>
      </c>
      <c r="AU1195" s="44">
        <f t="shared" si="632"/>
        <v>0</v>
      </c>
      <c r="AV1195" s="44">
        <f>IF(M1195="ПП",РПП*AA1195*(U1195/1.5),IF(M1195="ВП",ВПр*AA1195*(U1195/1.5),IF(M1195="РПА",РПА*AA1195*(U1195/1.5),IF(M1195="КПА",кпа*AA1195*(U1195/1.5),0))))</f>
        <v>0</v>
      </c>
      <c r="AW1195" s="44">
        <f t="shared" si="633"/>
        <v>0</v>
      </c>
      <c r="AX1195" s="44">
        <f t="shared" si="634"/>
        <v>0</v>
      </c>
      <c r="AY1195" s="44">
        <f t="shared" si="635"/>
        <v>0</v>
      </c>
      <c r="AZ1195" s="44">
        <f t="shared" si="636"/>
        <v>0</v>
      </c>
      <c r="BA1195" s="44">
        <f t="shared" si="647"/>
        <v>0</v>
      </c>
      <c r="BB1195" s="44">
        <f t="shared" si="637"/>
        <v>0</v>
      </c>
      <c r="BC1195" s="44">
        <f t="shared" si="638"/>
        <v>0</v>
      </c>
      <c r="BD1195" s="44">
        <f t="shared" si="639"/>
        <v>0</v>
      </c>
      <c r="BE1195" s="45">
        <f t="shared" si="640"/>
        <v>39.82</v>
      </c>
      <c r="BF1195" s="46"/>
      <c r="BG1195" s="47">
        <f t="shared" si="641"/>
        <v>0</v>
      </c>
      <c r="BH1195" s="47">
        <f t="shared" si="642"/>
        <v>0</v>
      </c>
      <c r="BI1195" s="47">
        <f t="shared" si="643"/>
        <v>0</v>
      </c>
      <c r="BJ1195" s="48">
        <f t="shared" si="644"/>
        <v>18</v>
      </c>
      <c r="BK1195" s="48">
        <f t="shared" si="645"/>
        <v>0.5</v>
      </c>
      <c r="BL1195" s="48">
        <f t="shared" si="646"/>
        <v>21.82</v>
      </c>
    </row>
    <row r="1196" spans="1:64" s="2" customFormat="1" ht="30" customHeight="1">
      <c r="A1196" s="29" t="str">
        <f t="shared" si="614"/>
        <v>Д</v>
      </c>
      <c r="B1196" s="29" t="str">
        <f t="shared" si="615"/>
        <v>Б</v>
      </c>
      <c r="C1196" s="66" t="s">
        <v>88</v>
      </c>
      <c r="D1196" s="31" t="str">
        <f t="shared" si="616"/>
        <v>'38.03.05</v>
      </c>
      <c r="E1196" s="32" t="str">
        <f t="shared" si="617"/>
        <v>Кибербезопасность в экономике</v>
      </c>
      <c r="F1196" s="33" t="s">
        <v>74</v>
      </c>
      <c r="G1196" s="33" t="s">
        <v>75</v>
      </c>
      <c r="H1196" s="34" t="s">
        <v>317</v>
      </c>
      <c r="I1196" s="34"/>
      <c r="J1196" s="35" t="s">
        <v>345</v>
      </c>
      <c r="K1196" s="36">
        <v>2</v>
      </c>
      <c r="L1196" s="36">
        <v>18</v>
      </c>
      <c r="M1196" s="37" t="s">
        <v>108</v>
      </c>
      <c r="N1196" s="36"/>
      <c r="O1196" s="36">
        <v>2</v>
      </c>
      <c r="P1196" s="36"/>
      <c r="Q1196" s="37"/>
      <c r="R1196" s="36"/>
      <c r="S1196" s="36"/>
      <c r="T1196" s="36"/>
      <c r="U1196" s="36"/>
      <c r="V1196" s="36"/>
      <c r="W1196" s="39" t="str">
        <f t="shared" si="618"/>
        <v>НБИбд</v>
      </c>
      <c r="X1196" s="36" t="s">
        <v>92</v>
      </c>
      <c r="Y1196" s="36">
        <v>1</v>
      </c>
      <c r="Z1196" s="36">
        <v>1</v>
      </c>
      <c r="AA1196" s="60">
        <f t="shared" si="619"/>
        <v>12</v>
      </c>
      <c r="AB1196" s="49">
        <v>11</v>
      </c>
      <c r="AC1196" s="49">
        <v>1</v>
      </c>
      <c r="AD1196" s="40">
        <f t="shared" si="648"/>
        <v>12</v>
      </c>
      <c r="AE1196" s="41">
        <f t="shared" si="621"/>
        <v>1</v>
      </c>
      <c r="AF1196" s="41">
        <f t="shared" si="622"/>
        <v>1</v>
      </c>
      <c r="AG1196" s="42" t="s">
        <v>93</v>
      </c>
      <c r="AH1196" s="37" t="s">
        <v>81</v>
      </c>
      <c r="AI1196" s="37" t="s">
        <v>94</v>
      </c>
      <c r="AJ1196" s="61" t="s">
        <v>339</v>
      </c>
      <c r="AK1196" s="37"/>
      <c r="AL1196" s="44">
        <f t="shared" si="623"/>
        <v>0</v>
      </c>
      <c r="AM1196" s="44">
        <f t="shared" si="624"/>
        <v>0</v>
      </c>
      <c r="AN1196" s="44">
        <f t="shared" si="625"/>
        <v>36</v>
      </c>
      <c r="AO1196" s="44">
        <f t="shared" si="626"/>
        <v>0</v>
      </c>
      <c r="AP1196" s="44">
        <f t="shared" si="627"/>
        <v>0</v>
      </c>
      <c r="AQ1196" s="44">
        <f t="shared" si="628"/>
        <v>0</v>
      </c>
      <c r="AR1196" s="44">
        <f t="shared" si="629"/>
        <v>0</v>
      </c>
      <c r="AS1196" s="44">
        <f t="shared" si="630"/>
        <v>0</v>
      </c>
      <c r="AT1196" s="44">
        <f t="shared" si="631"/>
        <v>0</v>
      </c>
      <c r="AU1196" s="44">
        <f t="shared" si="632"/>
        <v>0</v>
      </c>
      <c r="AV1196" s="44">
        <f>IF(M1196="ПП",РПП*AA1196*(U1196/1.5),IF(M1196="ВП",ВПр*AA1196*(U1196/1.5),IF(M1196="РПА",РПА*AA1196*(U1196/1.5),IF(M1196="КПА",кпа*AA1196*(U1196/1.5),0))))</f>
        <v>0</v>
      </c>
      <c r="AW1196" s="44">
        <f t="shared" si="633"/>
        <v>0</v>
      </c>
      <c r="AX1196" s="44">
        <f t="shared" si="634"/>
        <v>0</v>
      </c>
      <c r="AY1196" s="44">
        <f t="shared" si="635"/>
        <v>0</v>
      </c>
      <c r="AZ1196" s="44">
        <f t="shared" si="636"/>
        <v>0</v>
      </c>
      <c r="BA1196" s="44">
        <f t="shared" si="647"/>
        <v>0</v>
      </c>
      <c r="BB1196" s="44">
        <f t="shared" si="637"/>
        <v>0</v>
      </c>
      <c r="BC1196" s="44">
        <f t="shared" si="638"/>
        <v>0</v>
      </c>
      <c r="BD1196" s="44">
        <f t="shared" si="639"/>
        <v>0</v>
      </c>
      <c r="BE1196" s="45">
        <f t="shared" si="640"/>
        <v>36</v>
      </c>
      <c r="BF1196" s="46"/>
      <c r="BG1196" s="47">
        <f t="shared" si="641"/>
        <v>0</v>
      </c>
      <c r="BH1196" s="47">
        <f t="shared" si="642"/>
        <v>0</v>
      </c>
      <c r="BI1196" s="47">
        <f t="shared" si="643"/>
        <v>0</v>
      </c>
      <c r="BJ1196" s="48">
        <f t="shared" si="644"/>
        <v>36</v>
      </c>
      <c r="BK1196" s="48">
        <f t="shared" si="645"/>
        <v>1</v>
      </c>
      <c r="BL1196" s="48">
        <f t="shared" si="646"/>
        <v>0</v>
      </c>
    </row>
    <row r="1197" spans="1:64" s="2" customFormat="1" ht="30" customHeight="1">
      <c r="A1197" s="29" t="str">
        <f t="shared" si="614"/>
        <v>Д</v>
      </c>
      <c r="B1197" s="29" t="str">
        <f t="shared" si="615"/>
        <v>Б</v>
      </c>
      <c r="C1197" s="66" t="s">
        <v>88</v>
      </c>
      <c r="D1197" s="31" t="str">
        <f t="shared" si="616"/>
        <v>'38.03.05</v>
      </c>
      <c r="E1197" s="32" t="str">
        <f t="shared" si="617"/>
        <v>Кибербезопасность в экономике</v>
      </c>
      <c r="F1197" s="33" t="s">
        <v>74</v>
      </c>
      <c r="G1197" s="33" t="s">
        <v>75</v>
      </c>
      <c r="H1197" s="34" t="s">
        <v>317</v>
      </c>
      <c r="I1197" s="34"/>
      <c r="J1197" s="35" t="s">
        <v>345</v>
      </c>
      <c r="K1197" s="36">
        <v>2</v>
      </c>
      <c r="L1197" s="36">
        <v>18</v>
      </c>
      <c r="M1197" s="37" t="s">
        <v>108</v>
      </c>
      <c r="N1197" s="36"/>
      <c r="O1197" s="36">
        <v>2</v>
      </c>
      <c r="P1197" s="36"/>
      <c r="Q1197" s="37"/>
      <c r="R1197" s="36"/>
      <c r="S1197" s="36"/>
      <c r="T1197" s="36"/>
      <c r="U1197" s="36"/>
      <c r="V1197" s="36"/>
      <c r="W1197" s="39" t="str">
        <f t="shared" si="618"/>
        <v>НБИбд</v>
      </c>
      <c r="X1197" s="36" t="s">
        <v>92</v>
      </c>
      <c r="Y1197" s="36">
        <v>1</v>
      </c>
      <c r="Z1197" s="36">
        <v>1</v>
      </c>
      <c r="AA1197" s="60">
        <f t="shared" si="619"/>
        <v>12</v>
      </c>
      <c r="AB1197" s="49">
        <v>10</v>
      </c>
      <c r="AC1197" s="49">
        <v>2</v>
      </c>
      <c r="AD1197" s="40">
        <f t="shared" si="648"/>
        <v>12</v>
      </c>
      <c r="AE1197" s="41">
        <f t="shared" si="621"/>
        <v>1</v>
      </c>
      <c r="AF1197" s="41">
        <f t="shared" si="622"/>
        <v>1</v>
      </c>
      <c r="AG1197" s="42" t="s">
        <v>93</v>
      </c>
      <c r="AH1197" s="37" t="s">
        <v>81</v>
      </c>
      <c r="AI1197" s="37" t="s">
        <v>94</v>
      </c>
      <c r="AJ1197" s="61" t="s">
        <v>339</v>
      </c>
      <c r="AK1197" s="37"/>
      <c r="AL1197" s="44">
        <f t="shared" si="623"/>
        <v>0</v>
      </c>
      <c r="AM1197" s="44">
        <f t="shared" si="624"/>
        <v>0</v>
      </c>
      <c r="AN1197" s="44">
        <f t="shared" si="625"/>
        <v>36</v>
      </c>
      <c r="AO1197" s="44">
        <f t="shared" si="626"/>
        <v>0</v>
      </c>
      <c r="AP1197" s="44">
        <f t="shared" si="627"/>
        <v>0</v>
      </c>
      <c r="AQ1197" s="44">
        <f t="shared" si="628"/>
        <v>0</v>
      </c>
      <c r="AR1197" s="44">
        <f t="shared" si="629"/>
        <v>0</v>
      </c>
      <c r="AS1197" s="44">
        <f t="shared" si="630"/>
        <v>0</v>
      </c>
      <c r="AT1197" s="44">
        <f t="shared" si="631"/>
        <v>0</v>
      </c>
      <c r="AU1197" s="44">
        <f t="shared" si="632"/>
        <v>0</v>
      </c>
      <c r="AV1197" s="44">
        <f>IF(M1197="ПП",РПП*AA1197*(U1197/1.5),IF(M1197="ВП",ВПр*AA1197*(U1197/1.5),IF(M1197="РПА",РПА*AA1197*(U1197/1.5),IF(M1197="КПА",кпа*AA1197*(U1197/1.5),0))))</f>
        <v>0</v>
      </c>
      <c r="AW1197" s="44">
        <f t="shared" si="633"/>
        <v>0</v>
      </c>
      <c r="AX1197" s="44">
        <f t="shared" si="634"/>
        <v>0</v>
      </c>
      <c r="AY1197" s="44">
        <f t="shared" si="635"/>
        <v>0</v>
      </c>
      <c r="AZ1197" s="44">
        <f t="shared" si="636"/>
        <v>0</v>
      </c>
      <c r="BA1197" s="44">
        <f t="shared" si="647"/>
        <v>0</v>
      </c>
      <c r="BB1197" s="44">
        <f t="shared" si="637"/>
        <v>0</v>
      </c>
      <c r="BC1197" s="44">
        <f t="shared" si="638"/>
        <v>0</v>
      </c>
      <c r="BD1197" s="44">
        <f t="shared" si="639"/>
        <v>0</v>
      </c>
      <c r="BE1197" s="45">
        <f t="shared" si="640"/>
        <v>36</v>
      </c>
      <c r="BF1197" s="46"/>
      <c r="BG1197" s="47">
        <f t="shared" si="641"/>
        <v>0</v>
      </c>
      <c r="BH1197" s="47">
        <f t="shared" si="642"/>
        <v>0</v>
      </c>
      <c r="BI1197" s="47">
        <f t="shared" si="643"/>
        <v>0</v>
      </c>
      <c r="BJ1197" s="48">
        <f t="shared" si="644"/>
        <v>36</v>
      </c>
      <c r="BK1197" s="48">
        <f t="shared" si="645"/>
        <v>1</v>
      </c>
      <c r="BL1197" s="48">
        <f t="shared" si="646"/>
        <v>0</v>
      </c>
    </row>
    <row r="1198" spans="1:64" s="2" customFormat="1" ht="30" customHeight="1">
      <c r="A1198" s="29" t="str">
        <f t="shared" si="614"/>
        <v>Д</v>
      </c>
      <c r="B1198" s="29" t="str">
        <f t="shared" si="615"/>
        <v>Б</v>
      </c>
      <c r="C1198" s="66" t="s">
        <v>88</v>
      </c>
      <c r="D1198" s="31" t="str">
        <f t="shared" si="616"/>
        <v>'38.03.05</v>
      </c>
      <c r="E1198" s="32" t="str">
        <f t="shared" si="617"/>
        <v>Кибербезопасность в экономике</v>
      </c>
      <c r="F1198" s="33" t="s">
        <v>74</v>
      </c>
      <c r="G1198" s="33" t="s">
        <v>75</v>
      </c>
      <c r="H1198" s="34" t="s">
        <v>317</v>
      </c>
      <c r="I1198" s="34"/>
      <c r="J1198" s="35" t="s">
        <v>323</v>
      </c>
      <c r="K1198" s="36">
        <v>3</v>
      </c>
      <c r="L1198" s="36">
        <v>18</v>
      </c>
      <c r="M1198" s="37" t="s">
        <v>78</v>
      </c>
      <c r="N1198" s="36">
        <v>1</v>
      </c>
      <c r="O1198" s="36"/>
      <c r="P1198" s="36"/>
      <c r="Q1198" s="37"/>
      <c r="R1198" s="36"/>
      <c r="S1198" s="36"/>
      <c r="T1198" s="36"/>
      <c r="U1198" s="36"/>
      <c r="V1198" s="36"/>
      <c r="W1198" s="39" t="str">
        <f t="shared" si="618"/>
        <v>НБИбд</v>
      </c>
      <c r="X1198" s="36" t="s">
        <v>116</v>
      </c>
      <c r="Y1198" s="36">
        <v>2</v>
      </c>
      <c r="Z1198" s="36">
        <v>1</v>
      </c>
      <c r="AA1198" s="60">
        <f t="shared" si="619"/>
        <v>24</v>
      </c>
      <c r="AB1198" s="36">
        <v>21</v>
      </c>
      <c r="AC1198" s="36">
        <v>3</v>
      </c>
      <c r="AD1198" s="40">
        <f t="shared" si="648"/>
        <v>24</v>
      </c>
      <c r="AE1198" s="41">
        <f t="shared" si="621"/>
        <v>1</v>
      </c>
      <c r="AF1198" s="41">
        <f t="shared" si="622"/>
        <v>1</v>
      </c>
      <c r="AG1198" s="42" t="s">
        <v>93</v>
      </c>
      <c r="AH1198" s="37" t="s">
        <v>81</v>
      </c>
      <c r="AI1198" s="37" t="s">
        <v>94</v>
      </c>
      <c r="AJ1198" s="43" t="s">
        <v>320</v>
      </c>
      <c r="AK1198" s="37"/>
      <c r="AL1198" s="44">
        <f t="shared" si="623"/>
        <v>18</v>
      </c>
      <c r="AM1198" s="44">
        <f t="shared" si="624"/>
        <v>0</v>
      </c>
      <c r="AN1198" s="44">
        <f t="shared" si="625"/>
        <v>0</v>
      </c>
      <c r="AO1198" s="44">
        <f t="shared" si="626"/>
        <v>0</v>
      </c>
      <c r="AP1198" s="44">
        <f t="shared" si="627"/>
        <v>0</v>
      </c>
      <c r="AQ1198" s="44">
        <f t="shared" si="628"/>
        <v>0</v>
      </c>
      <c r="AR1198" s="44">
        <f t="shared" si="629"/>
        <v>0.9</v>
      </c>
      <c r="AS1198" s="44">
        <f t="shared" si="630"/>
        <v>0</v>
      </c>
      <c r="AT1198" s="44">
        <f t="shared" si="631"/>
        <v>0</v>
      </c>
      <c r="AU1198" s="44">
        <f t="shared" si="632"/>
        <v>0</v>
      </c>
      <c r="AV1198" s="44">
        <f>IF(M1198="ПП",РПП*AA1198*(U1198/1.5),IF(M1198="ВП",ВПр*AA1198*(U1198/1.5),IF(M1198="РПА",РПА*AA1198*(U1198/1.5),IF(M1198="КПА",кпа*AA1198*(U1198/1.5),0))))</f>
        <v>0</v>
      </c>
      <c r="AW1198" s="44">
        <f t="shared" si="633"/>
        <v>0</v>
      </c>
      <c r="AX1198" s="44">
        <f t="shared" si="634"/>
        <v>0</v>
      </c>
      <c r="AY1198" s="44">
        <f t="shared" si="635"/>
        <v>0</v>
      </c>
      <c r="AZ1198" s="44">
        <f t="shared" si="636"/>
        <v>0</v>
      </c>
      <c r="BA1198" s="44">
        <f t="shared" si="647"/>
        <v>0</v>
      </c>
      <c r="BB1198" s="44">
        <f t="shared" si="637"/>
        <v>0</v>
      </c>
      <c r="BC1198" s="44">
        <f t="shared" si="638"/>
        <v>0</v>
      </c>
      <c r="BD1198" s="44">
        <f t="shared" si="639"/>
        <v>0</v>
      </c>
      <c r="BE1198" s="45">
        <f t="shared" si="640"/>
        <v>18.899999999999999</v>
      </c>
      <c r="BF1198" s="46"/>
      <c r="BG1198" s="47">
        <f t="shared" si="641"/>
        <v>18</v>
      </c>
      <c r="BH1198" s="47">
        <f t="shared" si="642"/>
        <v>0.5</v>
      </c>
      <c r="BI1198" s="47">
        <f t="shared" si="643"/>
        <v>0.9</v>
      </c>
      <c r="BJ1198" s="48">
        <f t="shared" si="644"/>
        <v>0</v>
      </c>
      <c r="BK1198" s="48">
        <f t="shared" si="645"/>
        <v>0</v>
      </c>
      <c r="BL1198" s="48">
        <f t="shared" si="646"/>
        <v>0</v>
      </c>
    </row>
    <row r="1199" spans="1:64" s="2" customFormat="1" ht="30" customHeight="1">
      <c r="A1199" s="29" t="str">
        <f t="shared" si="614"/>
        <v>Д</v>
      </c>
      <c r="B1199" s="29" t="str">
        <f t="shared" si="615"/>
        <v>Б</v>
      </c>
      <c r="C1199" s="66" t="s">
        <v>88</v>
      </c>
      <c r="D1199" s="31" t="str">
        <f t="shared" si="616"/>
        <v>'38.03.05</v>
      </c>
      <c r="E1199" s="32" t="str">
        <f t="shared" si="617"/>
        <v>Кибербезопасность в экономике</v>
      </c>
      <c r="F1199" s="33" t="s">
        <v>74</v>
      </c>
      <c r="G1199" s="33" t="s">
        <v>75</v>
      </c>
      <c r="H1199" s="34" t="s">
        <v>317</v>
      </c>
      <c r="I1199" s="34"/>
      <c r="J1199" s="35" t="s">
        <v>323</v>
      </c>
      <c r="K1199" s="36">
        <v>3</v>
      </c>
      <c r="L1199" s="36">
        <v>18</v>
      </c>
      <c r="M1199" s="37" t="s">
        <v>84</v>
      </c>
      <c r="N1199" s="36"/>
      <c r="O1199" s="36"/>
      <c r="P1199" s="36">
        <v>1</v>
      </c>
      <c r="Q1199" s="37" t="s">
        <v>85</v>
      </c>
      <c r="R1199" s="36"/>
      <c r="S1199" s="36"/>
      <c r="T1199" s="36"/>
      <c r="U1199" s="36"/>
      <c r="V1199" s="36"/>
      <c r="W1199" s="39" t="str">
        <f t="shared" si="618"/>
        <v>НБИбд</v>
      </c>
      <c r="X1199" s="36" t="s">
        <v>116</v>
      </c>
      <c r="Y1199" s="36"/>
      <c r="Z1199" s="36">
        <v>1</v>
      </c>
      <c r="AA1199" s="60">
        <f t="shared" si="619"/>
        <v>24</v>
      </c>
      <c r="AB1199" s="49">
        <v>21</v>
      </c>
      <c r="AC1199" s="49">
        <v>3</v>
      </c>
      <c r="AD1199" s="40">
        <f t="shared" si="648"/>
        <v>24</v>
      </c>
      <c r="AE1199" s="41">
        <f t="shared" si="621"/>
        <v>1</v>
      </c>
      <c r="AF1199" s="41">
        <f t="shared" si="622"/>
        <v>1</v>
      </c>
      <c r="AG1199" s="42" t="s">
        <v>93</v>
      </c>
      <c r="AH1199" s="37" t="s">
        <v>100</v>
      </c>
      <c r="AI1199" s="37" t="s">
        <v>82</v>
      </c>
      <c r="AJ1199" s="61" t="s">
        <v>337</v>
      </c>
      <c r="AK1199" s="37"/>
      <c r="AL1199" s="44">
        <f t="shared" si="623"/>
        <v>0</v>
      </c>
      <c r="AM1199" s="44">
        <f t="shared" si="624"/>
        <v>18</v>
      </c>
      <c r="AN1199" s="44">
        <f t="shared" si="625"/>
        <v>0</v>
      </c>
      <c r="AO1199" s="44">
        <f t="shared" si="626"/>
        <v>7.92</v>
      </c>
      <c r="AP1199" s="44">
        <f t="shared" si="627"/>
        <v>12</v>
      </c>
      <c r="AQ1199" s="44">
        <f t="shared" si="628"/>
        <v>1</v>
      </c>
      <c r="AR1199" s="44">
        <f t="shared" si="629"/>
        <v>0</v>
      </c>
      <c r="AS1199" s="44">
        <f t="shared" si="630"/>
        <v>0</v>
      </c>
      <c r="AT1199" s="44">
        <f t="shared" si="631"/>
        <v>0</v>
      </c>
      <c r="AU1199" s="44">
        <f t="shared" si="632"/>
        <v>0</v>
      </c>
      <c r="AV1199" s="44">
        <f>IF(M1199="ПП",РПП*AA1199*(U1199/1.5),IF(M1199="ВП",ВПр*AA1199*(U1199/1.5),IF(M1199="РПА",РПА*AA1199*(U1199/1.5),IF(M1199="КПА",кпа*AA1199*(U1199/1.5),0))))</f>
        <v>0</v>
      </c>
      <c r="AW1199" s="44">
        <f t="shared" si="633"/>
        <v>0</v>
      </c>
      <c r="AX1199" s="44">
        <f t="shared" si="634"/>
        <v>0</v>
      </c>
      <c r="AY1199" s="44">
        <f t="shared" si="635"/>
        <v>0</v>
      </c>
      <c r="AZ1199" s="44">
        <f t="shared" si="636"/>
        <v>0</v>
      </c>
      <c r="BA1199" s="44">
        <f t="shared" si="647"/>
        <v>0</v>
      </c>
      <c r="BB1199" s="44">
        <f t="shared" si="637"/>
        <v>0</v>
      </c>
      <c r="BC1199" s="44">
        <f t="shared" si="638"/>
        <v>0</v>
      </c>
      <c r="BD1199" s="44">
        <f t="shared" si="639"/>
        <v>0</v>
      </c>
      <c r="BE1199" s="45">
        <f t="shared" si="640"/>
        <v>38.92</v>
      </c>
      <c r="BF1199" s="46"/>
      <c r="BG1199" s="47">
        <f t="shared" si="641"/>
        <v>18</v>
      </c>
      <c r="BH1199" s="47">
        <f t="shared" si="642"/>
        <v>0.5</v>
      </c>
      <c r="BI1199" s="47">
        <f t="shared" si="643"/>
        <v>20.92</v>
      </c>
      <c r="BJ1199" s="48">
        <f t="shared" si="644"/>
        <v>0</v>
      </c>
      <c r="BK1199" s="48">
        <f t="shared" si="645"/>
        <v>0</v>
      </c>
      <c r="BL1199" s="48">
        <f t="shared" si="646"/>
        <v>0</v>
      </c>
    </row>
    <row r="1200" spans="1:64" s="2" customFormat="1" ht="30" customHeight="1">
      <c r="A1200" s="29" t="str">
        <f t="shared" si="614"/>
        <v>Д</v>
      </c>
      <c r="B1200" s="29" t="str">
        <f t="shared" si="615"/>
        <v>Б</v>
      </c>
      <c r="C1200" s="66" t="s">
        <v>88</v>
      </c>
      <c r="D1200" s="31" t="str">
        <f t="shared" si="616"/>
        <v>'38.03.05</v>
      </c>
      <c r="E1200" s="32" t="str">
        <f t="shared" si="617"/>
        <v>Кибербезопасность в экономике</v>
      </c>
      <c r="F1200" s="33" t="s">
        <v>74</v>
      </c>
      <c r="G1200" s="33" t="s">
        <v>75</v>
      </c>
      <c r="H1200" s="34" t="s">
        <v>317</v>
      </c>
      <c r="I1200" s="34"/>
      <c r="J1200" s="35" t="s">
        <v>359</v>
      </c>
      <c r="K1200" s="36">
        <v>3</v>
      </c>
      <c r="L1200" s="36">
        <v>18</v>
      </c>
      <c r="M1200" s="37" t="s">
        <v>78</v>
      </c>
      <c r="N1200" s="36">
        <v>1</v>
      </c>
      <c r="O1200" s="36"/>
      <c r="P1200" s="36"/>
      <c r="Q1200" s="37"/>
      <c r="R1200" s="36"/>
      <c r="S1200" s="36"/>
      <c r="T1200" s="36"/>
      <c r="U1200" s="36"/>
      <c r="V1200" s="36"/>
      <c r="W1200" s="39" t="str">
        <f t="shared" si="618"/>
        <v>НБИбд</v>
      </c>
      <c r="X1200" s="36" t="s">
        <v>116</v>
      </c>
      <c r="Y1200" s="36">
        <v>2</v>
      </c>
      <c r="Z1200" s="36">
        <v>1</v>
      </c>
      <c r="AA1200" s="60">
        <f t="shared" si="619"/>
        <v>24</v>
      </c>
      <c r="AB1200" s="36">
        <v>21</v>
      </c>
      <c r="AC1200" s="36">
        <v>3</v>
      </c>
      <c r="AD1200" s="40">
        <f t="shared" si="648"/>
        <v>24</v>
      </c>
      <c r="AE1200" s="41">
        <f t="shared" si="621"/>
        <v>1</v>
      </c>
      <c r="AF1200" s="41">
        <f t="shared" si="622"/>
        <v>1</v>
      </c>
      <c r="AG1200" s="42" t="s">
        <v>93</v>
      </c>
      <c r="AH1200" s="37" t="s">
        <v>81</v>
      </c>
      <c r="AI1200" s="37" t="s">
        <v>94</v>
      </c>
      <c r="AJ1200" s="43" t="s">
        <v>320</v>
      </c>
      <c r="AK1200" s="37"/>
      <c r="AL1200" s="44">
        <f t="shared" si="623"/>
        <v>18</v>
      </c>
      <c r="AM1200" s="44">
        <f t="shared" si="624"/>
        <v>0</v>
      </c>
      <c r="AN1200" s="44">
        <f t="shared" si="625"/>
        <v>0</v>
      </c>
      <c r="AO1200" s="44">
        <f t="shared" si="626"/>
        <v>0</v>
      </c>
      <c r="AP1200" s="44">
        <f t="shared" si="627"/>
        <v>0</v>
      </c>
      <c r="AQ1200" s="44">
        <f t="shared" si="628"/>
        <v>0</v>
      </c>
      <c r="AR1200" s="44">
        <f t="shared" si="629"/>
        <v>0.9</v>
      </c>
      <c r="AS1200" s="44">
        <f t="shared" si="630"/>
        <v>0</v>
      </c>
      <c r="AT1200" s="44">
        <f t="shared" si="631"/>
        <v>0</v>
      </c>
      <c r="AU1200" s="44">
        <f t="shared" si="632"/>
        <v>0</v>
      </c>
      <c r="AV1200" s="44">
        <f>IF(M1200="ПП",РПП*AA1200*(U1200/1.5),IF(M1200="ВП",ВПр*AA1200*(U1200/1.5),IF(M1200="РПА",РПА*AA1200*(U1200/1.5),IF(M1200="КПА",кпа*AA1200*(U1200/1.5),0))))</f>
        <v>0</v>
      </c>
      <c r="AW1200" s="44">
        <f t="shared" si="633"/>
        <v>0</v>
      </c>
      <c r="AX1200" s="44">
        <f t="shared" si="634"/>
        <v>0</v>
      </c>
      <c r="AY1200" s="44">
        <f t="shared" si="635"/>
        <v>0</v>
      </c>
      <c r="AZ1200" s="44">
        <f t="shared" si="636"/>
        <v>0</v>
      </c>
      <c r="BA1200" s="44">
        <f t="shared" si="647"/>
        <v>0</v>
      </c>
      <c r="BB1200" s="44">
        <f t="shared" si="637"/>
        <v>0</v>
      </c>
      <c r="BC1200" s="44">
        <f t="shared" si="638"/>
        <v>0</v>
      </c>
      <c r="BD1200" s="44">
        <f t="shared" si="639"/>
        <v>0</v>
      </c>
      <c r="BE1200" s="45">
        <f t="shared" si="640"/>
        <v>18.899999999999999</v>
      </c>
      <c r="BF1200" s="46"/>
      <c r="BG1200" s="47">
        <f t="shared" si="641"/>
        <v>18</v>
      </c>
      <c r="BH1200" s="47">
        <f t="shared" si="642"/>
        <v>0.5</v>
      </c>
      <c r="BI1200" s="47">
        <f t="shared" si="643"/>
        <v>0.9</v>
      </c>
      <c r="BJ1200" s="48">
        <f t="shared" si="644"/>
        <v>0</v>
      </c>
      <c r="BK1200" s="48">
        <f t="shared" si="645"/>
        <v>0</v>
      </c>
      <c r="BL1200" s="48">
        <f t="shared" si="646"/>
        <v>0</v>
      </c>
    </row>
    <row r="1201" spans="1:67" ht="30" customHeight="1">
      <c r="A1201" s="29" t="str">
        <f t="shared" si="614"/>
        <v>Д</v>
      </c>
      <c r="B1201" s="29" t="str">
        <f t="shared" si="615"/>
        <v>Б</v>
      </c>
      <c r="C1201" s="66" t="s">
        <v>88</v>
      </c>
      <c r="D1201" s="31" t="str">
        <f t="shared" si="616"/>
        <v>'38.03.05</v>
      </c>
      <c r="E1201" s="32" t="str">
        <f t="shared" si="617"/>
        <v>Кибербезопасность в экономике</v>
      </c>
      <c r="F1201" s="33" t="s">
        <v>74</v>
      </c>
      <c r="G1201" s="33" t="s">
        <v>75</v>
      </c>
      <c r="H1201" s="34" t="s">
        <v>317</v>
      </c>
      <c r="I1201" s="34"/>
      <c r="J1201" s="35" t="s">
        <v>359</v>
      </c>
      <c r="K1201" s="36">
        <v>4</v>
      </c>
      <c r="L1201" s="36">
        <v>18</v>
      </c>
      <c r="M1201" s="37" t="s">
        <v>84</v>
      </c>
      <c r="N1201" s="36"/>
      <c r="O1201" s="36"/>
      <c r="P1201" s="36">
        <v>1</v>
      </c>
      <c r="Q1201" s="37" t="s">
        <v>85</v>
      </c>
      <c r="R1201" s="36"/>
      <c r="S1201" s="36"/>
      <c r="T1201" s="36"/>
      <c r="U1201" s="36"/>
      <c r="V1201" s="36"/>
      <c r="W1201" s="39" t="str">
        <f t="shared" si="618"/>
        <v>НБИбд</v>
      </c>
      <c r="X1201" s="36" t="s">
        <v>116</v>
      </c>
      <c r="Y1201" s="36"/>
      <c r="Z1201" s="36">
        <v>1</v>
      </c>
      <c r="AA1201" s="60">
        <f t="shared" si="619"/>
        <v>24</v>
      </c>
      <c r="AB1201" s="49">
        <v>21</v>
      </c>
      <c r="AC1201" s="49">
        <v>3</v>
      </c>
      <c r="AD1201" s="40">
        <f t="shared" si="648"/>
        <v>24</v>
      </c>
      <c r="AE1201" s="41">
        <f t="shared" si="621"/>
        <v>1</v>
      </c>
      <c r="AF1201" s="41">
        <f t="shared" si="622"/>
        <v>1</v>
      </c>
      <c r="AG1201" s="42" t="s">
        <v>93</v>
      </c>
      <c r="AH1201" s="37" t="s">
        <v>100</v>
      </c>
      <c r="AI1201" s="37" t="s">
        <v>82</v>
      </c>
      <c r="AJ1201" s="61" t="s">
        <v>337</v>
      </c>
      <c r="AK1201" s="37"/>
      <c r="AL1201" s="44">
        <f t="shared" si="623"/>
        <v>0</v>
      </c>
      <c r="AM1201" s="44">
        <f t="shared" si="624"/>
        <v>18</v>
      </c>
      <c r="AN1201" s="44">
        <f t="shared" si="625"/>
        <v>0</v>
      </c>
      <c r="AO1201" s="44">
        <f t="shared" si="626"/>
        <v>7.92</v>
      </c>
      <c r="AP1201" s="44">
        <f t="shared" si="627"/>
        <v>12</v>
      </c>
      <c r="AQ1201" s="44">
        <f t="shared" si="628"/>
        <v>1</v>
      </c>
      <c r="AR1201" s="44">
        <f t="shared" si="629"/>
        <v>0</v>
      </c>
      <c r="AS1201" s="44">
        <f t="shared" si="630"/>
        <v>0</v>
      </c>
      <c r="AT1201" s="44">
        <f t="shared" si="631"/>
        <v>0</v>
      </c>
      <c r="AU1201" s="44">
        <f t="shared" si="632"/>
        <v>0</v>
      </c>
      <c r="AV1201" s="44">
        <f>IF(M1201="ПП",РПП*AA1201*(U1201/1.5),IF(M1201="ВП",ВПр*AA1201*(U1201/1.5),IF(M1201="РПА",РПА*AA1201*(U1201/1.5),IF(M1201="КПА",кпа*AA1201*(U1201/1.5),0))))</f>
        <v>0</v>
      </c>
      <c r="AW1201" s="44">
        <f t="shared" si="633"/>
        <v>0</v>
      </c>
      <c r="AX1201" s="44">
        <f t="shared" si="634"/>
        <v>0</v>
      </c>
      <c r="AY1201" s="44">
        <f t="shared" si="635"/>
        <v>0</v>
      </c>
      <c r="AZ1201" s="44">
        <f t="shared" si="636"/>
        <v>0</v>
      </c>
      <c r="BA1201" s="44">
        <f t="shared" si="647"/>
        <v>0</v>
      </c>
      <c r="BB1201" s="44">
        <f t="shared" si="637"/>
        <v>0</v>
      </c>
      <c r="BC1201" s="44">
        <f t="shared" si="638"/>
        <v>0</v>
      </c>
      <c r="BD1201" s="44">
        <f t="shared" si="639"/>
        <v>0</v>
      </c>
      <c r="BE1201" s="45">
        <f t="shared" si="640"/>
        <v>38.92</v>
      </c>
      <c r="BF1201" s="46"/>
      <c r="BG1201" s="47">
        <f t="shared" si="641"/>
        <v>0</v>
      </c>
      <c r="BH1201" s="47">
        <f t="shared" si="642"/>
        <v>0</v>
      </c>
      <c r="BI1201" s="47">
        <f t="shared" si="643"/>
        <v>0</v>
      </c>
      <c r="BJ1201" s="48">
        <f t="shared" si="644"/>
        <v>18</v>
      </c>
      <c r="BK1201" s="48">
        <f t="shared" si="645"/>
        <v>0.5</v>
      </c>
      <c r="BL1201" s="48">
        <f t="shared" si="646"/>
        <v>20.92</v>
      </c>
      <c r="BN1201" s="2"/>
      <c r="BO1201" s="2"/>
    </row>
    <row r="1202" spans="1:67" customFormat="1" ht="30" customHeight="1">
      <c r="A1202" s="29" t="str">
        <f t="shared" si="614"/>
        <v>Д</v>
      </c>
      <c r="B1202" s="29" t="str">
        <f t="shared" si="615"/>
        <v>Б</v>
      </c>
      <c r="C1202" s="66" t="s">
        <v>88</v>
      </c>
      <c r="D1202" s="31" t="str">
        <f t="shared" si="616"/>
        <v>'38.03.05</v>
      </c>
      <c r="E1202" s="32" t="str">
        <f t="shared" si="617"/>
        <v>Кибербезопасность в экономике</v>
      </c>
      <c r="F1202" s="33" t="s">
        <v>74</v>
      </c>
      <c r="G1202" s="33" t="s">
        <v>75</v>
      </c>
      <c r="H1202" s="34" t="s">
        <v>317</v>
      </c>
      <c r="I1202" s="34"/>
      <c r="J1202" s="35" t="s">
        <v>360</v>
      </c>
      <c r="K1202" s="36">
        <v>4</v>
      </c>
      <c r="L1202" s="36">
        <v>18</v>
      </c>
      <c r="M1202" s="37" t="s">
        <v>78</v>
      </c>
      <c r="N1202" s="36">
        <v>1</v>
      </c>
      <c r="O1202" s="36"/>
      <c r="P1202" s="36"/>
      <c r="Q1202" s="37"/>
      <c r="R1202" s="36"/>
      <c r="S1202" s="36"/>
      <c r="T1202" s="36"/>
      <c r="U1202" s="36"/>
      <c r="V1202" s="36"/>
      <c r="W1202" s="39" t="str">
        <f t="shared" si="618"/>
        <v>НБИбд</v>
      </c>
      <c r="X1202" s="36" t="s">
        <v>116</v>
      </c>
      <c r="Y1202" s="36">
        <v>2</v>
      </c>
      <c r="Z1202" s="36">
        <v>1</v>
      </c>
      <c r="AA1202" s="60">
        <f t="shared" si="619"/>
        <v>24</v>
      </c>
      <c r="AB1202" s="36">
        <v>21</v>
      </c>
      <c r="AC1202" s="36">
        <v>3</v>
      </c>
      <c r="AD1202" s="40">
        <f t="shared" si="648"/>
        <v>24</v>
      </c>
      <c r="AE1202" s="41">
        <f t="shared" si="621"/>
        <v>1</v>
      </c>
      <c r="AF1202" s="41">
        <f t="shared" si="622"/>
        <v>1</v>
      </c>
      <c r="AG1202" s="42" t="s">
        <v>93</v>
      </c>
      <c r="AH1202" s="37" t="s">
        <v>81</v>
      </c>
      <c r="AI1202" s="37" t="s">
        <v>82</v>
      </c>
      <c r="AJ1202" s="61" t="s">
        <v>325</v>
      </c>
      <c r="AK1202" s="37"/>
      <c r="AL1202" s="44">
        <f t="shared" si="623"/>
        <v>18</v>
      </c>
      <c r="AM1202" s="44">
        <f t="shared" si="624"/>
        <v>0</v>
      </c>
      <c r="AN1202" s="44">
        <f t="shared" si="625"/>
        <v>0</v>
      </c>
      <c r="AO1202" s="44">
        <f t="shared" si="626"/>
        <v>0</v>
      </c>
      <c r="AP1202" s="44">
        <f t="shared" si="627"/>
        <v>0</v>
      </c>
      <c r="AQ1202" s="44">
        <f t="shared" si="628"/>
        <v>0</v>
      </c>
      <c r="AR1202" s="44">
        <f t="shared" si="629"/>
        <v>0.9</v>
      </c>
      <c r="AS1202" s="44">
        <f t="shared" si="630"/>
        <v>0</v>
      </c>
      <c r="AT1202" s="44">
        <f t="shared" si="631"/>
        <v>0</v>
      </c>
      <c r="AU1202" s="44">
        <f t="shared" si="632"/>
        <v>0</v>
      </c>
      <c r="AV1202" s="44">
        <f>IF(M1202="ПП",РПП*AA1202*(U1202/1.5),IF(M1202="ВП",ВПр*AA1202*(U1202/1.5),IF(M1202="РПА",РПА*AA1202*(U1202/1.5),IF(M1202="КПА",кпа*AA1202*(U1202/1.5),0))))</f>
        <v>0</v>
      </c>
      <c r="AW1202" s="44">
        <f t="shared" si="633"/>
        <v>0</v>
      </c>
      <c r="AX1202" s="44">
        <f t="shared" si="634"/>
        <v>0</v>
      </c>
      <c r="AY1202" s="44">
        <f t="shared" si="635"/>
        <v>0</v>
      </c>
      <c r="AZ1202" s="44">
        <f t="shared" si="636"/>
        <v>0</v>
      </c>
      <c r="BA1202" s="44">
        <f t="shared" si="647"/>
        <v>0</v>
      </c>
      <c r="BB1202" s="44">
        <f t="shared" si="637"/>
        <v>0</v>
      </c>
      <c r="BC1202" s="44">
        <f t="shared" si="638"/>
        <v>0</v>
      </c>
      <c r="BD1202" s="44">
        <f t="shared" si="639"/>
        <v>0</v>
      </c>
      <c r="BE1202" s="45">
        <f t="shared" si="640"/>
        <v>18.899999999999999</v>
      </c>
      <c r="BF1202" s="46"/>
      <c r="BG1202" s="47">
        <f t="shared" si="641"/>
        <v>0</v>
      </c>
      <c r="BH1202" s="47">
        <f t="shared" si="642"/>
        <v>0</v>
      </c>
      <c r="BI1202" s="47">
        <f t="shared" si="643"/>
        <v>0</v>
      </c>
      <c r="BJ1202" s="48">
        <f t="shared" si="644"/>
        <v>18</v>
      </c>
      <c r="BK1202" s="48">
        <f t="shared" si="645"/>
        <v>0.5</v>
      </c>
      <c r="BL1202" s="48">
        <f t="shared" si="646"/>
        <v>0.9</v>
      </c>
      <c r="BM1202" s="2"/>
      <c r="BN1202" s="2"/>
      <c r="BO1202" s="2"/>
    </row>
    <row r="1203" spans="1:67" customFormat="1" ht="30" customHeight="1">
      <c r="A1203" s="29" t="str">
        <f t="shared" si="614"/>
        <v>Д</v>
      </c>
      <c r="B1203" s="29" t="str">
        <f t="shared" si="615"/>
        <v>Б</v>
      </c>
      <c r="C1203" s="66" t="s">
        <v>88</v>
      </c>
      <c r="D1203" s="31" t="str">
        <f t="shared" si="616"/>
        <v>'38.03.05</v>
      </c>
      <c r="E1203" s="32" t="str">
        <f t="shared" si="617"/>
        <v>Кибербезопасность в экономике</v>
      </c>
      <c r="F1203" s="33" t="s">
        <v>74</v>
      </c>
      <c r="G1203" s="33" t="s">
        <v>75</v>
      </c>
      <c r="H1203" s="34" t="s">
        <v>317</v>
      </c>
      <c r="I1203" s="34"/>
      <c r="J1203" s="35" t="s">
        <v>360</v>
      </c>
      <c r="K1203" s="36">
        <v>3</v>
      </c>
      <c r="L1203" s="36">
        <v>18</v>
      </c>
      <c r="M1203" s="37" t="s">
        <v>84</v>
      </c>
      <c r="N1203" s="36"/>
      <c r="O1203" s="36"/>
      <c r="P1203" s="36">
        <v>1</v>
      </c>
      <c r="Q1203" s="37" t="s">
        <v>85</v>
      </c>
      <c r="R1203" s="36"/>
      <c r="S1203" s="36"/>
      <c r="T1203" s="36"/>
      <c r="U1203" s="36"/>
      <c r="V1203" s="36"/>
      <c r="W1203" s="39" t="str">
        <f t="shared" si="618"/>
        <v>НБИбд</v>
      </c>
      <c r="X1203" s="36" t="s">
        <v>116</v>
      </c>
      <c r="Y1203" s="36"/>
      <c r="Z1203" s="36">
        <v>1</v>
      </c>
      <c r="AA1203" s="60">
        <f t="shared" si="619"/>
        <v>24</v>
      </c>
      <c r="AB1203" s="49">
        <v>21</v>
      </c>
      <c r="AC1203" s="49">
        <v>3</v>
      </c>
      <c r="AD1203" s="40">
        <f t="shared" si="648"/>
        <v>24</v>
      </c>
      <c r="AE1203" s="41">
        <f t="shared" si="621"/>
        <v>1</v>
      </c>
      <c r="AF1203" s="41">
        <f t="shared" si="622"/>
        <v>1</v>
      </c>
      <c r="AG1203" s="42" t="s">
        <v>93</v>
      </c>
      <c r="AH1203" s="37" t="s">
        <v>81</v>
      </c>
      <c r="AI1203" s="37" t="s">
        <v>82</v>
      </c>
      <c r="AJ1203" s="61" t="s">
        <v>325</v>
      </c>
      <c r="AK1203" s="37"/>
      <c r="AL1203" s="44">
        <f t="shared" si="623"/>
        <v>0</v>
      </c>
      <c r="AM1203" s="44">
        <f t="shared" si="624"/>
        <v>18</v>
      </c>
      <c r="AN1203" s="44">
        <f t="shared" si="625"/>
        <v>0</v>
      </c>
      <c r="AO1203" s="44">
        <f t="shared" si="626"/>
        <v>7.92</v>
      </c>
      <c r="AP1203" s="44">
        <f t="shared" si="627"/>
        <v>12</v>
      </c>
      <c r="AQ1203" s="44">
        <f t="shared" si="628"/>
        <v>1</v>
      </c>
      <c r="AR1203" s="44">
        <f t="shared" si="629"/>
        <v>0</v>
      </c>
      <c r="AS1203" s="44">
        <f t="shared" si="630"/>
        <v>0</v>
      </c>
      <c r="AT1203" s="44">
        <f t="shared" si="631"/>
        <v>0</v>
      </c>
      <c r="AU1203" s="44">
        <f t="shared" si="632"/>
        <v>0</v>
      </c>
      <c r="AV1203" s="44">
        <f>IF(M1203="ПП",РПП*AA1203*(U1203/1.5),IF(M1203="ВП",ВПр*AA1203*(U1203/1.5),IF(M1203="РПА",РПА*AA1203*(U1203/1.5),IF(M1203="КПА",кпа*AA1203*(U1203/1.5),0))))</f>
        <v>0</v>
      </c>
      <c r="AW1203" s="44">
        <f t="shared" si="633"/>
        <v>0</v>
      </c>
      <c r="AX1203" s="44">
        <f t="shared" si="634"/>
        <v>0</v>
      </c>
      <c r="AY1203" s="44">
        <f t="shared" si="635"/>
        <v>0</v>
      </c>
      <c r="AZ1203" s="44">
        <f t="shared" si="636"/>
        <v>0</v>
      </c>
      <c r="BA1203" s="44">
        <f t="shared" si="647"/>
        <v>0</v>
      </c>
      <c r="BB1203" s="44">
        <f t="shared" si="637"/>
        <v>0</v>
      </c>
      <c r="BC1203" s="44">
        <f t="shared" si="638"/>
        <v>0</v>
      </c>
      <c r="BD1203" s="44">
        <f t="shared" si="639"/>
        <v>0</v>
      </c>
      <c r="BE1203" s="45">
        <f t="shared" si="640"/>
        <v>38.92</v>
      </c>
      <c r="BF1203" s="46"/>
      <c r="BG1203" s="47">
        <f t="shared" si="641"/>
        <v>18</v>
      </c>
      <c r="BH1203" s="47">
        <f t="shared" si="642"/>
        <v>0.5</v>
      </c>
      <c r="BI1203" s="47">
        <f t="shared" si="643"/>
        <v>20.92</v>
      </c>
      <c r="BJ1203" s="48">
        <f t="shared" si="644"/>
        <v>0</v>
      </c>
      <c r="BK1203" s="48">
        <f t="shared" si="645"/>
        <v>0</v>
      </c>
      <c r="BL1203" s="48">
        <f t="shared" si="646"/>
        <v>0</v>
      </c>
      <c r="BM1203" s="2"/>
      <c r="BN1203" s="2"/>
      <c r="BO1203" s="2"/>
    </row>
    <row r="1204" spans="1:67" ht="30" customHeight="1">
      <c r="A1204" s="29" t="str">
        <f t="shared" si="614"/>
        <v>Д</v>
      </c>
      <c r="B1204" s="29" t="str">
        <f t="shared" si="615"/>
        <v>Б</v>
      </c>
      <c r="C1204" s="67" t="s">
        <v>227</v>
      </c>
      <c r="D1204" s="31" t="str">
        <f t="shared" si="616"/>
        <v>'02.03.00</v>
      </c>
      <c r="E1204" s="32" t="str">
        <f t="shared" si="617"/>
        <v>Компьютерные и информационные науки (УГСН)</v>
      </c>
      <c r="F1204" s="33" t="s">
        <v>74</v>
      </c>
      <c r="G1204" s="33" t="s">
        <v>75</v>
      </c>
      <c r="H1204" s="34" t="s">
        <v>317</v>
      </c>
      <c r="I1204" s="34"/>
      <c r="J1204" s="35" t="s">
        <v>318</v>
      </c>
      <c r="K1204" s="36">
        <v>1</v>
      </c>
      <c r="L1204" s="36">
        <v>18</v>
      </c>
      <c r="M1204" s="37" t="s">
        <v>78</v>
      </c>
      <c r="N1204" s="36">
        <v>1</v>
      </c>
      <c r="O1204" s="36"/>
      <c r="P1204" s="36"/>
      <c r="Q1204" s="37"/>
      <c r="R1204" s="36"/>
      <c r="S1204" s="36"/>
      <c r="T1204" s="36"/>
      <c r="U1204" s="36"/>
      <c r="V1204" s="36"/>
      <c r="W1204" s="39" t="str">
        <f t="shared" si="618"/>
        <v>НКАбд</v>
      </c>
      <c r="X1204" s="36" t="s">
        <v>361</v>
      </c>
      <c r="Y1204" s="36">
        <v>12</v>
      </c>
      <c r="Z1204" s="36">
        <v>6</v>
      </c>
      <c r="AA1204" s="60">
        <f t="shared" si="619"/>
        <v>141</v>
      </c>
      <c r="AB1204" s="36">
        <v>87</v>
      </c>
      <c r="AC1204" s="36">
        <v>54</v>
      </c>
      <c r="AD1204" s="40">
        <f t="shared" si="648"/>
        <v>141</v>
      </c>
      <c r="AE1204" s="41">
        <f t="shared" si="621"/>
        <v>1</v>
      </c>
      <c r="AF1204" s="41">
        <f t="shared" si="622"/>
        <v>1</v>
      </c>
      <c r="AG1204" s="42" t="s">
        <v>93</v>
      </c>
      <c r="AH1204" s="37" t="s">
        <v>81</v>
      </c>
      <c r="AI1204" s="37" t="s">
        <v>94</v>
      </c>
      <c r="AJ1204" s="51" t="s">
        <v>320</v>
      </c>
      <c r="AK1204" s="37"/>
      <c r="AL1204" s="44">
        <f t="shared" si="623"/>
        <v>18</v>
      </c>
      <c r="AM1204" s="44">
        <f t="shared" si="624"/>
        <v>0</v>
      </c>
      <c r="AN1204" s="44">
        <f t="shared" si="625"/>
        <v>0</v>
      </c>
      <c r="AO1204" s="44">
        <f t="shared" si="626"/>
        <v>0</v>
      </c>
      <c r="AP1204" s="44">
        <f t="shared" si="627"/>
        <v>0</v>
      </c>
      <c r="AQ1204" s="44">
        <f t="shared" si="628"/>
        <v>0</v>
      </c>
      <c r="AR1204" s="44">
        <f t="shared" si="629"/>
        <v>5.4</v>
      </c>
      <c r="AS1204" s="44">
        <f t="shared" si="630"/>
        <v>0</v>
      </c>
      <c r="AT1204" s="44">
        <f t="shared" si="631"/>
        <v>0</v>
      </c>
      <c r="AU1204" s="44">
        <f t="shared" si="632"/>
        <v>0</v>
      </c>
      <c r="AV1204" s="44">
        <f>IF(M1204="ПП",РПП*AA1204*(U1204/1.5),IF(M1204="ВП",ВПр*AA1204*(U1204/1.5),IF(M1204="РПА",РПА*AA1204*(U1204/1.5),IF(M1204="КПА",кпа*AA1204*(U1204/1.5),0))))</f>
        <v>0</v>
      </c>
      <c r="AW1204" s="44">
        <f t="shared" si="633"/>
        <v>0</v>
      </c>
      <c r="AX1204" s="44">
        <f t="shared" si="634"/>
        <v>0</v>
      </c>
      <c r="AY1204" s="44">
        <f t="shared" si="635"/>
        <v>0</v>
      </c>
      <c r="AZ1204" s="44">
        <f t="shared" si="636"/>
        <v>0</v>
      </c>
      <c r="BA1204" s="44">
        <f t="shared" si="647"/>
        <v>0</v>
      </c>
      <c r="BB1204" s="44">
        <f t="shared" si="637"/>
        <v>0</v>
      </c>
      <c r="BC1204" s="44">
        <f t="shared" si="638"/>
        <v>0</v>
      </c>
      <c r="BD1204" s="44">
        <f t="shared" si="639"/>
        <v>0</v>
      </c>
      <c r="BE1204" s="45">
        <f t="shared" si="640"/>
        <v>23.4</v>
      </c>
      <c r="BF1204" s="46"/>
      <c r="BG1204" s="47">
        <f t="shared" si="641"/>
        <v>18</v>
      </c>
      <c r="BH1204" s="47">
        <f t="shared" si="642"/>
        <v>0.5</v>
      </c>
      <c r="BI1204" s="47">
        <f t="shared" si="643"/>
        <v>5.4</v>
      </c>
      <c r="BJ1204" s="48">
        <f t="shared" si="644"/>
        <v>0</v>
      </c>
      <c r="BK1204" s="48">
        <f t="shared" si="645"/>
        <v>0</v>
      </c>
      <c r="BL1204" s="48">
        <f t="shared" si="646"/>
        <v>0</v>
      </c>
      <c r="BN1204" s="2"/>
      <c r="BO1204" s="2"/>
    </row>
    <row r="1205" spans="1:67" ht="30" customHeight="1">
      <c r="A1205" s="29" t="str">
        <f t="shared" si="614"/>
        <v>Д</v>
      </c>
      <c r="B1205" s="29" t="str">
        <f t="shared" si="615"/>
        <v>Б</v>
      </c>
      <c r="C1205" s="67" t="s">
        <v>227</v>
      </c>
      <c r="D1205" s="31" t="str">
        <f t="shared" si="616"/>
        <v>'02.03.00</v>
      </c>
      <c r="E1205" s="32" t="str">
        <f t="shared" si="617"/>
        <v>Компьютерные и информационные науки (УГСН)</v>
      </c>
      <c r="F1205" s="33" t="s">
        <v>74</v>
      </c>
      <c r="G1205" s="33" t="s">
        <v>75</v>
      </c>
      <c r="H1205" s="34" t="s">
        <v>317</v>
      </c>
      <c r="I1205" s="34"/>
      <c r="J1205" s="35" t="s">
        <v>318</v>
      </c>
      <c r="K1205" s="36">
        <v>1</v>
      </c>
      <c r="L1205" s="36">
        <v>18</v>
      </c>
      <c r="M1205" s="37" t="s">
        <v>108</v>
      </c>
      <c r="N1205" s="36"/>
      <c r="O1205" s="36">
        <v>2</v>
      </c>
      <c r="P1205" s="36"/>
      <c r="Q1205" s="37" t="s">
        <v>85</v>
      </c>
      <c r="R1205" s="36"/>
      <c r="S1205" s="36"/>
      <c r="T1205" s="36"/>
      <c r="U1205" s="36"/>
      <c r="V1205" s="36"/>
      <c r="W1205" s="39" t="str">
        <f t="shared" si="618"/>
        <v>НКАбд</v>
      </c>
      <c r="X1205" s="36" t="s">
        <v>92</v>
      </c>
      <c r="Y1205" s="36">
        <v>1</v>
      </c>
      <c r="Z1205" s="36">
        <v>1</v>
      </c>
      <c r="AA1205" s="60">
        <f t="shared" si="619"/>
        <v>12</v>
      </c>
      <c r="AB1205" s="49">
        <v>8</v>
      </c>
      <c r="AC1205" s="49">
        <v>4</v>
      </c>
      <c r="AD1205" s="40">
        <f t="shared" si="648"/>
        <v>12</v>
      </c>
      <c r="AE1205" s="41">
        <f t="shared" si="621"/>
        <v>1</v>
      </c>
      <c r="AF1205" s="41">
        <f t="shared" si="622"/>
        <v>1</v>
      </c>
      <c r="AG1205" s="42" t="s">
        <v>93</v>
      </c>
      <c r="AH1205" s="37" t="s">
        <v>81</v>
      </c>
      <c r="AI1205" s="37" t="s">
        <v>94</v>
      </c>
      <c r="AJ1205" s="43" t="s">
        <v>327</v>
      </c>
      <c r="AK1205" s="37"/>
      <c r="AL1205" s="44">
        <f t="shared" si="623"/>
        <v>0</v>
      </c>
      <c r="AM1205" s="44">
        <f t="shared" si="624"/>
        <v>0</v>
      </c>
      <c r="AN1205" s="44">
        <f t="shared" si="625"/>
        <v>36</v>
      </c>
      <c r="AO1205" s="44">
        <f t="shared" si="626"/>
        <v>3.96</v>
      </c>
      <c r="AP1205" s="44">
        <f t="shared" si="627"/>
        <v>6</v>
      </c>
      <c r="AQ1205" s="44">
        <f t="shared" si="628"/>
        <v>1</v>
      </c>
      <c r="AR1205" s="44">
        <f t="shared" si="629"/>
        <v>0</v>
      </c>
      <c r="AS1205" s="44">
        <f t="shared" si="630"/>
        <v>0</v>
      </c>
      <c r="AT1205" s="44">
        <f t="shared" si="631"/>
        <v>0</v>
      </c>
      <c r="AU1205" s="44">
        <f t="shared" si="632"/>
        <v>0</v>
      </c>
      <c r="AV1205" s="44">
        <f>IF(M1205="ПП",РПП*AA1205*(U1205/1.5),IF(M1205="ВП",ВПр*AA1205*(U1205/1.5),IF(M1205="РПА",РПА*AA1205*(U1205/1.5),IF(M1205="КПА",кпа*AA1205*(U1205/1.5),0))))</f>
        <v>0</v>
      </c>
      <c r="AW1205" s="44">
        <f t="shared" si="633"/>
        <v>0</v>
      </c>
      <c r="AX1205" s="44">
        <f t="shared" si="634"/>
        <v>0</v>
      </c>
      <c r="AY1205" s="44">
        <f t="shared" si="635"/>
        <v>0</v>
      </c>
      <c r="AZ1205" s="44">
        <f t="shared" si="636"/>
        <v>0</v>
      </c>
      <c r="BA1205" s="44">
        <f t="shared" si="647"/>
        <v>0</v>
      </c>
      <c r="BB1205" s="44">
        <f t="shared" si="637"/>
        <v>0</v>
      </c>
      <c r="BC1205" s="44">
        <f t="shared" si="638"/>
        <v>0</v>
      </c>
      <c r="BD1205" s="44">
        <f t="shared" si="639"/>
        <v>0</v>
      </c>
      <c r="BE1205" s="45">
        <f t="shared" si="640"/>
        <v>46.96</v>
      </c>
      <c r="BF1205" s="46"/>
      <c r="BG1205" s="47">
        <f t="shared" si="641"/>
        <v>36</v>
      </c>
      <c r="BH1205" s="47">
        <f t="shared" si="642"/>
        <v>1</v>
      </c>
      <c r="BI1205" s="47">
        <f t="shared" si="643"/>
        <v>10.96</v>
      </c>
      <c r="BJ1205" s="48">
        <f t="shared" si="644"/>
        <v>0</v>
      </c>
      <c r="BK1205" s="48">
        <f t="shared" si="645"/>
        <v>0</v>
      </c>
      <c r="BL1205" s="48">
        <f t="shared" si="646"/>
        <v>0</v>
      </c>
      <c r="BN1205" s="2"/>
      <c r="BO1205" s="2"/>
    </row>
    <row r="1206" spans="1:67" ht="30" customHeight="1">
      <c r="A1206" s="29" t="str">
        <f t="shared" si="614"/>
        <v>Д</v>
      </c>
      <c r="B1206" s="29" t="str">
        <f t="shared" si="615"/>
        <v>Б</v>
      </c>
      <c r="C1206" s="67" t="s">
        <v>227</v>
      </c>
      <c r="D1206" s="31" t="str">
        <f t="shared" si="616"/>
        <v>'02.03.00</v>
      </c>
      <c r="E1206" s="32" t="str">
        <f t="shared" si="617"/>
        <v>Компьютерные и информационные науки (УГСН)</v>
      </c>
      <c r="F1206" s="33" t="s">
        <v>74</v>
      </c>
      <c r="G1206" s="33" t="s">
        <v>75</v>
      </c>
      <c r="H1206" s="34" t="s">
        <v>317</v>
      </c>
      <c r="I1206" s="34"/>
      <c r="J1206" s="35" t="s">
        <v>318</v>
      </c>
      <c r="K1206" s="36">
        <v>1</v>
      </c>
      <c r="L1206" s="36">
        <v>18</v>
      </c>
      <c r="M1206" s="37" t="s">
        <v>108</v>
      </c>
      <c r="N1206" s="36"/>
      <c r="O1206" s="36">
        <v>2</v>
      </c>
      <c r="P1206" s="36"/>
      <c r="Q1206" s="37" t="s">
        <v>85</v>
      </c>
      <c r="R1206" s="36"/>
      <c r="S1206" s="36"/>
      <c r="T1206" s="36"/>
      <c r="U1206" s="36"/>
      <c r="V1206" s="36"/>
      <c r="W1206" s="39" t="str">
        <f t="shared" si="618"/>
        <v>НКАбд</v>
      </c>
      <c r="X1206" s="36" t="s">
        <v>92</v>
      </c>
      <c r="Y1206" s="36">
        <v>1</v>
      </c>
      <c r="Z1206" s="36">
        <v>1</v>
      </c>
      <c r="AA1206" s="60">
        <f t="shared" si="619"/>
        <v>12</v>
      </c>
      <c r="AB1206" s="49">
        <v>8</v>
      </c>
      <c r="AC1206" s="49">
        <v>4</v>
      </c>
      <c r="AD1206" s="40">
        <f t="shared" ref="AD1206:AD1237" si="649">IF(M1206="сп",6,IF(M1206="клн",8,IF(OR(M1206="лаб",M1206="ия"),12,IF(OR(M1206="пр",M1206="ТЕСТ"),IF(OR(B1206="Б",B1206="С"),24,12),IF(M1206="лек",AA1206,1)))))</f>
        <v>12</v>
      </c>
      <c r="AE1206" s="41">
        <f t="shared" si="621"/>
        <v>1</v>
      </c>
      <c r="AF1206" s="41">
        <f t="shared" si="622"/>
        <v>1</v>
      </c>
      <c r="AG1206" s="42" t="s">
        <v>93</v>
      </c>
      <c r="AH1206" s="37" t="s">
        <v>81</v>
      </c>
      <c r="AI1206" s="37" t="s">
        <v>94</v>
      </c>
      <c r="AJ1206" s="43" t="s">
        <v>327</v>
      </c>
      <c r="AK1206" s="37"/>
      <c r="AL1206" s="44">
        <f t="shared" si="623"/>
        <v>0</v>
      </c>
      <c r="AM1206" s="44">
        <f t="shared" si="624"/>
        <v>0</v>
      </c>
      <c r="AN1206" s="44">
        <f t="shared" si="625"/>
        <v>36</v>
      </c>
      <c r="AO1206" s="44">
        <f t="shared" si="626"/>
        <v>3.96</v>
      </c>
      <c r="AP1206" s="44">
        <f t="shared" si="627"/>
        <v>6</v>
      </c>
      <c r="AQ1206" s="44">
        <f t="shared" si="628"/>
        <v>1</v>
      </c>
      <c r="AR1206" s="44">
        <f t="shared" si="629"/>
        <v>0</v>
      </c>
      <c r="AS1206" s="44">
        <f t="shared" si="630"/>
        <v>0</v>
      </c>
      <c r="AT1206" s="44">
        <f t="shared" si="631"/>
        <v>0</v>
      </c>
      <c r="AU1206" s="44">
        <f t="shared" si="632"/>
        <v>0</v>
      </c>
      <c r="AV1206" s="44">
        <f>IF(M1206="ПП",РПП*AA1206*(U1206/1.5),IF(M1206="ВП",ВПр*AA1206*(U1206/1.5),IF(M1206="РПА",РПА*AA1206*(U1206/1.5),IF(M1206="КПА",кпа*AA1206*(U1206/1.5),0))))</f>
        <v>0</v>
      </c>
      <c r="AW1206" s="44">
        <f t="shared" si="633"/>
        <v>0</v>
      </c>
      <c r="AX1206" s="44">
        <f t="shared" si="634"/>
        <v>0</v>
      </c>
      <c r="AY1206" s="44">
        <f t="shared" si="635"/>
        <v>0</v>
      </c>
      <c r="AZ1206" s="44">
        <f t="shared" si="636"/>
        <v>0</v>
      </c>
      <c r="BA1206" s="44">
        <f t="shared" si="647"/>
        <v>0</v>
      </c>
      <c r="BB1206" s="44">
        <f t="shared" si="637"/>
        <v>0</v>
      </c>
      <c r="BC1206" s="44">
        <f t="shared" si="638"/>
        <v>0</v>
      </c>
      <c r="BD1206" s="44">
        <f t="shared" si="639"/>
        <v>0</v>
      </c>
      <c r="BE1206" s="45">
        <f t="shared" si="640"/>
        <v>46.96</v>
      </c>
      <c r="BF1206" s="46"/>
      <c r="BG1206" s="47">
        <f t="shared" si="641"/>
        <v>36</v>
      </c>
      <c r="BH1206" s="47">
        <f t="shared" si="642"/>
        <v>1</v>
      </c>
      <c r="BI1206" s="47">
        <f t="shared" si="643"/>
        <v>10.96</v>
      </c>
      <c r="BJ1206" s="48">
        <f t="shared" si="644"/>
        <v>0</v>
      </c>
      <c r="BK1206" s="48">
        <f t="shared" si="645"/>
        <v>0</v>
      </c>
      <c r="BL1206" s="48">
        <f t="shared" si="646"/>
        <v>0</v>
      </c>
      <c r="BN1206" s="2"/>
      <c r="BO1206" s="2"/>
    </row>
    <row r="1207" spans="1:67" ht="30" customHeight="1">
      <c r="A1207" s="29" t="str">
        <f t="shared" si="614"/>
        <v>Д</v>
      </c>
      <c r="B1207" s="29" t="str">
        <f t="shared" si="615"/>
        <v>Б</v>
      </c>
      <c r="C1207" s="67" t="s">
        <v>227</v>
      </c>
      <c r="D1207" s="31" t="str">
        <f t="shared" si="616"/>
        <v>'02.03.00</v>
      </c>
      <c r="E1207" s="32" t="str">
        <f t="shared" si="617"/>
        <v>Компьютерные и информационные науки (УГСН)</v>
      </c>
      <c r="F1207" s="33" t="s">
        <v>74</v>
      </c>
      <c r="G1207" s="33" t="s">
        <v>75</v>
      </c>
      <c r="H1207" s="34" t="s">
        <v>317</v>
      </c>
      <c r="I1207" s="34"/>
      <c r="J1207" s="35" t="s">
        <v>318</v>
      </c>
      <c r="K1207" s="36">
        <v>1</v>
      </c>
      <c r="L1207" s="36">
        <v>18</v>
      </c>
      <c r="M1207" s="37" t="s">
        <v>108</v>
      </c>
      <c r="N1207" s="36"/>
      <c r="O1207" s="36">
        <v>2</v>
      </c>
      <c r="P1207" s="36"/>
      <c r="Q1207" s="37" t="s">
        <v>85</v>
      </c>
      <c r="R1207" s="36"/>
      <c r="S1207" s="36"/>
      <c r="T1207" s="36"/>
      <c r="U1207" s="36"/>
      <c r="V1207" s="36"/>
      <c r="W1207" s="39" t="str">
        <f t="shared" si="618"/>
        <v>НКАбд</v>
      </c>
      <c r="X1207" s="36" t="s">
        <v>127</v>
      </c>
      <c r="Y1207" s="36">
        <v>1</v>
      </c>
      <c r="Z1207" s="36">
        <v>1</v>
      </c>
      <c r="AA1207" s="60">
        <f t="shared" si="619"/>
        <v>12</v>
      </c>
      <c r="AB1207" s="49">
        <v>8</v>
      </c>
      <c r="AC1207" s="49">
        <v>4</v>
      </c>
      <c r="AD1207" s="40">
        <f t="shared" si="649"/>
        <v>12</v>
      </c>
      <c r="AE1207" s="41">
        <f t="shared" si="621"/>
        <v>1</v>
      </c>
      <c r="AF1207" s="41">
        <f t="shared" si="622"/>
        <v>1</v>
      </c>
      <c r="AG1207" s="42" t="s">
        <v>93</v>
      </c>
      <c r="AH1207" s="37" t="s">
        <v>81</v>
      </c>
      <c r="AI1207" s="37" t="s">
        <v>94</v>
      </c>
      <c r="AJ1207" s="43" t="s">
        <v>327</v>
      </c>
      <c r="AK1207" s="37"/>
      <c r="AL1207" s="44">
        <f t="shared" si="623"/>
        <v>0</v>
      </c>
      <c r="AM1207" s="44">
        <f t="shared" si="624"/>
        <v>0</v>
      </c>
      <c r="AN1207" s="44">
        <f t="shared" si="625"/>
        <v>36</v>
      </c>
      <c r="AO1207" s="44">
        <f t="shared" si="626"/>
        <v>3.96</v>
      </c>
      <c r="AP1207" s="44">
        <f t="shared" si="627"/>
        <v>6</v>
      </c>
      <c r="AQ1207" s="44">
        <f t="shared" si="628"/>
        <v>1</v>
      </c>
      <c r="AR1207" s="44">
        <f t="shared" si="629"/>
        <v>0</v>
      </c>
      <c r="AS1207" s="44">
        <f t="shared" si="630"/>
        <v>0</v>
      </c>
      <c r="AT1207" s="44">
        <f t="shared" si="631"/>
        <v>0</v>
      </c>
      <c r="AU1207" s="44">
        <f t="shared" si="632"/>
        <v>0</v>
      </c>
      <c r="AV1207" s="44">
        <f>IF(M1207="ПП",РПП*AA1207*(U1207/1.5),IF(M1207="ВП",ВПр*AA1207*(U1207/1.5),IF(M1207="РПА",РПА*AA1207*(U1207/1.5),IF(M1207="КПА",кпа*AA1207*(U1207/1.5),0))))</f>
        <v>0</v>
      </c>
      <c r="AW1207" s="44">
        <f t="shared" si="633"/>
        <v>0</v>
      </c>
      <c r="AX1207" s="44">
        <f t="shared" si="634"/>
        <v>0</v>
      </c>
      <c r="AY1207" s="44">
        <f t="shared" si="635"/>
        <v>0</v>
      </c>
      <c r="AZ1207" s="44">
        <f t="shared" si="636"/>
        <v>0</v>
      </c>
      <c r="BA1207" s="44">
        <f t="shared" si="647"/>
        <v>0</v>
      </c>
      <c r="BB1207" s="44">
        <f t="shared" si="637"/>
        <v>0</v>
      </c>
      <c r="BC1207" s="44">
        <f t="shared" si="638"/>
        <v>0</v>
      </c>
      <c r="BD1207" s="44">
        <f t="shared" si="639"/>
        <v>0</v>
      </c>
      <c r="BE1207" s="45">
        <f t="shared" si="640"/>
        <v>46.96</v>
      </c>
      <c r="BF1207" s="46"/>
      <c r="BG1207" s="47">
        <f t="shared" si="641"/>
        <v>36</v>
      </c>
      <c r="BH1207" s="47">
        <f t="shared" si="642"/>
        <v>1</v>
      </c>
      <c r="BI1207" s="47">
        <f t="shared" si="643"/>
        <v>10.96</v>
      </c>
      <c r="BJ1207" s="48">
        <f t="shared" si="644"/>
        <v>0</v>
      </c>
      <c r="BK1207" s="48">
        <f t="shared" si="645"/>
        <v>0</v>
      </c>
      <c r="BL1207" s="48">
        <f t="shared" si="646"/>
        <v>0</v>
      </c>
      <c r="BN1207" s="2"/>
      <c r="BO1207" s="2"/>
    </row>
    <row r="1208" spans="1:67" ht="30" customHeight="1">
      <c r="A1208" s="29" t="str">
        <f t="shared" si="614"/>
        <v>Д</v>
      </c>
      <c r="B1208" s="29" t="str">
        <f t="shared" si="615"/>
        <v>Б</v>
      </c>
      <c r="C1208" s="67" t="s">
        <v>227</v>
      </c>
      <c r="D1208" s="31" t="str">
        <f t="shared" si="616"/>
        <v>'02.03.00</v>
      </c>
      <c r="E1208" s="32" t="str">
        <f t="shared" si="617"/>
        <v>Компьютерные и информационные науки (УГСН)</v>
      </c>
      <c r="F1208" s="33" t="s">
        <v>74</v>
      </c>
      <c r="G1208" s="33" t="s">
        <v>75</v>
      </c>
      <c r="H1208" s="34" t="s">
        <v>317</v>
      </c>
      <c r="I1208" s="34"/>
      <c r="J1208" s="35" t="s">
        <v>318</v>
      </c>
      <c r="K1208" s="36">
        <v>1</v>
      </c>
      <c r="L1208" s="36">
        <v>18</v>
      </c>
      <c r="M1208" s="37" t="s">
        <v>108</v>
      </c>
      <c r="N1208" s="36"/>
      <c r="O1208" s="36">
        <v>2</v>
      </c>
      <c r="P1208" s="36"/>
      <c r="Q1208" s="37" t="s">
        <v>85</v>
      </c>
      <c r="R1208" s="36"/>
      <c r="S1208" s="36"/>
      <c r="T1208" s="36"/>
      <c r="U1208" s="36"/>
      <c r="V1208" s="36"/>
      <c r="W1208" s="39" t="str">
        <f t="shared" si="618"/>
        <v>НКАбд</v>
      </c>
      <c r="X1208" s="36" t="s">
        <v>127</v>
      </c>
      <c r="Y1208" s="36">
        <v>1</v>
      </c>
      <c r="Z1208" s="36">
        <v>1</v>
      </c>
      <c r="AA1208" s="60">
        <f t="shared" si="619"/>
        <v>11</v>
      </c>
      <c r="AB1208" s="49">
        <v>7</v>
      </c>
      <c r="AC1208" s="49">
        <v>4</v>
      </c>
      <c r="AD1208" s="40">
        <f t="shared" si="649"/>
        <v>12</v>
      </c>
      <c r="AE1208" s="41">
        <f t="shared" si="621"/>
        <v>0.91666666666666663</v>
      </c>
      <c r="AF1208" s="41">
        <f t="shared" si="622"/>
        <v>0.91666666666666663</v>
      </c>
      <c r="AG1208" s="42" t="s">
        <v>93</v>
      </c>
      <c r="AH1208" s="37" t="s">
        <v>81</v>
      </c>
      <c r="AI1208" s="37" t="s">
        <v>94</v>
      </c>
      <c r="AJ1208" s="43" t="s">
        <v>327</v>
      </c>
      <c r="AK1208" s="37"/>
      <c r="AL1208" s="44">
        <f t="shared" si="623"/>
        <v>0</v>
      </c>
      <c r="AM1208" s="44">
        <f t="shared" si="624"/>
        <v>0</v>
      </c>
      <c r="AN1208" s="44">
        <f t="shared" si="625"/>
        <v>33</v>
      </c>
      <c r="AO1208" s="44">
        <f t="shared" si="626"/>
        <v>3.6300000000000003</v>
      </c>
      <c r="AP1208" s="44">
        <f t="shared" si="627"/>
        <v>5.5</v>
      </c>
      <c r="AQ1208" s="44">
        <f t="shared" si="628"/>
        <v>1</v>
      </c>
      <c r="AR1208" s="44">
        <f t="shared" si="629"/>
        <v>0</v>
      </c>
      <c r="AS1208" s="44">
        <f t="shared" si="630"/>
        <v>0</v>
      </c>
      <c r="AT1208" s="44">
        <f t="shared" si="631"/>
        <v>0</v>
      </c>
      <c r="AU1208" s="44">
        <f t="shared" si="632"/>
        <v>0</v>
      </c>
      <c r="AV1208" s="44">
        <f>IF(M1208="ПП",РПП*AA1208*(U1208/1.5),IF(M1208="ВП",ВПр*AA1208*(U1208/1.5),IF(M1208="РПА",РПА*AA1208*(U1208/1.5),IF(M1208="КПА",кпа*AA1208*(U1208/1.5),0))))</f>
        <v>0</v>
      </c>
      <c r="AW1208" s="44">
        <f t="shared" si="633"/>
        <v>0</v>
      </c>
      <c r="AX1208" s="44">
        <f t="shared" si="634"/>
        <v>0</v>
      </c>
      <c r="AY1208" s="44">
        <f t="shared" si="635"/>
        <v>0</v>
      </c>
      <c r="AZ1208" s="44">
        <f t="shared" si="636"/>
        <v>0</v>
      </c>
      <c r="BA1208" s="44">
        <f t="shared" si="647"/>
        <v>0</v>
      </c>
      <c r="BB1208" s="44">
        <f t="shared" si="637"/>
        <v>0</v>
      </c>
      <c r="BC1208" s="44">
        <f t="shared" si="638"/>
        <v>0</v>
      </c>
      <c r="BD1208" s="44">
        <f t="shared" si="639"/>
        <v>0</v>
      </c>
      <c r="BE1208" s="45">
        <f t="shared" si="640"/>
        <v>43.13</v>
      </c>
      <c r="BF1208" s="46"/>
      <c r="BG1208" s="47">
        <f t="shared" si="641"/>
        <v>33</v>
      </c>
      <c r="BH1208" s="47">
        <f t="shared" si="642"/>
        <v>1</v>
      </c>
      <c r="BI1208" s="47">
        <f t="shared" si="643"/>
        <v>10.130000000000001</v>
      </c>
      <c r="BJ1208" s="48">
        <f t="shared" si="644"/>
        <v>0</v>
      </c>
      <c r="BK1208" s="48">
        <f t="shared" si="645"/>
        <v>0</v>
      </c>
      <c r="BL1208" s="48">
        <f t="shared" si="646"/>
        <v>0</v>
      </c>
      <c r="BN1208" s="2"/>
      <c r="BO1208" s="2"/>
    </row>
    <row r="1209" spans="1:67" ht="30" customHeight="1">
      <c r="A1209" s="29" t="str">
        <f t="shared" si="614"/>
        <v>Д</v>
      </c>
      <c r="B1209" s="29" t="str">
        <f t="shared" si="615"/>
        <v>Б</v>
      </c>
      <c r="C1209" s="67" t="s">
        <v>227</v>
      </c>
      <c r="D1209" s="31" t="str">
        <f t="shared" si="616"/>
        <v>'02.03.00</v>
      </c>
      <c r="E1209" s="32" t="str">
        <f t="shared" si="617"/>
        <v>Компьютерные и информационные науки (УГСН)</v>
      </c>
      <c r="F1209" s="33" t="s">
        <v>74</v>
      </c>
      <c r="G1209" s="33" t="s">
        <v>75</v>
      </c>
      <c r="H1209" s="34" t="s">
        <v>317</v>
      </c>
      <c r="I1209" s="34"/>
      <c r="J1209" s="35" t="s">
        <v>318</v>
      </c>
      <c r="K1209" s="36">
        <v>1</v>
      </c>
      <c r="L1209" s="36">
        <v>18</v>
      </c>
      <c r="M1209" s="37" t="s">
        <v>108</v>
      </c>
      <c r="N1209" s="36"/>
      <c r="O1209" s="36">
        <v>2</v>
      </c>
      <c r="P1209" s="36"/>
      <c r="Q1209" s="37" t="s">
        <v>85</v>
      </c>
      <c r="R1209" s="36"/>
      <c r="S1209" s="36"/>
      <c r="T1209" s="36"/>
      <c r="U1209" s="36"/>
      <c r="V1209" s="36"/>
      <c r="W1209" s="39" t="str">
        <f t="shared" si="618"/>
        <v>НКАбд</v>
      </c>
      <c r="X1209" s="36" t="s">
        <v>128</v>
      </c>
      <c r="Y1209" s="36">
        <v>1</v>
      </c>
      <c r="Z1209" s="36">
        <v>1</v>
      </c>
      <c r="AA1209" s="60">
        <f t="shared" si="619"/>
        <v>11</v>
      </c>
      <c r="AB1209" s="49">
        <v>7</v>
      </c>
      <c r="AC1209" s="49">
        <v>4</v>
      </c>
      <c r="AD1209" s="40">
        <f t="shared" si="649"/>
        <v>12</v>
      </c>
      <c r="AE1209" s="41">
        <f t="shared" si="621"/>
        <v>0.91666666666666663</v>
      </c>
      <c r="AF1209" s="41">
        <f t="shared" si="622"/>
        <v>0.91666666666666663</v>
      </c>
      <c r="AG1209" s="42" t="s">
        <v>93</v>
      </c>
      <c r="AH1209" s="37" t="s">
        <v>81</v>
      </c>
      <c r="AI1209" s="37" t="s">
        <v>94</v>
      </c>
      <c r="AJ1209" s="43" t="s">
        <v>327</v>
      </c>
      <c r="AK1209" s="37"/>
      <c r="AL1209" s="44">
        <f t="shared" si="623"/>
        <v>0</v>
      </c>
      <c r="AM1209" s="44">
        <f t="shared" si="624"/>
        <v>0</v>
      </c>
      <c r="AN1209" s="44">
        <f t="shared" si="625"/>
        <v>33</v>
      </c>
      <c r="AO1209" s="44">
        <f t="shared" si="626"/>
        <v>3.6300000000000003</v>
      </c>
      <c r="AP1209" s="44">
        <f t="shared" si="627"/>
        <v>5.5</v>
      </c>
      <c r="AQ1209" s="44">
        <f t="shared" si="628"/>
        <v>1</v>
      </c>
      <c r="AR1209" s="44">
        <f t="shared" si="629"/>
        <v>0</v>
      </c>
      <c r="AS1209" s="44">
        <f t="shared" si="630"/>
        <v>0</v>
      </c>
      <c r="AT1209" s="44">
        <f t="shared" si="631"/>
        <v>0</v>
      </c>
      <c r="AU1209" s="44">
        <f t="shared" si="632"/>
        <v>0</v>
      </c>
      <c r="AV1209" s="44">
        <f>IF(M1209="ПП",РПП*AA1209*(U1209/1.5),IF(M1209="ВП",ВПр*AA1209*(U1209/1.5),IF(M1209="РПА",РПА*AA1209*(U1209/1.5),IF(M1209="КПА",кпа*AA1209*(U1209/1.5),0))))</f>
        <v>0</v>
      </c>
      <c r="AW1209" s="44">
        <f t="shared" si="633"/>
        <v>0</v>
      </c>
      <c r="AX1209" s="44">
        <f t="shared" si="634"/>
        <v>0</v>
      </c>
      <c r="AY1209" s="44">
        <f t="shared" si="635"/>
        <v>0</v>
      </c>
      <c r="AZ1209" s="44">
        <f t="shared" si="636"/>
        <v>0</v>
      </c>
      <c r="BA1209" s="44">
        <f t="shared" si="647"/>
        <v>0</v>
      </c>
      <c r="BB1209" s="44">
        <f t="shared" si="637"/>
        <v>0</v>
      </c>
      <c r="BC1209" s="44">
        <f t="shared" si="638"/>
        <v>0</v>
      </c>
      <c r="BD1209" s="44">
        <f t="shared" si="639"/>
        <v>0</v>
      </c>
      <c r="BE1209" s="45">
        <f t="shared" si="640"/>
        <v>43.13</v>
      </c>
      <c r="BF1209" s="46"/>
      <c r="BG1209" s="47">
        <f t="shared" si="641"/>
        <v>33</v>
      </c>
      <c r="BH1209" s="47">
        <f t="shared" si="642"/>
        <v>1</v>
      </c>
      <c r="BI1209" s="47">
        <f t="shared" si="643"/>
        <v>10.130000000000001</v>
      </c>
      <c r="BJ1209" s="48">
        <f t="shared" si="644"/>
        <v>0</v>
      </c>
      <c r="BK1209" s="48">
        <f t="shared" si="645"/>
        <v>0</v>
      </c>
      <c r="BL1209" s="48">
        <f t="shared" si="646"/>
        <v>0</v>
      </c>
      <c r="BN1209" s="2"/>
      <c r="BO1209" s="2"/>
    </row>
    <row r="1210" spans="1:67" ht="30" customHeight="1">
      <c r="A1210" s="29" t="str">
        <f t="shared" si="614"/>
        <v>Д</v>
      </c>
      <c r="B1210" s="29" t="str">
        <f t="shared" si="615"/>
        <v>Б</v>
      </c>
      <c r="C1210" s="67" t="s">
        <v>227</v>
      </c>
      <c r="D1210" s="31" t="str">
        <f t="shared" si="616"/>
        <v>'02.03.00</v>
      </c>
      <c r="E1210" s="32" t="str">
        <f t="shared" si="617"/>
        <v>Компьютерные и информационные науки (УГСН)</v>
      </c>
      <c r="F1210" s="33" t="s">
        <v>74</v>
      </c>
      <c r="G1210" s="33" t="s">
        <v>75</v>
      </c>
      <c r="H1210" s="34" t="s">
        <v>317</v>
      </c>
      <c r="I1210" s="64"/>
      <c r="J1210" s="65" t="s">
        <v>318</v>
      </c>
      <c r="K1210" s="36">
        <v>1</v>
      </c>
      <c r="L1210" s="36">
        <v>18</v>
      </c>
      <c r="M1210" s="37" t="s">
        <v>108</v>
      </c>
      <c r="N1210" s="38"/>
      <c r="O1210" s="38">
        <v>2</v>
      </c>
      <c r="P1210" s="38"/>
      <c r="Q1210" s="37" t="s">
        <v>85</v>
      </c>
      <c r="R1210" s="38"/>
      <c r="S1210" s="38"/>
      <c r="T1210" s="38"/>
      <c r="U1210" s="38"/>
      <c r="V1210" s="38"/>
      <c r="W1210" s="39" t="str">
        <f t="shared" si="618"/>
        <v>НКАбд</v>
      </c>
      <c r="X1210" s="36" t="s">
        <v>128</v>
      </c>
      <c r="Y1210" s="36">
        <v>1</v>
      </c>
      <c r="Z1210" s="36">
        <v>1</v>
      </c>
      <c r="AA1210" s="60">
        <f t="shared" si="619"/>
        <v>11</v>
      </c>
      <c r="AB1210" s="49">
        <v>7</v>
      </c>
      <c r="AC1210" s="49">
        <v>4</v>
      </c>
      <c r="AD1210" s="40">
        <f t="shared" si="649"/>
        <v>12</v>
      </c>
      <c r="AE1210" s="41">
        <f t="shared" si="621"/>
        <v>0.91666666666666663</v>
      </c>
      <c r="AF1210" s="41">
        <f t="shared" si="622"/>
        <v>0.91666666666666663</v>
      </c>
      <c r="AG1210" s="42" t="s">
        <v>93</v>
      </c>
      <c r="AH1210" s="37" t="s">
        <v>139</v>
      </c>
      <c r="AI1210" s="37" t="s">
        <v>82</v>
      </c>
      <c r="AJ1210" s="43" t="s">
        <v>321</v>
      </c>
      <c r="AK1210" s="37"/>
      <c r="AL1210" s="44">
        <f t="shared" si="623"/>
        <v>0</v>
      </c>
      <c r="AM1210" s="44">
        <f t="shared" si="624"/>
        <v>0</v>
      </c>
      <c r="AN1210" s="44">
        <f t="shared" si="625"/>
        <v>33</v>
      </c>
      <c r="AO1210" s="44">
        <f t="shared" si="626"/>
        <v>3.6300000000000003</v>
      </c>
      <c r="AP1210" s="44">
        <f t="shared" si="627"/>
        <v>5.5</v>
      </c>
      <c r="AQ1210" s="44">
        <f t="shared" si="628"/>
        <v>1</v>
      </c>
      <c r="AR1210" s="44">
        <f t="shared" si="629"/>
        <v>0</v>
      </c>
      <c r="AS1210" s="44">
        <f t="shared" si="630"/>
        <v>0</v>
      </c>
      <c r="AT1210" s="44">
        <f t="shared" si="631"/>
        <v>0</v>
      </c>
      <c r="AU1210" s="44">
        <f t="shared" si="632"/>
        <v>0</v>
      </c>
      <c r="AV1210" s="44">
        <f>IF(M1210="ПП",РПП*AA1210*(U1210/1.5),IF(M1210="ВП",ВПр*AA1210*(U1210/1.5),IF(M1210="РПА",РПА*AA1210*(U1210/1.5),IF(M1210="КПА",кпа*AA1210*(U1210/1.5),0))))</f>
        <v>0</v>
      </c>
      <c r="AW1210" s="44">
        <f t="shared" si="633"/>
        <v>0</v>
      </c>
      <c r="AX1210" s="44">
        <f t="shared" si="634"/>
        <v>0</v>
      </c>
      <c r="AY1210" s="44">
        <f t="shared" si="635"/>
        <v>0</v>
      </c>
      <c r="AZ1210" s="44">
        <f t="shared" si="636"/>
        <v>0</v>
      </c>
      <c r="BA1210" s="44">
        <f t="shared" si="647"/>
        <v>0</v>
      </c>
      <c r="BB1210" s="44">
        <f t="shared" si="637"/>
        <v>0</v>
      </c>
      <c r="BC1210" s="44">
        <f t="shared" si="638"/>
        <v>0</v>
      </c>
      <c r="BD1210" s="44">
        <f t="shared" si="639"/>
        <v>0</v>
      </c>
      <c r="BE1210" s="45">
        <f t="shared" si="640"/>
        <v>43.13</v>
      </c>
      <c r="BF1210" s="46"/>
      <c r="BG1210" s="47">
        <f t="shared" si="641"/>
        <v>33</v>
      </c>
      <c r="BH1210" s="47">
        <f t="shared" si="642"/>
        <v>1</v>
      </c>
      <c r="BI1210" s="47">
        <f t="shared" si="643"/>
        <v>10.130000000000001</v>
      </c>
      <c r="BJ1210" s="48">
        <f t="shared" si="644"/>
        <v>0</v>
      </c>
      <c r="BK1210" s="48">
        <f t="shared" si="645"/>
        <v>0</v>
      </c>
      <c r="BL1210" s="48">
        <f t="shared" si="646"/>
        <v>0</v>
      </c>
      <c r="BN1210" s="2"/>
      <c r="BO1210" s="2"/>
    </row>
    <row r="1211" spans="1:67" ht="30" customHeight="1">
      <c r="A1211" s="29" t="str">
        <f t="shared" si="614"/>
        <v>Д</v>
      </c>
      <c r="B1211" s="29" t="str">
        <f t="shared" si="615"/>
        <v>Б</v>
      </c>
      <c r="C1211" s="67" t="s">
        <v>227</v>
      </c>
      <c r="D1211" s="31" t="str">
        <f t="shared" si="616"/>
        <v>'02.03.00</v>
      </c>
      <c r="E1211" s="32" t="str">
        <f t="shared" si="617"/>
        <v>Компьютерные и информационные науки (УГСН)</v>
      </c>
      <c r="F1211" s="33" t="s">
        <v>74</v>
      </c>
      <c r="G1211" s="33" t="s">
        <v>75</v>
      </c>
      <c r="H1211" s="34" t="s">
        <v>317</v>
      </c>
      <c r="I1211" s="34"/>
      <c r="J1211" s="35" t="s">
        <v>318</v>
      </c>
      <c r="K1211" s="36">
        <v>1</v>
      </c>
      <c r="L1211" s="36">
        <v>18</v>
      </c>
      <c r="M1211" s="37" t="s">
        <v>108</v>
      </c>
      <c r="N1211" s="36"/>
      <c r="O1211" s="36">
        <v>2</v>
      </c>
      <c r="P1211" s="36"/>
      <c r="Q1211" s="37" t="s">
        <v>85</v>
      </c>
      <c r="R1211" s="36"/>
      <c r="S1211" s="36"/>
      <c r="T1211" s="36"/>
      <c r="U1211" s="36"/>
      <c r="V1211" s="36"/>
      <c r="W1211" s="39" t="str">
        <f t="shared" si="618"/>
        <v>НКАбд</v>
      </c>
      <c r="X1211" s="36" t="s">
        <v>216</v>
      </c>
      <c r="Y1211" s="36">
        <v>1</v>
      </c>
      <c r="Z1211" s="36">
        <v>1</v>
      </c>
      <c r="AA1211" s="60">
        <f t="shared" si="619"/>
        <v>12</v>
      </c>
      <c r="AB1211" s="49">
        <v>7</v>
      </c>
      <c r="AC1211" s="68">
        <v>5</v>
      </c>
      <c r="AD1211" s="40">
        <f t="shared" si="649"/>
        <v>12</v>
      </c>
      <c r="AE1211" s="41">
        <f t="shared" si="621"/>
        <v>1</v>
      </c>
      <c r="AF1211" s="41">
        <f t="shared" si="622"/>
        <v>1</v>
      </c>
      <c r="AG1211" s="42" t="s">
        <v>93</v>
      </c>
      <c r="AH1211" s="37" t="s">
        <v>139</v>
      </c>
      <c r="AI1211" s="37" t="s">
        <v>82</v>
      </c>
      <c r="AJ1211" s="43" t="s">
        <v>321</v>
      </c>
      <c r="AK1211" s="37"/>
      <c r="AL1211" s="44">
        <f t="shared" si="623"/>
        <v>0</v>
      </c>
      <c r="AM1211" s="44">
        <f t="shared" si="624"/>
        <v>0</v>
      </c>
      <c r="AN1211" s="44">
        <f t="shared" si="625"/>
        <v>36</v>
      </c>
      <c r="AO1211" s="44">
        <f t="shared" si="626"/>
        <v>3.96</v>
      </c>
      <c r="AP1211" s="44">
        <f t="shared" si="627"/>
        <v>6</v>
      </c>
      <c r="AQ1211" s="44">
        <f t="shared" si="628"/>
        <v>1</v>
      </c>
      <c r="AR1211" s="44">
        <f t="shared" si="629"/>
        <v>0</v>
      </c>
      <c r="AS1211" s="44">
        <f t="shared" si="630"/>
        <v>0</v>
      </c>
      <c r="AT1211" s="44">
        <f t="shared" si="631"/>
        <v>0</v>
      </c>
      <c r="AU1211" s="44">
        <f t="shared" si="632"/>
        <v>0</v>
      </c>
      <c r="AV1211" s="44">
        <f>IF(M1211="ПП",РПП*AA1211*(U1211/1.5),IF(M1211="ВП",ВПр*AA1211*(U1211/1.5),IF(M1211="РПА",РПА*AA1211*(U1211/1.5),IF(M1211="КПА",кпа*AA1211*(U1211/1.5),0))))</f>
        <v>0</v>
      </c>
      <c r="AW1211" s="44">
        <f t="shared" si="633"/>
        <v>0</v>
      </c>
      <c r="AX1211" s="44">
        <f t="shared" si="634"/>
        <v>0</v>
      </c>
      <c r="AY1211" s="44">
        <f t="shared" si="635"/>
        <v>0</v>
      </c>
      <c r="AZ1211" s="44">
        <f t="shared" si="636"/>
        <v>0</v>
      </c>
      <c r="BA1211" s="44">
        <f t="shared" si="647"/>
        <v>0</v>
      </c>
      <c r="BB1211" s="44">
        <f t="shared" si="637"/>
        <v>0</v>
      </c>
      <c r="BC1211" s="44">
        <f t="shared" si="638"/>
        <v>0</v>
      </c>
      <c r="BD1211" s="44">
        <f t="shared" si="639"/>
        <v>0</v>
      </c>
      <c r="BE1211" s="45">
        <f t="shared" si="640"/>
        <v>46.96</v>
      </c>
      <c r="BF1211" s="46"/>
      <c r="BG1211" s="47">
        <f t="shared" si="641"/>
        <v>36</v>
      </c>
      <c r="BH1211" s="47">
        <f t="shared" si="642"/>
        <v>1</v>
      </c>
      <c r="BI1211" s="47">
        <f t="shared" si="643"/>
        <v>10.96</v>
      </c>
      <c r="BJ1211" s="48">
        <f t="shared" si="644"/>
        <v>0</v>
      </c>
      <c r="BK1211" s="48">
        <f t="shared" si="645"/>
        <v>0</v>
      </c>
      <c r="BL1211" s="48">
        <f t="shared" si="646"/>
        <v>0</v>
      </c>
      <c r="BN1211" s="2"/>
      <c r="BO1211" s="2"/>
    </row>
    <row r="1212" spans="1:67" ht="30" customHeight="1">
      <c r="A1212" s="29" t="str">
        <f t="shared" si="614"/>
        <v>Д</v>
      </c>
      <c r="B1212" s="29" t="str">
        <f t="shared" si="615"/>
        <v>Б</v>
      </c>
      <c r="C1212" s="67" t="s">
        <v>227</v>
      </c>
      <c r="D1212" s="31" t="str">
        <f t="shared" si="616"/>
        <v>'02.03.00</v>
      </c>
      <c r="E1212" s="32" t="str">
        <f t="shared" si="617"/>
        <v>Компьютерные и информационные науки (УГСН)</v>
      </c>
      <c r="F1212" s="33" t="s">
        <v>74</v>
      </c>
      <c r="G1212" s="33" t="s">
        <v>75</v>
      </c>
      <c r="H1212" s="34" t="s">
        <v>317</v>
      </c>
      <c r="I1212" s="34"/>
      <c r="J1212" s="35" t="s">
        <v>318</v>
      </c>
      <c r="K1212" s="36">
        <v>1</v>
      </c>
      <c r="L1212" s="36">
        <v>18</v>
      </c>
      <c r="M1212" s="37" t="s">
        <v>108</v>
      </c>
      <c r="N1212" s="36"/>
      <c r="O1212" s="36">
        <v>2</v>
      </c>
      <c r="P1212" s="36"/>
      <c r="Q1212" s="37" t="s">
        <v>85</v>
      </c>
      <c r="R1212" s="36"/>
      <c r="S1212" s="36"/>
      <c r="T1212" s="36"/>
      <c r="U1212" s="36"/>
      <c r="V1212" s="36"/>
      <c r="W1212" s="39" t="str">
        <f t="shared" si="618"/>
        <v>НКАбд</v>
      </c>
      <c r="X1212" s="36" t="s">
        <v>216</v>
      </c>
      <c r="Y1212" s="36">
        <v>1</v>
      </c>
      <c r="Z1212" s="36">
        <v>1</v>
      </c>
      <c r="AA1212" s="60">
        <f t="shared" si="619"/>
        <v>12</v>
      </c>
      <c r="AB1212" s="49">
        <v>7</v>
      </c>
      <c r="AC1212" s="68">
        <v>5</v>
      </c>
      <c r="AD1212" s="40">
        <f t="shared" si="649"/>
        <v>12</v>
      </c>
      <c r="AE1212" s="41">
        <f t="shared" si="621"/>
        <v>1</v>
      </c>
      <c r="AF1212" s="41">
        <f t="shared" si="622"/>
        <v>1</v>
      </c>
      <c r="AG1212" s="42" t="s">
        <v>93</v>
      </c>
      <c r="AH1212" s="37" t="s">
        <v>139</v>
      </c>
      <c r="AI1212" s="37" t="s">
        <v>82</v>
      </c>
      <c r="AJ1212" s="43" t="s">
        <v>322</v>
      </c>
      <c r="AK1212" s="37"/>
      <c r="AL1212" s="44">
        <f t="shared" si="623"/>
        <v>0</v>
      </c>
      <c r="AM1212" s="44">
        <f t="shared" si="624"/>
        <v>0</v>
      </c>
      <c r="AN1212" s="44">
        <f t="shared" si="625"/>
        <v>36</v>
      </c>
      <c r="AO1212" s="44">
        <f t="shared" si="626"/>
        <v>3.96</v>
      </c>
      <c r="AP1212" s="44">
        <f t="shared" si="627"/>
        <v>6</v>
      </c>
      <c r="AQ1212" s="44">
        <f t="shared" si="628"/>
        <v>1</v>
      </c>
      <c r="AR1212" s="44">
        <f t="shared" si="629"/>
        <v>0</v>
      </c>
      <c r="AS1212" s="44">
        <f t="shared" si="630"/>
        <v>0</v>
      </c>
      <c r="AT1212" s="44">
        <f t="shared" si="631"/>
        <v>0</v>
      </c>
      <c r="AU1212" s="44">
        <f t="shared" si="632"/>
        <v>0</v>
      </c>
      <c r="AV1212" s="44">
        <f>IF(M1212="ПП",РПП*AA1212*(U1212/1.5),IF(M1212="ВП",ВПр*AA1212*(U1212/1.5),IF(M1212="РПА",РПА*AA1212*(U1212/1.5),IF(M1212="КПА",кпа*AA1212*(U1212/1.5),0))))</f>
        <v>0</v>
      </c>
      <c r="AW1212" s="44">
        <f t="shared" si="633"/>
        <v>0</v>
      </c>
      <c r="AX1212" s="44">
        <f t="shared" si="634"/>
        <v>0</v>
      </c>
      <c r="AY1212" s="44">
        <f t="shared" si="635"/>
        <v>0</v>
      </c>
      <c r="AZ1212" s="44">
        <f t="shared" si="636"/>
        <v>0</v>
      </c>
      <c r="BA1212" s="44">
        <f t="shared" si="647"/>
        <v>0</v>
      </c>
      <c r="BB1212" s="44">
        <f t="shared" si="637"/>
        <v>0</v>
      </c>
      <c r="BC1212" s="44">
        <f t="shared" si="638"/>
        <v>0</v>
      </c>
      <c r="BD1212" s="44">
        <f t="shared" si="639"/>
        <v>0</v>
      </c>
      <c r="BE1212" s="45">
        <f t="shared" si="640"/>
        <v>46.96</v>
      </c>
      <c r="BF1212" s="46"/>
      <c r="BG1212" s="47">
        <f t="shared" si="641"/>
        <v>36</v>
      </c>
      <c r="BH1212" s="47">
        <f t="shared" si="642"/>
        <v>1</v>
      </c>
      <c r="BI1212" s="47">
        <f t="shared" si="643"/>
        <v>10.96</v>
      </c>
      <c r="BJ1212" s="48">
        <f t="shared" si="644"/>
        <v>0</v>
      </c>
      <c r="BK1212" s="48">
        <f t="shared" si="645"/>
        <v>0</v>
      </c>
      <c r="BL1212" s="48">
        <f t="shared" si="646"/>
        <v>0</v>
      </c>
      <c r="BN1212" s="2"/>
      <c r="BO1212" s="2"/>
    </row>
    <row r="1213" spans="1:67" ht="30" customHeight="1">
      <c r="A1213" s="29" t="str">
        <f t="shared" si="614"/>
        <v>Д</v>
      </c>
      <c r="B1213" s="29" t="str">
        <f t="shared" si="615"/>
        <v>Б</v>
      </c>
      <c r="C1213" s="67" t="s">
        <v>227</v>
      </c>
      <c r="D1213" s="31" t="str">
        <f t="shared" si="616"/>
        <v>'02.03.00</v>
      </c>
      <c r="E1213" s="32" t="str">
        <f t="shared" si="617"/>
        <v>Компьютерные и информационные науки (УГСН)</v>
      </c>
      <c r="F1213" s="33" t="s">
        <v>74</v>
      </c>
      <c r="G1213" s="33" t="s">
        <v>75</v>
      </c>
      <c r="H1213" s="34" t="s">
        <v>317</v>
      </c>
      <c r="I1213" s="34"/>
      <c r="J1213" s="35" t="s">
        <v>318</v>
      </c>
      <c r="K1213" s="36">
        <v>1</v>
      </c>
      <c r="L1213" s="36">
        <v>18</v>
      </c>
      <c r="M1213" s="37" t="s">
        <v>108</v>
      </c>
      <c r="N1213" s="36"/>
      <c r="O1213" s="36">
        <v>2</v>
      </c>
      <c r="P1213" s="36"/>
      <c r="Q1213" s="37" t="s">
        <v>85</v>
      </c>
      <c r="R1213" s="36"/>
      <c r="S1213" s="36"/>
      <c r="T1213" s="36"/>
      <c r="U1213" s="36"/>
      <c r="V1213" s="36"/>
      <c r="W1213" s="39" t="str">
        <f t="shared" si="618"/>
        <v>НКАбд</v>
      </c>
      <c r="X1213" s="36" t="s">
        <v>231</v>
      </c>
      <c r="Y1213" s="36">
        <v>1</v>
      </c>
      <c r="Z1213" s="36">
        <v>1</v>
      </c>
      <c r="AA1213" s="60">
        <f t="shared" si="619"/>
        <v>12</v>
      </c>
      <c r="AB1213" s="49">
        <v>7</v>
      </c>
      <c r="AC1213" s="68">
        <v>5</v>
      </c>
      <c r="AD1213" s="40">
        <f t="shared" si="649"/>
        <v>12</v>
      </c>
      <c r="AE1213" s="41">
        <f t="shared" si="621"/>
        <v>1</v>
      </c>
      <c r="AF1213" s="41">
        <f t="shared" si="622"/>
        <v>1</v>
      </c>
      <c r="AG1213" s="42" t="s">
        <v>93</v>
      </c>
      <c r="AH1213" s="37" t="s">
        <v>139</v>
      </c>
      <c r="AI1213" s="37" t="s">
        <v>82</v>
      </c>
      <c r="AJ1213" s="43" t="s">
        <v>322</v>
      </c>
      <c r="AK1213" s="37"/>
      <c r="AL1213" s="44">
        <f t="shared" si="623"/>
        <v>0</v>
      </c>
      <c r="AM1213" s="44">
        <f t="shared" si="624"/>
        <v>0</v>
      </c>
      <c r="AN1213" s="44">
        <f t="shared" si="625"/>
        <v>36</v>
      </c>
      <c r="AO1213" s="44">
        <f t="shared" si="626"/>
        <v>3.96</v>
      </c>
      <c r="AP1213" s="44">
        <f t="shared" si="627"/>
        <v>6</v>
      </c>
      <c r="AQ1213" s="44">
        <f t="shared" si="628"/>
        <v>1</v>
      </c>
      <c r="AR1213" s="44">
        <f t="shared" si="629"/>
        <v>0</v>
      </c>
      <c r="AS1213" s="44">
        <f t="shared" si="630"/>
        <v>0</v>
      </c>
      <c r="AT1213" s="44">
        <f t="shared" si="631"/>
        <v>0</v>
      </c>
      <c r="AU1213" s="44">
        <f t="shared" si="632"/>
        <v>0</v>
      </c>
      <c r="AV1213" s="44">
        <f>IF(M1213="ПП",РПП*AA1213*(U1213/1.5),IF(M1213="ВП",ВПр*AA1213*(U1213/1.5),IF(M1213="РПА",РПА*AA1213*(U1213/1.5),IF(M1213="КПА",кпа*AA1213*(U1213/1.5),0))))</f>
        <v>0</v>
      </c>
      <c r="AW1213" s="44">
        <f t="shared" si="633"/>
        <v>0</v>
      </c>
      <c r="AX1213" s="44">
        <f t="shared" si="634"/>
        <v>0</v>
      </c>
      <c r="AY1213" s="44">
        <f t="shared" si="635"/>
        <v>0</v>
      </c>
      <c r="AZ1213" s="44">
        <f t="shared" si="636"/>
        <v>0</v>
      </c>
      <c r="BA1213" s="44">
        <f t="shared" si="647"/>
        <v>0</v>
      </c>
      <c r="BB1213" s="44">
        <f t="shared" si="637"/>
        <v>0</v>
      </c>
      <c r="BC1213" s="44">
        <f t="shared" si="638"/>
        <v>0</v>
      </c>
      <c r="BD1213" s="44">
        <f t="shared" si="639"/>
        <v>0</v>
      </c>
      <c r="BE1213" s="45">
        <f t="shared" si="640"/>
        <v>46.96</v>
      </c>
      <c r="BF1213" s="46"/>
      <c r="BG1213" s="47">
        <f t="shared" si="641"/>
        <v>36</v>
      </c>
      <c r="BH1213" s="47">
        <f t="shared" si="642"/>
        <v>1</v>
      </c>
      <c r="BI1213" s="47">
        <f t="shared" si="643"/>
        <v>10.96</v>
      </c>
      <c r="BJ1213" s="48">
        <f t="shared" si="644"/>
        <v>0</v>
      </c>
      <c r="BK1213" s="48">
        <f t="shared" si="645"/>
        <v>0</v>
      </c>
      <c r="BL1213" s="48">
        <f t="shared" si="646"/>
        <v>0</v>
      </c>
      <c r="BN1213" s="2"/>
      <c r="BO1213" s="2"/>
    </row>
    <row r="1214" spans="1:67" ht="30" customHeight="1">
      <c r="A1214" s="29" t="str">
        <f t="shared" si="614"/>
        <v>Д</v>
      </c>
      <c r="B1214" s="29" t="str">
        <f t="shared" si="615"/>
        <v>Б</v>
      </c>
      <c r="C1214" s="67" t="s">
        <v>227</v>
      </c>
      <c r="D1214" s="31" t="str">
        <f t="shared" si="616"/>
        <v>'02.03.00</v>
      </c>
      <c r="E1214" s="32" t="str">
        <f t="shared" si="617"/>
        <v>Компьютерные и информационные науки (УГСН)</v>
      </c>
      <c r="F1214" s="33" t="s">
        <v>74</v>
      </c>
      <c r="G1214" s="33" t="s">
        <v>75</v>
      </c>
      <c r="H1214" s="34" t="s">
        <v>317</v>
      </c>
      <c r="I1214" s="64"/>
      <c r="J1214" s="65" t="s">
        <v>318</v>
      </c>
      <c r="K1214" s="36">
        <v>1</v>
      </c>
      <c r="L1214" s="36">
        <v>18</v>
      </c>
      <c r="M1214" s="37" t="s">
        <v>108</v>
      </c>
      <c r="N1214" s="38"/>
      <c r="O1214" s="38">
        <v>2</v>
      </c>
      <c r="P1214" s="38"/>
      <c r="Q1214" s="37" t="s">
        <v>85</v>
      </c>
      <c r="R1214" s="38"/>
      <c r="S1214" s="38"/>
      <c r="T1214" s="38"/>
      <c r="U1214" s="38"/>
      <c r="V1214" s="38"/>
      <c r="W1214" s="39" t="str">
        <f t="shared" si="618"/>
        <v>НКАбд</v>
      </c>
      <c r="X1214" s="36" t="s">
        <v>231</v>
      </c>
      <c r="Y1214" s="36">
        <v>1</v>
      </c>
      <c r="Z1214" s="36">
        <v>1</v>
      </c>
      <c r="AA1214" s="60">
        <f t="shared" si="619"/>
        <v>12</v>
      </c>
      <c r="AB1214" s="49">
        <v>7</v>
      </c>
      <c r="AC1214" s="68">
        <v>5</v>
      </c>
      <c r="AD1214" s="40">
        <f t="shared" si="649"/>
        <v>12</v>
      </c>
      <c r="AE1214" s="41">
        <f t="shared" si="621"/>
        <v>1</v>
      </c>
      <c r="AF1214" s="41">
        <f t="shared" si="622"/>
        <v>1</v>
      </c>
      <c r="AG1214" s="42" t="s">
        <v>93</v>
      </c>
      <c r="AH1214" s="37" t="s">
        <v>139</v>
      </c>
      <c r="AI1214" s="37" t="s">
        <v>82</v>
      </c>
      <c r="AJ1214" s="43" t="s">
        <v>362</v>
      </c>
      <c r="AK1214" s="37"/>
      <c r="AL1214" s="44">
        <f t="shared" si="623"/>
        <v>0</v>
      </c>
      <c r="AM1214" s="44">
        <f t="shared" si="624"/>
        <v>0</v>
      </c>
      <c r="AN1214" s="44">
        <f t="shared" si="625"/>
        <v>36</v>
      </c>
      <c r="AO1214" s="44">
        <f t="shared" si="626"/>
        <v>3.96</v>
      </c>
      <c r="AP1214" s="44">
        <f t="shared" si="627"/>
        <v>6</v>
      </c>
      <c r="AQ1214" s="44">
        <f t="shared" si="628"/>
        <v>1</v>
      </c>
      <c r="AR1214" s="44">
        <f t="shared" si="629"/>
        <v>0</v>
      </c>
      <c r="AS1214" s="44">
        <f t="shared" si="630"/>
        <v>0</v>
      </c>
      <c r="AT1214" s="44">
        <f t="shared" si="631"/>
        <v>0</v>
      </c>
      <c r="AU1214" s="44">
        <f t="shared" si="632"/>
        <v>0</v>
      </c>
      <c r="AV1214" s="44">
        <f>IF(M1214="ПП",РПП*AA1214*(U1214/1.5),IF(M1214="ВП",ВПр*AA1214*(U1214/1.5),IF(M1214="РПА",РПА*AA1214*(U1214/1.5),IF(M1214="КПА",кпа*AA1214*(U1214/1.5),0))))</f>
        <v>0</v>
      </c>
      <c r="AW1214" s="44">
        <f t="shared" si="633"/>
        <v>0</v>
      </c>
      <c r="AX1214" s="44">
        <f t="shared" si="634"/>
        <v>0</v>
      </c>
      <c r="AY1214" s="44">
        <f t="shared" si="635"/>
        <v>0</v>
      </c>
      <c r="AZ1214" s="44">
        <f t="shared" si="636"/>
        <v>0</v>
      </c>
      <c r="BA1214" s="44">
        <f t="shared" si="647"/>
        <v>0</v>
      </c>
      <c r="BB1214" s="44">
        <f t="shared" si="637"/>
        <v>0</v>
      </c>
      <c r="BC1214" s="44">
        <f t="shared" si="638"/>
        <v>0</v>
      </c>
      <c r="BD1214" s="44">
        <f t="shared" si="639"/>
        <v>0</v>
      </c>
      <c r="BE1214" s="45">
        <f t="shared" si="640"/>
        <v>46.96</v>
      </c>
      <c r="BF1214" s="46"/>
      <c r="BG1214" s="47">
        <f t="shared" si="641"/>
        <v>36</v>
      </c>
      <c r="BH1214" s="47">
        <f t="shared" si="642"/>
        <v>1</v>
      </c>
      <c r="BI1214" s="47">
        <f t="shared" si="643"/>
        <v>10.96</v>
      </c>
      <c r="BJ1214" s="48">
        <f t="shared" si="644"/>
        <v>0</v>
      </c>
      <c r="BK1214" s="48">
        <f t="shared" si="645"/>
        <v>0</v>
      </c>
      <c r="BL1214" s="48">
        <f t="shared" si="646"/>
        <v>0</v>
      </c>
      <c r="BN1214" s="2"/>
      <c r="BO1214" s="2"/>
    </row>
    <row r="1215" spans="1:67" ht="30" customHeight="1">
      <c r="A1215" s="29" t="str">
        <f t="shared" si="614"/>
        <v>Д</v>
      </c>
      <c r="B1215" s="29" t="str">
        <f t="shared" si="615"/>
        <v>Б</v>
      </c>
      <c r="C1215" s="67" t="s">
        <v>227</v>
      </c>
      <c r="D1215" s="31" t="str">
        <f t="shared" si="616"/>
        <v>'02.03.00</v>
      </c>
      <c r="E1215" s="32" t="str">
        <f t="shared" si="617"/>
        <v>Компьютерные и информационные науки (УГСН)</v>
      </c>
      <c r="F1215" s="33" t="s">
        <v>74</v>
      </c>
      <c r="G1215" s="33" t="s">
        <v>75</v>
      </c>
      <c r="H1215" s="34" t="s">
        <v>317</v>
      </c>
      <c r="I1215" s="64"/>
      <c r="J1215" s="65" t="s">
        <v>318</v>
      </c>
      <c r="K1215" s="36">
        <v>1</v>
      </c>
      <c r="L1215" s="36">
        <v>18</v>
      </c>
      <c r="M1215" s="37" t="s">
        <v>108</v>
      </c>
      <c r="N1215" s="38"/>
      <c r="O1215" s="38">
        <v>2</v>
      </c>
      <c r="P1215" s="38"/>
      <c r="Q1215" s="37" t="s">
        <v>85</v>
      </c>
      <c r="R1215" s="38"/>
      <c r="S1215" s="38"/>
      <c r="T1215" s="38"/>
      <c r="U1215" s="38"/>
      <c r="V1215" s="38"/>
      <c r="W1215" s="39" t="str">
        <f t="shared" si="618"/>
        <v>НКАбд</v>
      </c>
      <c r="X1215" s="36" t="s">
        <v>232</v>
      </c>
      <c r="Y1215" s="36">
        <v>1</v>
      </c>
      <c r="Z1215" s="36">
        <v>2</v>
      </c>
      <c r="AA1215" s="60">
        <f t="shared" si="619"/>
        <v>12</v>
      </c>
      <c r="AB1215" s="49">
        <v>7</v>
      </c>
      <c r="AC1215" s="68">
        <v>5</v>
      </c>
      <c r="AD1215" s="40">
        <f t="shared" si="649"/>
        <v>12</v>
      </c>
      <c r="AE1215" s="41">
        <f t="shared" si="621"/>
        <v>1</v>
      </c>
      <c r="AF1215" s="41">
        <f t="shared" si="622"/>
        <v>1</v>
      </c>
      <c r="AG1215" s="42" t="s">
        <v>93</v>
      </c>
      <c r="AH1215" s="37" t="s">
        <v>139</v>
      </c>
      <c r="AI1215" s="37" t="s">
        <v>82</v>
      </c>
      <c r="AJ1215" s="43" t="s">
        <v>362</v>
      </c>
      <c r="AK1215" s="37"/>
      <c r="AL1215" s="44">
        <f t="shared" si="623"/>
        <v>0</v>
      </c>
      <c r="AM1215" s="44">
        <f t="shared" si="624"/>
        <v>0</v>
      </c>
      <c r="AN1215" s="44">
        <f t="shared" si="625"/>
        <v>36</v>
      </c>
      <c r="AO1215" s="44">
        <f t="shared" si="626"/>
        <v>3.96</v>
      </c>
      <c r="AP1215" s="44">
        <f t="shared" si="627"/>
        <v>6</v>
      </c>
      <c r="AQ1215" s="44">
        <f t="shared" si="628"/>
        <v>2</v>
      </c>
      <c r="AR1215" s="44">
        <f t="shared" si="629"/>
        <v>0</v>
      </c>
      <c r="AS1215" s="44">
        <f t="shared" si="630"/>
        <v>0</v>
      </c>
      <c r="AT1215" s="44">
        <f t="shared" si="631"/>
        <v>0</v>
      </c>
      <c r="AU1215" s="44">
        <f t="shared" si="632"/>
        <v>0</v>
      </c>
      <c r="AV1215" s="44">
        <f>IF(M1215="ПП",РПП*AA1215*(U1215/1.5),IF(M1215="ВП",ВПр*AA1215*(U1215/1.5),IF(M1215="РПА",РПА*AA1215*(U1215/1.5),IF(M1215="КПА",кпа*AA1215*(U1215/1.5),0))))</f>
        <v>0</v>
      </c>
      <c r="AW1215" s="44">
        <f t="shared" si="633"/>
        <v>0</v>
      </c>
      <c r="AX1215" s="44">
        <f t="shared" si="634"/>
        <v>0</v>
      </c>
      <c r="AY1215" s="44">
        <f t="shared" si="635"/>
        <v>0</v>
      </c>
      <c r="AZ1215" s="44">
        <f t="shared" si="636"/>
        <v>0</v>
      </c>
      <c r="BA1215" s="44">
        <f t="shared" si="647"/>
        <v>0</v>
      </c>
      <c r="BB1215" s="44">
        <f t="shared" si="637"/>
        <v>0</v>
      </c>
      <c r="BC1215" s="44">
        <f t="shared" si="638"/>
        <v>0</v>
      </c>
      <c r="BD1215" s="44">
        <f t="shared" si="639"/>
        <v>0</v>
      </c>
      <c r="BE1215" s="45">
        <f t="shared" si="640"/>
        <v>47.96</v>
      </c>
      <c r="BF1215" s="46"/>
      <c r="BG1215" s="47">
        <f t="shared" si="641"/>
        <v>36</v>
      </c>
      <c r="BH1215" s="47">
        <f t="shared" si="642"/>
        <v>1</v>
      </c>
      <c r="BI1215" s="47">
        <f t="shared" si="643"/>
        <v>11.96</v>
      </c>
      <c r="BJ1215" s="48">
        <f t="shared" si="644"/>
        <v>0</v>
      </c>
      <c r="BK1215" s="48">
        <f t="shared" si="645"/>
        <v>0</v>
      </c>
      <c r="BL1215" s="48">
        <f t="shared" si="646"/>
        <v>0</v>
      </c>
      <c r="BN1215" s="2"/>
      <c r="BO1215" s="2"/>
    </row>
    <row r="1216" spans="1:67" ht="30" customHeight="1">
      <c r="A1216" s="29" t="str">
        <f t="shared" si="614"/>
        <v>Д</v>
      </c>
      <c r="B1216" s="29" t="str">
        <f t="shared" si="615"/>
        <v>Б</v>
      </c>
      <c r="C1216" s="67" t="s">
        <v>227</v>
      </c>
      <c r="D1216" s="31" t="str">
        <f t="shared" si="616"/>
        <v>'02.03.00</v>
      </c>
      <c r="E1216" s="32" t="str">
        <f t="shared" si="617"/>
        <v>Компьютерные и информационные науки (УГСН)</v>
      </c>
      <c r="F1216" s="33" t="s">
        <v>74</v>
      </c>
      <c r="G1216" s="33" t="s">
        <v>75</v>
      </c>
      <c r="H1216" s="34" t="s">
        <v>317</v>
      </c>
      <c r="I1216" s="64"/>
      <c r="J1216" s="65" t="s">
        <v>318</v>
      </c>
      <c r="K1216" s="36">
        <v>1</v>
      </c>
      <c r="L1216" s="36">
        <v>18</v>
      </c>
      <c r="M1216" s="37" t="s">
        <v>108</v>
      </c>
      <c r="N1216" s="38"/>
      <c r="O1216" s="38">
        <v>2</v>
      </c>
      <c r="P1216" s="38"/>
      <c r="Q1216" s="37" t="s">
        <v>85</v>
      </c>
      <c r="R1216" s="38"/>
      <c r="S1216" s="38"/>
      <c r="T1216" s="38"/>
      <c r="U1216" s="38"/>
      <c r="V1216" s="38"/>
      <c r="W1216" s="39" t="str">
        <f t="shared" si="618"/>
        <v>НКАбд</v>
      </c>
      <c r="X1216" s="36" t="s">
        <v>232</v>
      </c>
      <c r="Y1216" s="36">
        <v>1</v>
      </c>
      <c r="Z1216" s="36">
        <v>2</v>
      </c>
      <c r="AA1216" s="60">
        <f t="shared" si="619"/>
        <v>12</v>
      </c>
      <c r="AB1216" s="49">
        <v>7</v>
      </c>
      <c r="AC1216" s="68">
        <v>5</v>
      </c>
      <c r="AD1216" s="40">
        <f t="shared" si="649"/>
        <v>12</v>
      </c>
      <c r="AE1216" s="41">
        <f t="shared" si="621"/>
        <v>1</v>
      </c>
      <c r="AF1216" s="41">
        <f t="shared" si="622"/>
        <v>1</v>
      </c>
      <c r="AG1216" s="42" t="s">
        <v>93</v>
      </c>
      <c r="AH1216" s="37" t="s">
        <v>139</v>
      </c>
      <c r="AI1216" s="37" t="s">
        <v>82</v>
      </c>
      <c r="AJ1216" s="43" t="s">
        <v>362</v>
      </c>
      <c r="AK1216" s="37"/>
      <c r="AL1216" s="44">
        <f t="shared" si="623"/>
        <v>0</v>
      </c>
      <c r="AM1216" s="44">
        <f t="shared" si="624"/>
        <v>0</v>
      </c>
      <c r="AN1216" s="44">
        <f t="shared" si="625"/>
        <v>36</v>
      </c>
      <c r="AO1216" s="44">
        <f t="shared" si="626"/>
        <v>3.96</v>
      </c>
      <c r="AP1216" s="44">
        <f t="shared" si="627"/>
        <v>6</v>
      </c>
      <c r="AQ1216" s="44">
        <f t="shared" si="628"/>
        <v>2</v>
      </c>
      <c r="AR1216" s="44">
        <f t="shared" si="629"/>
        <v>0</v>
      </c>
      <c r="AS1216" s="44">
        <f t="shared" si="630"/>
        <v>0</v>
      </c>
      <c r="AT1216" s="44">
        <f t="shared" si="631"/>
        <v>0</v>
      </c>
      <c r="AU1216" s="44">
        <f t="shared" si="632"/>
        <v>0</v>
      </c>
      <c r="AV1216" s="44">
        <f>IF(M1216="ПП",РПП*AA1216*(U1216/1.5),IF(M1216="ВП",ВПр*AA1216*(U1216/1.5),IF(M1216="РПА",РПА*AA1216*(U1216/1.5),IF(M1216="КПА",кпа*AA1216*(U1216/1.5),0))))</f>
        <v>0</v>
      </c>
      <c r="AW1216" s="44">
        <f t="shared" si="633"/>
        <v>0</v>
      </c>
      <c r="AX1216" s="44">
        <f t="shared" si="634"/>
        <v>0</v>
      </c>
      <c r="AY1216" s="44">
        <f t="shared" si="635"/>
        <v>0</v>
      </c>
      <c r="AZ1216" s="44">
        <f t="shared" si="636"/>
        <v>0</v>
      </c>
      <c r="BA1216" s="44">
        <f t="shared" si="647"/>
        <v>0</v>
      </c>
      <c r="BB1216" s="44">
        <f t="shared" si="637"/>
        <v>0</v>
      </c>
      <c r="BC1216" s="44">
        <f t="shared" si="638"/>
        <v>0</v>
      </c>
      <c r="BD1216" s="44">
        <f t="shared" si="639"/>
        <v>0</v>
      </c>
      <c r="BE1216" s="45">
        <f t="shared" si="640"/>
        <v>47.96</v>
      </c>
      <c r="BF1216" s="46"/>
      <c r="BG1216" s="47">
        <f t="shared" si="641"/>
        <v>36</v>
      </c>
      <c r="BH1216" s="47">
        <f t="shared" si="642"/>
        <v>1</v>
      </c>
      <c r="BI1216" s="47">
        <f t="shared" si="643"/>
        <v>11.96</v>
      </c>
      <c r="BJ1216" s="48">
        <f t="shared" si="644"/>
        <v>0</v>
      </c>
      <c r="BK1216" s="48">
        <f t="shared" si="645"/>
        <v>0</v>
      </c>
      <c r="BL1216" s="48">
        <f t="shared" si="646"/>
        <v>0</v>
      </c>
      <c r="BN1216" s="2"/>
      <c r="BO1216" s="2"/>
    </row>
    <row r="1217" spans="1:64" s="2" customFormat="1" ht="30" customHeight="1">
      <c r="A1217" s="29" t="str">
        <f t="shared" si="614"/>
        <v>Д</v>
      </c>
      <c r="B1217" s="29" t="str">
        <f t="shared" si="615"/>
        <v>Б</v>
      </c>
      <c r="C1217" s="67" t="s">
        <v>227</v>
      </c>
      <c r="D1217" s="31" t="str">
        <f t="shared" si="616"/>
        <v>'02.03.00</v>
      </c>
      <c r="E1217" s="32" t="str">
        <f t="shared" si="617"/>
        <v>Компьютерные и информационные науки (УГСН)</v>
      </c>
      <c r="F1217" s="33" t="s">
        <v>74</v>
      </c>
      <c r="G1217" s="33" t="s">
        <v>75</v>
      </c>
      <c r="H1217" s="34" t="s">
        <v>317</v>
      </c>
      <c r="I1217" s="34"/>
      <c r="J1217" s="35" t="s">
        <v>345</v>
      </c>
      <c r="K1217" s="36">
        <v>2</v>
      </c>
      <c r="L1217" s="36">
        <v>18</v>
      </c>
      <c r="M1217" s="37" t="s">
        <v>78</v>
      </c>
      <c r="N1217" s="36">
        <v>1</v>
      </c>
      <c r="O1217" s="36"/>
      <c r="P1217" s="36"/>
      <c r="Q1217" s="37" t="s">
        <v>91</v>
      </c>
      <c r="R1217" s="36"/>
      <c r="S1217" s="36"/>
      <c r="T1217" s="36"/>
      <c r="U1217" s="36"/>
      <c r="V1217" s="36"/>
      <c r="W1217" s="39" t="str">
        <f t="shared" si="618"/>
        <v>НКАбд</v>
      </c>
      <c r="X1217" s="36" t="s">
        <v>361</v>
      </c>
      <c r="Y1217" s="36">
        <v>12</v>
      </c>
      <c r="Z1217" s="36">
        <v>6</v>
      </c>
      <c r="AA1217" s="60">
        <f t="shared" si="619"/>
        <v>141</v>
      </c>
      <c r="AB1217" s="36">
        <v>87</v>
      </c>
      <c r="AC1217" s="36">
        <v>54</v>
      </c>
      <c r="AD1217" s="40">
        <f t="shared" si="649"/>
        <v>141</v>
      </c>
      <c r="AE1217" s="41">
        <f t="shared" si="621"/>
        <v>1</v>
      </c>
      <c r="AF1217" s="41">
        <f t="shared" si="622"/>
        <v>1</v>
      </c>
      <c r="AG1217" s="42" t="s">
        <v>93</v>
      </c>
      <c r="AH1217" s="37" t="s">
        <v>81</v>
      </c>
      <c r="AI1217" s="37" t="s">
        <v>94</v>
      </c>
      <c r="AJ1217" s="43" t="s">
        <v>358</v>
      </c>
      <c r="AK1217" s="37"/>
      <c r="AL1217" s="44">
        <f t="shared" si="623"/>
        <v>18</v>
      </c>
      <c r="AM1217" s="44">
        <f t="shared" si="624"/>
        <v>0</v>
      </c>
      <c r="AN1217" s="44">
        <f t="shared" si="625"/>
        <v>0</v>
      </c>
      <c r="AO1217" s="44">
        <f t="shared" si="626"/>
        <v>46.53</v>
      </c>
      <c r="AP1217" s="44">
        <f t="shared" si="627"/>
        <v>70.5</v>
      </c>
      <c r="AQ1217" s="44">
        <f t="shared" si="628"/>
        <v>6</v>
      </c>
      <c r="AR1217" s="44">
        <f t="shared" si="629"/>
        <v>5.4</v>
      </c>
      <c r="AS1217" s="44">
        <f t="shared" si="630"/>
        <v>0</v>
      </c>
      <c r="AT1217" s="44">
        <f t="shared" si="631"/>
        <v>0</v>
      </c>
      <c r="AU1217" s="44">
        <f t="shared" si="632"/>
        <v>0</v>
      </c>
      <c r="AV1217" s="44">
        <f>IF(M1217="ПП",РПП*AA1217*(U1217/1.5),IF(M1217="ВП",ВПр*AA1217*(U1217/1.5),IF(M1217="РПА",РПА*AA1217*(U1217/1.5),IF(M1217="КПА",кпа*AA1217*(U1217/1.5),0))))</f>
        <v>0</v>
      </c>
      <c r="AW1217" s="44">
        <f t="shared" si="633"/>
        <v>0</v>
      </c>
      <c r="AX1217" s="44">
        <f t="shared" si="634"/>
        <v>0</v>
      </c>
      <c r="AY1217" s="44">
        <f t="shared" si="635"/>
        <v>0</v>
      </c>
      <c r="AZ1217" s="44">
        <f t="shared" si="636"/>
        <v>0</v>
      </c>
      <c r="BA1217" s="44">
        <f t="shared" ref="BA1217:BA1247" si="650">IF(AND(M1217="НКД",B1217="Д"),AA1217*НКД,0)+IF(AND(M1217="РПЛ",B1217="А"),AA1217*РукПЛ,0)+IF(AND(M1217="РСтж",B1217="А"),AB1217*РукСт+AC1217*РукИСт,0)+IF(M1217="ФГТ",AB1217*РукРФа+AC1217*РукИна,0)</f>
        <v>0</v>
      </c>
      <c r="BB1217" s="44">
        <f t="shared" si="637"/>
        <v>0</v>
      </c>
      <c r="BC1217" s="44">
        <f t="shared" si="638"/>
        <v>0</v>
      </c>
      <c r="BD1217" s="44">
        <f t="shared" si="639"/>
        <v>0</v>
      </c>
      <c r="BE1217" s="45">
        <f t="shared" si="640"/>
        <v>146.43</v>
      </c>
      <c r="BF1217" s="46"/>
      <c r="BG1217" s="47">
        <f t="shared" si="641"/>
        <v>0</v>
      </c>
      <c r="BH1217" s="47">
        <f t="shared" si="642"/>
        <v>0</v>
      </c>
      <c r="BI1217" s="47">
        <f t="shared" si="643"/>
        <v>0</v>
      </c>
      <c r="BJ1217" s="48">
        <f t="shared" si="644"/>
        <v>18</v>
      </c>
      <c r="BK1217" s="48">
        <f t="shared" si="645"/>
        <v>0.5</v>
      </c>
      <c r="BL1217" s="48">
        <f t="shared" si="646"/>
        <v>128.43</v>
      </c>
    </row>
    <row r="1218" spans="1:64" s="2" customFormat="1" ht="30" customHeight="1">
      <c r="A1218" s="29" t="str">
        <f t="shared" si="614"/>
        <v>Д</v>
      </c>
      <c r="B1218" s="29" t="str">
        <f t="shared" si="615"/>
        <v>Б</v>
      </c>
      <c r="C1218" s="67" t="s">
        <v>227</v>
      </c>
      <c r="D1218" s="31" t="str">
        <f t="shared" si="616"/>
        <v>'02.03.00</v>
      </c>
      <c r="E1218" s="32" t="str">
        <f t="shared" si="617"/>
        <v>Компьютерные и информационные науки (УГСН)</v>
      </c>
      <c r="F1218" s="33" t="s">
        <v>74</v>
      </c>
      <c r="G1218" s="33" t="s">
        <v>75</v>
      </c>
      <c r="H1218" s="34" t="s">
        <v>317</v>
      </c>
      <c r="I1218" s="34"/>
      <c r="J1218" s="35" t="s">
        <v>345</v>
      </c>
      <c r="K1218" s="36">
        <v>2</v>
      </c>
      <c r="L1218" s="36">
        <v>18</v>
      </c>
      <c r="M1218" s="37" t="s">
        <v>108</v>
      </c>
      <c r="N1218" s="36"/>
      <c r="O1218" s="36">
        <v>2</v>
      </c>
      <c r="P1218" s="36"/>
      <c r="Q1218" s="37"/>
      <c r="R1218" s="36"/>
      <c r="S1218" s="36"/>
      <c r="T1218" s="36"/>
      <c r="U1218" s="36"/>
      <c r="V1218" s="36"/>
      <c r="W1218" s="39" t="str">
        <f t="shared" si="618"/>
        <v>НКАбд</v>
      </c>
      <c r="X1218" s="36" t="s">
        <v>92</v>
      </c>
      <c r="Y1218" s="36">
        <v>1</v>
      </c>
      <c r="Z1218" s="36">
        <v>1</v>
      </c>
      <c r="AA1218" s="60">
        <f t="shared" si="619"/>
        <v>12</v>
      </c>
      <c r="AB1218" s="49">
        <v>8</v>
      </c>
      <c r="AC1218" s="49">
        <v>4</v>
      </c>
      <c r="AD1218" s="40">
        <f t="shared" si="649"/>
        <v>12</v>
      </c>
      <c r="AE1218" s="41">
        <f t="shared" si="621"/>
        <v>1</v>
      </c>
      <c r="AF1218" s="41">
        <f t="shared" si="622"/>
        <v>1</v>
      </c>
      <c r="AG1218" s="42" t="s">
        <v>93</v>
      </c>
      <c r="AH1218" s="37" t="s">
        <v>81</v>
      </c>
      <c r="AI1218" s="37" t="s">
        <v>94</v>
      </c>
      <c r="AJ1218" s="43" t="s">
        <v>358</v>
      </c>
      <c r="AK1218" s="37"/>
      <c r="AL1218" s="44">
        <f t="shared" si="623"/>
        <v>0</v>
      </c>
      <c r="AM1218" s="44">
        <f t="shared" si="624"/>
        <v>0</v>
      </c>
      <c r="AN1218" s="44">
        <f t="shared" si="625"/>
        <v>36</v>
      </c>
      <c r="AO1218" s="44">
        <f t="shared" si="626"/>
        <v>0</v>
      </c>
      <c r="AP1218" s="44">
        <f t="shared" si="627"/>
        <v>0</v>
      </c>
      <c r="AQ1218" s="44">
        <f t="shared" si="628"/>
        <v>0</v>
      </c>
      <c r="AR1218" s="44">
        <f t="shared" si="629"/>
        <v>0</v>
      </c>
      <c r="AS1218" s="44">
        <f t="shared" si="630"/>
        <v>0</v>
      </c>
      <c r="AT1218" s="44">
        <f t="shared" si="631"/>
        <v>0</v>
      </c>
      <c r="AU1218" s="44">
        <f t="shared" si="632"/>
        <v>0</v>
      </c>
      <c r="AV1218" s="44">
        <f>IF(M1218="ПП",РПП*AA1218*(U1218/1.5),IF(M1218="ВП",ВПр*AA1218*(U1218/1.5),IF(M1218="РПА",РПА*AA1218*(U1218/1.5),IF(M1218="КПА",кпа*AA1218*(U1218/1.5),0))))</f>
        <v>0</v>
      </c>
      <c r="AW1218" s="44">
        <f t="shared" si="633"/>
        <v>0</v>
      </c>
      <c r="AX1218" s="44">
        <f t="shared" si="634"/>
        <v>0</v>
      </c>
      <c r="AY1218" s="44">
        <f t="shared" si="635"/>
        <v>0</v>
      </c>
      <c r="AZ1218" s="44">
        <f t="shared" si="636"/>
        <v>0</v>
      </c>
      <c r="BA1218" s="44">
        <f t="shared" si="650"/>
        <v>0</v>
      </c>
      <c r="BB1218" s="44">
        <f t="shared" si="637"/>
        <v>0</v>
      </c>
      <c r="BC1218" s="44">
        <f t="shared" si="638"/>
        <v>0</v>
      </c>
      <c r="BD1218" s="44">
        <f t="shared" si="639"/>
        <v>0</v>
      </c>
      <c r="BE1218" s="45">
        <f t="shared" si="640"/>
        <v>36</v>
      </c>
      <c r="BF1218" s="46"/>
      <c r="BG1218" s="47">
        <f t="shared" si="641"/>
        <v>0</v>
      </c>
      <c r="BH1218" s="47">
        <f t="shared" si="642"/>
        <v>0</v>
      </c>
      <c r="BI1218" s="47">
        <f t="shared" si="643"/>
        <v>0</v>
      </c>
      <c r="BJ1218" s="48">
        <f t="shared" si="644"/>
        <v>36</v>
      </c>
      <c r="BK1218" s="48">
        <f t="shared" si="645"/>
        <v>1</v>
      </c>
      <c r="BL1218" s="48">
        <f t="shared" si="646"/>
        <v>0</v>
      </c>
    </row>
    <row r="1219" spans="1:64" s="2" customFormat="1" ht="30" customHeight="1">
      <c r="A1219" s="29" t="str">
        <f t="shared" si="614"/>
        <v>Д</v>
      </c>
      <c r="B1219" s="29" t="str">
        <f t="shared" si="615"/>
        <v>Б</v>
      </c>
      <c r="C1219" s="67" t="s">
        <v>227</v>
      </c>
      <c r="D1219" s="31" t="str">
        <f t="shared" si="616"/>
        <v>'02.03.00</v>
      </c>
      <c r="E1219" s="32" t="str">
        <f t="shared" si="617"/>
        <v>Компьютерные и информационные науки (УГСН)</v>
      </c>
      <c r="F1219" s="33" t="s">
        <v>74</v>
      </c>
      <c r="G1219" s="33" t="s">
        <v>75</v>
      </c>
      <c r="H1219" s="34" t="s">
        <v>317</v>
      </c>
      <c r="I1219" s="34"/>
      <c r="J1219" s="35" t="s">
        <v>345</v>
      </c>
      <c r="K1219" s="36">
        <v>2</v>
      </c>
      <c r="L1219" s="36">
        <v>18</v>
      </c>
      <c r="M1219" s="37" t="s">
        <v>108</v>
      </c>
      <c r="N1219" s="36"/>
      <c r="O1219" s="36">
        <v>2</v>
      </c>
      <c r="P1219" s="36"/>
      <c r="Q1219" s="37"/>
      <c r="R1219" s="36"/>
      <c r="S1219" s="36"/>
      <c r="T1219" s="36"/>
      <c r="U1219" s="36"/>
      <c r="V1219" s="36"/>
      <c r="W1219" s="39" t="str">
        <f t="shared" si="618"/>
        <v>НКАбд</v>
      </c>
      <c r="X1219" s="36" t="s">
        <v>92</v>
      </c>
      <c r="Y1219" s="36">
        <v>1</v>
      </c>
      <c r="Z1219" s="36">
        <v>1</v>
      </c>
      <c r="AA1219" s="60">
        <f t="shared" si="619"/>
        <v>12</v>
      </c>
      <c r="AB1219" s="49">
        <v>8</v>
      </c>
      <c r="AC1219" s="49">
        <v>4</v>
      </c>
      <c r="AD1219" s="40">
        <f t="shared" si="649"/>
        <v>12</v>
      </c>
      <c r="AE1219" s="41">
        <f t="shared" si="621"/>
        <v>1</v>
      </c>
      <c r="AF1219" s="41">
        <f t="shared" si="622"/>
        <v>1</v>
      </c>
      <c r="AG1219" s="42" t="s">
        <v>93</v>
      </c>
      <c r="AH1219" s="37" t="s">
        <v>81</v>
      </c>
      <c r="AI1219" s="37" t="s">
        <v>94</v>
      </c>
      <c r="AJ1219" s="43" t="s">
        <v>358</v>
      </c>
      <c r="AK1219" s="37"/>
      <c r="AL1219" s="44">
        <f t="shared" si="623"/>
        <v>0</v>
      </c>
      <c r="AM1219" s="44">
        <f t="shared" si="624"/>
        <v>0</v>
      </c>
      <c r="AN1219" s="44">
        <f t="shared" si="625"/>
        <v>36</v>
      </c>
      <c r="AO1219" s="44">
        <f t="shared" si="626"/>
        <v>0</v>
      </c>
      <c r="AP1219" s="44">
        <f t="shared" si="627"/>
        <v>0</v>
      </c>
      <c r="AQ1219" s="44">
        <f t="shared" si="628"/>
        <v>0</v>
      </c>
      <c r="AR1219" s="44">
        <f t="shared" si="629"/>
        <v>0</v>
      </c>
      <c r="AS1219" s="44">
        <f t="shared" si="630"/>
        <v>0</v>
      </c>
      <c r="AT1219" s="44">
        <f t="shared" si="631"/>
        <v>0</v>
      </c>
      <c r="AU1219" s="44">
        <f t="shared" si="632"/>
        <v>0</v>
      </c>
      <c r="AV1219" s="44">
        <f>IF(M1219="ПП",РПП*AA1219*(U1219/1.5),IF(M1219="ВП",ВПр*AA1219*(U1219/1.5),IF(M1219="РПА",РПА*AA1219*(U1219/1.5),IF(M1219="КПА",кпа*AA1219*(U1219/1.5),0))))</f>
        <v>0</v>
      </c>
      <c r="AW1219" s="44">
        <f t="shared" si="633"/>
        <v>0</v>
      </c>
      <c r="AX1219" s="44">
        <f t="shared" si="634"/>
        <v>0</v>
      </c>
      <c r="AY1219" s="44">
        <f t="shared" si="635"/>
        <v>0</v>
      </c>
      <c r="AZ1219" s="44">
        <f t="shared" si="636"/>
        <v>0</v>
      </c>
      <c r="BA1219" s="44">
        <f t="shared" si="650"/>
        <v>0</v>
      </c>
      <c r="BB1219" s="44">
        <f t="shared" si="637"/>
        <v>0</v>
      </c>
      <c r="BC1219" s="44">
        <f t="shared" si="638"/>
        <v>0</v>
      </c>
      <c r="BD1219" s="44">
        <f t="shared" si="639"/>
        <v>0</v>
      </c>
      <c r="BE1219" s="45">
        <f t="shared" si="640"/>
        <v>36</v>
      </c>
      <c r="BF1219" s="46"/>
      <c r="BG1219" s="47">
        <f t="shared" si="641"/>
        <v>0</v>
      </c>
      <c r="BH1219" s="47">
        <f t="shared" si="642"/>
        <v>0</v>
      </c>
      <c r="BI1219" s="47">
        <f t="shared" si="643"/>
        <v>0</v>
      </c>
      <c r="BJ1219" s="48">
        <f t="shared" si="644"/>
        <v>36</v>
      </c>
      <c r="BK1219" s="48">
        <f t="shared" si="645"/>
        <v>1</v>
      </c>
      <c r="BL1219" s="48">
        <f t="shared" si="646"/>
        <v>0</v>
      </c>
    </row>
    <row r="1220" spans="1:64" s="2" customFormat="1" ht="30" customHeight="1">
      <c r="A1220" s="29" t="str">
        <f t="shared" si="614"/>
        <v>Д</v>
      </c>
      <c r="B1220" s="29" t="str">
        <f t="shared" si="615"/>
        <v>Б</v>
      </c>
      <c r="C1220" s="67" t="s">
        <v>227</v>
      </c>
      <c r="D1220" s="31" t="str">
        <f t="shared" si="616"/>
        <v>'02.03.00</v>
      </c>
      <c r="E1220" s="32" t="str">
        <f t="shared" si="617"/>
        <v>Компьютерные и информационные науки (УГСН)</v>
      </c>
      <c r="F1220" s="33" t="s">
        <v>74</v>
      </c>
      <c r="G1220" s="33" t="s">
        <v>75</v>
      </c>
      <c r="H1220" s="34" t="s">
        <v>317</v>
      </c>
      <c r="I1220" s="34"/>
      <c r="J1220" s="35" t="s">
        <v>345</v>
      </c>
      <c r="K1220" s="36">
        <v>2</v>
      </c>
      <c r="L1220" s="36">
        <v>18</v>
      </c>
      <c r="M1220" s="37" t="s">
        <v>108</v>
      </c>
      <c r="N1220" s="36"/>
      <c r="O1220" s="36">
        <v>2</v>
      </c>
      <c r="P1220" s="36"/>
      <c r="Q1220" s="37"/>
      <c r="R1220" s="36"/>
      <c r="S1220" s="36"/>
      <c r="T1220" s="36"/>
      <c r="U1220" s="36"/>
      <c r="V1220" s="36"/>
      <c r="W1220" s="39" t="str">
        <f t="shared" si="618"/>
        <v>НКАбд</v>
      </c>
      <c r="X1220" s="36" t="s">
        <v>127</v>
      </c>
      <c r="Y1220" s="36">
        <v>1</v>
      </c>
      <c r="Z1220" s="36">
        <v>1</v>
      </c>
      <c r="AA1220" s="60">
        <f t="shared" si="619"/>
        <v>12</v>
      </c>
      <c r="AB1220" s="49">
        <v>8</v>
      </c>
      <c r="AC1220" s="49">
        <v>4</v>
      </c>
      <c r="AD1220" s="40">
        <f t="shared" si="649"/>
        <v>12</v>
      </c>
      <c r="AE1220" s="41">
        <f t="shared" si="621"/>
        <v>1</v>
      </c>
      <c r="AF1220" s="41">
        <f t="shared" si="622"/>
        <v>1</v>
      </c>
      <c r="AG1220" s="42" t="s">
        <v>93</v>
      </c>
      <c r="AH1220" s="37" t="s">
        <v>81</v>
      </c>
      <c r="AI1220" s="37" t="s">
        <v>94</v>
      </c>
      <c r="AJ1220" s="43" t="s">
        <v>358</v>
      </c>
      <c r="AK1220" s="37"/>
      <c r="AL1220" s="44">
        <f t="shared" si="623"/>
        <v>0</v>
      </c>
      <c r="AM1220" s="44">
        <f t="shared" si="624"/>
        <v>0</v>
      </c>
      <c r="AN1220" s="44">
        <f t="shared" si="625"/>
        <v>36</v>
      </c>
      <c r="AO1220" s="44">
        <f t="shared" si="626"/>
        <v>0</v>
      </c>
      <c r="AP1220" s="44">
        <f t="shared" si="627"/>
        <v>0</v>
      </c>
      <c r="AQ1220" s="44">
        <f t="shared" si="628"/>
        <v>0</v>
      </c>
      <c r="AR1220" s="44">
        <f t="shared" si="629"/>
        <v>0</v>
      </c>
      <c r="AS1220" s="44">
        <f t="shared" si="630"/>
        <v>0</v>
      </c>
      <c r="AT1220" s="44">
        <f t="shared" si="631"/>
        <v>0</v>
      </c>
      <c r="AU1220" s="44">
        <f t="shared" si="632"/>
        <v>0</v>
      </c>
      <c r="AV1220" s="44">
        <f>IF(M1220="ПП",РПП*AA1220*(U1220/1.5),IF(M1220="ВП",ВПр*AA1220*(U1220/1.5),IF(M1220="РПА",РПА*AA1220*(U1220/1.5),IF(M1220="КПА",кпа*AA1220*(U1220/1.5),0))))</f>
        <v>0</v>
      </c>
      <c r="AW1220" s="44">
        <f t="shared" si="633"/>
        <v>0</v>
      </c>
      <c r="AX1220" s="44">
        <f t="shared" si="634"/>
        <v>0</v>
      </c>
      <c r="AY1220" s="44">
        <f t="shared" si="635"/>
        <v>0</v>
      </c>
      <c r="AZ1220" s="44">
        <f t="shared" si="636"/>
        <v>0</v>
      </c>
      <c r="BA1220" s="44">
        <f t="shared" si="650"/>
        <v>0</v>
      </c>
      <c r="BB1220" s="44">
        <f t="shared" si="637"/>
        <v>0</v>
      </c>
      <c r="BC1220" s="44">
        <f t="shared" si="638"/>
        <v>0</v>
      </c>
      <c r="BD1220" s="44">
        <f t="shared" si="639"/>
        <v>0</v>
      </c>
      <c r="BE1220" s="45">
        <f t="shared" si="640"/>
        <v>36</v>
      </c>
      <c r="BF1220" s="46"/>
      <c r="BG1220" s="47">
        <f t="shared" si="641"/>
        <v>0</v>
      </c>
      <c r="BH1220" s="47">
        <f t="shared" si="642"/>
        <v>0</v>
      </c>
      <c r="BI1220" s="47">
        <f t="shared" si="643"/>
        <v>0</v>
      </c>
      <c r="BJ1220" s="48">
        <f t="shared" si="644"/>
        <v>36</v>
      </c>
      <c r="BK1220" s="48">
        <f t="shared" si="645"/>
        <v>1</v>
      </c>
      <c r="BL1220" s="48">
        <f t="shared" si="646"/>
        <v>0</v>
      </c>
    </row>
    <row r="1221" spans="1:64" s="2" customFormat="1" ht="30" customHeight="1">
      <c r="A1221" s="29" t="str">
        <f t="shared" si="614"/>
        <v>Д</v>
      </c>
      <c r="B1221" s="29" t="str">
        <f t="shared" si="615"/>
        <v>Б</v>
      </c>
      <c r="C1221" s="67" t="s">
        <v>227</v>
      </c>
      <c r="D1221" s="31" t="str">
        <f t="shared" si="616"/>
        <v>'02.03.00</v>
      </c>
      <c r="E1221" s="32" t="str">
        <f t="shared" si="617"/>
        <v>Компьютерные и информационные науки (УГСН)</v>
      </c>
      <c r="F1221" s="33" t="s">
        <v>74</v>
      </c>
      <c r="G1221" s="33" t="s">
        <v>75</v>
      </c>
      <c r="H1221" s="34" t="s">
        <v>317</v>
      </c>
      <c r="I1221" s="34"/>
      <c r="J1221" s="35" t="s">
        <v>345</v>
      </c>
      <c r="K1221" s="36">
        <v>2</v>
      </c>
      <c r="L1221" s="36">
        <v>18</v>
      </c>
      <c r="M1221" s="37" t="s">
        <v>108</v>
      </c>
      <c r="N1221" s="36"/>
      <c r="O1221" s="36">
        <v>2</v>
      </c>
      <c r="P1221" s="36"/>
      <c r="Q1221" s="37"/>
      <c r="R1221" s="36"/>
      <c r="S1221" s="36"/>
      <c r="T1221" s="36"/>
      <c r="U1221" s="36"/>
      <c r="V1221" s="36"/>
      <c r="W1221" s="39" t="str">
        <f t="shared" si="618"/>
        <v>НКАбд</v>
      </c>
      <c r="X1221" s="36" t="s">
        <v>127</v>
      </c>
      <c r="Y1221" s="36">
        <v>1</v>
      </c>
      <c r="Z1221" s="36">
        <v>1</v>
      </c>
      <c r="AA1221" s="60">
        <f t="shared" si="619"/>
        <v>11</v>
      </c>
      <c r="AB1221" s="49">
        <v>7</v>
      </c>
      <c r="AC1221" s="49">
        <v>4</v>
      </c>
      <c r="AD1221" s="40">
        <f t="shared" si="649"/>
        <v>12</v>
      </c>
      <c r="AE1221" s="41">
        <f t="shared" si="621"/>
        <v>0.91666666666666663</v>
      </c>
      <c r="AF1221" s="41">
        <f t="shared" si="622"/>
        <v>0.91666666666666663</v>
      </c>
      <c r="AG1221" s="42" t="s">
        <v>93</v>
      </c>
      <c r="AH1221" s="37" t="s">
        <v>81</v>
      </c>
      <c r="AI1221" s="37" t="s">
        <v>94</v>
      </c>
      <c r="AJ1221" s="43" t="s">
        <v>358</v>
      </c>
      <c r="AK1221" s="37"/>
      <c r="AL1221" s="44">
        <f t="shared" si="623"/>
        <v>0</v>
      </c>
      <c r="AM1221" s="44">
        <f t="shared" si="624"/>
        <v>0</v>
      </c>
      <c r="AN1221" s="44">
        <f t="shared" si="625"/>
        <v>33</v>
      </c>
      <c r="AO1221" s="44">
        <f t="shared" si="626"/>
        <v>0</v>
      </c>
      <c r="AP1221" s="44">
        <f t="shared" si="627"/>
        <v>0</v>
      </c>
      <c r="AQ1221" s="44">
        <f t="shared" si="628"/>
        <v>0</v>
      </c>
      <c r="AR1221" s="44">
        <f t="shared" si="629"/>
        <v>0</v>
      </c>
      <c r="AS1221" s="44">
        <f t="shared" si="630"/>
        <v>0</v>
      </c>
      <c r="AT1221" s="44">
        <f t="shared" si="631"/>
        <v>0</v>
      </c>
      <c r="AU1221" s="44">
        <f t="shared" si="632"/>
        <v>0</v>
      </c>
      <c r="AV1221" s="44">
        <f>IF(M1221="ПП",РПП*AA1221*(U1221/1.5),IF(M1221="ВП",ВПр*AA1221*(U1221/1.5),IF(M1221="РПА",РПА*AA1221*(U1221/1.5),IF(M1221="КПА",кпа*AA1221*(U1221/1.5),0))))</f>
        <v>0</v>
      </c>
      <c r="AW1221" s="44">
        <f t="shared" si="633"/>
        <v>0</v>
      </c>
      <c r="AX1221" s="44">
        <f t="shared" si="634"/>
        <v>0</v>
      </c>
      <c r="AY1221" s="44">
        <f t="shared" si="635"/>
        <v>0</v>
      </c>
      <c r="AZ1221" s="44">
        <f t="shared" si="636"/>
        <v>0</v>
      </c>
      <c r="BA1221" s="44">
        <f t="shared" si="650"/>
        <v>0</v>
      </c>
      <c r="BB1221" s="44">
        <f t="shared" si="637"/>
        <v>0</v>
      </c>
      <c r="BC1221" s="44">
        <f t="shared" si="638"/>
        <v>0</v>
      </c>
      <c r="BD1221" s="44">
        <f t="shared" si="639"/>
        <v>0</v>
      </c>
      <c r="BE1221" s="45">
        <f t="shared" si="640"/>
        <v>33</v>
      </c>
      <c r="BF1221" s="46"/>
      <c r="BG1221" s="47">
        <f t="shared" si="641"/>
        <v>0</v>
      </c>
      <c r="BH1221" s="47">
        <f t="shared" si="642"/>
        <v>0</v>
      </c>
      <c r="BI1221" s="47">
        <f t="shared" si="643"/>
        <v>0</v>
      </c>
      <c r="BJ1221" s="48">
        <f t="shared" si="644"/>
        <v>33</v>
      </c>
      <c r="BK1221" s="48">
        <f t="shared" si="645"/>
        <v>1</v>
      </c>
      <c r="BL1221" s="48">
        <f t="shared" si="646"/>
        <v>0</v>
      </c>
    </row>
    <row r="1222" spans="1:64" s="2" customFormat="1" ht="30" customHeight="1">
      <c r="A1222" s="29" t="str">
        <f t="shared" ref="A1222:A1285" si="651">IF(C1222&gt;0, VLOOKUP(C1222,Код_ООП,12,FALSE()),0)</f>
        <v>Д</v>
      </c>
      <c r="B1222" s="29" t="str">
        <f t="shared" ref="B1222:B1285" si="652">IF(C1222&gt;0, VLOOKUP(C1222,Код_ООП,11,FALSE()),0)</f>
        <v>Б</v>
      </c>
      <c r="C1222" s="67" t="s">
        <v>227</v>
      </c>
      <c r="D1222" s="31" t="str">
        <f t="shared" ref="D1222:D1285" si="653">IF(C1222&gt;0, VLOOKUP(C1222,Код_ООП,2,FALSE()),0)</f>
        <v>'02.03.00</v>
      </c>
      <c r="E1222" s="32" t="str">
        <f t="shared" ref="E1222:E1285" si="654">IF(C1222&gt;0, VLOOKUP(C1222,Код_ООП,8,FALSE()),0)</f>
        <v>Компьютерные и информационные науки (УГСН)</v>
      </c>
      <c r="F1222" s="33" t="s">
        <v>74</v>
      </c>
      <c r="G1222" s="33" t="s">
        <v>75</v>
      </c>
      <c r="H1222" s="34" t="s">
        <v>317</v>
      </c>
      <c r="I1222" s="34"/>
      <c r="J1222" s="35" t="s">
        <v>345</v>
      </c>
      <c r="K1222" s="36">
        <v>2</v>
      </c>
      <c r="L1222" s="36">
        <v>18</v>
      </c>
      <c r="M1222" s="37" t="s">
        <v>108</v>
      </c>
      <c r="N1222" s="36"/>
      <c r="O1222" s="36">
        <v>2</v>
      </c>
      <c r="P1222" s="36"/>
      <c r="Q1222" s="37"/>
      <c r="R1222" s="36"/>
      <c r="S1222" s="36"/>
      <c r="T1222" s="36"/>
      <c r="U1222" s="36"/>
      <c r="V1222" s="36"/>
      <c r="W1222" s="39" t="str">
        <f t="shared" ref="W1222:W1285" si="655">MID(C1222,1,5)</f>
        <v>НКАбд</v>
      </c>
      <c r="X1222" s="36" t="s">
        <v>128</v>
      </c>
      <c r="Y1222" s="36">
        <v>1</v>
      </c>
      <c r="Z1222" s="36">
        <v>1</v>
      </c>
      <c r="AA1222" s="60">
        <f t="shared" ref="AA1222:AA1285" si="656">AB1222+AC1222</f>
        <v>11</v>
      </c>
      <c r="AB1222" s="49">
        <v>7</v>
      </c>
      <c r="AC1222" s="49">
        <v>4</v>
      </c>
      <c r="AD1222" s="40">
        <f t="shared" si="649"/>
        <v>12</v>
      </c>
      <c r="AE1222" s="41">
        <f t="shared" ref="AE1222:AE1285" si="657">IF(AF1222&gt;1,1,AF1222)</f>
        <v>0.91666666666666663</v>
      </c>
      <c r="AF1222" s="41">
        <f t="shared" ref="AF1222:AF1285" si="658">AA1222/AD1222</f>
        <v>0.91666666666666663</v>
      </c>
      <c r="AG1222" s="42" t="s">
        <v>93</v>
      </c>
      <c r="AH1222" s="37" t="s">
        <v>139</v>
      </c>
      <c r="AI1222" s="37" t="s">
        <v>82</v>
      </c>
      <c r="AJ1222" s="43" t="s">
        <v>321</v>
      </c>
      <c r="AK1222" s="37"/>
      <c r="AL1222" s="44">
        <f t="shared" ref="AL1222:AL1285" si="659">IF(OR(M1222="лек",M1222="ТУИС"),(IF(NOT(B1222="ЦМ"),N1222*L1222,0)),0)</f>
        <v>0</v>
      </c>
      <c r="AM1222" s="44">
        <f t="shared" ref="AM1222:AM1285" si="660">IF(OR(M1222="пр",M1222="ия",M1222="сп"),P1222*AE1222*L1222,0)</f>
        <v>0</v>
      </c>
      <c r="AN1222" s="44">
        <f t="shared" ref="AN1222:AN1285" si="661">IF(OR(M1222="лаб",M1222="клн"),O1222*AE1222*L1222,0)</f>
        <v>33</v>
      </c>
      <c r="AO1222" s="44">
        <f t="shared" ref="AO1222:AO1285" si="662">IF((AND(OR(K1222=1,K1222=2,K1222=3,K1222=4,K1222=5,K1222=6,K1222=7,K1222=8,K1222=9,K1222=10,K1222=11,K1222=12),OR(Q1222="Зач",Q1222="Экз"))),ТКиРА*AA1222,0)+IF(SUM(N1222:P1222)&lt;&gt;0,IF(Q1222="ТК",ТКиРА*AA1222,0),0)</f>
        <v>0</v>
      </c>
      <c r="AP1222" s="44">
        <f t="shared" ref="AP1222:AP1285" si="663">IF(SUM(O1222:P1222)&lt;&gt;0,IF(Q1222="Зач",ПАБРС*AA1222,0),0)+IF(N1222&lt;&gt;0,IF(Q1222="Экз",ПАБРС*AA1222,0),0)</f>
        <v>0</v>
      </c>
      <c r="AQ1222" s="44">
        <f t="shared" ref="AQ1222:AQ1285" si="664">IF(AP1222&lt;&gt;0,ОфВед*(IF(OR(M1222="лек",M1222="лаб"),Z1222,AE1222)),0)</f>
        <v>0</v>
      </c>
      <c r="AR1222" s="44">
        <f t="shared" ref="AR1222:AR1285" si="665">IF(A1222="Д",ТКЛД,IF(A1222="В",ТКЛВ,IF(A1222="З",ТКЛЗ,0)))*AL1222*Z1222</f>
        <v>0</v>
      </c>
      <c r="AS1222" s="44">
        <f t="shared" ref="AS1222:AS1285" si="666">IF(OR(M1222="лаб",M1222="пр"),IF(R1222="К",AA1222*ВПКР,IF(R1222="М",AA1222*ВПИБ,0)),0)</f>
        <v>0</v>
      </c>
      <c r="AT1222" s="44">
        <f t="shared" ref="AT1222:AT1285" si="667">IF(OR(M1222="лаб",M1222="пр"),IF(S1222="К",AA1222*ВПКП,0),0)</f>
        <v>0</v>
      </c>
      <c r="AU1222" s="44">
        <f t="shared" ref="AU1222:AU1285" si="668">IF(M1222="УП",T1222/1.5*AA1222*РУП,IF(M1222="УПМ",T1222/1.5*AA1222*РУПЛеч,0))</f>
        <v>0</v>
      </c>
      <c r="AV1222" s="44">
        <f>IF(M1222="ПП",РПП*AA1222*(U1222/1.5),IF(M1222="ВП",ВПр*AA1222*(U1222/1.5),IF(M1222="РПА",РПА*AA1222*(U1222/1.5),IF(M1222="КПА",кпа*AA1222*(U1222/1.5),0))))</f>
        <v>0</v>
      </c>
      <c r="AW1222" s="44">
        <f t="shared" ref="AW1222:AW1285" si="669">IF(M1222="НР",(AB1222*НИРМ+AC1222*НИРМИн)*(V1222/1.5),IF(M1222="НИ",(AB1222*НИРА+AC1222*НИРАИ)*(V1222/1.5),0))</f>
        <v>0</v>
      </c>
      <c r="AX1222" s="44">
        <f t="shared" ref="AX1222:AX1285" si="670">IF(AND(M1222="ЦП",B1222="ЦМ"),AA1222*ЦП,0)</f>
        <v>0</v>
      </c>
      <c r="AY1222" s="44">
        <f t="shared" ref="AY1222:AY1285" si="671">IF(B1222="А",IF(M1222="РР",AA1222*РефАсп,IF(M1222="РРФ",AA1222*РефФил,0)),0)</f>
        <v>0</v>
      </c>
      <c r="AZ1222" s="44">
        <f t="shared" ref="AZ1222:AZ1285" si="672">IF(AND(Q1222="КЭ",M1222="ЧК"),AA1222*КдЭк,0)</f>
        <v>0</v>
      </c>
      <c r="BA1222" s="44">
        <f t="shared" si="650"/>
        <v>0</v>
      </c>
      <c r="BB1222" s="44">
        <f t="shared" ref="BB1222:BB1285" si="673">IF(M1222="РК",IF(OR(B1222="С",B1222="М"),(AB1222*РСМ+AC1222*РСМИ),0),0)+IF(M1222="РК",IF(B1222="Б",(AB1222*РБ+AC1222*РБИ),0),0)+IF(M1222="РК",IF(B1222="А",(AB1222*РНКР+AC1222*РНКРИн),0),0)+IF(AND(Q1222="ПАкр"),AA1222*0.3)</f>
        <v>0</v>
      </c>
      <c r="BC1222" s="44">
        <f t="shared" ref="BC1222:BC1285" si="674">IF(M1222="РДП",IF(B1222="А",AA1222*РРА,IF(OR(B1222="С",B1222="М"),AA1222*РРСМ,IF(B1222="Б",AA1222*РРБ,0))),IF(M1222="РДИ",AA1222*РДП,0))</f>
        <v>0</v>
      </c>
      <c r="BD1222" s="44">
        <f t="shared" ref="BD1222:BD1285" si="675">IF(M1222="ЧГ",AA1222*ЧГ,IF(M1222="ПГ",AA1222*ПГ,IF(M1222="ТЕСТ",ТГИЭ*AF1222,IF(M1222="СГ",AA1222*СГ,0))))</f>
        <v>0</v>
      </c>
      <c r="BE1222" s="45">
        <f t="shared" ref="BE1222:BE1285" si="676">SUM(AL1222:BD1222)</f>
        <v>33</v>
      </c>
      <c r="BF1222" s="46"/>
      <c r="BG1222" s="47">
        <f t="shared" ref="BG1222:BG1285" si="677">IF(OR(K1222="1;1",K1222="1;2",K1222=1,K1222="3;1",K1222="3;2",K1222=3,K1222="5;1",K1222="5;2",K1222=5,K1222="7;1",K1222="7;2",K1222=7,K1222="9;1",K1222="9;2",K1222=9,K1222=11),SUM(AL1222:AN1222),0)</f>
        <v>0</v>
      </c>
      <c r="BH1222" s="47">
        <f t="shared" ref="BH1222:BH1285" si="678">IF(BG1222&lt;&gt;0,SUM(N1222:P1222)/2,0)</f>
        <v>0</v>
      </c>
      <c r="BI1222" s="47">
        <f t="shared" ref="BI1222:BI1285" si="679">IF(OR(K1222="1;1",K1222="1;2",K1222=1,K1222="3;1",K1222="3;2",K1222=3,K1222="5;1",K1222="5;2",K1222=5,K1222="7;1",K1222="7;2",K1222=7,K1222="9;1",K1222="9;2",K1222=9,K1222=11),SUM(AO1222:BD1222),0)</f>
        <v>0</v>
      </c>
      <c r="BJ1222" s="48">
        <f t="shared" ref="BJ1222:BJ1285" si="680">IF(OR(K1222="2;3",K1222="2;4",K1222=2,K1222="4;3",K1222="4;4",K1222=4,K1222="6;3",K1222="6;4",K1222=6,K1222="8;3",K1222="8;4",K1222=8,K1222="10;3",K1222="10;4",K1222=10,K1222=12),SUM(AL1222:AN1222),0)</f>
        <v>33</v>
      </c>
      <c r="BK1222" s="48">
        <f t="shared" ref="BK1222:BK1285" si="681">IF(BJ1222&lt;&gt;0,SUM(N1222:P1222)/2,0)</f>
        <v>1</v>
      </c>
      <c r="BL1222" s="48">
        <f t="shared" ref="BL1222:BL1285" si="682">IF(OR(K1222="2;3",K1222="2;4",K1222=2,K1222="4;3",K1222="4;4",K1222=4,K1222="6;3",K1222="6;4",K1222=6,K1222="8;3",K1222="8;4",K1222=8,K1222="10;3",K1222="10;4",K1222=10,K1222=12),SUM(AO1222:BD1222),0)</f>
        <v>0</v>
      </c>
    </row>
    <row r="1223" spans="1:64" s="2" customFormat="1" ht="30" customHeight="1">
      <c r="A1223" s="29" t="str">
        <f t="shared" si="651"/>
        <v>Д</v>
      </c>
      <c r="B1223" s="29" t="str">
        <f t="shared" si="652"/>
        <v>Б</v>
      </c>
      <c r="C1223" s="67" t="s">
        <v>227</v>
      </c>
      <c r="D1223" s="31" t="str">
        <f t="shared" si="653"/>
        <v>'02.03.00</v>
      </c>
      <c r="E1223" s="32" t="str">
        <f t="shared" si="654"/>
        <v>Компьютерные и информационные науки (УГСН)</v>
      </c>
      <c r="F1223" s="33" t="s">
        <v>74</v>
      </c>
      <c r="G1223" s="33" t="s">
        <v>75</v>
      </c>
      <c r="H1223" s="34" t="s">
        <v>317</v>
      </c>
      <c r="I1223" s="34"/>
      <c r="J1223" s="35" t="s">
        <v>345</v>
      </c>
      <c r="K1223" s="36">
        <v>2</v>
      </c>
      <c r="L1223" s="36">
        <v>18</v>
      </c>
      <c r="M1223" s="37" t="s">
        <v>108</v>
      </c>
      <c r="N1223" s="36"/>
      <c r="O1223" s="36">
        <v>2</v>
      </c>
      <c r="P1223" s="36"/>
      <c r="Q1223" s="37"/>
      <c r="R1223" s="36"/>
      <c r="S1223" s="36"/>
      <c r="T1223" s="36"/>
      <c r="U1223" s="36"/>
      <c r="V1223" s="36"/>
      <c r="W1223" s="39" t="str">
        <f t="shared" si="655"/>
        <v>НКАбд</v>
      </c>
      <c r="X1223" s="36" t="s">
        <v>128</v>
      </c>
      <c r="Y1223" s="36">
        <v>1</v>
      </c>
      <c r="Z1223" s="36">
        <v>1</v>
      </c>
      <c r="AA1223" s="60">
        <f t="shared" si="656"/>
        <v>11</v>
      </c>
      <c r="AB1223" s="49">
        <v>7</v>
      </c>
      <c r="AC1223" s="49">
        <v>4</v>
      </c>
      <c r="AD1223" s="40">
        <f t="shared" si="649"/>
        <v>12</v>
      </c>
      <c r="AE1223" s="41">
        <f t="shared" si="657"/>
        <v>0.91666666666666663</v>
      </c>
      <c r="AF1223" s="41">
        <f t="shared" si="658"/>
        <v>0.91666666666666663</v>
      </c>
      <c r="AG1223" s="42" t="s">
        <v>93</v>
      </c>
      <c r="AH1223" s="37" t="s">
        <v>139</v>
      </c>
      <c r="AI1223" s="37" t="s">
        <v>82</v>
      </c>
      <c r="AJ1223" s="43" t="s">
        <v>321</v>
      </c>
      <c r="AK1223" s="37"/>
      <c r="AL1223" s="44">
        <f t="shared" si="659"/>
        <v>0</v>
      </c>
      <c r="AM1223" s="44">
        <f t="shared" si="660"/>
        <v>0</v>
      </c>
      <c r="AN1223" s="44">
        <f t="shared" si="661"/>
        <v>33</v>
      </c>
      <c r="AO1223" s="44">
        <f t="shared" si="662"/>
        <v>0</v>
      </c>
      <c r="AP1223" s="44">
        <f t="shared" si="663"/>
        <v>0</v>
      </c>
      <c r="AQ1223" s="44">
        <f t="shared" si="664"/>
        <v>0</v>
      </c>
      <c r="AR1223" s="44">
        <f t="shared" si="665"/>
        <v>0</v>
      </c>
      <c r="AS1223" s="44">
        <f t="shared" si="666"/>
        <v>0</v>
      </c>
      <c r="AT1223" s="44">
        <f t="shared" si="667"/>
        <v>0</v>
      </c>
      <c r="AU1223" s="44">
        <f t="shared" si="668"/>
        <v>0</v>
      </c>
      <c r="AV1223" s="44">
        <f>IF(M1223="ПП",РПП*AA1223*(U1223/1.5),IF(M1223="ВП",ВПр*AA1223*(U1223/1.5),IF(M1223="РПА",РПА*AA1223*(U1223/1.5),IF(M1223="КПА",кпа*AA1223*(U1223/1.5),0))))</f>
        <v>0</v>
      </c>
      <c r="AW1223" s="44">
        <f t="shared" si="669"/>
        <v>0</v>
      </c>
      <c r="AX1223" s="44">
        <f t="shared" si="670"/>
        <v>0</v>
      </c>
      <c r="AY1223" s="44">
        <f t="shared" si="671"/>
        <v>0</v>
      </c>
      <c r="AZ1223" s="44">
        <f t="shared" si="672"/>
        <v>0</v>
      </c>
      <c r="BA1223" s="44">
        <f t="shared" si="650"/>
        <v>0</v>
      </c>
      <c r="BB1223" s="44">
        <f t="shared" si="673"/>
        <v>0</v>
      </c>
      <c r="BC1223" s="44">
        <f t="shared" si="674"/>
        <v>0</v>
      </c>
      <c r="BD1223" s="44">
        <f t="shared" si="675"/>
        <v>0</v>
      </c>
      <c r="BE1223" s="45">
        <f t="shared" si="676"/>
        <v>33</v>
      </c>
      <c r="BF1223" s="46"/>
      <c r="BG1223" s="47">
        <f t="shared" si="677"/>
        <v>0</v>
      </c>
      <c r="BH1223" s="47">
        <f t="shared" si="678"/>
        <v>0</v>
      </c>
      <c r="BI1223" s="47">
        <f t="shared" si="679"/>
        <v>0</v>
      </c>
      <c r="BJ1223" s="48">
        <f t="shared" si="680"/>
        <v>33</v>
      </c>
      <c r="BK1223" s="48">
        <f t="shared" si="681"/>
        <v>1</v>
      </c>
      <c r="BL1223" s="48">
        <f t="shared" si="682"/>
        <v>0</v>
      </c>
    </row>
    <row r="1224" spans="1:64" s="2" customFormat="1" ht="30" customHeight="1">
      <c r="A1224" s="29" t="str">
        <f t="shared" si="651"/>
        <v>Д</v>
      </c>
      <c r="B1224" s="29" t="str">
        <f t="shared" si="652"/>
        <v>Б</v>
      </c>
      <c r="C1224" s="67" t="s">
        <v>227</v>
      </c>
      <c r="D1224" s="31" t="str">
        <f t="shared" si="653"/>
        <v>'02.03.00</v>
      </c>
      <c r="E1224" s="32" t="str">
        <f t="shared" si="654"/>
        <v>Компьютерные и информационные науки (УГСН)</v>
      </c>
      <c r="F1224" s="33" t="s">
        <v>74</v>
      </c>
      <c r="G1224" s="33" t="s">
        <v>75</v>
      </c>
      <c r="H1224" s="34" t="s">
        <v>317</v>
      </c>
      <c r="I1224" s="34"/>
      <c r="J1224" s="35" t="s">
        <v>345</v>
      </c>
      <c r="K1224" s="36">
        <v>2</v>
      </c>
      <c r="L1224" s="36">
        <v>18</v>
      </c>
      <c r="M1224" s="37" t="s">
        <v>108</v>
      </c>
      <c r="N1224" s="36"/>
      <c r="O1224" s="36">
        <v>2</v>
      </c>
      <c r="P1224" s="36"/>
      <c r="Q1224" s="37"/>
      <c r="R1224" s="36"/>
      <c r="S1224" s="36"/>
      <c r="T1224" s="36"/>
      <c r="U1224" s="36"/>
      <c r="V1224" s="36"/>
      <c r="W1224" s="39" t="str">
        <f t="shared" si="655"/>
        <v>НКАбд</v>
      </c>
      <c r="X1224" s="36" t="s">
        <v>216</v>
      </c>
      <c r="Y1224" s="36">
        <v>1</v>
      </c>
      <c r="Z1224" s="36">
        <v>1</v>
      </c>
      <c r="AA1224" s="60">
        <f t="shared" si="656"/>
        <v>12</v>
      </c>
      <c r="AB1224" s="49">
        <v>7</v>
      </c>
      <c r="AC1224" s="68">
        <v>5</v>
      </c>
      <c r="AD1224" s="40">
        <f t="shared" si="649"/>
        <v>12</v>
      </c>
      <c r="AE1224" s="41">
        <f t="shared" si="657"/>
        <v>1</v>
      </c>
      <c r="AF1224" s="41">
        <f t="shared" si="658"/>
        <v>1</v>
      </c>
      <c r="AG1224" s="42" t="s">
        <v>93</v>
      </c>
      <c r="AH1224" s="37" t="s">
        <v>139</v>
      </c>
      <c r="AI1224" s="37" t="s">
        <v>82</v>
      </c>
      <c r="AJ1224" s="43" t="s">
        <v>322</v>
      </c>
      <c r="AK1224" s="37"/>
      <c r="AL1224" s="44">
        <f t="shared" si="659"/>
        <v>0</v>
      </c>
      <c r="AM1224" s="44">
        <f t="shared" si="660"/>
        <v>0</v>
      </c>
      <c r="AN1224" s="44">
        <f t="shared" si="661"/>
        <v>36</v>
      </c>
      <c r="AO1224" s="44">
        <f t="shared" si="662"/>
        <v>0</v>
      </c>
      <c r="AP1224" s="44">
        <f t="shared" si="663"/>
        <v>0</v>
      </c>
      <c r="AQ1224" s="44">
        <f t="shared" si="664"/>
        <v>0</v>
      </c>
      <c r="AR1224" s="44">
        <f t="shared" si="665"/>
        <v>0</v>
      </c>
      <c r="AS1224" s="44">
        <f t="shared" si="666"/>
        <v>0</v>
      </c>
      <c r="AT1224" s="44">
        <f t="shared" si="667"/>
        <v>0</v>
      </c>
      <c r="AU1224" s="44">
        <f t="shared" si="668"/>
        <v>0</v>
      </c>
      <c r="AV1224" s="44">
        <f>IF(M1224="ПП",РПП*AA1224*(U1224/1.5),IF(M1224="ВП",ВПр*AA1224*(U1224/1.5),IF(M1224="РПА",РПА*AA1224*(U1224/1.5),IF(M1224="КПА",кпа*AA1224*(U1224/1.5),0))))</f>
        <v>0</v>
      </c>
      <c r="AW1224" s="44">
        <f t="shared" si="669"/>
        <v>0</v>
      </c>
      <c r="AX1224" s="44">
        <f t="shared" si="670"/>
        <v>0</v>
      </c>
      <c r="AY1224" s="44">
        <f t="shared" si="671"/>
        <v>0</v>
      </c>
      <c r="AZ1224" s="44">
        <f t="shared" si="672"/>
        <v>0</v>
      </c>
      <c r="BA1224" s="44">
        <f t="shared" si="650"/>
        <v>0</v>
      </c>
      <c r="BB1224" s="44">
        <f t="shared" si="673"/>
        <v>0</v>
      </c>
      <c r="BC1224" s="44">
        <f t="shared" si="674"/>
        <v>0</v>
      </c>
      <c r="BD1224" s="44">
        <f t="shared" si="675"/>
        <v>0</v>
      </c>
      <c r="BE1224" s="45">
        <f t="shared" si="676"/>
        <v>36</v>
      </c>
      <c r="BF1224" s="46"/>
      <c r="BG1224" s="47">
        <f t="shared" si="677"/>
        <v>0</v>
      </c>
      <c r="BH1224" s="47">
        <f t="shared" si="678"/>
        <v>0</v>
      </c>
      <c r="BI1224" s="47">
        <f t="shared" si="679"/>
        <v>0</v>
      </c>
      <c r="BJ1224" s="48">
        <f t="shared" si="680"/>
        <v>36</v>
      </c>
      <c r="BK1224" s="48">
        <f t="shared" si="681"/>
        <v>1</v>
      </c>
      <c r="BL1224" s="48">
        <f t="shared" si="682"/>
        <v>0</v>
      </c>
    </row>
    <row r="1225" spans="1:64" s="2" customFormat="1" ht="30" customHeight="1">
      <c r="A1225" s="29" t="str">
        <f t="shared" si="651"/>
        <v>Д</v>
      </c>
      <c r="B1225" s="29" t="str">
        <f t="shared" si="652"/>
        <v>Б</v>
      </c>
      <c r="C1225" s="67" t="s">
        <v>227</v>
      </c>
      <c r="D1225" s="31" t="str">
        <f t="shared" si="653"/>
        <v>'02.03.00</v>
      </c>
      <c r="E1225" s="32" t="str">
        <f t="shared" si="654"/>
        <v>Компьютерные и информационные науки (УГСН)</v>
      </c>
      <c r="F1225" s="33" t="s">
        <v>74</v>
      </c>
      <c r="G1225" s="33" t="s">
        <v>75</v>
      </c>
      <c r="H1225" s="34" t="s">
        <v>317</v>
      </c>
      <c r="I1225" s="34"/>
      <c r="J1225" s="35" t="s">
        <v>345</v>
      </c>
      <c r="K1225" s="36">
        <v>2</v>
      </c>
      <c r="L1225" s="36">
        <v>18</v>
      </c>
      <c r="M1225" s="37" t="s">
        <v>108</v>
      </c>
      <c r="N1225" s="36"/>
      <c r="O1225" s="36">
        <v>2</v>
      </c>
      <c r="P1225" s="36"/>
      <c r="Q1225" s="37"/>
      <c r="R1225" s="36"/>
      <c r="S1225" s="36"/>
      <c r="T1225" s="36"/>
      <c r="U1225" s="36"/>
      <c r="V1225" s="36"/>
      <c r="W1225" s="39" t="str">
        <f t="shared" si="655"/>
        <v>НКАбд</v>
      </c>
      <c r="X1225" s="36" t="s">
        <v>216</v>
      </c>
      <c r="Y1225" s="36">
        <v>1</v>
      </c>
      <c r="Z1225" s="36">
        <v>1</v>
      </c>
      <c r="AA1225" s="60">
        <f t="shared" si="656"/>
        <v>12</v>
      </c>
      <c r="AB1225" s="49">
        <v>7</v>
      </c>
      <c r="AC1225" s="68">
        <v>5</v>
      </c>
      <c r="AD1225" s="40">
        <f t="shared" si="649"/>
        <v>12</v>
      </c>
      <c r="AE1225" s="41">
        <f t="shared" si="657"/>
        <v>1</v>
      </c>
      <c r="AF1225" s="41">
        <f t="shared" si="658"/>
        <v>1</v>
      </c>
      <c r="AG1225" s="42" t="s">
        <v>93</v>
      </c>
      <c r="AH1225" s="37" t="s">
        <v>139</v>
      </c>
      <c r="AI1225" s="37" t="s">
        <v>82</v>
      </c>
      <c r="AJ1225" s="43" t="s">
        <v>322</v>
      </c>
      <c r="AK1225" s="37"/>
      <c r="AL1225" s="44">
        <f t="shared" si="659"/>
        <v>0</v>
      </c>
      <c r="AM1225" s="44">
        <f t="shared" si="660"/>
        <v>0</v>
      </c>
      <c r="AN1225" s="44">
        <f t="shared" si="661"/>
        <v>36</v>
      </c>
      <c r="AO1225" s="44">
        <f t="shared" si="662"/>
        <v>0</v>
      </c>
      <c r="AP1225" s="44">
        <f t="shared" si="663"/>
        <v>0</v>
      </c>
      <c r="AQ1225" s="44">
        <f t="shared" si="664"/>
        <v>0</v>
      </c>
      <c r="AR1225" s="44">
        <f t="shared" si="665"/>
        <v>0</v>
      </c>
      <c r="AS1225" s="44">
        <f t="shared" si="666"/>
        <v>0</v>
      </c>
      <c r="AT1225" s="44">
        <f t="shared" si="667"/>
        <v>0</v>
      </c>
      <c r="AU1225" s="44">
        <f t="shared" si="668"/>
        <v>0</v>
      </c>
      <c r="AV1225" s="44">
        <f>IF(M1225="ПП",РПП*AA1225*(U1225/1.5),IF(M1225="ВП",ВПр*AA1225*(U1225/1.5),IF(M1225="РПА",РПА*AA1225*(U1225/1.5),IF(M1225="КПА",кпа*AA1225*(U1225/1.5),0))))</f>
        <v>0</v>
      </c>
      <c r="AW1225" s="44">
        <f t="shared" si="669"/>
        <v>0</v>
      </c>
      <c r="AX1225" s="44">
        <f t="shared" si="670"/>
        <v>0</v>
      </c>
      <c r="AY1225" s="44">
        <f t="shared" si="671"/>
        <v>0</v>
      </c>
      <c r="AZ1225" s="44">
        <f t="shared" si="672"/>
        <v>0</v>
      </c>
      <c r="BA1225" s="44">
        <f t="shared" si="650"/>
        <v>0</v>
      </c>
      <c r="BB1225" s="44">
        <f t="shared" si="673"/>
        <v>0</v>
      </c>
      <c r="BC1225" s="44">
        <f t="shared" si="674"/>
        <v>0</v>
      </c>
      <c r="BD1225" s="44">
        <f t="shared" si="675"/>
        <v>0</v>
      </c>
      <c r="BE1225" s="45">
        <f t="shared" si="676"/>
        <v>36</v>
      </c>
      <c r="BF1225" s="46"/>
      <c r="BG1225" s="47">
        <f t="shared" si="677"/>
        <v>0</v>
      </c>
      <c r="BH1225" s="47">
        <f t="shared" si="678"/>
        <v>0</v>
      </c>
      <c r="BI1225" s="47">
        <f t="shared" si="679"/>
        <v>0</v>
      </c>
      <c r="BJ1225" s="48">
        <f t="shared" si="680"/>
        <v>36</v>
      </c>
      <c r="BK1225" s="48">
        <f t="shared" si="681"/>
        <v>1</v>
      </c>
      <c r="BL1225" s="48">
        <f t="shared" si="682"/>
        <v>0</v>
      </c>
    </row>
    <row r="1226" spans="1:64" s="2" customFormat="1" ht="30" customHeight="1">
      <c r="A1226" s="29" t="str">
        <f t="shared" si="651"/>
        <v>Д</v>
      </c>
      <c r="B1226" s="29" t="str">
        <f t="shared" si="652"/>
        <v>Б</v>
      </c>
      <c r="C1226" s="67" t="s">
        <v>227</v>
      </c>
      <c r="D1226" s="31" t="str">
        <f t="shared" si="653"/>
        <v>'02.03.00</v>
      </c>
      <c r="E1226" s="32" t="str">
        <f t="shared" si="654"/>
        <v>Компьютерные и информационные науки (УГСН)</v>
      </c>
      <c r="F1226" s="33" t="s">
        <v>74</v>
      </c>
      <c r="G1226" s="33" t="s">
        <v>75</v>
      </c>
      <c r="H1226" s="34" t="s">
        <v>317</v>
      </c>
      <c r="I1226" s="34"/>
      <c r="J1226" s="35" t="s">
        <v>345</v>
      </c>
      <c r="K1226" s="36">
        <v>2</v>
      </c>
      <c r="L1226" s="36">
        <v>18</v>
      </c>
      <c r="M1226" s="37" t="s">
        <v>108</v>
      </c>
      <c r="N1226" s="36"/>
      <c r="O1226" s="36">
        <v>2</v>
      </c>
      <c r="P1226" s="36"/>
      <c r="Q1226" s="37"/>
      <c r="R1226" s="36"/>
      <c r="S1226" s="36"/>
      <c r="T1226" s="36"/>
      <c r="U1226" s="36"/>
      <c r="V1226" s="36"/>
      <c r="W1226" s="39" t="str">
        <f t="shared" si="655"/>
        <v>НКАбд</v>
      </c>
      <c r="X1226" s="36" t="s">
        <v>231</v>
      </c>
      <c r="Y1226" s="36">
        <v>1</v>
      </c>
      <c r="Z1226" s="36">
        <v>1</v>
      </c>
      <c r="AA1226" s="60">
        <f t="shared" si="656"/>
        <v>12</v>
      </c>
      <c r="AB1226" s="49">
        <v>7</v>
      </c>
      <c r="AC1226" s="68">
        <v>5</v>
      </c>
      <c r="AD1226" s="40">
        <f t="shared" si="649"/>
        <v>12</v>
      </c>
      <c r="AE1226" s="41">
        <f t="shared" si="657"/>
        <v>1</v>
      </c>
      <c r="AF1226" s="41">
        <f t="shared" si="658"/>
        <v>1</v>
      </c>
      <c r="AG1226" s="42" t="s">
        <v>93</v>
      </c>
      <c r="AH1226" s="37" t="s">
        <v>139</v>
      </c>
      <c r="AI1226" s="37" t="s">
        <v>82</v>
      </c>
      <c r="AJ1226" s="43" t="s">
        <v>362</v>
      </c>
      <c r="AK1226" s="37"/>
      <c r="AL1226" s="44">
        <f t="shared" si="659"/>
        <v>0</v>
      </c>
      <c r="AM1226" s="44">
        <f t="shared" si="660"/>
        <v>0</v>
      </c>
      <c r="AN1226" s="44">
        <f t="shared" si="661"/>
        <v>36</v>
      </c>
      <c r="AO1226" s="44">
        <f t="shared" si="662"/>
        <v>0</v>
      </c>
      <c r="AP1226" s="44">
        <f t="shared" si="663"/>
        <v>0</v>
      </c>
      <c r="AQ1226" s="44">
        <f t="shared" si="664"/>
        <v>0</v>
      </c>
      <c r="AR1226" s="44">
        <f t="shared" si="665"/>
        <v>0</v>
      </c>
      <c r="AS1226" s="44">
        <f t="shared" si="666"/>
        <v>0</v>
      </c>
      <c r="AT1226" s="44">
        <f t="shared" si="667"/>
        <v>0</v>
      </c>
      <c r="AU1226" s="44">
        <f t="shared" si="668"/>
        <v>0</v>
      </c>
      <c r="AV1226" s="44">
        <f>IF(M1226="ПП",РПП*AA1226*(U1226/1.5),IF(M1226="ВП",ВПр*AA1226*(U1226/1.5),IF(M1226="РПА",РПА*AA1226*(U1226/1.5),IF(M1226="КПА",кпа*AA1226*(U1226/1.5),0))))</f>
        <v>0</v>
      </c>
      <c r="AW1226" s="44">
        <f t="shared" si="669"/>
        <v>0</v>
      </c>
      <c r="AX1226" s="44">
        <f t="shared" si="670"/>
        <v>0</v>
      </c>
      <c r="AY1226" s="44">
        <f t="shared" si="671"/>
        <v>0</v>
      </c>
      <c r="AZ1226" s="44">
        <f t="shared" si="672"/>
        <v>0</v>
      </c>
      <c r="BA1226" s="44">
        <f t="shared" si="650"/>
        <v>0</v>
      </c>
      <c r="BB1226" s="44">
        <f t="shared" si="673"/>
        <v>0</v>
      </c>
      <c r="BC1226" s="44">
        <f t="shared" si="674"/>
        <v>0</v>
      </c>
      <c r="BD1226" s="44">
        <f t="shared" si="675"/>
        <v>0</v>
      </c>
      <c r="BE1226" s="45">
        <f t="shared" si="676"/>
        <v>36</v>
      </c>
      <c r="BF1226" s="46"/>
      <c r="BG1226" s="47">
        <f t="shared" si="677"/>
        <v>0</v>
      </c>
      <c r="BH1226" s="47">
        <f t="shared" si="678"/>
        <v>0</v>
      </c>
      <c r="BI1226" s="47">
        <f t="shared" si="679"/>
        <v>0</v>
      </c>
      <c r="BJ1226" s="48">
        <f t="shared" si="680"/>
        <v>36</v>
      </c>
      <c r="BK1226" s="48">
        <f t="shared" si="681"/>
        <v>1</v>
      </c>
      <c r="BL1226" s="48">
        <f t="shared" si="682"/>
        <v>0</v>
      </c>
    </row>
    <row r="1227" spans="1:64" s="2" customFormat="1" ht="30" customHeight="1">
      <c r="A1227" s="29" t="str">
        <f t="shared" si="651"/>
        <v>Д</v>
      </c>
      <c r="B1227" s="29" t="str">
        <f t="shared" si="652"/>
        <v>Б</v>
      </c>
      <c r="C1227" s="67" t="s">
        <v>227</v>
      </c>
      <c r="D1227" s="31" t="str">
        <f t="shared" si="653"/>
        <v>'02.03.00</v>
      </c>
      <c r="E1227" s="32" t="str">
        <f t="shared" si="654"/>
        <v>Компьютерные и информационные науки (УГСН)</v>
      </c>
      <c r="F1227" s="33" t="s">
        <v>74</v>
      </c>
      <c r="G1227" s="33" t="s">
        <v>75</v>
      </c>
      <c r="H1227" s="34" t="s">
        <v>317</v>
      </c>
      <c r="I1227" s="34"/>
      <c r="J1227" s="35" t="s">
        <v>345</v>
      </c>
      <c r="K1227" s="36">
        <v>2</v>
      </c>
      <c r="L1227" s="36">
        <v>18</v>
      </c>
      <c r="M1227" s="37" t="s">
        <v>108</v>
      </c>
      <c r="N1227" s="36"/>
      <c r="O1227" s="36">
        <v>2</v>
      </c>
      <c r="P1227" s="36"/>
      <c r="Q1227" s="37"/>
      <c r="R1227" s="36"/>
      <c r="S1227" s="36"/>
      <c r="T1227" s="36"/>
      <c r="U1227" s="36"/>
      <c r="V1227" s="36"/>
      <c r="W1227" s="39" t="str">
        <f t="shared" si="655"/>
        <v>НКАбд</v>
      </c>
      <c r="X1227" s="36" t="s">
        <v>231</v>
      </c>
      <c r="Y1227" s="36">
        <v>1</v>
      </c>
      <c r="Z1227" s="36">
        <v>1</v>
      </c>
      <c r="AA1227" s="60">
        <f t="shared" si="656"/>
        <v>12</v>
      </c>
      <c r="AB1227" s="49">
        <v>7</v>
      </c>
      <c r="AC1227" s="68">
        <v>5</v>
      </c>
      <c r="AD1227" s="40">
        <f t="shared" si="649"/>
        <v>12</v>
      </c>
      <c r="AE1227" s="41">
        <f t="shared" si="657"/>
        <v>1</v>
      </c>
      <c r="AF1227" s="41">
        <f t="shared" si="658"/>
        <v>1</v>
      </c>
      <c r="AG1227" s="42" t="s">
        <v>93</v>
      </c>
      <c r="AH1227" s="37" t="s">
        <v>139</v>
      </c>
      <c r="AI1227" s="37" t="s">
        <v>82</v>
      </c>
      <c r="AJ1227" s="43" t="s">
        <v>362</v>
      </c>
      <c r="AK1227" s="37"/>
      <c r="AL1227" s="44">
        <f t="shared" si="659"/>
        <v>0</v>
      </c>
      <c r="AM1227" s="44">
        <f t="shared" si="660"/>
        <v>0</v>
      </c>
      <c r="AN1227" s="44">
        <f t="shared" si="661"/>
        <v>36</v>
      </c>
      <c r="AO1227" s="44">
        <f t="shared" si="662"/>
        <v>0</v>
      </c>
      <c r="AP1227" s="44">
        <f t="shared" si="663"/>
        <v>0</v>
      </c>
      <c r="AQ1227" s="44">
        <f t="shared" si="664"/>
        <v>0</v>
      </c>
      <c r="AR1227" s="44">
        <f t="shared" si="665"/>
        <v>0</v>
      </c>
      <c r="AS1227" s="44">
        <f t="shared" si="666"/>
        <v>0</v>
      </c>
      <c r="AT1227" s="44">
        <f t="shared" si="667"/>
        <v>0</v>
      </c>
      <c r="AU1227" s="44">
        <f t="shared" si="668"/>
        <v>0</v>
      </c>
      <c r="AV1227" s="44">
        <f>IF(M1227="ПП",РПП*AA1227*(U1227/1.5),IF(M1227="ВП",ВПр*AA1227*(U1227/1.5),IF(M1227="РПА",РПА*AA1227*(U1227/1.5),IF(M1227="КПА",кпа*AA1227*(U1227/1.5),0))))</f>
        <v>0</v>
      </c>
      <c r="AW1227" s="44">
        <f t="shared" si="669"/>
        <v>0</v>
      </c>
      <c r="AX1227" s="44">
        <f t="shared" si="670"/>
        <v>0</v>
      </c>
      <c r="AY1227" s="44">
        <f t="shared" si="671"/>
        <v>0</v>
      </c>
      <c r="AZ1227" s="44">
        <f t="shared" si="672"/>
        <v>0</v>
      </c>
      <c r="BA1227" s="44">
        <f t="shared" si="650"/>
        <v>0</v>
      </c>
      <c r="BB1227" s="44">
        <f t="shared" si="673"/>
        <v>0</v>
      </c>
      <c r="BC1227" s="44">
        <f t="shared" si="674"/>
        <v>0</v>
      </c>
      <c r="BD1227" s="44">
        <f t="shared" si="675"/>
        <v>0</v>
      </c>
      <c r="BE1227" s="45">
        <f t="shared" si="676"/>
        <v>36</v>
      </c>
      <c r="BF1227" s="46"/>
      <c r="BG1227" s="47">
        <f t="shared" si="677"/>
        <v>0</v>
      </c>
      <c r="BH1227" s="47">
        <f t="shared" si="678"/>
        <v>0</v>
      </c>
      <c r="BI1227" s="47">
        <f t="shared" si="679"/>
        <v>0</v>
      </c>
      <c r="BJ1227" s="48">
        <f t="shared" si="680"/>
        <v>36</v>
      </c>
      <c r="BK1227" s="48">
        <f t="shared" si="681"/>
        <v>1</v>
      </c>
      <c r="BL1227" s="48">
        <f t="shared" si="682"/>
        <v>0</v>
      </c>
    </row>
    <row r="1228" spans="1:64" s="2" customFormat="1" ht="30" customHeight="1">
      <c r="A1228" s="29" t="str">
        <f t="shared" si="651"/>
        <v>Д</v>
      </c>
      <c r="B1228" s="29" t="str">
        <f t="shared" si="652"/>
        <v>Б</v>
      </c>
      <c r="C1228" s="67" t="s">
        <v>227</v>
      </c>
      <c r="D1228" s="31" t="str">
        <f t="shared" si="653"/>
        <v>'02.03.00</v>
      </c>
      <c r="E1228" s="32" t="str">
        <f t="shared" si="654"/>
        <v>Компьютерные и информационные науки (УГСН)</v>
      </c>
      <c r="F1228" s="33" t="s">
        <v>74</v>
      </c>
      <c r="G1228" s="33" t="s">
        <v>75</v>
      </c>
      <c r="H1228" s="34" t="s">
        <v>317</v>
      </c>
      <c r="I1228" s="34"/>
      <c r="J1228" s="35" t="s">
        <v>345</v>
      </c>
      <c r="K1228" s="36">
        <v>2</v>
      </c>
      <c r="L1228" s="36">
        <v>18</v>
      </c>
      <c r="M1228" s="37" t="s">
        <v>108</v>
      </c>
      <c r="N1228" s="36"/>
      <c r="O1228" s="36">
        <v>2</v>
      </c>
      <c r="P1228" s="36"/>
      <c r="Q1228" s="37"/>
      <c r="R1228" s="36"/>
      <c r="S1228" s="36"/>
      <c r="T1228" s="36"/>
      <c r="U1228" s="36"/>
      <c r="V1228" s="36"/>
      <c r="W1228" s="39" t="str">
        <f t="shared" si="655"/>
        <v>НКАбд</v>
      </c>
      <c r="X1228" s="36" t="s">
        <v>232</v>
      </c>
      <c r="Y1228" s="36">
        <v>1</v>
      </c>
      <c r="Z1228" s="36">
        <v>2</v>
      </c>
      <c r="AA1228" s="60">
        <f t="shared" si="656"/>
        <v>12</v>
      </c>
      <c r="AB1228" s="49">
        <v>7</v>
      </c>
      <c r="AC1228" s="68">
        <v>5</v>
      </c>
      <c r="AD1228" s="40">
        <f t="shared" si="649"/>
        <v>12</v>
      </c>
      <c r="AE1228" s="41">
        <f t="shared" si="657"/>
        <v>1</v>
      </c>
      <c r="AF1228" s="41">
        <f t="shared" si="658"/>
        <v>1</v>
      </c>
      <c r="AG1228" s="42" t="s">
        <v>93</v>
      </c>
      <c r="AH1228" s="37" t="s">
        <v>81</v>
      </c>
      <c r="AI1228" s="37" t="s">
        <v>94</v>
      </c>
      <c r="AJ1228" s="43" t="s">
        <v>341</v>
      </c>
      <c r="AK1228" s="37"/>
      <c r="AL1228" s="44">
        <f t="shared" si="659"/>
        <v>0</v>
      </c>
      <c r="AM1228" s="44">
        <f t="shared" si="660"/>
        <v>0</v>
      </c>
      <c r="AN1228" s="44">
        <f t="shared" si="661"/>
        <v>36</v>
      </c>
      <c r="AO1228" s="44">
        <f t="shared" si="662"/>
        <v>0</v>
      </c>
      <c r="AP1228" s="44">
        <f t="shared" si="663"/>
        <v>0</v>
      </c>
      <c r="AQ1228" s="44">
        <f t="shared" si="664"/>
        <v>0</v>
      </c>
      <c r="AR1228" s="44">
        <f t="shared" si="665"/>
        <v>0</v>
      </c>
      <c r="AS1228" s="44">
        <f t="shared" si="666"/>
        <v>0</v>
      </c>
      <c r="AT1228" s="44">
        <f t="shared" si="667"/>
        <v>0</v>
      </c>
      <c r="AU1228" s="44">
        <f t="shared" si="668"/>
        <v>0</v>
      </c>
      <c r="AV1228" s="44">
        <f>IF(M1228="ПП",РПП*AA1228*(U1228/1.5),IF(M1228="ВП",ВПр*AA1228*(U1228/1.5),IF(M1228="РПА",РПА*AA1228*(U1228/1.5),IF(M1228="КПА",кпа*AA1228*(U1228/1.5),0))))</f>
        <v>0</v>
      </c>
      <c r="AW1228" s="44">
        <f t="shared" si="669"/>
        <v>0</v>
      </c>
      <c r="AX1228" s="44">
        <f t="shared" si="670"/>
        <v>0</v>
      </c>
      <c r="AY1228" s="44">
        <f t="shared" si="671"/>
        <v>0</v>
      </c>
      <c r="AZ1228" s="44">
        <f t="shared" si="672"/>
        <v>0</v>
      </c>
      <c r="BA1228" s="44">
        <f t="shared" si="650"/>
        <v>0</v>
      </c>
      <c r="BB1228" s="44">
        <f t="shared" si="673"/>
        <v>0</v>
      </c>
      <c r="BC1228" s="44">
        <f t="shared" si="674"/>
        <v>0</v>
      </c>
      <c r="BD1228" s="44">
        <f t="shared" si="675"/>
        <v>0</v>
      </c>
      <c r="BE1228" s="45">
        <f t="shared" si="676"/>
        <v>36</v>
      </c>
      <c r="BF1228" s="46"/>
      <c r="BG1228" s="47">
        <f t="shared" si="677"/>
        <v>0</v>
      </c>
      <c r="BH1228" s="47">
        <f t="shared" si="678"/>
        <v>0</v>
      </c>
      <c r="BI1228" s="47">
        <f t="shared" si="679"/>
        <v>0</v>
      </c>
      <c r="BJ1228" s="48">
        <f t="shared" si="680"/>
        <v>36</v>
      </c>
      <c r="BK1228" s="48">
        <f t="shared" si="681"/>
        <v>1</v>
      </c>
      <c r="BL1228" s="48">
        <f t="shared" si="682"/>
        <v>0</v>
      </c>
    </row>
    <row r="1229" spans="1:64" s="2" customFormat="1" ht="30" customHeight="1">
      <c r="A1229" s="29" t="str">
        <f t="shared" si="651"/>
        <v>Д</v>
      </c>
      <c r="B1229" s="29" t="str">
        <f t="shared" si="652"/>
        <v>Б</v>
      </c>
      <c r="C1229" s="67" t="s">
        <v>227</v>
      </c>
      <c r="D1229" s="31" t="str">
        <f t="shared" si="653"/>
        <v>'02.03.00</v>
      </c>
      <c r="E1229" s="32" t="str">
        <f t="shared" si="654"/>
        <v>Компьютерные и информационные науки (УГСН)</v>
      </c>
      <c r="F1229" s="33" t="s">
        <v>74</v>
      </c>
      <c r="G1229" s="33" t="s">
        <v>75</v>
      </c>
      <c r="H1229" s="34" t="s">
        <v>317</v>
      </c>
      <c r="I1229" s="34"/>
      <c r="J1229" s="35" t="s">
        <v>345</v>
      </c>
      <c r="K1229" s="36">
        <v>2</v>
      </c>
      <c r="L1229" s="36">
        <v>18</v>
      </c>
      <c r="M1229" s="37" t="s">
        <v>108</v>
      </c>
      <c r="N1229" s="36"/>
      <c r="O1229" s="36">
        <v>2</v>
      </c>
      <c r="P1229" s="36"/>
      <c r="Q1229" s="37"/>
      <c r="R1229" s="36"/>
      <c r="S1229" s="36"/>
      <c r="T1229" s="36"/>
      <c r="U1229" s="36"/>
      <c r="V1229" s="36"/>
      <c r="W1229" s="39" t="str">
        <f t="shared" si="655"/>
        <v>НКАбд</v>
      </c>
      <c r="X1229" s="36" t="s">
        <v>232</v>
      </c>
      <c r="Y1229" s="36">
        <v>1</v>
      </c>
      <c r="Z1229" s="36">
        <v>2</v>
      </c>
      <c r="AA1229" s="60">
        <f t="shared" si="656"/>
        <v>12</v>
      </c>
      <c r="AB1229" s="49">
        <v>7</v>
      </c>
      <c r="AC1229" s="68">
        <v>5</v>
      </c>
      <c r="AD1229" s="40">
        <f t="shared" si="649"/>
        <v>12</v>
      </c>
      <c r="AE1229" s="41">
        <f t="shared" si="657"/>
        <v>1</v>
      </c>
      <c r="AF1229" s="41">
        <f t="shared" si="658"/>
        <v>1</v>
      </c>
      <c r="AG1229" s="42" t="s">
        <v>93</v>
      </c>
      <c r="AH1229" s="37" t="s">
        <v>81</v>
      </c>
      <c r="AI1229" s="37" t="s">
        <v>94</v>
      </c>
      <c r="AJ1229" s="43" t="s">
        <v>341</v>
      </c>
      <c r="AK1229" s="37"/>
      <c r="AL1229" s="44">
        <f t="shared" si="659"/>
        <v>0</v>
      </c>
      <c r="AM1229" s="44">
        <f t="shared" si="660"/>
        <v>0</v>
      </c>
      <c r="AN1229" s="44">
        <f t="shared" si="661"/>
        <v>36</v>
      </c>
      <c r="AO1229" s="44">
        <f t="shared" si="662"/>
        <v>0</v>
      </c>
      <c r="AP1229" s="44">
        <f t="shared" si="663"/>
        <v>0</v>
      </c>
      <c r="AQ1229" s="44">
        <f t="shared" si="664"/>
        <v>0</v>
      </c>
      <c r="AR1229" s="44">
        <f t="shared" si="665"/>
        <v>0</v>
      </c>
      <c r="AS1229" s="44">
        <f t="shared" si="666"/>
        <v>0</v>
      </c>
      <c r="AT1229" s="44">
        <f t="shared" si="667"/>
        <v>0</v>
      </c>
      <c r="AU1229" s="44">
        <f t="shared" si="668"/>
        <v>0</v>
      </c>
      <c r="AV1229" s="44">
        <f>IF(M1229="ПП",РПП*AA1229*(U1229/1.5),IF(M1229="ВП",ВПр*AA1229*(U1229/1.5),IF(M1229="РПА",РПА*AA1229*(U1229/1.5),IF(M1229="КПА",кпа*AA1229*(U1229/1.5),0))))</f>
        <v>0</v>
      </c>
      <c r="AW1229" s="44">
        <f t="shared" si="669"/>
        <v>0</v>
      </c>
      <c r="AX1229" s="44">
        <f t="shared" si="670"/>
        <v>0</v>
      </c>
      <c r="AY1229" s="44">
        <f t="shared" si="671"/>
        <v>0</v>
      </c>
      <c r="AZ1229" s="44">
        <f t="shared" si="672"/>
        <v>0</v>
      </c>
      <c r="BA1229" s="44">
        <f t="shared" si="650"/>
        <v>0</v>
      </c>
      <c r="BB1229" s="44">
        <f t="shared" si="673"/>
        <v>0</v>
      </c>
      <c r="BC1229" s="44">
        <f t="shared" si="674"/>
        <v>0</v>
      </c>
      <c r="BD1229" s="44">
        <f t="shared" si="675"/>
        <v>0</v>
      </c>
      <c r="BE1229" s="45">
        <f t="shared" si="676"/>
        <v>36</v>
      </c>
      <c r="BF1229" s="46"/>
      <c r="BG1229" s="47">
        <f t="shared" si="677"/>
        <v>0</v>
      </c>
      <c r="BH1229" s="47">
        <f t="shared" si="678"/>
        <v>0</v>
      </c>
      <c r="BI1229" s="47">
        <f t="shared" si="679"/>
        <v>0</v>
      </c>
      <c r="BJ1229" s="48">
        <f t="shared" si="680"/>
        <v>36</v>
      </c>
      <c r="BK1229" s="48">
        <f t="shared" si="681"/>
        <v>1</v>
      </c>
      <c r="BL1229" s="48">
        <f t="shared" si="682"/>
        <v>0</v>
      </c>
    </row>
    <row r="1230" spans="1:64" s="2" customFormat="1" ht="30" customHeight="1">
      <c r="A1230" s="29" t="str">
        <f t="shared" si="651"/>
        <v>Д</v>
      </c>
      <c r="B1230" s="29" t="str">
        <f t="shared" si="652"/>
        <v>Б</v>
      </c>
      <c r="C1230" s="67" t="s">
        <v>227</v>
      </c>
      <c r="D1230" s="31" t="str">
        <f t="shared" si="653"/>
        <v>'02.03.00</v>
      </c>
      <c r="E1230" s="32" t="str">
        <f t="shared" si="654"/>
        <v>Компьютерные и информационные науки (УГСН)</v>
      </c>
      <c r="F1230" s="33" t="s">
        <v>74</v>
      </c>
      <c r="G1230" s="33" t="s">
        <v>75</v>
      </c>
      <c r="H1230" s="34" t="s">
        <v>317</v>
      </c>
      <c r="I1230" s="34"/>
      <c r="J1230" s="35" t="s">
        <v>363</v>
      </c>
      <c r="K1230" s="36">
        <v>4</v>
      </c>
      <c r="L1230" s="36">
        <v>18</v>
      </c>
      <c r="M1230" s="37" t="s">
        <v>78</v>
      </c>
      <c r="N1230" s="36">
        <v>1</v>
      </c>
      <c r="O1230" s="36"/>
      <c r="P1230" s="36"/>
      <c r="Q1230" s="37" t="s">
        <v>91</v>
      </c>
      <c r="R1230" s="36"/>
      <c r="S1230" s="36"/>
      <c r="T1230" s="36"/>
      <c r="U1230" s="36"/>
      <c r="V1230" s="36"/>
      <c r="W1230" s="39" t="str">
        <f t="shared" si="655"/>
        <v>НКАбд</v>
      </c>
      <c r="X1230" s="36" t="s">
        <v>364</v>
      </c>
      <c r="Y1230" s="36">
        <v>10</v>
      </c>
      <c r="Z1230" s="36">
        <v>5</v>
      </c>
      <c r="AA1230" s="60">
        <f t="shared" si="656"/>
        <v>124</v>
      </c>
      <c r="AB1230" s="36">
        <v>70</v>
      </c>
      <c r="AC1230" s="36">
        <v>54</v>
      </c>
      <c r="AD1230" s="40">
        <f t="shared" si="649"/>
        <v>124</v>
      </c>
      <c r="AE1230" s="41">
        <f t="shared" si="657"/>
        <v>1</v>
      </c>
      <c r="AF1230" s="41">
        <f t="shared" si="658"/>
        <v>1</v>
      </c>
      <c r="AG1230" s="42" t="s">
        <v>93</v>
      </c>
      <c r="AH1230" s="37" t="s">
        <v>81</v>
      </c>
      <c r="AI1230" s="37" t="s">
        <v>94</v>
      </c>
      <c r="AJ1230" s="51" t="s">
        <v>320</v>
      </c>
      <c r="AK1230" s="37"/>
      <c r="AL1230" s="44">
        <f t="shared" si="659"/>
        <v>18</v>
      </c>
      <c r="AM1230" s="44">
        <f t="shared" si="660"/>
        <v>0</v>
      </c>
      <c r="AN1230" s="44">
        <f t="shared" si="661"/>
        <v>0</v>
      </c>
      <c r="AO1230" s="44">
        <f t="shared" si="662"/>
        <v>40.92</v>
      </c>
      <c r="AP1230" s="44">
        <f t="shared" si="663"/>
        <v>62</v>
      </c>
      <c r="AQ1230" s="44">
        <f t="shared" si="664"/>
        <v>5</v>
      </c>
      <c r="AR1230" s="44">
        <f t="shared" si="665"/>
        <v>4.5</v>
      </c>
      <c r="AS1230" s="44">
        <f t="shared" si="666"/>
        <v>0</v>
      </c>
      <c r="AT1230" s="44">
        <f t="shared" si="667"/>
        <v>0</v>
      </c>
      <c r="AU1230" s="44">
        <f t="shared" si="668"/>
        <v>0</v>
      </c>
      <c r="AV1230" s="44">
        <f>IF(M1230="ПП",РПП*AA1230*(U1230/1.5),IF(M1230="ВП",ВПр*AA1230*(U1230/1.5),IF(M1230="РПА",РПА*AA1230*(U1230/1.5),IF(M1230="КПА",кпа*AA1230*(U1230/1.5),0))))</f>
        <v>0</v>
      </c>
      <c r="AW1230" s="44">
        <f t="shared" si="669"/>
        <v>0</v>
      </c>
      <c r="AX1230" s="44">
        <f t="shared" si="670"/>
        <v>0</v>
      </c>
      <c r="AY1230" s="44">
        <f t="shared" si="671"/>
        <v>0</v>
      </c>
      <c r="AZ1230" s="44">
        <f t="shared" si="672"/>
        <v>0</v>
      </c>
      <c r="BA1230" s="44">
        <f t="shared" si="650"/>
        <v>0</v>
      </c>
      <c r="BB1230" s="44">
        <f t="shared" si="673"/>
        <v>0</v>
      </c>
      <c r="BC1230" s="44">
        <f t="shared" si="674"/>
        <v>0</v>
      </c>
      <c r="BD1230" s="44">
        <f t="shared" si="675"/>
        <v>0</v>
      </c>
      <c r="BE1230" s="45">
        <f t="shared" si="676"/>
        <v>130.42000000000002</v>
      </c>
      <c r="BF1230" s="46"/>
      <c r="BG1230" s="47">
        <f t="shared" si="677"/>
        <v>0</v>
      </c>
      <c r="BH1230" s="47">
        <f t="shared" si="678"/>
        <v>0</v>
      </c>
      <c r="BI1230" s="47">
        <f t="shared" si="679"/>
        <v>0</v>
      </c>
      <c r="BJ1230" s="48">
        <f t="shared" si="680"/>
        <v>18</v>
      </c>
      <c r="BK1230" s="48">
        <f t="shared" si="681"/>
        <v>0.5</v>
      </c>
      <c r="BL1230" s="48">
        <f t="shared" si="682"/>
        <v>112.42</v>
      </c>
    </row>
    <row r="1231" spans="1:64" s="2" customFormat="1" ht="30" customHeight="1">
      <c r="A1231" s="29" t="str">
        <f t="shared" si="651"/>
        <v>Д</v>
      </c>
      <c r="B1231" s="29" t="str">
        <f t="shared" si="652"/>
        <v>Б</v>
      </c>
      <c r="C1231" s="67" t="s">
        <v>227</v>
      </c>
      <c r="D1231" s="31" t="str">
        <f t="shared" si="653"/>
        <v>'02.03.00</v>
      </c>
      <c r="E1231" s="32" t="str">
        <f t="shared" si="654"/>
        <v>Компьютерные и информационные науки (УГСН)</v>
      </c>
      <c r="F1231" s="33" t="s">
        <v>74</v>
      </c>
      <c r="G1231" s="33" t="s">
        <v>75</v>
      </c>
      <c r="H1231" s="34" t="s">
        <v>317</v>
      </c>
      <c r="I1231" s="34"/>
      <c r="J1231" s="35" t="s">
        <v>363</v>
      </c>
      <c r="K1231" s="36">
        <v>4</v>
      </c>
      <c r="L1231" s="36">
        <v>18</v>
      </c>
      <c r="M1231" s="37" t="s">
        <v>84</v>
      </c>
      <c r="N1231" s="36"/>
      <c r="O1231" s="36"/>
      <c r="P1231" s="36">
        <v>2</v>
      </c>
      <c r="Q1231" s="37"/>
      <c r="R1231" s="36"/>
      <c r="S1231" s="36"/>
      <c r="T1231" s="36"/>
      <c r="U1231" s="36"/>
      <c r="V1231" s="36"/>
      <c r="W1231" s="39" t="str">
        <f t="shared" si="655"/>
        <v>НКАбд</v>
      </c>
      <c r="X1231" s="36" t="s">
        <v>116</v>
      </c>
      <c r="Y1231" s="36"/>
      <c r="Z1231" s="36">
        <v>1</v>
      </c>
      <c r="AA1231" s="60">
        <f t="shared" si="656"/>
        <v>25</v>
      </c>
      <c r="AB1231" s="49">
        <v>14</v>
      </c>
      <c r="AC1231" s="49">
        <v>11</v>
      </c>
      <c r="AD1231" s="40">
        <f t="shared" si="649"/>
        <v>24</v>
      </c>
      <c r="AE1231" s="41">
        <f t="shared" si="657"/>
        <v>1</v>
      </c>
      <c r="AF1231" s="41">
        <f t="shared" si="658"/>
        <v>1.0416666666666667</v>
      </c>
      <c r="AG1231" s="42" t="s">
        <v>93</v>
      </c>
      <c r="AH1231" s="37" t="s">
        <v>81</v>
      </c>
      <c r="AI1231" s="37" t="s">
        <v>94</v>
      </c>
      <c r="AJ1231" s="43" t="s">
        <v>327</v>
      </c>
      <c r="AK1231" s="37"/>
      <c r="AL1231" s="44">
        <f t="shared" si="659"/>
        <v>0</v>
      </c>
      <c r="AM1231" s="44">
        <f t="shared" si="660"/>
        <v>36</v>
      </c>
      <c r="AN1231" s="44">
        <f t="shared" si="661"/>
        <v>0</v>
      </c>
      <c r="AO1231" s="44">
        <f t="shared" si="662"/>
        <v>0</v>
      </c>
      <c r="AP1231" s="44">
        <f t="shared" si="663"/>
        <v>0</v>
      </c>
      <c r="AQ1231" s="44">
        <f t="shared" si="664"/>
        <v>0</v>
      </c>
      <c r="AR1231" s="44">
        <f t="shared" si="665"/>
        <v>0</v>
      </c>
      <c r="AS1231" s="44">
        <f t="shared" si="666"/>
        <v>0</v>
      </c>
      <c r="AT1231" s="44">
        <f t="shared" si="667"/>
        <v>0</v>
      </c>
      <c r="AU1231" s="44">
        <f t="shared" si="668"/>
        <v>0</v>
      </c>
      <c r="AV1231" s="44">
        <f>IF(M1231="ПП",РПП*AA1231*(U1231/1.5),IF(M1231="ВП",ВПр*AA1231*(U1231/1.5),IF(M1231="РПА",РПА*AA1231*(U1231/1.5),IF(M1231="КПА",кпа*AA1231*(U1231/1.5),0))))</f>
        <v>0</v>
      </c>
      <c r="AW1231" s="44">
        <f t="shared" si="669"/>
        <v>0</v>
      </c>
      <c r="AX1231" s="44">
        <f t="shared" si="670"/>
        <v>0</v>
      </c>
      <c r="AY1231" s="44">
        <f t="shared" si="671"/>
        <v>0</v>
      </c>
      <c r="AZ1231" s="44">
        <f t="shared" si="672"/>
        <v>0</v>
      </c>
      <c r="BA1231" s="44">
        <f t="shared" si="650"/>
        <v>0</v>
      </c>
      <c r="BB1231" s="44">
        <f t="shared" si="673"/>
        <v>0</v>
      </c>
      <c r="BC1231" s="44">
        <f t="shared" si="674"/>
        <v>0</v>
      </c>
      <c r="BD1231" s="44">
        <f t="shared" si="675"/>
        <v>0</v>
      </c>
      <c r="BE1231" s="45">
        <f t="shared" si="676"/>
        <v>36</v>
      </c>
      <c r="BF1231" s="46"/>
      <c r="BG1231" s="47">
        <f t="shared" si="677"/>
        <v>0</v>
      </c>
      <c r="BH1231" s="47">
        <f t="shared" si="678"/>
        <v>0</v>
      </c>
      <c r="BI1231" s="47">
        <f t="shared" si="679"/>
        <v>0</v>
      </c>
      <c r="BJ1231" s="48">
        <f t="shared" si="680"/>
        <v>36</v>
      </c>
      <c r="BK1231" s="48">
        <f t="shared" si="681"/>
        <v>1</v>
      </c>
      <c r="BL1231" s="48">
        <f t="shared" si="682"/>
        <v>0</v>
      </c>
    </row>
    <row r="1232" spans="1:64" s="2" customFormat="1" ht="30" customHeight="1">
      <c r="A1232" s="29" t="str">
        <f t="shared" si="651"/>
        <v>Д</v>
      </c>
      <c r="B1232" s="29" t="str">
        <f t="shared" si="652"/>
        <v>Б</v>
      </c>
      <c r="C1232" s="67" t="s">
        <v>227</v>
      </c>
      <c r="D1232" s="31" t="str">
        <f t="shared" si="653"/>
        <v>'02.03.00</v>
      </c>
      <c r="E1232" s="32" t="str">
        <f t="shared" si="654"/>
        <v>Компьютерные и информационные науки (УГСН)</v>
      </c>
      <c r="F1232" s="33" t="s">
        <v>74</v>
      </c>
      <c r="G1232" s="33" t="s">
        <v>75</v>
      </c>
      <c r="H1232" s="34" t="s">
        <v>317</v>
      </c>
      <c r="I1232" s="34"/>
      <c r="J1232" s="35" t="s">
        <v>363</v>
      </c>
      <c r="K1232" s="36">
        <v>4</v>
      </c>
      <c r="L1232" s="36">
        <v>18</v>
      </c>
      <c r="M1232" s="37" t="s">
        <v>84</v>
      </c>
      <c r="N1232" s="36"/>
      <c r="O1232" s="36"/>
      <c r="P1232" s="36">
        <v>2</v>
      </c>
      <c r="Q1232" s="37"/>
      <c r="R1232" s="36"/>
      <c r="S1232" s="36"/>
      <c r="T1232" s="36"/>
      <c r="U1232" s="36"/>
      <c r="V1232" s="36"/>
      <c r="W1232" s="39" t="str">
        <f t="shared" si="655"/>
        <v>НКАбд</v>
      </c>
      <c r="X1232" s="36" t="s">
        <v>133</v>
      </c>
      <c r="Y1232" s="36"/>
      <c r="Z1232" s="36">
        <v>1</v>
      </c>
      <c r="AA1232" s="60">
        <f t="shared" si="656"/>
        <v>25</v>
      </c>
      <c r="AB1232" s="49">
        <v>14</v>
      </c>
      <c r="AC1232" s="49">
        <v>11</v>
      </c>
      <c r="AD1232" s="40">
        <f t="shared" si="649"/>
        <v>24</v>
      </c>
      <c r="AE1232" s="41">
        <f t="shared" si="657"/>
        <v>1</v>
      </c>
      <c r="AF1232" s="41">
        <f t="shared" si="658"/>
        <v>1.0416666666666667</v>
      </c>
      <c r="AG1232" s="42" t="s">
        <v>93</v>
      </c>
      <c r="AH1232" s="37" t="s">
        <v>81</v>
      </c>
      <c r="AI1232" s="37" t="s">
        <v>94</v>
      </c>
      <c r="AJ1232" s="43" t="s">
        <v>327</v>
      </c>
      <c r="AK1232" s="37"/>
      <c r="AL1232" s="44">
        <f t="shared" si="659"/>
        <v>0</v>
      </c>
      <c r="AM1232" s="44">
        <f t="shared" si="660"/>
        <v>36</v>
      </c>
      <c r="AN1232" s="44">
        <f t="shared" si="661"/>
        <v>0</v>
      </c>
      <c r="AO1232" s="44">
        <f t="shared" si="662"/>
        <v>0</v>
      </c>
      <c r="AP1232" s="44">
        <f t="shared" si="663"/>
        <v>0</v>
      </c>
      <c r="AQ1232" s="44">
        <f t="shared" si="664"/>
        <v>0</v>
      </c>
      <c r="AR1232" s="44">
        <f t="shared" si="665"/>
        <v>0</v>
      </c>
      <c r="AS1232" s="44">
        <f t="shared" si="666"/>
        <v>0</v>
      </c>
      <c r="AT1232" s="44">
        <f t="shared" si="667"/>
        <v>0</v>
      </c>
      <c r="AU1232" s="44">
        <f t="shared" si="668"/>
        <v>0</v>
      </c>
      <c r="AV1232" s="44">
        <f>IF(M1232="ПП",РПП*AA1232*(U1232/1.5),IF(M1232="ВП",ВПр*AA1232*(U1232/1.5),IF(M1232="РПА",РПА*AA1232*(U1232/1.5),IF(M1232="КПА",кпа*AA1232*(U1232/1.5),0))))</f>
        <v>0</v>
      </c>
      <c r="AW1232" s="44">
        <f t="shared" si="669"/>
        <v>0</v>
      </c>
      <c r="AX1232" s="44">
        <f t="shared" si="670"/>
        <v>0</v>
      </c>
      <c r="AY1232" s="44">
        <f t="shared" si="671"/>
        <v>0</v>
      </c>
      <c r="AZ1232" s="44">
        <f t="shared" si="672"/>
        <v>0</v>
      </c>
      <c r="BA1232" s="44">
        <f t="shared" si="650"/>
        <v>0</v>
      </c>
      <c r="BB1232" s="44">
        <f t="shared" si="673"/>
        <v>0</v>
      </c>
      <c r="BC1232" s="44">
        <f t="shared" si="674"/>
        <v>0</v>
      </c>
      <c r="BD1232" s="44">
        <f t="shared" si="675"/>
        <v>0</v>
      </c>
      <c r="BE1232" s="45">
        <f t="shared" si="676"/>
        <v>36</v>
      </c>
      <c r="BF1232" s="46"/>
      <c r="BG1232" s="47">
        <f t="shared" si="677"/>
        <v>0</v>
      </c>
      <c r="BH1232" s="47">
        <f t="shared" si="678"/>
        <v>0</v>
      </c>
      <c r="BI1232" s="47">
        <f t="shared" si="679"/>
        <v>0</v>
      </c>
      <c r="BJ1232" s="48">
        <f t="shared" si="680"/>
        <v>36</v>
      </c>
      <c r="BK1232" s="48">
        <f t="shared" si="681"/>
        <v>1</v>
      </c>
      <c r="BL1232" s="48">
        <f t="shared" si="682"/>
        <v>0</v>
      </c>
    </row>
    <row r="1233" spans="1:64" s="2" customFormat="1" ht="30" customHeight="1">
      <c r="A1233" s="29" t="str">
        <f t="shared" si="651"/>
        <v>Д</v>
      </c>
      <c r="B1233" s="29" t="str">
        <f t="shared" si="652"/>
        <v>Б</v>
      </c>
      <c r="C1233" s="67" t="s">
        <v>227</v>
      </c>
      <c r="D1233" s="31" t="str">
        <f t="shared" si="653"/>
        <v>'02.03.00</v>
      </c>
      <c r="E1233" s="32" t="str">
        <f t="shared" si="654"/>
        <v>Компьютерные и информационные науки (УГСН)</v>
      </c>
      <c r="F1233" s="33" t="s">
        <v>74</v>
      </c>
      <c r="G1233" s="33" t="s">
        <v>75</v>
      </c>
      <c r="H1233" s="34" t="s">
        <v>317</v>
      </c>
      <c r="I1233" s="34"/>
      <c r="J1233" s="35" t="s">
        <v>363</v>
      </c>
      <c r="K1233" s="36">
        <v>4</v>
      </c>
      <c r="L1233" s="36">
        <v>18</v>
      </c>
      <c r="M1233" s="37" t="s">
        <v>84</v>
      </c>
      <c r="N1233" s="36"/>
      <c r="O1233" s="36"/>
      <c r="P1233" s="36">
        <v>2</v>
      </c>
      <c r="Q1233" s="37"/>
      <c r="R1233" s="36"/>
      <c r="S1233" s="36"/>
      <c r="T1233" s="36"/>
      <c r="U1233" s="36"/>
      <c r="V1233" s="36"/>
      <c r="W1233" s="39" t="str">
        <f t="shared" si="655"/>
        <v>НКАбд</v>
      </c>
      <c r="X1233" s="36" t="s">
        <v>134</v>
      </c>
      <c r="Y1233" s="36"/>
      <c r="Z1233" s="36">
        <v>1</v>
      </c>
      <c r="AA1233" s="60">
        <f t="shared" si="656"/>
        <v>25</v>
      </c>
      <c r="AB1233" s="49">
        <v>14</v>
      </c>
      <c r="AC1233" s="49">
        <v>11</v>
      </c>
      <c r="AD1233" s="40">
        <f t="shared" si="649"/>
        <v>24</v>
      </c>
      <c r="AE1233" s="41">
        <f t="shared" si="657"/>
        <v>1</v>
      </c>
      <c r="AF1233" s="41">
        <f t="shared" si="658"/>
        <v>1.0416666666666667</v>
      </c>
      <c r="AG1233" s="42" t="s">
        <v>93</v>
      </c>
      <c r="AH1233" s="37" t="s">
        <v>81</v>
      </c>
      <c r="AI1233" s="37" t="s">
        <v>94</v>
      </c>
      <c r="AJ1233" s="43" t="s">
        <v>327</v>
      </c>
      <c r="AK1233" s="37"/>
      <c r="AL1233" s="44">
        <f t="shared" si="659"/>
        <v>0</v>
      </c>
      <c r="AM1233" s="44">
        <f t="shared" si="660"/>
        <v>36</v>
      </c>
      <c r="AN1233" s="44">
        <f t="shared" si="661"/>
        <v>0</v>
      </c>
      <c r="AO1233" s="44">
        <f t="shared" si="662"/>
        <v>0</v>
      </c>
      <c r="AP1233" s="44">
        <f t="shared" si="663"/>
        <v>0</v>
      </c>
      <c r="AQ1233" s="44">
        <f t="shared" si="664"/>
        <v>0</v>
      </c>
      <c r="AR1233" s="44">
        <f t="shared" si="665"/>
        <v>0</v>
      </c>
      <c r="AS1233" s="44">
        <f t="shared" si="666"/>
        <v>0</v>
      </c>
      <c r="AT1233" s="44">
        <f t="shared" si="667"/>
        <v>0</v>
      </c>
      <c r="AU1233" s="44">
        <f t="shared" si="668"/>
        <v>0</v>
      </c>
      <c r="AV1233" s="44">
        <f>IF(M1233="ПП",РПП*AA1233*(U1233/1.5),IF(M1233="ВП",ВПр*AA1233*(U1233/1.5),IF(M1233="РПА",РПА*AA1233*(U1233/1.5),IF(M1233="КПА",кпа*AA1233*(U1233/1.5),0))))</f>
        <v>0</v>
      </c>
      <c r="AW1233" s="44">
        <f t="shared" si="669"/>
        <v>0</v>
      </c>
      <c r="AX1233" s="44">
        <f t="shared" si="670"/>
        <v>0</v>
      </c>
      <c r="AY1233" s="44">
        <f t="shared" si="671"/>
        <v>0</v>
      </c>
      <c r="AZ1233" s="44">
        <f t="shared" si="672"/>
        <v>0</v>
      </c>
      <c r="BA1233" s="44">
        <f t="shared" si="650"/>
        <v>0</v>
      </c>
      <c r="BB1233" s="44">
        <f t="shared" si="673"/>
        <v>0</v>
      </c>
      <c r="BC1233" s="44">
        <f t="shared" si="674"/>
        <v>0</v>
      </c>
      <c r="BD1233" s="44">
        <f t="shared" si="675"/>
        <v>0</v>
      </c>
      <c r="BE1233" s="45">
        <f t="shared" si="676"/>
        <v>36</v>
      </c>
      <c r="BF1233" s="46"/>
      <c r="BG1233" s="47">
        <f t="shared" si="677"/>
        <v>0</v>
      </c>
      <c r="BH1233" s="47">
        <f t="shared" si="678"/>
        <v>0</v>
      </c>
      <c r="BI1233" s="47">
        <f t="shared" si="679"/>
        <v>0</v>
      </c>
      <c r="BJ1233" s="48">
        <f t="shared" si="680"/>
        <v>36</v>
      </c>
      <c r="BK1233" s="48">
        <f t="shared" si="681"/>
        <v>1</v>
      </c>
      <c r="BL1233" s="48">
        <f t="shared" si="682"/>
        <v>0</v>
      </c>
    </row>
    <row r="1234" spans="1:64" s="2" customFormat="1" ht="30" customHeight="1">
      <c r="A1234" s="29" t="str">
        <f t="shared" si="651"/>
        <v>Д</v>
      </c>
      <c r="B1234" s="29" t="str">
        <f t="shared" si="652"/>
        <v>Б</v>
      </c>
      <c r="C1234" s="67" t="s">
        <v>227</v>
      </c>
      <c r="D1234" s="31" t="str">
        <f t="shared" si="653"/>
        <v>'02.03.00</v>
      </c>
      <c r="E1234" s="32" t="str">
        <f t="shared" si="654"/>
        <v>Компьютерные и информационные науки (УГСН)</v>
      </c>
      <c r="F1234" s="33" t="s">
        <v>74</v>
      </c>
      <c r="G1234" s="33" t="s">
        <v>75</v>
      </c>
      <c r="H1234" s="34" t="s">
        <v>317</v>
      </c>
      <c r="I1234" s="34"/>
      <c r="J1234" s="35" t="s">
        <v>363</v>
      </c>
      <c r="K1234" s="36">
        <v>4</v>
      </c>
      <c r="L1234" s="36">
        <v>18</v>
      </c>
      <c r="M1234" s="37" t="s">
        <v>84</v>
      </c>
      <c r="N1234" s="36"/>
      <c r="O1234" s="36"/>
      <c r="P1234" s="36">
        <v>2</v>
      </c>
      <c r="Q1234" s="37"/>
      <c r="R1234" s="36"/>
      <c r="S1234" s="36"/>
      <c r="T1234" s="36"/>
      <c r="U1234" s="36"/>
      <c r="V1234" s="36"/>
      <c r="W1234" s="39" t="str">
        <f t="shared" si="655"/>
        <v>НКАбд</v>
      </c>
      <c r="X1234" s="36" t="s">
        <v>236</v>
      </c>
      <c r="Y1234" s="36"/>
      <c r="Z1234" s="36">
        <v>1</v>
      </c>
      <c r="AA1234" s="60">
        <f t="shared" si="656"/>
        <v>25</v>
      </c>
      <c r="AB1234" s="49">
        <v>14</v>
      </c>
      <c r="AC1234" s="49">
        <v>11</v>
      </c>
      <c r="AD1234" s="40">
        <f t="shared" si="649"/>
        <v>24</v>
      </c>
      <c r="AE1234" s="41">
        <f t="shared" si="657"/>
        <v>1</v>
      </c>
      <c r="AF1234" s="41">
        <f t="shared" si="658"/>
        <v>1.0416666666666667</v>
      </c>
      <c r="AG1234" s="42" t="s">
        <v>93</v>
      </c>
      <c r="AH1234" s="37" t="s">
        <v>139</v>
      </c>
      <c r="AI1234" s="37" t="s">
        <v>82</v>
      </c>
      <c r="AJ1234" s="43" t="s">
        <v>321</v>
      </c>
      <c r="AK1234" s="37"/>
      <c r="AL1234" s="44">
        <f t="shared" si="659"/>
        <v>0</v>
      </c>
      <c r="AM1234" s="44">
        <f t="shared" si="660"/>
        <v>36</v>
      </c>
      <c r="AN1234" s="44">
        <f t="shared" si="661"/>
        <v>0</v>
      </c>
      <c r="AO1234" s="44">
        <f t="shared" si="662"/>
        <v>0</v>
      </c>
      <c r="AP1234" s="44">
        <f t="shared" si="663"/>
        <v>0</v>
      </c>
      <c r="AQ1234" s="44">
        <f t="shared" si="664"/>
        <v>0</v>
      </c>
      <c r="AR1234" s="44">
        <f t="shared" si="665"/>
        <v>0</v>
      </c>
      <c r="AS1234" s="44">
        <f t="shared" si="666"/>
        <v>0</v>
      </c>
      <c r="AT1234" s="44">
        <f t="shared" si="667"/>
        <v>0</v>
      </c>
      <c r="AU1234" s="44">
        <f t="shared" si="668"/>
        <v>0</v>
      </c>
      <c r="AV1234" s="44">
        <f>IF(M1234="ПП",РПП*AA1234*(U1234/1.5),IF(M1234="ВП",ВПр*AA1234*(U1234/1.5),IF(M1234="РПА",РПА*AA1234*(U1234/1.5),IF(M1234="КПА",кпа*AA1234*(U1234/1.5),0))))</f>
        <v>0</v>
      </c>
      <c r="AW1234" s="44">
        <f t="shared" si="669"/>
        <v>0</v>
      </c>
      <c r="AX1234" s="44">
        <f t="shared" si="670"/>
        <v>0</v>
      </c>
      <c r="AY1234" s="44">
        <f t="shared" si="671"/>
        <v>0</v>
      </c>
      <c r="AZ1234" s="44">
        <f t="shared" si="672"/>
        <v>0</v>
      </c>
      <c r="BA1234" s="44">
        <f t="shared" si="650"/>
        <v>0</v>
      </c>
      <c r="BB1234" s="44">
        <f t="shared" si="673"/>
        <v>0</v>
      </c>
      <c r="BC1234" s="44">
        <f t="shared" si="674"/>
        <v>0</v>
      </c>
      <c r="BD1234" s="44">
        <f t="shared" si="675"/>
        <v>0</v>
      </c>
      <c r="BE1234" s="45">
        <f t="shared" si="676"/>
        <v>36</v>
      </c>
      <c r="BF1234" s="46"/>
      <c r="BG1234" s="47">
        <f t="shared" si="677"/>
        <v>0</v>
      </c>
      <c r="BH1234" s="47">
        <f t="shared" si="678"/>
        <v>0</v>
      </c>
      <c r="BI1234" s="47">
        <f t="shared" si="679"/>
        <v>0</v>
      </c>
      <c r="BJ1234" s="48">
        <f t="shared" si="680"/>
        <v>36</v>
      </c>
      <c r="BK1234" s="48">
        <f t="shared" si="681"/>
        <v>1</v>
      </c>
      <c r="BL1234" s="48">
        <f t="shared" si="682"/>
        <v>0</v>
      </c>
    </row>
    <row r="1235" spans="1:64" s="2" customFormat="1" ht="30" customHeight="1">
      <c r="A1235" s="29" t="str">
        <f t="shared" si="651"/>
        <v>Д</v>
      </c>
      <c r="B1235" s="29" t="str">
        <f t="shared" si="652"/>
        <v>Б</v>
      </c>
      <c r="C1235" s="67" t="s">
        <v>227</v>
      </c>
      <c r="D1235" s="31" t="str">
        <f t="shared" si="653"/>
        <v>'02.03.00</v>
      </c>
      <c r="E1235" s="32" t="str">
        <f t="shared" si="654"/>
        <v>Компьютерные и информационные науки (УГСН)</v>
      </c>
      <c r="F1235" s="33" t="s">
        <v>74</v>
      </c>
      <c r="G1235" s="33" t="s">
        <v>75</v>
      </c>
      <c r="H1235" s="34" t="s">
        <v>317</v>
      </c>
      <c r="I1235" s="34"/>
      <c r="J1235" s="35" t="s">
        <v>363</v>
      </c>
      <c r="K1235" s="36">
        <v>4</v>
      </c>
      <c r="L1235" s="36">
        <v>18</v>
      </c>
      <c r="M1235" s="37" t="s">
        <v>84</v>
      </c>
      <c r="N1235" s="36"/>
      <c r="O1235" s="36"/>
      <c r="P1235" s="36">
        <v>2</v>
      </c>
      <c r="Q1235" s="37"/>
      <c r="R1235" s="36"/>
      <c r="S1235" s="36"/>
      <c r="T1235" s="36"/>
      <c r="U1235" s="36"/>
      <c r="V1235" s="36"/>
      <c r="W1235" s="39" t="str">
        <f t="shared" si="655"/>
        <v>НКАбд</v>
      </c>
      <c r="X1235" s="36" t="s">
        <v>237</v>
      </c>
      <c r="Y1235" s="36"/>
      <c r="Z1235" s="36">
        <v>1</v>
      </c>
      <c r="AA1235" s="60">
        <f t="shared" si="656"/>
        <v>24</v>
      </c>
      <c r="AB1235" s="49">
        <v>14</v>
      </c>
      <c r="AC1235" s="49">
        <v>10</v>
      </c>
      <c r="AD1235" s="40">
        <f t="shared" si="649"/>
        <v>24</v>
      </c>
      <c r="AE1235" s="41">
        <f t="shared" si="657"/>
        <v>1</v>
      </c>
      <c r="AF1235" s="41">
        <f t="shared" si="658"/>
        <v>1</v>
      </c>
      <c r="AG1235" s="42" t="s">
        <v>93</v>
      </c>
      <c r="AH1235" s="37" t="s">
        <v>139</v>
      </c>
      <c r="AI1235" s="37" t="s">
        <v>82</v>
      </c>
      <c r="AJ1235" s="43" t="s">
        <v>322</v>
      </c>
      <c r="AK1235" s="37"/>
      <c r="AL1235" s="44">
        <f t="shared" si="659"/>
        <v>0</v>
      </c>
      <c r="AM1235" s="44">
        <f t="shared" si="660"/>
        <v>36</v>
      </c>
      <c r="AN1235" s="44">
        <f t="shared" si="661"/>
        <v>0</v>
      </c>
      <c r="AO1235" s="44">
        <f t="shared" si="662"/>
        <v>0</v>
      </c>
      <c r="AP1235" s="44">
        <f t="shared" si="663"/>
        <v>0</v>
      </c>
      <c r="AQ1235" s="44">
        <f t="shared" si="664"/>
        <v>0</v>
      </c>
      <c r="AR1235" s="44">
        <f t="shared" si="665"/>
        <v>0</v>
      </c>
      <c r="AS1235" s="44">
        <f t="shared" si="666"/>
        <v>0</v>
      </c>
      <c r="AT1235" s="44">
        <f t="shared" si="667"/>
        <v>0</v>
      </c>
      <c r="AU1235" s="44">
        <f t="shared" si="668"/>
        <v>0</v>
      </c>
      <c r="AV1235" s="44">
        <f>IF(M1235="ПП",РПП*AA1235*(U1235/1.5),IF(M1235="ВП",ВПр*AA1235*(U1235/1.5),IF(M1235="РПА",РПА*AA1235*(U1235/1.5),IF(M1235="КПА",кпа*AA1235*(U1235/1.5),0))))</f>
        <v>0</v>
      </c>
      <c r="AW1235" s="44">
        <f t="shared" si="669"/>
        <v>0</v>
      </c>
      <c r="AX1235" s="44">
        <f t="shared" si="670"/>
        <v>0</v>
      </c>
      <c r="AY1235" s="44">
        <f t="shared" si="671"/>
        <v>0</v>
      </c>
      <c r="AZ1235" s="44">
        <f t="shared" si="672"/>
        <v>0</v>
      </c>
      <c r="BA1235" s="44">
        <f t="shared" si="650"/>
        <v>0</v>
      </c>
      <c r="BB1235" s="44">
        <f t="shared" si="673"/>
        <v>0</v>
      </c>
      <c r="BC1235" s="44">
        <f t="shared" si="674"/>
        <v>0</v>
      </c>
      <c r="BD1235" s="44">
        <f t="shared" si="675"/>
        <v>0</v>
      </c>
      <c r="BE1235" s="45">
        <f t="shared" si="676"/>
        <v>36</v>
      </c>
      <c r="BF1235" s="46"/>
      <c r="BG1235" s="47">
        <f t="shared" si="677"/>
        <v>0</v>
      </c>
      <c r="BH1235" s="47">
        <f t="shared" si="678"/>
        <v>0</v>
      </c>
      <c r="BI1235" s="47">
        <f t="shared" si="679"/>
        <v>0</v>
      </c>
      <c r="BJ1235" s="48">
        <f t="shared" si="680"/>
        <v>36</v>
      </c>
      <c r="BK1235" s="48">
        <f t="shared" si="681"/>
        <v>1</v>
      </c>
      <c r="BL1235" s="48">
        <f t="shared" si="682"/>
        <v>0</v>
      </c>
    </row>
    <row r="1236" spans="1:64" s="2" customFormat="1" ht="30" customHeight="1">
      <c r="A1236" s="29" t="str">
        <f t="shared" si="651"/>
        <v>Д</v>
      </c>
      <c r="B1236" s="29" t="str">
        <f t="shared" si="652"/>
        <v>Б</v>
      </c>
      <c r="C1236" s="67" t="s">
        <v>227</v>
      </c>
      <c r="D1236" s="31" t="str">
        <f t="shared" si="653"/>
        <v>'02.03.00</v>
      </c>
      <c r="E1236" s="32" t="str">
        <f t="shared" si="654"/>
        <v>Компьютерные и информационные науки (УГСН)</v>
      </c>
      <c r="F1236" s="33" t="s">
        <v>74</v>
      </c>
      <c r="G1236" s="33" t="s">
        <v>129</v>
      </c>
      <c r="H1236" s="34" t="s">
        <v>317</v>
      </c>
      <c r="I1236" s="34" t="s">
        <v>130</v>
      </c>
      <c r="J1236" s="62" t="s">
        <v>346</v>
      </c>
      <c r="K1236" s="36">
        <v>4</v>
      </c>
      <c r="L1236" s="36">
        <v>18</v>
      </c>
      <c r="M1236" s="37" t="s">
        <v>108</v>
      </c>
      <c r="N1236" s="36"/>
      <c r="O1236" s="36">
        <v>2</v>
      </c>
      <c r="P1236" s="36"/>
      <c r="Q1236" s="37" t="s">
        <v>85</v>
      </c>
      <c r="R1236" s="36"/>
      <c r="S1236" s="36"/>
      <c r="T1236" s="36"/>
      <c r="U1236" s="36"/>
      <c r="V1236" s="36"/>
      <c r="W1236" s="39" t="str">
        <f t="shared" si="655"/>
        <v>НКАбд</v>
      </c>
      <c r="X1236" s="36" t="s">
        <v>116</v>
      </c>
      <c r="Y1236" s="36"/>
      <c r="Z1236" s="36">
        <v>1</v>
      </c>
      <c r="AA1236" s="60">
        <f t="shared" si="656"/>
        <v>13</v>
      </c>
      <c r="AB1236" s="53">
        <v>7</v>
      </c>
      <c r="AC1236" s="53">
        <v>6</v>
      </c>
      <c r="AD1236" s="40">
        <f t="shared" si="649"/>
        <v>12</v>
      </c>
      <c r="AE1236" s="41">
        <f t="shared" si="657"/>
        <v>1</v>
      </c>
      <c r="AF1236" s="41">
        <f t="shared" si="658"/>
        <v>1.0833333333333333</v>
      </c>
      <c r="AG1236" s="42" t="s">
        <v>93</v>
      </c>
      <c r="AH1236" s="37" t="s">
        <v>81</v>
      </c>
      <c r="AI1236" s="37" t="s">
        <v>82</v>
      </c>
      <c r="AJ1236" s="61" t="s">
        <v>325</v>
      </c>
      <c r="AK1236" s="37"/>
      <c r="AL1236" s="44">
        <f t="shared" si="659"/>
        <v>0</v>
      </c>
      <c r="AM1236" s="44">
        <f t="shared" si="660"/>
        <v>0</v>
      </c>
      <c r="AN1236" s="44">
        <f t="shared" si="661"/>
        <v>36</v>
      </c>
      <c r="AO1236" s="44">
        <f t="shared" si="662"/>
        <v>4.29</v>
      </c>
      <c r="AP1236" s="44">
        <f t="shared" si="663"/>
        <v>6.5</v>
      </c>
      <c r="AQ1236" s="44">
        <f t="shared" si="664"/>
        <v>1</v>
      </c>
      <c r="AR1236" s="44">
        <f t="shared" si="665"/>
        <v>0</v>
      </c>
      <c r="AS1236" s="44">
        <f t="shared" si="666"/>
        <v>0</v>
      </c>
      <c r="AT1236" s="44">
        <f t="shared" si="667"/>
        <v>0</v>
      </c>
      <c r="AU1236" s="44">
        <f t="shared" si="668"/>
        <v>0</v>
      </c>
      <c r="AV1236" s="44">
        <f>IF(M1236="ПП",РПП*AA1236*(U1236/1.5),IF(M1236="ВП",ВПр*AA1236*(U1236/1.5),IF(M1236="РПА",РПА*AA1236*(U1236/1.5),IF(M1236="КПА",кпа*AA1236*(U1236/1.5),0))))</f>
        <v>0</v>
      </c>
      <c r="AW1236" s="44">
        <f t="shared" si="669"/>
        <v>0</v>
      </c>
      <c r="AX1236" s="44">
        <f t="shared" si="670"/>
        <v>0</v>
      </c>
      <c r="AY1236" s="44">
        <f t="shared" si="671"/>
        <v>0</v>
      </c>
      <c r="AZ1236" s="44">
        <f t="shared" si="672"/>
        <v>0</v>
      </c>
      <c r="BA1236" s="44">
        <f t="shared" si="650"/>
        <v>0</v>
      </c>
      <c r="BB1236" s="44">
        <f t="shared" si="673"/>
        <v>0</v>
      </c>
      <c r="BC1236" s="44">
        <f t="shared" si="674"/>
        <v>0</v>
      </c>
      <c r="BD1236" s="44">
        <f t="shared" si="675"/>
        <v>0</v>
      </c>
      <c r="BE1236" s="45">
        <f t="shared" si="676"/>
        <v>47.79</v>
      </c>
      <c r="BF1236" s="46"/>
      <c r="BG1236" s="47">
        <f t="shared" si="677"/>
        <v>0</v>
      </c>
      <c r="BH1236" s="47">
        <f t="shared" si="678"/>
        <v>0</v>
      </c>
      <c r="BI1236" s="47">
        <f t="shared" si="679"/>
        <v>0</v>
      </c>
      <c r="BJ1236" s="48">
        <f t="shared" si="680"/>
        <v>36</v>
      </c>
      <c r="BK1236" s="48">
        <f t="shared" si="681"/>
        <v>1</v>
      </c>
      <c r="BL1236" s="48">
        <f t="shared" si="682"/>
        <v>11.79</v>
      </c>
    </row>
    <row r="1237" spans="1:64" s="2" customFormat="1" ht="30" customHeight="1">
      <c r="A1237" s="29" t="str">
        <f t="shared" si="651"/>
        <v>Д</v>
      </c>
      <c r="B1237" s="29" t="str">
        <f t="shared" si="652"/>
        <v>Б</v>
      </c>
      <c r="C1237" s="67" t="s">
        <v>227</v>
      </c>
      <c r="D1237" s="31" t="str">
        <f t="shared" si="653"/>
        <v>'02.03.00</v>
      </c>
      <c r="E1237" s="32" t="str">
        <f t="shared" si="654"/>
        <v>Компьютерные и информационные науки (УГСН)</v>
      </c>
      <c r="F1237" s="33" t="s">
        <v>74</v>
      </c>
      <c r="G1237" s="33" t="s">
        <v>129</v>
      </c>
      <c r="H1237" s="34" t="s">
        <v>317</v>
      </c>
      <c r="I1237" s="34" t="s">
        <v>130</v>
      </c>
      <c r="J1237" s="62" t="s">
        <v>346</v>
      </c>
      <c r="K1237" s="36">
        <v>4</v>
      </c>
      <c r="L1237" s="36">
        <v>18</v>
      </c>
      <c r="M1237" s="37" t="s">
        <v>108</v>
      </c>
      <c r="N1237" s="36"/>
      <c r="O1237" s="36">
        <v>2</v>
      </c>
      <c r="P1237" s="36"/>
      <c r="Q1237" s="37" t="s">
        <v>85</v>
      </c>
      <c r="R1237" s="36"/>
      <c r="S1237" s="36"/>
      <c r="T1237" s="36"/>
      <c r="U1237" s="36"/>
      <c r="V1237" s="36"/>
      <c r="W1237" s="39" t="str">
        <f t="shared" si="655"/>
        <v>НКАбд</v>
      </c>
      <c r="X1237" s="36" t="s">
        <v>133</v>
      </c>
      <c r="Y1237" s="36"/>
      <c r="Z1237" s="36">
        <v>1</v>
      </c>
      <c r="AA1237" s="60">
        <f t="shared" si="656"/>
        <v>13</v>
      </c>
      <c r="AB1237" s="53">
        <v>7</v>
      </c>
      <c r="AC1237" s="53">
        <v>6</v>
      </c>
      <c r="AD1237" s="40">
        <f t="shared" si="649"/>
        <v>12</v>
      </c>
      <c r="AE1237" s="41">
        <f t="shared" si="657"/>
        <v>1</v>
      </c>
      <c r="AF1237" s="41">
        <f t="shared" si="658"/>
        <v>1.0833333333333333</v>
      </c>
      <c r="AG1237" s="42" t="s">
        <v>93</v>
      </c>
      <c r="AH1237" s="37" t="s">
        <v>81</v>
      </c>
      <c r="AI1237" s="37" t="s">
        <v>82</v>
      </c>
      <c r="AJ1237" s="61" t="s">
        <v>325</v>
      </c>
      <c r="AK1237" s="37"/>
      <c r="AL1237" s="44">
        <f t="shared" si="659"/>
        <v>0</v>
      </c>
      <c r="AM1237" s="44">
        <f t="shared" si="660"/>
        <v>0</v>
      </c>
      <c r="AN1237" s="44">
        <f t="shared" si="661"/>
        <v>36</v>
      </c>
      <c r="AO1237" s="44">
        <f t="shared" si="662"/>
        <v>4.29</v>
      </c>
      <c r="AP1237" s="44">
        <f t="shared" si="663"/>
        <v>6.5</v>
      </c>
      <c r="AQ1237" s="44">
        <f t="shared" si="664"/>
        <v>1</v>
      </c>
      <c r="AR1237" s="44">
        <f t="shared" si="665"/>
        <v>0</v>
      </c>
      <c r="AS1237" s="44">
        <f t="shared" si="666"/>
        <v>0</v>
      </c>
      <c r="AT1237" s="44">
        <f t="shared" si="667"/>
        <v>0</v>
      </c>
      <c r="AU1237" s="44">
        <f t="shared" si="668"/>
        <v>0</v>
      </c>
      <c r="AV1237" s="44">
        <f>IF(M1237="ПП",РПП*AA1237*(U1237/1.5),IF(M1237="ВП",ВПр*AA1237*(U1237/1.5),IF(M1237="РПА",РПА*AA1237*(U1237/1.5),IF(M1237="КПА",кпа*AA1237*(U1237/1.5),0))))</f>
        <v>0</v>
      </c>
      <c r="AW1237" s="44">
        <f t="shared" si="669"/>
        <v>0</v>
      </c>
      <c r="AX1237" s="44">
        <f t="shared" si="670"/>
        <v>0</v>
      </c>
      <c r="AY1237" s="44">
        <f t="shared" si="671"/>
        <v>0</v>
      </c>
      <c r="AZ1237" s="44">
        <f t="shared" si="672"/>
        <v>0</v>
      </c>
      <c r="BA1237" s="44">
        <f t="shared" si="650"/>
        <v>0</v>
      </c>
      <c r="BB1237" s="44">
        <f t="shared" si="673"/>
        <v>0</v>
      </c>
      <c r="BC1237" s="44">
        <f t="shared" si="674"/>
        <v>0</v>
      </c>
      <c r="BD1237" s="44">
        <f t="shared" si="675"/>
        <v>0</v>
      </c>
      <c r="BE1237" s="45">
        <f t="shared" si="676"/>
        <v>47.79</v>
      </c>
      <c r="BF1237" s="46"/>
      <c r="BG1237" s="47">
        <f t="shared" si="677"/>
        <v>0</v>
      </c>
      <c r="BH1237" s="47">
        <f t="shared" si="678"/>
        <v>0</v>
      </c>
      <c r="BI1237" s="47">
        <f t="shared" si="679"/>
        <v>0</v>
      </c>
      <c r="BJ1237" s="48">
        <f t="shared" si="680"/>
        <v>36</v>
      </c>
      <c r="BK1237" s="48">
        <f t="shared" si="681"/>
        <v>1</v>
      </c>
      <c r="BL1237" s="48">
        <f t="shared" si="682"/>
        <v>11.79</v>
      </c>
    </row>
    <row r="1238" spans="1:64" s="2" customFormat="1" ht="30" customHeight="1">
      <c r="A1238" s="29" t="str">
        <f t="shared" si="651"/>
        <v>Д</v>
      </c>
      <c r="B1238" s="29" t="str">
        <f t="shared" si="652"/>
        <v>Б</v>
      </c>
      <c r="C1238" s="67" t="s">
        <v>227</v>
      </c>
      <c r="D1238" s="31" t="str">
        <f t="shared" si="653"/>
        <v>'02.03.00</v>
      </c>
      <c r="E1238" s="32" t="str">
        <f t="shared" si="654"/>
        <v>Компьютерные и информационные науки (УГСН)</v>
      </c>
      <c r="F1238" s="33" t="s">
        <v>74</v>
      </c>
      <c r="G1238" s="33" t="s">
        <v>129</v>
      </c>
      <c r="H1238" s="34" t="s">
        <v>317</v>
      </c>
      <c r="I1238" s="34" t="s">
        <v>130</v>
      </c>
      <c r="J1238" s="62" t="s">
        <v>346</v>
      </c>
      <c r="K1238" s="36">
        <v>4</v>
      </c>
      <c r="L1238" s="36">
        <v>18</v>
      </c>
      <c r="M1238" s="37" t="s">
        <v>108</v>
      </c>
      <c r="N1238" s="36"/>
      <c r="O1238" s="36">
        <v>2</v>
      </c>
      <c r="P1238" s="36"/>
      <c r="Q1238" s="37" t="s">
        <v>85</v>
      </c>
      <c r="R1238" s="36"/>
      <c r="S1238" s="36"/>
      <c r="T1238" s="36"/>
      <c r="U1238" s="36"/>
      <c r="V1238" s="36"/>
      <c r="W1238" s="39" t="str">
        <f t="shared" si="655"/>
        <v>НКАбд</v>
      </c>
      <c r="X1238" s="36" t="s">
        <v>134</v>
      </c>
      <c r="Y1238" s="36"/>
      <c r="Z1238" s="36">
        <v>1</v>
      </c>
      <c r="AA1238" s="60">
        <f t="shared" si="656"/>
        <v>12</v>
      </c>
      <c r="AB1238" s="53">
        <v>7</v>
      </c>
      <c r="AC1238" s="53">
        <v>5</v>
      </c>
      <c r="AD1238" s="40">
        <f t="shared" ref="AD1238:AD1269" si="683">IF(M1238="сп",6,IF(M1238="клн",8,IF(OR(M1238="лаб",M1238="ия"),12,IF(OR(M1238="пр",M1238="ТЕСТ"),IF(OR(B1238="Б",B1238="С"),24,12),IF(M1238="лек",AA1238,1)))))</f>
        <v>12</v>
      </c>
      <c r="AE1238" s="41">
        <f t="shared" si="657"/>
        <v>1</v>
      </c>
      <c r="AF1238" s="41">
        <f t="shared" si="658"/>
        <v>1</v>
      </c>
      <c r="AG1238" s="42" t="s">
        <v>93</v>
      </c>
      <c r="AH1238" s="37" t="s">
        <v>81</v>
      </c>
      <c r="AI1238" s="37" t="s">
        <v>82</v>
      </c>
      <c r="AJ1238" s="61" t="s">
        <v>325</v>
      </c>
      <c r="AK1238" s="37"/>
      <c r="AL1238" s="44">
        <f t="shared" si="659"/>
        <v>0</v>
      </c>
      <c r="AM1238" s="44">
        <f t="shared" si="660"/>
        <v>0</v>
      </c>
      <c r="AN1238" s="44">
        <f t="shared" si="661"/>
        <v>36</v>
      </c>
      <c r="AO1238" s="44">
        <f t="shared" si="662"/>
        <v>3.96</v>
      </c>
      <c r="AP1238" s="44">
        <f t="shared" si="663"/>
        <v>6</v>
      </c>
      <c r="AQ1238" s="44">
        <f t="shared" si="664"/>
        <v>1</v>
      </c>
      <c r="AR1238" s="44">
        <f t="shared" si="665"/>
        <v>0</v>
      </c>
      <c r="AS1238" s="44">
        <f t="shared" si="666"/>
        <v>0</v>
      </c>
      <c r="AT1238" s="44">
        <f t="shared" si="667"/>
        <v>0</v>
      </c>
      <c r="AU1238" s="44">
        <f t="shared" si="668"/>
        <v>0</v>
      </c>
      <c r="AV1238" s="44">
        <f>IF(M1238="ПП",РПП*AA1238*(U1238/1.5),IF(M1238="ВП",ВПр*AA1238*(U1238/1.5),IF(M1238="РПА",РПА*AA1238*(U1238/1.5),IF(M1238="КПА",кпа*AA1238*(U1238/1.5),0))))</f>
        <v>0</v>
      </c>
      <c r="AW1238" s="44">
        <f t="shared" si="669"/>
        <v>0</v>
      </c>
      <c r="AX1238" s="44">
        <f t="shared" si="670"/>
        <v>0</v>
      </c>
      <c r="AY1238" s="44">
        <f t="shared" si="671"/>
        <v>0</v>
      </c>
      <c r="AZ1238" s="44">
        <f t="shared" si="672"/>
        <v>0</v>
      </c>
      <c r="BA1238" s="44">
        <f t="shared" si="650"/>
        <v>0</v>
      </c>
      <c r="BB1238" s="44">
        <f t="shared" si="673"/>
        <v>0</v>
      </c>
      <c r="BC1238" s="44">
        <f t="shared" si="674"/>
        <v>0</v>
      </c>
      <c r="BD1238" s="44">
        <f t="shared" si="675"/>
        <v>0</v>
      </c>
      <c r="BE1238" s="45">
        <f t="shared" si="676"/>
        <v>46.96</v>
      </c>
      <c r="BF1238" s="46"/>
      <c r="BG1238" s="47">
        <f t="shared" si="677"/>
        <v>0</v>
      </c>
      <c r="BH1238" s="47">
        <f t="shared" si="678"/>
        <v>0</v>
      </c>
      <c r="BI1238" s="47">
        <f t="shared" si="679"/>
        <v>0</v>
      </c>
      <c r="BJ1238" s="48">
        <f t="shared" si="680"/>
        <v>36</v>
      </c>
      <c r="BK1238" s="48">
        <f t="shared" si="681"/>
        <v>1</v>
      </c>
      <c r="BL1238" s="48">
        <f t="shared" si="682"/>
        <v>10.96</v>
      </c>
    </row>
    <row r="1239" spans="1:64" s="2" customFormat="1" ht="30" customHeight="1">
      <c r="A1239" s="29" t="str">
        <f t="shared" si="651"/>
        <v>Д</v>
      </c>
      <c r="B1239" s="29" t="str">
        <f t="shared" si="652"/>
        <v>Б</v>
      </c>
      <c r="C1239" s="67" t="s">
        <v>227</v>
      </c>
      <c r="D1239" s="31" t="str">
        <f t="shared" si="653"/>
        <v>'02.03.00</v>
      </c>
      <c r="E1239" s="32" t="str">
        <f t="shared" si="654"/>
        <v>Компьютерные и информационные науки (УГСН)</v>
      </c>
      <c r="F1239" s="33" t="s">
        <v>74</v>
      </c>
      <c r="G1239" s="33" t="s">
        <v>129</v>
      </c>
      <c r="H1239" s="34" t="s">
        <v>317</v>
      </c>
      <c r="I1239" s="34" t="s">
        <v>130</v>
      </c>
      <c r="J1239" s="62" t="s">
        <v>346</v>
      </c>
      <c r="K1239" s="36">
        <v>4</v>
      </c>
      <c r="L1239" s="36">
        <v>18</v>
      </c>
      <c r="M1239" s="37" t="s">
        <v>108</v>
      </c>
      <c r="N1239" s="36"/>
      <c r="O1239" s="36">
        <v>2</v>
      </c>
      <c r="P1239" s="36"/>
      <c r="Q1239" s="37" t="s">
        <v>85</v>
      </c>
      <c r="R1239" s="36"/>
      <c r="S1239" s="36"/>
      <c r="T1239" s="36"/>
      <c r="U1239" s="36"/>
      <c r="V1239" s="36"/>
      <c r="W1239" s="39" t="str">
        <f t="shared" si="655"/>
        <v>НКАбд</v>
      </c>
      <c r="X1239" s="36" t="s">
        <v>236</v>
      </c>
      <c r="Y1239" s="36"/>
      <c r="Z1239" s="36">
        <v>1</v>
      </c>
      <c r="AA1239" s="60">
        <f t="shared" si="656"/>
        <v>12</v>
      </c>
      <c r="AB1239" s="53">
        <v>7</v>
      </c>
      <c r="AC1239" s="53">
        <v>5</v>
      </c>
      <c r="AD1239" s="40">
        <f t="shared" si="683"/>
        <v>12</v>
      </c>
      <c r="AE1239" s="41">
        <f t="shared" si="657"/>
        <v>1</v>
      </c>
      <c r="AF1239" s="41">
        <f t="shared" si="658"/>
        <v>1</v>
      </c>
      <c r="AG1239" s="42" t="s">
        <v>93</v>
      </c>
      <c r="AH1239" s="37" t="s">
        <v>81</v>
      </c>
      <c r="AI1239" s="37" t="s">
        <v>82</v>
      </c>
      <c r="AJ1239" s="61" t="s">
        <v>325</v>
      </c>
      <c r="AK1239" s="37"/>
      <c r="AL1239" s="44">
        <f t="shared" si="659"/>
        <v>0</v>
      </c>
      <c r="AM1239" s="44">
        <f t="shared" si="660"/>
        <v>0</v>
      </c>
      <c r="AN1239" s="44">
        <f t="shared" si="661"/>
        <v>36</v>
      </c>
      <c r="AO1239" s="44">
        <f t="shared" si="662"/>
        <v>3.96</v>
      </c>
      <c r="AP1239" s="44">
        <f t="shared" si="663"/>
        <v>6</v>
      </c>
      <c r="AQ1239" s="44">
        <f t="shared" si="664"/>
        <v>1</v>
      </c>
      <c r="AR1239" s="44">
        <f t="shared" si="665"/>
        <v>0</v>
      </c>
      <c r="AS1239" s="44">
        <f t="shared" si="666"/>
        <v>0</v>
      </c>
      <c r="AT1239" s="44">
        <f t="shared" si="667"/>
        <v>0</v>
      </c>
      <c r="AU1239" s="44">
        <f t="shared" si="668"/>
        <v>0</v>
      </c>
      <c r="AV1239" s="44">
        <f>IF(M1239="ПП",РПП*AA1239*(U1239/1.5),IF(M1239="ВП",ВПр*AA1239*(U1239/1.5),IF(M1239="РПА",РПА*AA1239*(U1239/1.5),IF(M1239="КПА",кпа*AA1239*(U1239/1.5),0))))</f>
        <v>0</v>
      </c>
      <c r="AW1239" s="44">
        <f t="shared" si="669"/>
        <v>0</v>
      </c>
      <c r="AX1239" s="44">
        <f t="shared" si="670"/>
        <v>0</v>
      </c>
      <c r="AY1239" s="44">
        <f t="shared" si="671"/>
        <v>0</v>
      </c>
      <c r="AZ1239" s="44">
        <f t="shared" si="672"/>
        <v>0</v>
      </c>
      <c r="BA1239" s="44">
        <f t="shared" si="650"/>
        <v>0</v>
      </c>
      <c r="BB1239" s="44">
        <f t="shared" si="673"/>
        <v>0</v>
      </c>
      <c r="BC1239" s="44">
        <f t="shared" si="674"/>
        <v>0</v>
      </c>
      <c r="BD1239" s="44">
        <f t="shared" si="675"/>
        <v>0</v>
      </c>
      <c r="BE1239" s="45">
        <f t="shared" si="676"/>
        <v>46.96</v>
      </c>
      <c r="BF1239" s="46"/>
      <c r="BG1239" s="47">
        <f t="shared" si="677"/>
        <v>0</v>
      </c>
      <c r="BH1239" s="47">
        <f t="shared" si="678"/>
        <v>0</v>
      </c>
      <c r="BI1239" s="47">
        <f t="shared" si="679"/>
        <v>0</v>
      </c>
      <c r="BJ1239" s="48">
        <f t="shared" si="680"/>
        <v>36</v>
      </c>
      <c r="BK1239" s="48">
        <f t="shared" si="681"/>
        <v>1</v>
      </c>
      <c r="BL1239" s="48">
        <f t="shared" si="682"/>
        <v>10.96</v>
      </c>
    </row>
    <row r="1240" spans="1:64" s="2" customFormat="1" ht="30" customHeight="1">
      <c r="A1240" s="29" t="str">
        <f t="shared" si="651"/>
        <v>Д</v>
      </c>
      <c r="B1240" s="29" t="str">
        <f t="shared" si="652"/>
        <v>Б</v>
      </c>
      <c r="C1240" s="67" t="s">
        <v>227</v>
      </c>
      <c r="D1240" s="31" t="str">
        <f t="shared" si="653"/>
        <v>'02.03.00</v>
      </c>
      <c r="E1240" s="32" t="str">
        <f t="shared" si="654"/>
        <v>Компьютерные и информационные науки (УГСН)</v>
      </c>
      <c r="F1240" s="33" t="s">
        <v>74</v>
      </c>
      <c r="G1240" s="33" t="s">
        <v>129</v>
      </c>
      <c r="H1240" s="34" t="s">
        <v>317</v>
      </c>
      <c r="I1240" s="34" t="s">
        <v>130</v>
      </c>
      <c r="J1240" s="62" t="s">
        <v>346</v>
      </c>
      <c r="K1240" s="36">
        <v>4</v>
      </c>
      <c r="L1240" s="36">
        <v>18</v>
      </c>
      <c r="M1240" s="37" t="s">
        <v>108</v>
      </c>
      <c r="N1240" s="36"/>
      <c r="O1240" s="36">
        <v>2</v>
      </c>
      <c r="P1240" s="36"/>
      <c r="Q1240" s="37" t="s">
        <v>85</v>
      </c>
      <c r="R1240" s="36"/>
      <c r="S1240" s="36"/>
      <c r="T1240" s="36"/>
      <c r="U1240" s="36"/>
      <c r="V1240" s="36"/>
      <c r="W1240" s="39" t="str">
        <f t="shared" si="655"/>
        <v>НКАбд</v>
      </c>
      <c r="X1240" s="36" t="s">
        <v>237</v>
      </c>
      <c r="Y1240" s="36"/>
      <c r="Z1240" s="36">
        <v>1</v>
      </c>
      <c r="AA1240" s="60">
        <f t="shared" si="656"/>
        <v>12</v>
      </c>
      <c r="AB1240" s="53">
        <v>7</v>
      </c>
      <c r="AC1240" s="53">
        <v>5</v>
      </c>
      <c r="AD1240" s="40">
        <f t="shared" si="683"/>
        <v>12</v>
      </c>
      <c r="AE1240" s="41">
        <f t="shared" si="657"/>
        <v>1</v>
      </c>
      <c r="AF1240" s="41">
        <f t="shared" si="658"/>
        <v>1</v>
      </c>
      <c r="AG1240" s="42" t="s">
        <v>93</v>
      </c>
      <c r="AH1240" s="37" t="s">
        <v>81</v>
      </c>
      <c r="AI1240" s="37" t="s">
        <v>82</v>
      </c>
      <c r="AJ1240" s="61" t="s">
        <v>325</v>
      </c>
      <c r="AK1240" s="37"/>
      <c r="AL1240" s="44">
        <f t="shared" si="659"/>
        <v>0</v>
      </c>
      <c r="AM1240" s="44">
        <f t="shared" si="660"/>
        <v>0</v>
      </c>
      <c r="AN1240" s="44">
        <f t="shared" si="661"/>
        <v>36</v>
      </c>
      <c r="AO1240" s="44">
        <f t="shared" si="662"/>
        <v>3.96</v>
      </c>
      <c r="AP1240" s="44">
        <f t="shared" si="663"/>
        <v>6</v>
      </c>
      <c r="AQ1240" s="44">
        <f t="shared" si="664"/>
        <v>1</v>
      </c>
      <c r="AR1240" s="44">
        <f t="shared" si="665"/>
        <v>0</v>
      </c>
      <c r="AS1240" s="44">
        <f t="shared" si="666"/>
        <v>0</v>
      </c>
      <c r="AT1240" s="44">
        <f t="shared" si="667"/>
        <v>0</v>
      </c>
      <c r="AU1240" s="44">
        <f t="shared" si="668"/>
        <v>0</v>
      </c>
      <c r="AV1240" s="44">
        <f>IF(M1240="ПП",РПП*AA1240*(U1240/1.5),IF(M1240="ВП",ВПр*AA1240*(U1240/1.5),IF(M1240="РПА",РПА*AA1240*(U1240/1.5),IF(M1240="КПА",кпа*AA1240*(U1240/1.5),0))))</f>
        <v>0</v>
      </c>
      <c r="AW1240" s="44">
        <f t="shared" si="669"/>
        <v>0</v>
      </c>
      <c r="AX1240" s="44">
        <f t="shared" si="670"/>
        <v>0</v>
      </c>
      <c r="AY1240" s="44">
        <f t="shared" si="671"/>
        <v>0</v>
      </c>
      <c r="AZ1240" s="44">
        <f t="shared" si="672"/>
        <v>0</v>
      </c>
      <c r="BA1240" s="44">
        <f t="shared" si="650"/>
        <v>0</v>
      </c>
      <c r="BB1240" s="44">
        <f t="shared" si="673"/>
        <v>0</v>
      </c>
      <c r="BC1240" s="44">
        <f t="shared" si="674"/>
        <v>0</v>
      </c>
      <c r="BD1240" s="44">
        <f t="shared" si="675"/>
        <v>0</v>
      </c>
      <c r="BE1240" s="45">
        <f t="shared" si="676"/>
        <v>46.96</v>
      </c>
      <c r="BF1240" s="46"/>
      <c r="BG1240" s="47">
        <f t="shared" si="677"/>
        <v>0</v>
      </c>
      <c r="BH1240" s="47">
        <f t="shared" si="678"/>
        <v>0</v>
      </c>
      <c r="BI1240" s="47">
        <f t="shared" si="679"/>
        <v>0</v>
      </c>
      <c r="BJ1240" s="48">
        <f t="shared" si="680"/>
        <v>36</v>
      </c>
      <c r="BK1240" s="48">
        <f t="shared" si="681"/>
        <v>1</v>
      </c>
      <c r="BL1240" s="48">
        <f t="shared" si="682"/>
        <v>10.96</v>
      </c>
    </row>
    <row r="1241" spans="1:64" s="2" customFormat="1" ht="30" customHeight="1">
      <c r="A1241" s="29" t="str">
        <f t="shared" si="651"/>
        <v>Д</v>
      </c>
      <c r="B1241" s="29" t="str">
        <f t="shared" si="652"/>
        <v>Б</v>
      </c>
      <c r="C1241" s="59" t="s">
        <v>256</v>
      </c>
      <c r="D1241" s="31" t="str">
        <f t="shared" si="653"/>
        <v>'02.03.02</v>
      </c>
      <c r="E1241" s="32" t="str">
        <f t="shared" si="654"/>
        <v>Фундаментальная информатика и информационные технологии</v>
      </c>
      <c r="F1241" s="33" t="s">
        <v>74</v>
      </c>
      <c r="G1241" s="33" t="s">
        <v>75</v>
      </c>
      <c r="H1241" s="34" t="s">
        <v>317</v>
      </c>
      <c r="I1241" s="34"/>
      <c r="J1241" s="35" t="s">
        <v>334</v>
      </c>
      <c r="K1241" s="36" t="s">
        <v>77</v>
      </c>
      <c r="L1241" s="36">
        <v>9</v>
      </c>
      <c r="M1241" s="37" t="s">
        <v>78</v>
      </c>
      <c r="N1241" s="36">
        <v>2</v>
      </c>
      <c r="O1241" s="36"/>
      <c r="P1241" s="36"/>
      <c r="Q1241" s="37"/>
      <c r="R1241" s="36"/>
      <c r="S1241" s="36"/>
      <c r="T1241" s="36"/>
      <c r="U1241" s="36"/>
      <c r="V1241" s="36"/>
      <c r="W1241" s="39" t="str">
        <f t="shared" si="655"/>
        <v>НФИбд</v>
      </c>
      <c r="X1241" s="36" t="s">
        <v>331</v>
      </c>
      <c r="Y1241" s="36">
        <v>4</v>
      </c>
      <c r="Z1241" s="36">
        <v>2</v>
      </c>
      <c r="AA1241" s="60">
        <f t="shared" si="656"/>
        <v>45</v>
      </c>
      <c r="AB1241" s="36">
        <v>31</v>
      </c>
      <c r="AC1241" s="36">
        <v>14</v>
      </c>
      <c r="AD1241" s="40">
        <f t="shared" si="683"/>
        <v>45</v>
      </c>
      <c r="AE1241" s="41">
        <f t="shared" si="657"/>
        <v>1</v>
      </c>
      <c r="AF1241" s="41">
        <f t="shared" si="658"/>
        <v>1</v>
      </c>
      <c r="AG1241" s="42" t="s">
        <v>93</v>
      </c>
      <c r="AH1241" s="37" t="s">
        <v>81</v>
      </c>
      <c r="AI1241" s="37" t="s">
        <v>82</v>
      </c>
      <c r="AJ1241" s="43" t="s">
        <v>335</v>
      </c>
      <c r="AK1241" s="37"/>
      <c r="AL1241" s="44">
        <f t="shared" si="659"/>
        <v>18</v>
      </c>
      <c r="AM1241" s="44">
        <f t="shared" si="660"/>
        <v>0</v>
      </c>
      <c r="AN1241" s="44">
        <f t="shared" si="661"/>
        <v>0</v>
      </c>
      <c r="AO1241" s="44">
        <f t="shared" si="662"/>
        <v>0</v>
      </c>
      <c r="AP1241" s="44">
        <f t="shared" si="663"/>
        <v>0</v>
      </c>
      <c r="AQ1241" s="44">
        <f t="shared" si="664"/>
        <v>0</v>
      </c>
      <c r="AR1241" s="44">
        <f t="shared" si="665"/>
        <v>1.8</v>
      </c>
      <c r="AS1241" s="44">
        <f t="shared" si="666"/>
        <v>0</v>
      </c>
      <c r="AT1241" s="44">
        <f t="shared" si="667"/>
        <v>0</v>
      </c>
      <c r="AU1241" s="44">
        <f t="shared" si="668"/>
        <v>0</v>
      </c>
      <c r="AV1241" s="44">
        <f>IF(M1241="ПП",РПП*AA1241*(U1241/1.5),IF(M1241="ВП",ВПр*AA1241*(U1241/1.5),IF(M1241="РПА",РПА*AA1241*(U1241/1.5),IF(M1241="КПА",кпа*AA1241*(U1241/1.5),0))))</f>
        <v>0</v>
      </c>
      <c r="AW1241" s="44">
        <f t="shared" si="669"/>
        <v>0</v>
      </c>
      <c r="AX1241" s="44">
        <f t="shared" si="670"/>
        <v>0</v>
      </c>
      <c r="AY1241" s="44">
        <f t="shared" si="671"/>
        <v>0</v>
      </c>
      <c r="AZ1241" s="44">
        <f t="shared" si="672"/>
        <v>0</v>
      </c>
      <c r="BA1241" s="44">
        <f t="shared" si="650"/>
        <v>0</v>
      </c>
      <c r="BB1241" s="44">
        <f t="shared" si="673"/>
        <v>0</v>
      </c>
      <c r="BC1241" s="44">
        <f t="shared" si="674"/>
        <v>0</v>
      </c>
      <c r="BD1241" s="44">
        <f t="shared" si="675"/>
        <v>0</v>
      </c>
      <c r="BE1241" s="45">
        <f t="shared" si="676"/>
        <v>19.8</v>
      </c>
      <c r="BF1241" s="46"/>
      <c r="BG1241" s="47">
        <f t="shared" si="677"/>
        <v>18</v>
      </c>
      <c r="BH1241" s="47">
        <f t="shared" si="678"/>
        <v>1</v>
      </c>
      <c r="BI1241" s="47">
        <f t="shared" si="679"/>
        <v>1.8</v>
      </c>
      <c r="BJ1241" s="48">
        <f t="shared" si="680"/>
        <v>0</v>
      </c>
      <c r="BK1241" s="48">
        <f t="shared" si="681"/>
        <v>0</v>
      </c>
      <c r="BL1241" s="48">
        <f t="shared" si="682"/>
        <v>0</v>
      </c>
    </row>
    <row r="1242" spans="1:64" s="2" customFormat="1" ht="30" customHeight="1">
      <c r="A1242" s="29" t="str">
        <f t="shared" si="651"/>
        <v>Д</v>
      </c>
      <c r="B1242" s="29" t="str">
        <f t="shared" si="652"/>
        <v>Б</v>
      </c>
      <c r="C1242" s="59" t="s">
        <v>256</v>
      </c>
      <c r="D1242" s="31" t="str">
        <f t="shared" si="653"/>
        <v>'02.03.02</v>
      </c>
      <c r="E1242" s="32" t="str">
        <f t="shared" si="654"/>
        <v>Фундаментальная информатика и информационные технологии</v>
      </c>
      <c r="F1242" s="33" t="s">
        <v>74</v>
      </c>
      <c r="G1242" s="33" t="s">
        <v>75</v>
      </c>
      <c r="H1242" s="34" t="s">
        <v>317</v>
      </c>
      <c r="I1242" s="34"/>
      <c r="J1242" s="35" t="s">
        <v>334</v>
      </c>
      <c r="K1242" s="36" t="s">
        <v>77</v>
      </c>
      <c r="L1242" s="36">
        <v>9</v>
      </c>
      <c r="M1242" s="37" t="s">
        <v>108</v>
      </c>
      <c r="N1242" s="36"/>
      <c r="O1242" s="36">
        <v>2</v>
      </c>
      <c r="P1242" s="36"/>
      <c r="Q1242" s="37" t="s">
        <v>85</v>
      </c>
      <c r="R1242" s="36"/>
      <c r="S1242" s="36"/>
      <c r="T1242" s="36"/>
      <c r="U1242" s="36"/>
      <c r="V1242" s="36"/>
      <c r="W1242" s="39" t="str">
        <f t="shared" si="655"/>
        <v>НФИбд</v>
      </c>
      <c r="X1242" s="36" t="s">
        <v>86</v>
      </c>
      <c r="Y1242" s="36">
        <v>1</v>
      </c>
      <c r="Z1242" s="36">
        <v>1</v>
      </c>
      <c r="AA1242" s="60">
        <f t="shared" si="656"/>
        <v>12</v>
      </c>
      <c r="AB1242" s="49">
        <v>8</v>
      </c>
      <c r="AC1242" s="49">
        <v>4</v>
      </c>
      <c r="AD1242" s="40">
        <f t="shared" si="683"/>
        <v>12</v>
      </c>
      <c r="AE1242" s="41">
        <f t="shared" si="657"/>
        <v>1</v>
      </c>
      <c r="AF1242" s="41">
        <f t="shared" si="658"/>
        <v>1</v>
      </c>
      <c r="AG1242" s="42" t="s">
        <v>93</v>
      </c>
      <c r="AH1242" s="37" t="s">
        <v>81</v>
      </c>
      <c r="AI1242" s="37" t="s">
        <v>82</v>
      </c>
      <c r="AJ1242" s="51" t="s">
        <v>335</v>
      </c>
      <c r="AK1242" s="37"/>
      <c r="AL1242" s="44">
        <f t="shared" si="659"/>
        <v>0</v>
      </c>
      <c r="AM1242" s="44">
        <f t="shared" si="660"/>
        <v>0</v>
      </c>
      <c r="AN1242" s="44">
        <f t="shared" si="661"/>
        <v>18</v>
      </c>
      <c r="AO1242" s="44">
        <f t="shared" si="662"/>
        <v>0</v>
      </c>
      <c r="AP1242" s="44">
        <f t="shared" si="663"/>
        <v>6</v>
      </c>
      <c r="AQ1242" s="44">
        <f t="shared" si="664"/>
        <v>1</v>
      </c>
      <c r="AR1242" s="44">
        <f t="shared" si="665"/>
        <v>0</v>
      </c>
      <c r="AS1242" s="44">
        <f t="shared" si="666"/>
        <v>0</v>
      </c>
      <c r="AT1242" s="44">
        <f t="shared" si="667"/>
        <v>0</v>
      </c>
      <c r="AU1242" s="44">
        <f t="shared" si="668"/>
        <v>0</v>
      </c>
      <c r="AV1242" s="44">
        <f>IF(M1242="ПП",РПП*AA1242*(U1242/1.5),IF(M1242="ВП",ВПр*AA1242*(U1242/1.5),IF(M1242="РПА",РПА*AA1242*(U1242/1.5),IF(M1242="КПА",кпа*AA1242*(U1242/1.5),0))))</f>
        <v>0</v>
      </c>
      <c r="AW1242" s="44">
        <f t="shared" si="669"/>
        <v>0</v>
      </c>
      <c r="AX1242" s="44">
        <f t="shared" si="670"/>
        <v>0</v>
      </c>
      <c r="AY1242" s="44">
        <f t="shared" si="671"/>
        <v>0</v>
      </c>
      <c r="AZ1242" s="44">
        <f t="shared" si="672"/>
        <v>0</v>
      </c>
      <c r="BA1242" s="44">
        <f t="shared" si="650"/>
        <v>0</v>
      </c>
      <c r="BB1242" s="44">
        <f t="shared" si="673"/>
        <v>0</v>
      </c>
      <c r="BC1242" s="44">
        <f t="shared" si="674"/>
        <v>0</v>
      </c>
      <c r="BD1242" s="44">
        <f t="shared" si="675"/>
        <v>0</v>
      </c>
      <c r="BE1242" s="45">
        <f t="shared" si="676"/>
        <v>25</v>
      </c>
      <c r="BF1242" s="46"/>
      <c r="BG1242" s="47">
        <f t="shared" si="677"/>
        <v>18</v>
      </c>
      <c r="BH1242" s="47">
        <f t="shared" si="678"/>
        <v>1</v>
      </c>
      <c r="BI1242" s="47">
        <f t="shared" si="679"/>
        <v>7</v>
      </c>
      <c r="BJ1242" s="48">
        <f t="shared" si="680"/>
        <v>0</v>
      </c>
      <c r="BK1242" s="48">
        <f t="shared" si="681"/>
        <v>0</v>
      </c>
      <c r="BL1242" s="48">
        <f t="shared" si="682"/>
        <v>0</v>
      </c>
    </row>
    <row r="1243" spans="1:64" s="2" customFormat="1" ht="30" customHeight="1">
      <c r="A1243" s="29" t="str">
        <f t="shared" si="651"/>
        <v>Д</v>
      </c>
      <c r="B1243" s="29" t="str">
        <f t="shared" si="652"/>
        <v>Б</v>
      </c>
      <c r="C1243" s="59" t="s">
        <v>256</v>
      </c>
      <c r="D1243" s="31" t="str">
        <f t="shared" si="653"/>
        <v>'02.03.02</v>
      </c>
      <c r="E1243" s="32" t="str">
        <f t="shared" si="654"/>
        <v>Фундаментальная информатика и информационные технологии</v>
      </c>
      <c r="F1243" s="33" t="s">
        <v>74</v>
      </c>
      <c r="G1243" s="33" t="s">
        <v>75</v>
      </c>
      <c r="H1243" s="34" t="s">
        <v>317</v>
      </c>
      <c r="I1243" s="34"/>
      <c r="J1243" s="35" t="s">
        <v>334</v>
      </c>
      <c r="K1243" s="36" t="s">
        <v>77</v>
      </c>
      <c r="L1243" s="36">
        <v>9</v>
      </c>
      <c r="M1243" s="37" t="s">
        <v>108</v>
      </c>
      <c r="N1243" s="36"/>
      <c r="O1243" s="36">
        <v>2</v>
      </c>
      <c r="P1243" s="36"/>
      <c r="Q1243" s="37" t="s">
        <v>85</v>
      </c>
      <c r="R1243" s="36"/>
      <c r="S1243" s="36"/>
      <c r="T1243" s="36"/>
      <c r="U1243" s="36"/>
      <c r="V1243" s="36"/>
      <c r="W1243" s="39" t="str">
        <f t="shared" si="655"/>
        <v>НФИбд</v>
      </c>
      <c r="X1243" s="36" t="s">
        <v>86</v>
      </c>
      <c r="Y1243" s="36">
        <v>1</v>
      </c>
      <c r="Z1243" s="36">
        <v>1</v>
      </c>
      <c r="AA1243" s="60">
        <f t="shared" si="656"/>
        <v>11</v>
      </c>
      <c r="AB1243" s="49">
        <v>8</v>
      </c>
      <c r="AC1243" s="49">
        <v>3</v>
      </c>
      <c r="AD1243" s="40">
        <f t="shared" si="683"/>
        <v>12</v>
      </c>
      <c r="AE1243" s="41">
        <f t="shared" si="657"/>
        <v>0.91666666666666663</v>
      </c>
      <c r="AF1243" s="41">
        <f t="shared" si="658"/>
        <v>0.91666666666666663</v>
      </c>
      <c r="AG1243" s="42" t="s">
        <v>93</v>
      </c>
      <c r="AH1243" s="37" t="s">
        <v>81</v>
      </c>
      <c r="AI1243" s="37" t="s">
        <v>82</v>
      </c>
      <c r="AJ1243" s="61" t="s">
        <v>335</v>
      </c>
      <c r="AK1243" s="37"/>
      <c r="AL1243" s="44">
        <f t="shared" si="659"/>
        <v>0</v>
      </c>
      <c r="AM1243" s="44">
        <f t="shared" si="660"/>
        <v>0</v>
      </c>
      <c r="AN1243" s="44">
        <f t="shared" si="661"/>
        <v>16.5</v>
      </c>
      <c r="AO1243" s="44">
        <f t="shared" si="662"/>
        <v>0</v>
      </c>
      <c r="AP1243" s="44">
        <f t="shared" si="663"/>
        <v>5.5</v>
      </c>
      <c r="AQ1243" s="44">
        <f t="shared" si="664"/>
        <v>1</v>
      </c>
      <c r="AR1243" s="44">
        <f t="shared" si="665"/>
        <v>0</v>
      </c>
      <c r="AS1243" s="44">
        <f t="shared" si="666"/>
        <v>0</v>
      </c>
      <c r="AT1243" s="44">
        <f t="shared" si="667"/>
        <v>0</v>
      </c>
      <c r="AU1243" s="44">
        <f t="shared" si="668"/>
        <v>0</v>
      </c>
      <c r="AV1243" s="44">
        <f>IF(M1243="ПП",РПП*AA1243*(U1243/1.5),IF(M1243="ВП",ВПр*AA1243*(U1243/1.5),IF(M1243="РПА",РПА*AA1243*(U1243/1.5),IF(M1243="КПА",кпа*AA1243*(U1243/1.5),0))))</f>
        <v>0</v>
      </c>
      <c r="AW1243" s="44">
        <f t="shared" si="669"/>
        <v>0</v>
      </c>
      <c r="AX1243" s="44">
        <f t="shared" si="670"/>
        <v>0</v>
      </c>
      <c r="AY1243" s="44">
        <f t="shared" si="671"/>
        <v>0</v>
      </c>
      <c r="AZ1243" s="44">
        <f t="shared" si="672"/>
        <v>0</v>
      </c>
      <c r="BA1243" s="44">
        <f t="shared" si="650"/>
        <v>0</v>
      </c>
      <c r="BB1243" s="44">
        <f t="shared" si="673"/>
        <v>0</v>
      </c>
      <c r="BC1243" s="44">
        <f t="shared" si="674"/>
        <v>0</v>
      </c>
      <c r="BD1243" s="44">
        <f t="shared" si="675"/>
        <v>0</v>
      </c>
      <c r="BE1243" s="45">
        <f t="shared" si="676"/>
        <v>23</v>
      </c>
      <c r="BF1243" s="46"/>
      <c r="BG1243" s="47">
        <f t="shared" si="677"/>
        <v>16.5</v>
      </c>
      <c r="BH1243" s="47">
        <f t="shared" si="678"/>
        <v>1</v>
      </c>
      <c r="BI1243" s="47">
        <f t="shared" si="679"/>
        <v>6.5</v>
      </c>
      <c r="BJ1243" s="48">
        <f t="shared" si="680"/>
        <v>0</v>
      </c>
      <c r="BK1243" s="48">
        <f t="shared" si="681"/>
        <v>0</v>
      </c>
      <c r="BL1243" s="48">
        <f t="shared" si="682"/>
        <v>0</v>
      </c>
    </row>
    <row r="1244" spans="1:64" s="2" customFormat="1" ht="30" customHeight="1">
      <c r="A1244" s="29" t="str">
        <f t="shared" si="651"/>
        <v>Д</v>
      </c>
      <c r="B1244" s="29" t="str">
        <f t="shared" si="652"/>
        <v>Б</v>
      </c>
      <c r="C1244" s="59" t="s">
        <v>256</v>
      </c>
      <c r="D1244" s="31" t="str">
        <f t="shared" si="653"/>
        <v>'02.03.02</v>
      </c>
      <c r="E1244" s="32" t="str">
        <f t="shared" si="654"/>
        <v>Фундаментальная информатика и информационные технологии</v>
      </c>
      <c r="F1244" s="33" t="s">
        <v>74</v>
      </c>
      <c r="G1244" s="33" t="s">
        <v>75</v>
      </c>
      <c r="H1244" s="34" t="s">
        <v>317</v>
      </c>
      <c r="I1244" s="34"/>
      <c r="J1244" s="35" t="s">
        <v>334</v>
      </c>
      <c r="K1244" s="36" t="s">
        <v>77</v>
      </c>
      <c r="L1244" s="36">
        <v>9</v>
      </c>
      <c r="M1244" s="37" t="s">
        <v>108</v>
      </c>
      <c r="N1244" s="36"/>
      <c r="O1244" s="36">
        <v>2</v>
      </c>
      <c r="P1244" s="36"/>
      <c r="Q1244" s="37" t="s">
        <v>85</v>
      </c>
      <c r="R1244" s="36"/>
      <c r="S1244" s="36"/>
      <c r="T1244" s="36"/>
      <c r="U1244" s="36"/>
      <c r="V1244" s="36"/>
      <c r="W1244" s="39" t="str">
        <f t="shared" si="655"/>
        <v>НФИбд</v>
      </c>
      <c r="X1244" s="36" t="s">
        <v>87</v>
      </c>
      <c r="Y1244" s="36">
        <v>1</v>
      </c>
      <c r="Z1244" s="36">
        <v>1</v>
      </c>
      <c r="AA1244" s="60">
        <f t="shared" si="656"/>
        <v>11</v>
      </c>
      <c r="AB1244" s="49">
        <v>7</v>
      </c>
      <c r="AC1244" s="49">
        <v>4</v>
      </c>
      <c r="AD1244" s="40">
        <f t="shared" si="683"/>
        <v>12</v>
      </c>
      <c r="AE1244" s="41">
        <f t="shared" si="657"/>
        <v>0.91666666666666663</v>
      </c>
      <c r="AF1244" s="41">
        <f t="shared" si="658"/>
        <v>0.91666666666666663</v>
      </c>
      <c r="AG1244" s="42" t="s">
        <v>93</v>
      </c>
      <c r="AH1244" s="37" t="s">
        <v>81</v>
      </c>
      <c r="AI1244" s="37" t="s">
        <v>82</v>
      </c>
      <c r="AJ1244" s="43" t="s">
        <v>335</v>
      </c>
      <c r="AK1244" s="37"/>
      <c r="AL1244" s="44">
        <f t="shared" si="659"/>
        <v>0</v>
      </c>
      <c r="AM1244" s="44">
        <f t="shared" si="660"/>
        <v>0</v>
      </c>
      <c r="AN1244" s="44">
        <f t="shared" si="661"/>
        <v>16.5</v>
      </c>
      <c r="AO1244" s="44">
        <f t="shared" si="662"/>
        <v>0</v>
      </c>
      <c r="AP1244" s="44">
        <f t="shared" si="663"/>
        <v>5.5</v>
      </c>
      <c r="AQ1244" s="44">
        <f t="shared" si="664"/>
        <v>1</v>
      </c>
      <c r="AR1244" s="44">
        <f t="shared" si="665"/>
        <v>0</v>
      </c>
      <c r="AS1244" s="44">
        <f t="shared" si="666"/>
        <v>0</v>
      </c>
      <c r="AT1244" s="44">
        <f t="shared" si="667"/>
        <v>0</v>
      </c>
      <c r="AU1244" s="44">
        <f t="shared" si="668"/>
        <v>0</v>
      </c>
      <c r="AV1244" s="44">
        <f>IF(M1244="ПП",РПП*AA1244*(U1244/1.5),IF(M1244="ВП",ВПр*AA1244*(U1244/1.5),IF(M1244="РПА",РПА*AA1244*(U1244/1.5),IF(M1244="КПА",кпа*AA1244*(U1244/1.5),0))))</f>
        <v>0</v>
      </c>
      <c r="AW1244" s="44">
        <f t="shared" si="669"/>
        <v>0</v>
      </c>
      <c r="AX1244" s="44">
        <f t="shared" si="670"/>
        <v>0</v>
      </c>
      <c r="AY1244" s="44">
        <f t="shared" si="671"/>
        <v>0</v>
      </c>
      <c r="AZ1244" s="44">
        <f t="shared" si="672"/>
        <v>0</v>
      </c>
      <c r="BA1244" s="44">
        <f t="shared" si="650"/>
        <v>0</v>
      </c>
      <c r="BB1244" s="44">
        <f t="shared" si="673"/>
        <v>0</v>
      </c>
      <c r="BC1244" s="44">
        <f t="shared" si="674"/>
        <v>0</v>
      </c>
      <c r="BD1244" s="44">
        <f t="shared" si="675"/>
        <v>0</v>
      </c>
      <c r="BE1244" s="45">
        <f t="shared" si="676"/>
        <v>23</v>
      </c>
      <c r="BF1244" s="46"/>
      <c r="BG1244" s="47">
        <f t="shared" si="677"/>
        <v>16.5</v>
      </c>
      <c r="BH1244" s="47">
        <f t="shared" si="678"/>
        <v>1</v>
      </c>
      <c r="BI1244" s="47">
        <f t="shared" si="679"/>
        <v>6.5</v>
      </c>
      <c r="BJ1244" s="48">
        <f t="shared" si="680"/>
        <v>0</v>
      </c>
      <c r="BK1244" s="48">
        <f t="shared" si="681"/>
        <v>0</v>
      </c>
      <c r="BL1244" s="48">
        <f t="shared" si="682"/>
        <v>0</v>
      </c>
    </row>
    <row r="1245" spans="1:64" s="2" customFormat="1" ht="30" customHeight="1">
      <c r="A1245" s="29" t="str">
        <f t="shared" si="651"/>
        <v>Д</v>
      </c>
      <c r="B1245" s="29" t="str">
        <f t="shared" si="652"/>
        <v>Б</v>
      </c>
      <c r="C1245" s="59" t="s">
        <v>256</v>
      </c>
      <c r="D1245" s="31" t="str">
        <f t="shared" si="653"/>
        <v>'02.03.02</v>
      </c>
      <c r="E1245" s="32" t="str">
        <f t="shared" si="654"/>
        <v>Фундаментальная информатика и информационные технологии</v>
      </c>
      <c r="F1245" s="33" t="s">
        <v>74</v>
      </c>
      <c r="G1245" s="33" t="s">
        <v>75</v>
      </c>
      <c r="H1245" s="34" t="s">
        <v>317</v>
      </c>
      <c r="I1245" s="34"/>
      <c r="J1245" s="35" t="s">
        <v>334</v>
      </c>
      <c r="K1245" s="36" t="s">
        <v>77</v>
      </c>
      <c r="L1245" s="36">
        <v>9</v>
      </c>
      <c r="M1245" s="37" t="s">
        <v>108</v>
      </c>
      <c r="N1245" s="36"/>
      <c r="O1245" s="36">
        <v>2</v>
      </c>
      <c r="P1245" s="36"/>
      <c r="Q1245" s="37" t="s">
        <v>85</v>
      </c>
      <c r="R1245" s="36"/>
      <c r="S1245" s="36"/>
      <c r="T1245" s="36"/>
      <c r="U1245" s="36"/>
      <c r="V1245" s="36"/>
      <c r="W1245" s="39" t="str">
        <f t="shared" si="655"/>
        <v>НФИбд</v>
      </c>
      <c r="X1245" s="36" t="s">
        <v>87</v>
      </c>
      <c r="Y1245" s="36">
        <v>1</v>
      </c>
      <c r="Z1245" s="36">
        <v>1</v>
      </c>
      <c r="AA1245" s="60">
        <f t="shared" si="656"/>
        <v>11</v>
      </c>
      <c r="AB1245" s="49">
        <v>8</v>
      </c>
      <c r="AC1245" s="49">
        <v>3</v>
      </c>
      <c r="AD1245" s="40">
        <f t="shared" si="683"/>
        <v>12</v>
      </c>
      <c r="AE1245" s="41">
        <f t="shared" si="657"/>
        <v>0.91666666666666663</v>
      </c>
      <c r="AF1245" s="41">
        <f t="shared" si="658"/>
        <v>0.91666666666666663</v>
      </c>
      <c r="AG1245" s="42" t="s">
        <v>93</v>
      </c>
      <c r="AH1245" s="37" t="s">
        <v>81</v>
      </c>
      <c r="AI1245" s="37" t="s">
        <v>82</v>
      </c>
      <c r="AJ1245" s="51" t="s">
        <v>335</v>
      </c>
      <c r="AK1245" s="37"/>
      <c r="AL1245" s="44">
        <f t="shared" si="659"/>
        <v>0</v>
      </c>
      <c r="AM1245" s="44">
        <f t="shared" si="660"/>
        <v>0</v>
      </c>
      <c r="AN1245" s="44">
        <f t="shared" si="661"/>
        <v>16.5</v>
      </c>
      <c r="AO1245" s="44">
        <f t="shared" si="662"/>
        <v>0</v>
      </c>
      <c r="AP1245" s="44">
        <f t="shared" si="663"/>
        <v>5.5</v>
      </c>
      <c r="AQ1245" s="44">
        <f t="shared" si="664"/>
        <v>1</v>
      </c>
      <c r="AR1245" s="44">
        <f t="shared" si="665"/>
        <v>0</v>
      </c>
      <c r="AS1245" s="44">
        <f t="shared" si="666"/>
        <v>0</v>
      </c>
      <c r="AT1245" s="44">
        <f t="shared" si="667"/>
        <v>0</v>
      </c>
      <c r="AU1245" s="44">
        <f t="shared" si="668"/>
        <v>0</v>
      </c>
      <c r="AV1245" s="44">
        <f>IF(M1245="ПП",РПП*AA1245*(U1245/1.5),IF(M1245="ВП",ВПр*AA1245*(U1245/1.5),IF(M1245="РПА",РПА*AA1245*(U1245/1.5),IF(M1245="КПА",кпа*AA1245*(U1245/1.5),0))))</f>
        <v>0</v>
      </c>
      <c r="AW1245" s="44">
        <f t="shared" si="669"/>
        <v>0</v>
      </c>
      <c r="AX1245" s="44">
        <f t="shared" si="670"/>
        <v>0</v>
      </c>
      <c r="AY1245" s="44">
        <f t="shared" si="671"/>
        <v>0</v>
      </c>
      <c r="AZ1245" s="44">
        <f t="shared" si="672"/>
        <v>0</v>
      </c>
      <c r="BA1245" s="44">
        <f t="shared" si="650"/>
        <v>0</v>
      </c>
      <c r="BB1245" s="44">
        <f t="shared" si="673"/>
        <v>0</v>
      </c>
      <c r="BC1245" s="44">
        <f t="shared" si="674"/>
        <v>0</v>
      </c>
      <c r="BD1245" s="44">
        <f t="shared" si="675"/>
        <v>0</v>
      </c>
      <c r="BE1245" s="45">
        <f t="shared" si="676"/>
        <v>23</v>
      </c>
      <c r="BF1245" s="46"/>
      <c r="BG1245" s="47">
        <f t="shared" si="677"/>
        <v>16.5</v>
      </c>
      <c r="BH1245" s="47">
        <f t="shared" si="678"/>
        <v>1</v>
      </c>
      <c r="BI1245" s="47">
        <f t="shared" si="679"/>
        <v>6.5</v>
      </c>
      <c r="BJ1245" s="48">
        <f t="shared" si="680"/>
        <v>0</v>
      </c>
      <c r="BK1245" s="48">
        <f t="shared" si="681"/>
        <v>0</v>
      </c>
      <c r="BL1245" s="48">
        <f t="shared" si="682"/>
        <v>0</v>
      </c>
    </row>
    <row r="1246" spans="1:64" s="2" customFormat="1" ht="30" customHeight="1">
      <c r="A1246" s="29" t="str">
        <f t="shared" si="651"/>
        <v>Д</v>
      </c>
      <c r="B1246" s="29" t="str">
        <f t="shared" si="652"/>
        <v>Б</v>
      </c>
      <c r="C1246" s="59" t="s">
        <v>256</v>
      </c>
      <c r="D1246" s="31" t="str">
        <f t="shared" si="653"/>
        <v>'02.03.02</v>
      </c>
      <c r="E1246" s="32" t="str">
        <f t="shared" si="654"/>
        <v>Фундаментальная информатика и информационные технологии</v>
      </c>
      <c r="F1246" s="33" t="s">
        <v>74</v>
      </c>
      <c r="G1246" s="33" t="s">
        <v>75</v>
      </c>
      <c r="H1246" s="34" t="s">
        <v>317</v>
      </c>
      <c r="I1246" s="34"/>
      <c r="J1246" s="35" t="s">
        <v>330</v>
      </c>
      <c r="K1246" s="36" t="s">
        <v>77</v>
      </c>
      <c r="L1246" s="36">
        <v>9</v>
      </c>
      <c r="M1246" s="37" t="s">
        <v>78</v>
      </c>
      <c r="N1246" s="36">
        <v>2</v>
      </c>
      <c r="O1246" s="36"/>
      <c r="P1246" s="36"/>
      <c r="Q1246" s="37" t="s">
        <v>91</v>
      </c>
      <c r="R1246" s="36"/>
      <c r="S1246" s="36"/>
      <c r="T1246" s="36"/>
      <c r="U1246" s="36"/>
      <c r="V1246" s="36"/>
      <c r="W1246" s="39" t="str">
        <f t="shared" si="655"/>
        <v>НФИбд</v>
      </c>
      <c r="X1246" s="36" t="s">
        <v>331</v>
      </c>
      <c r="Y1246" s="36">
        <v>4</v>
      </c>
      <c r="Z1246" s="36">
        <v>2</v>
      </c>
      <c r="AA1246" s="60">
        <f t="shared" si="656"/>
        <v>45</v>
      </c>
      <c r="AB1246" s="36">
        <v>31</v>
      </c>
      <c r="AC1246" s="36">
        <v>14</v>
      </c>
      <c r="AD1246" s="40">
        <f t="shared" si="683"/>
        <v>45</v>
      </c>
      <c r="AE1246" s="41">
        <f t="shared" si="657"/>
        <v>1</v>
      </c>
      <c r="AF1246" s="41">
        <f t="shared" si="658"/>
        <v>1</v>
      </c>
      <c r="AG1246" s="42" t="s">
        <v>93</v>
      </c>
      <c r="AH1246" s="37" t="s">
        <v>81</v>
      </c>
      <c r="AI1246" s="37" t="s">
        <v>94</v>
      </c>
      <c r="AJ1246" s="43" t="s">
        <v>327</v>
      </c>
      <c r="AK1246" s="37"/>
      <c r="AL1246" s="44">
        <f t="shared" si="659"/>
        <v>18</v>
      </c>
      <c r="AM1246" s="44">
        <f t="shared" si="660"/>
        <v>0</v>
      </c>
      <c r="AN1246" s="44">
        <f t="shared" si="661"/>
        <v>0</v>
      </c>
      <c r="AO1246" s="44">
        <f t="shared" si="662"/>
        <v>0</v>
      </c>
      <c r="AP1246" s="44">
        <f t="shared" si="663"/>
        <v>22.5</v>
      </c>
      <c r="AQ1246" s="44">
        <f t="shared" si="664"/>
        <v>2</v>
      </c>
      <c r="AR1246" s="44">
        <f t="shared" si="665"/>
        <v>1.8</v>
      </c>
      <c r="AS1246" s="44">
        <f t="shared" si="666"/>
        <v>0</v>
      </c>
      <c r="AT1246" s="44">
        <f t="shared" si="667"/>
        <v>0</v>
      </c>
      <c r="AU1246" s="44">
        <f t="shared" si="668"/>
        <v>0</v>
      </c>
      <c r="AV1246" s="44">
        <f>IF(M1246="ПП",РПП*AA1246*(U1246/1.5),IF(M1246="ВП",ВПр*AA1246*(U1246/1.5),IF(M1246="РПА",РПА*AA1246*(U1246/1.5),IF(M1246="КПА",кпа*AA1246*(U1246/1.5),0))))</f>
        <v>0</v>
      </c>
      <c r="AW1246" s="44">
        <f t="shared" si="669"/>
        <v>0</v>
      </c>
      <c r="AX1246" s="44">
        <f t="shared" si="670"/>
        <v>0</v>
      </c>
      <c r="AY1246" s="44">
        <f t="shared" si="671"/>
        <v>0</v>
      </c>
      <c r="AZ1246" s="44">
        <f t="shared" si="672"/>
        <v>0</v>
      </c>
      <c r="BA1246" s="44">
        <f t="shared" si="650"/>
        <v>0</v>
      </c>
      <c r="BB1246" s="44">
        <f t="shared" si="673"/>
        <v>0</v>
      </c>
      <c r="BC1246" s="44">
        <f t="shared" si="674"/>
        <v>0</v>
      </c>
      <c r="BD1246" s="44">
        <f t="shared" si="675"/>
        <v>0</v>
      </c>
      <c r="BE1246" s="45">
        <f t="shared" si="676"/>
        <v>44.3</v>
      </c>
      <c r="BF1246" s="46"/>
      <c r="BG1246" s="47">
        <f t="shared" si="677"/>
        <v>18</v>
      </c>
      <c r="BH1246" s="47">
        <f t="shared" si="678"/>
        <v>1</v>
      </c>
      <c r="BI1246" s="47">
        <f t="shared" si="679"/>
        <v>26.3</v>
      </c>
      <c r="BJ1246" s="48">
        <f t="shared" si="680"/>
        <v>0</v>
      </c>
      <c r="BK1246" s="48">
        <f t="shared" si="681"/>
        <v>0</v>
      </c>
      <c r="BL1246" s="48">
        <f t="shared" si="682"/>
        <v>0</v>
      </c>
    </row>
    <row r="1247" spans="1:64" s="2" customFormat="1" ht="30" customHeight="1">
      <c r="A1247" s="29" t="str">
        <f t="shared" si="651"/>
        <v>Д</v>
      </c>
      <c r="B1247" s="29" t="str">
        <f t="shared" si="652"/>
        <v>Б</v>
      </c>
      <c r="C1247" s="59" t="s">
        <v>256</v>
      </c>
      <c r="D1247" s="31" t="str">
        <f t="shared" si="653"/>
        <v>'02.03.02</v>
      </c>
      <c r="E1247" s="32" t="str">
        <f t="shared" si="654"/>
        <v>Фундаментальная информатика и информационные технологии</v>
      </c>
      <c r="F1247" s="33" t="s">
        <v>74</v>
      </c>
      <c r="G1247" s="33" t="s">
        <v>75</v>
      </c>
      <c r="H1247" s="34" t="s">
        <v>317</v>
      </c>
      <c r="I1247" s="34"/>
      <c r="J1247" s="35" t="s">
        <v>330</v>
      </c>
      <c r="K1247" s="36" t="s">
        <v>77</v>
      </c>
      <c r="L1247" s="36">
        <v>9</v>
      </c>
      <c r="M1247" s="37" t="s">
        <v>108</v>
      </c>
      <c r="N1247" s="36"/>
      <c r="O1247" s="36">
        <v>4</v>
      </c>
      <c r="P1247" s="36"/>
      <c r="Q1247" s="37"/>
      <c r="R1247" s="36"/>
      <c r="S1247" s="36"/>
      <c r="T1247" s="36"/>
      <c r="U1247" s="36"/>
      <c r="V1247" s="36"/>
      <c r="W1247" s="39" t="str">
        <f t="shared" si="655"/>
        <v>НФИбд</v>
      </c>
      <c r="X1247" s="36" t="s">
        <v>86</v>
      </c>
      <c r="Y1247" s="36">
        <v>1</v>
      </c>
      <c r="Z1247" s="36">
        <v>1</v>
      </c>
      <c r="AA1247" s="60">
        <f t="shared" si="656"/>
        <v>12</v>
      </c>
      <c r="AB1247" s="49">
        <v>8</v>
      </c>
      <c r="AC1247" s="49">
        <v>4</v>
      </c>
      <c r="AD1247" s="40">
        <f t="shared" si="683"/>
        <v>12</v>
      </c>
      <c r="AE1247" s="41">
        <f t="shared" si="657"/>
        <v>1</v>
      </c>
      <c r="AF1247" s="41">
        <f t="shared" si="658"/>
        <v>1</v>
      </c>
      <c r="AG1247" s="42" t="s">
        <v>93</v>
      </c>
      <c r="AH1247" s="37" t="s">
        <v>81</v>
      </c>
      <c r="AI1247" s="37" t="s">
        <v>94</v>
      </c>
      <c r="AJ1247" s="51" t="s">
        <v>327</v>
      </c>
      <c r="AK1247" s="37"/>
      <c r="AL1247" s="44">
        <f t="shared" si="659"/>
        <v>0</v>
      </c>
      <c r="AM1247" s="44">
        <f t="shared" si="660"/>
        <v>0</v>
      </c>
      <c r="AN1247" s="44">
        <f t="shared" si="661"/>
        <v>36</v>
      </c>
      <c r="AO1247" s="44">
        <f t="shared" si="662"/>
        <v>0</v>
      </c>
      <c r="AP1247" s="44">
        <f t="shared" si="663"/>
        <v>0</v>
      </c>
      <c r="AQ1247" s="44">
        <f t="shared" si="664"/>
        <v>0</v>
      </c>
      <c r="AR1247" s="44">
        <f t="shared" si="665"/>
        <v>0</v>
      </c>
      <c r="AS1247" s="44">
        <f t="shared" si="666"/>
        <v>0</v>
      </c>
      <c r="AT1247" s="44">
        <f t="shared" si="667"/>
        <v>0</v>
      </c>
      <c r="AU1247" s="44">
        <f t="shared" si="668"/>
        <v>0</v>
      </c>
      <c r="AV1247" s="44">
        <f>IF(M1247="ПП",РПП*AA1247*(U1247/1.5),IF(M1247="ВП",ВПр*AA1247*(U1247/1.5),IF(M1247="РПА",РПА*AA1247*(U1247/1.5),IF(M1247="КПА",кпа*AA1247*(U1247/1.5),0))))</f>
        <v>0</v>
      </c>
      <c r="AW1247" s="44">
        <f t="shared" si="669"/>
        <v>0</v>
      </c>
      <c r="AX1247" s="44">
        <f t="shared" si="670"/>
        <v>0</v>
      </c>
      <c r="AY1247" s="44">
        <f t="shared" si="671"/>
        <v>0</v>
      </c>
      <c r="AZ1247" s="44">
        <f t="shared" si="672"/>
        <v>0</v>
      </c>
      <c r="BA1247" s="44">
        <f t="shared" si="650"/>
        <v>0</v>
      </c>
      <c r="BB1247" s="44">
        <f t="shared" si="673"/>
        <v>0</v>
      </c>
      <c r="BC1247" s="44">
        <f t="shared" si="674"/>
        <v>0</v>
      </c>
      <c r="BD1247" s="44">
        <f t="shared" si="675"/>
        <v>0</v>
      </c>
      <c r="BE1247" s="45">
        <f t="shared" si="676"/>
        <v>36</v>
      </c>
      <c r="BF1247" s="46"/>
      <c r="BG1247" s="47">
        <f t="shared" si="677"/>
        <v>36</v>
      </c>
      <c r="BH1247" s="47">
        <f t="shared" si="678"/>
        <v>2</v>
      </c>
      <c r="BI1247" s="47">
        <f t="shared" si="679"/>
        <v>0</v>
      </c>
      <c r="BJ1247" s="48">
        <f t="shared" si="680"/>
        <v>0</v>
      </c>
      <c r="BK1247" s="48">
        <f t="shared" si="681"/>
        <v>0</v>
      </c>
      <c r="BL1247" s="48">
        <f t="shared" si="682"/>
        <v>0</v>
      </c>
    </row>
    <row r="1248" spans="1:64" s="2" customFormat="1" ht="30" customHeight="1">
      <c r="A1248" s="29" t="str">
        <f t="shared" si="651"/>
        <v>Д</v>
      </c>
      <c r="B1248" s="29" t="str">
        <f t="shared" si="652"/>
        <v>Б</v>
      </c>
      <c r="C1248" s="59" t="s">
        <v>256</v>
      </c>
      <c r="D1248" s="31" t="str">
        <f t="shared" si="653"/>
        <v>'02.03.02</v>
      </c>
      <c r="E1248" s="32" t="str">
        <f t="shared" si="654"/>
        <v>Фундаментальная информатика и информационные технологии</v>
      </c>
      <c r="F1248" s="33" t="s">
        <v>74</v>
      </c>
      <c r="G1248" s="33" t="s">
        <v>75</v>
      </c>
      <c r="H1248" s="34" t="s">
        <v>317</v>
      </c>
      <c r="I1248" s="34"/>
      <c r="J1248" s="35" t="s">
        <v>330</v>
      </c>
      <c r="K1248" s="36" t="s">
        <v>77</v>
      </c>
      <c r="L1248" s="36">
        <v>9</v>
      </c>
      <c r="M1248" s="37" t="s">
        <v>108</v>
      </c>
      <c r="N1248" s="36"/>
      <c r="O1248" s="36">
        <v>4</v>
      </c>
      <c r="P1248" s="36"/>
      <c r="Q1248" s="37"/>
      <c r="R1248" s="36"/>
      <c r="S1248" s="36"/>
      <c r="T1248" s="36"/>
      <c r="U1248" s="36"/>
      <c r="V1248" s="36"/>
      <c r="W1248" s="39" t="str">
        <f t="shared" si="655"/>
        <v>НФИбд</v>
      </c>
      <c r="X1248" s="36" t="s">
        <v>86</v>
      </c>
      <c r="Y1248" s="36">
        <v>1</v>
      </c>
      <c r="Z1248" s="36">
        <v>1</v>
      </c>
      <c r="AA1248" s="60">
        <f t="shared" si="656"/>
        <v>11</v>
      </c>
      <c r="AB1248" s="49">
        <v>8</v>
      </c>
      <c r="AC1248" s="49">
        <v>3</v>
      </c>
      <c r="AD1248" s="40">
        <f t="shared" si="683"/>
        <v>12</v>
      </c>
      <c r="AE1248" s="41">
        <f t="shared" si="657"/>
        <v>0.91666666666666663</v>
      </c>
      <c r="AF1248" s="41">
        <f t="shared" si="658"/>
        <v>0.91666666666666663</v>
      </c>
      <c r="AG1248" s="42" t="s">
        <v>93</v>
      </c>
      <c r="AH1248" s="37" t="s">
        <v>81</v>
      </c>
      <c r="AI1248" s="37" t="s">
        <v>94</v>
      </c>
      <c r="AJ1248" s="61" t="s">
        <v>327</v>
      </c>
      <c r="AK1248" s="37"/>
      <c r="AL1248" s="44">
        <f t="shared" si="659"/>
        <v>0</v>
      </c>
      <c r="AM1248" s="44">
        <f t="shared" si="660"/>
        <v>0</v>
      </c>
      <c r="AN1248" s="44">
        <f t="shared" si="661"/>
        <v>33</v>
      </c>
      <c r="AO1248" s="44">
        <f t="shared" si="662"/>
        <v>0</v>
      </c>
      <c r="AP1248" s="44">
        <f t="shared" si="663"/>
        <v>0</v>
      </c>
      <c r="AQ1248" s="44">
        <f t="shared" si="664"/>
        <v>0</v>
      </c>
      <c r="AR1248" s="44">
        <f t="shared" si="665"/>
        <v>0</v>
      </c>
      <c r="AS1248" s="44">
        <f t="shared" si="666"/>
        <v>0</v>
      </c>
      <c r="AT1248" s="44">
        <f t="shared" si="667"/>
        <v>0</v>
      </c>
      <c r="AU1248" s="44">
        <f t="shared" si="668"/>
        <v>0</v>
      </c>
      <c r="AV1248" s="44">
        <f>IF(M1248="ПП",РПП*AA1248*(U1248/1.5),IF(M1248="ВП",ВПр*AA1248*(U1248/1.5),IF(M1248="РПА",РПА*AA1248*(U1248/1.5),IF(M1248="КПА",кпа*AA1248*(U1248/1.5),0))))</f>
        <v>0</v>
      </c>
      <c r="AW1248" s="44">
        <f t="shared" si="669"/>
        <v>0</v>
      </c>
      <c r="AX1248" s="44">
        <f t="shared" si="670"/>
        <v>0</v>
      </c>
      <c r="AY1248" s="44">
        <f t="shared" si="671"/>
        <v>0</v>
      </c>
      <c r="AZ1248" s="44">
        <f t="shared" si="672"/>
        <v>0</v>
      </c>
      <c r="BA1248" s="44">
        <f t="shared" ref="BA1248:BA1311" si="684">IF(AND(M1248="НКД",B1248="Д"),AA1248*НКД,0)+IF(AND(M1248="РПЛ",B1248="А"),AA1248*РукПЛ,0)+IF(AND(M1248="РСтж",B1248="А"),AB1248*РукСт+AC1248*РукИСт,0)+IF(M1248="ФГТ",AB1248*РукРФа+AC1248*РукИна,0)</f>
        <v>0</v>
      </c>
      <c r="BB1248" s="44">
        <f t="shared" si="673"/>
        <v>0</v>
      </c>
      <c r="BC1248" s="44">
        <f t="shared" si="674"/>
        <v>0</v>
      </c>
      <c r="BD1248" s="44">
        <f t="shared" si="675"/>
        <v>0</v>
      </c>
      <c r="BE1248" s="45">
        <f t="shared" si="676"/>
        <v>33</v>
      </c>
      <c r="BF1248" s="46"/>
      <c r="BG1248" s="47">
        <f t="shared" si="677"/>
        <v>33</v>
      </c>
      <c r="BH1248" s="47">
        <f t="shared" si="678"/>
        <v>2</v>
      </c>
      <c r="BI1248" s="47">
        <f t="shared" si="679"/>
        <v>0</v>
      </c>
      <c r="BJ1248" s="48">
        <f t="shared" si="680"/>
        <v>0</v>
      </c>
      <c r="BK1248" s="48">
        <f t="shared" si="681"/>
        <v>0</v>
      </c>
      <c r="BL1248" s="48">
        <f t="shared" si="682"/>
        <v>0</v>
      </c>
    </row>
    <row r="1249" spans="1:64" s="2" customFormat="1" ht="30" customHeight="1">
      <c r="A1249" s="29" t="str">
        <f t="shared" si="651"/>
        <v>Д</v>
      </c>
      <c r="B1249" s="29" t="str">
        <f t="shared" si="652"/>
        <v>Б</v>
      </c>
      <c r="C1249" s="59" t="s">
        <v>256</v>
      </c>
      <c r="D1249" s="31" t="str">
        <f t="shared" si="653"/>
        <v>'02.03.02</v>
      </c>
      <c r="E1249" s="32" t="str">
        <f t="shared" si="654"/>
        <v>Фундаментальная информатика и информационные технологии</v>
      </c>
      <c r="F1249" s="33" t="s">
        <v>74</v>
      </c>
      <c r="G1249" s="33" t="s">
        <v>75</v>
      </c>
      <c r="H1249" s="34" t="s">
        <v>317</v>
      </c>
      <c r="I1249" s="34"/>
      <c r="J1249" s="35" t="s">
        <v>330</v>
      </c>
      <c r="K1249" s="36" t="s">
        <v>77</v>
      </c>
      <c r="L1249" s="36">
        <v>9</v>
      </c>
      <c r="M1249" s="37" t="s">
        <v>108</v>
      </c>
      <c r="N1249" s="36"/>
      <c r="O1249" s="36">
        <v>4</v>
      </c>
      <c r="P1249" s="36"/>
      <c r="Q1249" s="37"/>
      <c r="R1249" s="36"/>
      <c r="S1249" s="36"/>
      <c r="T1249" s="36"/>
      <c r="U1249" s="36"/>
      <c r="V1249" s="36"/>
      <c r="W1249" s="39" t="str">
        <f t="shared" si="655"/>
        <v>НФИбд</v>
      </c>
      <c r="X1249" s="36" t="s">
        <v>87</v>
      </c>
      <c r="Y1249" s="36">
        <v>1</v>
      </c>
      <c r="Z1249" s="36">
        <v>1</v>
      </c>
      <c r="AA1249" s="60">
        <f t="shared" si="656"/>
        <v>11</v>
      </c>
      <c r="AB1249" s="49">
        <v>7</v>
      </c>
      <c r="AC1249" s="49">
        <v>4</v>
      </c>
      <c r="AD1249" s="40">
        <f t="shared" si="683"/>
        <v>12</v>
      </c>
      <c r="AE1249" s="41">
        <f t="shared" si="657"/>
        <v>0.91666666666666663</v>
      </c>
      <c r="AF1249" s="41">
        <f t="shared" si="658"/>
        <v>0.91666666666666663</v>
      </c>
      <c r="AG1249" s="42" t="s">
        <v>93</v>
      </c>
      <c r="AH1249" s="37" t="s">
        <v>139</v>
      </c>
      <c r="AI1249" s="37" t="s">
        <v>82</v>
      </c>
      <c r="AJ1249" s="43" t="s">
        <v>362</v>
      </c>
      <c r="AK1249" s="37"/>
      <c r="AL1249" s="44">
        <f t="shared" si="659"/>
        <v>0</v>
      </c>
      <c r="AM1249" s="44">
        <f t="shared" si="660"/>
        <v>0</v>
      </c>
      <c r="AN1249" s="44">
        <f t="shared" si="661"/>
        <v>33</v>
      </c>
      <c r="AO1249" s="44">
        <f t="shared" si="662"/>
        <v>0</v>
      </c>
      <c r="AP1249" s="44">
        <f t="shared" si="663"/>
        <v>0</v>
      </c>
      <c r="AQ1249" s="44">
        <f t="shared" si="664"/>
        <v>0</v>
      </c>
      <c r="AR1249" s="44">
        <f t="shared" si="665"/>
        <v>0</v>
      </c>
      <c r="AS1249" s="44">
        <f t="shared" si="666"/>
        <v>0</v>
      </c>
      <c r="AT1249" s="44">
        <f t="shared" si="667"/>
        <v>0</v>
      </c>
      <c r="AU1249" s="44">
        <f t="shared" si="668"/>
        <v>0</v>
      </c>
      <c r="AV1249" s="44">
        <f>IF(M1249="ПП",РПП*AA1249*(U1249/1.5),IF(M1249="ВП",ВПр*AA1249*(U1249/1.5),IF(M1249="РПА",РПА*AA1249*(U1249/1.5),IF(M1249="КПА",кпа*AA1249*(U1249/1.5),0))))</f>
        <v>0</v>
      </c>
      <c r="AW1249" s="44">
        <f t="shared" si="669"/>
        <v>0</v>
      </c>
      <c r="AX1249" s="44">
        <f t="shared" si="670"/>
        <v>0</v>
      </c>
      <c r="AY1249" s="44">
        <f t="shared" si="671"/>
        <v>0</v>
      </c>
      <c r="AZ1249" s="44">
        <f t="shared" si="672"/>
        <v>0</v>
      </c>
      <c r="BA1249" s="44">
        <f t="shared" si="684"/>
        <v>0</v>
      </c>
      <c r="BB1249" s="44">
        <f t="shared" si="673"/>
        <v>0</v>
      </c>
      <c r="BC1249" s="44">
        <f t="shared" si="674"/>
        <v>0</v>
      </c>
      <c r="BD1249" s="44">
        <f t="shared" si="675"/>
        <v>0</v>
      </c>
      <c r="BE1249" s="45">
        <f t="shared" si="676"/>
        <v>33</v>
      </c>
      <c r="BF1249" s="46"/>
      <c r="BG1249" s="47">
        <f t="shared" si="677"/>
        <v>33</v>
      </c>
      <c r="BH1249" s="47">
        <f t="shared" si="678"/>
        <v>2</v>
      </c>
      <c r="BI1249" s="47">
        <f t="shared" si="679"/>
        <v>0</v>
      </c>
      <c r="BJ1249" s="48">
        <f t="shared" si="680"/>
        <v>0</v>
      </c>
      <c r="BK1249" s="48">
        <f t="shared" si="681"/>
        <v>0</v>
      </c>
      <c r="BL1249" s="48">
        <f t="shared" si="682"/>
        <v>0</v>
      </c>
    </row>
    <row r="1250" spans="1:64" s="2" customFormat="1" ht="30" customHeight="1">
      <c r="A1250" s="29" t="str">
        <f t="shared" si="651"/>
        <v>Д</v>
      </c>
      <c r="B1250" s="29" t="str">
        <f t="shared" si="652"/>
        <v>Б</v>
      </c>
      <c r="C1250" s="59" t="s">
        <v>256</v>
      </c>
      <c r="D1250" s="31" t="str">
        <f t="shared" si="653"/>
        <v>'02.03.02</v>
      </c>
      <c r="E1250" s="32" t="str">
        <f t="shared" si="654"/>
        <v>Фундаментальная информатика и информационные технологии</v>
      </c>
      <c r="F1250" s="33" t="s">
        <v>74</v>
      </c>
      <c r="G1250" s="33" t="s">
        <v>75</v>
      </c>
      <c r="H1250" s="34" t="s">
        <v>317</v>
      </c>
      <c r="I1250" s="34"/>
      <c r="J1250" s="35" t="s">
        <v>330</v>
      </c>
      <c r="K1250" s="36" t="s">
        <v>77</v>
      </c>
      <c r="L1250" s="36">
        <v>9</v>
      </c>
      <c r="M1250" s="37" t="s">
        <v>108</v>
      </c>
      <c r="N1250" s="36"/>
      <c r="O1250" s="36">
        <v>4</v>
      </c>
      <c r="P1250" s="36"/>
      <c r="Q1250" s="37"/>
      <c r="R1250" s="36"/>
      <c r="S1250" s="36"/>
      <c r="T1250" s="36"/>
      <c r="U1250" s="36"/>
      <c r="V1250" s="36"/>
      <c r="W1250" s="39" t="str">
        <f t="shared" si="655"/>
        <v>НФИбд</v>
      </c>
      <c r="X1250" s="36" t="s">
        <v>87</v>
      </c>
      <c r="Y1250" s="36">
        <v>1</v>
      </c>
      <c r="Z1250" s="36">
        <v>1</v>
      </c>
      <c r="AA1250" s="60">
        <f t="shared" si="656"/>
        <v>11</v>
      </c>
      <c r="AB1250" s="49">
        <v>8</v>
      </c>
      <c r="AC1250" s="49">
        <v>3</v>
      </c>
      <c r="AD1250" s="40">
        <f t="shared" si="683"/>
        <v>12</v>
      </c>
      <c r="AE1250" s="41">
        <f t="shared" si="657"/>
        <v>0.91666666666666663</v>
      </c>
      <c r="AF1250" s="41">
        <f t="shared" si="658"/>
        <v>0.91666666666666663</v>
      </c>
      <c r="AG1250" s="42" t="s">
        <v>93</v>
      </c>
      <c r="AH1250" s="37" t="s">
        <v>139</v>
      </c>
      <c r="AI1250" s="37" t="s">
        <v>82</v>
      </c>
      <c r="AJ1250" s="43" t="s">
        <v>362</v>
      </c>
      <c r="AK1250" s="37"/>
      <c r="AL1250" s="44">
        <f t="shared" si="659"/>
        <v>0</v>
      </c>
      <c r="AM1250" s="44">
        <f t="shared" si="660"/>
        <v>0</v>
      </c>
      <c r="AN1250" s="44">
        <f t="shared" si="661"/>
        <v>33</v>
      </c>
      <c r="AO1250" s="44">
        <f t="shared" si="662"/>
        <v>0</v>
      </c>
      <c r="AP1250" s="44">
        <f t="shared" si="663"/>
        <v>0</v>
      </c>
      <c r="AQ1250" s="44">
        <f t="shared" si="664"/>
        <v>0</v>
      </c>
      <c r="AR1250" s="44">
        <f t="shared" si="665"/>
        <v>0</v>
      </c>
      <c r="AS1250" s="44">
        <f t="shared" si="666"/>
        <v>0</v>
      </c>
      <c r="AT1250" s="44">
        <f t="shared" si="667"/>
        <v>0</v>
      </c>
      <c r="AU1250" s="44">
        <f t="shared" si="668"/>
        <v>0</v>
      </c>
      <c r="AV1250" s="44">
        <f>IF(M1250="ПП",РПП*AA1250*(U1250/1.5),IF(M1250="ВП",ВПр*AA1250*(U1250/1.5),IF(M1250="РПА",РПА*AA1250*(U1250/1.5),IF(M1250="КПА",кпа*AA1250*(U1250/1.5),0))))</f>
        <v>0</v>
      </c>
      <c r="AW1250" s="44">
        <f t="shared" si="669"/>
        <v>0</v>
      </c>
      <c r="AX1250" s="44">
        <f t="shared" si="670"/>
        <v>0</v>
      </c>
      <c r="AY1250" s="44">
        <f t="shared" si="671"/>
        <v>0</v>
      </c>
      <c r="AZ1250" s="44">
        <f t="shared" si="672"/>
        <v>0</v>
      </c>
      <c r="BA1250" s="44">
        <f t="shared" si="684"/>
        <v>0</v>
      </c>
      <c r="BB1250" s="44">
        <f t="shared" si="673"/>
        <v>0</v>
      </c>
      <c r="BC1250" s="44">
        <f t="shared" si="674"/>
        <v>0</v>
      </c>
      <c r="BD1250" s="44">
        <f t="shared" si="675"/>
        <v>0</v>
      </c>
      <c r="BE1250" s="45">
        <f t="shared" si="676"/>
        <v>33</v>
      </c>
      <c r="BF1250" s="46"/>
      <c r="BG1250" s="47">
        <f t="shared" si="677"/>
        <v>33</v>
      </c>
      <c r="BH1250" s="47">
        <f t="shared" si="678"/>
        <v>2</v>
      </c>
      <c r="BI1250" s="47">
        <f t="shared" si="679"/>
        <v>0</v>
      </c>
      <c r="BJ1250" s="48">
        <f t="shared" si="680"/>
        <v>0</v>
      </c>
      <c r="BK1250" s="48">
        <f t="shared" si="681"/>
        <v>0</v>
      </c>
      <c r="BL1250" s="48">
        <f t="shared" si="682"/>
        <v>0</v>
      </c>
    </row>
    <row r="1251" spans="1:64" s="2" customFormat="1" ht="30" customHeight="1">
      <c r="A1251" s="29" t="str">
        <f t="shared" si="651"/>
        <v>Д</v>
      </c>
      <c r="B1251" s="29" t="str">
        <f t="shared" si="652"/>
        <v>Б</v>
      </c>
      <c r="C1251" s="59" t="s">
        <v>256</v>
      </c>
      <c r="D1251" s="31" t="str">
        <f t="shared" si="653"/>
        <v>'02.03.02</v>
      </c>
      <c r="E1251" s="32" t="str">
        <f t="shared" si="654"/>
        <v>Фундаментальная информатика и информационные технологии</v>
      </c>
      <c r="F1251" s="33" t="s">
        <v>74</v>
      </c>
      <c r="G1251" s="33" t="s">
        <v>75</v>
      </c>
      <c r="H1251" s="34" t="s">
        <v>317</v>
      </c>
      <c r="I1251" s="34"/>
      <c r="J1251" s="35" t="s">
        <v>338</v>
      </c>
      <c r="K1251" s="36" t="s">
        <v>142</v>
      </c>
      <c r="L1251" s="36">
        <v>9</v>
      </c>
      <c r="M1251" s="37" t="s">
        <v>78</v>
      </c>
      <c r="N1251" s="36">
        <v>2</v>
      </c>
      <c r="O1251" s="36"/>
      <c r="P1251" s="36"/>
      <c r="Q1251" s="37" t="s">
        <v>91</v>
      </c>
      <c r="R1251" s="36"/>
      <c r="S1251" s="36"/>
      <c r="T1251" s="36"/>
      <c r="U1251" s="36"/>
      <c r="V1251" s="36"/>
      <c r="W1251" s="39" t="str">
        <f t="shared" si="655"/>
        <v>НФИбд</v>
      </c>
      <c r="X1251" s="36" t="s">
        <v>331</v>
      </c>
      <c r="Y1251" s="36">
        <v>4</v>
      </c>
      <c r="Z1251" s="36">
        <v>2</v>
      </c>
      <c r="AA1251" s="60">
        <f t="shared" si="656"/>
        <v>45</v>
      </c>
      <c r="AB1251" s="36">
        <v>31</v>
      </c>
      <c r="AC1251" s="36">
        <v>14</v>
      </c>
      <c r="AD1251" s="40">
        <f t="shared" si="683"/>
        <v>45</v>
      </c>
      <c r="AE1251" s="41">
        <f t="shared" si="657"/>
        <v>1</v>
      </c>
      <c r="AF1251" s="41">
        <f t="shared" si="658"/>
        <v>1</v>
      </c>
      <c r="AG1251" s="42" t="s">
        <v>93</v>
      </c>
      <c r="AH1251" s="37" t="s">
        <v>81</v>
      </c>
      <c r="AI1251" s="37" t="s">
        <v>94</v>
      </c>
      <c r="AJ1251" s="43" t="s">
        <v>358</v>
      </c>
      <c r="AK1251" s="37"/>
      <c r="AL1251" s="44">
        <f t="shared" si="659"/>
        <v>18</v>
      </c>
      <c r="AM1251" s="44">
        <f t="shared" si="660"/>
        <v>0</v>
      </c>
      <c r="AN1251" s="44">
        <f t="shared" si="661"/>
        <v>0</v>
      </c>
      <c r="AO1251" s="44">
        <f t="shared" si="662"/>
        <v>0</v>
      </c>
      <c r="AP1251" s="44">
        <f t="shared" si="663"/>
        <v>22.5</v>
      </c>
      <c r="AQ1251" s="44">
        <f t="shared" si="664"/>
        <v>2</v>
      </c>
      <c r="AR1251" s="44">
        <f t="shared" si="665"/>
        <v>1.8</v>
      </c>
      <c r="AS1251" s="44">
        <f t="shared" si="666"/>
        <v>0</v>
      </c>
      <c r="AT1251" s="44">
        <f t="shared" si="667"/>
        <v>0</v>
      </c>
      <c r="AU1251" s="44">
        <f t="shared" si="668"/>
        <v>0</v>
      </c>
      <c r="AV1251" s="44">
        <f>IF(M1251="ПП",РПП*AA1251*(U1251/1.5),IF(M1251="ВП",ВПр*AA1251*(U1251/1.5),IF(M1251="РПА",РПА*AA1251*(U1251/1.5),IF(M1251="КПА",кпа*AA1251*(U1251/1.5),0))))</f>
        <v>0</v>
      </c>
      <c r="AW1251" s="44">
        <f t="shared" si="669"/>
        <v>0</v>
      </c>
      <c r="AX1251" s="44">
        <f t="shared" si="670"/>
        <v>0</v>
      </c>
      <c r="AY1251" s="44">
        <f t="shared" si="671"/>
        <v>0</v>
      </c>
      <c r="AZ1251" s="44">
        <f t="shared" si="672"/>
        <v>0</v>
      </c>
      <c r="BA1251" s="44">
        <f t="shared" si="684"/>
        <v>0</v>
      </c>
      <c r="BB1251" s="44">
        <f t="shared" si="673"/>
        <v>0</v>
      </c>
      <c r="BC1251" s="44">
        <f t="shared" si="674"/>
        <v>0</v>
      </c>
      <c r="BD1251" s="44">
        <f t="shared" si="675"/>
        <v>0</v>
      </c>
      <c r="BE1251" s="45">
        <f t="shared" si="676"/>
        <v>44.3</v>
      </c>
      <c r="BF1251" s="46"/>
      <c r="BG1251" s="47">
        <f t="shared" si="677"/>
        <v>18</v>
      </c>
      <c r="BH1251" s="47">
        <f t="shared" si="678"/>
        <v>1</v>
      </c>
      <c r="BI1251" s="47">
        <f t="shared" si="679"/>
        <v>26.3</v>
      </c>
      <c r="BJ1251" s="48">
        <f t="shared" si="680"/>
        <v>0</v>
      </c>
      <c r="BK1251" s="48">
        <f t="shared" si="681"/>
        <v>0</v>
      </c>
      <c r="BL1251" s="48">
        <f t="shared" si="682"/>
        <v>0</v>
      </c>
    </row>
    <row r="1252" spans="1:64" s="2" customFormat="1" ht="30" customHeight="1">
      <c r="A1252" s="29" t="str">
        <f t="shared" si="651"/>
        <v>Д</v>
      </c>
      <c r="B1252" s="29" t="str">
        <f t="shared" si="652"/>
        <v>Б</v>
      </c>
      <c r="C1252" s="59" t="s">
        <v>256</v>
      </c>
      <c r="D1252" s="31" t="str">
        <f t="shared" si="653"/>
        <v>'02.03.02</v>
      </c>
      <c r="E1252" s="32" t="str">
        <f t="shared" si="654"/>
        <v>Фундаментальная информатика и информационные технологии</v>
      </c>
      <c r="F1252" s="33" t="s">
        <v>74</v>
      </c>
      <c r="G1252" s="33" t="s">
        <v>75</v>
      </c>
      <c r="H1252" s="34" t="s">
        <v>317</v>
      </c>
      <c r="I1252" s="34"/>
      <c r="J1252" s="35" t="s">
        <v>338</v>
      </c>
      <c r="K1252" s="36" t="s">
        <v>142</v>
      </c>
      <c r="L1252" s="36">
        <v>9</v>
      </c>
      <c r="M1252" s="37" t="s">
        <v>108</v>
      </c>
      <c r="N1252" s="36"/>
      <c r="O1252" s="36">
        <v>4</v>
      </c>
      <c r="P1252" s="36"/>
      <c r="Q1252" s="37"/>
      <c r="R1252" s="36"/>
      <c r="S1252" s="36"/>
      <c r="T1252" s="36"/>
      <c r="U1252" s="36"/>
      <c r="V1252" s="36"/>
      <c r="W1252" s="39" t="str">
        <f t="shared" si="655"/>
        <v>НФИбд</v>
      </c>
      <c r="X1252" s="36" t="s">
        <v>86</v>
      </c>
      <c r="Y1252" s="36">
        <v>1</v>
      </c>
      <c r="Z1252" s="36">
        <v>1</v>
      </c>
      <c r="AA1252" s="60">
        <f t="shared" si="656"/>
        <v>12</v>
      </c>
      <c r="AB1252" s="49">
        <v>8</v>
      </c>
      <c r="AC1252" s="49">
        <v>4</v>
      </c>
      <c r="AD1252" s="40">
        <f t="shared" si="683"/>
        <v>12</v>
      </c>
      <c r="AE1252" s="41">
        <f t="shared" si="657"/>
        <v>1</v>
      </c>
      <c r="AF1252" s="41">
        <f t="shared" si="658"/>
        <v>1</v>
      </c>
      <c r="AG1252" s="42" t="s">
        <v>93</v>
      </c>
      <c r="AH1252" s="37" t="s">
        <v>81</v>
      </c>
      <c r="AI1252" s="37" t="s">
        <v>82</v>
      </c>
      <c r="AJ1252" s="43" t="s">
        <v>354</v>
      </c>
      <c r="AK1252" s="37"/>
      <c r="AL1252" s="44">
        <f t="shared" si="659"/>
        <v>0</v>
      </c>
      <c r="AM1252" s="44">
        <f t="shared" si="660"/>
        <v>0</v>
      </c>
      <c r="AN1252" s="44">
        <f t="shared" si="661"/>
        <v>36</v>
      </c>
      <c r="AO1252" s="44">
        <f t="shared" si="662"/>
        <v>0</v>
      </c>
      <c r="AP1252" s="44">
        <f t="shared" si="663"/>
        <v>0</v>
      </c>
      <c r="AQ1252" s="44">
        <f t="shared" si="664"/>
        <v>0</v>
      </c>
      <c r="AR1252" s="44">
        <f t="shared" si="665"/>
        <v>0</v>
      </c>
      <c r="AS1252" s="44">
        <f t="shared" si="666"/>
        <v>0</v>
      </c>
      <c r="AT1252" s="44">
        <f t="shared" si="667"/>
        <v>0</v>
      </c>
      <c r="AU1252" s="44">
        <f t="shared" si="668"/>
        <v>0</v>
      </c>
      <c r="AV1252" s="44">
        <f>IF(M1252="ПП",РПП*AA1252*(U1252/1.5),IF(M1252="ВП",ВПр*AA1252*(U1252/1.5),IF(M1252="РПА",РПА*AA1252*(U1252/1.5),IF(M1252="КПА",кпа*AA1252*(U1252/1.5),0))))</f>
        <v>0</v>
      </c>
      <c r="AW1252" s="44">
        <f t="shared" si="669"/>
        <v>0</v>
      </c>
      <c r="AX1252" s="44">
        <f t="shared" si="670"/>
        <v>0</v>
      </c>
      <c r="AY1252" s="44">
        <f t="shared" si="671"/>
        <v>0</v>
      </c>
      <c r="AZ1252" s="44">
        <f t="shared" si="672"/>
        <v>0</v>
      </c>
      <c r="BA1252" s="44">
        <f t="shared" si="684"/>
        <v>0</v>
      </c>
      <c r="BB1252" s="44">
        <f t="shared" si="673"/>
        <v>0</v>
      </c>
      <c r="BC1252" s="44">
        <f t="shared" si="674"/>
        <v>0</v>
      </c>
      <c r="BD1252" s="44">
        <f t="shared" si="675"/>
        <v>0</v>
      </c>
      <c r="BE1252" s="45">
        <f t="shared" si="676"/>
        <v>36</v>
      </c>
      <c r="BF1252" s="46"/>
      <c r="BG1252" s="47">
        <f t="shared" si="677"/>
        <v>36</v>
      </c>
      <c r="BH1252" s="47">
        <f t="shared" si="678"/>
        <v>2</v>
      </c>
      <c r="BI1252" s="47">
        <f t="shared" si="679"/>
        <v>0</v>
      </c>
      <c r="BJ1252" s="48">
        <f t="shared" si="680"/>
        <v>0</v>
      </c>
      <c r="BK1252" s="48">
        <f t="shared" si="681"/>
        <v>0</v>
      </c>
      <c r="BL1252" s="48">
        <f t="shared" si="682"/>
        <v>0</v>
      </c>
    </row>
    <row r="1253" spans="1:64" s="2" customFormat="1" ht="30" customHeight="1">
      <c r="A1253" s="29" t="str">
        <f t="shared" si="651"/>
        <v>Д</v>
      </c>
      <c r="B1253" s="29" t="str">
        <f t="shared" si="652"/>
        <v>Б</v>
      </c>
      <c r="C1253" s="59" t="s">
        <v>256</v>
      </c>
      <c r="D1253" s="31" t="str">
        <f t="shared" si="653"/>
        <v>'02.03.02</v>
      </c>
      <c r="E1253" s="32" t="str">
        <f t="shared" si="654"/>
        <v>Фундаментальная информатика и информационные технологии</v>
      </c>
      <c r="F1253" s="33" t="s">
        <v>74</v>
      </c>
      <c r="G1253" s="33" t="s">
        <v>75</v>
      </c>
      <c r="H1253" s="34" t="s">
        <v>317</v>
      </c>
      <c r="I1253" s="34"/>
      <c r="J1253" s="35" t="s">
        <v>338</v>
      </c>
      <c r="K1253" s="36" t="s">
        <v>142</v>
      </c>
      <c r="L1253" s="36">
        <v>9</v>
      </c>
      <c r="M1253" s="37" t="s">
        <v>108</v>
      </c>
      <c r="N1253" s="36"/>
      <c r="O1253" s="36">
        <v>4</v>
      </c>
      <c r="P1253" s="36"/>
      <c r="Q1253" s="37"/>
      <c r="R1253" s="36"/>
      <c r="S1253" s="36"/>
      <c r="T1253" s="36"/>
      <c r="U1253" s="36"/>
      <c r="V1253" s="36"/>
      <c r="W1253" s="39" t="str">
        <f t="shared" si="655"/>
        <v>НФИбд</v>
      </c>
      <c r="X1253" s="36" t="s">
        <v>86</v>
      </c>
      <c r="Y1253" s="36">
        <v>1</v>
      </c>
      <c r="Z1253" s="36">
        <v>1</v>
      </c>
      <c r="AA1253" s="60">
        <f t="shared" si="656"/>
        <v>11</v>
      </c>
      <c r="AB1253" s="49">
        <v>8</v>
      </c>
      <c r="AC1253" s="49">
        <v>3</v>
      </c>
      <c r="AD1253" s="40">
        <f t="shared" si="683"/>
        <v>12</v>
      </c>
      <c r="AE1253" s="41">
        <f t="shared" si="657"/>
        <v>0.91666666666666663</v>
      </c>
      <c r="AF1253" s="41">
        <f t="shared" si="658"/>
        <v>0.91666666666666663</v>
      </c>
      <c r="AG1253" s="42" t="s">
        <v>93</v>
      </c>
      <c r="AH1253" s="37" t="s">
        <v>81</v>
      </c>
      <c r="AI1253" s="37" t="s">
        <v>82</v>
      </c>
      <c r="AJ1253" s="43" t="s">
        <v>354</v>
      </c>
      <c r="AK1253" s="37"/>
      <c r="AL1253" s="44">
        <f t="shared" si="659"/>
        <v>0</v>
      </c>
      <c r="AM1253" s="44">
        <f t="shared" si="660"/>
        <v>0</v>
      </c>
      <c r="AN1253" s="44">
        <f t="shared" si="661"/>
        <v>33</v>
      </c>
      <c r="AO1253" s="44">
        <f t="shared" si="662"/>
        <v>0</v>
      </c>
      <c r="AP1253" s="44">
        <f t="shared" si="663"/>
        <v>0</v>
      </c>
      <c r="AQ1253" s="44">
        <f t="shared" si="664"/>
        <v>0</v>
      </c>
      <c r="AR1253" s="44">
        <f t="shared" si="665"/>
        <v>0</v>
      </c>
      <c r="AS1253" s="44">
        <f t="shared" si="666"/>
        <v>0</v>
      </c>
      <c r="AT1253" s="44">
        <f t="shared" si="667"/>
        <v>0</v>
      </c>
      <c r="AU1253" s="44">
        <f t="shared" si="668"/>
        <v>0</v>
      </c>
      <c r="AV1253" s="44">
        <f>IF(M1253="ПП",РПП*AA1253*(U1253/1.5),IF(M1253="ВП",ВПр*AA1253*(U1253/1.5),IF(M1253="РПА",РПА*AA1253*(U1253/1.5),IF(M1253="КПА",кпа*AA1253*(U1253/1.5),0))))</f>
        <v>0</v>
      </c>
      <c r="AW1253" s="44">
        <f t="shared" si="669"/>
        <v>0</v>
      </c>
      <c r="AX1253" s="44">
        <f t="shared" si="670"/>
        <v>0</v>
      </c>
      <c r="AY1253" s="44">
        <f t="shared" si="671"/>
        <v>0</v>
      </c>
      <c r="AZ1253" s="44">
        <f t="shared" si="672"/>
        <v>0</v>
      </c>
      <c r="BA1253" s="44">
        <f t="shared" si="684"/>
        <v>0</v>
      </c>
      <c r="BB1253" s="44">
        <f t="shared" si="673"/>
        <v>0</v>
      </c>
      <c r="BC1253" s="44">
        <f t="shared" si="674"/>
        <v>0</v>
      </c>
      <c r="BD1253" s="44">
        <f t="shared" si="675"/>
        <v>0</v>
      </c>
      <c r="BE1253" s="45">
        <f t="shared" si="676"/>
        <v>33</v>
      </c>
      <c r="BF1253" s="46"/>
      <c r="BG1253" s="47">
        <f t="shared" si="677"/>
        <v>33</v>
      </c>
      <c r="BH1253" s="47">
        <f t="shared" si="678"/>
        <v>2</v>
      </c>
      <c r="BI1253" s="47">
        <f t="shared" si="679"/>
        <v>0</v>
      </c>
      <c r="BJ1253" s="48">
        <f t="shared" si="680"/>
        <v>0</v>
      </c>
      <c r="BK1253" s="48">
        <f t="shared" si="681"/>
        <v>0</v>
      </c>
      <c r="BL1253" s="48">
        <f t="shared" si="682"/>
        <v>0</v>
      </c>
    </row>
    <row r="1254" spans="1:64" s="2" customFormat="1" ht="30" customHeight="1">
      <c r="A1254" s="29" t="str">
        <f t="shared" si="651"/>
        <v>Д</v>
      </c>
      <c r="B1254" s="29" t="str">
        <f t="shared" si="652"/>
        <v>Б</v>
      </c>
      <c r="C1254" s="59" t="s">
        <v>256</v>
      </c>
      <c r="D1254" s="31" t="str">
        <f t="shared" si="653"/>
        <v>'02.03.02</v>
      </c>
      <c r="E1254" s="32" t="str">
        <f t="shared" si="654"/>
        <v>Фундаментальная информатика и информационные технологии</v>
      </c>
      <c r="F1254" s="33" t="s">
        <v>74</v>
      </c>
      <c r="G1254" s="33" t="s">
        <v>75</v>
      </c>
      <c r="H1254" s="34" t="s">
        <v>317</v>
      </c>
      <c r="I1254" s="34"/>
      <c r="J1254" s="35" t="s">
        <v>338</v>
      </c>
      <c r="K1254" s="36" t="s">
        <v>142</v>
      </c>
      <c r="L1254" s="36">
        <v>9</v>
      </c>
      <c r="M1254" s="37" t="s">
        <v>108</v>
      </c>
      <c r="N1254" s="36"/>
      <c r="O1254" s="36">
        <v>4</v>
      </c>
      <c r="P1254" s="36"/>
      <c r="Q1254" s="37"/>
      <c r="R1254" s="36"/>
      <c r="S1254" s="36"/>
      <c r="T1254" s="36"/>
      <c r="U1254" s="36"/>
      <c r="V1254" s="36"/>
      <c r="W1254" s="39" t="str">
        <f t="shared" si="655"/>
        <v>НФИбд</v>
      </c>
      <c r="X1254" s="36" t="s">
        <v>87</v>
      </c>
      <c r="Y1254" s="36">
        <v>1</v>
      </c>
      <c r="Z1254" s="36">
        <v>1</v>
      </c>
      <c r="AA1254" s="60">
        <f t="shared" si="656"/>
        <v>11</v>
      </c>
      <c r="AB1254" s="49">
        <v>7</v>
      </c>
      <c r="AC1254" s="49">
        <v>4</v>
      </c>
      <c r="AD1254" s="40">
        <f t="shared" si="683"/>
        <v>12</v>
      </c>
      <c r="AE1254" s="41">
        <f t="shared" si="657"/>
        <v>0.91666666666666663</v>
      </c>
      <c r="AF1254" s="41">
        <f t="shared" si="658"/>
        <v>0.91666666666666663</v>
      </c>
      <c r="AG1254" s="42" t="s">
        <v>93</v>
      </c>
      <c r="AH1254" s="37" t="s">
        <v>81</v>
      </c>
      <c r="AI1254" s="37" t="s">
        <v>82</v>
      </c>
      <c r="AJ1254" s="61" t="s">
        <v>354</v>
      </c>
      <c r="AK1254" s="37"/>
      <c r="AL1254" s="44">
        <f t="shared" si="659"/>
        <v>0</v>
      </c>
      <c r="AM1254" s="44">
        <f t="shared" si="660"/>
        <v>0</v>
      </c>
      <c r="AN1254" s="44">
        <f t="shared" si="661"/>
        <v>33</v>
      </c>
      <c r="AO1254" s="44">
        <f t="shared" si="662"/>
        <v>0</v>
      </c>
      <c r="AP1254" s="44">
        <f t="shared" si="663"/>
        <v>0</v>
      </c>
      <c r="AQ1254" s="44">
        <f t="shared" si="664"/>
        <v>0</v>
      </c>
      <c r="AR1254" s="44">
        <f t="shared" si="665"/>
        <v>0</v>
      </c>
      <c r="AS1254" s="44">
        <f t="shared" si="666"/>
        <v>0</v>
      </c>
      <c r="AT1254" s="44">
        <f t="shared" si="667"/>
        <v>0</v>
      </c>
      <c r="AU1254" s="44">
        <f t="shared" si="668"/>
        <v>0</v>
      </c>
      <c r="AV1254" s="44">
        <f>IF(M1254="ПП",РПП*AA1254*(U1254/1.5),IF(M1254="ВП",ВПр*AA1254*(U1254/1.5),IF(M1254="РПА",РПА*AA1254*(U1254/1.5),IF(M1254="КПА",кпа*AA1254*(U1254/1.5),0))))</f>
        <v>0</v>
      </c>
      <c r="AW1254" s="44">
        <f t="shared" si="669"/>
        <v>0</v>
      </c>
      <c r="AX1254" s="44">
        <f t="shared" si="670"/>
        <v>0</v>
      </c>
      <c r="AY1254" s="44">
        <f t="shared" si="671"/>
        <v>0</v>
      </c>
      <c r="AZ1254" s="44">
        <f t="shared" si="672"/>
        <v>0</v>
      </c>
      <c r="BA1254" s="44">
        <f t="shared" si="684"/>
        <v>0</v>
      </c>
      <c r="BB1254" s="44">
        <f t="shared" si="673"/>
        <v>0</v>
      </c>
      <c r="BC1254" s="44">
        <f t="shared" si="674"/>
        <v>0</v>
      </c>
      <c r="BD1254" s="44">
        <f t="shared" si="675"/>
        <v>0</v>
      </c>
      <c r="BE1254" s="45">
        <f t="shared" si="676"/>
        <v>33</v>
      </c>
      <c r="BF1254" s="46"/>
      <c r="BG1254" s="47">
        <f t="shared" si="677"/>
        <v>33</v>
      </c>
      <c r="BH1254" s="47">
        <f t="shared" si="678"/>
        <v>2</v>
      </c>
      <c r="BI1254" s="47">
        <f t="shared" si="679"/>
        <v>0</v>
      </c>
      <c r="BJ1254" s="48">
        <f t="shared" si="680"/>
        <v>0</v>
      </c>
      <c r="BK1254" s="48">
        <f t="shared" si="681"/>
        <v>0</v>
      </c>
      <c r="BL1254" s="48">
        <f t="shared" si="682"/>
        <v>0</v>
      </c>
    </row>
    <row r="1255" spans="1:64" s="2" customFormat="1" ht="30" customHeight="1">
      <c r="A1255" s="29" t="str">
        <f t="shared" si="651"/>
        <v>Д</v>
      </c>
      <c r="B1255" s="29" t="str">
        <f t="shared" si="652"/>
        <v>Б</v>
      </c>
      <c r="C1255" s="59" t="s">
        <v>256</v>
      </c>
      <c r="D1255" s="31" t="str">
        <f t="shared" si="653"/>
        <v>'02.03.02</v>
      </c>
      <c r="E1255" s="32" t="str">
        <f t="shared" si="654"/>
        <v>Фундаментальная информатика и информационные технологии</v>
      </c>
      <c r="F1255" s="33" t="s">
        <v>74</v>
      </c>
      <c r="G1255" s="33" t="s">
        <v>75</v>
      </c>
      <c r="H1255" s="34" t="s">
        <v>317</v>
      </c>
      <c r="I1255" s="34"/>
      <c r="J1255" s="35" t="s">
        <v>338</v>
      </c>
      <c r="K1255" s="36" t="s">
        <v>142</v>
      </c>
      <c r="L1255" s="36">
        <v>9</v>
      </c>
      <c r="M1255" s="37" t="s">
        <v>108</v>
      </c>
      <c r="N1255" s="36"/>
      <c r="O1255" s="36">
        <v>4</v>
      </c>
      <c r="P1255" s="36"/>
      <c r="Q1255" s="37"/>
      <c r="R1255" s="36"/>
      <c r="S1255" s="36"/>
      <c r="T1255" s="36"/>
      <c r="U1255" s="36"/>
      <c r="V1255" s="36"/>
      <c r="W1255" s="39" t="str">
        <f t="shared" si="655"/>
        <v>НФИбд</v>
      </c>
      <c r="X1255" s="36" t="s">
        <v>87</v>
      </c>
      <c r="Y1255" s="36">
        <v>1</v>
      </c>
      <c r="Z1255" s="36">
        <v>1</v>
      </c>
      <c r="AA1255" s="60">
        <f t="shared" si="656"/>
        <v>11</v>
      </c>
      <c r="AB1255" s="49">
        <v>8</v>
      </c>
      <c r="AC1255" s="49">
        <v>3</v>
      </c>
      <c r="AD1255" s="40">
        <f t="shared" si="683"/>
        <v>12</v>
      </c>
      <c r="AE1255" s="41">
        <f t="shared" si="657"/>
        <v>0.91666666666666663</v>
      </c>
      <c r="AF1255" s="41">
        <f t="shared" si="658"/>
        <v>0.91666666666666663</v>
      </c>
      <c r="AG1255" s="42" t="s">
        <v>93</v>
      </c>
      <c r="AH1255" s="37" t="s">
        <v>81</v>
      </c>
      <c r="AI1255" s="37" t="s">
        <v>82</v>
      </c>
      <c r="AJ1255" s="43" t="s">
        <v>354</v>
      </c>
      <c r="AK1255" s="37"/>
      <c r="AL1255" s="44">
        <f t="shared" si="659"/>
        <v>0</v>
      </c>
      <c r="AM1255" s="44">
        <f t="shared" si="660"/>
        <v>0</v>
      </c>
      <c r="AN1255" s="44">
        <f t="shared" si="661"/>
        <v>33</v>
      </c>
      <c r="AO1255" s="44">
        <f t="shared" si="662"/>
        <v>0</v>
      </c>
      <c r="AP1255" s="44">
        <f t="shared" si="663"/>
        <v>0</v>
      </c>
      <c r="AQ1255" s="44">
        <f t="shared" si="664"/>
        <v>0</v>
      </c>
      <c r="AR1255" s="44">
        <f t="shared" si="665"/>
        <v>0</v>
      </c>
      <c r="AS1255" s="44">
        <f t="shared" si="666"/>
        <v>0</v>
      </c>
      <c r="AT1255" s="44">
        <f t="shared" si="667"/>
        <v>0</v>
      </c>
      <c r="AU1255" s="44">
        <f t="shared" si="668"/>
        <v>0</v>
      </c>
      <c r="AV1255" s="44">
        <f>IF(M1255="ПП",РПП*AA1255*(U1255/1.5),IF(M1255="ВП",ВПр*AA1255*(U1255/1.5),IF(M1255="РПА",РПА*AA1255*(U1255/1.5),IF(M1255="КПА",кпа*AA1255*(U1255/1.5),0))))</f>
        <v>0</v>
      </c>
      <c r="AW1255" s="44">
        <f t="shared" si="669"/>
        <v>0</v>
      </c>
      <c r="AX1255" s="44">
        <f t="shared" si="670"/>
        <v>0</v>
      </c>
      <c r="AY1255" s="44">
        <f t="shared" si="671"/>
        <v>0</v>
      </c>
      <c r="AZ1255" s="44">
        <f t="shared" si="672"/>
        <v>0</v>
      </c>
      <c r="BA1255" s="44">
        <f t="shared" si="684"/>
        <v>0</v>
      </c>
      <c r="BB1255" s="44">
        <f t="shared" si="673"/>
        <v>0</v>
      </c>
      <c r="BC1255" s="44">
        <f t="shared" si="674"/>
        <v>0</v>
      </c>
      <c r="BD1255" s="44">
        <f t="shared" si="675"/>
        <v>0</v>
      </c>
      <c r="BE1255" s="45">
        <f t="shared" si="676"/>
        <v>33</v>
      </c>
      <c r="BF1255" s="46"/>
      <c r="BG1255" s="47">
        <f t="shared" si="677"/>
        <v>33</v>
      </c>
      <c r="BH1255" s="47">
        <f t="shared" si="678"/>
        <v>2</v>
      </c>
      <c r="BI1255" s="47">
        <f t="shared" si="679"/>
        <v>0</v>
      </c>
      <c r="BJ1255" s="48">
        <f t="shared" si="680"/>
        <v>0</v>
      </c>
      <c r="BK1255" s="48">
        <f t="shared" si="681"/>
        <v>0</v>
      </c>
      <c r="BL1255" s="48">
        <f t="shared" si="682"/>
        <v>0</v>
      </c>
    </row>
    <row r="1256" spans="1:64" s="2" customFormat="1" ht="30" customHeight="1">
      <c r="A1256" s="29" t="str">
        <f t="shared" si="651"/>
        <v>Д</v>
      </c>
      <c r="B1256" s="29" t="str">
        <f t="shared" si="652"/>
        <v>Б</v>
      </c>
      <c r="C1256" s="59" t="s">
        <v>256</v>
      </c>
      <c r="D1256" s="31" t="str">
        <f t="shared" si="653"/>
        <v>'02.03.02</v>
      </c>
      <c r="E1256" s="32" t="str">
        <f t="shared" si="654"/>
        <v>Фундаментальная информатика и информационные технологии</v>
      </c>
      <c r="F1256" s="33" t="s">
        <v>74</v>
      </c>
      <c r="G1256" s="33" t="s">
        <v>75</v>
      </c>
      <c r="H1256" s="34" t="s">
        <v>317</v>
      </c>
      <c r="I1256" s="34"/>
      <c r="J1256" s="35" t="s">
        <v>365</v>
      </c>
      <c r="K1256" s="36" t="s">
        <v>142</v>
      </c>
      <c r="L1256" s="36">
        <v>9</v>
      </c>
      <c r="M1256" s="37" t="s">
        <v>78</v>
      </c>
      <c r="N1256" s="36">
        <v>2</v>
      </c>
      <c r="O1256" s="36"/>
      <c r="P1256" s="36"/>
      <c r="Q1256" s="37"/>
      <c r="R1256" s="36"/>
      <c r="S1256" s="36"/>
      <c r="T1256" s="36"/>
      <c r="U1256" s="36"/>
      <c r="V1256" s="36"/>
      <c r="W1256" s="39" t="str">
        <f t="shared" si="655"/>
        <v>НФИбд</v>
      </c>
      <c r="X1256" s="36" t="s">
        <v>331</v>
      </c>
      <c r="Y1256" s="36">
        <v>4</v>
      </c>
      <c r="Z1256" s="36">
        <v>2</v>
      </c>
      <c r="AA1256" s="60">
        <f t="shared" si="656"/>
        <v>45</v>
      </c>
      <c r="AB1256" s="36">
        <v>31</v>
      </c>
      <c r="AC1256" s="36">
        <v>14</v>
      </c>
      <c r="AD1256" s="40">
        <f t="shared" si="683"/>
        <v>45</v>
      </c>
      <c r="AE1256" s="41">
        <f t="shared" si="657"/>
        <v>1</v>
      </c>
      <c r="AF1256" s="41">
        <f t="shared" si="658"/>
        <v>1</v>
      </c>
      <c r="AG1256" s="42" t="s">
        <v>93</v>
      </c>
      <c r="AH1256" s="37" t="s">
        <v>100</v>
      </c>
      <c r="AI1256" s="37" t="s">
        <v>82</v>
      </c>
      <c r="AJ1256" s="61" t="s">
        <v>337</v>
      </c>
      <c r="AK1256" s="37"/>
      <c r="AL1256" s="44">
        <f t="shared" si="659"/>
        <v>18</v>
      </c>
      <c r="AM1256" s="44">
        <f t="shared" si="660"/>
        <v>0</v>
      </c>
      <c r="AN1256" s="44">
        <f t="shared" si="661"/>
        <v>0</v>
      </c>
      <c r="AO1256" s="44">
        <f t="shared" si="662"/>
        <v>0</v>
      </c>
      <c r="AP1256" s="44">
        <f t="shared" si="663"/>
        <v>0</v>
      </c>
      <c r="AQ1256" s="44">
        <f t="shared" si="664"/>
        <v>0</v>
      </c>
      <c r="AR1256" s="44">
        <f t="shared" si="665"/>
        <v>1.8</v>
      </c>
      <c r="AS1256" s="44">
        <f t="shared" si="666"/>
        <v>0</v>
      </c>
      <c r="AT1256" s="44">
        <f t="shared" si="667"/>
        <v>0</v>
      </c>
      <c r="AU1256" s="44">
        <f t="shared" si="668"/>
        <v>0</v>
      </c>
      <c r="AV1256" s="44">
        <f>IF(M1256="ПП",РПП*AA1256*(U1256/1.5),IF(M1256="ВП",ВПр*AA1256*(U1256/1.5),IF(M1256="РПА",РПА*AA1256*(U1256/1.5),IF(M1256="КПА",кпа*AA1256*(U1256/1.5),0))))</f>
        <v>0</v>
      </c>
      <c r="AW1256" s="44">
        <f t="shared" si="669"/>
        <v>0</v>
      </c>
      <c r="AX1256" s="44">
        <f t="shared" si="670"/>
        <v>0</v>
      </c>
      <c r="AY1256" s="44">
        <f t="shared" si="671"/>
        <v>0</v>
      </c>
      <c r="AZ1256" s="44">
        <f t="shared" si="672"/>
        <v>0</v>
      </c>
      <c r="BA1256" s="44">
        <f t="shared" si="684"/>
        <v>0</v>
      </c>
      <c r="BB1256" s="44">
        <f t="shared" si="673"/>
        <v>0</v>
      </c>
      <c r="BC1256" s="44">
        <f t="shared" si="674"/>
        <v>0</v>
      </c>
      <c r="BD1256" s="44">
        <f t="shared" si="675"/>
        <v>0</v>
      </c>
      <c r="BE1256" s="45">
        <f t="shared" si="676"/>
        <v>19.8</v>
      </c>
      <c r="BF1256" s="46"/>
      <c r="BG1256" s="47">
        <f t="shared" si="677"/>
        <v>18</v>
      </c>
      <c r="BH1256" s="47">
        <f t="shared" si="678"/>
        <v>1</v>
      </c>
      <c r="BI1256" s="47">
        <f t="shared" si="679"/>
        <v>1.8</v>
      </c>
      <c r="BJ1256" s="48">
        <f t="shared" si="680"/>
        <v>0</v>
      </c>
      <c r="BK1256" s="48">
        <f t="shared" si="681"/>
        <v>0</v>
      </c>
      <c r="BL1256" s="48">
        <f t="shared" si="682"/>
        <v>0</v>
      </c>
    </row>
    <row r="1257" spans="1:64" s="2" customFormat="1" ht="30" customHeight="1">
      <c r="A1257" s="29" t="str">
        <f t="shared" si="651"/>
        <v>Д</v>
      </c>
      <c r="B1257" s="29" t="str">
        <f t="shared" si="652"/>
        <v>Б</v>
      </c>
      <c r="C1257" s="59" t="s">
        <v>256</v>
      </c>
      <c r="D1257" s="31" t="str">
        <f t="shared" si="653"/>
        <v>'02.03.02</v>
      </c>
      <c r="E1257" s="32" t="str">
        <f t="shared" si="654"/>
        <v>Фундаментальная информатика и информационные технологии</v>
      </c>
      <c r="F1257" s="33" t="s">
        <v>74</v>
      </c>
      <c r="G1257" s="33" t="s">
        <v>75</v>
      </c>
      <c r="H1257" s="34" t="s">
        <v>317</v>
      </c>
      <c r="I1257" s="34"/>
      <c r="J1257" s="35" t="s">
        <v>365</v>
      </c>
      <c r="K1257" s="36" t="s">
        <v>142</v>
      </c>
      <c r="L1257" s="36">
        <v>9</v>
      </c>
      <c r="M1257" s="37" t="s">
        <v>108</v>
      </c>
      <c r="N1257" s="36"/>
      <c r="O1257" s="36">
        <v>4</v>
      </c>
      <c r="P1257" s="36"/>
      <c r="Q1257" s="37" t="s">
        <v>85</v>
      </c>
      <c r="R1257" s="36"/>
      <c r="S1257" s="36"/>
      <c r="T1257" s="36"/>
      <c r="U1257" s="36"/>
      <c r="V1257" s="36"/>
      <c r="W1257" s="39" t="str">
        <f t="shared" si="655"/>
        <v>НФИбд</v>
      </c>
      <c r="X1257" s="36" t="s">
        <v>86</v>
      </c>
      <c r="Y1257" s="36">
        <v>1</v>
      </c>
      <c r="Z1257" s="36">
        <v>1</v>
      </c>
      <c r="AA1257" s="60">
        <f t="shared" si="656"/>
        <v>12</v>
      </c>
      <c r="AB1257" s="49">
        <v>8</v>
      </c>
      <c r="AC1257" s="49">
        <v>4</v>
      </c>
      <c r="AD1257" s="40">
        <f t="shared" si="683"/>
        <v>12</v>
      </c>
      <c r="AE1257" s="41">
        <f t="shared" si="657"/>
        <v>1</v>
      </c>
      <c r="AF1257" s="41">
        <f t="shared" si="658"/>
        <v>1</v>
      </c>
      <c r="AG1257" s="42" t="s">
        <v>93</v>
      </c>
      <c r="AH1257" s="37" t="s">
        <v>100</v>
      </c>
      <c r="AI1257" s="37" t="s">
        <v>82</v>
      </c>
      <c r="AJ1257" s="61" t="s">
        <v>337</v>
      </c>
      <c r="AK1257" s="37"/>
      <c r="AL1257" s="44">
        <f t="shared" si="659"/>
        <v>0</v>
      </c>
      <c r="AM1257" s="44">
        <f t="shared" si="660"/>
        <v>0</v>
      </c>
      <c r="AN1257" s="44">
        <f t="shared" si="661"/>
        <v>36</v>
      </c>
      <c r="AO1257" s="44">
        <f t="shared" si="662"/>
        <v>0</v>
      </c>
      <c r="AP1257" s="44">
        <f t="shared" si="663"/>
        <v>6</v>
      </c>
      <c r="AQ1257" s="44">
        <f t="shared" si="664"/>
        <v>1</v>
      </c>
      <c r="AR1257" s="44">
        <f t="shared" si="665"/>
        <v>0</v>
      </c>
      <c r="AS1257" s="44">
        <f t="shared" si="666"/>
        <v>0</v>
      </c>
      <c r="AT1257" s="44">
        <f t="shared" si="667"/>
        <v>0</v>
      </c>
      <c r="AU1257" s="44">
        <f t="shared" si="668"/>
        <v>0</v>
      </c>
      <c r="AV1257" s="44">
        <f>IF(M1257="ПП",РПП*AA1257*(U1257/1.5),IF(M1257="ВП",ВПр*AA1257*(U1257/1.5),IF(M1257="РПА",РПА*AA1257*(U1257/1.5),IF(M1257="КПА",кпа*AA1257*(U1257/1.5),0))))</f>
        <v>0</v>
      </c>
      <c r="AW1257" s="44">
        <f t="shared" si="669"/>
        <v>0</v>
      </c>
      <c r="AX1257" s="44">
        <f t="shared" si="670"/>
        <v>0</v>
      </c>
      <c r="AY1257" s="44">
        <f t="shared" si="671"/>
        <v>0</v>
      </c>
      <c r="AZ1257" s="44">
        <f t="shared" si="672"/>
        <v>0</v>
      </c>
      <c r="BA1257" s="44">
        <f t="shared" si="684"/>
        <v>0</v>
      </c>
      <c r="BB1257" s="44">
        <f t="shared" si="673"/>
        <v>0</v>
      </c>
      <c r="BC1257" s="44">
        <f t="shared" si="674"/>
        <v>0</v>
      </c>
      <c r="BD1257" s="44">
        <f t="shared" si="675"/>
        <v>0</v>
      </c>
      <c r="BE1257" s="45">
        <f t="shared" si="676"/>
        <v>43</v>
      </c>
      <c r="BF1257" s="46"/>
      <c r="BG1257" s="47">
        <f t="shared" si="677"/>
        <v>36</v>
      </c>
      <c r="BH1257" s="47">
        <f t="shared" si="678"/>
        <v>2</v>
      </c>
      <c r="BI1257" s="47">
        <f t="shared" si="679"/>
        <v>7</v>
      </c>
      <c r="BJ1257" s="48">
        <f t="shared" si="680"/>
        <v>0</v>
      </c>
      <c r="BK1257" s="48">
        <f t="shared" si="681"/>
        <v>0</v>
      </c>
      <c r="BL1257" s="48">
        <f t="shared" si="682"/>
        <v>0</v>
      </c>
    </row>
    <row r="1258" spans="1:64" s="2" customFormat="1" ht="30" customHeight="1">
      <c r="A1258" s="29" t="str">
        <f t="shared" si="651"/>
        <v>Д</v>
      </c>
      <c r="B1258" s="29" t="str">
        <f t="shared" si="652"/>
        <v>Б</v>
      </c>
      <c r="C1258" s="59" t="s">
        <v>256</v>
      </c>
      <c r="D1258" s="31" t="str">
        <f t="shared" si="653"/>
        <v>'02.03.02</v>
      </c>
      <c r="E1258" s="32" t="str">
        <f t="shared" si="654"/>
        <v>Фундаментальная информатика и информационные технологии</v>
      </c>
      <c r="F1258" s="33" t="s">
        <v>74</v>
      </c>
      <c r="G1258" s="33" t="s">
        <v>75</v>
      </c>
      <c r="H1258" s="34" t="s">
        <v>317</v>
      </c>
      <c r="I1258" s="34"/>
      <c r="J1258" s="35" t="s">
        <v>365</v>
      </c>
      <c r="K1258" s="36" t="s">
        <v>142</v>
      </c>
      <c r="L1258" s="36">
        <v>9</v>
      </c>
      <c r="M1258" s="37" t="s">
        <v>108</v>
      </c>
      <c r="N1258" s="36"/>
      <c r="O1258" s="36">
        <v>4</v>
      </c>
      <c r="P1258" s="36"/>
      <c r="Q1258" s="37" t="s">
        <v>85</v>
      </c>
      <c r="R1258" s="36"/>
      <c r="S1258" s="36"/>
      <c r="T1258" s="36"/>
      <c r="U1258" s="36"/>
      <c r="V1258" s="36"/>
      <c r="W1258" s="39" t="str">
        <f t="shared" si="655"/>
        <v>НФИбд</v>
      </c>
      <c r="X1258" s="36" t="s">
        <v>86</v>
      </c>
      <c r="Y1258" s="36">
        <v>1</v>
      </c>
      <c r="Z1258" s="36">
        <v>1</v>
      </c>
      <c r="AA1258" s="60">
        <f t="shared" si="656"/>
        <v>11</v>
      </c>
      <c r="AB1258" s="49">
        <v>8</v>
      </c>
      <c r="AC1258" s="49">
        <v>3</v>
      </c>
      <c r="AD1258" s="40">
        <f t="shared" si="683"/>
        <v>12</v>
      </c>
      <c r="AE1258" s="41">
        <f t="shared" si="657"/>
        <v>0.91666666666666663</v>
      </c>
      <c r="AF1258" s="41">
        <f t="shared" si="658"/>
        <v>0.91666666666666663</v>
      </c>
      <c r="AG1258" s="42" t="s">
        <v>93</v>
      </c>
      <c r="AH1258" s="37" t="s">
        <v>100</v>
      </c>
      <c r="AI1258" s="37" t="s">
        <v>82</v>
      </c>
      <c r="AJ1258" s="61" t="s">
        <v>337</v>
      </c>
      <c r="AK1258" s="37"/>
      <c r="AL1258" s="44">
        <f t="shared" si="659"/>
        <v>0</v>
      </c>
      <c r="AM1258" s="44">
        <f t="shared" si="660"/>
        <v>0</v>
      </c>
      <c r="AN1258" s="44">
        <f t="shared" si="661"/>
        <v>33</v>
      </c>
      <c r="AO1258" s="44">
        <f t="shared" si="662"/>
        <v>0</v>
      </c>
      <c r="AP1258" s="44">
        <f t="shared" si="663"/>
        <v>5.5</v>
      </c>
      <c r="AQ1258" s="44">
        <f t="shared" si="664"/>
        <v>1</v>
      </c>
      <c r="AR1258" s="44">
        <f t="shared" si="665"/>
        <v>0</v>
      </c>
      <c r="AS1258" s="44">
        <f t="shared" si="666"/>
        <v>0</v>
      </c>
      <c r="AT1258" s="44">
        <f t="shared" si="667"/>
        <v>0</v>
      </c>
      <c r="AU1258" s="44">
        <f t="shared" si="668"/>
        <v>0</v>
      </c>
      <c r="AV1258" s="44">
        <f>IF(M1258="ПП",РПП*AA1258*(U1258/1.5),IF(M1258="ВП",ВПр*AA1258*(U1258/1.5),IF(M1258="РПА",РПА*AA1258*(U1258/1.5),IF(M1258="КПА",кпа*AA1258*(U1258/1.5),0))))</f>
        <v>0</v>
      </c>
      <c r="AW1258" s="44">
        <f t="shared" si="669"/>
        <v>0</v>
      </c>
      <c r="AX1258" s="44">
        <f t="shared" si="670"/>
        <v>0</v>
      </c>
      <c r="AY1258" s="44">
        <f t="shared" si="671"/>
        <v>0</v>
      </c>
      <c r="AZ1258" s="44">
        <f t="shared" si="672"/>
        <v>0</v>
      </c>
      <c r="BA1258" s="44">
        <f t="shared" si="684"/>
        <v>0</v>
      </c>
      <c r="BB1258" s="44">
        <f t="shared" si="673"/>
        <v>0</v>
      </c>
      <c r="BC1258" s="44">
        <f t="shared" si="674"/>
        <v>0</v>
      </c>
      <c r="BD1258" s="44">
        <f t="shared" si="675"/>
        <v>0</v>
      </c>
      <c r="BE1258" s="45">
        <f t="shared" si="676"/>
        <v>39.5</v>
      </c>
      <c r="BF1258" s="46"/>
      <c r="BG1258" s="47">
        <f t="shared" si="677"/>
        <v>33</v>
      </c>
      <c r="BH1258" s="47">
        <f t="shared" si="678"/>
        <v>2</v>
      </c>
      <c r="BI1258" s="47">
        <f t="shared" si="679"/>
        <v>6.5</v>
      </c>
      <c r="BJ1258" s="48">
        <f t="shared" si="680"/>
        <v>0</v>
      </c>
      <c r="BK1258" s="48">
        <f t="shared" si="681"/>
        <v>0</v>
      </c>
      <c r="BL1258" s="48">
        <f t="shared" si="682"/>
        <v>0</v>
      </c>
    </row>
    <row r="1259" spans="1:64" s="2" customFormat="1" ht="30" customHeight="1">
      <c r="A1259" s="29" t="str">
        <f t="shared" si="651"/>
        <v>Д</v>
      </c>
      <c r="B1259" s="29" t="str">
        <f t="shared" si="652"/>
        <v>Б</v>
      </c>
      <c r="C1259" s="59" t="s">
        <v>256</v>
      </c>
      <c r="D1259" s="31" t="str">
        <f t="shared" si="653"/>
        <v>'02.03.02</v>
      </c>
      <c r="E1259" s="32" t="str">
        <f t="shared" si="654"/>
        <v>Фундаментальная информатика и информационные технологии</v>
      </c>
      <c r="F1259" s="33" t="s">
        <v>74</v>
      </c>
      <c r="G1259" s="33" t="s">
        <v>75</v>
      </c>
      <c r="H1259" s="34" t="s">
        <v>317</v>
      </c>
      <c r="I1259" s="64"/>
      <c r="J1259" s="65" t="s">
        <v>365</v>
      </c>
      <c r="K1259" s="36" t="s">
        <v>142</v>
      </c>
      <c r="L1259" s="38">
        <v>9</v>
      </c>
      <c r="M1259" s="37" t="s">
        <v>108</v>
      </c>
      <c r="N1259" s="38"/>
      <c r="O1259" s="38">
        <v>4</v>
      </c>
      <c r="P1259" s="38"/>
      <c r="Q1259" s="37" t="s">
        <v>85</v>
      </c>
      <c r="R1259" s="38"/>
      <c r="S1259" s="38"/>
      <c r="T1259" s="38"/>
      <c r="U1259" s="38"/>
      <c r="V1259" s="38"/>
      <c r="W1259" s="39" t="str">
        <f t="shared" si="655"/>
        <v>НФИбд</v>
      </c>
      <c r="X1259" s="36" t="s">
        <v>87</v>
      </c>
      <c r="Y1259" s="36">
        <v>1</v>
      </c>
      <c r="Z1259" s="36">
        <v>1</v>
      </c>
      <c r="AA1259" s="60">
        <f t="shared" si="656"/>
        <v>11</v>
      </c>
      <c r="AB1259" s="49">
        <v>7</v>
      </c>
      <c r="AC1259" s="49">
        <v>4</v>
      </c>
      <c r="AD1259" s="40">
        <f t="shared" si="683"/>
        <v>12</v>
      </c>
      <c r="AE1259" s="41">
        <f t="shared" si="657"/>
        <v>0.91666666666666663</v>
      </c>
      <c r="AF1259" s="41">
        <f t="shared" si="658"/>
        <v>0.91666666666666663</v>
      </c>
      <c r="AG1259" s="42" t="s">
        <v>93</v>
      </c>
      <c r="AH1259" s="37" t="s">
        <v>139</v>
      </c>
      <c r="AI1259" s="37" t="s">
        <v>82</v>
      </c>
      <c r="AJ1259" s="43" t="s">
        <v>321</v>
      </c>
      <c r="AK1259" s="37"/>
      <c r="AL1259" s="44">
        <f t="shared" si="659"/>
        <v>0</v>
      </c>
      <c r="AM1259" s="44">
        <f t="shared" si="660"/>
        <v>0</v>
      </c>
      <c r="AN1259" s="44">
        <f t="shared" si="661"/>
        <v>33</v>
      </c>
      <c r="AO1259" s="44">
        <f t="shared" si="662"/>
        <v>0</v>
      </c>
      <c r="AP1259" s="44">
        <f t="shared" si="663"/>
        <v>5.5</v>
      </c>
      <c r="AQ1259" s="44">
        <f t="shared" si="664"/>
        <v>1</v>
      </c>
      <c r="AR1259" s="44">
        <f t="shared" si="665"/>
        <v>0</v>
      </c>
      <c r="AS1259" s="44">
        <f t="shared" si="666"/>
        <v>0</v>
      </c>
      <c r="AT1259" s="44">
        <f t="shared" si="667"/>
        <v>0</v>
      </c>
      <c r="AU1259" s="44">
        <f t="shared" si="668"/>
        <v>0</v>
      </c>
      <c r="AV1259" s="44">
        <f>IF(M1259="ПП",РПП*AA1259*(U1259/1.5),IF(M1259="ВП",ВПр*AA1259*(U1259/1.5),IF(M1259="РПА",РПА*AA1259*(U1259/1.5),IF(M1259="КПА",кпа*AA1259*(U1259/1.5),0))))</f>
        <v>0</v>
      </c>
      <c r="AW1259" s="44">
        <f t="shared" si="669"/>
        <v>0</v>
      </c>
      <c r="AX1259" s="44">
        <f t="shared" si="670"/>
        <v>0</v>
      </c>
      <c r="AY1259" s="44">
        <f t="shared" si="671"/>
        <v>0</v>
      </c>
      <c r="AZ1259" s="44">
        <f t="shared" si="672"/>
        <v>0</v>
      </c>
      <c r="BA1259" s="44">
        <f t="shared" si="684"/>
        <v>0</v>
      </c>
      <c r="BB1259" s="44">
        <f t="shared" si="673"/>
        <v>0</v>
      </c>
      <c r="BC1259" s="44">
        <f t="shared" si="674"/>
        <v>0</v>
      </c>
      <c r="BD1259" s="44">
        <f t="shared" si="675"/>
        <v>0</v>
      </c>
      <c r="BE1259" s="45">
        <f t="shared" si="676"/>
        <v>39.5</v>
      </c>
      <c r="BF1259" s="46"/>
      <c r="BG1259" s="47">
        <f t="shared" si="677"/>
        <v>33</v>
      </c>
      <c r="BH1259" s="47">
        <f t="shared" si="678"/>
        <v>2</v>
      </c>
      <c r="BI1259" s="47">
        <f t="shared" si="679"/>
        <v>6.5</v>
      </c>
      <c r="BJ1259" s="48">
        <f t="shared" si="680"/>
        <v>0</v>
      </c>
      <c r="BK1259" s="48">
        <f t="shared" si="681"/>
        <v>0</v>
      </c>
      <c r="BL1259" s="48">
        <f t="shared" si="682"/>
        <v>0</v>
      </c>
    </row>
    <row r="1260" spans="1:64" s="2" customFormat="1" ht="30" customHeight="1">
      <c r="A1260" s="29" t="str">
        <f t="shared" si="651"/>
        <v>Д</v>
      </c>
      <c r="B1260" s="29" t="str">
        <f t="shared" si="652"/>
        <v>Б</v>
      </c>
      <c r="C1260" s="59" t="s">
        <v>256</v>
      </c>
      <c r="D1260" s="31" t="str">
        <f t="shared" si="653"/>
        <v>'02.03.02</v>
      </c>
      <c r="E1260" s="32" t="str">
        <f t="shared" si="654"/>
        <v>Фундаментальная информатика и информационные технологии</v>
      </c>
      <c r="F1260" s="33" t="s">
        <v>74</v>
      </c>
      <c r="G1260" s="33" t="s">
        <v>75</v>
      </c>
      <c r="H1260" s="34" t="s">
        <v>317</v>
      </c>
      <c r="I1260" s="34"/>
      <c r="J1260" s="35" t="s">
        <v>365</v>
      </c>
      <c r="K1260" s="36" t="s">
        <v>142</v>
      </c>
      <c r="L1260" s="36">
        <v>9</v>
      </c>
      <c r="M1260" s="37" t="s">
        <v>108</v>
      </c>
      <c r="N1260" s="36"/>
      <c r="O1260" s="36">
        <v>4</v>
      </c>
      <c r="P1260" s="36"/>
      <c r="Q1260" s="37" t="s">
        <v>85</v>
      </c>
      <c r="R1260" s="36"/>
      <c r="S1260" s="36"/>
      <c r="T1260" s="36"/>
      <c r="U1260" s="36"/>
      <c r="V1260" s="36"/>
      <c r="W1260" s="39" t="str">
        <f t="shared" si="655"/>
        <v>НФИбд</v>
      </c>
      <c r="X1260" s="36" t="s">
        <v>87</v>
      </c>
      <c r="Y1260" s="36">
        <v>1</v>
      </c>
      <c r="Z1260" s="36">
        <v>1</v>
      </c>
      <c r="AA1260" s="60">
        <f t="shared" si="656"/>
        <v>11</v>
      </c>
      <c r="AB1260" s="49">
        <v>8</v>
      </c>
      <c r="AC1260" s="49">
        <v>3</v>
      </c>
      <c r="AD1260" s="40">
        <f t="shared" si="683"/>
        <v>12</v>
      </c>
      <c r="AE1260" s="41">
        <f t="shared" si="657"/>
        <v>0.91666666666666663</v>
      </c>
      <c r="AF1260" s="41">
        <f t="shared" si="658"/>
        <v>0.91666666666666663</v>
      </c>
      <c r="AG1260" s="42" t="s">
        <v>93</v>
      </c>
      <c r="AH1260" s="37" t="s">
        <v>139</v>
      </c>
      <c r="AI1260" s="37" t="s">
        <v>82</v>
      </c>
      <c r="AJ1260" s="43" t="s">
        <v>321</v>
      </c>
      <c r="AK1260" s="37"/>
      <c r="AL1260" s="44">
        <f t="shared" si="659"/>
        <v>0</v>
      </c>
      <c r="AM1260" s="44">
        <f t="shared" si="660"/>
        <v>0</v>
      </c>
      <c r="AN1260" s="44">
        <f t="shared" si="661"/>
        <v>33</v>
      </c>
      <c r="AO1260" s="44">
        <f t="shared" si="662"/>
        <v>0</v>
      </c>
      <c r="AP1260" s="44">
        <f t="shared" si="663"/>
        <v>5.5</v>
      </c>
      <c r="AQ1260" s="44">
        <f t="shared" si="664"/>
        <v>1</v>
      </c>
      <c r="AR1260" s="44">
        <f t="shared" si="665"/>
        <v>0</v>
      </c>
      <c r="AS1260" s="44">
        <f t="shared" si="666"/>
        <v>0</v>
      </c>
      <c r="AT1260" s="44">
        <f t="shared" si="667"/>
        <v>0</v>
      </c>
      <c r="AU1260" s="44">
        <f t="shared" si="668"/>
        <v>0</v>
      </c>
      <c r="AV1260" s="44">
        <f>IF(M1260="ПП",РПП*AA1260*(U1260/1.5),IF(M1260="ВП",ВПр*AA1260*(U1260/1.5),IF(M1260="РПА",РПА*AA1260*(U1260/1.5),IF(M1260="КПА",кпа*AA1260*(U1260/1.5),0))))</f>
        <v>0</v>
      </c>
      <c r="AW1260" s="44">
        <f t="shared" si="669"/>
        <v>0</v>
      </c>
      <c r="AX1260" s="44">
        <f t="shared" si="670"/>
        <v>0</v>
      </c>
      <c r="AY1260" s="44">
        <f t="shared" si="671"/>
        <v>0</v>
      </c>
      <c r="AZ1260" s="44">
        <f t="shared" si="672"/>
        <v>0</v>
      </c>
      <c r="BA1260" s="44">
        <f t="shared" si="684"/>
        <v>0</v>
      </c>
      <c r="BB1260" s="44">
        <f t="shared" si="673"/>
        <v>0</v>
      </c>
      <c r="BC1260" s="44">
        <f t="shared" si="674"/>
        <v>0</v>
      </c>
      <c r="BD1260" s="44">
        <f t="shared" si="675"/>
        <v>0</v>
      </c>
      <c r="BE1260" s="45">
        <f t="shared" si="676"/>
        <v>39.5</v>
      </c>
      <c r="BF1260" s="46"/>
      <c r="BG1260" s="47">
        <f t="shared" si="677"/>
        <v>33</v>
      </c>
      <c r="BH1260" s="47">
        <f t="shared" si="678"/>
        <v>2</v>
      </c>
      <c r="BI1260" s="47">
        <f t="shared" si="679"/>
        <v>6.5</v>
      </c>
      <c r="BJ1260" s="48">
        <f t="shared" si="680"/>
        <v>0</v>
      </c>
      <c r="BK1260" s="48">
        <f t="shared" si="681"/>
        <v>0</v>
      </c>
      <c r="BL1260" s="48">
        <f t="shared" si="682"/>
        <v>0</v>
      </c>
    </row>
    <row r="1261" spans="1:64" s="2" customFormat="1" ht="30" customHeight="1">
      <c r="A1261" s="29" t="str">
        <f t="shared" si="651"/>
        <v>Д</v>
      </c>
      <c r="B1261" s="29" t="str">
        <f t="shared" si="652"/>
        <v>Б</v>
      </c>
      <c r="C1261" s="59" t="s">
        <v>256</v>
      </c>
      <c r="D1261" s="31" t="str">
        <f t="shared" si="653"/>
        <v>'02.03.02</v>
      </c>
      <c r="E1261" s="32" t="str">
        <f t="shared" si="654"/>
        <v>Фундаментальная информатика и информационные технологии</v>
      </c>
      <c r="F1261" s="33" t="s">
        <v>74</v>
      </c>
      <c r="G1261" s="33" t="s">
        <v>75</v>
      </c>
      <c r="H1261" s="34" t="s">
        <v>317</v>
      </c>
      <c r="I1261" s="34"/>
      <c r="J1261" s="35" t="s">
        <v>353</v>
      </c>
      <c r="K1261" s="36" t="s">
        <v>145</v>
      </c>
      <c r="L1261" s="36">
        <v>9</v>
      </c>
      <c r="M1261" s="37" t="s">
        <v>78</v>
      </c>
      <c r="N1261" s="36">
        <v>2</v>
      </c>
      <c r="O1261" s="36"/>
      <c r="P1261" s="36"/>
      <c r="Q1261" s="37" t="s">
        <v>91</v>
      </c>
      <c r="R1261" s="36"/>
      <c r="S1261" s="36"/>
      <c r="T1261" s="36"/>
      <c r="U1261" s="36"/>
      <c r="V1261" s="36"/>
      <c r="W1261" s="39" t="str">
        <f t="shared" si="655"/>
        <v>НФИбд</v>
      </c>
      <c r="X1261" s="36" t="s">
        <v>331</v>
      </c>
      <c r="Y1261" s="36">
        <v>4</v>
      </c>
      <c r="Z1261" s="36">
        <v>2</v>
      </c>
      <c r="AA1261" s="60">
        <f t="shared" si="656"/>
        <v>45</v>
      </c>
      <c r="AB1261" s="36">
        <v>31</v>
      </c>
      <c r="AC1261" s="36">
        <v>14</v>
      </c>
      <c r="AD1261" s="40">
        <f t="shared" si="683"/>
        <v>45</v>
      </c>
      <c r="AE1261" s="41">
        <f t="shared" si="657"/>
        <v>1</v>
      </c>
      <c r="AF1261" s="41">
        <f t="shared" si="658"/>
        <v>1</v>
      </c>
      <c r="AG1261" s="42" t="s">
        <v>93</v>
      </c>
      <c r="AH1261" s="37" t="s">
        <v>81</v>
      </c>
      <c r="AI1261" s="37" t="s">
        <v>82</v>
      </c>
      <c r="AJ1261" s="51" t="s">
        <v>354</v>
      </c>
      <c r="AK1261" s="37"/>
      <c r="AL1261" s="44">
        <f t="shared" si="659"/>
        <v>18</v>
      </c>
      <c r="AM1261" s="44">
        <f t="shared" si="660"/>
        <v>0</v>
      </c>
      <c r="AN1261" s="44">
        <f t="shared" si="661"/>
        <v>0</v>
      </c>
      <c r="AO1261" s="44">
        <f t="shared" si="662"/>
        <v>0</v>
      </c>
      <c r="AP1261" s="44">
        <f t="shared" si="663"/>
        <v>22.5</v>
      </c>
      <c r="AQ1261" s="44">
        <f t="shared" si="664"/>
        <v>2</v>
      </c>
      <c r="AR1261" s="44">
        <f t="shared" si="665"/>
        <v>1.8</v>
      </c>
      <c r="AS1261" s="44">
        <f t="shared" si="666"/>
        <v>0</v>
      </c>
      <c r="AT1261" s="44">
        <f t="shared" si="667"/>
        <v>0</v>
      </c>
      <c r="AU1261" s="44">
        <f t="shared" si="668"/>
        <v>0</v>
      </c>
      <c r="AV1261" s="44">
        <f>IF(M1261="ПП",РПП*AA1261*(U1261/1.5),IF(M1261="ВП",ВПр*AA1261*(U1261/1.5),IF(M1261="РПА",РПА*AA1261*(U1261/1.5),IF(M1261="КПА",кпа*AA1261*(U1261/1.5),0))))</f>
        <v>0</v>
      </c>
      <c r="AW1261" s="44">
        <f t="shared" si="669"/>
        <v>0</v>
      </c>
      <c r="AX1261" s="44">
        <f t="shared" si="670"/>
        <v>0</v>
      </c>
      <c r="AY1261" s="44">
        <f t="shared" si="671"/>
        <v>0</v>
      </c>
      <c r="AZ1261" s="44">
        <f t="shared" si="672"/>
        <v>0</v>
      </c>
      <c r="BA1261" s="44">
        <f t="shared" si="684"/>
        <v>0</v>
      </c>
      <c r="BB1261" s="44">
        <f t="shared" si="673"/>
        <v>0</v>
      </c>
      <c r="BC1261" s="44">
        <f t="shared" si="674"/>
        <v>0</v>
      </c>
      <c r="BD1261" s="44">
        <f t="shared" si="675"/>
        <v>0</v>
      </c>
      <c r="BE1261" s="45">
        <f t="shared" si="676"/>
        <v>44.3</v>
      </c>
      <c r="BF1261" s="46"/>
      <c r="BG1261" s="47">
        <f t="shared" si="677"/>
        <v>0</v>
      </c>
      <c r="BH1261" s="47">
        <f t="shared" si="678"/>
        <v>0</v>
      </c>
      <c r="BI1261" s="47">
        <f t="shared" si="679"/>
        <v>0</v>
      </c>
      <c r="BJ1261" s="48">
        <f t="shared" si="680"/>
        <v>18</v>
      </c>
      <c r="BK1261" s="48">
        <f t="shared" si="681"/>
        <v>1</v>
      </c>
      <c r="BL1261" s="48">
        <f t="shared" si="682"/>
        <v>26.3</v>
      </c>
    </row>
    <row r="1262" spans="1:64" s="2" customFormat="1" ht="30" customHeight="1">
      <c r="A1262" s="29" t="str">
        <f t="shared" si="651"/>
        <v>Д</v>
      </c>
      <c r="B1262" s="29" t="str">
        <f t="shared" si="652"/>
        <v>Б</v>
      </c>
      <c r="C1262" s="59" t="s">
        <v>256</v>
      </c>
      <c r="D1262" s="31" t="str">
        <f t="shared" si="653"/>
        <v>'02.03.02</v>
      </c>
      <c r="E1262" s="32" t="str">
        <f t="shared" si="654"/>
        <v>Фундаментальная информатика и информационные технологии</v>
      </c>
      <c r="F1262" s="33" t="s">
        <v>74</v>
      </c>
      <c r="G1262" s="33" t="s">
        <v>75</v>
      </c>
      <c r="H1262" s="34" t="s">
        <v>317</v>
      </c>
      <c r="I1262" s="64"/>
      <c r="J1262" s="65" t="s">
        <v>353</v>
      </c>
      <c r="K1262" s="36" t="s">
        <v>145</v>
      </c>
      <c r="L1262" s="38">
        <v>9</v>
      </c>
      <c r="M1262" s="37" t="s">
        <v>108</v>
      </c>
      <c r="N1262" s="38"/>
      <c r="O1262" s="38">
        <v>4</v>
      </c>
      <c r="P1262" s="38"/>
      <c r="Q1262" s="37"/>
      <c r="R1262" s="38"/>
      <c r="S1262" s="38"/>
      <c r="T1262" s="38"/>
      <c r="U1262" s="38"/>
      <c r="V1262" s="38"/>
      <c r="W1262" s="39" t="str">
        <f t="shared" si="655"/>
        <v>НФИбд</v>
      </c>
      <c r="X1262" s="36" t="s">
        <v>86</v>
      </c>
      <c r="Y1262" s="36">
        <v>1</v>
      </c>
      <c r="Z1262" s="36">
        <v>1</v>
      </c>
      <c r="AA1262" s="60">
        <f t="shared" si="656"/>
        <v>12</v>
      </c>
      <c r="AB1262" s="49">
        <v>8</v>
      </c>
      <c r="AC1262" s="49">
        <v>4</v>
      </c>
      <c r="AD1262" s="40">
        <f t="shared" si="683"/>
        <v>12</v>
      </c>
      <c r="AE1262" s="41">
        <f t="shared" si="657"/>
        <v>1</v>
      </c>
      <c r="AF1262" s="41">
        <f t="shared" si="658"/>
        <v>1</v>
      </c>
      <c r="AG1262" s="42" t="s">
        <v>93</v>
      </c>
      <c r="AH1262" s="37" t="s">
        <v>139</v>
      </c>
      <c r="AI1262" s="37" t="s">
        <v>82</v>
      </c>
      <c r="AJ1262" s="43" t="s">
        <v>322</v>
      </c>
      <c r="AK1262" s="37"/>
      <c r="AL1262" s="44">
        <f t="shared" si="659"/>
        <v>0</v>
      </c>
      <c r="AM1262" s="44">
        <f t="shared" si="660"/>
        <v>0</v>
      </c>
      <c r="AN1262" s="44">
        <f t="shared" si="661"/>
        <v>36</v>
      </c>
      <c r="AO1262" s="44">
        <f t="shared" si="662"/>
        <v>0</v>
      </c>
      <c r="AP1262" s="44">
        <f t="shared" si="663"/>
        <v>0</v>
      </c>
      <c r="AQ1262" s="44">
        <f t="shared" si="664"/>
        <v>0</v>
      </c>
      <c r="AR1262" s="44">
        <f t="shared" si="665"/>
        <v>0</v>
      </c>
      <c r="AS1262" s="44">
        <f t="shared" si="666"/>
        <v>0</v>
      </c>
      <c r="AT1262" s="44">
        <f t="shared" si="667"/>
        <v>0</v>
      </c>
      <c r="AU1262" s="44">
        <f t="shared" si="668"/>
        <v>0</v>
      </c>
      <c r="AV1262" s="44">
        <f>IF(M1262="ПП",РПП*AA1262*(U1262/1.5),IF(M1262="ВП",ВПр*AA1262*(U1262/1.5),IF(M1262="РПА",РПА*AA1262*(U1262/1.5),IF(M1262="КПА",кпа*AA1262*(U1262/1.5),0))))</f>
        <v>0</v>
      </c>
      <c r="AW1262" s="44">
        <f t="shared" si="669"/>
        <v>0</v>
      </c>
      <c r="AX1262" s="44">
        <f t="shared" si="670"/>
        <v>0</v>
      </c>
      <c r="AY1262" s="44">
        <f t="shared" si="671"/>
        <v>0</v>
      </c>
      <c r="AZ1262" s="44">
        <f t="shared" si="672"/>
        <v>0</v>
      </c>
      <c r="BA1262" s="44">
        <f t="shared" si="684"/>
        <v>0</v>
      </c>
      <c r="BB1262" s="44">
        <f t="shared" si="673"/>
        <v>0</v>
      </c>
      <c r="BC1262" s="44">
        <f t="shared" si="674"/>
        <v>0</v>
      </c>
      <c r="BD1262" s="44">
        <f t="shared" si="675"/>
        <v>0</v>
      </c>
      <c r="BE1262" s="45">
        <f t="shared" si="676"/>
        <v>36</v>
      </c>
      <c r="BF1262" s="46"/>
      <c r="BG1262" s="47">
        <f t="shared" si="677"/>
        <v>0</v>
      </c>
      <c r="BH1262" s="47">
        <f t="shared" si="678"/>
        <v>0</v>
      </c>
      <c r="BI1262" s="47">
        <f t="shared" si="679"/>
        <v>0</v>
      </c>
      <c r="BJ1262" s="48">
        <f t="shared" si="680"/>
        <v>36</v>
      </c>
      <c r="BK1262" s="48">
        <f t="shared" si="681"/>
        <v>2</v>
      </c>
      <c r="BL1262" s="48">
        <f t="shared" si="682"/>
        <v>0</v>
      </c>
    </row>
    <row r="1263" spans="1:64" s="2" customFormat="1" ht="30" customHeight="1">
      <c r="A1263" s="29" t="str">
        <f t="shared" si="651"/>
        <v>Д</v>
      </c>
      <c r="B1263" s="29" t="str">
        <f t="shared" si="652"/>
        <v>Б</v>
      </c>
      <c r="C1263" s="59" t="s">
        <v>256</v>
      </c>
      <c r="D1263" s="31" t="str">
        <f t="shared" si="653"/>
        <v>'02.03.02</v>
      </c>
      <c r="E1263" s="32" t="str">
        <f t="shared" si="654"/>
        <v>Фундаментальная информатика и информационные технологии</v>
      </c>
      <c r="F1263" s="33" t="s">
        <v>74</v>
      </c>
      <c r="G1263" s="33" t="s">
        <v>75</v>
      </c>
      <c r="H1263" s="34" t="s">
        <v>317</v>
      </c>
      <c r="I1263" s="34"/>
      <c r="J1263" s="35" t="s">
        <v>353</v>
      </c>
      <c r="K1263" s="36" t="s">
        <v>145</v>
      </c>
      <c r="L1263" s="36">
        <v>9</v>
      </c>
      <c r="M1263" s="37" t="s">
        <v>108</v>
      </c>
      <c r="N1263" s="36"/>
      <c r="O1263" s="36">
        <v>4</v>
      </c>
      <c r="P1263" s="36"/>
      <c r="Q1263" s="37"/>
      <c r="R1263" s="36"/>
      <c r="S1263" s="36"/>
      <c r="T1263" s="36"/>
      <c r="U1263" s="36"/>
      <c r="V1263" s="36"/>
      <c r="W1263" s="39" t="str">
        <f t="shared" si="655"/>
        <v>НФИбд</v>
      </c>
      <c r="X1263" s="36" t="s">
        <v>86</v>
      </c>
      <c r="Y1263" s="36">
        <v>1</v>
      </c>
      <c r="Z1263" s="36">
        <v>1</v>
      </c>
      <c r="AA1263" s="60">
        <f t="shared" si="656"/>
        <v>11</v>
      </c>
      <c r="AB1263" s="49">
        <v>8</v>
      </c>
      <c r="AC1263" s="49">
        <v>3</v>
      </c>
      <c r="AD1263" s="40">
        <f t="shared" si="683"/>
        <v>12</v>
      </c>
      <c r="AE1263" s="41">
        <f t="shared" si="657"/>
        <v>0.91666666666666663</v>
      </c>
      <c r="AF1263" s="41">
        <f t="shared" si="658"/>
        <v>0.91666666666666663</v>
      </c>
      <c r="AG1263" s="42" t="s">
        <v>93</v>
      </c>
      <c r="AH1263" s="37" t="s">
        <v>139</v>
      </c>
      <c r="AI1263" s="37" t="s">
        <v>82</v>
      </c>
      <c r="AJ1263" s="43" t="s">
        <v>322</v>
      </c>
      <c r="AK1263" s="37"/>
      <c r="AL1263" s="44">
        <f t="shared" si="659"/>
        <v>0</v>
      </c>
      <c r="AM1263" s="44">
        <f t="shared" si="660"/>
        <v>0</v>
      </c>
      <c r="AN1263" s="44">
        <f t="shared" si="661"/>
        <v>33</v>
      </c>
      <c r="AO1263" s="44">
        <f t="shared" si="662"/>
        <v>0</v>
      </c>
      <c r="AP1263" s="44">
        <f t="shared" si="663"/>
        <v>0</v>
      </c>
      <c r="AQ1263" s="44">
        <f t="shared" si="664"/>
        <v>0</v>
      </c>
      <c r="AR1263" s="44">
        <f t="shared" si="665"/>
        <v>0</v>
      </c>
      <c r="AS1263" s="44">
        <f t="shared" si="666"/>
        <v>0</v>
      </c>
      <c r="AT1263" s="44">
        <f t="shared" si="667"/>
        <v>0</v>
      </c>
      <c r="AU1263" s="44">
        <f t="shared" si="668"/>
        <v>0</v>
      </c>
      <c r="AV1263" s="44">
        <f>IF(M1263="ПП",РПП*AA1263*(U1263/1.5),IF(M1263="ВП",ВПр*AA1263*(U1263/1.5),IF(M1263="РПА",РПА*AA1263*(U1263/1.5),IF(M1263="КПА",кпа*AA1263*(U1263/1.5),0))))</f>
        <v>0</v>
      </c>
      <c r="AW1263" s="44">
        <f t="shared" si="669"/>
        <v>0</v>
      </c>
      <c r="AX1263" s="44">
        <f t="shared" si="670"/>
        <v>0</v>
      </c>
      <c r="AY1263" s="44">
        <f t="shared" si="671"/>
        <v>0</v>
      </c>
      <c r="AZ1263" s="44">
        <f t="shared" si="672"/>
        <v>0</v>
      </c>
      <c r="BA1263" s="44">
        <f t="shared" si="684"/>
        <v>0</v>
      </c>
      <c r="BB1263" s="44">
        <f t="shared" si="673"/>
        <v>0</v>
      </c>
      <c r="BC1263" s="44">
        <f t="shared" si="674"/>
        <v>0</v>
      </c>
      <c r="BD1263" s="44">
        <f t="shared" si="675"/>
        <v>0</v>
      </c>
      <c r="BE1263" s="45">
        <f t="shared" si="676"/>
        <v>33</v>
      </c>
      <c r="BF1263" s="46"/>
      <c r="BG1263" s="47">
        <f t="shared" si="677"/>
        <v>0</v>
      </c>
      <c r="BH1263" s="47">
        <f t="shared" si="678"/>
        <v>0</v>
      </c>
      <c r="BI1263" s="47">
        <f t="shared" si="679"/>
        <v>0</v>
      </c>
      <c r="BJ1263" s="48">
        <f t="shared" si="680"/>
        <v>33</v>
      </c>
      <c r="BK1263" s="48">
        <f t="shared" si="681"/>
        <v>2</v>
      </c>
      <c r="BL1263" s="48">
        <f t="shared" si="682"/>
        <v>0</v>
      </c>
    </row>
    <row r="1264" spans="1:64" s="2" customFormat="1" ht="30" customHeight="1">
      <c r="A1264" s="29" t="str">
        <f t="shared" si="651"/>
        <v>Д</v>
      </c>
      <c r="B1264" s="29" t="str">
        <f t="shared" si="652"/>
        <v>Б</v>
      </c>
      <c r="C1264" s="59" t="s">
        <v>256</v>
      </c>
      <c r="D1264" s="31" t="str">
        <f t="shared" si="653"/>
        <v>'02.03.02</v>
      </c>
      <c r="E1264" s="32" t="str">
        <f t="shared" si="654"/>
        <v>Фундаментальная информатика и информационные технологии</v>
      </c>
      <c r="F1264" s="33" t="s">
        <v>74</v>
      </c>
      <c r="G1264" s="33" t="s">
        <v>75</v>
      </c>
      <c r="H1264" s="34" t="s">
        <v>317</v>
      </c>
      <c r="I1264" s="64"/>
      <c r="J1264" s="65" t="s">
        <v>353</v>
      </c>
      <c r="K1264" s="36" t="s">
        <v>145</v>
      </c>
      <c r="L1264" s="38">
        <v>9</v>
      </c>
      <c r="M1264" s="37" t="s">
        <v>108</v>
      </c>
      <c r="N1264" s="38"/>
      <c r="O1264" s="38">
        <v>4</v>
      </c>
      <c r="P1264" s="38"/>
      <c r="Q1264" s="37"/>
      <c r="R1264" s="38"/>
      <c r="S1264" s="38"/>
      <c r="T1264" s="38"/>
      <c r="U1264" s="38"/>
      <c r="V1264" s="38"/>
      <c r="W1264" s="39" t="str">
        <f t="shared" si="655"/>
        <v>НФИбд</v>
      </c>
      <c r="X1264" s="36" t="s">
        <v>87</v>
      </c>
      <c r="Y1264" s="36">
        <v>1</v>
      </c>
      <c r="Z1264" s="36">
        <v>1</v>
      </c>
      <c r="AA1264" s="60">
        <f t="shared" si="656"/>
        <v>11</v>
      </c>
      <c r="AB1264" s="49">
        <v>7</v>
      </c>
      <c r="AC1264" s="49">
        <v>4</v>
      </c>
      <c r="AD1264" s="40">
        <f t="shared" si="683"/>
        <v>12</v>
      </c>
      <c r="AE1264" s="41">
        <f t="shared" si="657"/>
        <v>0.91666666666666663</v>
      </c>
      <c r="AF1264" s="41">
        <f t="shared" si="658"/>
        <v>0.91666666666666663</v>
      </c>
      <c r="AG1264" s="42" t="s">
        <v>93</v>
      </c>
      <c r="AH1264" s="37" t="s">
        <v>81</v>
      </c>
      <c r="AI1264" s="37" t="s">
        <v>82</v>
      </c>
      <c r="AJ1264" s="43" t="s">
        <v>354</v>
      </c>
      <c r="AK1264" s="37"/>
      <c r="AL1264" s="44">
        <f t="shared" si="659"/>
        <v>0</v>
      </c>
      <c r="AM1264" s="44">
        <f t="shared" si="660"/>
        <v>0</v>
      </c>
      <c r="AN1264" s="44">
        <f t="shared" si="661"/>
        <v>33</v>
      </c>
      <c r="AO1264" s="44">
        <f t="shared" si="662"/>
        <v>0</v>
      </c>
      <c r="AP1264" s="44">
        <f t="shared" si="663"/>
        <v>0</v>
      </c>
      <c r="AQ1264" s="44">
        <f t="shared" si="664"/>
        <v>0</v>
      </c>
      <c r="AR1264" s="44">
        <f t="shared" si="665"/>
        <v>0</v>
      </c>
      <c r="AS1264" s="44">
        <f t="shared" si="666"/>
        <v>0</v>
      </c>
      <c r="AT1264" s="44">
        <f t="shared" si="667"/>
        <v>0</v>
      </c>
      <c r="AU1264" s="44">
        <f t="shared" si="668"/>
        <v>0</v>
      </c>
      <c r="AV1264" s="44">
        <f>IF(M1264="ПП",РПП*AA1264*(U1264/1.5),IF(M1264="ВП",ВПр*AA1264*(U1264/1.5),IF(M1264="РПА",РПА*AA1264*(U1264/1.5),IF(M1264="КПА",кпа*AA1264*(U1264/1.5),0))))</f>
        <v>0</v>
      </c>
      <c r="AW1264" s="44">
        <f t="shared" si="669"/>
        <v>0</v>
      </c>
      <c r="AX1264" s="44">
        <f t="shared" si="670"/>
        <v>0</v>
      </c>
      <c r="AY1264" s="44">
        <f t="shared" si="671"/>
        <v>0</v>
      </c>
      <c r="AZ1264" s="44">
        <f t="shared" si="672"/>
        <v>0</v>
      </c>
      <c r="BA1264" s="44">
        <f t="shared" si="684"/>
        <v>0</v>
      </c>
      <c r="BB1264" s="44">
        <f t="shared" si="673"/>
        <v>0</v>
      </c>
      <c r="BC1264" s="44">
        <f t="shared" si="674"/>
        <v>0</v>
      </c>
      <c r="BD1264" s="44">
        <f t="shared" si="675"/>
        <v>0</v>
      </c>
      <c r="BE1264" s="45">
        <f t="shared" si="676"/>
        <v>33</v>
      </c>
      <c r="BF1264" s="46"/>
      <c r="BG1264" s="47">
        <f t="shared" si="677"/>
        <v>0</v>
      </c>
      <c r="BH1264" s="47">
        <f t="shared" si="678"/>
        <v>0</v>
      </c>
      <c r="BI1264" s="47">
        <f t="shared" si="679"/>
        <v>0</v>
      </c>
      <c r="BJ1264" s="48">
        <f t="shared" si="680"/>
        <v>33</v>
      </c>
      <c r="BK1264" s="48">
        <f t="shared" si="681"/>
        <v>2</v>
      </c>
      <c r="BL1264" s="48">
        <f t="shared" si="682"/>
        <v>0</v>
      </c>
    </row>
    <row r="1265" spans="1:64" s="2" customFormat="1" ht="30" customHeight="1">
      <c r="A1265" s="29" t="str">
        <f t="shared" si="651"/>
        <v>Д</v>
      </c>
      <c r="B1265" s="29" t="str">
        <f t="shared" si="652"/>
        <v>Б</v>
      </c>
      <c r="C1265" s="59" t="s">
        <v>256</v>
      </c>
      <c r="D1265" s="31" t="str">
        <f t="shared" si="653"/>
        <v>'02.03.02</v>
      </c>
      <c r="E1265" s="32" t="str">
        <f t="shared" si="654"/>
        <v>Фундаментальная информатика и информационные технологии</v>
      </c>
      <c r="F1265" s="33" t="s">
        <v>74</v>
      </c>
      <c r="G1265" s="33" t="s">
        <v>75</v>
      </c>
      <c r="H1265" s="34" t="s">
        <v>317</v>
      </c>
      <c r="I1265" s="34"/>
      <c r="J1265" s="35" t="s">
        <v>353</v>
      </c>
      <c r="K1265" s="36" t="s">
        <v>145</v>
      </c>
      <c r="L1265" s="36">
        <v>9</v>
      </c>
      <c r="M1265" s="37" t="s">
        <v>108</v>
      </c>
      <c r="N1265" s="36"/>
      <c r="O1265" s="36">
        <v>4</v>
      </c>
      <c r="P1265" s="36"/>
      <c r="Q1265" s="37"/>
      <c r="R1265" s="36"/>
      <c r="S1265" s="36"/>
      <c r="T1265" s="36"/>
      <c r="U1265" s="36"/>
      <c r="V1265" s="36"/>
      <c r="W1265" s="39" t="str">
        <f t="shared" si="655"/>
        <v>НФИбд</v>
      </c>
      <c r="X1265" s="36" t="s">
        <v>87</v>
      </c>
      <c r="Y1265" s="36">
        <v>1</v>
      </c>
      <c r="Z1265" s="36">
        <v>1</v>
      </c>
      <c r="AA1265" s="60">
        <f t="shared" si="656"/>
        <v>11</v>
      </c>
      <c r="AB1265" s="49">
        <v>8</v>
      </c>
      <c r="AC1265" s="49">
        <v>3</v>
      </c>
      <c r="AD1265" s="40">
        <f t="shared" si="683"/>
        <v>12</v>
      </c>
      <c r="AE1265" s="41">
        <f t="shared" si="657"/>
        <v>0.91666666666666663</v>
      </c>
      <c r="AF1265" s="41">
        <f t="shared" si="658"/>
        <v>0.91666666666666663</v>
      </c>
      <c r="AG1265" s="42" t="s">
        <v>93</v>
      </c>
      <c r="AH1265" s="37" t="s">
        <v>139</v>
      </c>
      <c r="AI1265" s="37" t="s">
        <v>82</v>
      </c>
      <c r="AJ1265" s="43" t="s">
        <v>322</v>
      </c>
      <c r="AK1265" s="37"/>
      <c r="AL1265" s="44">
        <f t="shared" si="659"/>
        <v>0</v>
      </c>
      <c r="AM1265" s="44">
        <f t="shared" si="660"/>
        <v>0</v>
      </c>
      <c r="AN1265" s="44">
        <f t="shared" si="661"/>
        <v>33</v>
      </c>
      <c r="AO1265" s="44">
        <f t="shared" si="662"/>
        <v>0</v>
      </c>
      <c r="AP1265" s="44">
        <f t="shared" si="663"/>
        <v>0</v>
      </c>
      <c r="AQ1265" s="44">
        <f t="shared" si="664"/>
        <v>0</v>
      </c>
      <c r="AR1265" s="44">
        <f t="shared" si="665"/>
        <v>0</v>
      </c>
      <c r="AS1265" s="44">
        <f t="shared" si="666"/>
        <v>0</v>
      </c>
      <c r="AT1265" s="44">
        <f t="shared" si="667"/>
        <v>0</v>
      </c>
      <c r="AU1265" s="44">
        <f t="shared" si="668"/>
        <v>0</v>
      </c>
      <c r="AV1265" s="44">
        <f>IF(M1265="ПП",РПП*AA1265*(U1265/1.5),IF(M1265="ВП",ВПр*AA1265*(U1265/1.5),IF(M1265="РПА",РПА*AA1265*(U1265/1.5),IF(M1265="КПА",кпа*AA1265*(U1265/1.5),0))))</f>
        <v>0</v>
      </c>
      <c r="AW1265" s="44">
        <f t="shared" si="669"/>
        <v>0</v>
      </c>
      <c r="AX1265" s="44">
        <f t="shared" si="670"/>
        <v>0</v>
      </c>
      <c r="AY1265" s="44">
        <f t="shared" si="671"/>
        <v>0</v>
      </c>
      <c r="AZ1265" s="44">
        <f t="shared" si="672"/>
        <v>0</v>
      </c>
      <c r="BA1265" s="44">
        <f t="shared" si="684"/>
        <v>0</v>
      </c>
      <c r="BB1265" s="44">
        <f t="shared" si="673"/>
        <v>0</v>
      </c>
      <c r="BC1265" s="44">
        <f t="shared" si="674"/>
        <v>0</v>
      </c>
      <c r="BD1265" s="44">
        <f t="shared" si="675"/>
        <v>0</v>
      </c>
      <c r="BE1265" s="45">
        <f t="shared" si="676"/>
        <v>33</v>
      </c>
      <c r="BF1265" s="46"/>
      <c r="BG1265" s="47">
        <f t="shared" si="677"/>
        <v>0</v>
      </c>
      <c r="BH1265" s="47">
        <f t="shared" si="678"/>
        <v>0</v>
      </c>
      <c r="BI1265" s="47">
        <f t="shared" si="679"/>
        <v>0</v>
      </c>
      <c r="BJ1265" s="48">
        <f t="shared" si="680"/>
        <v>33</v>
      </c>
      <c r="BK1265" s="48">
        <f t="shared" si="681"/>
        <v>2</v>
      </c>
      <c r="BL1265" s="48">
        <f t="shared" si="682"/>
        <v>0</v>
      </c>
    </row>
    <row r="1266" spans="1:64" s="2" customFormat="1" ht="30" customHeight="1">
      <c r="A1266" s="29" t="str">
        <f t="shared" si="651"/>
        <v>Д</v>
      </c>
      <c r="B1266" s="29" t="str">
        <f t="shared" si="652"/>
        <v>Б</v>
      </c>
      <c r="C1266" s="59" t="s">
        <v>256</v>
      </c>
      <c r="D1266" s="31" t="str">
        <f t="shared" si="653"/>
        <v>'02.03.02</v>
      </c>
      <c r="E1266" s="32" t="str">
        <f t="shared" si="654"/>
        <v>Фундаментальная информатика и информационные технологии</v>
      </c>
      <c r="F1266" s="33" t="s">
        <v>74</v>
      </c>
      <c r="G1266" s="33" t="s">
        <v>75</v>
      </c>
      <c r="H1266" s="34" t="s">
        <v>317</v>
      </c>
      <c r="I1266" s="34"/>
      <c r="J1266" s="35" t="s">
        <v>344</v>
      </c>
      <c r="K1266" s="36" t="s">
        <v>159</v>
      </c>
      <c r="L1266" s="38">
        <v>9</v>
      </c>
      <c r="M1266" s="37" t="s">
        <v>78</v>
      </c>
      <c r="N1266" s="36">
        <v>2</v>
      </c>
      <c r="O1266" s="36"/>
      <c r="P1266" s="36"/>
      <c r="Q1266" s="37"/>
      <c r="R1266" s="36"/>
      <c r="S1266" s="36"/>
      <c r="T1266" s="36"/>
      <c r="U1266" s="36"/>
      <c r="V1266" s="36"/>
      <c r="W1266" s="39" t="str">
        <f t="shared" si="655"/>
        <v>НФИбд</v>
      </c>
      <c r="X1266" s="36" t="s">
        <v>366</v>
      </c>
      <c r="Y1266" s="36">
        <v>4</v>
      </c>
      <c r="Z1266" s="36">
        <v>2</v>
      </c>
      <c r="AA1266" s="60">
        <f t="shared" si="656"/>
        <v>47</v>
      </c>
      <c r="AB1266" s="36">
        <v>37</v>
      </c>
      <c r="AC1266" s="36">
        <v>10</v>
      </c>
      <c r="AD1266" s="40">
        <f t="shared" si="683"/>
        <v>47</v>
      </c>
      <c r="AE1266" s="41">
        <f t="shared" si="657"/>
        <v>1</v>
      </c>
      <c r="AF1266" s="41">
        <f t="shared" si="658"/>
        <v>1</v>
      </c>
      <c r="AG1266" s="42" t="s">
        <v>93</v>
      </c>
      <c r="AH1266" s="37" t="s">
        <v>81</v>
      </c>
      <c r="AI1266" s="37" t="s">
        <v>94</v>
      </c>
      <c r="AJ1266" s="43" t="s">
        <v>341</v>
      </c>
      <c r="AK1266" s="37"/>
      <c r="AL1266" s="44">
        <f t="shared" si="659"/>
        <v>18</v>
      </c>
      <c r="AM1266" s="44">
        <f t="shared" si="660"/>
        <v>0</v>
      </c>
      <c r="AN1266" s="44">
        <f t="shared" si="661"/>
        <v>0</v>
      </c>
      <c r="AO1266" s="44">
        <f t="shared" si="662"/>
        <v>0</v>
      </c>
      <c r="AP1266" s="44">
        <f t="shared" si="663"/>
        <v>0</v>
      </c>
      <c r="AQ1266" s="44">
        <f t="shared" si="664"/>
        <v>0</v>
      </c>
      <c r="AR1266" s="44">
        <f t="shared" si="665"/>
        <v>1.8</v>
      </c>
      <c r="AS1266" s="44">
        <f t="shared" si="666"/>
        <v>0</v>
      </c>
      <c r="AT1266" s="44">
        <f t="shared" si="667"/>
        <v>0</v>
      </c>
      <c r="AU1266" s="44">
        <f t="shared" si="668"/>
        <v>0</v>
      </c>
      <c r="AV1266" s="44">
        <f>IF(M1266="ПП",РПП*AA1266*(U1266/1.5),IF(M1266="ВП",ВПр*AA1266*(U1266/1.5),IF(M1266="РПА",РПА*AA1266*(U1266/1.5),IF(M1266="КПА",кпа*AA1266*(U1266/1.5),0))))</f>
        <v>0</v>
      </c>
      <c r="AW1266" s="44">
        <f t="shared" si="669"/>
        <v>0</v>
      </c>
      <c r="AX1266" s="44">
        <f t="shared" si="670"/>
        <v>0</v>
      </c>
      <c r="AY1266" s="44">
        <f t="shared" si="671"/>
        <v>0</v>
      </c>
      <c r="AZ1266" s="44">
        <f t="shared" si="672"/>
        <v>0</v>
      </c>
      <c r="BA1266" s="44">
        <f t="shared" si="684"/>
        <v>0</v>
      </c>
      <c r="BB1266" s="44">
        <f t="shared" si="673"/>
        <v>0</v>
      </c>
      <c r="BC1266" s="44">
        <f t="shared" si="674"/>
        <v>0</v>
      </c>
      <c r="BD1266" s="44">
        <f t="shared" si="675"/>
        <v>0</v>
      </c>
      <c r="BE1266" s="45">
        <f t="shared" si="676"/>
        <v>19.8</v>
      </c>
      <c r="BF1266" s="46"/>
      <c r="BG1266" s="47">
        <f t="shared" si="677"/>
        <v>18</v>
      </c>
      <c r="BH1266" s="47">
        <f t="shared" si="678"/>
        <v>1</v>
      </c>
      <c r="BI1266" s="47">
        <f t="shared" si="679"/>
        <v>1.8</v>
      </c>
      <c r="BJ1266" s="48">
        <f t="shared" si="680"/>
        <v>0</v>
      </c>
      <c r="BK1266" s="48">
        <f t="shared" si="681"/>
        <v>0</v>
      </c>
      <c r="BL1266" s="48">
        <f t="shared" si="682"/>
        <v>0</v>
      </c>
    </row>
    <row r="1267" spans="1:64" s="2" customFormat="1" ht="30" customHeight="1">
      <c r="A1267" s="29" t="str">
        <f t="shared" si="651"/>
        <v>Д</v>
      </c>
      <c r="B1267" s="29" t="str">
        <f t="shared" si="652"/>
        <v>Б</v>
      </c>
      <c r="C1267" s="59" t="s">
        <v>256</v>
      </c>
      <c r="D1267" s="31" t="str">
        <f t="shared" si="653"/>
        <v>'02.03.02</v>
      </c>
      <c r="E1267" s="32" t="str">
        <f t="shared" si="654"/>
        <v>Фундаментальная информатика и информационные технологии</v>
      </c>
      <c r="F1267" s="33" t="s">
        <v>74</v>
      </c>
      <c r="G1267" s="33" t="s">
        <v>75</v>
      </c>
      <c r="H1267" s="34" t="s">
        <v>317</v>
      </c>
      <c r="I1267" s="34"/>
      <c r="J1267" s="35" t="s">
        <v>344</v>
      </c>
      <c r="K1267" s="36" t="s">
        <v>159</v>
      </c>
      <c r="L1267" s="38">
        <v>9</v>
      </c>
      <c r="M1267" s="37" t="s">
        <v>108</v>
      </c>
      <c r="N1267" s="36"/>
      <c r="O1267" s="36">
        <v>4</v>
      </c>
      <c r="P1267" s="36"/>
      <c r="Q1267" s="37" t="s">
        <v>85</v>
      </c>
      <c r="R1267" s="36"/>
      <c r="S1267" s="36"/>
      <c r="T1267" s="36"/>
      <c r="U1267" s="36"/>
      <c r="V1267" s="36"/>
      <c r="W1267" s="39" t="str">
        <f t="shared" si="655"/>
        <v>НФИбд</v>
      </c>
      <c r="X1267" s="36" t="s">
        <v>160</v>
      </c>
      <c r="Y1267" s="36">
        <v>1</v>
      </c>
      <c r="Z1267" s="36">
        <v>1</v>
      </c>
      <c r="AA1267" s="60">
        <f t="shared" si="656"/>
        <v>12</v>
      </c>
      <c r="AB1267" s="49">
        <v>10</v>
      </c>
      <c r="AC1267" s="49">
        <v>2</v>
      </c>
      <c r="AD1267" s="40">
        <f t="shared" si="683"/>
        <v>12</v>
      </c>
      <c r="AE1267" s="41">
        <f t="shared" si="657"/>
        <v>1</v>
      </c>
      <c r="AF1267" s="41">
        <f t="shared" si="658"/>
        <v>1</v>
      </c>
      <c r="AG1267" s="42" t="s">
        <v>93</v>
      </c>
      <c r="AH1267" s="37" t="s">
        <v>81</v>
      </c>
      <c r="AI1267" s="37" t="s">
        <v>94</v>
      </c>
      <c r="AJ1267" s="61" t="s">
        <v>341</v>
      </c>
      <c r="AK1267" s="37"/>
      <c r="AL1267" s="44">
        <f t="shared" si="659"/>
        <v>0</v>
      </c>
      <c r="AM1267" s="44">
        <f t="shared" si="660"/>
        <v>0</v>
      </c>
      <c r="AN1267" s="44">
        <f t="shared" si="661"/>
        <v>36</v>
      </c>
      <c r="AO1267" s="44">
        <f t="shared" si="662"/>
        <v>0</v>
      </c>
      <c r="AP1267" s="44">
        <f t="shared" si="663"/>
        <v>6</v>
      </c>
      <c r="AQ1267" s="44">
        <f t="shared" si="664"/>
        <v>1</v>
      </c>
      <c r="AR1267" s="44">
        <f t="shared" si="665"/>
        <v>0</v>
      </c>
      <c r="AS1267" s="44">
        <f t="shared" si="666"/>
        <v>0</v>
      </c>
      <c r="AT1267" s="44">
        <f t="shared" si="667"/>
        <v>0</v>
      </c>
      <c r="AU1267" s="44">
        <f t="shared" si="668"/>
        <v>0</v>
      </c>
      <c r="AV1267" s="44">
        <f>IF(M1267="ПП",РПП*AA1267*(U1267/1.5),IF(M1267="ВП",ВПр*AA1267*(U1267/1.5),IF(M1267="РПА",РПА*AA1267*(U1267/1.5),IF(M1267="КПА",кпа*AA1267*(U1267/1.5),0))))</f>
        <v>0</v>
      </c>
      <c r="AW1267" s="44">
        <f t="shared" si="669"/>
        <v>0</v>
      </c>
      <c r="AX1267" s="44">
        <f t="shared" si="670"/>
        <v>0</v>
      </c>
      <c r="AY1267" s="44">
        <f t="shared" si="671"/>
        <v>0</v>
      </c>
      <c r="AZ1267" s="44">
        <f t="shared" si="672"/>
        <v>0</v>
      </c>
      <c r="BA1267" s="44">
        <f t="shared" si="684"/>
        <v>0</v>
      </c>
      <c r="BB1267" s="44">
        <f t="shared" si="673"/>
        <v>0</v>
      </c>
      <c r="BC1267" s="44">
        <f t="shared" si="674"/>
        <v>0</v>
      </c>
      <c r="BD1267" s="44">
        <f t="shared" si="675"/>
        <v>0</v>
      </c>
      <c r="BE1267" s="45">
        <f t="shared" si="676"/>
        <v>43</v>
      </c>
      <c r="BF1267" s="46"/>
      <c r="BG1267" s="47">
        <f t="shared" si="677"/>
        <v>36</v>
      </c>
      <c r="BH1267" s="47">
        <f t="shared" si="678"/>
        <v>2</v>
      </c>
      <c r="BI1267" s="47">
        <f t="shared" si="679"/>
        <v>7</v>
      </c>
      <c r="BJ1267" s="48">
        <f t="shared" si="680"/>
        <v>0</v>
      </c>
      <c r="BK1267" s="48">
        <f t="shared" si="681"/>
        <v>0</v>
      </c>
      <c r="BL1267" s="48">
        <f t="shared" si="682"/>
        <v>0</v>
      </c>
    </row>
    <row r="1268" spans="1:64" s="2" customFormat="1" ht="30" customHeight="1">
      <c r="A1268" s="29" t="str">
        <f t="shared" si="651"/>
        <v>Д</v>
      </c>
      <c r="B1268" s="29" t="str">
        <f t="shared" si="652"/>
        <v>Б</v>
      </c>
      <c r="C1268" s="59" t="s">
        <v>256</v>
      </c>
      <c r="D1268" s="31" t="str">
        <f t="shared" si="653"/>
        <v>'02.03.02</v>
      </c>
      <c r="E1268" s="32" t="str">
        <f t="shared" si="654"/>
        <v>Фундаментальная информатика и информационные технологии</v>
      </c>
      <c r="F1268" s="33" t="s">
        <v>74</v>
      </c>
      <c r="G1268" s="33" t="s">
        <v>75</v>
      </c>
      <c r="H1268" s="34" t="s">
        <v>317</v>
      </c>
      <c r="I1268" s="34"/>
      <c r="J1268" s="35" t="s">
        <v>344</v>
      </c>
      <c r="K1268" s="36" t="s">
        <v>159</v>
      </c>
      <c r="L1268" s="38">
        <v>9</v>
      </c>
      <c r="M1268" s="37" t="s">
        <v>108</v>
      </c>
      <c r="N1268" s="36"/>
      <c r="O1268" s="36">
        <v>4</v>
      </c>
      <c r="P1268" s="36"/>
      <c r="Q1268" s="37" t="s">
        <v>85</v>
      </c>
      <c r="R1268" s="36"/>
      <c r="S1268" s="36"/>
      <c r="T1268" s="36"/>
      <c r="U1268" s="36"/>
      <c r="V1268" s="36"/>
      <c r="W1268" s="39" t="str">
        <f t="shared" si="655"/>
        <v>НФИбд</v>
      </c>
      <c r="X1268" s="36" t="s">
        <v>160</v>
      </c>
      <c r="Y1268" s="36">
        <v>1</v>
      </c>
      <c r="Z1268" s="36">
        <v>1</v>
      </c>
      <c r="AA1268" s="60">
        <f t="shared" si="656"/>
        <v>12</v>
      </c>
      <c r="AB1268" s="49">
        <v>9</v>
      </c>
      <c r="AC1268" s="49">
        <v>3</v>
      </c>
      <c r="AD1268" s="40">
        <f t="shared" si="683"/>
        <v>12</v>
      </c>
      <c r="AE1268" s="41">
        <f t="shared" si="657"/>
        <v>1</v>
      </c>
      <c r="AF1268" s="41">
        <f t="shared" si="658"/>
        <v>1</v>
      </c>
      <c r="AG1268" s="42" t="s">
        <v>93</v>
      </c>
      <c r="AH1268" s="37" t="s">
        <v>81</v>
      </c>
      <c r="AI1268" s="37" t="s">
        <v>94</v>
      </c>
      <c r="AJ1268" s="61" t="s">
        <v>341</v>
      </c>
      <c r="AK1268" s="37"/>
      <c r="AL1268" s="44">
        <f t="shared" si="659"/>
        <v>0</v>
      </c>
      <c r="AM1268" s="44">
        <f t="shared" si="660"/>
        <v>0</v>
      </c>
      <c r="AN1268" s="44">
        <f t="shared" si="661"/>
        <v>36</v>
      </c>
      <c r="AO1268" s="44">
        <f t="shared" si="662"/>
        <v>0</v>
      </c>
      <c r="AP1268" s="44">
        <f t="shared" si="663"/>
        <v>6</v>
      </c>
      <c r="AQ1268" s="44">
        <f t="shared" si="664"/>
        <v>1</v>
      </c>
      <c r="AR1268" s="44">
        <f t="shared" si="665"/>
        <v>0</v>
      </c>
      <c r="AS1268" s="44">
        <f t="shared" si="666"/>
        <v>0</v>
      </c>
      <c r="AT1268" s="44">
        <f t="shared" si="667"/>
        <v>0</v>
      </c>
      <c r="AU1268" s="44">
        <f t="shared" si="668"/>
        <v>0</v>
      </c>
      <c r="AV1268" s="44">
        <f>IF(M1268="ПП",РПП*AA1268*(U1268/1.5),IF(M1268="ВП",ВПр*AA1268*(U1268/1.5),IF(M1268="РПА",РПА*AA1268*(U1268/1.5),IF(M1268="КПА",кпа*AA1268*(U1268/1.5),0))))</f>
        <v>0</v>
      </c>
      <c r="AW1268" s="44">
        <f t="shared" si="669"/>
        <v>0</v>
      </c>
      <c r="AX1268" s="44">
        <f t="shared" si="670"/>
        <v>0</v>
      </c>
      <c r="AY1268" s="44">
        <f t="shared" si="671"/>
        <v>0</v>
      </c>
      <c r="AZ1268" s="44">
        <f t="shared" si="672"/>
        <v>0</v>
      </c>
      <c r="BA1268" s="44">
        <f t="shared" si="684"/>
        <v>0</v>
      </c>
      <c r="BB1268" s="44">
        <f t="shared" si="673"/>
        <v>0</v>
      </c>
      <c r="BC1268" s="44">
        <f t="shared" si="674"/>
        <v>0</v>
      </c>
      <c r="BD1268" s="44">
        <f t="shared" si="675"/>
        <v>0</v>
      </c>
      <c r="BE1268" s="45">
        <f t="shared" si="676"/>
        <v>43</v>
      </c>
      <c r="BF1268" s="46"/>
      <c r="BG1268" s="47">
        <f t="shared" si="677"/>
        <v>36</v>
      </c>
      <c r="BH1268" s="47">
        <f t="shared" si="678"/>
        <v>2</v>
      </c>
      <c r="BI1268" s="47">
        <f t="shared" si="679"/>
        <v>7</v>
      </c>
      <c r="BJ1268" s="48">
        <f t="shared" si="680"/>
        <v>0</v>
      </c>
      <c r="BK1268" s="48">
        <f t="shared" si="681"/>
        <v>0</v>
      </c>
      <c r="BL1268" s="48">
        <f t="shared" si="682"/>
        <v>0</v>
      </c>
    </row>
    <row r="1269" spans="1:64" s="2" customFormat="1" ht="30" customHeight="1">
      <c r="A1269" s="29" t="str">
        <f t="shared" si="651"/>
        <v>Д</v>
      </c>
      <c r="B1269" s="29" t="str">
        <f t="shared" si="652"/>
        <v>Б</v>
      </c>
      <c r="C1269" s="59" t="s">
        <v>256</v>
      </c>
      <c r="D1269" s="31" t="str">
        <f t="shared" si="653"/>
        <v>'02.03.02</v>
      </c>
      <c r="E1269" s="32" t="str">
        <f t="shared" si="654"/>
        <v>Фундаментальная информатика и информационные технологии</v>
      </c>
      <c r="F1269" s="33" t="s">
        <v>74</v>
      </c>
      <c r="G1269" s="33" t="s">
        <v>75</v>
      </c>
      <c r="H1269" s="34" t="s">
        <v>317</v>
      </c>
      <c r="I1269" s="34"/>
      <c r="J1269" s="35" t="s">
        <v>344</v>
      </c>
      <c r="K1269" s="36" t="s">
        <v>159</v>
      </c>
      <c r="L1269" s="38">
        <v>9</v>
      </c>
      <c r="M1269" s="37" t="s">
        <v>108</v>
      </c>
      <c r="N1269" s="36"/>
      <c r="O1269" s="36">
        <v>4</v>
      </c>
      <c r="P1269" s="36"/>
      <c r="Q1269" s="37" t="s">
        <v>85</v>
      </c>
      <c r="R1269" s="36"/>
      <c r="S1269" s="36"/>
      <c r="T1269" s="36"/>
      <c r="U1269" s="36"/>
      <c r="V1269" s="36"/>
      <c r="W1269" s="39" t="str">
        <f t="shared" si="655"/>
        <v>НФИбд</v>
      </c>
      <c r="X1269" s="36" t="s">
        <v>224</v>
      </c>
      <c r="Y1269" s="36">
        <v>1</v>
      </c>
      <c r="Z1269" s="36">
        <v>1</v>
      </c>
      <c r="AA1269" s="60">
        <f t="shared" si="656"/>
        <v>11</v>
      </c>
      <c r="AB1269" s="49">
        <v>9</v>
      </c>
      <c r="AC1269" s="49">
        <v>2</v>
      </c>
      <c r="AD1269" s="40">
        <f t="shared" si="683"/>
        <v>12</v>
      </c>
      <c r="AE1269" s="41">
        <f t="shared" si="657"/>
        <v>0.91666666666666663</v>
      </c>
      <c r="AF1269" s="41">
        <f t="shared" si="658"/>
        <v>0.91666666666666663</v>
      </c>
      <c r="AG1269" s="42" t="s">
        <v>93</v>
      </c>
      <c r="AH1269" s="37" t="s">
        <v>81</v>
      </c>
      <c r="AI1269" s="37" t="s">
        <v>94</v>
      </c>
      <c r="AJ1269" s="61" t="s">
        <v>341</v>
      </c>
      <c r="AK1269" s="37"/>
      <c r="AL1269" s="44">
        <f t="shared" si="659"/>
        <v>0</v>
      </c>
      <c r="AM1269" s="44">
        <f t="shared" si="660"/>
        <v>0</v>
      </c>
      <c r="AN1269" s="44">
        <f t="shared" si="661"/>
        <v>33</v>
      </c>
      <c r="AO1269" s="44">
        <f t="shared" si="662"/>
        <v>0</v>
      </c>
      <c r="AP1269" s="44">
        <f t="shared" si="663"/>
        <v>5.5</v>
      </c>
      <c r="AQ1269" s="44">
        <f t="shared" si="664"/>
        <v>1</v>
      </c>
      <c r="AR1269" s="44">
        <f t="shared" si="665"/>
        <v>0</v>
      </c>
      <c r="AS1269" s="44">
        <f t="shared" si="666"/>
        <v>0</v>
      </c>
      <c r="AT1269" s="44">
        <f t="shared" si="667"/>
        <v>0</v>
      </c>
      <c r="AU1269" s="44">
        <f t="shared" si="668"/>
        <v>0</v>
      </c>
      <c r="AV1269" s="44">
        <f>IF(M1269="ПП",РПП*AA1269*(U1269/1.5),IF(M1269="ВП",ВПр*AA1269*(U1269/1.5),IF(M1269="РПА",РПА*AA1269*(U1269/1.5),IF(M1269="КПА",кпа*AA1269*(U1269/1.5),0))))</f>
        <v>0</v>
      </c>
      <c r="AW1269" s="44">
        <f t="shared" si="669"/>
        <v>0</v>
      </c>
      <c r="AX1269" s="44">
        <f t="shared" si="670"/>
        <v>0</v>
      </c>
      <c r="AY1269" s="44">
        <f t="shared" si="671"/>
        <v>0</v>
      </c>
      <c r="AZ1269" s="44">
        <f t="shared" si="672"/>
        <v>0</v>
      </c>
      <c r="BA1269" s="44">
        <f t="shared" si="684"/>
        <v>0</v>
      </c>
      <c r="BB1269" s="44">
        <f t="shared" si="673"/>
        <v>0</v>
      </c>
      <c r="BC1269" s="44">
        <f t="shared" si="674"/>
        <v>0</v>
      </c>
      <c r="BD1269" s="44">
        <f t="shared" si="675"/>
        <v>0</v>
      </c>
      <c r="BE1269" s="45">
        <f t="shared" si="676"/>
        <v>39.5</v>
      </c>
      <c r="BF1269" s="46"/>
      <c r="BG1269" s="47">
        <f t="shared" si="677"/>
        <v>33</v>
      </c>
      <c r="BH1269" s="47">
        <f t="shared" si="678"/>
        <v>2</v>
      </c>
      <c r="BI1269" s="47">
        <f t="shared" si="679"/>
        <v>6.5</v>
      </c>
      <c r="BJ1269" s="48">
        <f t="shared" si="680"/>
        <v>0</v>
      </c>
      <c r="BK1269" s="48">
        <f t="shared" si="681"/>
        <v>0</v>
      </c>
      <c r="BL1269" s="48">
        <f t="shared" si="682"/>
        <v>0</v>
      </c>
    </row>
    <row r="1270" spans="1:64" s="2" customFormat="1" ht="30" customHeight="1">
      <c r="A1270" s="29" t="str">
        <f t="shared" si="651"/>
        <v>Д</v>
      </c>
      <c r="B1270" s="29" t="str">
        <f t="shared" si="652"/>
        <v>Б</v>
      </c>
      <c r="C1270" s="59" t="s">
        <v>256</v>
      </c>
      <c r="D1270" s="31" t="str">
        <f t="shared" si="653"/>
        <v>'02.03.02</v>
      </c>
      <c r="E1270" s="32" t="str">
        <f t="shared" si="654"/>
        <v>Фундаментальная информатика и информационные технологии</v>
      </c>
      <c r="F1270" s="33" t="s">
        <v>74</v>
      </c>
      <c r="G1270" s="33" t="s">
        <v>75</v>
      </c>
      <c r="H1270" s="34" t="s">
        <v>317</v>
      </c>
      <c r="I1270" s="34"/>
      <c r="J1270" s="35" t="s">
        <v>344</v>
      </c>
      <c r="K1270" s="36" t="s">
        <v>159</v>
      </c>
      <c r="L1270" s="38">
        <v>9</v>
      </c>
      <c r="M1270" s="37" t="s">
        <v>108</v>
      </c>
      <c r="N1270" s="36"/>
      <c r="O1270" s="36">
        <v>4</v>
      </c>
      <c r="P1270" s="36"/>
      <c r="Q1270" s="37" t="s">
        <v>85</v>
      </c>
      <c r="R1270" s="36"/>
      <c r="S1270" s="36"/>
      <c r="T1270" s="36"/>
      <c r="U1270" s="36"/>
      <c r="V1270" s="36"/>
      <c r="W1270" s="39" t="str">
        <f t="shared" si="655"/>
        <v>НФИбд</v>
      </c>
      <c r="X1270" s="36" t="s">
        <v>224</v>
      </c>
      <c r="Y1270" s="36">
        <v>1</v>
      </c>
      <c r="Z1270" s="36">
        <v>1</v>
      </c>
      <c r="AA1270" s="60">
        <f t="shared" si="656"/>
        <v>12</v>
      </c>
      <c r="AB1270" s="49">
        <v>9</v>
      </c>
      <c r="AC1270" s="49">
        <v>3</v>
      </c>
      <c r="AD1270" s="40">
        <f t="shared" ref="AD1270:AD1301" si="685">IF(M1270="сп",6,IF(M1270="клн",8,IF(OR(M1270="лаб",M1270="ия"),12,IF(OR(M1270="пр",M1270="ТЕСТ"),IF(OR(B1270="Б",B1270="С"),24,12),IF(M1270="лек",AA1270,1)))))</f>
        <v>12</v>
      </c>
      <c r="AE1270" s="41">
        <f t="shared" si="657"/>
        <v>1</v>
      </c>
      <c r="AF1270" s="41">
        <f t="shared" si="658"/>
        <v>1</v>
      </c>
      <c r="AG1270" s="42" t="s">
        <v>93</v>
      </c>
      <c r="AH1270" s="37" t="s">
        <v>81</v>
      </c>
      <c r="AI1270" s="37" t="s">
        <v>94</v>
      </c>
      <c r="AJ1270" s="61" t="s">
        <v>341</v>
      </c>
      <c r="AK1270" s="37"/>
      <c r="AL1270" s="44">
        <f t="shared" si="659"/>
        <v>0</v>
      </c>
      <c r="AM1270" s="44">
        <f t="shared" si="660"/>
        <v>0</v>
      </c>
      <c r="AN1270" s="44">
        <f t="shared" si="661"/>
        <v>36</v>
      </c>
      <c r="AO1270" s="44">
        <f t="shared" si="662"/>
        <v>0</v>
      </c>
      <c r="AP1270" s="44">
        <f t="shared" si="663"/>
        <v>6</v>
      </c>
      <c r="AQ1270" s="44">
        <f t="shared" si="664"/>
        <v>1</v>
      </c>
      <c r="AR1270" s="44">
        <f t="shared" si="665"/>
        <v>0</v>
      </c>
      <c r="AS1270" s="44">
        <f t="shared" si="666"/>
        <v>0</v>
      </c>
      <c r="AT1270" s="44">
        <f t="shared" si="667"/>
        <v>0</v>
      </c>
      <c r="AU1270" s="44">
        <f t="shared" si="668"/>
        <v>0</v>
      </c>
      <c r="AV1270" s="44">
        <f>IF(M1270="ПП",РПП*AA1270*(U1270/1.5),IF(M1270="ВП",ВПр*AA1270*(U1270/1.5),IF(M1270="РПА",РПА*AA1270*(U1270/1.5),IF(M1270="КПА",кпа*AA1270*(U1270/1.5),0))))</f>
        <v>0</v>
      </c>
      <c r="AW1270" s="44">
        <f t="shared" si="669"/>
        <v>0</v>
      </c>
      <c r="AX1270" s="44">
        <f t="shared" si="670"/>
        <v>0</v>
      </c>
      <c r="AY1270" s="44">
        <f t="shared" si="671"/>
        <v>0</v>
      </c>
      <c r="AZ1270" s="44">
        <f t="shared" si="672"/>
        <v>0</v>
      </c>
      <c r="BA1270" s="44">
        <f t="shared" si="684"/>
        <v>0</v>
      </c>
      <c r="BB1270" s="44">
        <f t="shared" si="673"/>
        <v>0</v>
      </c>
      <c r="BC1270" s="44">
        <f t="shared" si="674"/>
        <v>0</v>
      </c>
      <c r="BD1270" s="44">
        <f t="shared" si="675"/>
        <v>0</v>
      </c>
      <c r="BE1270" s="45">
        <f t="shared" si="676"/>
        <v>43</v>
      </c>
      <c r="BF1270" s="46"/>
      <c r="BG1270" s="47">
        <f t="shared" si="677"/>
        <v>36</v>
      </c>
      <c r="BH1270" s="47">
        <f t="shared" si="678"/>
        <v>2</v>
      </c>
      <c r="BI1270" s="47">
        <f t="shared" si="679"/>
        <v>7</v>
      </c>
      <c r="BJ1270" s="48">
        <f t="shared" si="680"/>
        <v>0</v>
      </c>
      <c r="BK1270" s="48">
        <f t="shared" si="681"/>
        <v>0</v>
      </c>
      <c r="BL1270" s="48">
        <f t="shared" si="682"/>
        <v>0</v>
      </c>
    </row>
    <row r="1271" spans="1:64" s="2" customFormat="1" ht="30" customHeight="1">
      <c r="A1271" s="29" t="str">
        <f t="shared" si="651"/>
        <v>Д</v>
      </c>
      <c r="B1271" s="29" t="str">
        <f t="shared" si="652"/>
        <v>Б</v>
      </c>
      <c r="C1271" s="59" t="s">
        <v>256</v>
      </c>
      <c r="D1271" s="31" t="str">
        <f t="shared" si="653"/>
        <v>'02.03.02</v>
      </c>
      <c r="E1271" s="32" t="str">
        <f t="shared" si="654"/>
        <v>Фундаментальная информатика и информационные технологии</v>
      </c>
      <c r="F1271" s="33" t="s">
        <v>74</v>
      </c>
      <c r="G1271" s="33" t="s">
        <v>75</v>
      </c>
      <c r="H1271" s="34" t="s">
        <v>317</v>
      </c>
      <c r="I1271" s="34"/>
      <c r="J1271" s="35" t="s">
        <v>367</v>
      </c>
      <c r="K1271" s="36" t="s">
        <v>165</v>
      </c>
      <c r="L1271" s="38">
        <v>9</v>
      </c>
      <c r="M1271" s="37" t="s">
        <v>78</v>
      </c>
      <c r="N1271" s="36">
        <v>2</v>
      </c>
      <c r="O1271" s="36"/>
      <c r="P1271" s="36"/>
      <c r="Q1271" s="37" t="s">
        <v>91</v>
      </c>
      <c r="R1271" s="36"/>
      <c r="S1271" s="36"/>
      <c r="T1271" s="36"/>
      <c r="U1271" s="36"/>
      <c r="V1271" s="36"/>
      <c r="W1271" s="39" t="str">
        <f t="shared" si="655"/>
        <v>НФИбд</v>
      </c>
      <c r="X1271" s="36" t="s">
        <v>366</v>
      </c>
      <c r="Y1271" s="36">
        <v>4</v>
      </c>
      <c r="Z1271" s="36">
        <v>2</v>
      </c>
      <c r="AA1271" s="60">
        <f t="shared" si="656"/>
        <v>47</v>
      </c>
      <c r="AB1271" s="36">
        <v>37</v>
      </c>
      <c r="AC1271" s="36">
        <v>10</v>
      </c>
      <c r="AD1271" s="40">
        <f t="shared" si="685"/>
        <v>47</v>
      </c>
      <c r="AE1271" s="41">
        <f t="shared" si="657"/>
        <v>1</v>
      </c>
      <c r="AF1271" s="41">
        <f t="shared" si="658"/>
        <v>1</v>
      </c>
      <c r="AG1271" s="42" t="s">
        <v>93</v>
      </c>
      <c r="AH1271" s="37" t="s">
        <v>81</v>
      </c>
      <c r="AI1271" s="37" t="s">
        <v>94</v>
      </c>
      <c r="AJ1271" s="43" t="s">
        <v>327</v>
      </c>
      <c r="AK1271" s="37"/>
      <c r="AL1271" s="44">
        <f t="shared" si="659"/>
        <v>18</v>
      </c>
      <c r="AM1271" s="44">
        <f t="shared" si="660"/>
        <v>0</v>
      </c>
      <c r="AN1271" s="44">
        <f t="shared" si="661"/>
        <v>0</v>
      </c>
      <c r="AO1271" s="44">
        <f t="shared" si="662"/>
        <v>0</v>
      </c>
      <c r="AP1271" s="44">
        <f t="shared" si="663"/>
        <v>23.5</v>
      </c>
      <c r="AQ1271" s="44">
        <f t="shared" si="664"/>
        <v>2</v>
      </c>
      <c r="AR1271" s="44">
        <f t="shared" si="665"/>
        <v>1.8</v>
      </c>
      <c r="AS1271" s="44">
        <f t="shared" si="666"/>
        <v>0</v>
      </c>
      <c r="AT1271" s="44">
        <f t="shared" si="667"/>
        <v>0</v>
      </c>
      <c r="AU1271" s="44">
        <f t="shared" si="668"/>
        <v>0</v>
      </c>
      <c r="AV1271" s="44">
        <f>IF(M1271="ПП",РПП*AA1271*(U1271/1.5),IF(M1271="ВП",ВПр*AA1271*(U1271/1.5),IF(M1271="РПА",РПА*AA1271*(U1271/1.5),IF(M1271="КПА",кпа*AA1271*(U1271/1.5),0))))</f>
        <v>0</v>
      </c>
      <c r="AW1271" s="44">
        <f t="shared" si="669"/>
        <v>0</v>
      </c>
      <c r="AX1271" s="44">
        <f t="shared" si="670"/>
        <v>0</v>
      </c>
      <c r="AY1271" s="44">
        <f t="shared" si="671"/>
        <v>0</v>
      </c>
      <c r="AZ1271" s="44">
        <f t="shared" si="672"/>
        <v>0</v>
      </c>
      <c r="BA1271" s="44">
        <f t="shared" si="684"/>
        <v>0</v>
      </c>
      <c r="BB1271" s="44">
        <f t="shared" si="673"/>
        <v>0</v>
      </c>
      <c r="BC1271" s="44">
        <f t="shared" si="674"/>
        <v>0</v>
      </c>
      <c r="BD1271" s="44">
        <f t="shared" si="675"/>
        <v>0</v>
      </c>
      <c r="BE1271" s="45">
        <f t="shared" si="676"/>
        <v>45.3</v>
      </c>
      <c r="BF1271" s="46"/>
      <c r="BG1271" s="47">
        <f t="shared" si="677"/>
        <v>18</v>
      </c>
      <c r="BH1271" s="47">
        <f t="shared" si="678"/>
        <v>1</v>
      </c>
      <c r="BI1271" s="47">
        <f t="shared" si="679"/>
        <v>27.3</v>
      </c>
      <c r="BJ1271" s="48">
        <f t="shared" si="680"/>
        <v>0</v>
      </c>
      <c r="BK1271" s="48">
        <f t="shared" si="681"/>
        <v>0</v>
      </c>
      <c r="BL1271" s="48">
        <f t="shared" si="682"/>
        <v>0</v>
      </c>
    </row>
    <row r="1272" spans="1:64" s="2" customFormat="1" ht="30" customHeight="1">
      <c r="A1272" s="29" t="str">
        <f t="shared" si="651"/>
        <v>Д</v>
      </c>
      <c r="B1272" s="29" t="str">
        <f t="shared" si="652"/>
        <v>Б</v>
      </c>
      <c r="C1272" s="59" t="s">
        <v>256</v>
      </c>
      <c r="D1272" s="31" t="str">
        <f t="shared" si="653"/>
        <v>'02.03.02</v>
      </c>
      <c r="E1272" s="32" t="str">
        <f t="shared" si="654"/>
        <v>Фундаментальная информатика и информационные технологии</v>
      </c>
      <c r="F1272" s="33" t="s">
        <v>74</v>
      </c>
      <c r="G1272" s="33" t="s">
        <v>75</v>
      </c>
      <c r="H1272" s="34" t="s">
        <v>317</v>
      </c>
      <c r="I1272" s="34"/>
      <c r="J1272" s="35" t="s">
        <v>367</v>
      </c>
      <c r="K1272" s="36" t="s">
        <v>165</v>
      </c>
      <c r="L1272" s="38">
        <v>9</v>
      </c>
      <c r="M1272" s="37" t="s">
        <v>84</v>
      </c>
      <c r="N1272" s="36"/>
      <c r="O1272" s="36"/>
      <c r="P1272" s="36">
        <v>4</v>
      </c>
      <c r="Q1272" s="37"/>
      <c r="R1272" s="36"/>
      <c r="S1272" s="36"/>
      <c r="T1272" s="36"/>
      <c r="U1272" s="36"/>
      <c r="V1272" s="36"/>
      <c r="W1272" s="39" t="str">
        <f t="shared" si="655"/>
        <v>НФИбд</v>
      </c>
      <c r="X1272" s="36" t="s">
        <v>160</v>
      </c>
      <c r="Y1272" s="36"/>
      <c r="Z1272" s="36">
        <v>1</v>
      </c>
      <c r="AA1272" s="60">
        <f t="shared" si="656"/>
        <v>24</v>
      </c>
      <c r="AB1272" s="49">
        <v>19</v>
      </c>
      <c r="AC1272" s="49">
        <v>5</v>
      </c>
      <c r="AD1272" s="40">
        <f t="shared" si="685"/>
        <v>24</v>
      </c>
      <c r="AE1272" s="41">
        <f t="shared" si="657"/>
        <v>1</v>
      </c>
      <c r="AF1272" s="41">
        <f t="shared" si="658"/>
        <v>1</v>
      </c>
      <c r="AG1272" s="42" t="s">
        <v>93</v>
      </c>
      <c r="AH1272" s="37" t="s">
        <v>81</v>
      </c>
      <c r="AI1272" s="37" t="s">
        <v>94</v>
      </c>
      <c r="AJ1272" s="43" t="s">
        <v>327</v>
      </c>
      <c r="AK1272" s="37"/>
      <c r="AL1272" s="44">
        <f t="shared" si="659"/>
        <v>0</v>
      </c>
      <c r="AM1272" s="44">
        <f t="shared" si="660"/>
        <v>36</v>
      </c>
      <c r="AN1272" s="44">
        <f t="shared" si="661"/>
        <v>0</v>
      </c>
      <c r="AO1272" s="44">
        <f t="shared" si="662"/>
        <v>0</v>
      </c>
      <c r="AP1272" s="44">
        <f t="shared" si="663"/>
        <v>0</v>
      </c>
      <c r="AQ1272" s="44">
        <f t="shared" si="664"/>
        <v>0</v>
      </c>
      <c r="AR1272" s="44">
        <f t="shared" si="665"/>
        <v>0</v>
      </c>
      <c r="AS1272" s="44">
        <f t="shared" si="666"/>
        <v>0</v>
      </c>
      <c r="AT1272" s="44">
        <f t="shared" si="667"/>
        <v>0</v>
      </c>
      <c r="AU1272" s="44">
        <f t="shared" si="668"/>
        <v>0</v>
      </c>
      <c r="AV1272" s="44">
        <f>IF(M1272="ПП",РПП*AA1272*(U1272/1.5),IF(M1272="ВП",ВПр*AA1272*(U1272/1.5),IF(M1272="РПА",РПА*AA1272*(U1272/1.5),IF(M1272="КПА",кпа*AA1272*(U1272/1.5),0))))</f>
        <v>0</v>
      </c>
      <c r="AW1272" s="44">
        <f t="shared" si="669"/>
        <v>0</v>
      </c>
      <c r="AX1272" s="44">
        <f t="shared" si="670"/>
        <v>0</v>
      </c>
      <c r="AY1272" s="44">
        <f t="shared" si="671"/>
        <v>0</v>
      </c>
      <c r="AZ1272" s="44">
        <f t="shared" si="672"/>
        <v>0</v>
      </c>
      <c r="BA1272" s="44">
        <f t="shared" si="684"/>
        <v>0</v>
      </c>
      <c r="BB1272" s="44">
        <f t="shared" si="673"/>
        <v>0</v>
      </c>
      <c r="BC1272" s="44">
        <f t="shared" si="674"/>
        <v>0</v>
      </c>
      <c r="BD1272" s="44">
        <f t="shared" si="675"/>
        <v>0</v>
      </c>
      <c r="BE1272" s="45">
        <f t="shared" si="676"/>
        <v>36</v>
      </c>
      <c r="BF1272" s="46"/>
      <c r="BG1272" s="47">
        <f t="shared" si="677"/>
        <v>36</v>
      </c>
      <c r="BH1272" s="47">
        <f t="shared" si="678"/>
        <v>2</v>
      </c>
      <c r="BI1272" s="47">
        <f t="shared" si="679"/>
        <v>0</v>
      </c>
      <c r="BJ1272" s="48">
        <f t="shared" si="680"/>
        <v>0</v>
      </c>
      <c r="BK1272" s="48">
        <f t="shared" si="681"/>
        <v>0</v>
      </c>
      <c r="BL1272" s="48">
        <f t="shared" si="682"/>
        <v>0</v>
      </c>
    </row>
    <row r="1273" spans="1:64" s="2" customFormat="1" ht="30" customHeight="1">
      <c r="A1273" s="29" t="str">
        <f t="shared" si="651"/>
        <v>Д</v>
      </c>
      <c r="B1273" s="29" t="str">
        <f t="shared" si="652"/>
        <v>Б</v>
      </c>
      <c r="C1273" s="59" t="s">
        <v>256</v>
      </c>
      <c r="D1273" s="31" t="str">
        <f t="shared" si="653"/>
        <v>'02.03.02</v>
      </c>
      <c r="E1273" s="32" t="str">
        <f t="shared" si="654"/>
        <v>Фундаментальная информатика и информационные технологии</v>
      </c>
      <c r="F1273" s="33" t="s">
        <v>74</v>
      </c>
      <c r="G1273" s="33" t="s">
        <v>75</v>
      </c>
      <c r="H1273" s="34" t="s">
        <v>317</v>
      </c>
      <c r="I1273" s="64"/>
      <c r="J1273" s="65" t="s">
        <v>367</v>
      </c>
      <c r="K1273" s="36" t="s">
        <v>165</v>
      </c>
      <c r="L1273" s="38">
        <v>9</v>
      </c>
      <c r="M1273" s="37" t="s">
        <v>84</v>
      </c>
      <c r="N1273" s="38"/>
      <c r="O1273" s="38"/>
      <c r="P1273" s="38">
        <v>4</v>
      </c>
      <c r="Q1273" s="37"/>
      <c r="R1273" s="38"/>
      <c r="S1273" s="38"/>
      <c r="T1273" s="38"/>
      <c r="U1273" s="38"/>
      <c r="V1273" s="38"/>
      <c r="W1273" s="39" t="str">
        <f t="shared" si="655"/>
        <v>НФИбд</v>
      </c>
      <c r="X1273" s="36" t="s">
        <v>224</v>
      </c>
      <c r="Y1273" s="36"/>
      <c r="Z1273" s="36">
        <v>1</v>
      </c>
      <c r="AA1273" s="60">
        <f t="shared" si="656"/>
        <v>23</v>
      </c>
      <c r="AB1273" s="49">
        <v>18</v>
      </c>
      <c r="AC1273" s="68">
        <v>5</v>
      </c>
      <c r="AD1273" s="40">
        <f t="shared" si="685"/>
        <v>24</v>
      </c>
      <c r="AE1273" s="41">
        <f t="shared" si="657"/>
        <v>0.95833333333333337</v>
      </c>
      <c r="AF1273" s="41">
        <f t="shared" si="658"/>
        <v>0.95833333333333337</v>
      </c>
      <c r="AG1273" s="42" t="s">
        <v>93</v>
      </c>
      <c r="AH1273" s="37" t="s">
        <v>81</v>
      </c>
      <c r="AI1273" s="37" t="s">
        <v>94</v>
      </c>
      <c r="AJ1273" s="43" t="s">
        <v>327</v>
      </c>
      <c r="AK1273" s="37"/>
      <c r="AL1273" s="44">
        <f t="shared" si="659"/>
        <v>0</v>
      </c>
      <c r="AM1273" s="44">
        <f t="shared" si="660"/>
        <v>34.5</v>
      </c>
      <c r="AN1273" s="44">
        <f t="shared" si="661"/>
        <v>0</v>
      </c>
      <c r="AO1273" s="44">
        <f t="shared" si="662"/>
        <v>0</v>
      </c>
      <c r="AP1273" s="44">
        <f t="shared" si="663"/>
        <v>0</v>
      </c>
      <c r="AQ1273" s="44">
        <f t="shared" si="664"/>
        <v>0</v>
      </c>
      <c r="AR1273" s="44">
        <f t="shared" si="665"/>
        <v>0</v>
      </c>
      <c r="AS1273" s="44">
        <f t="shared" si="666"/>
        <v>0</v>
      </c>
      <c r="AT1273" s="44">
        <f t="shared" si="667"/>
        <v>0</v>
      </c>
      <c r="AU1273" s="44">
        <f t="shared" si="668"/>
        <v>0</v>
      </c>
      <c r="AV1273" s="44">
        <f>IF(M1273="ПП",РПП*AA1273*(U1273/1.5),IF(M1273="ВП",ВПр*AA1273*(U1273/1.5),IF(M1273="РПА",РПА*AA1273*(U1273/1.5),IF(M1273="КПА",кпа*AA1273*(U1273/1.5),0))))</f>
        <v>0</v>
      </c>
      <c r="AW1273" s="44">
        <f t="shared" si="669"/>
        <v>0</v>
      </c>
      <c r="AX1273" s="44">
        <f t="shared" si="670"/>
        <v>0</v>
      </c>
      <c r="AY1273" s="44">
        <f t="shared" si="671"/>
        <v>0</v>
      </c>
      <c r="AZ1273" s="44">
        <f t="shared" si="672"/>
        <v>0</v>
      </c>
      <c r="BA1273" s="44">
        <f t="shared" si="684"/>
        <v>0</v>
      </c>
      <c r="BB1273" s="44">
        <f t="shared" si="673"/>
        <v>0</v>
      </c>
      <c r="BC1273" s="44">
        <f t="shared" si="674"/>
        <v>0</v>
      </c>
      <c r="BD1273" s="44">
        <f t="shared" si="675"/>
        <v>0</v>
      </c>
      <c r="BE1273" s="45">
        <f t="shared" si="676"/>
        <v>34.5</v>
      </c>
      <c r="BF1273" s="46"/>
      <c r="BG1273" s="47">
        <f t="shared" si="677"/>
        <v>34.5</v>
      </c>
      <c r="BH1273" s="47">
        <f t="shared" si="678"/>
        <v>2</v>
      </c>
      <c r="BI1273" s="47">
        <f t="shared" si="679"/>
        <v>0</v>
      </c>
      <c r="BJ1273" s="48">
        <f t="shared" si="680"/>
        <v>0</v>
      </c>
      <c r="BK1273" s="48">
        <f t="shared" si="681"/>
        <v>0</v>
      </c>
      <c r="BL1273" s="48">
        <f t="shared" si="682"/>
        <v>0</v>
      </c>
    </row>
    <row r="1274" spans="1:64" s="2" customFormat="1" ht="30" customHeight="1">
      <c r="A1274" s="29" t="str">
        <f t="shared" si="651"/>
        <v>Д</v>
      </c>
      <c r="B1274" s="29" t="str">
        <f t="shared" si="652"/>
        <v>Б</v>
      </c>
      <c r="C1274" s="59" t="s">
        <v>256</v>
      </c>
      <c r="D1274" s="31" t="str">
        <f t="shared" si="653"/>
        <v>'02.03.02</v>
      </c>
      <c r="E1274" s="32" t="str">
        <f t="shared" si="654"/>
        <v>Фундаментальная информатика и информационные технологии</v>
      </c>
      <c r="F1274" s="33" t="s">
        <v>74</v>
      </c>
      <c r="G1274" s="33" t="s">
        <v>129</v>
      </c>
      <c r="H1274" s="34" t="s">
        <v>317</v>
      </c>
      <c r="I1274" s="34" t="s">
        <v>130</v>
      </c>
      <c r="J1274" s="62" t="s">
        <v>368</v>
      </c>
      <c r="K1274" s="36" t="s">
        <v>77</v>
      </c>
      <c r="L1274" s="36">
        <v>9</v>
      </c>
      <c r="M1274" s="37" t="s">
        <v>78</v>
      </c>
      <c r="N1274" s="36">
        <v>2</v>
      </c>
      <c r="O1274" s="36"/>
      <c r="P1274" s="36"/>
      <c r="Q1274" s="37"/>
      <c r="R1274" s="36"/>
      <c r="S1274" s="36"/>
      <c r="T1274" s="36"/>
      <c r="U1274" s="36"/>
      <c r="V1274" s="36"/>
      <c r="W1274" s="39" t="str">
        <f t="shared" si="655"/>
        <v>НФИбд</v>
      </c>
      <c r="X1274" s="36" t="s">
        <v>331</v>
      </c>
      <c r="Y1274" s="36"/>
      <c r="Z1274" s="36">
        <v>2</v>
      </c>
      <c r="AA1274" s="60">
        <f t="shared" si="656"/>
        <v>23</v>
      </c>
      <c r="AB1274" s="54">
        <v>16</v>
      </c>
      <c r="AC1274" s="54">
        <v>7</v>
      </c>
      <c r="AD1274" s="40">
        <f t="shared" si="685"/>
        <v>23</v>
      </c>
      <c r="AE1274" s="41">
        <f t="shared" si="657"/>
        <v>1</v>
      </c>
      <c r="AF1274" s="41">
        <f t="shared" si="658"/>
        <v>1</v>
      </c>
      <c r="AG1274" s="42" t="s">
        <v>93</v>
      </c>
      <c r="AH1274" s="37" t="s">
        <v>111</v>
      </c>
      <c r="AI1274" s="37" t="s">
        <v>94</v>
      </c>
      <c r="AJ1274" s="43" t="s">
        <v>329</v>
      </c>
      <c r="AK1274" s="37"/>
      <c r="AL1274" s="44">
        <f t="shared" si="659"/>
        <v>18</v>
      </c>
      <c r="AM1274" s="44">
        <f t="shared" si="660"/>
        <v>0</v>
      </c>
      <c r="AN1274" s="44">
        <f t="shared" si="661"/>
        <v>0</v>
      </c>
      <c r="AO1274" s="44">
        <f t="shared" si="662"/>
        <v>0</v>
      </c>
      <c r="AP1274" s="44">
        <f t="shared" si="663"/>
        <v>0</v>
      </c>
      <c r="AQ1274" s="44">
        <f t="shared" si="664"/>
        <v>0</v>
      </c>
      <c r="AR1274" s="44">
        <f t="shared" si="665"/>
        <v>1.8</v>
      </c>
      <c r="AS1274" s="44">
        <f t="shared" si="666"/>
        <v>0</v>
      </c>
      <c r="AT1274" s="44">
        <f t="shared" si="667"/>
        <v>0</v>
      </c>
      <c r="AU1274" s="44">
        <f t="shared" si="668"/>
        <v>0</v>
      </c>
      <c r="AV1274" s="44">
        <f>IF(M1274="ПП",РПП*AA1274*(U1274/1.5),IF(M1274="ВП",ВПр*AA1274*(U1274/1.5),IF(M1274="РПА",РПА*AA1274*(U1274/1.5),IF(M1274="КПА",кпа*AA1274*(U1274/1.5),0))))</f>
        <v>0</v>
      </c>
      <c r="AW1274" s="44">
        <f t="shared" si="669"/>
        <v>0</v>
      </c>
      <c r="AX1274" s="44">
        <f t="shared" si="670"/>
        <v>0</v>
      </c>
      <c r="AY1274" s="44">
        <f t="shared" si="671"/>
        <v>0</v>
      </c>
      <c r="AZ1274" s="44">
        <f t="shared" si="672"/>
        <v>0</v>
      </c>
      <c r="BA1274" s="44">
        <f t="shared" si="684"/>
        <v>0</v>
      </c>
      <c r="BB1274" s="44">
        <f t="shared" si="673"/>
        <v>0</v>
      </c>
      <c r="BC1274" s="44">
        <f t="shared" si="674"/>
        <v>0</v>
      </c>
      <c r="BD1274" s="44">
        <f t="shared" si="675"/>
        <v>0</v>
      </c>
      <c r="BE1274" s="45">
        <f t="shared" si="676"/>
        <v>19.8</v>
      </c>
      <c r="BF1274" s="46"/>
      <c r="BG1274" s="47">
        <f t="shared" si="677"/>
        <v>18</v>
      </c>
      <c r="BH1274" s="47">
        <f t="shared" si="678"/>
        <v>1</v>
      </c>
      <c r="BI1274" s="47">
        <f t="shared" si="679"/>
        <v>1.8</v>
      </c>
      <c r="BJ1274" s="48">
        <f t="shared" si="680"/>
        <v>0</v>
      </c>
      <c r="BK1274" s="48">
        <f t="shared" si="681"/>
        <v>0</v>
      </c>
      <c r="BL1274" s="48">
        <f t="shared" si="682"/>
        <v>0</v>
      </c>
    </row>
    <row r="1275" spans="1:64" s="2" customFormat="1" ht="30" customHeight="1">
      <c r="A1275" s="29" t="str">
        <f t="shared" si="651"/>
        <v>Д</v>
      </c>
      <c r="B1275" s="29" t="str">
        <f t="shared" si="652"/>
        <v>Б</v>
      </c>
      <c r="C1275" s="59" t="s">
        <v>256</v>
      </c>
      <c r="D1275" s="31" t="str">
        <f t="shared" si="653"/>
        <v>'02.03.02</v>
      </c>
      <c r="E1275" s="32" t="str">
        <f t="shared" si="654"/>
        <v>Фундаментальная информатика и информационные технологии</v>
      </c>
      <c r="F1275" s="33" t="s">
        <v>74</v>
      </c>
      <c r="G1275" s="33" t="s">
        <v>129</v>
      </c>
      <c r="H1275" s="34" t="s">
        <v>317</v>
      </c>
      <c r="I1275" s="34" t="s">
        <v>130</v>
      </c>
      <c r="J1275" s="62" t="s">
        <v>368</v>
      </c>
      <c r="K1275" s="36" t="s">
        <v>77</v>
      </c>
      <c r="L1275" s="36">
        <v>9</v>
      </c>
      <c r="M1275" s="37" t="s">
        <v>84</v>
      </c>
      <c r="N1275" s="36"/>
      <c r="O1275" s="36"/>
      <c r="P1275" s="36">
        <v>2</v>
      </c>
      <c r="Q1275" s="37" t="s">
        <v>85</v>
      </c>
      <c r="R1275" s="36"/>
      <c r="S1275" s="36"/>
      <c r="T1275" s="36"/>
      <c r="U1275" s="36"/>
      <c r="V1275" s="36"/>
      <c r="W1275" s="39" t="str">
        <f t="shared" si="655"/>
        <v>НФИбд</v>
      </c>
      <c r="X1275" s="36" t="s">
        <v>331</v>
      </c>
      <c r="Y1275" s="36"/>
      <c r="Z1275" s="36">
        <v>2</v>
      </c>
      <c r="AA1275" s="60">
        <f t="shared" si="656"/>
        <v>23</v>
      </c>
      <c r="AB1275" s="53">
        <v>16</v>
      </c>
      <c r="AC1275" s="53">
        <v>7</v>
      </c>
      <c r="AD1275" s="40">
        <f t="shared" si="685"/>
        <v>24</v>
      </c>
      <c r="AE1275" s="41">
        <f t="shared" si="657"/>
        <v>0.95833333333333337</v>
      </c>
      <c r="AF1275" s="41">
        <f t="shared" si="658"/>
        <v>0.95833333333333337</v>
      </c>
      <c r="AG1275" s="42" t="s">
        <v>93</v>
      </c>
      <c r="AH1275" s="37" t="s">
        <v>111</v>
      </c>
      <c r="AI1275" s="37" t="s">
        <v>94</v>
      </c>
      <c r="AJ1275" s="61" t="s">
        <v>329</v>
      </c>
      <c r="AK1275" s="37"/>
      <c r="AL1275" s="44">
        <f t="shared" si="659"/>
        <v>0</v>
      </c>
      <c r="AM1275" s="44">
        <f t="shared" si="660"/>
        <v>17.25</v>
      </c>
      <c r="AN1275" s="44">
        <f t="shared" si="661"/>
        <v>0</v>
      </c>
      <c r="AO1275" s="44">
        <f t="shared" si="662"/>
        <v>0</v>
      </c>
      <c r="AP1275" s="44">
        <f t="shared" si="663"/>
        <v>11.5</v>
      </c>
      <c r="AQ1275" s="44">
        <f t="shared" si="664"/>
        <v>0.95833333333333337</v>
      </c>
      <c r="AR1275" s="44">
        <f t="shared" si="665"/>
        <v>0</v>
      </c>
      <c r="AS1275" s="44">
        <f t="shared" si="666"/>
        <v>0</v>
      </c>
      <c r="AT1275" s="44">
        <f t="shared" si="667"/>
        <v>0</v>
      </c>
      <c r="AU1275" s="44">
        <f t="shared" si="668"/>
        <v>0</v>
      </c>
      <c r="AV1275" s="44">
        <f>IF(M1275="ПП",РПП*AA1275*(U1275/1.5),IF(M1275="ВП",ВПр*AA1275*(U1275/1.5),IF(M1275="РПА",РПА*AA1275*(U1275/1.5),IF(M1275="КПА",кпа*AA1275*(U1275/1.5),0))))</f>
        <v>0</v>
      </c>
      <c r="AW1275" s="44">
        <f t="shared" si="669"/>
        <v>0</v>
      </c>
      <c r="AX1275" s="44">
        <f t="shared" si="670"/>
        <v>0</v>
      </c>
      <c r="AY1275" s="44">
        <f t="shared" si="671"/>
        <v>0</v>
      </c>
      <c r="AZ1275" s="44">
        <f t="shared" si="672"/>
        <v>0</v>
      </c>
      <c r="BA1275" s="44">
        <f t="shared" si="684"/>
        <v>0</v>
      </c>
      <c r="BB1275" s="44">
        <f t="shared" si="673"/>
        <v>0</v>
      </c>
      <c r="BC1275" s="44">
        <f t="shared" si="674"/>
        <v>0</v>
      </c>
      <c r="BD1275" s="44">
        <f t="shared" si="675"/>
        <v>0</v>
      </c>
      <c r="BE1275" s="45">
        <f t="shared" si="676"/>
        <v>29.708333333333332</v>
      </c>
      <c r="BF1275" s="46"/>
      <c r="BG1275" s="47">
        <f t="shared" si="677"/>
        <v>17.25</v>
      </c>
      <c r="BH1275" s="47">
        <f t="shared" si="678"/>
        <v>1</v>
      </c>
      <c r="BI1275" s="47">
        <f t="shared" si="679"/>
        <v>12.458333333333334</v>
      </c>
      <c r="BJ1275" s="48">
        <f t="shared" si="680"/>
        <v>0</v>
      </c>
      <c r="BK1275" s="48">
        <f t="shared" si="681"/>
        <v>0</v>
      </c>
      <c r="BL1275" s="48">
        <f t="shared" si="682"/>
        <v>0</v>
      </c>
    </row>
    <row r="1276" spans="1:64" s="2" customFormat="1" ht="30" customHeight="1">
      <c r="A1276" s="29" t="str">
        <f t="shared" si="651"/>
        <v>Д</v>
      </c>
      <c r="B1276" s="29" t="str">
        <f t="shared" si="652"/>
        <v>Б</v>
      </c>
      <c r="C1276" s="59" t="s">
        <v>256</v>
      </c>
      <c r="D1276" s="31" t="str">
        <f t="shared" si="653"/>
        <v>'02.03.02</v>
      </c>
      <c r="E1276" s="32" t="str">
        <f t="shared" si="654"/>
        <v>Фундаментальная информатика и информационные технологии</v>
      </c>
      <c r="F1276" s="33" t="s">
        <v>74</v>
      </c>
      <c r="G1276" s="33" t="s">
        <v>129</v>
      </c>
      <c r="H1276" s="34" t="s">
        <v>317</v>
      </c>
      <c r="I1276" s="34" t="s">
        <v>130</v>
      </c>
      <c r="J1276" s="62" t="s">
        <v>333</v>
      </c>
      <c r="K1276" s="36" t="s">
        <v>142</v>
      </c>
      <c r="L1276" s="36">
        <v>9</v>
      </c>
      <c r="M1276" s="37" t="s">
        <v>78</v>
      </c>
      <c r="N1276" s="36">
        <v>2</v>
      </c>
      <c r="O1276" s="36"/>
      <c r="P1276" s="36"/>
      <c r="Q1276" s="37"/>
      <c r="R1276" s="36"/>
      <c r="S1276" s="36"/>
      <c r="T1276" s="36"/>
      <c r="U1276" s="36"/>
      <c r="V1276" s="36"/>
      <c r="W1276" s="39" t="str">
        <f t="shared" si="655"/>
        <v>НФИбд</v>
      </c>
      <c r="X1276" s="36" t="s">
        <v>331</v>
      </c>
      <c r="Y1276" s="36"/>
      <c r="Z1276" s="36">
        <v>2</v>
      </c>
      <c r="AA1276" s="60">
        <f t="shared" si="656"/>
        <v>23</v>
      </c>
      <c r="AB1276" s="54">
        <v>16</v>
      </c>
      <c r="AC1276" s="54">
        <v>7</v>
      </c>
      <c r="AD1276" s="40">
        <f t="shared" si="685"/>
        <v>23</v>
      </c>
      <c r="AE1276" s="41">
        <f t="shared" si="657"/>
        <v>1</v>
      </c>
      <c r="AF1276" s="41">
        <f t="shared" si="658"/>
        <v>1</v>
      </c>
      <c r="AG1276" s="42" t="s">
        <v>93</v>
      </c>
      <c r="AH1276" s="37" t="s">
        <v>81</v>
      </c>
      <c r="AI1276" s="37" t="s">
        <v>82</v>
      </c>
      <c r="AJ1276" s="43" t="s">
        <v>325</v>
      </c>
      <c r="AK1276" s="37"/>
      <c r="AL1276" s="44">
        <f t="shared" si="659"/>
        <v>18</v>
      </c>
      <c r="AM1276" s="44">
        <f t="shared" si="660"/>
        <v>0</v>
      </c>
      <c r="AN1276" s="44">
        <f t="shared" si="661"/>
        <v>0</v>
      </c>
      <c r="AO1276" s="44">
        <f t="shared" si="662"/>
        <v>0</v>
      </c>
      <c r="AP1276" s="44">
        <f t="shared" si="663"/>
        <v>0</v>
      </c>
      <c r="AQ1276" s="44">
        <f t="shared" si="664"/>
        <v>0</v>
      </c>
      <c r="AR1276" s="44">
        <f t="shared" si="665"/>
        <v>1.8</v>
      </c>
      <c r="AS1276" s="44">
        <f t="shared" si="666"/>
        <v>0</v>
      </c>
      <c r="AT1276" s="44">
        <f t="shared" si="667"/>
        <v>0</v>
      </c>
      <c r="AU1276" s="44">
        <f t="shared" si="668"/>
        <v>0</v>
      </c>
      <c r="AV1276" s="44">
        <f>IF(M1276="ПП",РПП*AA1276*(U1276/1.5),IF(M1276="ВП",ВПр*AA1276*(U1276/1.5),IF(M1276="РПА",РПА*AA1276*(U1276/1.5),IF(M1276="КПА",кпа*AA1276*(U1276/1.5),0))))</f>
        <v>0</v>
      </c>
      <c r="AW1276" s="44">
        <f t="shared" si="669"/>
        <v>0</v>
      </c>
      <c r="AX1276" s="44">
        <f t="shared" si="670"/>
        <v>0</v>
      </c>
      <c r="AY1276" s="44">
        <f t="shared" si="671"/>
        <v>0</v>
      </c>
      <c r="AZ1276" s="44">
        <f t="shared" si="672"/>
        <v>0</v>
      </c>
      <c r="BA1276" s="44">
        <f t="shared" si="684"/>
        <v>0</v>
      </c>
      <c r="BB1276" s="44">
        <f t="shared" si="673"/>
        <v>0</v>
      </c>
      <c r="BC1276" s="44">
        <f t="shared" si="674"/>
        <v>0</v>
      </c>
      <c r="BD1276" s="44">
        <f t="shared" si="675"/>
        <v>0</v>
      </c>
      <c r="BE1276" s="45">
        <f t="shared" si="676"/>
        <v>19.8</v>
      </c>
      <c r="BF1276" s="46"/>
      <c r="BG1276" s="47">
        <f t="shared" si="677"/>
        <v>18</v>
      </c>
      <c r="BH1276" s="47">
        <f t="shared" si="678"/>
        <v>1</v>
      </c>
      <c r="BI1276" s="47">
        <f t="shared" si="679"/>
        <v>1.8</v>
      </c>
      <c r="BJ1276" s="48">
        <f t="shared" si="680"/>
        <v>0</v>
      </c>
      <c r="BK1276" s="48">
        <f t="shared" si="681"/>
        <v>0</v>
      </c>
      <c r="BL1276" s="48">
        <f t="shared" si="682"/>
        <v>0</v>
      </c>
    </row>
    <row r="1277" spans="1:64" s="2" customFormat="1" ht="30" customHeight="1">
      <c r="A1277" s="29" t="str">
        <f t="shared" si="651"/>
        <v>Д</v>
      </c>
      <c r="B1277" s="29" t="str">
        <f t="shared" si="652"/>
        <v>Б</v>
      </c>
      <c r="C1277" s="59" t="s">
        <v>256</v>
      </c>
      <c r="D1277" s="31" t="str">
        <f t="shared" si="653"/>
        <v>'02.03.02</v>
      </c>
      <c r="E1277" s="32" t="str">
        <f t="shared" si="654"/>
        <v>Фундаментальная информатика и информационные технологии</v>
      </c>
      <c r="F1277" s="33" t="s">
        <v>74</v>
      </c>
      <c r="G1277" s="33" t="s">
        <v>129</v>
      </c>
      <c r="H1277" s="34" t="s">
        <v>317</v>
      </c>
      <c r="I1277" s="34" t="s">
        <v>130</v>
      </c>
      <c r="J1277" s="62" t="s">
        <v>333</v>
      </c>
      <c r="K1277" s="36" t="s">
        <v>142</v>
      </c>
      <c r="L1277" s="36">
        <v>9</v>
      </c>
      <c r="M1277" s="37" t="s">
        <v>108</v>
      </c>
      <c r="N1277" s="36"/>
      <c r="O1277" s="36">
        <v>4</v>
      </c>
      <c r="P1277" s="36"/>
      <c r="Q1277" s="37" t="s">
        <v>85</v>
      </c>
      <c r="R1277" s="36"/>
      <c r="S1277" s="36"/>
      <c r="T1277" s="36"/>
      <c r="U1277" s="36"/>
      <c r="V1277" s="36"/>
      <c r="W1277" s="39" t="str">
        <f t="shared" si="655"/>
        <v>НФИбд</v>
      </c>
      <c r="X1277" s="36" t="s">
        <v>331</v>
      </c>
      <c r="Y1277" s="36">
        <v>1</v>
      </c>
      <c r="Z1277" s="36">
        <v>1</v>
      </c>
      <c r="AA1277" s="60">
        <f t="shared" si="656"/>
        <v>12</v>
      </c>
      <c r="AB1277" s="53">
        <v>8</v>
      </c>
      <c r="AC1277" s="53">
        <v>4</v>
      </c>
      <c r="AD1277" s="40">
        <f t="shared" si="685"/>
        <v>12</v>
      </c>
      <c r="AE1277" s="41">
        <f t="shared" si="657"/>
        <v>1</v>
      </c>
      <c r="AF1277" s="41">
        <f t="shared" si="658"/>
        <v>1</v>
      </c>
      <c r="AG1277" s="42" t="s">
        <v>93</v>
      </c>
      <c r="AH1277" s="37" t="s">
        <v>81</v>
      </c>
      <c r="AI1277" s="37" t="s">
        <v>82</v>
      </c>
      <c r="AJ1277" s="43" t="s">
        <v>325</v>
      </c>
      <c r="AK1277" s="37"/>
      <c r="AL1277" s="44">
        <f t="shared" si="659"/>
        <v>0</v>
      </c>
      <c r="AM1277" s="44">
        <f t="shared" si="660"/>
        <v>0</v>
      </c>
      <c r="AN1277" s="44">
        <f t="shared" si="661"/>
        <v>36</v>
      </c>
      <c r="AO1277" s="44">
        <f t="shared" si="662"/>
        <v>0</v>
      </c>
      <c r="AP1277" s="44">
        <f t="shared" si="663"/>
        <v>6</v>
      </c>
      <c r="AQ1277" s="44">
        <f t="shared" si="664"/>
        <v>1</v>
      </c>
      <c r="AR1277" s="44">
        <f t="shared" si="665"/>
        <v>0</v>
      </c>
      <c r="AS1277" s="44">
        <f t="shared" si="666"/>
        <v>0</v>
      </c>
      <c r="AT1277" s="44">
        <f t="shared" si="667"/>
        <v>0</v>
      </c>
      <c r="AU1277" s="44">
        <f t="shared" si="668"/>
        <v>0</v>
      </c>
      <c r="AV1277" s="44">
        <f>IF(M1277="ПП",РПП*AA1277*(U1277/1.5),IF(M1277="ВП",ВПр*AA1277*(U1277/1.5),IF(M1277="РПА",РПА*AA1277*(U1277/1.5),IF(M1277="КПА",кпа*AA1277*(U1277/1.5),0))))</f>
        <v>0</v>
      </c>
      <c r="AW1277" s="44">
        <f t="shared" si="669"/>
        <v>0</v>
      </c>
      <c r="AX1277" s="44">
        <f t="shared" si="670"/>
        <v>0</v>
      </c>
      <c r="AY1277" s="44">
        <f t="shared" si="671"/>
        <v>0</v>
      </c>
      <c r="AZ1277" s="44">
        <f t="shared" si="672"/>
        <v>0</v>
      </c>
      <c r="BA1277" s="44">
        <f t="shared" si="684"/>
        <v>0</v>
      </c>
      <c r="BB1277" s="44">
        <f t="shared" si="673"/>
        <v>0</v>
      </c>
      <c r="BC1277" s="44">
        <f t="shared" si="674"/>
        <v>0</v>
      </c>
      <c r="BD1277" s="44">
        <f t="shared" si="675"/>
        <v>0</v>
      </c>
      <c r="BE1277" s="45">
        <f t="shared" si="676"/>
        <v>43</v>
      </c>
      <c r="BF1277" s="46"/>
      <c r="BG1277" s="47">
        <f t="shared" si="677"/>
        <v>36</v>
      </c>
      <c r="BH1277" s="47">
        <f t="shared" si="678"/>
        <v>2</v>
      </c>
      <c r="BI1277" s="47">
        <f t="shared" si="679"/>
        <v>7</v>
      </c>
      <c r="BJ1277" s="48">
        <f t="shared" si="680"/>
        <v>0</v>
      </c>
      <c r="BK1277" s="48">
        <f t="shared" si="681"/>
        <v>0</v>
      </c>
      <c r="BL1277" s="48">
        <f t="shared" si="682"/>
        <v>0</v>
      </c>
    </row>
    <row r="1278" spans="1:64" s="2" customFormat="1" ht="30" customHeight="1">
      <c r="A1278" s="29" t="str">
        <f t="shared" si="651"/>
        <v>Д</v>
      </c>
      <c r="B1278" s="29" t="str">
        <f t="shared" si="652"/>
        <v>Б</v>
      </c>
      <c r="C1278" s="59" t="s">
        <v>256</v>
      </c>
      <c r="D1278" s="31" t="str">
        <f t="shared" si="653"/>
        <v>'02.03.02</v>
      </c>
      <c r="E1278" s="32" t="str">
        <f t="shared" si="654"/>
        <v>Фундаментальная информатика и информационные технологии</v>
      </c>
      <c r="F1278" s="33" t="s">
        <v>74</v>
      </c>
      <c r="G1278" s="33" t="s">
        <v>129</v>
      </c>
      <c r="H1278" s="34" t="s">
        <v>317</v>
      </c>
      <c r="I1278" s="34" t="s">
        <v>130</v>
      </c>
      <c r="J1278" s="62" t="s">
        <v>333</v>
      </c>
      <c r="K1278" s="36" t="s">
        <v>142</v>
      </c>
      <c r="L1278" s="36">
        <v>9</v>
      </c>
      <c r="M1278" s="37" t="s">
        <v>108</v>
      </c>
      <c r="N1278" s="36"/>
      <c r="O1278" s="36">
        <v>4</v>
      </c>
      <c r="P1278" s="36"/>
      <c r="Q1278" s="37" t="s">
        <v>85</v>
      </c>
      <c r="R1278" s="36"/>
      <c r="S1278" s="36"/>
      <c r="T1278" s="36"/>
      <c r="U1278" s="36"/>
      <c r="V1278" s="36"/>
      <c r="W1278" s="39" t="str">
        <f t="shared" si="655"/>
        <v>НФИбд</v>
      </c>
      <c r="X1278" s="36" t="s">
        <v>331</v>
      </c>
      <c r="Y1278" s="36">
        <v>1</v>
      </c>
      <c r="Z1278" s="36">
        <v>1</v>
      </c>
      <c r="AA1278" s="60">
        <f t="shared" si="656"/>
        <v>11</v>
      </c>
      <c r="AB1278" s="53">
        <v>8</v>
      </c>
      <c r="AC1278" s="53">
        <v>3</v>
      </c>
      <c r="AD1278" s="40">
        <f t="shared" si="685"/>
        <v>12</v>
      </c>
      <c r="AE1278" s="41">
        <f t="shared" si="657"/>
        <v>0.91666666666666663</v>
      </c>
      <c r="AF1278" s="41">
        <f t="shared" si="658"/>
        <v>0.91666666666666663</v>
      </c>
      <c r="AG1278" s="42" t="s">
        <v>93</v>
      </c>
      <c r="AH1278" s="37" t="s">
        <v>81</v>
      </c>
      <c r="AI1278" s="37" t="s">
        <v>82</v>
      </c>
      <c r="AJ1278" s="43" t="s">
        <v>325</v>
      </c>
      <c r="AK1278" s="37"/>
      <c r="AL1278" s="44">
        <f t="shared" si="659"/>
        <v>0</v>
      </c>
      <c r="AM1278" s="44">
        <f t="shared" si="660"/>
        <v>0</v>
      </c>
      <c r="AN1278" s="44">
        <f t="shared" si="661"/>
        <v>33</v>
      </c>
      <c r="AO1278" s="44">
        <f t="shared" si="662"/>
        <v>0</v>
      </c>
      <c r="AP1278" s="44">
        <f t="shared" si="663"/>
        <v>5.5</v>
      </c>
      <c r="AQ1278" s="44">
        <f t="shared" si="664"/>
        <v>1</v>
      </c>
      <c r="AR1278" s="44">
        <f t="shared" si="665"/>
        <v>0</v>
      </c>
      <c r="AS1278" s="44">
        <f t="shared" si="666"/>
        <v>0</v>
      </c>
      <c r="AT1278" s="44">
        <f t="shared" si="667"/>
        <v>0</v>
      </c>
      <c r="AU1278" s="44">
        <f t="shared" si="668"/>
        <v>0</v>
      </c>
      <c r="AV1278" s="44">
        <f>IF(M1278="ПП",РПП*AA1278*(U1278/1.5),IF(M1278="ВП",ВПр*AA1278*(U1278/1.5),IF(M1278="РПА",РПА*AA1278*(U1278/1.5),IF(M1278="КПА",кпа*AA1278*(U1278/1.5),0))))</f>
        <v>0</v>
      </c>
      <c r="AW1278" s="44">
        <f t="shared" si="669"/>
        <v>0</v>
      </c>
      <c r="AX1278" s="44">
        <f t="shared" si="670"/>
        <v>0</v>
      </c>
      <c r="AY1278" s="44">
        <f t="shared" si="671"/>
        <v>0</v>
      </c>
      <c r="AZ1278" s="44">
        <f t="shared" si="672"/>
        <v>0</v>
      </c>
      <c r="BA1278" s="44">
        <f t="shared" si="684"/>
        <v>0</v>
      </c>
      <c r="BB1278" s="44">
        <f t="shared" si="673"/>
        <v>0</v>
      </c>
      <c r="BC1278" s="44">
        <f t="shared" si="674"/>
        <v>0</v>
      </c>
      <c r="BD1278" s="44">
        <f t="shared" si="675"/>
        <v>0</v>
      </c>
      <c r="BE1278" s="45">
        <f t="shared" si="676"/>
        <v>39.5</v>
      </c>
      <c r="BF1278" s="46"/>
      <c r="BG1278" s="47">
        <f t="shared" si="677"/>
        <v>33</v>
      </c>
      <c r="BH1278" s="47">
        <f t="shared" si="678"/>
        <v>2</v>
      </c>
      <c r="BI1278" s="47">
        <f t="shared" si="679"/>
        <v>6.5</v>
      </c>
      <c r="BJ1278" s="48">
        <f t="shared" si="680"/>
        <v>0</v>
      </c>
      <c r="BK1278" s="48">
        <f t="shared" si="681"/>
        <v>0</v>
      </c>
      <c r="BL1278" s="48">
        <f t="shared" si="682"/>
        <v>0</v>
      </c>
    </row>
    <row r="1279" spans="1:64" s="2" customFormat="1" ht="30" customHeight="1">
      <c r="A1279" s="29" t="str">
        <f t="shared" si="651"/>
        <v>Д</v>
      </c>
      <c r="B1279" s="29" t="str">
        <f t="shared" si="652"/>
        <v>Б</v>
      </c>
      <c r="C1279" s="59" t="s">
        <v>256</v>
      </c>
      <c r="D1279" s="31" t="str">
        <f t="shared" si="653"/>
        <v>'02.03.02</v>
      </c>
      <c r="E1279" s="32" t="str">
        <f t="shared" si="654"/>
        <v>Фундаментальная информатика и информационные технологии</v>
      </c>
      <c r="F1279" s="33" t="s">
        <v>74</v>
      </c>
      <c r="G1279" s="33" t="s">
        <v>129</v>
      </c>
      <c r="H1279" s="34" t="s">
        <v>317</v>
      </c>
      <c r="I1279" s="34" t="s">
        <v>246</v>
      </c>
      <c r="J1279" s="62" t="s">
        <v>336</v>
      </c>
      <c r="K1279" s="36" t="s">
        <v>77</v>
      </c>
      <c r="L1279" s="36">
        <v>9</v>
      </c>
      <c r="M1279" s="37" t="s">
        <v>78</v>
      </c>
      <c r="N1279" s="36">
        <v>2</v>
      </c>
      <c r="O1279" s="36"/>
      <c r="P1279" s="36"/>
      <c r="Q1279" s="37"/>
      <c r="R1279" s="36"/>
      <c r="S1279" s="36"/>
      <c r="T1279" s="36"/>
      <c r="U1279" s="36"/>
      <c r="V1279" s="36"/>
      <c r="W1279" s="39" t="str">
        <f t="shared" si="655"/>
        <v>НФИбд</v>
      </c>
      <c r="X1279" s="36" t="s">
        <v>331</v>
      </c>
      <c r="Y1279" s="36">
        <v>1</v>
      </c>
      <c r="Z1279" s="36">
        <v>1</v>
      </c>
      <c r="AA1279" s="60">
        <f t="shared" si="656"/>
        <v>12</v>
      </c>
      <c r="AB1279" s="54">
        <v>8</v>
      </c>
      <c r="AC1279" s="54">
        <v>4</v>
      </c>
      <c r="AD1279" s="40">
        <f t="shared" si="685"/>
        <v>12</v>
      </c>
      <c r="AE1279" s="41">
        <f t="shared" si="657"/>
        <v>1</v>
      </c>
      <c r="AF1279" s="41">
        <f t="shared" si="658"/>
        <v>1</v>
      </c>
      <c r="AG1279" s="42" t="s">
        <v>93</v>
      </c>
      <c r="AH1279" s="37" t="s">
        <v>100</v>
      </c>
      <c r="AI1279" s="37" t="s">
        <v>82</v>
      </c>
      <c r="AJ1279" s="61" t="s">
        <v>337</v>
      </c>
      <c r="AK1279" s="37"/>
      <c r="AL1279" s="44">
        <f t="shared" si="659"/>
        <v>18</v>
      </c>
      <c r="AM1279" s="44">
        <f t="shared" si="660"/>
        <v>0</v>
      </c>
      <c r="AN1279" s="44">
        <f t="shared" si="661"/>
        <v>0</v>
      </c>
      <c r="AO1279" s="44">
        <f t="shared" si="662"/>
        <v>0</v>
      </c>
      <c r="AP1279" s="44">
        <f t="shared" si="663"/>
        <v>0</v>
      </c>
      <c r="AQ1279" s="44">
        <f t="shared" si="664"/>
        <v>0</v>
      </c>
      <c r="AR1279" s="44">
        <f t="shared" si="665"/>
        <v>0.9</v>
      </c>
      <c r="AS1279" s="44">
        <f t="shared" si="666"/>
        <v>0</v>
      </c>
      <c r="AT1279" s="44">
        <f t="shared" si="667"/>
        <v>0</v>
      </c>
      <c r="AU1279" s="44">
        <f t="shared" si="668"/>
        <v>0</v>
      </c>
      <c r="AV1279" s="44">
        <f>IF(M1279="ПП",РПП*AA1279*(U1279/1.5),IF(M1279="ВП",ВПр*AA1279*(U1279/1.5),IF(M1279="РПА",РПА*AA1279*(U1279/1.5),IF(M1279="КПА",кпа*AA1279*(U1279/1.5),0))))</f>
        <v>0</v>
      </c>
      <c r="AW1279" s="44">
        <f t="shared" si="669"/>
        <v>0</v>
      </c>
      <c r="AX1279" s="44">
        <f t="shared" si="670"/>
        <v>0</v>
      </c>
      <c r="AY1279" s="44">
        <f t="shared" si="671"/>
        <v>0</v>
      </c>
      <c r="AZ1279" s="44">
        <f t="shared" si="672"/>
        <v>0</v>
      </c>
      <c r="BA1279" s="44">
        <f t="shared" si="684"/>
        <v>0</v>
      </c>
      <c r="BB1279" s="44">
        <f t="shared" si="673"/>
        <v>0</v>
      </c>
      <c r="BC1279" s="44">
        <f t="shared" si="674"/>
        <v>0</v>
      </c>
      <c r="BD1279" s="44">
        <f t="shared" si="675"/>
        <v>0</v>
      </c>
      <c r="BE1279" s="45">
        <f t="shared" si="676"/>
        <v>18.899999999999999</v>
      </c>
      <c r="BF1279" s="46"/>
      <c r="BG1279" s="47">
        <f t="shared" si="677"/>
        <v>18</v>
      </c>
      <c r="BH1279" s="47">
        <f t="shared" si="678"/>
        <v>1</v>
      </c>
      <c r="BI1279" s="47">
        <f t="shared" si="679"/>
        <v>0.9</v>
      </c>
      <c r="BJ1279" s="48">
        <f t="shared" si="680"/>
        <v>0</v>
      </c>
      <c r="BK1279" s="48">
        <f t="shared" si="681"/>
        <v>0</v>
      </c>
      <c r="BL1279" s="48">
        <f t="shared" si="682"/>
        <v>0</v>
      </c>
    </row>
    <row r="1280" spans="1:64" s="2" customFormat="1" ht="30" customHeight="1">
      <c r="A1280" s="29" t="str">
        <f t="shared" si="651"/>
        <v>Д</v>
      </c>
      <c r="B1280" s="29" t="str">
        <f t="shared" si="652"/>
        <v>Б</v>
      </c>
      <c r="C1280" s="59" t="s">
        <v>256</v>
      </c>
      <c r="D1280" s="31" t="str">
        <f t="shared" si="653"/>
        <v>'02.03.02</v>
      </c>
      <c r="E1280" s="32" t="str">
        <f t="shared" si="654"/>
        <v>Фундаментальная информатика и информационные технологии</v>
      </c>
      <c r="F1280" s="33" t="s">
        <v>74</v>
      </c>
      <c r="G1280" s="33" t="s">
        <v>129</v>
      </c>
      <c r="H1280" s="34" t="s">
        <v>317</v>
      </c>
      <c r="I1280" s="34" t="s">
        <v>246</v>
      </c>
      <c r="J1280" s="62" t="s">
        <v>336</v>
      </c>
      <c r="K1280" s="36" t="s">
        <v>77</v>
      </c>
      <c r="L1280" s="36">
        <v>9</v>
      </c>
      <c r="M1280" s="37" t="s">
        <v>84</v>
      </c>
      <c r="N1280" s="36"/>
      <c r="O1280" s="36"/>
      <c r="P1280" s="36">
        <v>2</v>
      </c>
      <c r="Q1280" s="37" t="s">
        <v>85</v>
      </c>
      <c r="R1280" s="36"/>
      <c r="S1280" s="36"/>
      <c r="T1280" s="36"/>
      <c r="U1280" s="36"/>
      <c r="V1280" s="36"/>
      <c r="W1280" s="39" t="str">
        <f t="shared" si="655"/>
        <v>НФИбд</v>
      </c>
      <c r="X1280" s="36" t="s">
        <v>331</v>
      </c>
      <c r="Y1280" s="36">
        <v>1</v>
      </c>
      <c r="Z1280" s="36">
        <v>1</v>
      </c>
      <c r="AA1280" s="60">
        <f t="shared" si="656"/>
        <v>12</v>
      </c>
      <c r="AB1280" s="53">
        <v>8</v>
      </c>
      <c r="AC1280" s="53">
        <v>4</v>
      </c>
      <c r="AD1280" s="40">
        <f t="shared" si="685"/>
        <v>24</v>
      </c>
      <c r="AE1280" s="41">
        <f t="shared" si="657"/>
        <v>0.5</v>
      </c>
      <c r="AF1280" s="41">
        <f t="shared" si="658"/>
        <v>0.5</v>
      </c>
      <c r="AG1280" s="42" t="s">
        <v>93</v>
      </c>
      <c r="AH1280" s="37" t="s">
        <v>100</v>
      </c>
      <c r="AI1280" s="37" t="s">
        <v>82</v>
      </c>
      <c r="AJ1280" s="61" t="s">
        <v>337</v>
      </c>
      <c r="AK1280" s="37"/>
      <c r="AL1280" s="44">
        <f t="shared" si="659"/>
        <v>0</v>
      </c>
      <c r="AM1280" s="44">
        <f t="shared" si="660"/>
        <v>9</v>
      </c>
      <c r="AN1280" s="44">
        <f t="shared" si="661"/>
        <v>0</v>
      </c>
      <c r="AO1280" s="44">
        <f t="shared" si="662"/>
        <v>0</v>
      </c>
      <c r="AP1280" s="44">
        <f t="shared" si="663"/>
        <v>6</v>
      </c>
      <c r="AQ1280" s="44">
        <f t="shared" si="664"/>
        <v>0.5</v>
      </c>
      <c r="AR1280" s="44">
        <f t="shared" si="665"/>
        <v>0</v>
      </c>
      <c r="AS1280" s="44">
        <f t="shared" si="666"/>
        <v>0</v>
      </c>
      <c r="AT1280" s="44">
        <f t="shared" si="667"/>
        <v>0</v>
      </c>
      <c r="AU1280" s="44">
        <f t="shared" si="668"/>
        <v>0</v>
      </c>
      <c r="AV1280" s="44">
        <f>IF(M1280="ПП",РПП*AA1280*(U1280/1.5),IF(M1280="ВП",ВПр*AA1280*(U1280/1.5),IF(M1280="РПА",РПА*AA1280*(U1280/1.5),IF(M1280="КПА",кпа*AA1280*(U1280/1.5),0))))</f>
        <v>0</v>
      </c>
      <c r="AW1280" s="44">
        <f t="shared" si="669"/>
        <v>0</v>
      </c>
      <c r="AX1280" s="44">
        <f t="shared" si="670"/>
        <v>0</v>
      </c>
      <c r="AY1280" s="44">
        <f t="shared" si="671"/>
        <v>0</v>
      </c>
      <c r="AZ1280" s="44">
        <f t="shared" si="672"/>
        <v>0</v>
      </c>
      <c r="BA1280" s="44">
        <f t="shared" si="684"/>
        <v>0</v>
      </c>
      <c r="BB1280" s="44">
        <f t="shared" si="673"/>
        <v>0</v>
      </c>
      <c r="BC1280" s="44">
        <f t="shared" si="674"/>
        <v>0</v>
      </c>
      <c r="BD1280" s="44">
        <f t="shared" si="675"/>
        <v>0</v>
      </c>
      <c r="BE1280" s="45">
        <f t="shared" si="676"/>
        <v>15.5</v>
      </c>
      <c r="BF1280" s="46"/>
      <c r="BG1280" s="47">
        <f t="shared" si="677"/>
        <v>9</v>
      </c>
      <c r="BH1280" s="47">
        <f t="shared" si="678"/>
        <v>1</v>
      </c>
      <c r="BI1280" s="47">
        <f t="shared" si="679"/>
        <v>6.5</v>
      </c>
      <c r="BJ1280" s="48">
        <f t="shared" si="680"/>
        <v>0</v>
      </c>
      <c r="BK1280" s="48">
        <f t="shared" si="681"/>
        <v>0</v>
      </c>
      <c r="BL1280" s="48">
        <f t="shared" si="682"/>
        <v>0</v>
      </c>
    </row>
    <row r="1281" spans="1:64" s="2" customFormat="1" ht="30" customHeight="1">
      <c r="A1281" s="29" t="str">
        <f t="shared" si="651"/>
        <v>Д</v>
      </c>
      <c r="B1281" s="29" t="str">
        <f t="shared" si="652"/>
        <v>Б</v>
      </c>
      <c r="C1281" s="59" t="s">
        <v>256</v>
      </c>
      <c r="D1281" s="31" t="str">
        <f t="shared" si="653"/>
        <v>'02.03.02</v>
      </c>
      <c r="E1281" s="32" t="str">
        <f t="shared" si="654"/>
        <v>Фундаментальная информатика и информационные технологии</v>
      </c>
      <c r="F1281" s="33" t="s">
        <v>74</v>
      </c>
      <c r="G1281" s="33" t="s">
        <v>129</v>
      </c>
      <c r="H1281" s="34" t="s">
        <v>317</v>
      </c>
      <c r="I1281" s="34" t="s">
        <v>246</v>
      </c>
      <c r="J1281" s="62" t="s">
        <v>369</v>
      </c>
      <c r="K1281" s="36" t="s">
        <v>142</v>
      </c>
      <c r="L1281" s="36">
        <v>9</v>
      </c>
      <c r="M1281" s="37" t="s">
        <v>78</v>
      </c>
      <c r="N1281" s="36">
        <v>2</v>
      </c>
      <c r="O1281" s="36"/>
      <c r="P1281" s="36"/>
      <c r="Q1281" s="37" t="s">
        <v>91</v>
      </c>
      <c r="R1281" s="36"/>
      <c r="S1281" s="36"/>
      <c r="T1281" s="36"/>
      <c r="U1281" s="36"/>
      <c r="V1281" s="36"/>
      <c r="W1281" s="39" t="str">
        <f t="shared" si="655"/>
        <v>НФИбд</v>
      </c>
      <c r="X1281" s="36" t="s">
        <v>331</v>
      </c>
      <c r="Y1281" s="36">
        <v>1</v>
      </c>
      <c r="Z1281" s="36">
        <v>1</v>
      </c>
      <c r="AA1281" s="60">
        <f t="shared" si="656"/>
        <v>12</v>
      </c>
      <c r="AB1281" s="54">
        <v>8</v>
      </c>
      <c r="AC1281" s="54">
        <v>4</v>
      </c>
      <c r="AD1281" s="40">
        <f t="shared" si="685"/>
        <v>12</v>
      </c>
      <c r="AE1281" s="41">
        <f t="shared" si="657"/>
        <v>1</v>
      </c>
      <c r="AF1281" s="41">
        <f t="shared" si="658"/>
        <v>1</v>
      </c>
      <c r="AG1281" s="42" t="s">
        <v>93</v>
      </c>
      <c r="AH1281" s="37" t="s">
        <v>81</v>
      </c>
      <c r="AI1281" s="37" t="s">
        <v>82</v>
      </c>
      <c r="AJ1281" s="51" t="s">
        <v>350</v>
      </c>
      <c r="AK1281" s="37"/>
      <c r="AL1281" s="44">
        <f t="shared" si="659"/>
        <v>18</v>
      </c>
      <c r="AM1281" s="44">
        <f t="shared" si="660"/>
        <v>0</v>
      </c>
      <c r="AN1281" s="44">
        <f t="shared" si="661"/>
        <v>0</v>
      </c>
      <c r="AO1281" s="44">
        <f t="shared" si="662"/>
        <v>0</v>
      </c>
      <c r="AP1281" s="44">
        <f t="shared" si="663"/>
        <v>6</v>
      </c>
      <c r="AQ1281" s="44">
        <f t="shared" si="664"/>
        <v>1</v>
      </c>
      <c r="AR1281" s="44">
        <f t="shared" si="665"/>
        <v>0.9</v>
      </c>
      <c r="AS1281" s="44">
        <f t="shared" si="666"/>
        <v>0</v>
      </c>
      <c r="AT1281" s="44">
        <f t="shared" si="667"/>
        <v>0</v>
      </c>
      <c r="AU1281" s="44">
        <f t="shared" si="668"/>
        <v>0</v>
      </c>
      <c r="AV1281" s="44">
        <f>IF(M1281="ПП",РПП*AA1281*(U1281/1.5),IF(M1281="ВП",ВПр*AA1281*(U1281/1.5),IF(M1281="РПА",РПА*AA1281*(U1281/1.5),IF(M1281="КПА",кпа*AA1281*(U1281/1.5),0))))</f>
        <v>0</v>
      </c>
      <c r="AW1281" s="44">
        <f t="shared" si="669"/>
        <v>0</v>
      </c>
      <c r="AX1281" s="44">
        <f t="shared" si="670"/>
        <v>0</v>
      </c>
      <c r="AY1281" s="44">
        <f t="shared" si="671"/>
        <v>0</v>
      </c>
      <c r="AZ1281" s="44">
        <f t="shared" si="672"/>
        <v>0</v>
      </c>
      <c r="BA1281" s="44">
        <f t="shared" si="684"/>
        <v>0</v>
      </c>
      <c r="BB1281" s="44">
        <f t="shared" si="673"/>
        <v>0</v>
      </c>
      <c r="BC1281" s="44">
        <f t="shared" si="674"/>
        <v>0</v>
      </c>
      <c r="BD1281" s="44">
        <f t="shared" si="675"/>
        <v>0</v>
      </c>
      <c r="BE1281" s="45">
        <f t="shared" si="676"/>
        <v>25.9</v>
      </c>
      <c r="BF1281" s="46"/>
      <c r="BG1281" s="47">
        <f t="shared" si="677"/>
        <v>18</v>
      </c>
      <c r="BH1281" s="47">
        <f t="shared" si="678"/>
        <v>1</v>
      </c>
      <c r="BI1281" s="47">
        <f t="shared" si="679"/>
        <v>7.9</v>
      </c>
      <c r="BJ1281" s="48">
        <f t="shared" si="680"/>
        <v>0</v>
      </c>
      <c r="BK1281" s="48">
        <f t="shared" si="681"/>
        <v>0</v>
      </c>
      <c r="BL1281" s="48">
        <f t="shared" si="682"/>
        <v>0</v>
      </c>
    </row>
    <row r="1282" spans="1:64" s="2" customFormat="1" ht="30" customHeight="1">
      <c r="A1282" s="29" t="str">
        <f t="shared" si="651"/>
        <v>Д</v>
      </c>
      <c r="B1282" s="29" t="str">
        <f t="shared" si="652"/>
        <v>Б</v>
      </c>
      <c r="C1282" s="59" t="s">
        <v>256</v>
      </c>
      <c r="D1282" s="31" t="str">
        <f t="shared" si="653"/>
        <v>'02.03.02</v>
      </c>
      <c r="E1282" s="32" t="str">
        <f t="shared" si="654"/>
        <v>Фундаментальная информатика и информационные технологии</v>
      </c>
      <c r="F1282" s="33" t="s">
        <v>74</v>
      </c>
      <c r="G1282" s="33" t="s">
        <v>129</v>
      </c>
      <c r="H1282" s="34" t="s">
        <v>317</v>
      </c>
      <c r="I1282" s="34" t="s">
        <v>246</v>
      </c>
      <c r="J1282" s="69" t="s">
        <v>369</v>
      </c>
      <c r="K1282" s="36" t="s">
        <v>142</v>
      </c>
      <c r="L1282" s="38">
        <v>9</v>
      </c>
      <c r="M1282" s="37" t="s">
        <v>84</v>
      </c>
      <c r="N1282" s="38"/>
      <c r="O1282" s="38"/>
      <c r="P1282" s="36">
        <v>4</v>
      </c>
      <c r="Q1282" s="37"/>
      <c r="R1282" s="38"/>
      <c r="S1282" s="38"/>
      <c r="T1282" s="38"/>
      <c r="U1282" s="38"/>
      <c r="V1282" s="38"/>
      <c r="W1282" s="39" t="str">
        <f t="shared" si="655"/>
        <v>НФИбд</v>
      </c>
      <c r="X1282" s="36" t="s">
        <v>331</v>
      </c>
      <c r="Y1282" s="36">
        <v>1</v>
      </c>
      <c r="Z1282" s="36">
        <v>1</v>
      </c>
      <c r="AA1282" s="60">
        <f t="shared" si="656"/>
        <v>12</v>
      </c>
      <c r="AB1282" s="53">
        <v>8</v>
      </c>
      <c r="AC1282" s="53">
        <v>4</v>
      </c>
      <c r="AD1282" s="40">
        <f t="shared" si="685"/>
        <v>24</v>
      </c>
      <c r="AE1282" s="41">
        <f t="shared" si="657"/>
        <v>0.5</v>
      </c>
      <c r="AF1282" s="41">
        <f t="shared" si="658"/>
        <v>0.5</v>
      </c>
      <c r="AG1282" s="42" t="s">
        <v>93</v>
      </c>
      <c r="AH1282" s="37" t="s">
        <v>81</v>
      </c>
      <c r="AI1282" s="37" t="s">
        <v>82</v>
      </c>
      <c r="AJ1282" s="43" t="s">
        <v>350</v>
      </c>
      <c r="AK1282" s="37"/>
      <c r="AL1282" s="44">
        <f t="shared" si="659"/>
        <v>0</v>
      </c>
      <c r="AM1282" s="44">
        <f t="shared" si="660"/>
        <v>18</v>
      </c>
      <c r="AN1282" s="44">
        <f t="shared" si="661"/>
        <v>0</v>
      </c>
      <c r="AO1282" s="44">
        <f t="shared" si="662"/>
        <v>0</v>
      </c>
      <c r="AP1282" s="44">
        <f t="shared" si="663"/>
        <v>0</v>
      </c>
      <c r="AQ1282" s="44">
        <f t="shared" si="664"/>
        <v>0</v>
      </c>
      <c r="AR1282" s="44">
        <f t="shared" si="665"/>
        <v>0</v>
      </c>
      <c r="AS1282" s="44">
        <f t="shared" si="666"/>
        <v>0</v>
      </c>
      <c r="AT1282" s="44">
        <f t="shared" si="667"/>
        <v>0</v>
      </c>
      <c r="AU1282" s="44">
        <f t="shared" si="668"/>
        <v>0</v>
      </c>
      <c r="AV1282" s="44">
        <f>IF(M1282="ПП",РПП*AA1282*(U1282/1.5),IF(M1282="ВП",ВПр*AA1282*(U1282/1.5),IF(M1282="РПА",РПА*AA1282*(U1282/1.5),IF(M1282="КПА",кпа*AA1282*(U1282/1.5),0))))</f>
        <v>0</v>
      </c>
      <c r="AW1282" s="44">
        <f t="shared" si="669"/>
        <v>0</v>
      </c>
      <c r="AX1282" s="44">
        <f t="shared" si="670"/>
        <v>0</v>
      </c>
      <c r="AY1282" s="44">
        <f t="shared" si="671"/>
        <v>0</v>
      </c>
      <c r="AZ1282" s="44">
        <f t="shared" si="672"/>
        <v>0</v>
      </c>
      <c r="BA1282" s="44">
        <f t="shared" si="684"/>
        <v>0</v>
      </c>
      <c r="BB1282" s="44">
        <f t="shared" si="673"/>
        <v>0</v>
      </c>
      <c r="BC1282" s="44">
        <f t="shared" si="674"/>
        <v>0</v>
      </c>
      <c r="BD1282" s="44">
        <f t="shared" si="675"/>
        <v>0</v>
      </c>
      <c r="BE1282" s="45">
        <f t="shared" si="676"/>
        <v>18</v>
      </c>
      <c r="BF1282" s="46"/>
      <c r="BG1282" s="47">
        <f t="shared" si="677"/>
        <v>18</v>
      </c>
      <c r="BH1282" s="47">
        <f t="shared" si="678"/>
        <v>2</v>
      </c>
      <c r="BI1282" s="47">
        <f t="shared" si="679"/>
        <v>0</v>
      </c>
      <c r="BJ1282" s="48">
        <f t="shared" si="680"/>
        <v>0</v>
      </c>
      <c r="BK1282" s="48">
        <f t="shared" si="681"/>
        <v>0</v>
      </c>
      <c r="BL1282" s="48">
        <f t="shared" si="682"/>
        <v>0</v>
      </c>
    </row>
    <row r="1283" spans="1:64" s="2" customFormat="1" ht="30" customHeight="1">
      <c r="A1283" s="29" t="str">
        <f t="shared" si="651"/>
        <v>Д</v>
      </c>
      <c r="B1283" s="29" t="str">
        <f t="shared" si="652"/>
        <v>Б</v>
      </c>
      <c r="C1283" s="59" t="s">
        <v>256</v>
      </c>
      <c r="D1283" s="31" t="str">
        <f t="shared" si="653"/>
        <v>'02.03.02</v>
      </c>
      <c r="E1283" s="32" t="str">
        <f t="shared" si="654"/>
        <v>Фундаментальная информатика и информационные технологии</v>
      </c>
      <c r="F1283" s="33" t="s">
        <v>74</v>
      </c>
      <c r="G1283" s="33" t="s">
        <v>129</v>
      </c>
      <c r="H1283" s="34" t="s">
        <v>317</v>
      </c>
      <c r="I1283" s="34" t="s">
        <v>246</v>
      </c>
      <c r="J1283" s="62" t="s">
        <v>370</v>
      </c>
      <c r="K1283" s="36" t="s">
        <v>145</v>
      </c>
      <c r="L1283" s="36">
        <v>9</v>
      </c>
      <c r="M1283" s="37" t="s">
        <v>78</v>
      </c>
      <c r="N1283" s="36">
        <v>2</v>
      </c>
      <c r="O1283" s="36"/>
      <c r="P1283" s="36"/>
      <c r="Q1283" s="37"/>
      <c r="R1283" s="36"/>
      <c r="S1283" s="36"/>
      <c r="T1283" s="36"/>
      <c r="U1283" s="36"/>
      <c r="V1283" s="36"/>
      <c r="W1283" s="39" t="str">
        <f t="shared" si="655"/>
        <v>НФИбд</v>
      </c>
      <c r="X1283" s="36" t="s">
        <v>331</v>
      </c>
      <c r="Y1283" s="36">
        <v>1</v>
      </c>
      <c r="Z1283" s="36">
        <v>1</v>
      </c>
      <c r="AA1283" s="60">
        <f t="shared" si="656"/>
        <v>12</v>
      </c>
      <c r="AB1283" s="54">
        <v>8</v>
      </c>
      <c r="AC1283" s="54">
        <v>4</v>
      </c>
      <c r="AD1283" s="40">
        <f t="shared" si="685"/>
        <v>12</v>
      </c>
      <c r="AE1283" s="41">
        <f t="shared" si="657"/>
        <v>1</v>
      </c>
      <c r="AF1283" s="41">
        <f t="shared" si="658"/>
        <v>1</v>
      </c>
      <c r="AG1283" s="42" t="s">
        <v>93</v>
      </c>
      <c r="AH1283" s="37" t="s">
        <v>111</v>
      </c>
      <c r="AI1283" s="37" t="s">
        <v>82</v>
      </c>
      <c r="AJ1283" s="43" t="s">
        <v>371</v>
      </c>
      <c r="AK1283" s="37"/>
      <c r="AL1283" s="44">
        <f t="shared" si="659"/>
        <v>18</v>
      </c>
      <c r="AM1283" s="44">
        <f t="shared" si="660"/>
        <v>0</v>
      </c>
      <c r="AN1283" s="44">
        <f t="shared" si="661"/>
        <v>0</v>
      </c>
      <c r="AO1283" s="44">
        <f t="shared" si="662"/>
        <v>0</v>
      </c>
      <c r="AP1283" s="44">
        <f t="shared" si="663"/>
        <v>0</v>
      </c>
      <c r="AQ1283" s="44">
        <f t="shared" si="664"/>
        <v>0</v>
      </c>
      <c r="AR1283" s="44">
        <f t="shared" si="665"/>
        <v>0.9</v>
      </c>
      <c r="AS1283" s="44">
        <f t="shared" si="666"/>
        <v>0</v>
      </c>
      <c r="AT1283" s="44">
        <f t="shared" si="667"/>
        <v>0</v>
      </c>
      <c r="AU1283" s="44">
        <f t="shared" si="668"/>
        <v>0</v>
      </c>
      <c r="AV1283" s="44">
        <f>IF(M1283="ПП",РПП*AA1283*(U1283/1.5),IF(M1283="ВП",ВПр*AA1283*(U1283/1.5),IF(M1283="РПА",РПА*AA1283*(U1283/1.5),IF(M1283="КПА",кпа*AA1283*(U1283/1.5),0))))</f>
        <v>0</v>
      </c>
      <c r="AW1283" s="44">
        <f t="shared" si="669"/>
        <v>0</v>
      </c>
      <c r="AX1283" s="44">
        <f t="shared" si="670"/>
        <v>0</v>
      </c>
      <c r="AY1283" s="44">
        <f t="shared" si="671"/>
        <v>0</v>
      </c>
      <c r="AZ1283" s="44">
        <f t="shared" si="672"/>
        <v>0</v>
      </c>
      <c r="BA1283" s="44">
        <f t="shared" si="684"/>
        <v>0</v>
      </c>
      <c r="BB1283" s="44">
        <f t="shared" si="673"/>
        <v>0</v>
      </c>
      <c r="BC1283" s="44">
        <f t="shared" si="674"/>
        <v>0</v>
      </c>
      <c r="BD1283" s="44">
        <f t="shared" si="675"/>
        <v>0</v>
      </c>
      <c r="BE1283" s="45">
        <f t="shared" si="676"/>
        <v>18.899999999999999</v>
      </c>
      <c r="BF1283" s="46"/>
      <c r="BG1283" s="47">
        <f t="shared" si="677"/>
        <v>0</v>
      </c>
      <c r="BH1283" s="47">
        <f t="shared" si="678"/>
        <v>0</v>
      </c>
      <c r="BI1283" s="47">
        <f t="shared" si="679"/>
        <v>0</v>
      </c>
      <c r="BJ1283" s="48">
        <f t="shared" si="680"/>
        <v>18</v>
      </c>
      <c r="BK1283" s="48">
        <f t="shared" si="681"/>
        <v>1</v>
      </c>
      <c r="BL1283" s="48">
        <f t="shared" si="682"/>
        <v>0.9</v>
      </c>
    </row>
    <row r="1284" spans="1:64" s="2" customFormat="1" ht="30" customHeight="1">
      <c r="A1284" s="29" t="str">
        <f t="shared" si="651"/>
        <v>Д</v>
      </c>
      <c r="B1284" s="29" t="str">
        <f t="shared" si="652"/>
        <v>Б</v>
      </c>
      <c r="C1284" s="59" t="s">
        <v>256</v>
      </c>
      <c r="D1284" s="31" t="str">
        <f t="shared" si="653"/>
        <v>'02.03.02</v>
      </c>
      <c r="E1284" s="32" t="str">
        <f t="shared" si="654"/>
        <v>Фундаментальная информатика и информационные технологии</v>
      </c>
      <c r="F1284" s="33" t="s">
        <v>74</v>
      </c>
      <c r="G1284" s="33" t="s">
        <v>129</v>
      </c>
      <c r="H1284" s="34" t="s">
        <v>317</v>
      </c>
      <c r="I1284" s="34" t="s">
        <v>246</v>
      </c>
      <c r="J1284" s="62" t="s">
        <v>370</v>
      </c>
      <c r="K1284" s="36" t="s">
        <v>145</v>
      </c>
      <c r="L1284" s="36">
        <v>9</v>
      </c>
      <c r="M1284" s="37" t="s">
        <v>84</v>
      </c>
      <c r="N1284" s="36"/>
      <c r="O1284" s="36"/>
      <c r="P1284" s="36">
        <v>4</v>
      </c>
      <c r="Q1284" s="37" t="s">
        <v>85</v>
      </c>
      <c r="R1284" s="36"/>
      <c r="S1284" s="36"/>
      <c r="T1284" s="36"/>
      <c r="U1284" s="36"/>
      <c r="V1284" s="36"/>
      <c r="W1284" s="39" t="str">
        <f t="shared" si="655"/>
        <v>НФИбд</v>
      </c>
      <c r="X1284" s="36" t="s">
        <v>331</v>
      </c>
      <c r="Y1284" s="36">
        <v>1</v>
      </c>
      <c r="Z1284" s="36">
        <v>1</v>
      </c>
      <c r="AA1284" s="60">
        <f t="shared" si="656"/>
        <v>12</v>
      </c>
      <c r="AB1284" s="53">
        <v>8</v>
      </c>
      <c r="AC1284" s="53">
        <v>4</v>
      </c>
      <c r="AD1284" s="40">
        <f t="shared" si="685"/>
        <v>24</v>
      </c>
      <c r="AE1284" s="41">
        <f t="shared" si="657"/>
        <v>0.5</v>
      </c>
      <c r="AF1284" s="41">
        <f t="shared" si="658"/>
        <v>0.5</v>
      </c>
      <c r="AG1284" s="42" t="s">
        <v>93</v>
      </c>
      <c r="AH1284" s="37" t="s">
        <v>111</v>
      </c>
      <c r="AI1284" s="37" t="s">
        <v>82</v>
      </c>
      <c r="AJ1284" s="51" t="s">
        <v>371</v>
      </c>
      <c r="AK1284" s="37"/>
      <c r="AL1284" s="44">
        <f t="shared" si="659"/>
        <v>0</v>
      </c>
      <c r="AM1284" s="44">
        <f t="shared" si="660"/>
        <v>18</v>
      </c>
      <c r="AN1284" s="44">
        <f t="shared" si="661"/>
        <v>0</v>
      </c>
      <c r="AO1284" s="44">
        <f t="shared" si="662"/>
        <v>0</v>
      </c>
      <c r="AP1284" s="44">
        <f t="shared" si="663"/>
        <v>6</v>
      </c>
      <c r="AQ1284" s="44">
        <f t="shared" si="664"/>
        <v>0.5</v>
      </c>
      <c r="AR1284" s="44">
        <f t="shared" si="665"/>
        <v>0</v>
      </c>
      <c r="AS1284" s="44">
        <f t="shared" si="666"/>
        <v>0</v>
      </c>
      <c r="AT1284" s="44">
        <f t="shared" si="667"/>
        <v>0</v>
      </c>
      <c r="AU1284" s="44">
        <f t="shared" si="668"/>
        <v>0</v>
      </c>
      <c r="AV1284" s="44">
        <f>IF(M1284="ПП",РПП*AA1284*(U1284/1.5),IF(M1284="ВП",ВПр*AA1284*(U1284/1.5),IF(M1284="РПА",РПА*AA1284*(U1284/1.5),IF(M1284="КПА",кпа*AA1284*(U1284/1.5),0))))</f>
        <v>0</v>
      </c>
      <c r="AW1284" s="44">
        <f t="shared" si="669"/>
        <v>0</v>
      </c>
      <c r="AX1284" s="44">
        <f t="shared" si="670"/>
        <v>0</v>
      </c>
      <c r="AY1284" s="44">
        <f t="shared" si="671"/>
        <v>0</v>
      </c>
      <c r="AZ1284" s="44">
        <f t="shared" si="672"/>
        <v>0</v>
      </c>
      <c r="BA1284" s="44">
        <f t="shared" si="684"/>
        <v>0</v>
      </c>
      <c r="BB1284" s="44">
        <f t="shared" si="673"/>
        <v>0</v>
      </c>
      <c r="BC1284" s="44">
        <f t="shared" si="674"/>
        <v>0</v>
      </c>
      <c r="BD1284" s="44">
        <f t="shared" si="675"/>
        <v>0</v>
      </c>
      <c r="BE1284" s="45">
        <f t="shared" si="676"/>
        <v>24.5</v>
      </c>
      <c r="BF1284" s="46"/>
      <c r="BG1284" s="47">
        <f t="shared" si="677"/>
        <v>0</v>
      </c>
      <c r="BH1284" s="47">
        <f t="shared" si="678"/>
        <v>0</v>
      </c>
      <c r="BI1284" s="47">
        <f t="shared" si="679"/>
        <v>0</v>
      </c>
      <c r="BJ1284" s="48">
        <f t="shared" si="680"/>
        <v>18</v>
      </c>
      <c r="BK1284" s="48">
        <f t="shared" si="681"/>
        <v>2</v>
      </c>
      <c r="BL1284" s="48">
        <f t="shared" si="682"/>
        <v>6.5</v>
      </c>
    </row>
    <row r="1285" spans="1:64" s="2" customFormat="1" ht="30" customHeight="1">
      <c r="A1285" s="29" t="str">
        <f t="shared" si="651"/>
        <v>Д</v>
      </c>
      <c r="B1285" s="29" t="str">
        <f t="shared" si="652"/>
        <v>Б</v>
      </c>
      <c r="C1285" s="59" t="s">
        <v>256</v>
      </c>
      <c r="D1285" s="31" t="str">
        <f t="shared" si="653"/>
        <v>'02.03.02</v>
      </c>
      <c r="E1285" s="32" t="str">
        <f t="shared" si="654"/>
        <v>Фундаментальная информатика и информационные технологии</v>
      </c>
      <c r="F1285" s="33" t="s">
        <v>74</v>
      </c>
      <c r="G1285" s="33" t="s">
        <v>129</v>
      </c>
      <c r="H1285" s="34" t="s">
        <v>317</v>
      </c>
      <c r="I1285" s="34" t="s">
        <v>246</v>
      </c>
      <c r="J1285" s="62" t="s">
        <v>355</v>
      </c>
      <c r="K1285" s="36" t="s">
        <v>148</v>
      </c>
      <c r="L1285" s="36">
        <v>9</v>
      </c>
      <c r="M1285" s="37" t="s">
        <v>78</v>
      </c>
      <c r="N1285" s="36">
        <v>2</v>
      </c>
      <c r="O1285" s="36"/>
      <c r="P1285" s="36"/>
      <c r="Q1285" s="37" t="s">
        <v>91</v>
      </c>
      <c r="R1285" s="36"/>
      <c r="S1285" s="36"/>
      <c r="T1285" s="36"/>
      <c r="U1285" s="36"/>
      <c r="V1285" s="36"/>
      <c r="W1285" s="39" t="str">
        <f t="shared" si="655"/>
        <v>НФИбд</v>
      </c>
      <c r="X1285" s="36" t="s">
        <v>331</v>
      </c>
      <c r="Y1285" s="36">
        <v>1</v>
      </c>
      <c r="Z1285" s="36">
        <v>1</v>
      </c>
      <c r="AA1285" s="60">
        <f t="shared" si="656"/>
        <v>12</v>
      </c>
      <c r="AB1285" s="54">
        <v>8</v>
      </c>
      <c r="AC1285" s="54">
        <v>4</v>
      </c>
      <c r="AD1285" s="40">
        <f t="shared" si="685"/>
        <v>12</v>
      </c>
      <c r="AE1285" s="41">
        <f t="shared" si="657"/>
        <v>1</v>
      </c>
      <c r="AF1285" s="41">
        <f t="shared" si="658"/>
        <v>1</v>
      </c>
      <c r="AG1285" s="42" t="s">
        <v>93</v>
      </c>
      <c r="AH1285" s="37" t="s">
        <v>81</v>
      </c>
      <c r="AI1285" s="37" t="s">
        <v>94</v>
      </c>
      <c r="AJ1285" s="51" t="s">
        <v>341</v>
      </c>
      <c r="AK1285" s="37"/>
      <c r="AL1285" s="44">
        <f t="shared" si="659"/>
        <v>18</v>
      </c>
      <c r="AM1285" s="44">
        <f t="shared" si="660"/>
        <v>0</v>
      </c>
      <c r="AN1285" s="44">
        <f t="shared" si="661"/>
        <v>0</v>
      </c>
      <c r="AO1285" s="44">
        <f t="shared" si="662"/>
        <v>0</v>
      </c>
      <c r="AP1285" s="44">
        <f t="shared" si="663"/>
        <v>6</v>
      </c>
      <c r="AQ1285" s="44">
        <f t="shared" si="664"/>
        <v>1</v>
      </c>
      <c r="AR1285" s="44">
        <f t="shared" si="665"/>
        <v>0.9</v>
      </c>
      <c r="AS1285" s="44">
        <f t="shared" si="666"/>
        <v>0</v>
      </c>
      <c r="AT1285" s="44">
        <f t="shared" si="667"/>
        <v>0</v>
      </c>
      <c r="AU1285" s="44">
        <f t="shared" si="668"/>
        <v>0</v>
      </c>
      <c r="AV1285" s="44">
        <f>IF(M1285="ПП",РПП*AA1285*(U1285/1.5),IF(M1285="ВП",ВПр*AA1285*(U1285/1.5),IF(M1285="РПА",РПА*AA1285*(U1285/1.5),IF(M1285="КПА",кпа*AA1285*(U1285/1.5),0))))</f>
        <v>0</v>
      </c>
      <c r="AW1285" s="44">
        <f t="shared" si="669"/>
        <v>0</v>
      </c>
      <c r="AX1285" s="44">
        <f t="shared" si="670"/>
        <v>0</v>
      </c>
      <c r="AY1285" s="44">
        <f t="shared" si="671"/>
        <v>0</v>
      </c>
      <c r="AZ1285" s="44">
        <f t="shared" si="672"/>
        <v>0</v>
      </c>
      <c r="BA1285" s="44">
        <f t="shared" si="684"/>
        <v>0</v>
      </c>
      <c r="BB1285" s="44">
        <f t="shared" si="673"/>
        <v>0</v>
      </c>
      <c r="BC1285" s="44">
        <f t="shared" si="674"/>
        <v>0</v>
      </c>
      <c r="BD1285" s="44">
        <f t="shared" si="675"/>
        <v>0</v>
      </c>
      <c r="BE1285" s="45">
        <f t="shared" si="676"/>
        <v>25.9</v>
      </c>
      <c r="BF1285" s="46"/>
      <c r="BG1285" s="47">
        <f t="shared" si="677"/>
        <v>0</v>
      </c>
      <c r="BH1285" s="47">
        <f t="shared" si="678"/>
        <v>0</v>
      </c>
      <c r="BI1285" s="47">
        <f t="shared" si="679"/>
        <v>0</v>
      </c>
      <c r="BJ1285" s="48">
        <f t="shared" si="680"/>
        <v>18</v>
      </c>
      <c r="BK1285" s="48">
        <f t="shared" si="681"/>
        <v>1</v>
      </c>
      <c r="BL1285" s="48">
        <f t="shared" si="682"/>
        <v>7.9</v>
      </c>
    </row>
    <row r="1286" spans="1:64" s="2" customFormat="1" ht="30" customHeight="1">
      <c r="A1286" s="29" t="str">
        <f t="shared" ref="A1286:A1349" si="686">IF(C1286&gt;0, VLOOKUP(C1286,Код_ООП,12,FALSE()),0)</f>
        <v>Д</v>
      </c>
      <c r="B1286" s="29" t="str">
        <f t="shared" ref="B1286:B1349" si="687">IF(C1286&gt;0, VLOOKUP(C1286,Код_ООП,11,FALSE()),0)</f>
        <v>Б</v>
      </c>
      <c r="C1286" s="59" t="s">
        <v>256</v>
      </c>
      <c r="D1286" s="31" t="str">
        <f t="shared" ref="D1286:D1349" si="688">IF(C1286&gt;0, VLOOKUP(C1286,Код_ООП,2,FALSE()),0)</f>
        <v>'02.03.02</v>
      </c>
      <c r="E1286" s="32" t="str">
        <f t="shared" ref="E1286:E1349" si="689">IF(C1286&gt;0, VLOOKUP(C1286,Код_ООП,8,FALSE()),0)</f>
        <v>Фундаментальная информатика и информационные технологии</v>
      </c>
      <c r="F1286" s="33" t="s">
        <v>74</v>
      </c>
      <c r="G1286" s="33" t="s">
        <v>129</v>
      </c>
      <c r="H1286" s="34" t="s">
        <v>317</v>
      </c>
      <c r="I1286" s="34" t="s">
        <v>246</v>
      </c>
      <c r="J1286" s="69" t="s">
        <v>355</v>
      </c>
      <c r="K1286" s="36" t="s">
        <v>148</v>
      </c>
      <c r="L1286" s="38">
        <v>9</v>
      </c>
      <c r="M1286" s="37" t="s">
        <v>108</v>
      </c>
      <c r="N1286" s="38"/>
      <c r="O1286" s="38">
        <v>4</v>
      </c>
      <c r="P1286" s="38"/>
      <c r="Q1286" s="37"/>
      <c r="R1286" s="38"/>
      <c r="S1286" s="38"/>
      <c r="T1286" s="38"/>
      <c r="U1286" s="38"/>
      <c r="V1286" s="38"/>
      <c r="W1286" s="39" t="str">
        <f t="shared" ref="W1286:W1349" si="690">MID(C1286,1,5)</f>
        <v>НФИбд</v>
      </c>
      <c r="X1286" s="36" t="s">
        <v>331</v>
      </c>
      <c r="Y1286" s="36">
        <v>1</v>
      </c>
      <c r="Z1286" s="36">
        <v>1</v>
      </c>
      <c r="AA1286" s="60">
        <f t="shared" ref="AA1286:AA1349" si="691">AB1286+AC1286</f>
        <v>12</v>
      </c>
      <c r="AB1286" s="53">
        <v>8</v>
      </c>
      <c r="AC1286" s="53">
        <v>4</v>
      </c>
      <c r="AD1286" s="40">
        <f t="shared" si="685"/>
        <v>12</v>
      </c>
      <c r="AE1286" s="41">
        <f t="shared" ref="AE1286:AE1317" si="692">IF(AF1286&gt;1,1,AF1286)</f>
        <v>1</v>
      </c>
      <c r="AF1286" s="41">
        <f t="shared" ref="AF1286:AF1317" si="693">AA1286/AD1286</f>
        <v>1</v>
      </c>
      <c r="AG1286" s="42" t="s">
        <v>93</v>
      </c>
      <c r="AH1286" s="37" t="s">
        <v>81</v>
      </c>
      <c r="AI1286" s="37" t="s">
        <v>94</v>
      </c>
      <c r="AJ1286" s="43" t="s">
        <v>341</v>
      </c>
      <c r="AK1286" s="37"/>
      <c r="AL1286" s="44">
        <f t="shared" ref="AL1286:AL1349" si="694">IF(OR(M1286="лек",M1286="ТУИС"),(IF(NOT(B1286="ЦМ"),N1286*L1286,0)),0)</f>
        <v>0</v>
      </c>
      <c r="AM1286" s="44">
        <f t="shared" ref="AM1286:AM1349" si="695">IF(OR(M1286="пр",M1286="ия",M1286="сп"),P1286*AE1286*L1286,0)</f>
        <v>0</v>
      </c>
      <c r="AN1286" s="44">
        <f t="shared" ref="AN1286:AN1349" si="696">IF(OR(M1286="лаб",M1286="клн"),O1286*AE1286*L1286,0)</f>
        <v>36</v>
      </c>
      <c r="AO1286" s="44">
        <f t="shared" ref="AO1286:AO1349" si="697">IF((AND(OR(K1286=1,K1286=2,K1286=3,K1286=4,K1286=5,K1286=6,K1286=7,K1286=8,K1286=9,K1286=10,K1286=11,K1286=12),OR(Q1286="Зач",Q1286="Экз"))),ТКиРА*AA1286,0)+IF(SUM(N1286:P1286)&lt;&gt;0,IF(Q1286="ТК",ТКиРА*AA1286,0),0)</f>
        <v>0</v>
      </c>
      <c r="AP1286" s="44">
        <f t="shared" ref="AP1286:AP1349" si="698">IF(SUM(O1286:P1286)&lt;&gt;0,IF(Q1286="Зач",ПАБРС*AA1286,0),0)+IF(N1286&lt;&gt;0,IF(Q1286="Экз",ПАБРС*AA1286,0),0)</f>
        <v>0</v>
      </c>
      <c r="AQ1286" s="44">
        <f t="shared" ref="AQ1286:AQ1349" si="699">IF(AP1286&lt;&gt;0,ОфВед*(IF(OR(M1286="лек",M1286="лаб"),Z1286,AE1286)),0)</f>
        <v>0</v>
      </c>
      <c r="AR1286" s="44">
        <f t="shared" ref="AR1286:AR1349" si="700">IF(A1286="Д",ТКЛД,IF(A1286="В",ТКЛВ,IF(A1286="З",ТКЛЗ,0)))*AL1286*Z1286</f>
        <v>0</v>
      </c>
      <c r="AS1286" s="44">
        <f t="shared" ref="AS1286:AS1349" si="701">IF(OR(M1286="лаб",M1286="пр"),IF(R1286="К",AA1286*ВПКР,IF(R1286="М",AA1286*ВПИБ,0)),0)</f>
        <v>0</v>
      </c>
      <c r="AT1286" s="44">
        <f t="shared" ref="AT1286:AT1349" si="702">IF(OR(M1286="лаб",M1286="пр"),IF(S1286="К",AA1286*ВПКП,0),0)</f>
        <v>0</v>
      </c>
      <c r="AU1286" s="44">
        <f t="shared" ref="AU1286:AU1349" si="703">IF(M1286="УП",T1286/1.5*AA1286*РУП,IF(M1286="УПМ",T1286/1.5*AA1286*РУПЛеч,0))</f>
        <v>0</v>
      </c>
      <c r="AV1286" s="44">
        <f>IF(M1286="ПП",РПП*AA1286*(U1286/1.5),IF(M1286="ВП",ВПр*AA1286*(U1286/1.5),IF(M1286="РПА",РПА*AA1286*(U1286/1.5),IF(M1286="КПА",кпа*AA1286*(U1286/1.5),0))))</f>
        <v>0</v>
      </c>
      <c r="AW1286" s="44">
        <f t="shared" ref="AW1286:AW1349" si="704">IF(M1286="НР",(AB1286*НИРМ+AC1286*НИРМИн)*(V1286/1.5),IF(M1286="НИ",(AB1286*НИРА+AC1286*НИРАИ)*(V1286/1.5),0))</f>
        <v>0</v>
      </c>
      <c r="AX1286" s="44">
        <f t="shared" ref="AX1286:AX1349" si="705">IF(AND(M1286="ЦП",B1286="ЦМ"),AA1286*ЦП,0)</f>
        <v>0</v>
      </c>
      <c r="AY1286" s="44">
        <f t="shared" ref="AY1286:AY1349" si="706">IF(B1286="А",IF(M1286="РР",AA1286*РефАсп,IF(M1286="РРФ",AA1286*РефФил,0)),0)</f>
        <v>0</v>
      </c>
      <c r="AZ1286" s="44">
        <f t="shared" ref="AZ1286:AZ1349" si="707">IF(AND(Q1286="КЭ",M1286="ЧК"),AA1286*КдЭк,0)</f>
        <v>0</v>
      </c>
      <c r="BA1286" s="44">
        <f t="shared" si="684"/>
        <v>0</v>
      </c>
      <c r="BB1286" s="44">
        <f t="shared" ref="BB1286:BB1349" si="708">IF(M1286="РК",IF(OR(B1286="С",B1286="М"),(AB1286*РСМ+AC1286*РСМИ),0),0)+IF(M1286="РК",IF(B1286="Б",(AB1286*РБ+AC1286*РБИ),0),0)+IF(M1286="РК",IF(B1286="А",(AB1286*РНКР+AC1286*РНКРИн),0),0)+IF(AND(Q1286="ПАкр"),AA1286*0.3)</f>
        <v>0</v>
      </c>
      <c r="BC1286" s="44">
        <f t="shared" ref="BC1286:BC1349" si="709">IF(M1286="РДП",IF(B1286="А",AA1286*РРА,IF(OR(B1286="С",B1286="М"),AA1286*РРСМ,IF(B1286="Б",AA1286*РРБ,0))),IF(M1286="РДИ",AA1286*РДП,0))</f>
        <v>0</v>
      </c>
      <c r="BD1286" s="44">
        <f t="shared" ref="BD1286:BD1349" si="710">IF(M1286="ЧГ",AA1286*ЧГ,IF(M1286="ПГ",AA1286*ПГ,IF(M1286="ТЕСТ",ТГИЭ*AF1286,IF(M1286="СГ",AA1286*СГ,0))))</f>
        <v>0</v>
      </c>
      <c r="BE1286" s="45">
        <f t="shared" ref="BE1286:BE1349" si="711">SUM(AL1286:BD1286)</f>
        <v>36</v>
      </c>
      <c r="BF1286" s="46"/>
      <c r="BG1286" s="47">
        <f t="shared" ref="BG1286:BG1349" si="712">IF(OR(K1286="1;1",K1286="1;2",K1286=1,K1286="3;1",K1286="3;2",K1286=3,K1286="5;1",K1286="5;2",K1286=5,K1286="7;1",K1286="7;2",K1286=7,K1286="9;1",K1286="9;2",K1286=9,K1286=11),SUM(AL1286:AN1286),0)</f>
        <v>0</v>
      </c>
      <c r="BH1286" s="47">
        <f t="shared" ref="BH1286:BH1349" si="713">IF(BG1286&lt;&gt;0,SUM(N1286:P1286)/2,0)</f>
        <v>0</v>
      </c>
      <c r="BI1286" s="47">
        <f t="shared" ref="BI1286:BI1349" si="714">IF(OR(K1286="1;1",K1286="1;2",K1286=1,K1286="3;1",K1286="3;2",K1286=3,K1286="5;1",K1286="5;2",K1286=5,K1286="7;1",K1286="7;2",K1286=7,K1286="9;1",K1286="9;2",K1286=9,K1286=11),SUM(AO1286:BD1286),0)</f>
        <v>0</v>
      </c>
      <c r="BJ1286" s="48">
        <f t="shared" ref="BJ1286:BJ1349" si="715">IF(OR(K1286="2;3",K1286="2;4",K1286=2,K1286="4;3",K1286="4;4",K1286=4,K1286="6;3",K1286="6;4",K1286=6,K1286="8;3",K1286="8;4",K1286=8,K1286="10;3",K1286="10;4",K1286=10,K1286=12),SUM(AL1286:AN1286),0)</f>
        <v>36</v>
      </c>
      <c r="BK1286" s="48">
        <f t="shared" ref="BK1286:BK1349" si="716">IF(BJ1286&lt;&gt;0,SUM(N1286:P1286)/2,0)</f>
        <v>2</v>
      </c>
      <c r="BL1286" s="48">
        <f t="shared" ref="BL1286:BL1349" si="717">IF(OR(K1286="2;3",K1286="2;4",K1286=2,K1286="4;3",K1286="4;4",K1286=4,K1286="6;3",K1286="6;4",K1286=6,K1286="8;3",K1286="8;4",K1286=8,K1286="10;3",K1286="10;4",K1286=10,K1286=12),SUM(AO1286:BD1286),0)</f>
        <v>0</v>
      </c>
    </row>
    <row r="1287" spans="1:64" s="2" customFormat="1" ht="30" customHeight="1">
      <c r="A1287" s="29" t="str">
        <f t="shared" si="686"/>
        <v>Д</v>
      </c>
      <c r="B1287" s="29" t="str">
        <f t="shared" si="687"/>
        <v>Б</v>
      </c>
      <c r="C1287" s="59" t="s">
        <v>256</v>
      </c>
      <c r="D1287" s="31" t="str">
        <f t="shared" si="688"/>
        <v>'02.03.02</v>
      </c>
      <c r="E1287" s="32" t="str">
        <f t="shared" si="689"/>
        <v>Фундаментальная информатика и информационные технологии</v>
      </c>
      <c r="F1287" s="33" t="s">
        <v>74</v>
      </c>
      <c r="G1287" s="33" t="s">
        <v>129</v>
      </c>
      <c r="H1287" s="34" t="s">
        <v>317</v>
      </c>
      <c r="I1287" s="34" t="s">
        <v>246</v>
      </c>
      <c r="J1287" s="69" t="s">
        <v>355</v>
      </c>
      <c r="K1287" s="36" t="s">
        <v>148</v>
      </c>
      <c r="L1287" s="38">
        <v>9</v>
      </c>
      <c r="M1287" s="37" t="s">
        <v>108</v>
      </c>
      <c r="N1287" s="38"/>
      <c r="O1287" s="38">
        <v>4</v>
      </c>
      <c r="P1287" s="38"/>
      <c r="Q1287" s="37"/>
      <c r="R1287" s="38"/>
      <c r="S1287" s="38"/>
      <c r="T1287" s="38"/>
      <c r="U1287" s="38"/>
      <c r="V1287" s="38"/>
      <c r="W1287" s="39" t="str">
        <f t="shared" si="690"/>
        <v>НФИбд</v>
      </c>
      <c r="X1287" s="36"/>
      <c r="Y1287" s="36"/>
      <c r="Z1287" s="36"/>
      <c r="AA1287" s="60">
        <f t="shared" si="691"/>
        <v>0</v>
      </c>
      <c r="AB1287" s="36"/>
      <c r="AC1287" s="36"/>
      <c r="AD1287" s="40">
        <f t="shared" si="685"/>
        <v>12</v>
      </c>
      <c r="AE1287" s="41">
        <f t="shared" si="692"/>
        <v>0</v>
      </c>
      <c r="AF1287" s="41">
        <f t="shared" si="693"/>
        <v>0</v>
      </c>
      <c r="AG1287" s="42" t="s">
        <v>93</v>
      </c>
      <c r="AH1287" s="37" t="s">
        <v>81</v>
      </c>
      <c r="AI1287" s="37" t="s">
        <v>94</v>
      </c>
      <c r="AJ1287" s="43" t="s">
        <v>341</v>
      </c>
      <c r="AK1287" s="37"/>
      <c r="AL1287" s="44">
        <f t="shared" si="694"/>
        <v>0</v>
      </c>
      <c r="AM1287" s="44">
        <f t="shared" si="695"/>
        <v>0</v>
      </c>
      <c r="AN1287" s="44">
        <f t="shared" si="696"/>
        <v>0</v>
      </c>
      <c r="AO1287" s="44">
        <f t="shared" si="697"/>
        <v>0</v>
      </c>
      <c r="AP1287" s="44">
        <f t="shared" si="698"/>
        <v>0</v>
      </c>
      <c r="AQ1287" s="44">
        <f t="shared" si="699"/>
        <v>0</v>
      </c>
      <c r="AR1287" s="44">
        <f t="shared" si="700"/>
        <v>0</v>
      </c>
      <c r="AS1287" s="44">
        <f t="shared" si="701"/>
        <v>0</v>
      </c>
      <c r="AT1287" s="44">
        <f t="shared" si="702"/>
        <v>0</v>
      </c>
      <c r="AU1287" s="44">
        <f t="shared" si="703"/>
        <v>0</v>
      </c>
      <c r="AV1287" s="44">
        <f>IF(M1287="ПП",РПП*AA1287*(U1287/1.5),IF(M1287="ВП",ВПр*AA1287*(U1287/1.5),IF(M1287="РПА",РПА*AA1287*(U1287/1.5),IF(M1287="КПА",кпа*AA1287*(U1287/1.5),0))))</f>
        <v>0</v>
      </c>
      <c r="AW1287" s="44">
        <f t="shared" si="704"/>
        <v>0</v>
      </c>
      <c r="AX1287" s="44">
        <f t="shared" si="705"/>
        <v>0</v>
      </c>
      <c r="AY1287" s="44">
        <f t="shared" si="706"/>
        <v>0</v>
      </c>
      <c r="AZ1287" s="44">
        <f t="shared" si="707"/>
        <v>0</v>
      </c>
      <c r="BA1287" s="44">
        <f t="shared" si="684"/>
        <v>0</v>
      </c>
      <c r="BB1287" s="44">
        <f t="shared" si="708"/>
        <v>0</v>
      </c>
      <c r="BC1287" s="44">
        <f t="shared" si="709"/>
        <v>0</v>
      </c>
      <c r="BD1287" s="44">
        <f t="shared" si="710"/>
        <v>0</v>
      </c>
      <c r="BE1287" s="45">
        <f t="shared" si="711"/>
        <v>0</v>
      </c>
      <c r="BF1287" s="46"/>
      <c r="BG1287" s="47">
        <f t="shared" si="712"/>
        <v>0</v>
      </c>
      <c r="BH1287" s="47">
        <f t="shared" si="713"/>
        <v>0</v>
      </c>
      <c r="BI1287" s="47">
        <f t="shared" si="714"/>
        <v>0</v>
      </c>
      <c r="BJ1287" s="48">
        <f t="shared" si="715"/>
        <v>0</v>
      </c>
      <c r="BK1287" s="48">
        <f t="shared" si="716"/>
        <v>0</v>
      </c>
      <c r="BL1287" s="48">
        <f t="shared" si="717"/>
        <v>0</v>
      </c>
    </row>
    <row r="1288" spans="1:64" s="2" customFormat="1" ht="30" customHeight="1">
      <c r="A1288" s="29" t="str">
        <f t="shared" si="686"/>
        <v>Д</v>
      </c>
      <c r="B1288" s="29" t="str">
        <f t="shared" si="687"/>
        <v>Б</v>
      </c>
      <c r="C1288" s="59" t="s">
        <v>256</v>
      </c>
      <c r="D1288" s="31" t="str">
        <f t="shared" si="688"/>
        <v>'02.03.02</v>
      </c>
      <c r="E1288" s="32" t="str">
        <f t="shared" si="689"/>
        <v>Фундаментальная информатика и информационные технологии</v>
      </c>
      <c r="F1288" s="33" t="s">
        <v>74</v>
      </c>
      <c r="G1288" s="33" t="s">
        <v>129</v>
      </c>
      <c r="H1288" s="34" t="s">
        <v>317</v>
      </c>
      <c r="I1288" s="34" t="s">
        <v>246</v>
      </c>
      <c r="J1288" s="62" t="s">
        <v>372</v>
      </c>
      <c r="K1288" s="36" t="s">
        <v>165</v>
      </c>
      <c r="L1288" s="38">
        <v>9</v>
      </c>
      <c r="M1288" s="37" t="s">
        <v>78</v>
      </c>
      <c r="N1288" s="36">
        <v>2</v>
      </c>
      <c r="O1288" s="36"/>
      <c r="P1288" s="36"/>
      <c r="Q1288" s="37" t="s">
        <v>91</v>
      </c>
      <c r="R1288" s="36"/>
      <c r="S1288" s="36"/>
      <c r="T1288" s="36"/>
      <c r="U1288" s="36"/>
      <c r="V1288" s="36"/>
      <c r="W1288" s="39" t="str">
        <f t="shared" si="690"/>
        <v>НФИбд</v>
      </c>
      <c r="X1288" s="36" t="s">
        <v>366</v>
      </c>
      <c r="Y1288" s="36">
        <v>1</v>
      </c>
      <c r="Z1288" s="36">
        <v>1</v>
      </c>
      <c r="AA1288" s="60">
        <f t="shared" si="691"/>
        <v>12</v>
      </c>
      <c r="AB1288" s="54">
        <v>9</v>
      </c>
      <c r="AC1288" s="54">
        <v>3</v>
      </c>
      <c r="AD1288" s="40">
        <f t="shared" si="685"/>
        <v>12</v>
      </c>
      <c r="AE1288" s="41">
        <f t="shared" si="692"/>
        <v>1</v>
      </c>
      <c r="AF1288" s="41">
        <f t="shared" si="693"/>
        <v>1</v>
      </c>
      <c r="AG1288" s="42" t="s">
        <v>93</v>
      </c>
      <c r="AH1288" s="37" t="s">
        <v>111</v>
      </c>
      <c r="AI1288" s="37" t="s">
        <v>82</v>
      </c>
      <c r="AJ1288" s="43" t="s">
        <v>371</v>
      </c>
      <c r="AK1288" s="37"/>
      <c r="AL1288" s="44">
        <f t="shared" si="694"/>
        <v>18</v>
      </c>
      <c r="AM1288" s="44">
        <f t="shared" si="695"/>
        <v>0</v>
      </c>
      <c r="AN1288" s="44">
        <f t="shared" si="696"/>
        <v>0</v>
      </c>
      <c r="AO1288" s="44">
        <f t="shared" si="697"/>
        <v>0</v>
      </c>
      <c r="AP1288" s="44">
        <f t="shared" si="698"/>
        <v>6</v>
      </c>
      <c r="AQ1288" s="44">
        <f t="shared" si="699"/>
        <v>1</v>
      </c>
      <c r="AR1288" s="44">
        <f t="shared" si="700"/>
        <v>0.9</v>
      </c>
      <c r="AS1288" s="44">
        <f t="shared" si="701"/>
        <v>0</v>
      </c>
      <c r="AT1288" s="44">
        <f t="shared" si="702"/>
        <v>0</v>
      </c>
      <c r="AU1288" s="44">
        <f t="shared" si="703"/>
        <v>0</v>
      </c>
      <c r="AV1288" s="44">
        <f>IF(M1288="ПП",РПП*AA1288*(U1288/1.5),IF(M1288="ВП",ВПр*AA1288*(U1288/1.5),IF(M1288="РПА",РПА*AA1288*(U1288/1.5),IF(M1288="КПА",кпа*AA1288*(U1288/1.5),0))))</f>
        <v>0</v>
      </c>
      <c r="AW1288" s="44">
        <f t="shared" si="704"/>
        <v>0</v>
      </c>
      <c r="AX1288" s="44">
        <f t="shared" si="705"/>
        <v>0</v>
      </c>
      <c r="AY1288" s="44">
        <f t="shared" si="706"/>
        <v>0</v>
      </c>
      <c r="AZ1288" s="44">
        <f t="shared" si="707"/>
        <v>0</v>
      </c>
      <c r="BA1288" s="44">
        <f t="shared" si="684"/>
        <v>0</v>
      </c>
      <c r="BB1288" s="44">
        <f t="shared" si="708"/>
        <v>0</v>
      </c>
      <c r="BC1288" s="44">
        <f t="shared" si="709"/>
        <v>0</v>
      </c>
      <c r="BD1288" s="44">
        <f t="shared" si="710"/>
        <v>0</v>
      </c>
      <c r="BE1288" s="45">
        <f t="shared" si="711"/>
        <v>25.9</v>
      </c>
      <c r="BF1288" s="46"/>
      <c r="BG1288" s="47">
        <f t="shared" si="712"/>
        <v>18</v>
      </c>
      <c r="BH1288" s="47">
        <f t="shared" si="713"/>
        <v>1</v>
      </c>
      <c r="BI1288" s="47">
        <f t="shared" si="714"/>
        <v>7.9</v>
      </c>
      <c r="BJ1288" s="48">
        <f t="shared" si="715"/>
        <v>0</v>
      </c>
      <c r="BK1288" s="48">
        <f t="shared" si="716"/>
        <v>0</v>
      </c>
      <c r="BL1288" s="48">
        <f t="shared" si="717"/>
        <v>0</v>
      </c>
    </row>
    <row r="1289" spans="1:64" s="2" customFormat="1" ht="30" customHeight="1">
      <c r="A1289" s="29" t="str">
        <f t="shared" si="686"/>
        <v>Д</v>
      </c>
      <c r="B1289" s="29" t="str">
        <f t="shared" si="687"/>
        <v>Б</v>
      </c>
      <c r="C1289" s="59" t="s">
        <v>256</v>
      </c>
      <c r="D1289" s="31" t="str">
        <f t="shared" si="688"/>
        <v>'02.03.02</v>
      </c>
      <c r="E1289" s="32" t="str">
        <f t="shared" si="689"/>
        <v>Фундаментальная информатика и информационные технологии</v>
      </c>
      <c r="F1289" s="33" t="s">
        <v>74</v>
      </c>
      <c r="G1289" s="33" t="s">
        <v>129</v>
      </c>
      <c r="H1289" s="34" t="s">
        <v>317</v>
      </c>
      <c r="I1289" s="34" t="s">
        <v>246</v>
      </c>
      <c r="J1289" s="62" t="s">
        <v>372</v>
      </c>
      <c r="K1289" s="36" t="s">
        <v>165</v>
      </c>
      <c r="L1289" s="38">
        <v>9</v>
      </c>
      <c r="M1289" s="37" t="s">
        <v>84</v>
      </c>
      <c r="N1289" s="36"/>
      <c r="O1289" s="36"/>
      <c r="P1289" s="36">
        <v>4</v>
      </c>
      <c r="Q1289" s="37"/>
      <c r="R1289" s="36"/>
      <c r="S1289" s="36"/>
      <c r="T1289" s="36"/>
      <c r="U1289" s="36"/>
      <c r="V1289" s="36"/>
      <c r="W1289" s="39" t="str">
        <f t="shared" si="690"/>
        <v>НФИбд</v>
      </c>
      <c r="X1289" s="36" t="s">
        <v>366</v>
      </c>
      <c r="Y1289" s="36">
        <v>1</v>
      </c>
      <c r="Z1289" s="36">
        <v>1</v>
      </c>
      <c r="AA1289" s="60">
        <f t="shared" si="691"/>
        <v>12</v>
      </c>
      <c r="AB1289" s="53">
        <v>9</v>
      </c>
      <c r="AC1289" s="53">
        <v>3</v>
      </c>
      <c r="AD1289" s="40">
        <f t="shared" si="685"/>
        <v>24</v>
      </c>
      <c r="AE1289" s="41">
        <f t="shared" si="692"/>
        <v>0.5</v>
      </c>
      <c r="AF1289" s="41">
        <f t="shared" si="693"/>
        <v>0.5</v>
      </c>
      <c r="AG1289" s="42" t="s">
        <v>93</v>
      </c>
      <c r="AH1289" s="37" t="s">
        <v>111</v>
      </c>
      <c r="AI1289" s="37" t="s">
        <v>82</v>
      </c>
      <c r="AJ1289" s="43" t="s">
        <v>371</v>
      </c>
      <c r="AK1289" s="37"/>
      <c r="AL1289" s="44">
        <f t="shared" si="694"/>
        <v>0</v>
      </c>
      <c r="AM1289" s="44">
        <f t="shared" si="695"/>
        <v>18</v>
      </c>
      <c r="AN1289" s="44">
        <f t="shared" si="696"/>
        <v>0</v>
      </c>
      <c r="AO1289" s="44">
        <f t="shared" si="697"/>
        <v>0</v>
      </c>
      <c r="AP1289" s="44">
        <f t="shared" si="698"/>
        <v>0</v>
      </c>
      <c r="AQ1289" s="44">
        <f t="shared" si="699"/>
        <v>0</v>
      </c>
      <c r="AR1289" s="44">
        <f t="shared" si="700"/>
        <v>0</v>
      </c>
      <c r="AS1289" s="44">
        <f t="shared" si="701"/>
        <v>0</v>
      </c>
      <c r="AT1289" s="44">
        <f t="shared" si="702"/>
        <v>0</v>
      </c>
      <c r="AU1289" s="44">
        <f t="shared" si="703"/>
        <v>0</v>
      </c>
      <c r="AV1289" s="44">
        <f>IF(M1289="ПП",РПП*AA1289*(U1289/1.5),IF(M1289="ВП",ВПр*AA1289*(U1289/1.5),IF(M1289="РПА",РПА*AA1289*(U1289/1.5),IF(M1289="КПА",кпа*AA1289*(U1289/1.5),0))))</f>
        <v>0</v>
      </c>
      <c r="AW1289" s="44">
        <f t="shared" si="704"/>
        <v>0</v>
      </c>
      <c r="AX1289" s="44">
        <f t="shared" si="705"/>
        <v>0</v>
      </c>
      <c r="AY1289" s="44">
        <f t="shared" si="706"/>
        <v>0</v>
      </c>
      <c r="AZ1289" s="44">
        <f t="shared" si="707"/>
        <v>0</v>
      </c>
      <c r="BA1289" s="44">
        <f t="shared" si="684"/>
        <v>0</v>
      </c>
      <c r="BB1289" s="44">
        <f t="shared" si="708"/>
        <v>0</v>
      </c>
      <c r="BC1289" s="44">
        <f t="shared" si="709"/>
        <v>0</v>
      </c>
      <c r="BD1289" s="44">
        <f t="shared" si="710"/>
        <v>0</v>
      </c>
      <c r="BE1289" s="45">
        <f t="shared" si="711"/>
        <v>18</v>
      </c>
      <c r="BF1289" s="46"/>
      <c r="BG1289" s="47">
        <f t="shared" si="712"/>
        <v>18</v>
      </c>
      <c r="BH1289" s="47">
        <f t="shared" si="713"/>
        <v>2</v>
      </c>
      <c r="BI1289" s="47">
        <f t="shared" si="714"/>
        <v>0</v>
      </c>
      <c r="BJ1289" s="48">
        <f t="shared" si="715"/>
        <v>0</v>
      </c>
      <c r="BK1289" s="48">
        <f t="shared" si="716"/>
        <v>0</v>
      </c>
      <c r="BL1289" s="48">
        <f t="shared" si="717"/>
        <v>0</v>
      </c>
    </row>
    <row r="1290" spans="1:64" s="2" customFormat="1" ht="30" customHeight="1">
      <c r="A1290" s="29" t="str">
        <f t="shared" si="686"/>
        <v>Д</v>
      </c>
      <c r="B1290" s="29" t="str">
        <f t="shared" si="687"/>
        <v>Б</v>
      </c>
      <c r="C1290" s="59" t="s">
        <v>256</v>
      </c>
      <c r="D1290" s="31" t="str">
        <f t="shared" si="688"/>
        <v>'02.03.02</v>
      </c>
      <c r="E1290" s="32" t="str">
        <f t="shared" si="689"/>
        <v>Фундаментальная информатика и информационные технологии</v>
      </c>
      <c r="F1290" s="33" t="s">
        <v>74</v>
      </c>
      <c r="G1290" s="33" t="s">
        <v>129</v>
      </c>
      <c r="H1290" s="34" t="s">
        <v>317</v>
      </c>
      <c r="I1290" s="34" t="s">
        <v>130</v>
      </c>
      <c r="J1290" s="62" t="s">
        <v>343</v>
      </c>
      <c r="K1290" s="36" t="s">
        <v>159</v>
      </c>
      <c r="L1290" s="38">
        <v>9</v>
      </c>
      <c r="M1290" s="37" t="s">
        <v>78</v>
      </c>
      <c r="N1290" s="36">
        <v>2</v>
      </c>
      <c r="O1290" s="36"/>
      <c r="P1290" s="36"/>
      <c r="Q1290" s="37" t="s">
        <v>91</v>
      </c>
      <c r="R1290" s="36"/>
      <c r="S1290" s="36"/>
      <c r="T1290" s="36"/>
      <c r="U1290" s="36"/>
      <c r="V1290" s="36"/>
      <c r="W1290" s="39" t="str">
        <f t="shared" si="690"/>
        <v>НФИбд</v>
      </c>
      <c r="X1290" s="36" t="s">
        <v>366</v>
      </c>
      <c r="Y1290" s="36">
        <v>1</v>
      </c>
      <c r="Z1290" s="36">
        <v>1</v>
      </c>
      <c r="AA1290" s="60">
        <f t="shared" si="691"/>
        <v>24</v>
      </c>
      <c r="AB1290" s="54">
        <v>19</v>
      </c>
      <c r="AC1290" s="54">
        <v>5</v>
      </c>
      <c r="AD1290" s="40">
        <f t="shared" si="685"/>
        <v>24</v>
      </c>
      <c r="AE1290" s="41">
        <f t="shared" si="692"/>
        <v>1</v>
      </c>
      <c r="AF1290" s="41">
        <f t="shared" si="693"/>
        <v>1</v>
      </c>
      <c r="AG1290" s="42" t="s">
        <v>93</v>
      </c>
      <c r="AH1290" s="37" t="s">
        <v>81</v>
      </c>
      <c r="AI1290" s="37" t="s">
        <v>94</v>
      </c>
      <c r="AJ1290" s="43" t="s">
        <v>320</v>
      </c>
      <c r="AK1290" s="37"/>
      <c r="AL1290" s="44">
        <f t="shared" si="694"/>
        <v>18</v>
      </c>
      <c r="AM1290" s="44">
        <f t="shared" si="695"/>
        <v>0</v>
      </c>
      <c r="AN1290" s="44">
        <f t="shared" si="696"/>
        <v>0</v>
      </c>
      <c r="AO1290" s="44">
        <f t="shared" si="697"/>
        <v>0</v>
      </c>
      <c r="AP1290" s="44">
        <f t="shared" si="698"/>
        <v>12</v>
      </c>
      <c r="AQ1290" s="44">
        <f t="shared" si="699"/>
        <v>1</v>
      </c>
      <c r="AR1290" s="44">
        <f t="shared" si="700"/>
        <v>0.9</v>
      </c>
      <c r="AS1290" s="44">
        <f t="shared" si="701"/>
        <v>0</v>
      </c>
      <c r="AT1290" s="44">
        <f t="shared" si="702"/>
        <v>0</v>
      </c>
      <c r="AU1290" s="44">
        <f t="shared" si="703"/>
        <v>0</v>
      </c>
      <c r="AV1290" s="44">
        <f>IF(M1290="ПП",РПП*AA1290*(U1290/1.5),IF(M1290="ВП",ВПр*AA1290*(U1290/1.5),IF(M1290="РПА",РПА*AA1290*(U1290/1.5),IF(M1290="КПА",кпа*AA1290*(U1290/1.5),0))))</f>
        <v>0</v>
      </c>
      <c r="AW1290" s="44">
        <f t="shared" si="704"/>
        <v>0</v>
      </c>
      <c r="AX1290" s="44">
        <f t="shared" si="705"/>
        <v>0</v>
      </c>
      <c r="AY1290" s="44">
        <f t="shared" si="706"/>
        <v>0</v>
      </c>
      <c r="AZ1290" s="44">
        <f t="shared" si="707"/>
        <v>0</v>
      </c>
      <c r="BA1290" s="44">
        <f t="shared" si="684"/>
        <v>0</v>
      </c>
      <c r="BB1290" s="44">
        <f t="shared" si="708"/>
        <v>0</v>
      </c>
      <c r="BC1290" s="44">
        <f t="shared" si="709"/>
        <v>0</v>
      </c>
      <c r="BD1290" s="44">
        <f t="shared" si="710"/>
        <v>0</v>
      </c>
      <c r="BE1290" s="45">
        <f t="shared" si="711"/>
        <v>31.9</v>
      </c>
      <c r="BF1290" s="46"/>
      <c r="BG1290" s="47">
        <f t="shared" si="712"/>
        <v>18</v>
      </c>
      <c r="BH1290" s="47">
        <f t="shared" si="713"/>
        <v>1</v>
      </c>
      <c r="BI1290" s="47">
        <f t="shared" si="714"/>
        <v>13.9</v>
      </c>
      <c r="BJ1290" s="48">
        <f t="shared" si="715"/>
        <v>0</v>
      </c>
      <c r="BK1290" s="48">
        <f t="shared" si="716"/>
        <v>0</v>
      </c>
      <c r="BL1290" s="48">
        <f t="shared" si="717"/>
        <v>0</v>
      </c>
    </row>
    <row r="1291" spans="1:64" s="2" customFormat="1" ht="30" customHeight="1">
      <c r="A1291" s="29" t="str">
        <f t="shared" si="686"/>
        <v>Д</v>
      </c>
      <c r="B1291" s="29" t="str">
        <f t="shared" si="687"/>
        <v>Б</v>
      </c>
      <c r="C1291" s="59" t="s">
        <v>256</v>
      </c>
      <c r="D1291" s="31" t="str">
        <f t="shared" si="688"/>
        <v>'02.03.02</v>
      </c>
      <c r="E1291" s="32" t="str">
        <f t="shared" si="689"/>
        <v>Фундаментальная информатика и информационные технологии</v>
      </c>
      <c r="F1291" s="33" t="s">
        <v>74</v>
      </c>
      <c r="G1291" s="33" t="s">
        <v>129</v>
      </c>
      <c r="H1291" s="34" t="s">
        <v>317</v>
      </c>
      <c r="I1291" s="34" t="s">
        <v>130</v>
      </c>
      <c r="J1291" s="62" t="s">
        <v>343</v>
      </c>
      <c r="K1291" s="36" t="s">
        <v>159</v>
      </c>
      <c r="L1291" s="38">
        <v>9</v>
      </c>
      <c r="M1291" s="37" t="s">
        <v>108</v>
      </c>
      <c r="N1291" s="36"/>
      <c r="O1291" s="36">
        <v>4</v>
      </c>
      <c r="P1291" s="36"/>
      <c r="Q1291" s="37"/>
      <c r="R1291" s="36"/>
      <c r="S1291" s="36"/>
      <c r="T1291" s="36"/>
      <c r="U1291" s="36"/>
      <c r="V1291" s="36"/>
      <c r="W1291" s="39" t="str">
        <f t="shared" si="690"/>
        <v>НФИбд</v>
      </c>
      <c r="X1291" s="36" t="s">
        <v>366</v>
      </c>
      <c r="Y1291" s="36">
        <v>1</v>
      </c>
      <c r="Z1291" s="36">
        <v>1</v>
      </c>
      <c r="AA1291" s="60">
        <f t="shared" si="691"/>
        <v>12</v>
      </c>
      <c r="AB1291" s="53">
        <v>10</v>
      </c>
      <c r="AC1291" s="53">
        <v>2</v>
      </c>
      <c r="AD1291" s="40">
        <f t="shared" si="685"/>
        <v>12</v>
      </c>
      <c r="AE1291" s="41">
        <f t="shared" si="692"/>
        <v>1</v>
      </c>
      <c r="AF1291" s="41">
        <f t="shared" si="693"/>
        <v>1</v>
      </c>
      <c r="AG1291" s="42" t="s">
        <v>93</v>
      </c>
      <c r="AH1291" s="37" t="s">
        <v>81</v>
      </c>
      <c r="AI1291" s="37" t="s">
        <v>94</v>
      </c>
      <c r="AJ1291" s="43" t="s">
        <v>320</v>
      </c>
      <c r="AK1291" s="37"/>
      <c r="AL1291" s="44">
        <f t="shared" si="694"/>
        <v>0</v>
      </c>
      <c r="AM1291" s="44">
        <f t="shared" si="695"/>
        <v>0</v>
      </c>
      <c r="AN1291" s="44">
        <f t="shared" si="696"/>
        <v>36</v>
      </c>
      <c r="AO1291" s="44">
        <f t="shared" si="697"/>
        <v>0</v>
      </c>
      <c r="AP1291" s="44">
        <f t="shared" si="698"/>
        <v>0</v>
      </c>
      <c r="AQ1291" s="44">
        <f t="shared" si="699"/>
        <v>0</v>
      </c>
      <c r="AR1291" s="44">
        <f t="shared" si="700"/>
        <v>0</v>
      </c>
      <c r="AS1291" s="44">
        <f t="shared" si="701"/>
        <v>0</v>
      </c>
      <c r="AT1291" s="44">
        <f t="shared" si="702"/>
        <v>0</v>
      </c>
      <c r="AU1291" s="44">
        <f t="shared" si="703"/>
        <v>0</v>
      </c>
      <c r="AV1291" s="44">
        <f>IF(M1291="ПП",РПП*AA1291*(U1291/1.5),IF(M1291="ВП",ВПр*AA1291*(U1291/1.5),IF(M1291="РПА",РПА*AA1291*(U1291/1.5),IF(M1291="КПА",кпа*AA1291*(U1291/1.5),0))))</f>
        <v>0</v>
      </c>
      <c r="AW1291" s="44">
        <f t="shared" si="704"/>
        <v>0</v>
      </c>
      <c r="AX1291" s="44">
        <f t="shared" si="705"/>
        <v>0</v>
      </c>
      <c r="AY1291" s="44">
        <f t="shared" si="706"/>
        <v>0</v>
      </c>
      <c r="AZ1291" s="44">
        <f t="shared" si="707"/>
        <v>0</v>
      </c>
      <c r="BA1291" s="44">
        <f t="shared" si="684"/>
        <v>0</v>
      </c>
      <c r="BB1291" s="44">
        <f t="shared" si="708"/>
        <v>0</v>
      </c>
      <c r="BC1291" s="44">
        <f t="shared" si="709"/>
        <v>0</v>
      </c>
      <c r="BD1291" s="44">
        <f t="shared" si="710"/>
        <v>0</v>
      </c>
      <c r="BE1291" s="45">
        <f t="shared" si="711"/>
        <v>36</v>
      </c>
      <c r="BF1291" s="46"/>
      <c r="BG1291" s="47">
        <f t="shared" si="712"/>
        <v>36</v>
      </c>
      <c r="BH1291" s="47">
        <f t="shared" si="713"/>
        <v>2</v>
      </c>
      <c r="BI1291" s="47">
        <f t="shared" si="714"/>
        <v>0</v>
      </c>
      <c r="BJ1291" s="48">
        <f t="shared" si="715"/>
        <v>0</v>
      </c>
      <c r="BK1291" s="48">
        <f t="shared" si="716"/>
        <v>0</v>
      </c>
      <c r="BL1291" s="48">
        <f t="shared" si="717"/>
        <v>0</v>
      </c>
    </row>
    <row r="1292" spans="1:64" s="2" customFormat="1" ht="30" customHeight="1">
      <c r="A1292" s="29" t="str">
        <f t="shared" si="686"/>
        <v>Д</v>
      </c>
      <c r="B1292" s="29" t="str">
        <f t="shared" si="687"/>
        <v>Б</v>
      </c>
      <c r="C1292" s="59" t="s">
        <v>256</v>
      </c>
      <c r="D1292" s="31" t="str">
        <f t="shared" si="688"/>
        <v>'02.03.02</v>
      </c>
      <c r="E1292" s="32" t="str">
        <f t="shared" si="689"/>
        <v>Фундаментальная информатика и информационные технологии</v>
      </c>
      <c r="F1292" s="33" t="s">
        <v>74</v>
      </c>
      <c r="G1292" s="33" t="s">
        <v>129</v>
      </c>
      <c r="H1292" s="34" t="s">
        <v>317</v>
      </c>
      <c r="I1292" s="34" t="s">
        <v>130</v>
      </c>
      <c r="J1292" s="62" t="s">
        <v>343</v>
      </c>
      <c r="K1292" s="36" t="s">
        <v>159</v>
      </c>
      <c r="L1292" s="38">
        <v>9</v>
      </c>
      <c r="M1292" s="37" t="s">
        <v>108</v>
      </c>
      <c r="N1292" s="36"/>
      <c r="O1292" s="36">
        <v>4</v>
      </c>
      <c r="P1292" s="36"/>
      <c r="Q1292" s="37"/>
      <c r="R1292" s="36"/>
      <c r="S1292" s="36"/>
      <c r="T1292" s="36"/>
      <c r="U1292" s="36"/>
      <c r="V1292" s="36"/>
      <c r="W1292" s="39" t="str">
        <f t="shared" si="690"/>
        <v>НФИбд</v>
      </c>
      <c r="X1292" s="36" t="s">
        <v>366</v>
      </c>
      <c r="Y1292" s="36">
        <v>1</v>
      </c>
      <c r="Z1292" s="36">
        <v>1</v>
      </c>
      <c r="AA1292" s="60">
        <f t="shared" si="691"/>
        <v>12</v>
      </c>
      <c r="AB1292" s="53">
        <v>9</v>
      </c>
      <c r="AC1292" s="53">
        <v>3</v>
      </c>
      <c r="AD1292" s="40">
        <f t="shared" si="685"/>
        <v>12</v>
      </c>
      <c r="AE1292" s="41">
        <f t="shared" si="692"/>
        <v>1</v>
      </c>
      <c r="AF1292" s="41">
        <f t="shared" si="693"/>
        <v>1</v>
      </c>
      <c r="AG1292" s="42" t="s">
        <v>93</v>
      </c>
      <c r="AH1292" s="37" t="s">
        <v>81</v>
      </c>
      <c r="AI1292" s="37" t="s">
        <v>94</v>
      </c>
      <c r="AJ1292" s="43" t="s">
        <v>320</v>
      </c>
      <c r="AK1292" s="37"/>
      <c r="AL1292" s="44">
        <f t="shared" si="694"/>
        <v>0</v>
      </c>
      <c r="AM1292" s="44">
        <f t="shared" si="695"/>
        <v>0</v>
      </c>
      <c r="AN1292" s="44">
        <f t="shared" si="696"/>
        <v>36</v>
      </c>
      <c r="AO1292" s="44">
        <f t="shared" si="697"/>
        <v>0</v>
      </c>
      <c r="AP1292" s="44">
        <f t="shared" si="698"/>
        <v>0</v>
      </c>
      <c r="AQ1292" s="44">
        <f t="shared" si="699"/>
        <v>0</v>
      </c>
      <c r="AR1292" s="44">
        <f t="shared" si="700"/>
        <v>0</v>
      </c>
      <c r="AS1292" s="44">
        <f t="shared" si="701"/>
        <v>0</v>
      </c>
      <c r="AT1292" s="44">
        <f t="shared" si="702"/>
        <v>0</v>
      </c>
      <c r="AU1292" s="44">
        <f t="shared" si="703"/>
        <v>0</v>
      </c>
      <c r="AV1292" s="44">
        <f>IF(M1292="ПП",РПП*AA1292*(U1292/1.5),IF(M1292="ВП",ВПр*AA1292*(U1292/1.5),IF(M1292="РПА",РПА*AA1292*(U1292/1.5),IF(M1292="КПА",кпа*AA1292*(U1292/1.5),0))))</f>
        <v>0</v>
      </c>
      <c r="AW1292" s="44">
        <f t="shared" si="704"/>
        <v>0</v>
      </c>
      <c r="AX1292" s="44">
        <f t="shared" si="705"/>
        <v>0</v>
      </c>
      <c r="AY1292" s="44">
        <f t="shared" si="706"/>
        <v>0</v>
      </c>
      <c r="AZ1292" s="44">
        <f t="shared" si="707"/>
        <v>0</v>
      </c>
      <c r="BA1292" s="44">
        <f t="shared" si="684"/>
        <v>0</v>
      </c>
      <c r="BB1292" s="44">
        <f t="shared" si="708"/>
        <v>0</v>
      </c>
      <c r="BC1292" s="44">
        <f t="shared" si="709"/>
        <v>0</v>
      </c>
      <c r="BD1292" s="44">
        <f t="shared" si="710"/>
        <v>0</v>
      </c>
      <c r="BE1292" s="45">
        <f t="shared" si="711"/>
        <v>36</v>
      </c>
      <c r="BF1292" s="46"/>
      <c r="BG1292" s="47">
        <f t="shared" si="712"/>
        <v>36</v>
      </c>
      <c r="BH1292" s="47">
        <f t="shared" si="713"/>
        <v>2</v>
      </c>
      <c r="BI1292" s="47">
        <f t="shared" si="714"/>
        <v>0</v>
      </c>
      <c r="BJ1292" s="48">
        <f t="shared" si="715"/>
        <v>0</v>
      </c>
      <c r="BK1292" s="48">
        <f t="shared" si="716"/>
        <v>0</v>
      </c>
      <c r="BL1292" s="48">
        <f t="shared" si="717"/>
        <v>0</v>
      </c>
    </row>
    <row r="1293" spans="1:64" s="2" customFormat="1" ht="30" customHeight="1">
      <c r="A1293" s="29" t="str">
        <f t="shared" si="686"/>
        <v>Д</v>
      </c>
      <c r="B1293" s="29" t="str">
        <f t="shared" si="687"/>
        <v>Б</v>
      </c>
      <c r="C1293" s="59" t="s">
        <v>256</v>
      </c>
      <c r="D1293" s="31" t="str">
        <f t="shared" si="688"/>
        <v>'02.03.02</v>
      </c>
      <c r="E1293" s="32" t="str">
        <f t="shared" si="689"/>
        <v>Фундаментальная информатика и информационные технологии</v>
      </c>
      <c r="F1293" s="33" t="s">
        <v>74</v>
      </c>
      <c r="G1293" s="33" t="s">
        <v>129</v>
      </c>
      <c r="H1293" s="34" t="s">
        <v>317</v>
      </c>
      <c r="I1293" s="34" t="s">
        <v>130</v>
      </c>
      <c r="J1293" s="62" t="s">
        <v>373</v>
      </c>
      <c r="K1293" s="36" t="s">
        <v>165</v>
      </c>
      <c r="L1293" s="38">
        <v>9</v>
      </c>
      <c r="M1293" s="37" t="s">
        <v>108</v>
      </c>
      <c r="N1293" s="36"/>
      <c r="O1293" s="36">
        <v>4</v>
      </c>
      <c r="P1293" s="36"/>
      <c r="Q1293" s="37" t="s">
        <v>85</v>
      </c>
      <c r="R1293" s="36"/>
      <c r="S1293" s="36"/>
      <c r="T1293" s="36"/>
      <c r="U1293" s="36"/>
      <c r="V1293" s="36"/>
      <c r="W1293" s="39" t="str">
        <f t="shared" si="690"/>
        <v>НФИбд</v>
      </c>
      <c r="X1293" s="36" t="s">
        <v>366</v>
      </c>
      <c r="Y1293" s="36">
        <v>1</v>
      </c>
      <c r="Z1293" s="36">
        <v>1</v>
      </c>
      <c r="AA1293" s="60">
        <f t="shared" si="691"/>
        <v>12</v>
      </c>
      <c r="AB1293" s="53">
        <v>10</v>
      </c>
      <c r="AC1293" s="53">
        <v>2</v>
      </c>
      <c r="AD1293" s="40">
        <f t="shared" si="685"/>
        <v>12</v>
      </c>
      <c r="AE1293" s="41">
        <f t="shared" si="692"/>
        <v>1</v>
      </c>
      <c r="AF1293" s="41">
        <f t="shared" si="693"/>
        <v>1</v>
      </c>
      <c r="AG1293" s="42" t="s">
        <v>93</v>
      </c>
      <c r="AH1293" s="37" t="s">
        <v>81</v>
      </c>
      <c r="AI1293" s="37" t="s">
        <v>82</v>
      </c>
      <c r="AJ1293" s="51" t="s">
        <v>350</v>
      </c>
      <c r="AK1293" s="37"/>
      <c r="AL1293" s="44">
        <f t="shared" si="694"/>
        <v>0</v>
      </c>
      <c r="AM1293" s="44">
        <f t="shared" si="695"/>
        <v>0</v>
      </c>
      <c r="AN1293" s="44">
        <f t="shared" si="696"/>
        <v>36</v>
      </c>
      <c r="AO1293" s="44">
        <f t="shared" si="697"/>
        <v>0</v>
      </c>
      <c r="AP1293" s="44">
        <f t="shared" si="698"/>
        <v>6</v>
      </c>
      <c r="AQ1293" s="44">
        <f t="shared" si="699"/>
        <v>1</v>
      </c>
      <c r="AR1293" s="44">
        <f t="shared" si="700"/>
        <v>0</v>
      </c>
      <c r="AS1293" s="44">
        <f t="shared" si="701"/>
        <v>0</v>
      </c>
      <c r="AT1293" s="44">
        <f t="shared" si="702"/>
        <v>0</v>
      </c>
      <c r="AU1293" s="44">
        <f t="shared" si="703"/>
        <v>0</v>
      </c>
      <c r="AV1293" s="44">
        <f>IF(M1293="ПП",РПП*AA1293*(U1293/1.5),IF(M1293="ВП",ВПр*AA1293*(U1293/1.5),IF(M1293="РПА",РПА*AA1293*(U1293/1.5),IF(M1293="КПА",кпа*AA1293*(U1293/1.5),0))))</f>
        <v>0</v>
      </c>
      <c r="AW1293" s="44">
        <f t="shared" si="704"/>
        <v>0</v>
      </c>
      <c r="AX1293" s="44">
        <f t="shared" si="705"/>
        <v>0</v>
      </c>
      <c r="AY1293" s="44">
        <f t="shared" si="706"/>
        <v>0</v>
      </c>
      <c r="AZ1293" s="44">
        <f t="shared" si="707"/>
        <v>0</v>
      </c>
      <c r="BA1293" s="44">
        <f t="shared" si="684"/>
        <v>0</v>
      </c>
      <c r="BB1293" s="44">
        <f t="shared" si="708"/>
        <v>0</v>
      </c>
      <c r="BC1293" s="44">
        <f t="shared" si="709"/>
        <v>0</v>
      </c>
      <c r="BD1293" s="44">
        <f t="shared" si="710"/>
        <v>0</v>
      </c>
      <c r="BE1293" s="45">
        <f t="shared" si="711"/>
        <v>43</v>
      </c>
      <c r="BF1293" s="46"/>
      <c r="BG1293" s="47">
        <f t="shared" si="712"/>
        <v>36</v>
      </c>
      <c r="BH1293" s="47">
        <f t="shared" si="713"/>
        <v>2</v>
      </c>
      <c r="BI1293" s="47">
        <f t="shared" si="714"/>
        <v>7</v>
      </c>
      <c r="BJ1293" s="48">
        <f t="shared" si="715"/>
        <v>0</v>
      </c>
      <c r="BK1293" s="48">
        <f t="shared" si="716"/>
        <v>0</v>
      </c>
      <c r="BL1293" s="48">
        <f t="shared" si="717"/>
        <v>0</v>
      </c>
    </row>
    <row r="1294" spans="1:64" s="2" customFormat="1" ht="30" customHeight="1">
      <c r="A1294" s="29" t="str">
        <f t="shared" si="686"/>
        <v>Д</v>
      </c>
      <c r="B1294" s="29" t="str">
        <f t="shared" si="687"/>
        <v>Б</v>
      </c>
      <c r="C1294" s="59" t="s">
        <v>256</v>
      </c>
      <c r="D1294" s="31" t="str">
        <f t="shared" si="688"/>
        <v>'02.03.02</v>
      </c>
      <c r="E1294" s="32" t="str">
        <f t="shared" si="689"/>
        <v>Фундаментальная информатика и информационные технологии</v>
      </c>
      <c r="F1294" s="33" t="s">
        <v>74</v>
      </c>
      <c r="G1294" s="33" t="s">
        <v>129</v>
      </c>
      <c r="H1294" s="34" t="s">
        <v>317</v>
      </c>
      <c r="I1294" s="34" t="s">
        <v>130</v>
      </c>
      <c r="J1294" s="62" t="s">
        <v>373</v>
      </c>
      <c r="K1294" s="36" t="s">
        <v>165</v>
      </c>
      <c r="L1294" s="38">
        <v>9</v>
      </c>
      <c r="M1294" s="37" t="s">
        <v>108</v>
      </c>
      <c r="N1294" s="38"/>
      <c r="O1294" s="38">
        <v>4</v>
      </c>
      <c r="P1294" s="38"/>
      <c r="Q1294" s="37" t="s">
        <v>85</v>
      </c>
      <c r="R1294" s="38"/>
      <c r="S1294" s="38"/>
      <c r="T1294" s="38"/>
      <c r="U1294" s="38"/>
      <c r="V1294" s="38"/>
      <c r="W1294" s="39" t="str">
        <f t="shared" si="690"/>
        <v>НФИбд</v>
      </c>
      <c r="X1294" s="36" t="s">
        <v>366</v>
      </c>
      <c r="Y1294" s="36">
        <v>1</v>
      </c>
      <c r="Z1294" s="36">
        <v>1</v>
      </c>
      <c r="AA1294" s="60">
        <f t="shared" si="691"/>
        <v>12</v>
      </c>
      <c r="AB1294" s="53">
        <v>9</v>
      </c>
      <c r="AC1294" s="53">
        <v>3</v>
      </c>
      <c r="AD1294" s="40">
        <f t="shared" si="685"/>
        <v>12</v>
      </c>
      <c r="AE1294" s="41">
        <f t="shared" si="692"/>
        <v>1</v>
      </c>
      <c r="AF1294" s="41">
        <f t="shared" si="693"/>
        <v>1</v>
      </c>
      <c r="AG1294" s="42" t="s">
        <v>93</v>
      </c>
      <c r="AH1294" s="37" t="s">
        <v>81</v>
      </c>
      <c r="AI1294" s="37" t="s">
        <v>82</v>
      </c>
      <c r="AJ1294" s="43" t="s">
        <v>350</v>
      </c>
      <c r="AK1294" s="37"/>
      <c r="AL1294" s="44">
        <f t="shared" si="694"/>
        <v>0</v>
      </c>
      <c r="AM1294" s="44">
        <f t="shared" si="695"/>
        <v>0</v>
      </c>
      <c r="AN1294" s="44">
        <f t="shared" si="696"/>
        <v>36</v>
      </c>
      <c r="AO1294" s="44">
        <f t="shared" si="697"/>
        <v>0</v>
      </c>
      <c r="AP1294" s="44">
        <f t="shared" si="698"/>
        <v>6</v>
      </c>
      <c r="AQ1294" s="44">
        <f t="shared" si="699"/>
        <v>1</v>
      </c>
      <c r="AR1294" s="44">
        <f t="shared" si="700"/>
        <v>0</v>
      </c>
      <c r="AS1294" s="44">
        <f t="shared" si="701"/>
        <v>0</v>
      </c>
      <c r="AT1294" s="44">
        <f t="shared" si="702"/>
        <v>0</v>
      </c>
      <c r="AU1294" s="44">
        <f t="shared" si="703"/>
        <v>0</v>
      </c>
      <c r="AV1294" s="44">
        <f>IF(M1294="ПП",РПП*AA1294*(U1294/1.5),IF(M1294="ВП",ВПр*AA1294*(U1294/1.5),IF(M1294="РПА",РПА*AA1294*(U1294/1.5),IF(M1294="КПА",кпа*AA1294*(U1294/1.5),0))))</f>
        <v>0</v>
      </c>
      <c r="AW1294" s="44">
        <f t="shared" si="704"/>
        <v>0</v>
      </c>
      <c r="AX1294" s="44">
        <f t="shared" si="705"/>
        <v>0</v>
      </c>
      <c r="AY1294" s="44">
        <f t="shared" si="706"/>
        <v>0</v>
      </c>
      <c r="AZ1294" s="44">
        <f t="shared" si="707"/>
        <v>0</v>
      </c>
      <c r="BA1294" s="44">
        <f t="shared" si="684"/>
        <v>0</v>
      </c>
      <c r="BB1294" s="44">
        <f t="shared" si="708"/>
        <v>0</v>
      </c>
      <c r="BC1294" s="44">
        <f t="shared" si="709"/>
        <v>0</v>
      </c>
      <c r="BD1294" s="44">
        <f t="shared" si="710"/>
        <v>0</v>
      </c>
      <c r="BE1294" s="45">
        <f t="shared" si="711"/>
        <v>43</v>
      </c>
      <c r="BF1294" s="46"/>
      <c r="BG1294" s="47">
        <f t="shared" si="712"/>
        <v>36</v>
      </c>
      <c r="BH1294" s="47">
        <f t="shared" si="713"/>
        <v>2</v>
      </c>
      <c r="BI1294" s="47">
        <f t="shared" si="714"/>
        <v>7</v>
      </c>
      <c r="BJ1294" s="48">
        <f t="shared" si="715"/>
        <v>0</v>
      </c>
      <c r="BK1294" s="48">
        <f t="shared" si="716"/>
        <v>0</v>
      </c>
      <c r="BL1294" s="48">
        <f t="shared" si="717"/>
        <v>0</v>
      </c>
    </row>
    <row r="1295" spans="1:64" s="2" customFormat="1" ht="30" customHeight="1">
      <c r="A1295" s="29" t="str">
        <f t="shared" si="686"/>
        <v>Д</v>
      </c>
      <c r="B1295" s="29" t="str">
        <f t="shared" si="687"/>
        <v>Б</v>
      </c>
      <c r="C1295" s="59" t="s">
        <v>256</v>
      </c>
      <c r="D1295" s="31" t="str">
        <f t="shared" si="688"/>
        <v>'02.03.02</v>
      </c>
      <c r="E1295" s="32" t="str">
        <f t="shared" si="689"/>
        <v>Фундаментальная информатика и информационные технологии</v>
      </c>
      <c r="F1295" s="33" t="s">
        <v>74</v>
      </c>
      <c r="G1295" s="33" t="s">
        <v>129</v>
      </c>
      <c r="H1295" s="34" t="s">
        <v>317</v>
      </c>
      <c r="I1295" s="34" t="s">
        <v>130</v>
      </c>
      <c r="J1295" s="62" t="s">
        <v>374</v>
      </c>
      <c r="K1295" s="36" t="s">
        <v>148</v>
      </c>
      <c r="L1295" s="36">
        <v>9</v>
      </c>
      <c r="M1295" s="37" t="s">
        <v>78</v>
      </c>
      <c r="N1295" s="36">
        <v>2</v>
      </c>
      <c r="O1295" s="36"/>
      <c r="P1295" s="36"/>
      <c r="Q1295" s="37"/>
      <c r="R1295" s="36"/>
      <c r="S1295" s="36"/>
      <c r="T1295" s="36"/>
      <c r="U1295" s="36"/>
      <c r="V1295" s="36"/>
      <c r="W1295" s="39" t="str">
        <f t="shared" si="690"/>
        <v>НФИбд</v>
      </c>
      <c r="X1295" s="36" t="s">
        <v>331</v>
      </c>
      <c r="Y1295" s="36">
        <v>1</v>
      </c>
      <c r="Z1295" s="36">
        <v>1</v>
      </c>
      <c r="AA1295" s="60">
        <f t="shared" si="691"/>
        <v>23</v>
      </c>
      <c r="AB1295" s="54">
        <v>16</v>
      </c>
      <c r="AC1295" s="54">
        <v>7</v>
      </c>
      <c r="AD1295" s="40">
        <f t="shared" si="685"/>
        <v>23</v>
      </c>
      <c r="AE1295" s="41">
        <f t="shared" si="692"/>
        <v>1</v>
      </c>
      <c r="AF1295" s="41">
        <f t="shared" si="693"/>
        <v>1</v>
      </c>
      <c r="AG1295" s="42" t="s">
        <v>93</v>
      </c>
      <c r="AH1295" s="37" t="s">
        <v>111</v>
      </c>
      <c r="AI1295" s="37" t="s">
        <v>94</v>
      </c>
      <c r="AJ1295" s="43" t="s">
        <v>329</v>
      </c>
      <c r="AK1295" s="37"/>
      <c r="AL1295" s="44">
        <f t="shared" si="694"/>
        <v>18</v>
      </c>
      <c r="AM1295" s="44">
        <f t="shared" si="695"/>
        <v>0</v>
      </c>
      <c r="AN1295" s="44">
        <f t="shared" si="696"/>
        <v>0</v>
      </c>
      <c r="AO1295" s="44">
        <f t="shared" si="697"/>
        <v>0</v>
      </c>
      <c r="AP1295" s="44">
        <f t="shared" si="698"/>
        <v>0</v>
      </c>
      <c r="AQ1295" s="44">
        <f t="shared" si="699"/>
        <v>0</v>
      </c>
      <c r="AR1295" s="44">
        <f t="shared" si="700"/>
        <v>0.9</v>
      </c>
      <c r="AS1295" s="44">
        <f t="shared" si="701"/>
        <v>0</v>
      </c>
      <c r="AT1295" s="44">
        <f t="shared" si="702"/>
        <v>0</v>
      </c>
      <c r="AU1295" s="44">
        <f t="shared" si="703"/>
        <v>0</v>
      </c>
      <c r="AV1295" s="44">
        <f>IF(M1295="ПП",РПП*AA1295*(U1295/1.5),IF(M1295="ВП",ВПр*AA1295*(U1295/1.5),IF(M1295="РПА",РПА*AA1295*(U1295/1.5),IF(M1295="КПА",кпа*AA1295*(U1295/1.5),0))))</f>
        <v>0</v>
      </c>
      <c r="AW1295" s="44">
        <f t="shared" si="704"/>
        <v>0</v>
      </c>
      <c r="AX1295" s="44">
        <f t="shared" si="705"/>
        <v>0</v>
      </c>
      <c r="AY1295" s="44">
        <f t="shared" si="706"/>
        <v>0</v>
      </c>
      <c r="AZ1295" s="44">
        <f t="shared" si="707"/>
        <v>0</v>
      </c>
      <c r="BA1295" s="44">
        <f t="shared" si="684"/>
        <v>0</v>
      </c>
      <c r="BB1295" s="44">
        <f t="shared" si="708"/>
        <v>0</v>
      </c>
      <c r="BC1295" s="44">
        <f t="shared" si="709"/>
        <v>0</v>
      </c>
      <c r="BD1295" s="44">
        <f t="shared" si="710"/>
        <v>0</v>
      </c>
      <c r="BE1295" s="45">
        <f t="shared" si="711"/>
        <v>18.899999999999999</v>
      </c>
      <c r="BF1295" s="46"/>
      <c r="BG1295" s="47">
        <f t="shared" si="712"/>
        <v>0</v>
      </c>
      <c r="BH1295" s="47">
        <f t="shared" si="713"/>
        <v>0</v>
      </c>
      <c r="BI1295" s="47">
        <f t="shared" si="714"/>
        <v>0</v>
      </c>
      <c r="BJ1295" s="48">
        <f t="shared" si="715"/>
        <v>18</v>
      </c>
      <c r="BK1295" s="48">
        <f t="shared" si="716"/>
        <v>1</v>
      </c>
      <c r="BL1295" s="48">
        <f t="shared" si="717"/>
        <v>0.9</v>
      </c>
    </row>
    <row r="1296" spans="1:64" s="2" customFormat="1" ht="30" customHeight="1">
      <c r="A1296" s="29" t="str">
        <f t="shared" si="686"/>
        <v>Д</v>
      </c>
      <c r="B1296" s="29" t="str">
        <f t="shared" si="687"/>
        <v>Б</v>
      </c>
      <c r="C1296" s="59" t="s">
        <v>256</v>
      </c>
      <c r="D1296" s="31" t="str">
        <f t="shared" si="688"/>
        <v>'02.03.02</v>
      </c>
      <c r="E1296" s="32" t="str">
        <f t="shared" si="689"/>
        <v>Фундаментальная информатика и информационные технологии</v>
      </c>
      <c r="F1296" s="33" t="s">
        <v>74</v>
      </c>
      <c r="G1296" s="33" t="s">
        <v>129</v>
      </c>
      <c r="H1296" s="34" t="s">
        <v>317</v>
      </c>
      <c r="I1296" s="34" t="s">
        <v>130</v>
      </c>
      <c r="J1296" s="62" t="s">
        <v>374</v>
      </c>
      <c r="K1296" s="36" t="s">
        <v>148</v>
      </c>
      <c r="L1296" s="36">
        <v>9</v>
      </c>
      <c r="M1296" s="37" t="s">
        <v>84</v>
      </c>
      <c r="N1296" s="36"/>
      <c r="O1296" s="36"/>
      <c r="P1296" s="36">
        <v>4</v>
      </c>
      <c r="Q1296" s="37" t="s">
        <v>85</v>
      </c>
      <c r="R1296" s="36"/>
      <c r="S1296" s="36"/>
      <c r="T1296" s="36"/>
      <c r="U1296" s="36"/>
      <c r="V1296" s="36"/>
      <c r="W1296" s="39" t="str">
        <f t="shared" si="690"/>
        <v>НФИбд</v>
      </c>
      <c r="X1296" s="36" t="s">
        <v>331</v>
      </c>
      <c r="Y1296" s="36">
        <v>1</v>
      </c>
      <c r="Z1296" s="36">
        <v>1</v>
      </c>
      <c r="AA1296" s="60">
        <f t="shared" si="691"/>
        <v>23</v>
      </c>
      <c r="AB1296" s="53">
        <v>16</v>
      </c>
      <c r="AC1296" s="53">
        <v>7</v>
      </c>
      <c r="AD1296" s="40">
        <f t="shared" si="685"/>
        <v>24</v>
      </c>
      <c r="AE1296" s="41">
        <f t="shared" si="692"/>
        <v>0.95833333333333337</v>
      </c>
      <c r="AF1296" s="41">
        <f t="shared" si="693"/>
        <v>0.95833333333333337</v>
      </c>
      <c r="AG1296" s="42" t="s">
        <v>93</v>
      </c>
      <c r="AH1296" s="37" t="s">
        <v>111</v>
      </c>
      <c r="AI1296" s="37" t="s">
        <v>94</v>
      </c>
      <c r="AJ1296" s="50" t="s">
        <v>329</v>
      </c>
      <c r="AK1296" s="37"/>
      <c r="AL1296" s="44">
        <f t="shared" si="694"/>
        <v>0</v>
      </c>
      <c r="AM1296" s="44">
        <f t="shared" si="695"/>
        <v>34.5</v>
      </c>
      <c r="AN1296" s="44">
        <f t="shared" si="696"/>
        <v>0</v>
      </c>
      <c r="AO1296" s="44">
        <f t="shared" si="697"/>
        <v>0</v>
      </c>
      <c r="AP1296" s="44">
        <f t="shared" si="698"/>
        <v>11.5</v>
      </c>
      <c r="AQ1296" s="44">
        <f t="shared" si="699"/>
        <v>0.95833333333333337</v>
      </c>
      <c r="AR1296" s="44">
        <f t="shared" si="700"/>
        <v>0</v>
      </c>
      <c r="AS1296" s="44">
        <f t="shared" si="701"/>
        <v>0</v>
      </c>
      <c r="AT1296" s="44">
        <f t="shared" si="702"/>
        <v>0</v>
      </c>
      <c r="AU1296" s="44">
        <f t="shared" si="703"/>
        <v>0</v>
      </c>
      <c r="AV1296" s="44">
        <f>IF(M1296="ПП",РПП*AA1296*(U1296/1.5),IF(M1296="ВП",ВПр*AA1296*(U1296/1.5),IF(M1296="РПА",РПА*AA1296*(U1296/1.5),IF(M1296="КПА",кпа*AA1296*(U1296/1.5),0))))</f>
        <v>0</v>
      </c>
      <c r="AW1296" s="44">
        <f t="shared" si="704"/>
        <v>0</v>
      </c>
      <c r="AX1296" s="44">
        <f t="shared" si="705"/>
        <v>0</v>
      </c>
      <c r="AY1296" s="44">
        <f t="shared" si="706"/>
        <v>0</v>
      </c>
      <c r="AZ1296" s="44">
        <f t="shared" si="707"/>
        <v>0</v>
      </c>
      <c r="BA1296" s="44">
        <f t="shared" si="684"/>
        <v>0</v>
      </c>
      <c r="BB1296" s="44">
        <f t="shared" si="708"/>
        <v>0</v>
      </c>
      <c r="BC1296" s="44">
        <f t="shared" si="709"/>
        <v>0</v>
      </c>
      <c r="BD1296" s="44">
        <f t="shared" si="710"/>
        <v>0</v>
      </c>
      <c r="BE1296" s="45">
        <f t="shared" si="711"/>
        <v>46.958333333333336</v>
      </c>
      <c r="BF1296" s="46"/>
      <c r="BG1296" s="47">
        <f t="shared" si="712"/>
        <v>0</v>
      </c>
      <c r="BH1296" s="47">
        <f t="shared" si="713"/>
        <v>0</v>
      </c>
      <c r="BI1296" s="47">
        <f t="shared" si="714"/>
        <v>0</v>
      </c>
      <c r="BJ1296" s="48">
        <f t="shared" si="715"/>
        <v>34.5</v>
      </c>
      <c r="BK1296" s="48">
        <f t="shared" si="716"/>
        <v>2</v>
      </c>
      <c r="BL1296" s="48">
        <f t="shared" si="717"/>
        <v>12.458333333333334</v>
      </c>
    </row>
    <row r="1297" spans="1:64" s="2" customFormat="1" ht="30" customHeight="1">
      <c r="A1297" s="29" t="str">
        <f t="shared" si="686"/>
        <v>Д</v>
      </c>
      <c r="B1297" s="29" t="str">
        <f t="shared" si="687"/>
        <v>Б</v>
      </c>
      <c r="C1297" s="59" t="s">
        <v>256</v>
      </c>
      <c r="D1297" s="31" t="str">
        <f t="shared" si="688"/>
        <v>'02.03.02</v>
      </c>
      <c r="E1297" s="32" t="str">
        <f t="shared" si="689"/>
        <v>Фундаментальная информатика и информационные технологии</v>
      </c>
      <c r="F1297" s="33" t="s">
        <v>154</v>
      </c>
      <c r="G1297" s="33" t="s">
        <v>75</v>
      </c>
      <c r="H1297" s="34" t="s">
        <v>317</v>
      </c>
      <c r="I1297" s="34" t="s">
        <v>130</v>
      </c>
      <c r="J1297" s="35" t="s">
        <v>155</v>
      </c>
      <c r="K1297" s="36" t="s">
        <v>148</v>
      </c>
      <c r="L1297" s="36">
        <v>9</v>
      </c>
      <c r="M1297" s="37" t="s">
        <v>156</v>
      </c>
      <c r="N1297" s="36"/>
      <c r="O1297" s="36"/>
      <c r="P1297" s="36"/>
      <c r="Q1297" s="37"/>
      <c r="R1297" s="36"/>
      <c r="S1297" s="36"/>
      <c r="T1297" s="36">
        <v>3</v>
      </c>
      <c r="U1297" s="36"/>
      <c r="V1297" s="36"/>
      <c r="W1297" s="39" t="str">
        <f t="shared" si="690"/>
        <v>НФИбд</v>
      </c>
      <c r="X1297" s="36" t="s">
        <v>331</v>
      </c>
      <c r="Y1297" s="36">
        <v>1</v>
      </c>
      <c r="Z1297" s="36">
        <v>1</v>
      </c>
      <c r="AA1297" s="60">
        <f t="shared" si="691"/>
        <v>23</v>
      </c>
      <c r="AB1297" s="54">
        <v>16</v>
      </c>
      <c r="AC1297" s="54">
        <v>7</v>
      </c>
      <c r="AD1297" s="40">
        <f t="shared" si="685"/>
        <v>1</v>
      </c>
      <c r="AE1297" s="41">
        <f t="shared" si="692"/>
        <v>1</v>
      </c>
      <c r="AF1297" s="41">
        <f t="shared" si="693"/>
        <v>23</v>
      </c>
      <c r="AG1297" s="42" t="s">
        <v>93</v>
      </c>
      <c r="AH1297" s="37" t="s">
        <v>81</v>
      </c>
      <c r="AI1297" s="37" t="s">
        <v>94</v>
      </c>
      <c r="AJ1297" s="43" t="s">
        <v>358</v>
      </c>
      <c r="AK1297" s="37"/>
      <c r="AL1297" s="44">
        <f t="shared" si="694"/>
        <v>0</v>
      </c>
      <c r="AM1297" s="44">
        <f t="shared" si="695"/>
        <v>0</v>
      </c>
      <c r="AN1297" s="44">
        <f t="shared" si="696"/>
        <v>0</v>
      </c>
      <c r="AO1297" s="44">
        <f t="shared" si="697"/>
        <v>0</v>
      </c>
      <c r="AP1297" s="44">
        <f t="shared" si="698"/>
        <v>0</v>
      </c>
      <c r="AQ1297" s="44">
        <f t="shared" si="699"/>
        <v>0</v>
      </c>
      <c r="AR1297" s="44">
        <f t="shared" si="700"/>
        <v>0</v>
      </c>
      <c r="AS1297" s="44">
        <f t="shared" si="701"/>
        <v>0</v>
      </c>
      <c r="AT1297" s="44">
        <f t="shared" si="702"/>
        <v>0</v>
      </c>
      <c r="AU1297" s="44">
        <f t="shared" si="703"/>
        <v>69</v>
      </c>
      <c r="AV1297" s="44">
        <f>IF(M1297="ПП",РПП*AA1297*(U1297/1.5),IF(M1297="ВП",ВПр*AA1297*(U1297/1.5),IF(M1297="РПА",РПА*AA1297*(U1297/1.5),IF(M1297="КПА",кпа*AA1297*(U1297/1.5),0))))</f>
        <v>0</v>
      </c>
      <c r="AW1297" s="44">
        <f t="shared" si="704"/>
        <v>0</v>
      </c>
      <c r="AX1297" s="44">
        <f t="shared" si="705"/>
        <v>0</v>
      </c>
      <c r="AY1297" s="44">
        <f t="shared" si="706"/>
        <v>0</v>
      </c>
      <c r="AZ1297" s="44">
        <f t="shared" si="707"/>
        <v>0</v>
      </c>
      <c r="BA1297" s="44">
        <f t="shared" si="684"/>
        <v>0</v>
      </c>
      <c r="BB1297" s="44">
        <f t="shared" si="708"/>
        <v>0</v>
      </c>
      <c r="BC1297" s="44">
        <f t="shared" si="709"/>
        <v>0</v>
      </c>
      <c r="BD1297" s="44">
        <f t="shared" si="710"/>
        <v>0</v>
      </c>
      <c r="BE1297" s="45">
        <f t="shared" si="711"/>
        <v>69</v>
      </c>
      <c r="BF1297" s="46"/>
      <c r="BG1297" s="47">
        <f t="shared" si="712"/>
        <v>0</v>
      </c>
      <c r="BH1297" s="47">
        <f t="shared" si="713"/>
        <v>0</v>
      </c>
      <c r="BI1297" s="47">
        <f t="shared" si="714"/>
        <v>0</v>
      </c>
      <c r="BJ1297" s="48">
        <f t="shared" si="715"/>
        <v>0</v>
      </c>
      <c r="BK1297" s="48">
        <f t="shared" si="716"/>
        <v>0</v>
      </c>
      <c r="BL1297" s="48">
        <f t="shared" si="717"/>
        <v>69</v>
      </c>
    </row>
    <row r="1298" spans="1:64" s="2" customFormat="1" ht="30" customHeight="1">
      <c r="A1298" s="29" t="str">
        <f t="shared" si="686"/>
        <v>Д</v>
      </c>
      <c r="B1298" s="29" t="str">
        <f t="shared" si="687"/>
        <v>Б</v>
      </c>
      <c r="C1298" s="59" t="s">
        <v>256</v>
      </c>
      <c r="D1298" s="31" t="str">
        <f t="shared" si="688"/>
        <v>'02.03.02</v>
      </c>
      <c r="E1298" s="32" t="str">
        <f t="shared" si="689"/>
        <v>Фундаментальная информатика и информационные технологии</v>
      </c>
      <c r="F1298" s="33" t="s">
        <v>154</v>
      </c>
      <c r="G1298" s="33" t="s">
        <v>75</v>
      </c>
      <c r="H1298" s="34" t="s">
        <v>317</v>
      </c>
      <c r="I1298" s="34"/>
      <c r="J1298" s="35" t="s">
        <v>166</v>
      </c>
      <c r="K1298" s="36" t="s">
        <v>167</v>
      </c>
      <c r="L1298" s="36">
        <v>9</v>
      </c>
      <c r="M1298" s="37" t="s">
        <v>168</v>
      </c>
      <c r="N1298" s="36"/>
      <c r="O1298" s="36"/>
      <c r="P1298" s="36"/>
      <c r="Q1298" s="37"/>
      <c r="R1298" s="36"/>
      <c r="S1298" s="36"/>
      <c r="T1298" s="36"/>
      <c r="U1298" s="36"/>
      <c r="V1298" s="36">
        <v>15</v>
      </c>
      <c r="W1298" s="39" t="str">
        <f t="shared" si="690"/>
        <v>НФИбд</v>
      </c>
      <c r="X1298" s="36" t="s">
        <v>366</v>
      </c>
      <c r="Y1298" s="36">
        <v>1</v>
      </c>
      <c r="Z1298" s="36">
        <v>1</v>
      </c>
      <c r="AA1298" s="60">
        <f t="shared" si="691"/>
        <v>28</v>
      </c>
      <c r="AB1298" s="36">
        <v>25</v>
      </c>
      <c r="AC1298" s="36">
        <v>3</v>
      </c>
      <c r="AD1298" s="40">
        <f t="shared" si="685"/>
        <v>1</v>
      </c>
      <c r="AE1298" s="41">
        <f t="shared" si="692"/>
        <v>1</v>
      </c>
      <c r="AF1298" s="41">
        <f t="shared" si="693"/>
        <v>28</v>
      </c>
      <c r="AG1298" s="42" t="s">
        <v>93</v>
      </c>
      <c r="AH1298" s="37" t="s">
        <v>81</v>
      </c>
      <c r="AI1298" s="37" t="s">
        <v>94</v>
      </c>
      <c r="AJ1298" s="43" t="s">
        <v>358</v>
      </c>
      <c r="AK1298" s="37"/>
      <c r="AL1298" s="44">
        <f t="shared" si="694"/>
        <v>0</v>
      </c>
      <c r="AM1298" s="44">
        <f t="shared" si="695"/>
        <v>0</v>
      </c>
      <c r="AN1298" s="44">
        <f t="shared" si="696"/>
        <v>0</v>
      </c>
      <c r="AO1298" s="44">
        <f t="shared" si="697"/>
        <v>0</v>
      </c>
      <c r="AP1298" s="44">
        <f t="shared" si="698"/>
        <v>0</v>
      </c>
      <c r="AQ1298" s="44">
        <f t="shared" si="699"/>
        <v>0</v>
      </c>
      <c r="AR1298" s="44">
        <f t="shared" si="700"/>
        <v>0</v>
      </c>
      <c r="AS1298" s="44">
        <f t="shared" si="701"/>
        <v>0</v>
      </c>
      <c r="AT1298" s="44">
        <f t="shared" si="702"/>
        <v>0</v>
      </c>
      <c r="AU1298" s="44">
        <f t="shared" si="703"/>
        <v>0</v>
      </c>
      <c r="AV1298" s="44">
        <f>IF(M1298="ПП",РПП*AA1298*(U1298/1.5),IF(M1298="ВП",ВПр*AA1298*(U1298/1.5),IF(M1298="РПА",РПА*AA1298*(U1298/1.5),IF(M1298="КПА",кпа*AA1298*(U1298/1.5),0))))</f>
        <v>0</v>
      </c>
      <c r="AW1298" s="44">
        <f t="shared" si="704"/>
        <v>295</v>
      </c>
      <c r="AX1298" s="44">
        <f t="shared" si="705"/>
        <v>0</v>
      </c>
      <c r="AY1298" s="44">
        <f t="shared" si="706"/>
        <v>0</v>
      </c>
      <c r="AZ1298" s="44">
        <f t="shared" si="707"/>
        <v>0</v>
      </c>
      <c r="BA1298" s="44">
        <f t="shared" si="684"/>
        <v>0</v>
      </c>
      <c r="BB1298" s="44">
        <f t="shared" si="708"/>
        <v>0</v>
      </c>
      <c r="BC1298" s="44">
        <f t="shared" si="709"/>
        <v>0</v>
      </c>
      <c r="BD1298" s="44">
        <f t="shared" si="710"/>
        <v>0</v>
      </c>
      <c r="BE1298" s="45">
        <f t="shared" si="711"/>
        <v>295</v>
      </c>
      <c r="BF1298" s="46"/>
      <c r="BG1298" s="47">
        <f t="shared" si="712"/>
        <v>0</v>
      </c>
      <c r="BH1298" s="47">
        <f t="shared" si="713"/>
        <v>0</v>
      </c>
      <c r="BI1298" s="47">
        <f t="shared" si="714"/>
        <v>0</v>
      </c>
      <c r="BJ1298" s="48">
        <f t="shared" si="715"/>
        <v>0</v>
      </c>
      <c r="BK1298" s="48">
        <f t="shared" si="716"/>
        <v>0</v>
      </c>
      <c r="BL1298" s="48">
        <f t="shared" si="717"/>
        <v>295</v>
      </c>
    </row>
    <row r="1299" spans="1:64" s="2" customFormat="1" ht="30" customHeight="1">
      <c r="A1299" s="29" t="str">
        <f t="shared" si="686"/>
        <v>Д</v>
      </c>
      <c r="B1299" s="29" t="str">
        <f t="shared" si="687"/>
        <v>Б</v>
      </c>
      <c r="C1299" s="59" t="s">
        <v>256</v>
      </c>
      <c r="D1299" s="31" t="str">
        <f t="shared" si="688"/>
        <v>'02.03.02</v>
      </c>
      <c r="E1299" s="32" t="str">
        <f t="shared" si="689"/>
        <v>Фундаментальная информатика и информационные технологии</v>
      </c>
      <c r="F1299" s="33" t="s">
        <v>154</v>
      </c>
      <c r="G1299" s="33" t="s">
        <v>75</v>
      </c>
      <c r="H1299" s="34" t="s">
        <v>317</v>
      </c>
      <c r="I1299" s="34"/>
      <c r="J1299" s="35" t="s">
        <v>171</v>
      </c>
      <c r="K1299" s="36" t="s">
        <v>172</v>
      </c>
      <c r="L1299" s="36">
        <v>9</v>
      </c>
      <c r="M1299" s="37" t="s">
        <v>173</v>
      </c>
      <c r="N1299" s="36"/>
      <c r="O1299" s="36"/>
      <c r="P1299" s="36"/>
      <c r="Q1299" s="37"/>
      <c r="R1299" s="36"/>
      <c r="S1299" s="36"/>
      <c r="T1299" s="36"/>
      <c r="U1299" s="36">
        <v>3</v>
      </c>
      <c r="V1299" s="36"/>
      <c r="W1299" s="39" t="str">
        <f t="shared" si="690"/>
        <v>НФИбд</v>
      </c>
      <c r="X1299" s="36" t="s">
        <v>366</v>
      </c>
      <c r="Y1299" s="36">
        <v>1</v>
      </c>
      <c r="Z1299" s="36">
        <v>1</v>
      </c>
      <c r="AA1299" s="60">
        <f t="shared" si="691"/>
        <v>28</v>
      </c>
      <c r="AB1299" s="36">
        <v>25</v>
      </c>
      <c r="AC1299" s="36">
        <v>3</v>
      </c>
      <c r="AD1299" s="40">
        <f t="shared" si="685"/>
        <v>1</v>
      </c>
      <c r="AE1299" s="41">
        <f t="shared" si="692"/>
        <v>1</v>
      </c>
      <c r="AF1299" s="41">
        <f t="shared" si="693"/>
        <v>28</v>
      </c>
      <c r="AG1299" s="42" t="s">
        <v>93</v>
      </c>
      <c r="AH1299" s="37" t="s">
        <v>81</v>
      </c>
      <c r="AI1299" s="37" t="s">
        <v>94</v>
      </c>
      <c r="AJ1299" s="43" t="s">
        <v>358</v>
      </c>
      <c r="AK1299" s="37"/>
      <c r="AL1299" s="44">
        <f t="shared" si="694"/>
        <v>0</v>
      </c>
      <c r="AM1299" s="44">
        <f t="shared" si="695"/>
        <v>0</v>
      </c>
      <c r="AN1299" s="44">
        <f t="shared" si="696"/>
        <v>0</v>
      </c>
      <c r="AO1299" s="44">
        <f t="shared" si="697"/>
        <v>0</v>
      </c>
      <c r="AP1299" s="44">
        <f t="shared" si="698"/>
        <v>0</v>
      </c>
      <c r="AQ1299" s="44">
        <f t="shared" si="699"/>
        <v>0</v>
      </c>
      <c r="AR1299" s="44">
        <f t="shared" si="700"/>
        <v>0</v>
      </c>
      <c r="AS1299" s="44">
        <f t="shared" si="701"/>
        <v>0</v>
      </c>
      <c r="AT1299" s="44">
        <f t="shared" si="702"/>
        <v>0</v>
      </c>
      <c r="AU1299" s="44">
        <f t="shared" si="703"/>
        <v>0</v>
      </c>
      <c r="AV1299" s="44">
        <f>IF(M1299="ПП",РПП*AA1299*(U1299/1.5),IF(M1299="ВП",ВПр*AA1299*(U1299/1.5),IF(M1299="РПА",РПА*AA1299*(U1299/1.5),IF(M1299="КПА",кпа*AA1299*(U1299/1.5),0))))</f>
        <v>84</v>
      </c>
      <c r="AW1299" s="44">
        <f t="shared" si="704"/>
        <v>0</v>
      </c>
      <c r="AX1299" s="44">
        <f t="shared" si="705"/>
        <v>0</v>
      </c>
      <c r="AY1299" s="44">
        <f t="shared" si="706"/>
        <v>0</v>
      </c>
      <c r="AZ1299" s="44">
        <f t="shared" si="707"/>
        <v>0</v>
      </c>
      <c r="BA1299" s="44">
        <f t="shared" si="684"/>
        <v>0</v>
      </c>
      <c r="BB1299" s="44">
        <f t="shared" si="708"/>
        <v>0</v>
      </c>
      <c r="BC1299" s="44">
        <f t="shared" si="709"/>
        <v>0</v>
      </c>
      <c r="BD1299" s="44">
        <f t="shared" si="710"/>
        <v>0</v>
      </c>
      <c r="BE1299" s="45">
        <f t="shared" si="711"/>
        <v>84</v>
      </c>
      <c r="BF1299" s="46"/>
      <c r="BG1299" s="47">
        <f t="shared" si="712"/>
        <v>0</v>
      </c>
      <c r="BH1299" s="47">
        <f t="shared" si="713"/>
        <v>0</v>
      </c>
      <c r="BI1299" s="47">
        <f t="shared" si="714"/>
        <v>0</v>
      </c>
      <c r="BJ1299" s="48">
        <f t="shared" si="715"/>
        <v>0</v>
      </c>
      <c r="BK1299" s="48">
        <f t="shared" si="716"/>
        <v>0</v>
      </c>
      <c r="BL1299" s="48">
        <f t="shared" si="717"/>
        <v>84</v>
      </c>
    </row>
    <row r="1300" spans="1:64" s="2" customFormat="1" ht="30" customHeight="1">
      <c r="A1300" s="29" t="str">
        <f t="shared" si="686"/>
        <v>Д</v>
      </c>
      <c r="B1300" s="29" t="str">
        <f t="shared" si="687"/>
        <v>Б</v>
      </c>
      <c r="C1300" s="59" t="s">
        <v>256</v>
      </c>
      <c r="D1300" s="31" t="str">
        <f t="shared" si="688"/>
        <v>'02.03.02</v>
      </c>
      <c r="E1300" s="32" t="str">
        <f t="shared" si="689"/>
        <v>Фундаментальная информатика и информационные технологии</v>
      </c>
      <c r="F1300" s="33" t="s">
        <v>174</v>
      </c>
      <c r="G1300" s="33" t="s">
        <v>75</v>
      </c>
      <c r="H1300" s="34" t="s">
        <v>317</v>
      </c>
      <c r="I1300" s="34"/>
      <c r="J1300" s="35" t="s">
        <v>356</v>
      </c>
      <c r="K1300" s="36" t="s">
        <v>172</v>
      </c>
      <c r="L1300" s="36"/>
      <c r="M1300" s="37" t="s">
        <v>180</v>
      </c>
      <c r="N1300" s="36"/>
      <c r="O1300" s="36"/>
      <c r="P1300" s="36"/>
      <c r="Q1300" s="37" t="s">
        <v>181</v>
      </c>
      <c r="R1300" s="36"/>
      <c r="S1300" s="36"/>
      <c r="T1300" s="36"/>
      <c r="U1300" s="36"/>
      <c r="V1300" s="36"/>
      <c r="W1300" s="39" t="str">
        <f t="shared" si="690"/>
        <v>НФИбд</v>
      </c>
      <c r="X1300" s="36" t="s">
        <v>366</v>
      </c>
      <c r="Y1300" s="36"/>
      <c r="Z1300" s="36">
        <v>1</v>
      </c>
      <c r="AA1300" s="60">
        <f t="shared" si="691"/>
        <v>28</v>
      </c>
      <c r="AB1300" s="36">
        <v>25</v>
      </c>
      <c r="AC1300" s="36">
        <v>3</v>
      </c>
      <c r="AD1300" s="40">
        <f t="shared" si="685"/>
        <v>24</v>
      </c>
      <c r="AE1300" s="41">
        <f t="shared" si="692"/>
        <v>1</v>
      </c>
      <c r="AF1300" s="41">
        <f t="shared" si="693"/>
        <v>1.1666666666666667</v>
      </c>
      <c r="AG1300" s="42" t="s">
        <v>93</v>
      </c>
      <c r="AH1300" s="37" t="s">
        <v>81</v>
      </c>
      <c r="AI1300" s="37" t="s">
        <v>94</v>
      </c>
      <c r="AJ1300" s="51" t="s">
        <v>320</v>
      </c>
      <c r="AK1300" s="37"/>
      <c r="AL1300" s="44">
        <f t="shared" si="694"/>
        <v>0</v>
      </c>
      <c r="AM1300" s="44">
        <f t="shared" si="695"/>
        <v>0</v>
      </c>
      <c r="AN1300" s="44">
        <f t="shared" si="696"/>
        <v>0</v>
      </c>
      <c r="AO1300" s="44">
        <f t="shared" si="697"/>
        <v>0</v>
      </c>
      <c r="AP1300" s="44">
        <f t="shared" si="698"/>
        <v>0</v>
      </c>
      <c r="AQ1300" s="44">
        <f t="shared" si="699"/>
        <v>0</v>
      </c>
      <c r="AR1300" s="44">
        <f t="shared" si="700"/>
        <v>0</v>
      </c>
      <c r="AS1300" s="44">
        <f t="shared" si="701"/>
        <v>0</v>
      </c>
      <c r="AT1300" s="44">
        <f t="shared" si="702"/>
        <v>0</v>
      </c>
      <c r="AU1300" s="44">
        <f t="shared" si="703"/>
        <v>0</v>
      </c>
      <c r="AV1300" s="44">
        <f>IF(M1300="ПП",РПП*AA1300*(U1300/1.5),IF(M1300="ВП",ВПр*AA1300*(U1300/1.5),IF(M1300="РПА",РПА*AA1300*(U1300/1.5),IF(M1300="КПА",кпа*AA1300*(U1300/1.5),0))))</f>
        <v>0</v>
      </c>
      <c r="AW1300" s="44">
        <f t="shared" si="704"/>
        <v>0</v>
      </c>
      <c r="AX1300" s="44">
        <f t="shared" si="705"/>
        <v>0</v>
      </c>
      <c r="AY1300" s="44">
        <f t="shared" si="706"/>
        <v>0</v>
      </c>
      <c r="AZ1300" s="44">
        <f t="shared" si="707"/>
        <v>0</v>
      </c>
      <c r="BA1300" s="44">
        <f t="shared" si="684"/>
        <v>0</v>
      </c>
      <c r="BB1300" s="44">
        <f t="shared" si="708"/>
        <v>0</v>
      </c>
      <c r="BC1300" s="44">
        <f t="shared" si="709"/>
        <v>0</v>
      </c>
      <c r="BD1300" s="44">
        <f t="shared" si="710"/>
        <v>2.3333333333333335</v>
      </c>
      <c r="BE1300" s="45">
        <f t="shared" si="711"/>
        <v>2.3333333333333335</v>
      </c>
      <c r="BF1300" s="46"/>
      <c r="BG1300" s="47">
        <f t="shared" si="712"/>
        <v>0</v>
      </c>
      <c r="BH1300" s="47">
        <f t="shared" si="713"/>
        <v>0</v>
      </c>
      <c r="BI1300" s="47">
        <f t="shared" si="714"/>
        <v>0</v>
      </c>
      <c r="BJ1300" s="48">
        <f t="shared" si="715"/>
        <v>0</v>
      </c>
      <c r="BK1300" s="48">
        <f t="shared" si="716"/>
        <v>0</v>
      </c>
      <c r="BL1300" s="48">
        <f t="shared" si="717"/>
        <v>2.3333333333333335</v>
      </c>
    </row>
    <row r="1301" spans="1:64" s="2" customFormat="1" ht="30" customHeight="1">
      <c r="A1301" s="29" t="str">
        <f t="shared" si="686"/>
        <v>Д</v>
      </c>
      <c r="B1301" s="29" t="str">
        <f t="shared" si="687"/>
        <v>Б</v>
      </c>
      <c r="C1301" s="59" t="s">
        <v>256</v>
      </c>
      <c r="D1301" s="31" t="str">
        <f t="shared" si="688"/>
        <v>'02.03.02</v>
      </c>
      <c r="E1301" s="32" t="str">
        <f t="shared" si="689"/>
        <v>Фундаментальная информатика и информационные технологии</v>
      </c>
      <c r="F1301" s="33" t="s">
        <v>174</v>
      </c>
      <c r="G1301" s="33" t="s">
        <v>75</v>
      </c>
      <c r="H1301" s="34" t="s">
        <v>317</v>
      </c>
      <c r="I1301" s="34"/>
      <c r="J1301" s="35" t="s">
        <v>356</v>
      </c>
      <c r="K1301" s="36" t="s">
        <v>172</v>
      </c>
      <c r="L1301" s="36"/>
      <c r="M1301" s="37" t="s">
        <v>183</v>
      </c>
      <c r="N1301" s="36"/>
      <c r="O1301" s="36"/>
      <c r="P1301" s="36"/>
      <c r="Q1301" s="37" t="s">
        <v>181</v>
      </c>
      <c r="R1301" s="36"/>
      <c r="S1301" s="36"/>
      <c r="T1301" s="36"/>
      <c r="U1301" s="36"/>
      <c r="V1301" s="36"/>
      <c r="W1301" s="39" t="str">
        <f t="shared" si="690"/>
        <v>НФИбд</v>
      </c>
      <c r="X1301" s="36" t="s">
        <v>366</v>
      </c>
      <c r="Y1301" s="36"/>
      <c r="Z1301" s="36">
        <v>1</v>
      </c>
      <c r="AA1301" s="60">
        <f t="shared" si="691"/>
        <v>28</v>
      </c>
      <c r="AB1301" s="36">
        <v>25</v>
      </c>
      <c r="AC1301" s="36">
        <v>3</v>
      </c>
      <c r="AD1301" s="40">
        <f t="shared" si="685"/>
        <v>1</v>
      </c>
      <c r="AE1301" s="41">
        <f t="shared" si="692"/>
        <v>1</v>
      </c>
      <c r="AF1301" s="41">
        <f t="shared" si="693"/>
        <v>28</v>
      </c>
      <c r="AG1301" s="42" t="s">
        <v>93</v>
      </c>
      <c r="AH1301" s="37" t="s">
        <v>169</v>
      </c>
      <c r="AI1301" s="37"/>
      <c r="AJ1301" s="55" t="s">
        <v>170</v>
      </c>
      <c r="AK1301" s="37"/>
      <c r="AL1301" s="44">
        <f t="shared" si="694"/>
        <v>0</v>
      </c>
      <c r="AM1301" s="44">
        <f t="shared" si="695"/>
        <v>0</v>
      </c>
      <c r="AN1301" s="44">
        <f t="shared" si="696"/>
        <v>0</v>
      </c>
      <c r="AO1301" s="44">
        <f t="shared" si="697"/>
        <v>0</v>
      </c>
      <c r="AP1301" s="44">
        <f t="shared" si="698"/>
        <v>0</v>
      </c>
      <c r="AQ1301" s="44">
        <f t="shared" si="699"/>
        <v>0</v>
      </c>
      <c r="AR1301" s="44">
        <f t="shared" si="700"/>
        <v>0</v>
      </c>
      <c r="AS1301" s="44">
        <f t="shared" si="701"/>
        <v>0</v>
      </c>
      <c r="AT1301" s="44">
        <f t="shared" si="702"/>
        <v>0</v>
      </c>
      <c r="AU1301" s="44">
        <f t="shared" si="703"/>
        <v>0</v>
      </c>
      <c r="AV1301" s="44">
        <f>IF(M1301="ПП",РПП*AA1301*(U1301/1.5),IF(M1301="ВП",ВПр*AA1301*(U1301/1.5),IF(M1301="РПА",РПА*AA1301*(U1301/1.5),IF(M1301="КПА",кпа*AA1301*(U1301/1.5),0))))</f>
        <v>0</v>
      </c>
      <c r="AW1301" s="44">
        <f t="shared" si="704"/>
        <v>0</v>
      </c>
      <c r="AX1301" s="44">
        <f t="shared" si="705"/>
        <v>0</v>
      </c>
      <c r="AY1301" s="44">
        <f t="shared" si="706"/>
        <v>0</v>
      </c>
      <c r="AZ1301" s="44">
        <f t="shared" si="707"/>
        <v>0</v>
      </c>
      <c r="BA1301" s="44">
        <f t="shared" si="684"/>
        <v>0</v>
      </c>
      <c r="BB1301" s="44">
        <f t="shared" si="708"/>
        <v>0</v>
      </c>
      <c r="BC1301" s="44">
        <f t="shared" si="709"/>
        <v>0</v>
      </c>
      <c r="BD1301" s="44">
        <f t="shared" si="710"/>
        <v>14</v>
      </c>
      <c r="BE1301" s="45">
        <f t="shared" si="711"/>
        <v>14</v>
      </c>
      <c r="BF1301" s="46"/>
      <c r="BG1301" s="47">
        <f t="shared" si="712"/>
        <v>0</v>
      </c>
      <c r="BH1301" s="47">
        <f t="shared" si="713"/>
        <v>0</v>
      </c>
      <c r="BI1301" s="47">
        <f t="shared" si="714"/>
        <v>0</v>
      </c>
      <c r="BJ1301" s="48">
        <f t="shared" si="715"/>
        <v>0</v>
      </c>
      <c r="BK1301" s="48">
        <f t="shared" si="716"/>
        <v>0</v>
      </c>
      <c r="BL1301" s="48">
        <f t="shared" si="717"/>
        <v>14</v>
      </c>
    </row>
    <row r="1302" spans="1:64" s="2" customFormat="1" ht="30" customHeight="1">
      <c r="A1302" s="29" t="str">
        <f t="shared" si="686"/>
        <v>Д</v>
      </c>
      <c r="B1302" s="29" t="str">
        <f t="shared" si="687"/>
        <v>Б</v>
      </c>
      <c r="C1302" s="59" t="s">
        <v>256</v>
      </c>
      <c r="D1302" s="31" t="str">
        <f t="shared" si="688"/>
        <v>'02.03.02</v>
      </c>
      <c r="E1302" s="32" t="str">
        <f t="shared" si="689"/>
        <v>Фундаментальная информатика и информационные технологии</v>
      </c>
      <c r="F1302" s="33" t="s">
        <v>174</v>
      </c>
      <c r="G1302" s="33" t="s">
        <v>75</v>
      </c>
      <c r="H1302" s="34" t="s">
        <v>317</v>
      </c>
      <c r="I1302" s="34"/>
      <c r="J1302" s="35" t="s">
        <v>356</v>
      </c>
      <c r="K1302" s="36" t="s">
        <v>172</v>
      </c>
      <c r="L1302" s="36"/>
      <c r="M1302" s="37" t="s">
        <v>192</v>
      </c>
      <c r="N1302" s="36"/>
      <c r="O1302" s="36"/>
      <c r="P1302" s="36"/>
      <c r="Q1302" s="37" t="s">
        <v>181</v>
      </c>
      <c r="R1302" s="36"/>
      <c r="S1302" s="36"/>
      <c r="T1302" s="36"/>
      <c r="U1302" s="36"/>
      <c r="V1302" s="36"/>
      <c r="W1302" s="39" t="str">
        <f t="shared" si="690"/>
        <v>НФИбд</v>
      </c>
      <c r="X1302" s="36" t="s">
        <v>366</v>
      </c>
      <c r="Y1302" s="36"/>
      <c r="Z1302" s="36">
        <v>1</v>
      </c>
      <c r="AA1302" s="60">
        <f t="shared" si="691"/>
        <v>28</v>
      </c>
      <c r="AB1302" s="36">
        <v>25</v>
      </c>
      <c r="AC1302" s="36">
        <v>3</v>
      </c>
      <c r="AD1302" s="40">
        <f t="shared" ref="AD1302:AD1317" si="718">IF(M1302="сп",6,IF(M1302="клн",8,IF(OR(M1302="лаб",M1302="ия"),12,IF(OR(M1302="пр",M1302="ТЕСТ"),IF(OR(B1302="Б",B1302="С"),24,12),IF(M1302="лек",AA1302,1)))))</f>
        <v>1</v>
      </c>
      <c r="AE1302" s="41">
        <f t="shared" si="692"/>
        <v>1</v>
      </c>
      <c r="AF1302" s="41">
        <f t="shared" si="693"/>
        <v>28</v>
      </c>
      <c r="AG1302" s="42" t="s">
        <v>93</v>
      </c>
      <c r="AH1302" s="37" t="s">
        <v>81</v>
      </c>
      <c r="AI1302" s="37" t="s">
        <v>94</v>
      </c>
      <c r="AJ1302" s="61" t="s">
        <v>320</v>
      </c>
      <c r="AK1302" s="37"/>
      <c r="AL1302" s="44">
        <f t="shared" si="694"/>
        <v>0</v>
      </c>
      <c r="AM1302" s="44">
        <f t="shared" si="695"/>
        <v>0</v>
      </c>
      <c r="AN1302" s="44">
        <f t="shared" si="696"/>
        <v>0</v>
      </c>
      <c r="AO1302" s="44">
        <f t="shared" si="697"/>
        <v>0</v>
      </c>
      <c r="AP1302" s="44">
        <f t="shared" si="698"/>
        <v>0</v>
      </c>
      <c r="AQ1302" s="44">
        <f t="shared" si="699"/>
        <v>0</v>
      </c>
      <c r="AR1302" s="44">
        <f t="shared" si="700"/>
        <v>0</v>
      </c>
      <c r="AS1302" s="44">
        <f t="shared" si="701"/>
        <v>0</v>
      </c>
      <c r="AT1302" s="44">
        <f t="shared" si="702"/>
        <v>0</v>
      </c>
      <c r="AU1302" s="44">
        <f t="shared" si="703"/>
        <v>0</v>
      </c>
      <c r="AV1302" s="44">
        <f>IF(M1302="ПП",РПП*AA1302*(U1302/1.5),IF(M1302="ВП",ВПр*AA1302*(U1302/1.5),IF(M1302="РПА",РПА*AA1302*(U1302/1.5),IF(M1302="КПА",кпа*AA1302*(U1302/1.5),0))))</f>
        <v>0</v>
      </c>
      <c r="AW1302" s="44">
        <f t="shared" si="704"/>
        <v>0</v>
      </c>
      <c r="AX1302" s="44">
        <f t="shared" si="705"/>
        <v>0</v>
      </c>
      <c r="AY1302" s="44">
        <f t="shared" si="706"/>
        <v>0</v>
      </c>
      <c r="AZ1302" s="44">
        <f t="shared" si="707"/>
        <v>0</v>
      </c>
      <c r="BA1302" s="44">
        <f t="shared" si="684"/>
        <v>0</v>
      </c>
      <c r="BB1302" s="44">
        <f t="shared" si="708"/>
        <v>0</v>
      </c>
      <c r="BC1302" s="44">
        <f t="shared" si="709"/>
        <v>0</v>
      </c>
      <c r="BD1302" s="44">
        <f t="shared" si="710"/>
        <v>14</v>
      </c>
      <c r="BE1302" s="45">
        <f t="shared" si="711"/>
        <v>14</v>
      </c>
      <c r="BF1302" s="46"/>
      <c r="BG1302" s="47">
        <f t="shared" si="712"/>
        <v>0</v>
      </c>
      <c r="BH1302" s="47">
        <f t="shared" si="713"/>
        <v>0</v>
      </c>
      <c r="BI1302" s="47">
        <f t="shared" si="714"/>
        <v>0</v>
      </c>
      <c r="BJ1302" s="48">
        <f t="shared" si="715"/>
        <v>0</v>
      </c>
      <c r="BK1302" s="48">
        <f t="shared" si="716"/>
        <v>0</v>
      </c>
      <c r="BL1302" s="48">
        <f t="shared" si="717"/>
        <v>14</v>
      </c>
    </row>
    <row r="1303" spans="1:64" s="2" customFormat="1" ht="30" customHeight="1">
      <c r="A1303" s="29" t="str">
        <f t="shared" si="686"/>
        <v>Д</v>
      </c>
      <c r="B1303" s="29" t="str">
        <f t="shared" si="687"/>
        <v>Б</v>
      </c>
      <c r="C1303" s="59" t="s">
        <v>256</v>
      </c>
      <c r="D1303" s="31" t="str">
        <f t="shared" si="688"/>
        <v>'02.03.02</v>
      </c>
      <c r="E1303" s="32" t="str">
        <f t="shared" si="689"/>
        <v>Фундаментальная информатика и информационные технологии</v>
      </c>
      <c r="F1303" s="33" t="s">
        <v>174</v>
      </c>
      <c r="G1303" s="33" t="s">
        <v>75</v>
      </c>
      <c r="H1303" s="34" t="s">
        <v>317</v>
      </c>
      <c r="I1303" s="34"/>
      <c r="J1303" s="35" t="s">
        <v>356</v>
      </c>
      <c r="K1303" s="36" t="s">
        <v>172</v>
      </c>
      <c r="L1303" s="36"/>
      <c r="M1303" s="37" t="s">
        <v>186</v>
      </c>
      <c r="N1303" s="36"/>
      <c r="O1303" s="36"/>
      <c r="P1303" s="36"/>
      <c r="Q1303" s="37" t="s">
        <v>181</v>
      </c>
      <c r="R1303" s="36"/>
      <c r="S1303" s="36"/>
      <c r="T1303" s="36"/>
      <c r="U1303" s="36"/>
      <c r="V1303" s="36"/>
      <c r="W1303" s="39" t="str">
        <f t="shared" si="690"/>
        <v>НФИбд</v>
      </c>
      <c r="X1303" s="36" t="s">
        <v>366</v>
      </c>
      <c r="Y1303" s="36"/>
      <c r="Z1303" s="36">
        <v>1</v>
      </c>
      <c r="AA1303" s="60">
        <f t="shared" si="691"/>
        <v>28</v>
      </c>
      <c r="AB1303" s="36">
        <v>25</v>
      </c>
      <c r="AC1303" s="36">
        <v>3</v>
      </c>
      <c r="AD1303" s="40">
        <f t="shared" si="718"/>
        <v>1</v>
      </c>
      <c r="AE1303" s="41">
        <f t="shared" si="692"/>
        <v>1</v>
      </c>
      <c r="AF1303" s="41">
        <f t="shared" si="693"/>
        <v>28</v>
      </c>
      <c r="AG1303" s="42" t="s">
        <v>93</v>
      </c>
      <c r="AH1303" s="37" t="s">
        <v>169</v>
      </c>
      <c r="AI1303" s="37"/>
      <c r="AJ1303" s="55" t="s">
        <v>170</v>
      </c>
      <c r="AK1303" s="37"/>
      <c r="AL1303" s="44">
        <f t="shared" si="694"/>
        <v>0</v>
      </c>
      <c r="AM1303" s="44">
        <f t="shared" si="695"/>
        <v>0</v>
      </c>
      <c r="AN1303" s="44">
        <f t="shared" si="696"/>
        <v>0</v>
      </c>
      <c r="AO1303" s="44">
        <f t="shared" si="697"/>
        <v>0</v>
      </c>
      <c r="AP1303" s="44">
        <f t="shared" si="698"/>
        <v>0</v>
      </c>
      <c r="AQ1303" s="44">
        <f t="shared" si="699"/>
        <v>0</v>
      </c>
      <c r="AR1303" s="44">
        <f t="shared" si="700"/>
        <v>0</v>
      </c>
      <c r="AS1303" s="44">
        <f t="shared" si="701"/>
        <v>0</v>
      </c>
      <c r="AT1303" s="44">
        <f t="shared" si="702"/>
        <v>0</v>
      </c>
      <c r="AU1303" s="44">
        <f t="shared" si="703"/>
        <v>0</v>
      </c>
      <c r="AV1303" s="44">
        <f>IF(M1303="ПП",РПП*AA1303*(U1303/1.5),IF(M1303="ВП",ВПр*AA1303*(U1303/1.5),IF(M1303="РПА",РПА*AA1303*(U1303/1.5),IF(M1303="КПА",кпа*AA1303*(U1303/1.5),0))))</f>
        <v>0</v>
      </c>
      <c r="AW1303" s="44">
        <f t="shared" si="704"/>
        <v>0</v>
      </c>
      <c r="AX1303" s="44">
        <f t="shared" si="705"/>
        <v>0</v>
      </c>
      <c r="AY1303" s="44">
        <f t="shared" si="706"/>
        <v>0</v>
      </c>
      <c r="AZ1303" s="44">
        <f t="shared" si="707"/>
        <v>0</v>
      </c>
      <c r="BA1303" s="44">
        <f t="shared" si="684"/>
        <v>0</v>
      </c>
      <c r="BB1303" s="44">
        <f t="shared" si="708"/>
        <v>0</v>
      </c>
      <c r="BC1303" s="44">
        <f t="shared" si="709"/>
        <v>0</v>
      </c>
      <c r="BD1303" s="44">
        <f t="shared" si="710"/>
        <v>7</v>
      </c>
      <c r="BE1303" s="45">
        <f t="shared" si="711"/>
        <v>7</v>
      </c>
      <c r="BF1303" s="46"/>
      <c r="BG1303" s="47">
        <f t="shared" si="712"/>
        <v>0</v>
      </c>
      <c r="BH1303" s="47">
        <f t="shared" si="713"/>
        <v>0</v>
      </c>
      <c r="BI1303" s="47">
        <f t="shared" si="714"/>
        <v>0</v>
      </c>
      <c r="BJ1303" s="48">
        <f t="shared" si="715"/>
        <v>0</v>
      </c>
      <c r="BK1303" s="48">
        <f t="shared" si="716"/>
        <v>0</v>
      </c>
      <c r="BL1303" s="48">
        <f t="shared" si="717"/>
        <v>7</v>
      </c>
    </row>
    <row r="1304" spans="1:64" s="2" customFormat="1" ht="30" customHeight="1">
      <c r="A1304" s="29" t="str">
        <f t="shared" si="686"/>
        <v>Д</v>
      </c>
      <c r="B1304" s="29" t="str">
        <f t="shared" si="687"/>
        <v>Б</v>
      </c>
      <c r="C1304" s="59" t="s">
        <v>256</v>
      </c>
      <c r="D1304" s="31" t="str">
        <f t="shared" si="688"/>
        <v>'02.03.02</v>
      </c>
      <c r="E1304" s="32" t="str">
        <f t="shared" si="689"/>
        <v>Фундаментальная информатика и информационные технологии</v>
      </c>
      <c r="F1304" s="33" t="s">
        <v>174</v>
      </c>
      <c r="G1304" s="33" t="s">
        <v>75</v>
      </c>
      <c r="H1304" s="34" t="s">
        <v>317</v>
      </c>
      <c r="I1304" s="34"/>
      <c r="J1304" s="35" t="s">
        <v>356</v>
      </c>
      <c r="K1304" s="36" t="s">
        <v>172</v>
      </c>
      <c r="L1304" s="36"/>
      <c r="M1304" s="37" t="s">
        <v>186</v>
      </c>
      <c r="N1304" s="36"/>
      <c r="O1304" s="36"/>
      <c r="P1304" s="36"/>
      <c r="Q1304" s="37" t="s">
        <v>181</v>
      </c>
      <c r="R1304" s="36"/>
      <c r="S1304" s="36"/>
      <c r="T1304" s="36"/>
      <c r="U1304" s="36"/>
      <c r="V1304" s="36"/>
      <c r="W1304" s="39" t="str">
        <f t="shared" si="690"/>
        <v>НФИбд</v>
      </c>
      <c r="X1304" s="36" t="s">
        <v>366</v>
      </c>
      <c r="Y1304" s="36"/>
      <c r="Z1304" s="36">
        <v>1</v>
      </c>
      <c r="AA1304" s="60">
        <f t="shared" si="691"/>
        <v>28</v>
      </c>
      <c r="AB1304" s="36">
        <v>25</v>
      </c>
      <c r="AC1304" s="36">
        <v>3</v>
      </c>
      <c r="AD1304" s="40">
        <f t="shared" si="718"/>
        <v>1</v>
      </c>
      <c r="AE1304" s="41">
        <f t="shared" si="692"/>
        <v>1</v>
      </c>
      <c r="AF1304" s="41">
        <f t="shared" si="693"/>
        <v>28</v>
      </c>
      <c r="AG1304" s="42" t="s">
        <v>93</v>
      </c>
      <c r="AH1304" s="37" t="s">
        <v>169</v>
      </c>
      <c r="AI1304" s="37"/>
      <c r="AJ1304" s="55" t="s">
        <v>170</v>
      </c>
      <c r="AK1304" s="37"/>
      <c r="AL1304" s="44">
        <f t="shared" si="694"/>
        <v>0</v>
      </c>
      <c r="AM1304" s="44">
        <f t="shared" si="695"/>
        <v>0</v>
      </c>
      <c r="AN1304" s="44">
        <f t="shared" si="696"/>
        <v>0</v>
      </c>
      <c r="AO1304" s="44">
        <f t="shared" si="697"/>
        <v>0</v>
      </c>
      <c r="AP1304" s="44">
        <f t="shared" si="698"/>
        <v>0</v>
      </c>
      <c r="AQ1304" s="44">
        <f t="shared" si="699"/>
        <v>0</v>
      </c>
      <c r="AR1304" s="44">
        <f t="shared" si="700"/>
        <v>0</v>
      </c>
      <c r="AS1304" s="44">
        <f t="shared" si="701"/>
        <v>0</v>
      </c>
      <c r="AT1304" s="44">
        <f t="shared" si="702"/>
        <v>0</v>
      </c>
      <c r="AU1304" s="44">
        <f t="shared" si="703"/>
        <v>0</v>
      </c>
      <c r="AV1304" s="44">
        <f>IF(M1304="ПП",РПП*AA1304*(U1304/1.5),IF(M1304="ВП",ВПр*AA1304*(U1304/1.5),IF(M1304="РПА",РПА*AA1304*(U1304/1.5),IF(M1304="КПА",кпа*AA1304*(U1304/1.5),0))))</f>
        <v>0</v>
      </c>
      <c r="AW1304" s="44">
        <f t="shared" si="704"/>
        <v>0</v>
      </c>
      <c r="AX1304" s="44">
        <f t="shared" si="705"/>
        <v>0</v>
      </c>
      <c r="AY1304" s="44">
        <f t="shared" si="706"/>
        <v>0</v>
      </c>
      <c r="AZ1304" s="44">
        <f t="shared" si="707"/>
        <v>0</v>
      </c>
      <c r="BA1304" s="44">
        <f t="shared" si="684"/>
        <v>0</v>
      </c>
      <c r="BB1304" s="44">
        <f t="shared" si="708"/>
        <v>0</v>
      </c>
      <c r="BC1304" s="44">
        <f t="shared" si="709"/>
        <v>0</v>
      </c>
      <c r="BD1304" s="44">
        <f t="shared" si="710"/>
        <v>7</v>
      </c>
      <c r="BE1304" s="45">
        <f t="shared" si="711"/>
        <v>7</v>
      </c>
      <c r="BF1304" s="46"/>
      <c r="BG1304" s="47">
        <f t="shared" si="712"/>
        <v>0</v>
      </c>
      <c r="BH1304" s="47">
        <f t="shared" si="713"/>
        <v>0</v>
      </c>
      <c r="BI1304" s="47">
        <f t="shared" si="714"/>
        <v>0</v>
      </c>
      <c r="BJ1304" s="48">
        <f t="shared" si="715"/>
        <v>0</v>
      </c>
      <c r="BK1304" s="48">
        <f t="shared" si="716"/>
        <v>0</v>
      </c>
      <c r="BL1304" s="48">
        <f t="shared" si="717"/>
        <v>7</v>
      </c>
    </row>
    <row r="1305" spans="1:64" s="2" customFormat="1" ht="30" customHeight="1">
      <c r="A1305" s="29" t="str">
        <f t="shared" si="686"/>
        <v>Д</v>
      </c>
      <c r="B1305" s="29" t="str">
        <f t="shared" si="687"/>
        <v>Б</v>
      </c>
      <c r="C1305" s="59" t="s">
        <v>256</v>
      </c>
      <c r="D1305" s="31" t="str">
        <f t="shared" si="688"/>
        <v>'02.03.02</v>
      </c>
      <c r="E1305" s="32" t="str">
        <f t="shared" si="689"/>
        <v>Фундаментальная информатика и информационные технологии</v>
      </c>
      <c r="F1305" s="33" t="s">
        <v>174</v>
      </c>
      <c r="G1305" s="33" t="s">
        <v>75</v>
      </c>
      <c r="H1305" s="34" t="s">
        <v>317</v>
      </c>
      <c r="I1305" s="34"/>
      <c r="J1305" s="35" t="s">
        <v>356</v>
      </c>
      <c r="K1305" s="36" t="s">
        <v>172</v>
      </c>
      <c r="L1305" s="36"/>
      <c r="M1305" s="37" t="s">
        <v>186</v>
      </c>
      <c r="N1305" s="36"/>
      <c r="O1305" s="36"/>
      <c r="P1305" s="36"/>
      <c r="Q1305" s="37" t="s">
        <v>181</v>
      </c>
      <c r="R1305" s="36"/>
      <c r="S1305" s="36"/>
      <c r="T1305" s="36"/>
      <c r="U1305" s="36"/>
      <c r="V1305" s="36"/>
      <c r="W1305" s="39" t="str">
        <f t="shared" si="690"/>
        <v>НФИбд</v>
      </c>
      <c r="X1305" s="36" t="s">
        <v>366</v>
      </c>
      <c r="Y1305" s="36"/>
      <c r="Z1305" s="36">
        <v>1</v>
      </c>
      <c r="AA1305" s="60">
        <f t="shared" si="691"/>
        <v>28</v>
      </c>
      <c r="AB1305" s="36">
        <v>25</v>
      </c>
      <c r="AC1305" s="36">
        <v>3</v>
      </c>
      <c r="AD1305" s="40">
        <f t="shared" si="718"/>
        <v>1</v>
      </c>
      <c r="AE1305" s="41">
        <f t="shared" si="692"/>
        <v>1</v>
      </c>
      <c r="AF1305" s="41">
        <f t="shared" si="693"/>
        <v>28</v>
      </c>
      <c r="AG1305" s="42" t="s">
        <v>93</v>
      </c>
      <c r="AH1305" s="37" t="s">
        <v>169</v>
      </c>
      <c r="AI1305" s="37"/>
      <c r="AJ1305" s="55" t="s">
        <v>170</v>
      </c>
      <c r="AK1305" s="37"/>
      <c r="AL1305" s="44">
        <f t="shared" si="694"/>
        <v>0</v>
      </c>
      <c r="AM1305" s="44">
        <f t="shared" si="695"/>
        <v>0</v>
      </c>
      <c r="AN1305" s="44">
        <f t="shared" si="696"/>
        <v>0</v>
      </c>
      <c r="AO1305" s="44">
        <f t="shared" si="697"/>
        <v>0</v>
      </c>
      <c r="AP1305" s="44">
        <f t="shared" si="698"/>
        <v>0</v>
      </c>
      <c r="AQ1305" s="44">
        <f t="shared" si="699"/>
        <v>0</v>
      </c>
      <c r="AR1305" s="44">
        <f t="shared" si="700"/>
        <v>0</v>
      </c>
      <c r="AS1305" s="44">
        <f t="shared" si="701"/>
        <v>0</v>
      </c>
      <c r="AT1305" s="44">
        <f t="shared" si="702"/>
        <v>0</v>
      </c>
      <c r="AU1305" s="44">
        <f t="shared" si="703"/>
        <v>0</v>
      </c>
      <c r="AV1305" s="44">
        <f>IF(M1305="ПП",РПП*AA1305*(U1305/1.5),IF(M1305="ВП",ВПр*AA1305*(U1305/1.5),IF(M1305="РПА",РПА*AA1305*(U1305/1.5),IF(M1305="КПА",кпа*AA1305*(U1305/1.5),0))))</f>
        <v>0</v>
      </c>
      <c r="AW1305" s="44">
        <f t="shared" si="704"/>
        <v>0</v>
      </c>
      <c r="AX1305" s="44">
        <f t="shared" si="705"/>
        <v>0</v>
      </c>
      <c r="AY1305" s="44">
        <f t="shared" si="706"/>
        <v>0</v>
      </c>
      <c r="AZ1305" s="44">
        <f t="shared" si="707"/>
        <v>0</v>
      </c>
      <c r="BA1305" s="44">
        <f t="shared" si="684"/>
        <v>0</v>
      </c>
      <c r="BB1305" s="44">
        <f t="shared" si="708"/>
        <v>0</v>
      </c>
      <c r="BC1305" s="44">
        <f t="shared" si="709"/>
        <v>0</v>
      </c>
      <c r="BD1305" s="44">
        <f t="shared" si="710"/>
        <v>7</v>
      </c>
      <c r="BE1305" s="45">
        <f t="shared" si="711"/>
        <v>7</v>
      </c>
      <c r="BF1305" s="46"/>
      <c r="BG1305" s="47">
        <f t="shared" si="712"/>
        <v>0</v>
      </c>
      <c r="BH1305" s="47">
        <f t="shared" si="713"/>
        <v>0</v>
      </c>
      <c r="BI1305" s="47">
        <f t="shared" si="714"/>
        <v>0</v>
      </c>
      <c r="BJ1305" s="48">
        <f t="shared" si="715"/>
        <v>0</v>
      </c>
      <c r="BK1305" s="48">
        <f t="shared" si="716"/>
        <v>0</v>
      </c>
      <c r="BL1305" s="48">
        <f t="shared" si="717"/>
        <v>7</v>
      </c>
    </row>
    <row r="1306" spans="1:64" s="2" customFormat="1" ht="30" customHeight="1">
      <c r="A1306" s="29" t="str">
        <f t="shared" si="686"/>
        <v>Д</v>
      </c>
      <c r="B1306" s="29" t="str">
        <f t="shared" si="687"/>
        <v>Б</v>
      </c>
      <c r="C1306" s="59" t="s">
        <v>256</v>
      </c>
      <c r="D1306" s="31" t="str">
        <f t="shared" si="688"/>
        <v>'02.03.02</v>
      </c>
      <c r="E1306" s="32" t="str">
        <f t="shared" si="689"/>
        <v>Фундаментальная информатика и информационные технологии</v>
      </c>
      <c r="F1306" s="33" t="s">
        <v>174</v>
      </c>
      <c r="G1306" s="33" t="s">
        <v>75</v>
      </c>
      <c r="H1306" s="34" t="s">
        <v>317</v>
      </c>
      <c r="I1306" s="34"/>
      <c r="J1306" s="35" t="s">
        <v>356</v>
      </c>
      <c r="K1306" s="36" t="s">
        <v>172</v>
      </c>
      <c r="L1306" s="36"/>
      <c r="M1306" s="37" t="s">
        <v>186</v>
      </c>
      <c r="N1306" s="36"/>
      <c r="O1306" s="36"/>
      <c r="P1306" s="36"/>
      <c r="Q1306" s="37" t="s">
        <v>181</v>
      </c>
      <c r="R1306" s="36"/>
      <c r="S1306" s="36"/>
      <c r="T1306" s="36"/>
      <c r="U1306" s="36"/>
      <c r="V1306" s="36"/>
      <c r="W1306" s="39" t="str">
        <f t="shared" si="690"/>
        <v>НФИбд</v>
      </c>
      <c r="X1306" s="36" t="s">
        <v>366</v>
      </c>
      <c r="Y1306" s="36"/>
      <c r="Z1306" s="36">
        <v>1</v>
      </c>
      <c r="AA1306" s="60">
        <f t="shared" si="691"/>
        <v>28</v>
      </c>
      <c r="AB1306" s="36">
        <v>25</v>
      </c>
      <c r="AC1306" s="36">
        <v>3</v>
      </c>
      <c r="AD1306" s="40">
        <f t="shared" si="718"/>
        <v>1</v>
      </c>
      <c r="AE1306" s="41">
        <f t="shared" si="692"/>
        <v>1</v>
      </c>
      <c r="AF1306" s="41">
        <f t="shared" si="693"/>
        <v>28</v>
      </c>
      <c r="AG1306" s="42" t="s">
        <v>93</v>
      </c>
      <c r="AH1306" s="37" t="s">
        <v>169</v>
      </c>
      <c r="AI1306" s="37"/>
      <c r="AJ1306" s="55" t="s">
        <v>170</v>
      </c>
      <c r="AK1306" s="37"/>
      <c r="AL1306" s="44">
        <f t="shared" si="694"/>
        <v>0</v>
      </c>
      <c r="AM1306" s="44">
        <f t="shared" si="695"/>
        <v>0</v>
      </c>
      <c r="AN1306" s="44">
        <f t="shared" si="696"/>
        <v>0</v>
      </c>
      <c r="AO1306" s="44">
        <f t="shared" si="697"/>
        <v>0</v>
      </c>
      <c r="AP1306" s="44">
        <f t="shared" si="698"/>
        <v>0</v>
      </c>
      <c r="AQ1306" s="44">
        <f t="shared" si="699"/>
        <v>0</v>
      </c>
      <c r="AR1306" s="44">
        <f t="shared" si="700"/>
        <v>0</v>
      </c>
      <c r="AS1306" s="44">
        <f t="shared" si="701"/>
        <v>0</v>
      </c>
      <c r="AT1306" s="44">
        <f t="shared" si="702"/>
        <v>0</v>
      </c>
      <c r="AU1306" s="44">
        <f t="shared" si="703"/>
        <v>0</v>
      </c>
      <c r="AV1306" s="44">
        <f>IF(M1306="ПП",РПП*AA1306*(U1306/1.5),IF(M1306="ВП",ВПр*AA1306*(U1306/1.5),IF(M1306="РПА",РПА*AA1306*(U1306/1.5),IF(M1306="КПА",кпа*AA1306*(U1306/1.5),0))))</f>
        <v>0</v>
      </c>
      <c r="AW1306" s="44">
        <f t="shared" si="704"/>
        <v>0</v>
      </c>
      <c r="AX1306" s="44">
        <f t="shared" si="705"/>
        <v>0</v>
      </c>
      <c r="AY1306" s="44">
        <f t="shared" si="706"/>
        <v>0</v>
      </c>
      <c r="AZ1306" s="44">
        <f t="shared" si="707"/>
        <v>0</v>
      </c>
      <c r="BA1306" s="44">
        <f t="shared" si="684"/>
        <v>0</v>
      </c>
      <c r="BB1306" s="44">
        <f t="shared" si="708"/>
        <v>0</v>
      </c>
      <c r="BC1306" s="44">
        <f t="shared" si="709"/>
        <v>0</v>
      </c>
      <c r="BD1306" s="44">
        <f t="shared" si="710"/>
        <v>7</v>
      </c>
      <c r="BE1306" s="45">
        <f t="shared" si="711"/>
        <v>7</v>
      </c>
      <c r="BF1306" s="46"/>
      <c r="BG1306" s="47">
        <f t="shared" si="712"/>
        <v>0</v>
      </c>
      <c r="BH1306" s="47">
        <f t="shared" si="713"/>
        <v>0</v>
      </c>
      <c r="BI1306" s="47">
        <f t="shared" si="714"/>
        <v>0</v>
      </c>
      <c r="BJ1306" s="48">
        <f t="shared" si="715"/>
        <v>0</v>
      </c>
      <c r="BK1306" s="48">
        <f t="shared" si="716"/>
        <v>0</v>
      </c>
      <c r="BL1306" s="48">
        <f t="shared" si="717"/>
        <v>7</v>
      </c>
    </row>
    <row r="1307" spans="1:64" s="2" customFormat="1" ht="30" customHeight="1">
      <c r="A1307" s="29" t="str">
        <f t="shared" si="686"/>
        <v>Д</v>
      </c>
      <c r="B1307" s="29" t="str">
        <f t="shared" si="687"/>
        <v>Б</v>
      </c>
      <c r="C1307" s="59" t="s">
        <v>256</v>
      </c>
      <c r="D1307" s="31" t="str">
        <f t="shared" si="688"/>
        <v>'02.03.02</v>
      </c>
      <c r="E1307" s="32" t="str">
        <f t="shared" si="689"/>
        <v>Фундаментальная информатика и информационные технологии</v>
      </c>
      <c r="F1307" s="33" t="s">
        <v>174</v>
      </c>
      <c r="G1307" s="33" t="s">
        <v>75</v>
      </c>
      <c r="H1307" s="34" t="s">
        <v>317</v>
      </c>
      <c r="I1307" s="34"/>
      <c r="J1307" s="35" t="s">
        <v>356</v>
      </c>
      <c r="K1307" s="36" t="s">
        <v>172</v>
      </c>
      <c r="L1307" s="36"/>
      <c r="M1307" s="37" t="s">
        <v>186</v>
      </c>
      <c r="N1307" s="36"/>
      <c r="O1307" s="36"/>
      <c r="P1307" s="36"/>
      <c r="Q1307" s="37" t="s">
        <v>177</v>
      </c>
      <c r="R1307" s="36"/>
      <c r="S1307" s="36"/>
      <c r="T1307" s="36"/>
      <c r="U1307" s="36"/>
      <c r="V1307" s="36"/>
      <c r="W1307" s="39" t="str">
        <f t="shared" si="690"/>
        <v>НФИбд</v>
      </c>
      <c r="X1307" s="36" t="s">
        <v>366</v>
      </c>
      <c r="Y1307" s="36"/>
      <c r="Z1307" s="36">
        <v>1</v>
      </c>
      <c r="AA1307" s="60">
        <f t="shared" si="691"/>
        <v>28</v>
      </c>
      <c r="AB1307" s="36">
        <v>25</v>
      </c>
      <c r="AC1307" s="36">
        <v>3</v>
      </c>
      <c r="AD1307" s="40">
        <f t="shared" si="718"/>
        <v>1</v>
      </c>
      <c r="AE1307" s="41">
        <f t="shared" si="692"/>
        <v>1</v>
      </c>
      <c r="AF1307" s="41">
        <f t="shared" si="693"/>
        <v>28</v>
      </c>
      <c r="AG1307" s="42" t="s">
        <v>93</v>
      </c>
      <c r="AH1307" s="37" t="s">
        <v>169</v>
      </c>
      <c r="AI1307" s="37"/>
      <c r="AJ1307" s="55" t="s">
        <v>170</v>
      </c>
      <c r="AK1307" s="37"/>
      <c r="AL1307" s="44">
        <f t="shared" si="694"/>
        <v>0</v>
      </c>
      <c r="AM1307" s="44">
        <f t="shared" si="695"/>
        <v>0</v>
      </c>
      <c r="AN1307" s="44">
        <f t="shared" si="696"/>
        <v>0</v>
      </c>
      <c r="AO1307" s="44">
        <f t="shared" si="697"/>
        <v>0</v>
      </c>
      <c r="AP1307" s="44">
        <f t="shared" si="698"/>
        <v>0</v>
      </c>
      <c r="AQ1307" s="44">
        <f t="shared" si="699"/>
        <v>0</v>
      </c>
      <c r="AR1307" s="44">
        <f t="shared" si="700"/>
        <v>0</v>
      </c>
      <c r="AS1307" s="44">
        <f t="shared" si="701"/>
        <v>0</v>
      </c>
      <c r="AT1307" s="44">
        <f t="shared" si="702"/>
        <v>0</v>
      </c>
      <c r="AU1307" s="44">
        <f t="shared" si="703"/>
        <v>0</v>
      </c>
      <c r="AV1307" s="44">
        <f>IF(M1307="ПП",РПП*AA1307*(U1307/1.5),IF(M1307="ВП",ВПр*AA1307*(U1307/1.5),IF(M1307="РПА",РПА*AA1307*(U1307/1.5),IF(M1307="КПА",кпа*AA1307*(U1307/1.5),0))))</f>
        <v>0</v>
      </c>
      <c r="AW1307" s="44">
        <f t="shared" si="704"/>
        <v>0</v>
      </c>
      <c r="AX1307" s="44">
        <f t="shared" si="705"/>
        <v>0</v>
      </c>
      <c r="AY1307" s="44">
        <f t="shared" si="706"/>
        <v>0</v>
      </c>
      <c r="AZ1307" s="44">
        <f t="shared" si="707"/>
        <v>0</v>
      </c>
      <c r="BA1307" s="44">
        <f t="shared" si="684"/>
        <v>0</v>
      </c>
      <c r="BB1307" s="44">
        <f t="shared" si="708"/>
        <v>0</v>
      </c>
      <c r="BC1307" s="44">
        <f t="shared" si="709"/>
        <v>0</v>
      </c>
      <c r="BD1307" s="44">
        <f t="shared" si="710"/>
        <v>7</v>
      </c>
      <c r="BE1307" s="45">
        <f t="shared" si="711"/>
        <v>7</v>
      </c>
      <c r="BF1307" s="46"/>
      <c r="BG1307" s="47">
        <f t="shared" si="712"/>
        <v>0</v>
      </c>
      <c r="BH1307" s="47">
        <f t="shared" si="713"/>
        <v>0</v>
      </c>
      <c r="BI1307" s="47">
        <f t="shared" si="714"/>
        <v>0</v>
      </c>
      <c r="BJ1307" s="48">
        <f t="shared" si="715"/>
        <v>0</v>
      </c>
      <c r="BK1307" s="48">
        <f t="shared" si="716"/>
        <v>0</v>
      </c>
      <c r="BL1307" s="48">
        <f t="shared" si="717"/>
        <v>7</v>
      </c>
    </row>
    <row r="1308" spans="1:64" s="2" customFormat="1" ht="30" customHeight="1">
      <c r="A1308" s="29" t="str">
        <f t="shared" si="686"/>
        <v>Д</v>
      </c>
      <c r="B1308" s="29" t="str">
        <f t="shared" si="687"/>
        <v>Б</v>
      </c>
      <c r="C1308" s="59" t="s">
        <v>256</v>
      </c>
      <c r="D1308" s="31" t="str">
        <f t="shared" si="688"/>
        <v>'02.03.02</v>
      </c>
      <c r="E1308" s="32" t="str">
        <f t="shared" si="689"/>
        <v>Фундаментальная информатика и информационные технологии</v>
      </c>
      <c r="F1308" s="33" t="s">
        <v>174</v>
      </c>
      <c r="G1308" s="33" t="s">
        <v>75</v>
      </c>
      <c r="H1308" s="34" t="s">
        <v>317</v>
      </c>
      <c r="I1308" s="34"/>
      <c r="J1308" s="35" t="s">
        <v>356</v>
      </c>
      <c r="K1308" s="36" t="s">
        <v>172</v>
      </c>
      <c r="L1308" s="36"/>
      <c r="M1308" s="37" t="s">
        <v>186</v>
      </c>
      <c r="N1308" s="36"/>
      <c r="O1308" s="36"/>
      <c r="P1308" s="36"/>
      <c r="Q1308" s="37" t="s">
        <v>177</v>
      </c>
      <c r="R1308" s="36"/>
      <c r="S1308" s="36"/>
      <c r="T1308" s="36"/>
      <c r="U1308" s="36"/>
      <c r="V1308" s="36"/>
      <c r="W1308" s="39" t="str">
        <f t="shared" si="690"/>
        <v>НФИбд</v>
      </c>
      <c r="X1308" s="36" t="s">
        <v>366</v>
      </c>
      <c r="Y1308" s="36"/>
      <c r="Z1308" s="36">
        <v>1</v>
      </c>
      <c r="AA1308" s="60">
        <f t="shared" si="691"/>
        <v>28</v>
      </c>
      <c r="AB1308" s="36">
        <v>25</v>
      </c>
      <c r="AC1308" s="36">
        <v>3</v>
      </c>
      <c r="AD1308" s="40">
        <f t="shared" si="718"/>
        <v>1</v>
      </c>
      <c r="AE1308" s="41">
        <f t="shared" si="692"/>
        <v>1</v>
      </c>
      <c r="AF1308" s="41">
        <f t="shared" si="693"/>
        <v>28</v>
      </c>
      <c r="AG1308" s="42" t="s">
        <v>93</v>
      </c>
      <c r="AH1308" s="37" t="s">
        <v>169</v>
      </c>
      <c r="AI1308" s="37"/>
      <c r="AJ1308" s="55" t="s">
        <v>170</v>
      </c>
      <c r="AK1308" s="37"/>
      <c r="AL1308" s="44">
        <f t="shared" si="694"/>
        <v>0</v>
      </c>
      <c r="AM1308" s="44">
        <f t="shared" si="695"/>
        <v>0</v>
      </c>
      <c r="AN1308" s="44">
        <f t="shared" si="696"/>
        <v>0</v>
      </c>
      <c r="AO1308" s="44">
        <f t="shared" si="697"/>
        <v>0</v>
      </c>
      <c r="AP1308" s="44">
        <f t="shared" si="698"/>
        <v>0</v>
      </c>
      <c r="AQ1308" s="44">
        <f t="shared" si="699"/>
        <v>0</v>
      </c>
      <c r="AR1308" s="44">
        <f t="shared" si="700"/>
        <v>0</v>
      </c>
      <c r="AS1308" s="44">
        <f t="shared" si="701"/>
        <v>0</v>
      </c>
      <c r="AT1308" s="44">
        <f t="shared" si="702"/>
        <v>0</v>
      </c>
      <c r="AU1308" s="44">
        <f t="shared" si="703"/>
        <v>0</v>
      </c>
      <c r="AV1308" s="44">
        <f>IF(M1308="ПП",РПП*AA1308*(U1308/1.5),IF(M1308="ВП",ВПр*AA1308*(U1308/1.5),IF(M1308="РПА",РПА*AA1308*(U1308/1.5),IF(M1308="КПА",кпа*AA1308*(U1308/1.5),0))))</f>
        <v>0</v>
      </c>
      <c r="AW1308" s="44">
        <f t="shared" si="704"/>
        <v>0</v>
      </c>
      <c r="AX1308" s="44">
        <f t="shared" si="705"/>
        <v>0</v>
      </c>
      <c r="AY1308" s="44">
        <f t="shared" si="706"/>
        <v>0</v>
      </c>
      <c r="AZ1308" s="44">
        <f t="shared" si="707"/>
        <v>0</v>
      </c>
      <c r="BA1308" s="44">
        <f t="shared" si="684"/>
        <v>0</v>
      </c>
      <c r="BB1308" s="44">
        <f t="shared" si="708"/>
        <v>0</v>
      </c>
      <c r="BC1308" s="44">
        <f t="shared" si="709"/>
        <v>0</v>
      </c>
      <c r="BD1308" s="44">
        <f t="shared" si="710"/>
        <v>7</v>
      </c>
      <c r="BE1308" s="45">
        <f t="shared" si="711"/>
        <v>7</v>
      </c>
      <c r="BF1308" s="46"/>
      <c r="BG1308" s="47">
        <f t="shared" si="712"/>
        <v>0</v>
      </c>
      <c r="BH1308" s="47">
        <f t="shared" si="713"/>
        <v>0</v>
      </c>
      <c r="BI1308" s="47">
        <f t="shared" si="714"/>
        <v>0</v>
      </c>
      <c r="BJ1308" s="48">
        <f t="shared" si="715"/>
        <v>0</v>
      </c>
      <c r="BK1308" s="48">
        <f t="shared" si="716"/>
        <v>0</v>
      </c>
      <c r="BL1308" s="48">
        <f t="shared" si="717"/>
        <v>7</v>
      </c>
    </row>
    <row r="1309" spans="1:64" s="2" customFormat="1" ht="30" customHeight="1">
      <c r="A1309" s="29" t="str">
        <f t="shared" si="686"/>
        <v>Д</v>
      </c>
      <c r="B1309" s="29" t="str">
        <f t="shared" si="687"/>
        <v>Б</v>
      </c>
      <c r="C1309" s="59" t="s">
        <v>256</v>
      </c>
      <c r="D1309" s="31" t="str">
        <f t="shared" si="688"/>
        <v>'02.03.02</v>
      </c>
      <c r="E1309" s="32" t="str">
        <f t="shared" si="689"/>
        <v>Фундаментальная информатика и информационные технологии</v>
      </c>
      <c r="F1309" s="33" t="s">
        <v>174</v>
      </c>
      <c r="G1309" s="33" t="s">
        <v>75</v>
      </c>
      <c r="H1309" s="34" t="s">
        <v>317</v>
      </c>
      <c r="I1309" s="34"/>
      <c r="J1309" s="35" t="s">
        <v>356</v>
      </c>
      <c r="K1309" s="36" t="s">
        <v>172</v>
      </c>
      <c r="L1309" s="36"/>
      <c r="M1309" s="37" t="s">
        <v>186</v>
      </c>
      <c r="N1309" s="36"/>
      <c r="O1309" s="36"/>
      <c r="P1309" s="36"/>
      <c r="Q1309" s="37" t="s">
        <v>177</v>
      </c>
      <c r="R1309" s="36"/>
      <c r="S1309" s="36"/>
      <c r="T1309" s="36"/>
      <c r="U1309" s="36"/>
      <c r="V1309" s="36"/>
      <c r="W1309" s="39" t="str">
        <f t="shared" si="690"/>
        <v>НФИбд</v>
      </c>
      <c r="X1309" s="36" t="s">
        <v>366</v>
      </c>
      <c r="Y1309" s="36"/>
      <c r="Z1309" s="36">
        <v>1</v>
      </c>
      <c r="AA1309" s="60">
        <f t="shared" si="691"/>
        <v>28</v>
      </c>
      <c r="AB1309" s="36">
        <v>25</v>
      </c>
      <c r="AC1309" s="36">
        <v>3</v>
      </c>
      <c r="AD1309" s="40">
        <f t="shared" si="718"/>
        <v>1</v>
      </c>
      <c r="AE1309" s="41">
        <f t="shared" si="692"/>
        <v>1</v>
      </c>
      <c r="AF1309" s="41">
        <f t="shared" si="693"/>
        <v>28</v>
      </c>
      <c r="AG1309" s="42" t="s">
        <v>93</v>
      </c>
      <c r="AH1309" s="37" t="s">
        <v>169</v>
      </c>
      <c r="AI1309" s="37"/>
      <c r="AJ1309" s="55" t="s">
        <v>170</v>
      </c>
      <c r="AK1309" s="37"/>
      <c r="AL1309" s="44">
        <f t="shared" si="694"/>
        <v>0</v>
      </c>
      <c r="AM1309" s="44">
        <f t="shared" si="695"/>
        <v>0</v>
      </c>
      <c r="AN1309" s="44">
        <f t="shared" si="696"/>
        <v>0</v>
      </c>
      <c r="AO1309" s="44">
        <f t="shared" si="697"/>
        <v>0</v>
      </c>
      <c r="AP1309" s="44">
        <f t="shared" si="698"/>
        <v>0</v>
      </c>
      <c r="AQ1309" s="44">
        <f t="shared" si="699"/>
        <v>0</v>
      </c>
      <c r="AR1309" s="44">
        <f t="shared" si="700"/>
        <v>0</v>
      </c>
      <c r="AS1309" s="44">
        <f t="shared" si="701"/>
        <v>0</v>
      </c>
      <c r="AT1309" s="44">
        <f t="shared" si="702"/>
        <v>0</v>
      </c>
      <c r="AU1309" s="44">
        <f t="shared" si="703"/>
        <v>0</v>
      </c>
      <c r="AV1309" s="44">
        <f>IF(M1309="ПП",РПП*AA1309*(U1309/1.5),IF(M1309="ВП",ВПр*AA1309*(U1309/1.5),IF(M1309="РПА",РПА*AA1309*(U1309/1.5),IF(M1309="КПА",кпа*AA1309*(U1309/1.5),0))))</f>
        <v>0</v>
      </c>
      <c r="AW1309" s="44">
        <f t="shared" si="704"/>
        <v>0</v>
      </c>
      <c r="AX1309" s="44">
        <f t="shared" si="705"/>
        <v>0</v>
      </c>
      <c r="AY1309" s="44">
        <f t="shared" si="706"/>
        <v>0</v>
      </c>
      <c r="AZ1309" s="44">
        <f t="shared" si="707"/>
        <v>0</v>
      </c>
      <c r="BA1309" s="44">
        <f t="shared" si="684"/>
        <v>0</v>
      </c>
      <c r="BB1309" s="44">
        <f t="shared" si="708"/>
        <v>0</v>
      </c>
      <c r="BC1309" s="44">
        <f t="shared" si="709"/>
        <v>0</v>
      </c>
      <c r="BD1309" s="44">
        <f t="shared" si="710"/>
        <v>7</v>
      </c>
      <c r="BE1309" s="45">
        <f t="shared" si="711"/>
        <v>7</v>
      </c>
      <c r="BF1309" s="46"/>
      <c r="BG1309" s="47">
        <f t="shared" si="712"/>
        <v>0</v>
      </c>
      <c r="BH1309" s="47">
        <f t="shared" si="713"/>
        <v>0</v>
      </c>
      <c r="BI1309" s="47">
        <f t="shared" si="714"/>
        <v>0</v>
      </c>
      <c r="BJ1309" s="48">
        <f t="shared" si="715"/>
        <v>0</v>
      </c>
      <c r="BK1309" s="48">
        <f t="shared" si="716"/>
        <v>0</v>
      </c>
      <c r="BL1309" s="48">
        <f t="shared" si="717"/>
        <v>7</v>
      </c>
    </row>
    <row r="1310" spans="1:64" s="2" customFormat="1" ht="30" customHeight="1">
      <c r="A1310" s="29" t="str">
        <f t="shared" si="686"/>
        <v>Д</v>
      </c>
      <c r="B1310" s="29" t="str">
        <f t="shared" si="687"/>
        <v>Б</v>
      </c>
      <c r="C1310" s="59" t="s">
        <v>256</v>
      </c>
      <c r="D1310" s="31" t="str">
        <f t="shared" si="688"/>
        <v>'02.03.02</v>
      </c>
      <c r="E1310" s="32" t="str">
        <f t="shared" si="689"/>
        <v>Фундаментальная информатика и информационные технологии</v>
      </c>
      <c r="F1310" s="33" t="s">
        <v>174</v>
      </c>
      <c r="G1310" s="33" t="s">
        <v>75</v>
      </c>
      <c r="H1310" s="34" t="s">
        <v>317</v>
      </c>
      <c r="I1310" s="34"/>
      <c r="J1310" s="35" t="s">
        <v>356</v>
      </c>
      <c r="K1310" s="36" t="s">
        <v>172</v>
      </c>
      <c r="L1310" s="36"/>
      <c r="M1310" s="37" t="s">
        <v>186</v>
      </c>
      <c r="N1310" s="36"/>
      <c r="O1310" s="36"/>
      <c r="P1310" s="36"/>
      <c r="Q1310" s="37" t="s">
        <v>177</v>
      </c>
      <c r="R1310" s="36"/>
      <c r="S1310" s="36"/>
      <c r="T1310" s="36"/>
      <c r="U1310" s="36"/>
      <c r="V1310" s="36"/>
      <c r="W1310" s="39" t="str">
        <f t="shared" si="690"/>
        <v>НФИбд</v>
      </c>
      <c r="X1310" s="36" t="s">
        <v>366</v>
      </c>
      <c r="Y1310" s="36"/>
      <c r="Z1310" s="36">
        <v>1</v>
      </c>
      <c r="AA1310" s="60">
        <f t="shared" si="691"/>
        <v>28</v>
      </c>
      <c r="AB1310" s="36">
        <v>25</v>
      </c>
      <c r="AC1310" s="36">
        <v>3</v>
      </c>
      <c r="AD1310" s="40">
        <f t="shared" si="718"/>
        <v>1</v>
      </c>
      <c r="AE1310" s="41">
        <f t="shared" si="692"/>
        <v>1</v>
      </c>
      <c r="AF1310" s="41">
        <f t="shared" si="693"/>
        <v>28</v>
      </c>
      <c r="AG1310" s="42" t="s">
        <v>93</v>
      </c>
      <c r="AH1310" s="37" t="s">
        <v>169</v>
      </c>
      <c r="AI1310" s="37"/>
      <c r="AJ1310" s="55" t="s">
        <v>170</v>
      </c>
      <c r="AK1310" s="37"/>
      <c r="AL1310" s="44">
        <f t="shared" si="694"/>
        <v>0</v>
      </c>
      <c r="AM1310" s="44">
        <f t="shared" si="695"/>
        <v>0</v>
      </c>
      <c r="AN1310" s="44">
        <f t="shared" si="696"/>
        <v>0</v>
      </c>
      <c r="AO1310" s="44">
        <f t="shared" si="697"/>
        <v>0</v>
      </c>
      <c r="AP1310" s="44">
        <f t="shared" si="698"/>
        <v>0</v>
      </c>
      <c r="AQ1310" s="44">
        <f t="shared" si="699"/>
        <v>0</v>
      </c>
      <c r="AR1310" s="44">
        <f t="shared" si="700"/>
        <v>0</v>
      </c>
      <c r="AS1310" s="44">
        <f t="shared" si="701"/>
        <v>0</v>
      </c>
      <c r="AT1310" s="44">
        <f t="shared" si="702"/>
        <v>0</v>
      </c>
      <c r="AU1310" s="44">
        <f t="shared" si="703"/>
        <v>0</v>
      </c>
      <c r="AV1310" s="44">
        <f>IF(M1310="ПП",РПП*AA1310*(U1310/1.5),IF(M1310="ВП",ВПр*AA1310*(U1310/1.5),IF(M1310="РПА",РПА*AA1310*(U1310/1.5),IF(M1310="КПА",кпа*AA1310*(U1310/1.5),0))))</f>
        <v>0</v>
      </c>
      <c r="AW1310" s="44">
        <f t="shared" si="704"/>
        <v>0</v>
      </c>
      <c r="AX1310" s="44">
        <f t="shared" si="705"/>
        <v>0</v>
      </c>
      <c r="AY1310" s="44">
        <f t="shared" si="706"/>
        <v>0</v>
      </c>
      <c r="AZ1310" s="44">
        <f t="shared" si="707"/>
        <v>0</v>
      </c>
      <c r="BA1310" s="44">
        <f t="shared" si="684"/>
        <v>0</v>
      </c>
      <c r="BB1310" s="44">
        <f t="shared" si="708"/>
        <v>0</v>
      </c>
      <c r="BC1310" s="44">
        <f t="shared" si="709"/>
        <v>0</v>
      </c>
      <c r="BD1310" s="44">
        <f t="shared" si="710"/>
        <v>7</v>
      </c>
      <c r="BE1310" s="45">
        <f t="shared" si="711"/>
        <v>7</v>
      </c>
      <c r="BF1310" s="46"/>
      <c r="BG1310" s="47">
        <f t="shared" si="712"/>
        <v>0</v>
      </c>
      <c r="BH1310" s="47">
        <f t="shared" si="713"/>
        <v>0</v>
      </c>
      <c r="BI1310" s="47">
        <f t="shared" si="714"/>
        <v>0</v>
      </c>
      <c r="BJ1310" s="48">
        <f t="shared" si="715"/>
        <v>0</v>
      </c>
      <c r="BK1310" s="48">
        <f t="shared" si="716"/>
        <v>0</v>
      </c>
      <c r="BL1310" s="48">
        <f t="shared" si="717"/>
        <v>7</v>
      </c>
    </row>
    <row r="1311" spans="1:64" s="2" customFormat="1" ht="30" customHeight="1">
      <c r="A1311" s="29" t="str">
        <f t="shared" si="686"/>
        <v>Д</v>
      </c>
      <c r="B1311" s="29" t="str">
        <f t="shared" si="687"/>
        <v>Б</v>
      </c>
      <c r="C1311" s="59" t="s">
        <v>256</v>
      </c>
      <c r="D1311" s="31" t="str">
        <f t="shared" si="688"/>
        <v>'02.03.02</v>
      </c>
      <c r="E1311" s="32" t="str">
        <f t="shared" si="689"/>
        <v>Фундаментальная информатика и информационные технологии</v>
      </c>
      <c r="F1311" s="33" t="s">
        <v>174</v>
      </c>
      <c r="G1311" s="33" t="s">
        <v>75</v>
      </c>
      <c r="H1311" s="34" t="s">
        <v>317</v>
      </c>
      <c r="I1311" s="34"/>
      <c r="J1311" s="35" t="s">
        <v>357</v>
      </c>
      <c r="K1311" s="36" t="s">
        <v>172</v>
      </c>
      <c r="L1311" s="36"/>
      <c r="M1311" s="37" t="s">
        <v>176</v>
      </c>
      <c r="N1311" s="36"/>
      <c r="O1311" s="36"/>
      <c r="P1311" s="36"/>
      <c r="Q1311" s="37"/>
      <c r="R1311" s="36"/>
      <c r="S1311" s="36"/>
      <c r="T1311" s="36"/>
      <c r="U1311" s="36"/>
      <c r="V1311" s="36"/>
      <c r="W1311" s="39" t="str">
        <f t="shared" si="690"/>
        <v>НФИбд</v>
      </c>
      <c r="X1311" s="36" t="s">
        <v>366</v>
      </c>
      <c r="Y1311" s="36"/>
      <c r="Z1311" s="36">
        <v>1</v>
      </c>
      <c r="AA1311" s="60">
        <f t="shared" si="691"/>
        <v>28</v>
      </c>
      <c r="AB1311" s="36">
        <v>25</v>
      </c>
      <c r="AC1311" s="36">
        <v>3</v>
      </c>
      <c r="AD1311" s="40">
        <f t="shared" si="718"/>
        <v>1</v>
      </c>
      <c r="AE1311" s="41">
        <f t="shared" si="692"/>
        <v>1</v>
      </c>
      <c r="AF1311" s="41">
        <f t="shared" si="693"/>
        <v>28</v>
      </c>
      <c r="AG1311" s="42" t="s">
        <v>93</v>
      </c>
      <c r="AH1311" s="37" t="s">
        <v>169</v>
      </c>
      <c r="AI1311" s="37"/>
      <c r="AJ1311" s="55" t="s">
        <v>170</v>
      </c>
      <c r="AK1311" s="37"/>
      <c r="AL1311" s="44">
        <f t="shared" si="694"/>
        <v>0</v>
      </c>
      <c r="AM1311" s="44">
        <f t="shared" si="695"/>
        <v>0</v>
      </c>
      <c r="AN1311" s="44">
        <f t="shared" si="696"/>
        <v>0</v>
      </c>
      <c r="AO1311" s="44">
        <f t="shared" si="697"/>
        <v>0</v>
      </c>
      <c r="AP1311" s="44">
        <f t="shared" si="698"/>
        <v>0</v>
      </c>
      <c r="AQ1311" s="44">
        <f t="shared" si="699"/>
        <v>0</v>
      </c>
      <c r="AR1311" s="44">
        <f t="shared" si="700"/>
        <v>0</v>
      </c>
      <c r="AS1311" s="44">
        <f t="shared" si="701"/>
        <v>0</v>
      </c>
      <c r="AT1311" s="44">
        <f t="shared" si="702"/>
        <v>0</v>
      </c>
      <c r="AU1311" s="44">
        <f t="shared" si="703"/>
        <v>0</v>
      </c>
      <c r="AV1311" s="44">
        <f>IF(M1311="ПП",РПП*AA1311*(U1311/1.5),IF(M1311="ВП",ВПр*AA1311*(U1311/1.5),IF(M1311="РПА",РПА*AA1311*(U1311/1.5),IF(M1311="КПА",кпа*AA1311*(U1311/1.5),0))))</f>
        <v>0</v>
      </c>
      <c r="AW1311" s="44">
        <f t="shared" si="704"/>
        <v>0</v>
      </c>
      <c r="AX1311" s="44">
        <f t="shared" si="705"/>
        <v>0</v>
      </c>
      <c r="AY1311" s="44">
        <f t="shared" si="706"/>
        <v>0</v>
      </c>
      <c r="AZ1311" s="44">
        <f t="shared" si="707"/>
        <v>0</v>
      </c>
      <c r="BA1311" s="44">
        <f t="shared" si="684"/>
        <v>0</v>
      </c>
      <c r="BB1311" s="44">
        <f t="shared" si="708"/>
        <v>590</v>
      </c>
      <c r="BC1311" s="44">
        <f t="shared" si="709"/>
        <v>0</v>
      </c>
      <c r="BD1311" s="44">
        <f t="shared" si="710"/>
        <v>0</v>
      </c>
      <c r="BE1311" s="45">
        <f t="shared" si="711"/>
        <v>590</v>
      </c>
      <c r="BF1311" s="46"/>
      <c r="BG1311" s="47">
        <f t="shared" si="712"/>
        <v>0</v>
      </c>
      <c r="BH1311" s="47">
        <f t="shared" si="713"/>
        <v>0</v>
      </c>
      <c r="BI1311" s="47">
        <f t="shared" si="714"/>
        <v>0</v>
      </c>
      <c r="BJ1311" s="48">
        <f t="shared" si="715"/>
        <v>0</v>
      </c>
      <c r="BK1311" s="48">
        <f t="shared" si="716"/>
        <v>0</v>
      </c>
      <c r="BL1311" s="48">
        <f t="shared" si="717"/>
        <v>590</v>
      </c>
    </row>
    <row r="1312" spans="1:64" s="2" customFormat="1" ht="30" customHeight="1">
      <c r="A1312" s="29" t="str">
        <f t="shared" si="686"/>
        <v>Д</v>
      </c>
      <c r="B1312" s="29" t="str">
        <f t="shared" si="687"/>
        <v>Б</v>
      </c>
      <c r="C1312" s="59" t="s">
        <v>256</v>
      </c>
      <c r="D1312" s="31" t="str">
        <f t="shared" si="688"/>
        <v>'02.03.02</v>
      </c>
      <c r="E1312" s="32" t="str">
        <f t="shared" si="689"/>
        <v>Фундаментальная информатика и информационные технологии</v>
      </c>
      <c r="F1312" s="33" t="s">
        <v>174</v>
      </c>
      <c r="G1312" s="33" t="s">
        <v>75</v>
      </c>
      <c r="H1312" s="34" t="s">
        <v>317</v>
      </c>
      <c r="I1312" s="34"/>
      <c r="J1312" s="35" t="s">
        <v>357</v>
      </c>
      <c r="K1312" s="36" t="s">
        <v>172</v>
      </c>
      <c r="L1312" s="36"/>
      <c r="M1312" s="37" t="s">
        <v>176</v>
      </c>
      <c r="N1312" s="36"/>
      <c r="O1312" s="36"/>
      <c r="P1312" s="36"/>
      <c r="Q1312" s="37"/>
      <c r="R1312" s="36"/>
      <c r="S1312" s="36"/>
      <c r="T1312" s="36"/>
      <c r="U1312" s="36"/>
      <c r="V1312" s="36"/>
      <c r="W1312" s="39" t="str">
        <f t="shared" si="690"/>
        <v>НФИбд</v>
      </c>
      <c r="X1312" s="36" t="s">
        <v>366</v>
      </c>
      <c r="Y1312" s="36"/>
      <c r="Z1312" s="36">
        <v>1</v>
      </c>
      <c r="AA1312" s="60">
        <f t="shared" si="691"/>
        <v>0</v>
      </c>
      <c r="AB1312" s="36"/>
      <c r="AC1312" s="36"/>
      <c r="AD1312" s="40">
        <f t="shared" si="718"/>
        <v>1</v>
      </c>
      <c r="AE1312" s="41">
        <f t="shared" si="692"/>
        <v>0</v>
      </c>
      <c r="AF1312" s="41">
        <f t="shared" si="693"/>
        <v>0</v>
      </c>
      <c r="AG1312" s="42" t="s">
        <v>93</v>
      </c>
      <c r="AH1312" s="37"/>
      <c r="AI1312" s="37"/>
      <c r="AJ1312" s="43"/>
      <c r="AK1312" s="37"/>
      <c r="AL1312" s="44">
        <f t="shared" si="694"/>
        <v>0</v>
      </c>
      <c r="AM1312" s="44">
        <f t="shared" si="695"/>
        <v>0</v>
      </c>
      <c r="AN1312" s="44">
        <f t="shared" si="696"/>
        <v>0</v>
      </c>
      <c r="AO1312" s="44">
        <f t="shared" si="697"/>
        <v>0</v>
      </c>
      <c r="AP1312" s="44">
        <f t="shared" si="698"/>
        <v>0</v>
      </c>
      <c r="AQ1312" s="44">
        <f t="shared" si="699"/>
        <v>0</v>
      </c>
      <c r="AR1312" s="44">
        <f t="shared" si="700"/>
        <v>0</v>
      </c>
      <c r="AS1312" s="44">
        <f t="shared" si="701"/>
        <v>0</v>
      </c>
      <c r="AT1312" s="44">
        <f t="shared" si="702"/>
        <v>0</v>
      </c>
      <c r="AU1312" s="44">
        <f t="shared" si="703"/>
        <v>0</v>
      </c>
      <c r="AV1312" s="44">
        <f>IF(M1312="ПП",РПП*AA1312*(U1312/1.5),IF(M1312="ВП",ВПр*AA1312*(U1312/1.5),IF(M1312="РПА",РПА*AA1312*(U1312/1.5),IF(M1312="КПА",кпа*AA1312*(U1312/1.5),0))))</f>
        <v>0</v>
      </c>
      <c r="AW1312" s="44">
        <f t="shared" si="704"/>
        <v>0</v>
      </c>
      <c r="AX1312" s="44">
        <f t="shared" si="705"/>
        <v>0</v>
      </c>
      <c r="AY1312" s="44">
        <f t="shared" si="706"/>
        <v>0</v>
      </c>
      <c r="AZ1312" s="44">
        <f t="shared" si="707"/>
        <v>0</v>
      </c>
      <c r="BA1312" s="44">
        <f t="shared" ref="BA1312:BA1375" si="719">IF(AND(M1312="НКД",B1312="Д"),AA1312*НКД,0)+IF(AND(M1312="РПЛ",B1312="А"),AA1312*РукПЛ,0)+IF(AND(M1312="РСтж",B1312="А"),AB1312*РукСт+AC1312*РукИСт,0)+IF(M1312="ФГТ",AB1312*РукРФа+AC1312*РукИна,0)</f>
        <v>0</v>
      </c>
      <c r="BB1312" s="44">
        <f t="shared" si="708"/>
        <v>0</v>
      </c>
      <c r="BC1312" s="44">
        <f t="shared" si="709"/>
        <v>0</v>
      </c>
      <c r="BD1312" s="44">
        <f t="shared" si="710"/>
        <v>0</v>
      </c>
      <c r="BE1312" s="45">
        <f t="shared" si="711"/>
        <v>0</v>
      </c>
      <c r="BF1312" s="46"/>
      <c r="BG1312" s="47">
        <f t="shared" si="712"/>
        <v>0</v>
      </c>
      <c r="BH1312" s="47">
        <f t="shared" si="713"/>
        <v>0</v>
      </c>
      <c r="BI1312" s="47">
        <f t="shared" si="714"/>
        <v>0</v>
      </c>
      <c r="BJ1312" s="48">
        <f t="shared" si="715"/>
        <v>0</v>
      </c>
      <c r="BK1312" s="48">
        <f t="shared" si="716"/>
        <v>0</v>
      </c>
      <c r="BL1312" s="48">
        <f t="shared" si="717"/>
        <v>0</v>
      </c>
    </row>
    <row r="1313" spans="1:64" s="2" customFormat="1" ht="30" customHeight="1">
      <c r="A1313" s="29" t="str">
        <f t="shared" si="686"/>
        <v>Д</v>
      </c>
      <c r="B1313" s="29" t="str">
        <f t="shared" si="687"/>
        <v>Б</v>
      </c>
      <c r="C1313" s="59" t="s">
        <v>256</v>
      </c>
      <c r="D1313" s="31" t="str">
        <f t="shared" si="688"/>
        <v>'02.03.02</v>
      </c>
      <c r="E1313" s="32" t="str">
        <f t="shared" si="689"/>
        <v>Фундаментальная информатика и информационные технологии</v>
      </c>
      <c r="F1313" s="33" t="s">
        <v>174</v>
      </c>
      <c r="G1313" s="33" t="s">
        <v>75</v>
      </c>
      <c r="H1313" s="34" t="s">
        <v>317</v>
      </c>
      <c r="I1313" s="34"/>
      <c r="J1313" s="35" t="s">
        <v>357</v>
      </c>
      <c r="K1313" s="36" t="s">
        <v>172</v>
      </c>
      <c r="L1313" s="36"/>
      <c r="M1313" s="37" t="s">
        <v>176</v>
      </c>
      <c r="N1313" s="36"/>
      <c r="O1313" s="36"/>
      <c r="P1313" s="36"/>
      <c r="Q1313" s="37"/>
      <c r="R1313" s="36"/>
      <c r="S1313" s="36"/>
      <c r="T1313" s="36"/>
      <c r="U1313" s="36"/>
      <c r="V1313" s="36"/>
      <c r="W1313" s="39" t="str">
        <f t="shared" si="690"/>
        <v>НФИбд</v>
      </c>
      <c r="X1313" s="36" t="s">
        <v>366</v>
      </c>
      <c r="Y1313" s="36"/>
      <c r="Z1313" s="36">
        <v>1</v>
      </c>
      <c r="AA1313" s="60">
        <f t="shared" si="691"/>
        <v>0</v>
      </c>
      <c r="AB1313" s="36"/>
      <c r="AC1313" s="36"/>
      <c r="AD1313" s="40">
        <f t="shared" si="718"/>
        <v>1</v>
      </c>
      <c r="AE1313" s="41">
        <f t="shared" si="692"/>
        <v>0</v>
      </c>
      <c r="AF1313" s="41">
        <f t="shared" si="693"/>
        <v>0</v>
      </c>
      <c r="AG1313" s="42" t="s">
        <v>93</v>
      </c>
      <c r="AH1313" s="37"/>
      <c r="AI1313" s="37"/>
      <c r="AJ1313" s="43"/>
      <c r="AK1313" s="37"/>
      <c r="AL1313" s="44">
        <f t="shared" si="694"/>
        <v>0</v>
      </c>
      <c r="AM1313" s="44">
        <f t="shared" si="695"/>
        <v>0</v>
      </c>
      <c r="AN1313" s="44">
        <f t="shared" si="696"/>
        <v>0</v>
      </c>
      <c r="AO1313" s="44">
        <f t="shared" si="697"/>
        <v>0</v>
      </c>
      <c r="AP1313" s="44">
        <f t="shared" si="698"/>
        <v>0</v>
      </c>
      <c r="AQ1313" s="44">
        <f t="shared" si="699"/>
        <v>0</v>
      </c>
      <c r="AR1313" s="44">
        <f t="shared" si="700"/>
        <v>0</v>
      </c>
      <c r="AS1313" s="44">
        <f t="shared" si="701"/>
        <v>0</v>
      </c>
      <c r="AT1313" s="44">
        <f t="shared" si="702"/>
        <v>0</v>
      </c>
      <c r="AU1313" s="44">
        <f t="shared" si="703"/>
        <v>0</v>
      </c>
      <c r="AV1313" s="44">
        <f>IF(M1313="ПП",РПП*AA1313*(U1313/1.5),IF(M1313="ВП",ВПр*AA1313*(U1313/1.5),IF(M1313="РПА",РПА*AA1313*(U1313/1.5),IF(M1313="КПА",кпа*AA1313*(U1313/1.5),0))))</f>
        <v>0</v>
      </c>
      <c r="AW1313" s="44">
        <f t="shared" si="704"/>
        <v>0</v>
      </c>
      <c r="AX1313" s="44">
        <f t="shared" si="705"/>
        <v>0</v>
      </c>
      <c r="AY1313" s="44">
        <f t="shared" si="706"/>
        <v>0</v>
      </c>
      <c r="AZ1313" s="44">
        <f t="shared" si="707"/>
        <v>0</v>
      </c>
      <c r="BA1313" s="44">
        <f t="shared" si="719"/>
        <v>0</v>
      </c>
      <c r="BB1313" s="44">
        <f t="shared" si="708"/>
        <v>0</v>
      </c>
      <c r="BC1313" s="44">
        <f t="shared" si="709"/>
        <v>0</v>
      </c>
      <c r="BD1313" s="44">
        <f t="shared" si="710"/>
        <v>0</v>
      </c>
      <c r="BE1313" s="45">
        <f t="shared" si="711"/>
        <v>0</v>
      </c>
      <c r="BF1313" s="46"/>
      <c r="BG1313" s="47">
        <f t="shared" si="712"/>
        <v>0</v>
      </c>
      <c r="BH1313" s="47">
        <f t="shared" si="713"/>
        <v>0</v>
      </c>
      <c r="BI1313" s="47">
        <f t="shared" si="714"/>
        <v>0</v>
      </c>
      <c r="BJ1313" s="48">
        <f t="shared" si="715"/>
        <v>0</v>
      </c>
      <c r="BK1313" s="48">
        <f t="shared" si="716"/>
        <v>0</v>
      </c>
      <c r="BL1313" s="48">
        <f t="shared" si="717"/>
        <v>0</v>
      </c>
    </row>
    <row r="1314" spans="1:64" s="2" customFormat="1" ht="30" customHeight="1">
      <c r="A1314" s="29" t="str">
        <f t="shared" si="686"/>
        <v>Д</v>
      </c>
      <c r="B1314" s="29" t="str">
        <f t="shared" si="687"/>
        <v>Б</v>
      </c>
      <c r="C1314" s="59" t="s">
        <v>256</v>
      </c>
      <c r="D1314" s="31" t="str">
        <f t="shared" si="688"/>
        <v>'02.03.02</v>
      </c>
      <c r="E1314" s="32" t="str">
        <f t="shared" si="689"/>
        <v>Фундаментальная информатика и информационные технологии</v>
      </c>
      <c r="F1314" s="33" t="s">
        <v>174</v>
      </c>
      <c r="G1314" s="33" t="s">
        <v>75</v>
      </c>
      <c r="H1314" s="34" t="s">
        <v>317</v>
      </c>
      <c r="I1314" s="34"/>
      <c r="J1314" s="35" t="s">
        <v>357</v>
      </c>
      <c r="K1314" s="36" t="s">
        <v>172</v>
      </c>
      <c r="L1314" s="36"/>
      <c r="M1314" s="37" t="s">
        <v>176</v>
      </c>
      <c r="N1314" s="36"/>
      <c r="O1314" s="36"/>
      <c r="P1314" s="36"/>
      <c r="Q1314" s="37"/>
      <c r="R1314" s="36"/>
      <c r="S1314" s="36"/>
      <c r="T1314" s="36"/>
      <c r="U1314" s="36"/>
      <c r="V1314" s="36"/>
      <c r="W1314" s="39" t="str">
        <f t="shared" si="690"/>
        <v>НФИбд</v>
      </c>
      <c r="X1314" s="36" t="s">
        <v>366</v>
      </c>
      <c r="Y1314" s="36"/>
      <c r="Z1314" s="36">
        <v>1</v>
      </c>
      <c r="AA1314" s="60">
        <f t="shared" si="691"/>
        <v>0</v>
      </c>
      <c r="AB1314" s="36"/>
      <c r="AC1314" s="36"/>
      <c r="AD1314" s="40">
        <f t="shared" si="718"/>
        <v>1</v>
      </c>
      <c r="AE1314" s="41">
        <f t="shared" si="692"/>
        <v>0</v>
      </c>
      <c r="AF1314" s="41">
        <f t="shared" si="693"/>
        <v>0</v>
      </c>
      <c r="AG1314" s="42" t="s">
        <v>93</v>
      </c>
      <c r="AH1314" s="37"/>
      <c r="AI1314" s="37"/>
      <c r="AJ1314" s="43"/>
      <c r="AK1314" s="37"/>
      <c r="AL1314" s="44">
        <f t="shared" si="694"/>
        <v>0</v>
      </c>
      <c r="AM1314" s="44">
        <f t="shared" si="695"/>
        <v>0</v>
      </c>
      <c r="AN1314" s="44">
        <f t="shared" si="696"/>
        <v>0</v>
      </c>
      <c r="AO1314" s="44">
        <f t="shared" si="697"/>
        <v>0</v>
      </c>
      <c r="AP1314" s="44">
        <f t="shared" si="698"/>
        <v>0</v>
      </c>
      <c r="AQ1314" s="44">
        <f t="shared" si="699"/>
        <v>0</v>
      </c>
      <c r="AR1314" s="44">
        <f t="shared" si="700"/>
        <v>0</v>
      </c>
      <c r="AS1314" s="44">
        <f t="shared" si="701"/>
        <v>0</v>
      </c>
      <c r="AT1314" s="44">
        <f t="shared" si="702"/>
        <v>0</v>
      </c>
      <c r="AU1314" s="44">
        <f t="shared" si="703"/>
        <v>0</v>
      </c>
      <c r="AV1314" s="44">
        <f>IF(M1314="ПП",РПП*AA1314*(U1314/1.5),IF(M1314="ВП",ВПр*AA1314*(U1314/1.5),IF(M1314="РПА",РПА*AA1314*(U1314/1.5),IF(M1314="КПА",кпа*AA1314*(U1314/1.5),0))))</f>
        <v>0</v>
      </c>
      <c r="AW1314" s="44">
        <f t="shared" si="704"/>
        <v>0</v>
      </c>
      <c r="AX1314" s="44">
        <f t="shared" si="705"/>
        <v>0</v>
      </c>
      <c r="AY1314" s="44">
        <f t="shared" si="706"/>
        <v>0</v>
      </c>
      <c r="AZ1314" s="44">
        <f t="shared" si="707"/>
        <v>0</v>
      </c>
      <c r="BA1314" s="44">
        <f t="shared" si="719"/>
        <v>0</v>
      </c>
      <c r="BB1314" s="44">
        <f t="shared" si="708"/>
        <v>0</v>
      </c>
      <c r="BC1314" s="44">
        <f t="shared" si="709"/>
        <v>0</v>
      </c>
      <c r="BD1314" s="44">
        <f t="shared" si="710"/>
        <v>0</v>
      </c>
      <c r="BE1314" s="45">
        <f t="shared" si="711"/>
        <v>0</v>
      </c>
      <c r="BF1314" s="46"/>
      <c r="BG1314" s="47">
        <f t="shared" si="712"/>
        <v>0</v>
      </c>
      <c r="BH1314" s="47">
        <f t="shared" si="713"/>
        <v>0</v>
      </c>
      <c r="BI1314" s="47">
        <f t="shared" si="714"/>
        <v>0</v>
      </c>
      <c r="BJ1314" s="48">
        <f t="shared" si="715"/>
        <v>0</v>
      </c>
      <c r="BK1314" s="48">
        <f t="shared" si="716"/>
        <v>0</v>
      </c>
      <c r="BL1314" s="48">
        <f t="shared" si="717"/>
        <v>0</v>
      </c>
    </row>
    <row r="1315" spans="1:64" s="2" customFormat="1" ht="30" customHeight="1">
      <c r="A1315" s="29" t="str">
        <f t="shared" si="686"/>
        <v>Д</v>
      </c>
      <c r="B1315" s="29" t="str">
        <f t="shared" si="687"/>
        <v>Б</v>
      </c>
      <c r="C1315" s="59" t="s">
        <v>256</v>
      </c>
      <c r="D1315" s="31" t="str">
        <f t="shared" si="688"/>
        <v>'02.03.02</v>
      </c>
      <c r="E1315" s="32" t="str">
        <f t="shared" si="689"/>
        <v>Фундаментальная информатика и информационные технологии</v>
      </c>
      <c r="F1315" s="33" t="s">
        <v>174</v>
      </c>
      <c r="G1315" s="33" t="s">
        <v>75</v>
      </c>
      <c r="H1315" s="34" t="s">
        <v>317</v>
      </c>
      <c r="I1315" s="34"/>
      <c r="J1315" s="35" t="s">
        <v>357</v>
      </c>
      <c r="K1315" s="36" t="s">
        <v>172</v>
      </c>
      <c r="L1315" s="36"/>
      <c r="M1315" s="37" t="s">
        <v>176</v>
      </c>
      <c r="N1315" s="36"/>
      <c r="O1315" s="36"/>
      <c r="P1315" s="36"/>
      <c r="Q1315" s="37"/>
      <c r="R1315" s="36"/>
      <c r="S1315" s="36"/>
      <c r="T1315" s="36"/>
      <c r="U1315" s="36"/>
      <c r="V1315" s="36"/>
      <c r="W1315" s="39" t="str">
        <f t="shared" si="690"/>
        <v>НФИбд</v>
      </c>
      <c r="X1315" s="36" t="s">
        <v>366</v>
      </c>
      <c r="Y1315" s="36"/>
      <c r="Z1315" s="36">
        <v>1</v>
      </c>
      <c r="AA1315" s="60">
        <f t="shared" si="691"/>
        <v>0</v>
      </c>
      <c r="AB1315" s="36"/>
      <c r="AC1315" s="36"/>
      <c r="AD1315" s="40">
        <f t="shared" si="718"/>
        <v>1</v>
      </c>
      <c r="AE1315" s="41">
        <f t="shared" si="692"/>
        <v>0</v>
      </c>
      <c r="AF1315" s="41">
        <f t="shared" si="693"/>
        <v>0</v>
      </c>
      <c r="AG1315" s="42" t="s">
        <v>93</v>
      </c>
      <c r="AH1315" s="37"/>
      <c r="AI1315" s="37"/>
      <c r="AJ1315" s="43"/>
      <c r="AK1315" s="37"/>
      <c r="AL1315" s="44">
        <f t="shared" si="694"/>
        <v>0</v>
      </c>
      <c r="AM1315" s="44">
        <f t="shared" si="695"/>
        <v>0</v>
      </c>
      <c r="AN1315" s="44">
        <f t="shared" si="696"/>
        <v>0</v>
      </c>
      <c r="AO1315" s="44">
        <f t="shared" si="697"/>
        <v>0</v>
      </c>
      <c r="AP1315" s="44">
        <f t="shared" si="698"/>
        <v>0</v>
      </c>
      <c r="AQ1315" s="44">
        <f t="shared" si="699"/>
        <v>0</v>
      </c>
      <c r="AR1315" s="44">
        <f t="shared" si="700"/>
        <v>0</v>
      </c>
      <c r="AS1315" s="44">
        <f t="shared" si="701"/>
        <v>0</v>
      </c>
      <c r="AT1315" s="44">
        <f t="shared" si="702"/>
        <v>0</v>
      </c>
      <c r="AU1315" s="44">
        <f t="shared" si="703"/>
        <v>0</v>
      </c>
      <c r="AV1315" s="44">
        <f>IF(M1315="ПП",РПП*AA1315*(U1315/1.5),IF(M1315="ВП",ВПр*AA1315*(U1315/1.5),IF(M1315="РПА",РПА*AA1315*(U1315/1.5),IF(M1315="КПА",кпа*AA1315*(U1315/1.5),0))))</f>
        <v>0</v>
      </c>
      <c r="AW1315" s="44">
        <f t="shared" si="704"/>
        <v>0</v>
      </c>
      <c r="AX1315" s="44">
        <f t="shared" si="705"/>
        <v>0</v>
      </c>
      <c r="AY1315" s="44">
        <f t="shared" si="706"/>
        <v>0</v>
      </c>
      <c r="AZ1315" s="44">
        <f t="shared" si="707"/>
        <v>0</v>
      </c>
      <c r="BA1315" s="44">
        <f t="shared" si="719"/>
        <v>0</v>
      </c>
      <c r="BB1315" s="44">
        <f t="shared" si="708"/>
        <v>0</v>
      </c>
      <c r="BC1315" s="44">
        <f t="shared" si="709"/>
        <v>0</v>
      </c>
      <c r="BD1315" s="44">
        <f t="shared" si="710"/>
        <v>0</v>
      </c>
      <c r="BE1315" s="45">
        <f t="shared" si="711"/>
        <v>0</v>
      </c>
      <c r="BF1315" s="46"/>
      <c r="BG1315" s="47">
        <f t="shared" si="712"/>
        <v>0</v>
      </c>
      <c r="BH1315" s="47">
        <f t="shared" si="713"/>
        <v>0</v>
      </c>
      <c r="BI1315" s="47">
        <f t="shared" si="714"/>
        <v>0</v>
      </c>
      <c r="BJ1315" s="48">
        <f t="shared" si="715"/>
        <v>0</v>
      </c>
      <c r="BK1315" s="48">
        <f t="shared" si="716"/>
        <v>0</v>
      </c>
      <c r="BL1315" s="48">
        <f t="shared" si="717"/>
        <v>0</v>
      </c>
    </row>
    <row r="1316" spans="1:64" s="2" customFormat="1" ht="30" customHeight="1">
      <c r="A1316" s="29" t="str">
        <f t="shared" si="686"/>
        <v>Д</v>
      </c>
      <c r="B1316" s="29" t="str">
        <f t="shared" si="687"/>
        <v>Б</v>
      </c>
      <c r="C1316" s="59" t="s">
        <v>256</v>
      </c>
      <c r="D1316" s="31" t="str">
        <f t="shared" si="688"/>
        <v>'02.03.02</v>
      </c>
      <c r="E1316" s="32" t="str">
        <f t="shared" si="689"/>
        <v>Фундаментальная информатика и информационные технологии</v>
      </c>
      <c r="F1316" s="33" t="s">
        <v>174</v>
      </c>
      <c r="G1316" s="33" t="s">
        <v>75</v>
      </c>
      <c r="H1316" s="34" t="s">
        <v>317</v>
      </c>
      <c r="I1316" s="34"/>
      <c r="J1316" s="35" t="s">
        <v>357</v>
      </c>
      <c r="K1316" s="36" t="s">
        <v>172</v>
      </c>
      <c r="L1316" s="36"/>
      <c r="M1316" s="37" t="s">
        <v>176</v>
      </c>
      <c r="N1316" s="36"/>
      <c r="O1316" s="36"/>
      <c r="P1316" s="36"/>
      <c r="Q1316" s="37"/>
      <c r="R1316" s="36"/>
      <c r="S1316" s="36"/>
      <c r="T1316" s="36"/>
      <c r="U1316" s="36"/>
      <c r="V1316" s="36"/>
      <c r="W1316" s="39" t="str">
        <f t="shared" si="690"/>
        <v>НФИбд</v>
      </c>
      <c r="X1316" s="36" t="s">
        <v>366</v>
      </c>
      <c r="Y1316" s="36"/>
      <c r="Z1316" s="36">
        <v>1</v>
      </c>
      <c r="AA1316" s="60">
        <f t="shared" si="691"/>
        <v>0</v>
      </c>
      <c r="AB1316" s="36"/>
      <c r="AC1316" s="36"/>
      <c r="AD1316" s="40">
        <f t="shared" si="718"/>
        <v>1</v>
      </c>
      <c r="AE1316" s="41">
        <f t="shared" si="692"/>
        <v>0</v>
      </c>
      <c r="AF1316" s="41">
        <f t="shared" si="693"/>
        <v>0</v>
      </c>
      <c r="AG1316" s="42" t="s">
        <v>93</v>
      </c>
      <c r="AH1316" s="37"/>
      <c r="AI1316" s="37"/>
      <c r="AJ1316" s="50"/>
      <c r="AK1316" s="37"/>
      <c r="AL1316" s="44">
        <f t="shared" si="694"/>
        <v>0</v>
      </c>
      <c r="AM1316" s="44">
        <f t="shared" si="695"/>
        <v>0</v>
      </c>
      <c r="AN1316" s="44">
        <f t="shared" si="696"/>
        <v>0</v>
      </c>
      <c r="AO1316" s="44">
        <f t="shared" si="697"/>
        <v>0</v>
      </c>
      <c r="AP1316" s="44">
        <f t="shared" si="698"/>
        <v>0</v>
      </c>
      <c r="AQ1316" s="44">
        <f t="shared" si="699"/>
        <v>0</v>
      </c>
      <c r="AR1316" s="44">
        <f t="shared" si="700"/>
        <v>0</v>
      </c>
      <c r="AS1316" s="44">
        <f t="shared" si="701"/>
        <v>0</v>
      </c>
      <c r="AT1316" s="44">
        <f t="shared" si="702"/>
        <v>0</v>
      </c>
      <c r="AU1316" s="44">
        <f t="shared" si="703"/>
        <v>0</v>
      </c>
      <c r="AV1316" s="44">
        <f>IF(M1316="ПП",РПП*AA1316*(U1316/1.5),IF(M1316="ВП",ВПр*AA1316*(U1316/1.5),IF(M1316="РПА",РПА*AA1316*(U1316/1.5),IF(M1316="КПА",кпа*AA1316*(U1316/1.5),0))))</f>
        <v>0</v>
      </c>
      <c r="AW1316" s="44">
        <f t="shared" si="704"/>
        <v>0</v>
      </c>
      <c r="AX1316" s="44">
        <f t="shared" si="705"/>
        <v>0</v>
      </c>
      <c r="AY1316" s="44">
        <f t="shared" si="706"/>
        <v>0</v>
      </c>
      <c r="AZ1316" s="44">
        <f t="shared" si="707"/>
        <v>0</v>
      </c>
      <c r="BA1316" s="44">
        <f t="shared" si="719"/>
        <v>0</v>
      </c>
      <c r="BB1316" s="44">
        <f t="shared" si="708"/>
        <v>0</v>
      </c>
      <c r="BC1316" s="44">
        <f t="shared" si="709"/>
        <v>0</v>
      </c>
      <c r="BD1316" s="44">
        <f t="shared" si="710"/>
        <v>0</v>
      </c>
      <c r="BE1316" s="45">
        <f t="shared" si="711"/>
        <v>0</v>
      </c>
      <c r="BF1316" s="46"/>
      <c r="BG1316" s="47">
        <f t="shared" si="712"/>
        <v>0</v>
      </c>
      <c r="BH1316" s="47">
        <f t="shared" si="713"/>
        <v>0</v>
      </c>
      <c r="BI1316" s="47">
        <f t="shared" si="714"/>
        <v>0</v>
      </c>
      <c r="BJ1316" s="48">
        <f t="shared" si="715"/>
        <v>0</v>
      </c>
      <c r="BK1316" s="48">
        <f t="shared" si="716"/>
        <v>0</v>
      </c>
      <c r="BL1316" s="48">
        <f t="shared" si="717"/>
        <v>0</v>
      </c>
    </row>
    <row r="1317" spans="1:64" s="2" customFormat="1" ht="30" customHeight="1">
      <c r="A1317" s="29" t="str">
        <f t="shared" si="686"/>
        <v>Д</v>
      </c>
      <c r="B1317" s="29" t="str">
        <f t="shared" si="687"/>
        <v>Б</v>
      </c>
      <c r="C1317" s="59" t="s">
        <v>256</v>
      </c>
      <c r="D1317" s="31" t="str">
        <f t="shared" si="688"/>
        <v>'02.03.02</v>
      </c>
      <c r="E1317" s="32" t="str">
        <f t="shared" si="689"/>
        <v>Фундаментальная информатика и информационные технологии</v>
      </c>
      <c r="F1317" s="33" t="s">
        <v>174</v>
      </c>
      <c r="G1317" s="33" t="s">
        <v>75</v>
      </c>
      <c r="H1317" s="34" t="s">
        <v>317</v>
      </c>
      <c r="I1317" s="64"/>
      <c r="J1317" s="65" t="s">
        <v>47</v>
      </c>
      <c r="K1317" s="36" t="s">
        <v>172</v>
      </c>
      <c r="L1317" s="38"/>
      <c r="M1317" s="37" t="s">
        <v>178</v>
      </c>
      <c r="N1317" s="38"/>
      <c r="O1317" s="38"/>
      <c r="P1317" s="38"/>
      <c r="Q1317" s="37"/>
      <c r="R1317" s="38"/>
      <c r="S1317" s="38"/>
      <c r="T1317" s="38"/>
      <c r="U1317" s="38"/>
      <c r="V1317" s="38"/>
      <c r="W1317" s="39" t="str">
        <f t="shared" si="690"/>
        <v>НФИбд</v>
      </c>
      <c r="X1317" s="36" t="s">
        <v>366</v>
      </c>
      <c r="Y1317" s="36"/>
      <c r="Z1317" s="36">
        <v>1</v>
      </c>
      <c r="AA1317" s="60">
        <f t="shared" si="691"/>
        <v>28</v>
      </c>
      <c r="AB1317" s="36">
        <v>25</v>
      </c>
      <c r="AC1317" s="36">
        <v>3</v>
      </c>
      <c r="AD1317" s="40">
        <f t="shared" si="718"/>
        <v>1</v>
      </c>
      <c r="AE1317" s="41">
        <f t="shared" si="692"/>
        <v>1</v>
      </c>
      <c r="AF1317" s="41">
        <f t="shared" si="693"/>
        <v>28</v>
      </c>
      <c r="AG1317" s="42" t="s">
        <v>93</v>
      </c>
      <c r="AH1317" s="37" t="s">
        <v>169</v>
      </c>
      <c r="AI1317" s="37"/>
      <c r="AJ1317" s="55" t="s">
        <v>170</v>
      </c>
      <c r="AK1317" s="37"/>
      <c r="AL1317" s="44">
        <f t="shared" si="694"/>
        <v>0</v>
      </c>
      <c r="AM1317" s="44">
        <f t="shared" si="695"/>
        <v>0</v>
      </c>
      <c r="AN1317" s="44">
        <f t="shared" si="696"/>
        <v>0</v>
      </c>
      <c r="AO1317" s="44">
        <f t="shared" si="697"/>
        <v>0</v>
      </c>
      <c r="AP1317" s="44">
        <f t="shared" si="698"/>
        <v>0</v>
      </c>
      <c r="AQ1317" s="44">
        <f t="shared" si="699"/>
        <v>0</v>
      </c>
      <c r="AR1317" s="44">
        <f t="shared" si="700"/>
        <v>0</v>
      </c>
      <c r="AS1317" s="44">
        <f t="shared" si="701"/>
        <v>0</v>
      </c>
      <c r="AT1317" s="44">
        <f t="shared" si="702"/>
        <v>0</v>
      </c>
      <c r="AU1317" s="44">
        <f t="shared" si="703"/>
        <v>0</v>
      </c>
      <c r="AV1317" s="44">
        <f>IF(M1317="ПП",РПП*AA1317*(U1317/1.5),IF(M1317="ВП",ВПр*AA1317*(U1317/1.5),IF(M1317="РПА",РПА*AA1317*(U1317/1.5),IF(M1317="КПА",кпа*AA1317*(U1317/1.5),0))))</f>
        <v>0</v>
      </c>
      <c r="AW1317" s="44">
        <f t="shared" si="704"/>
        <v>0</v>
      </c>
      <c r="AX1317" s="44">
        <f t="shared" si="705"/>
        <v>0</v>
      </c>
      <c r="AY1317" s="44">
        <f t="shared" si="706"/>
        <v>0</v>
      </c>
      <c r="AZ1317" s="44">
        <f t="shared" si="707"/>
        <v>0</v>
      </c>
      <c r="BA1317" s="44">
        <f t="shared" si="719"/>
        <v>0</v>
      </c>
      <c r="BB1317" s="44">
        <f t="shared" si="708"/>
        <v>0</v>
      </c>
      <c r="BC1317" s="44">
        <f t="shared" si="709"/>
        <v>56</v>
      </c>
      <c r="BD1317" s="44">
        <f t="shared" si="710"/>
        <v>0</v>
      </c>
      <c r="BE1317" s="45">
        <f t="shared" si="711"/>
        <v>56</v>
      </c>
      <c r="BF1317" s="46"/>
      <c r="BG1317" s="47">
        <f t="shared" si="712"/>
        <v>0</v>
      </c>
      <c r="BH1317" s="47">
        <f t="shared" si="713"/>
        <v>0</v>
      </c>
      <c r="BI1317" s="47">
        <f t="shared" si="714"/>
        <v>0</v>
      </c>
      <c r="BJ1317" s="48">
        <f t="shared" si="715"/>
        <v>0</v>
      </c>
      <c r="BK1317" s="48">
        <f t="shared" si="716"/>
        <v>0</v>
      </c>
      <c r="BL1317" s="48">
        <f t="shared" si="717"/>
        <v>56</v>
      </c>
    </row>
    <row r="1318" spans="1:64" s="2" customFormat="1" ht="30" customHeight="1">
      <c r="A1318" s="29" t="str">
        <f t="shared" si="686"/>
        <v>Д</v>
      </c>
      <c r="B1318" s="29" t="str">
        <f t="shared" si="687"/>
        <v>Б</v>
      </c>
      <c r="C1318" s="59" t="s">
        <v>256</v>
      </c>
      <c r="D1318" s="31" t="str">
        <f t="shared" si="688"/>
        <v>'02.03.02</v>
      </c>
      <c r="E1318" s="32" t="str">
        <f t="shared" si="689"/>
        <v>Фундаментальная информатика и информационные технологии</v>
      </c>
      <c r="F1318" s="33" t="s">
        <v>174</v>
      </c>
      <c r="G1318" s="33" t="s">
        <v>75</v>
      </c>
      <c r="H1318" s="34" t="s">
        <v>317</v>
      </c>
      <c r="I1318" s="34"/>
      <c r="J1318" s="35" t="s">
        <v>47</v>
      </c>
      <c r="K1318" s="36" t="s">
        <v>172</v>
      </c>
      <c r="L1318" s="36"/>
      <c r="M1318" s="37" t="s">
        <v>178</v>
      </c>
      <c r="N1318" s="36"/>
      <c r="O1318" s="36"/>
      <c r="P1318" s="36"/>
      <c r="Q1318" s="37"/>
      <c r="R1318" s="36"/>
      <c r="S1318" s="36"/>
      <c r="T1318" s="36"/>
      <c r="U1318" s="36"/>
      <c r="V1318" s="36"/>
      <c r="W1318" s="39" t="str">
        <f t="shared" si="690"/>
        <v>НФИбд</v>
      </c>
      <c r="X1318" s="36" t="s">
        <v>366</v>
      </c>
      <c r="Y1318" s="36"/>
      <c r="Z1318" s="36">
        <v>1</v>
      </c>
      <c r="AA1318" s="60">
        <f t="shared" si="691"/>
        <v>0</v>
      </c>
      <c r="AB1318" s="36"/>
      <c r="AC1318" s="36"/>
      <c r="AD1318" s="40"/>
      <c r="AE1318" s="41"/>
      <c r="AF1318" s="41"/>
      <c r="AG1318" s="42" t="s">
        <v>93</v>
      </c>
      <c r="AH1318" s="37"/>
      <c r="AI1318" s="37"/>
      <c r="AJ1318" s="43"/>
      <c r="AK1318" s="37"/>
      <c r="AL1318" s="44">
        <f t="shared" si="694"/>
        <v>0</v>
      </c>
      <c r="AM1318" s="44">
        <f t="shared" si="695"/>
        <v>0</v>
      </c>
      <c r="AN1318" s="44">
        <f t="shared" si="696"/>
        <v>0</v>
      </c>
      <c r="AO1318" s="44">
        <f t="shared" si="697"/>
        <v>0</v>
      </c>
      <c r="AP1318" s="44">
        <f t="shared" si="698"/>
        <v>0</v>
      </c>
      <c r="AQ1318" s="44">
        <f t="shared" si="699"/>
        <v>0</v>
      </c>
      <c r="AR1318" s="44">
        <f t="shared" si="700"/>
        <v>0</v>
      </c>
      <c r="AS1318" s="44">
        <f t="shared" si="701"/>
        <v>0</v>
      </c>
      <c r="AT1318" s="44">
        <f t="shared" si="702"/>
        <v>0</v>
      </c>
      <c r="AU1318" s="44">
        <f t="shared" si="703"/>
        <v>0</v>
      </c>
      <c r="AV1318" s="44">
        <f>IF(M1318="ПП",РПП*AA1318*(U1318/1.5),IF(M1318="ВП",ВПр*AA1318*(U1318/1.5),IF(M1318="РПА",РПА*AA1318*(U1318/1.5),IF(M1318="КПА",кпа*AA1318*(U1318/1.5),0))))</f>
        <v>0</v>
      </c>
      <c r="AW1318" s="44">
        <f t="shared" si="704"/>
        <v>0</v>
      </c>
      <c r="AX1318" s="44">
        <f t="shared" si="705"/>
        <v>0</v>
      </c>
      <c r="AY1318" s="44">
        <f t="shared" si="706"/>
        <v>0</v>
      </c>
      <c r="AZ1318" s="44">
        <f t="shared" si="707"/>
        <v>0</v>
      </c>
      <c r="BA1318" s="44">
        <f t="shared" si="719"/>
        <v>0</v>
      </c>
      <c r="BB1318" s="44">
        <f t="shared" si="708"/>
        <v>0</v>
      </c>
      <c r="BC1318" s="44">
        <f t="shared" si="709"/>
        <v>0</v>
      </c>
      <c r="BD1318" s="44">
        <f t="shared" si="710"/>
        <v>0</v>
      </c>
      <c r="BE1318" s="45">
        <f t="shared" si="711"/>
        <v>0</v>
      </c>
      <c r="BF1318" s="46"/>
      <c r="BG1318" s="47">
        <f t="shared" si="712"/>
        <v>0</v>
      </c>
      <c r="BH1318" s="47">
        <f t="shared" si="713"/>
        <v>0</v>
      </c>
      <c r="BI1318" s="47">
        <f t="shared" si="714"/>
        <v>0</v>
      </c>
      <c r="BJ1318" s="48">
        <f t="shared" si="715"/>
        <v>0</v>
      </c>
      <c r="BK1318" s="48">
        <f t="shared" si="716"/>
        <v>0</v>
      </c>
      <c r="BL1318" s="48">
        <f t="shared" si="717"/>
        <v>0</v>
      </c>
    </row>
    <row r="1319" spans="1:64" s="2" customFormat="1" ht="30" customHeight="1">
      <c r="A1319" s="29" t="str">
        <f t="shared" si="686"/>
        <v>Д</v>
      </c>
      <c r="B1319" s="29" t="str">
        <f t="shared" si="687"/>
        <v>Б</v>
      </c>
      <c r="C1319" s="59" t="s">
        <v>256</v>
      </c>
      <c r="D1319" s="31" t="str">
        <f t="shared" si="688"/>
        <v>'02.03.02</v>
      </c>
      <c r="E1319" s="32" t="str">
        <f t="shared" si="689"/>
        <v>Фундаментальная информатика и информационные технологии</v>
      </c>
      <c r="F1319" s="33" t="s">
        <v>174</v>
      </c>
      <c r="G1319" s="33" t="s">
        <v>75</v>
      </c>
      <c r="H1319" s="34" t="s">
        <v>317</v>
      </c>
      <c r="I1319" s="34"/>
      <c r="J1319" s="35" t="s">
        <v>47</v>
      </c>
      <c r="K1319" s="36" t="s">
        <v>172</v>
      </c>
      <c r="L1319" s="36"/>
      <c r="M1319" s="37" t="s">
        <v>178</v>
      </c>
      <c r="N1319" s="36"/>
      <c r="O1319" s="36"/>
      <c r="P1319" s="36"/>
      <c r="Q1319" s="37"/>
      <c r="R1319" s="36"/>
      <c r="S1319" s="36"/>
      <c r="T1319" s="36"/>
      <c r="U1319" s="36"/>
      <c r="V1319" s="36"/>
      <c r="W1319" s="39" t="str">
        <f t="shared" si="690"/>
        <v>НФИбд</v>
      </c>
      <c r="X1319" s="36" t="s">
        <v>366</v>
      </c>
      <c r="Y1319" s="36"/>
      <c r="Z1319" s="36">
        <v>1</v>
      </c>
      <c r="AA1319" s="60">
        <f t="shared" si="691"/>
        <v>0</v>
      </c>
      <c r="AB1319" s="36"/>
      <c r="AC1319" s="36"/>
      <c r="AD1319" s="40"/>
      <c r="AE1319" s="41"/>
      <c r="AF1319" s="41"/>
      <c r="AG1319" s="42" t="s">
        <v>93</v>
      </c>
      <c r="AH1319" s="37"/>
      <c r="AI1319" s="37"/>
      <c r="AJ1319" s="43"/>
      <c r="AK1319" s="37"/>
      <c r="AL1319" s="44">
        <f t="shared" si="694"/>
        <v>0</v>
      </c>
      <c r="AM1319" s="44">
        <f t="shared" si="695"/>
        <v>0</v>
      </c>
      <c r="AN1319" s="44">
        <f t="shared" si="696"/>
        <v>0</v>
      </c>
      <c r="AO1319" s="44">
        <f t="shared" si="697"/>
        <v>0</v>
      </c>
      <c r="AP1319" s="44">
        <f t="shared" si="698"/>
        <v>0</v>
      </c>
      <c r="AQ1319" s="44">
        <f t="shared" si="699"/>
        <v>0</v>
      </c>
      <c r="AR1319" s="44">
        <f t="shared" si="700"/>
        <v>0</v>
      </c>
      <c r="AS1319" s="44">
        <f t="shared" si="701"/>
        <v>0</v>
      </c>
      <c r="AT1319" s="44">
        <f t="shared" si="702"/>
        <v>0</v>
      </c>
      <c r="AU1319" s="44">
        <f t="shared" si="703"/>
        <v>0</v>
      </c>
      <c r="AV1319" s="44">
        <f>IF(M1319="ПП",РПП*AA1319*(U1319/1.5),IF(M1319="ВП",ВПр*AA1319*(U1319/1.5),IF(M1319="РПА",РПА*AA1319*(U1319/1.5),IF(M1319="КПА",кпа*AA1319*(U1319/1.5),0))))</f>
        <v>0</v>
      </c>
      <c r="AW1319" s="44">
        <f t="shared" si="704"/>
        <v>0</v>
      </c>
      <c r="AX1319" s="44">
        <f t="shared" si="705"/>
        <v>0</v>
      </c>
      <c r="AY1319" s="44">
        <f t="shared" si="706"/>
        <v>0</v>
      </c>
      <c r="AZ1319" s="44">
        <f t="shared" si="707"/>
        <v>0</v>
      </c>
      <c r="BA1319" s="44">
        <f t="shared" si="719"/>
        <v>0</v>
      </c>
      <c r="BB1319" s="44">
        <f t="shared" si="708"/>
        <v>0</v>
      </c>
      <c r="BC1319" s="44">
        <f t="shared" si="709"/>
        <v>0</v>
      </c>
      <c r="BD1319" s="44">
        <f t="shared" si="710"/>
        <v>0</v>
      </c>
      <c r="BE1319" s="45">
        <f t="shared" si="711"/>
        <v>0</v>
      </c>
      <c r="BF1319" s="46"/>
      <c r="BG1319" s="47">
        <f t="shared" si="712"/>
        <v>0</v>
      </c>
      <c r="BH1319" s="47">
        <f t="shared" si="713"/>
        <v>0</v>
      </c>
      <c r="BI1319" s="47">
        <f t="shared" si="714"/>
        <v>0</v>
      </c>
      <c r="BJ1319" s="48">
        <f t="shared" si="715"/>
        <v>0</v>
      </c>
      <c r="BK1319" s="48">
        <f t="shared" si="716"/>
        <v>0</v>
      </c>
      <c r="BL1319" s="48">
        <f t="shared" si="717"/>
        <v>0</v>
      </c>
    </row>
    <row r="1320" spans="1:64" s="2" customFormat="1" ht="30" customHeight="1">
      <c r="A1320" s="29" t="str">
        <f t="shared" si="686"/>
        <v>Д</v>
      </c>
      <c r="B1320" s="29" t="str">
        <f t="shared" si="687"/>
        <v>Б</v>
      </c>
      <c r="C1320" s="59" t="s">
        <v>256</v>
      </c>
      <c r="D1320" s="31" t="str">
        <f t="shared" si="688"/>
        <v>'02.03.02</v>
      </c>
      <c r="E1320" s="32" t="str">
        <f t="shared" si="689"/>
        <v>Фундаментальная информатика и информационные технологии</v>
      </c>
      <c r="F1320" s="33" t="s">
        <v>174</v>
      </c>
      <c r="G1320" s="33" t="s">
        <v>75</v>
      </c>
      <c r="H1320" s="34" t="s">
        <v>317</v>
      </c>
      <c r="I1320" s="34"/>
      <c r="J1320" s="35" t="s">
        <v>47</v>
      </c>
      <c r="K1320" s="36" t="s">
        <v>172</v>
      </c>
      <c r="L1320" s="36"/>
      <c r="M1320" s="37" t="s">
        <v>178</v>
      </c>
      <c r="N1320" s="36"/>
      <c r="O1320" s="36"/>
      <c r="P1320" s="36"/>
      <c r="Q1320" s="37"/>
      <c r="R1320" s="36"/>
      <c r="S1320" s="36"/>
      <c r="T1320" s="36"/>
      <c r="U1320" s="36"/>
      <c r="V1320" s="36"/>
      <c r="W1320" s="39" t="str">
        <f t="shared" si="690"/>
        <v>НФИбд</v>
      </c>
      <c r="X1320" s="36" t="s">
        <v>366</v>
      </c>
      <c r="Y1320" s="36"/>
      <c r="Z1320" s="36">
        <v>1</v>
      </c>
      <c r="AA1320" s="60">
        <f t="shared" si="691"/>
        <v>0</v>
      </c>
      <c r="AB1320" s="36"/>
      <c r="AC1320" s="36"/>
      <c r="AD1320" s="40"/>
      <c r="AE1320" s="41"/>
      <c r="AF1320" s="41"/>
      <c r="AG1320" s="42" t="s">
        <v>93</v>
      </c>
      <c r="AH1320" s="37"/>
      <c r="AI1320" s="37"/>
      <c r="AJ1320" s="43"/>
      <c r="AK1320" s="37"/>
      <c r="AL1320" s="44">
        <f t="shared" si="694"/>
        <v>0</v>
      </c>
      <c r="AM1320" s="44">
        <f t="shared" si="695"/>
        <v>0</v>
      </c>
      <c r="AN1320" s="44">
        <f t="shared" si="696"/>
        <v>0</v>
      </c>
      <c r="AO1320" s="44">
        <f t="shared" si="697"/>
        <v>0</v>
      </c>
      <c r="AP1320" s="44">
        <f t="shared" si="698"/>
        <v>0</v>
      </c>
      <c r="AQ1320" s="44">
        <f t="shared" si="699"/>
        <v>0</v>
      </c>
      <c r="AR1320" s="44">
        <f t="shared" si="700"/>
        <v>0</v>
      </c>
      <c r="AS1320" s="44">
        <f t="shared" si="701"/>
        <v>0</v>
      </c>
      <c r="AT1320" s="44">
        <f t="shared" si="702"/>
        <v>0</v>
      </c>
      <c r="AU1320" s="44">
        <f t="shared" si="703"/>
        <v>0</v>
      </c>
      <c r="AV1320" s="44">
        <f>IF(M1320="ПП",РПП*AA1320*(U1320/1.5),IF(M1320="ВП",ВПр*AA1320*(U1320/1.5),IF(M1320="РПА",РПА*AA1320*(U1320/1.5),IF(M1320="КПА",кпа*AA1320*(U1320/1.5),0))))</f>
        <v>0</v>
      </c>
      <c r="AW1320" s="44">
        <f t="shared" si="704"/>
        <v>0</v>
      </c>
      <c r="AX1320" s="44">
        <f t="shared" si="705"/>
        <v>0</v>
      </c>
      <c r="AY1320" s="44">
        <f t="shared" si="706"/>
        <v>0</v>
      </c>
      <c r="AZ1320" s="44">
        <f t="shared" si="707"/>
        <v>0</v>
      </c>
      <c r="BA1320" s="44">
        <f t="shared" si="719"/>
        <v>0</v>
      </c>
      <c r="BB1320" s="44">
        <f t="shared" si="708"/>
        <v>0</v>
      </c>
      <c r="BC1320" s="44">
        <f t="shared" si="709"/>
        <v>0</v>
      </c>
      <c r="BD1320" s="44">
        <f t="shared" si="710"/>
        <v>0</v>
      </c>
      <c r="BE1320" s="45">
        <f t="shared" si="711"/>
        <v>0</v>
      </c>
      <c r="BF1320" s="46"/>
      <c r="BG1320" s="47">
        <f t="shared" si="712"/>
        <v>0</v>
      </c>
      <c r="BH1320" s="47">
        <f t="shared" si="713"/>
        <v>0</v>
      </c>
      <c r="BI1320" s="47">
        <f t="shared" si="714"/>
        <v>0</v>
      </c>
      <c r="BJ1320" s="48">
        <f t="shared" si="715"/>
        <v>0</v>
      </c>
      <c r="BK1320" s="48">
        <f t="shared" si="716"/>
        <v>0</v>
      </c>
      <c r="BL1320" s="48">
        <f t="shared" si="717"/>
        <v>0</v>
      </c>
    </row>
    <row r="1321" spans="1:64" s="2" customFormat="1" ht="30" customHeight="1">
      <c r="A1321" s="29" t="str">
        <f t="shared" si="686"/>
        <v>Д</v>
      </c>
      <c r="B1321" s="29" t="str">
        <f t="shared" si="687"/>
        <v>Б</v>
      </c>
      <c r="C1321" s="59" t="s">
        <v>256</v>
      </c>
      <c r="D1321" s="31" t="str">
        <f t="shared" si="688"/>
        <v>'02.03.02</v>
      </c>
      <c r="E1321" s="32" t="str">
        <f t="shared" si="689"/>
        <v>Фундаментальная информатика и информационные технологии</v>
      </c>
      <c r="F1321" s="33" t="s">
        <v>174</v>
      </c>
      <c r="G1321" s="33" t="s">
        <v>75</v>
      </c>
      <c r="H1321" s="34" t="s">
        <v>317</v>
      </c>
      <c r="I1321" s="34"/>
      <c r="J1321" s="35" t="s">
        <v>47</v>
      </c>
      <c r="K1321" s="36" t="s">
        <v>172</v>
      </c>
      <c r="L1321" s="36"/>
      <c r="M1321" s="37" t="s">
        <v>178</v>
      </c>
      <c r="N1321" s="36"/>
      <c r="O1321" s="36"/>
      <c r="P1321" s="36"/>
      <c r="Q1321" s="37"/>
      <c r="R1321" s="36"/>
      <c r="S1321" s="36"/>
      <c r="T1321" s="36"/>
      <c r="U1321" s="36"/>
      <c r="V1321" s="36"/>
      <c r="W1321" s="39" t="str">
        <f t="shared" si="690"/>
        <v>НФИбд</v>
      </c>
      <c r="X1321" s="36" t="s">
        <v>366</v>
      </c>
      <c r="Y1321" s="36"/>
      <c r="Z1321" s="36">
        <v>1</v>
      </c>
      <c r="AA1321" s="60">
        <f t="shared" si="691"/>
        <v>0</v>
      </c>
      <c r="AB1321" s="36"/>
      <c r="AC1321" s="36"/>
      <c r="AD1321" s="40"/>
      <c r="AE1321" s="41"/>
      <c r="AF1321" s="41"/>
      <c r="AG1321" s="42" t="s">
        <v>93</v>
      </c>
      <c r="AH1321" s="37"/>
      <c r="AI1321" s="37"/>
      <c r="AJ1321" s="43"/>
      <c r="AK1321" s="37"/>
      <c r="AL1321" s="44">
        <f t="shared" si="694"/>
        <v>0</v>
      </c>
      <c r="AM1321" s="44">
        <f t="shared" si="695"/>
        <v>0</v>
      </c>
      <c r="AN1321" s="44">
        <f t="shared" si="696"/>
        <v>0</v>
      </c>
      <c r="AO1321" s="44">
        <f t="shared" si="697"/>
        <v>0</v>
      </c>
      <c r="AP1321" s="44">
        <f t="shared" si="698"/>
        <v>0</v>
      </c>
      <c r="AQ1321" s="44">
        <f t="shared" si="699"/>
        <v>0</v>
      </c>
      <c r="AR1321" s="44">
        <f t="shared" si="700"/>
        <v>0</v>
      </c>
      <c r="AS1321" s="44">
        <f t="shared" si="701"/>
        <v>0</v>
      </c>
      <c r="AT1321" s="44">
        <f t="shared" si="702"/>
        <v>0</v>
      </c>
      <c r="AU1321" s="44">
        <f t="shared" si="703"/>
        <v>0</v>
      </c>
      <c r="AV1321" s="44">
        <f>IF(M1321="ПП",РПП*AA1321*(U1321/1.5),IF(M1321="ВП",ВПр*AA1321*(U1321/1.5),IF(M1321="РПА",РПА*AA1321*(U1321/1.5),IF(M1321="КПА",кпа*AA1321*(U1321/1.5),0))))</f>
        <v>0</v>
      </c>
      <c r="AW1321" s="44">
        <f t="shared" si="704"/>
        <v>0</v>
      </c>
      <c r="AX1321" s="44">
        <f t="shared" si="705"/>
        <v>0</v>
      </c>
      <c r="AY1321" s="44">
        <f t="shared" si="706"/>
        <v>0</v>
      </c>
      <c r="AZ1321" s="44">
        <f t="shared" si="707"/>
        <v>0</v>
      </c>
      <c r="BA1321" s="44">
        <f t="shared" si="719"/>
        <v>0</v>
      </c>
      <c r="BB1321" s="44">
        <f t="shared" si="708"/>
        <v>0</v>
      </c>
      <c r="BC1321" s="44">
        <f t="shared" si="709"/>
        <v>0</v>
      </c>
      <c r="BD1321" s="44">
        <f t="shared" si="710"/>
        <v>0</v>
      </c>
      <c r="BE1321" s="45">
        <f t="shared" si="711"/>
        <v>0</v>
      </c>
      <c r="BF1321" s="46"/>
      <c r="BG1321" s="47">
        <f t="shared" si="712"/>
        <v>0</v>
      </c>
      <c r="BH1321" s="47">
        <f t="shared" si="713"/>
        <v>0</v>
      </c>
      <c r="BI1321" s="47">
        <f t="shared" si="714"/>
        <v>0</v>
      </c>
      <c r="BJ1321" s="48">
        <f t="shared" si="715"/>
        <v>0</v>
      </c>
      <c r="BK1321" s="48">
        <f t="shared" si="716"/>
        <v>0</v>
      </c>
      <c r="BL1321" s="48">
        <f t="shared" si="717"/>
        <v>0</v>
      </c>
    </row>
    <row r="1322" spans="1:64" s="2" customFormat="1" ht="30" customHeight="1">
      <c r="A1322" s="29" t="str">
        <f t="shared" si="686"/>
        <v>Д</v>
      </c>
      <c r="B1322" s="29" t="str">
        <f t="shared" si="687"/>
        <v>Б</v>
      </c>
      <c r="C1322" s="59" t="s">
        <v>256</v>
      </c>
      <c r="D1322" s="31" t="str">
        <f t="shared" si="688"/>
        <v>'02.03.02</v>
      </c>
      <c r="E1322" s="32" t="str">
        <f t="shared" si="689"/>
        <v>Фундаментальная информатика и информационные технологии</v>
      </c>
      <c r="F1322" s="33" t="s">
        <v>174</v>
      </c>
      <c r="G1322" s="33" t="s">
        <v>75</v>
      </c>
      <c r="H1322" s="34" t="s">
        <v>317</v>
      </c>
      <c r="I1322" s="34"/>
      <c r="J1322" s="35" t="s">
        <v>47</v>
      </c>
      <c r="K1322" s="36" t="s">
        <v>172</v>
      </c>
      <c r="L1322" s="36"/>
      <c r="M1322" s="37" t="s">
        <v>178</v>
      </c>
      <c r="N1322" s="36"/>
      <c r="O1322" s="36"/>
      <c r="P1322" s="36"/>
      <c r="Q1322" s="37"/>
      <c r="R1322" s="36"/>
      <c r="S1322" s="36"/>
      <c r="T1322" s="36"/>
      <c r="U1322" s="36"/>
      <c r="V1322" s="36"/>
      <c r="W1322" s="39" t="str">
        <f t="shared" si="690"/>
        <v>НФИбд</v>
      </c>
      <c r="X1322" s="36" t="s">
        <v>366</v>
      </c>
      <c r="Y1322" s="36"/>
      <c r="Z1322" s="36">
        <v>1</v>
      </c>
      <c r="AA1322" s="60">
        <f t="shared" si="691"/>
        <v>0</v>
      </c>
      <c r="AB1322" s="36"/>
      <c r="AC1322" s="36"/>
      <c r="AD1322" s="40"/>
      <c r="AE1322" s="41"/>
      <c r="AF1322" s="41"/>
      <c r="AG1322" s="42" t="s">
        <v>93</v>
      </c>
      <c r="AH1322" s="37"/>
      <c r="AI1322" s="37"/>
      <c r="AJ1322" s="50"/>
      <c r="AK1322" s="37"/>
      <c r="AL1322" s="44">
        <f t="shared" si="694"/>
        <v>0</v>
      </c>
      <c r="AM1322" s="44">
        <f t="shared" si="695"/>
        <v>0</v>
      </c>
      <c r="AN1322" s="44">
        <f t="shared" si="696"/>
        <v>0</v>
      </c>
      <c r="AO1322" s="44">
        <f t="shared" si="697"/>
        <v>0</v>
      </c>
      <c r="AP1322" s="44">
        <f t="shared" si="698"/>
        <v>0</v>
      </c>
      <c r="AQ1322" s="44">
        <f t="shared" si="699"/>
        <v>0</v>
      </c>
      <c r="AR1322" s="44">
        <f t="shared" si="700"/>
        <v>0</v>
      </c>
      <c r="AS1322" s="44">
        <f t="shared" si="701"/>
        <v>0</v>
      </c>
      <c r="AT1322" s="44">
        <f t="shared" si="702"/>
        <v>0</v>
      </c>
      <c r="AU1322" s="44">
        <f t="shared" si="703"/>
        <v>0</v>
      </c>
      <c r="AV1322" s="44">
        <f>IF(M1322="ПП",РПП*AA1322*(U1322/1.5),IF(M1322="ВП",ВПр*AA1322*(U1322/1.5),IF(M1322="РПА",РПА*AA1322*(U1322/1.5),IF(M1322="КПА",кпа*AA1322*(U1322/1.5),0))))</f>
        <v>0</v>
      </c>
      <c r="AW1322" s="44">
        <f t="shared" si="704"/>
        <v>0</v>
      </c>
      <c r="AX1322" s="44">
        <f t="shared" si="705"/>
        <v>0</v>
      </c>
      <c r="AY1322" s="44">
        <f t="shared" si="706"/>
        <v>0</v>
      </c>
      <c r="AZ1322" s="44">
        <f t="shared" si="707"/>
        <v>0</v>
      </c>
      <c r="BA1322" s="44">
        <f t="shared" si="719"/>
        <v>0</v>
      </c>
      <c r="BB1322" s="44">
        <f t="shared" si="708"/>
        <v>0</v>
      </c>
      <c r="BC1322" s="44">
        <f t="shared" si="709"/>
        <v>0</v>
      </c>
      <c r="BD1322" s="44">
        <f t="shared" si="710"/>
        <v>0</v>
      </c>
      <c r="BE1322" s="45">
        <f t="shared" si="711"/>
        <v>0</v>
      </c>
      <c r="BF1322" s="46"/>
      <c r="BG1322" s="47">
        <f t="shared" si="712"/>
        <v>0</v>
      </c>
      <c r="BH1322" s="47">
        <f t="shared" si="713"/>
        <v>0</v>
      </c>
      <c r="BI1322" s="47">
        <f t="shared" si="714"/>
        <v>0</v>
      </c>
      <c r="BJ1322" s="48">
        <f t="shared" si="715"/>
        <v>0</v>
      </c>
      <c r="BK1322" s="48">
        <f t="shared" si="716"/>
        <v>0</v>
      </c>
      <c r="BL1322" s="48">
        <f t="shared" si="717"/>
        <v>0</v>
      </c>
    </row>
    <row r="1323" spans="1:64" s="2" customFormat="1" ht="30" customHeight="1">
      <c r="A1323" s="29" t="str">
        <f t="shared" si="686"/>
        <v>Д</v>
      </c>
      <c r="B1323" s="29" t="str">
        <f t="shared" si="687"/>
        <v>Б</v>
      </c>
      <c r="C1323" s="70" t="s">
        <v>241</v>
      </c>
      <c r="D1323" s="31" t="str">
        <f t="shared" si="688"/>
        <v>'02.03.01</v>
      </c>
      <c r="E1323" s="32" t="str">
        <f t="shared" si="689"/>
        <v>Математика и компьютерные науки</v>
      </c>
      <c r="F1323" s="33" t="s">
        <v>74</v>
      </c>
      <c r="G1323" s="33" t="s">
        <v>75</v>
      </c>
      <c r="H1323" s="34" t="s">
        <v>317</v>
      </c>
      <c r="I1323" s="34"/>
      <c r="J1323" s="35" t="s">
        <v>330</v>
      </c>
      <c r="K1323" s="36" t="s">
        <v>77</v>
      </c>
      <c r="L1323" s="36">
        <v>9</v>
      </c>
      <c r="M1323" s="37" t="s">
        <v>78</v>
      </c>
      <c r="N1323" s="36">
        <v>2</v>
      </c>
      <c r="O1323" s="36"/>
      <c r="P1323" s="36"/>
      <c r="Q1323" s="37" t="s">
        <v>91</v>
      </c>
      <c r="R1323" s="36"/>
      <c r="S1323" s="36"/>
      <c r="T1323" s="36"/>
      <c r="U1323" s="36"/>
      <c r="V1323" s="36"/>
      <c r="W1323" s="39" t="str">
        <f t="shared" si="690"/>
        <v>НКНбд</v>
      </c>
      <c r="X1323" s="36" t="s">
        <v>86</v>
      </c>
      <c r="Y1323" s="36">
        <v>2</v>
      </c>
      <c r="Z1323" s="36">
        <v>1</v>
      </c>
      <c r="AA1323" s="60">
        <f t="shared" si="691"/>
        <v>30</v>
      </c>
      <c r="AB1323" s="36">
        <v>19</v>
      </c>
      <c r="AC1323" s="36">
        <v>11</v>
      </c>
      <c r="AD1323" s="40">
        <f t="shared" ref="AD1323:AD1386" si="720">IF(M1323="сп",6,IF(M1323="клн",8,IF(OR(M1323="лаб",M1323="ия"),12,IF(OR(M1323="пр",M1323="ТЕСТ"),IF(OR(B1323="Б",B1323="С"),24,12),IF(M1323="лек",AA1323,1)))))</f>
        <v>30</v>
      </c>
      <c r="AE1323" s="41">
        <f t="shared" ref="AE1323:AE1386" si="721">IF(AF1323&gt;1,1,AF1323)</f>
        <v>1</v>
      </c>
      <c r="AF1323" s="41">
        <f t="shared" ref="AF1323:AF1386" si="722">AA1323/AD1323</f>
        <v>1</v>
      </c>
      <c r="AG1323" s="42" t="s">
        <v>93</v>
      </c>
      <c r="AH1323" s="37" t="s">
        <v>81</v>
      </c>
      <c r="AI1323" s="37" t="s">
        <v>94</v>
      </c>
      <c r="AJ1323" s="51" t="s">
        <v>327</v>
      </c>
      <c r="AK1323" s="37"/>
      <c r="AL1323" s="44">
        <f t="shared" si="694"/>
        <v>18</v>
      </c>
      <c r="AM1323" s="44">
        <f t="shared" si="695"/>
        <v>0</v>
      </c>
      <c r="AN1323" s="44">
        <f t="shared" si="696"/>
        <v>0</v>
      </c>
      <c r="AO1323" s="44">
        <f t="shared" si="697"/>
        <v>0</v>
      </c>
      <c r="AP1323" s="44">
        <f t="shared" si="698"/>
        <v>15</v>
      </c>
      <c r="AQ1323" s="44">
        <f t="shared" si="699"/>
        <v>1</v>
      </c>
      <c r="AR1323" s="44">
        <f t="shared" si="700"/>
        <v>0.9</v>
      </c>
      <c r="AS1323" s="44">
        <f t="shared" si="701"/>
        <v>0</v>
      </c>
      <c r="AT1323" s="44">
        <f t="shared" si="702"/>
        <v>0</v>
      </c>
      <c r="AU1323" s="44">
        <f t="shared" si="703"/>
        <v>0</v>
      </c>
      <c r="AV1323" s="44">
        <f>IF(M1323="ПП",РПП*AA1323*(U1323/1.5),IF(M1323="ВП",ВПр*AA1323*(U1323/1.5),IF(M1323="РПА",РПА*AA1323*(U1323/1.5),IF(M1323="КПА",кпа*AA1323*(U1323/1.5),0))))</f>
        <v>0</v>
      </c>
      <c r="AW1323" s="44">
        <f t="shared" si="704"/>
        <v>0</v>
      </c>
      <c r="AX1323" s="44">
        <f t="shared" si="705"/>
        <v>0</v>
      </c>
      <c r="AY1323" s="44">
        <f t="shared" si="706"/>
        <v>0</v>
      </c>
      <c r="AZ1323" s="44">
        <f t="shared" si="707"/>
        <v>0</v>
      </c>
      <c r="BA1323" s="44">
        <f t="shared" si="719"/>
        <v>0</v>
      </c>
      <c r="BB1323" s="44">
        <f t="shared" si="708"/>
        <v>0</v>
      </c>
      <c r="BC1323" s="44">
        <f t="shared" si="709"/>
        <v>0</v>
      </c>
      <c r="BD1323" s="44">
        <f t="shared" si="710"/>
        <v>0</v>
      </c>
      <c r="BE1323" s="45">
        <f t="shared" si="711"/>
        <v>34.9</v>
      </c>
      <c r="BF1323" s="46"/>
      <c r="BG1323" s="47">
        <f t="shared" si="712"/>
        <v>18</v>
      </c>
      <c r="BH1323" s="47">
        <f t="shared" si="713"/>
        <v>1</v>
      </c>
      <c r="BI1323" s="47">
        <f t="shared" si="714"/>
        <v>16.899999999999999</v>
      </c>
      <c r="BJ1323" s="48">
        <f t="shared" si="715"/>
        <v>0</v>
      </c>
      <c r="BK1323" s="48">
        <f t="shared" si="716"/>
        <v>0</v>
      </c>
      <c r="BL1323" s="48">
        <f t="shared" si="717"/>
        <v>0</v>
      </c>
    </row>
    <row r="1324" spans="1:64" s="2" customFormat="1" ht="30" customHeight="1">
      <c r="A1324" s="29" t="str">
        <f t="shared" si="686"/>
        <v>Д</v>
      </c>
      <c r="B1324" s="29" t="str">
        <f t="shared" si="687"/>
        <v>Б</v>
      </c>
      <c r="C1324" s="70" t="s">
        <v>241</v>
      </c>
      <c r="D1324" s="31" t="str">
        <f t="shared" si="688"/>
        <v>'02.03.01</v>
      </c>
      <c r="E1324" s="32" t="str">
        <f t="shared" si="689"/>
        <v>Математика и компьютерные науки</v>
      </c>
      <c r="F1324" s="33" t="s">
        <v>74</v>
      </c>
      <c r="G1324" s="33" t="s">
        <v>75</v>
      </c>
      <c r="H1324" s="34" t="s">
        <v>317</v>
      </c>
      <c r="I1324" s="34"/>
      <c r="J1324" s="35" t="s">
        <v>330</v>
      </c>
      <c r="K1324" s="36" t="s">
        <v>77</v>
      </c>
      <c r="L1324" s="36">
        <v>9</v>
      </c>
      <c r="M1324" s="37" t="s">
        <v>108</v>
      </c>
      <c r="N1324" s="36"/>
      <c r="O1324" s="36">
        <v>4</v>
      </c>
      <c r="P1324" s="36"/>
      <c r="Q1324" s="37"/>
      <c r="R1324" s="36"/>
      <c r="S1324" s="36"/>
      <c r="T1324" s="36"/>
      <c r="U1324" s="36"/>
      <c r="V1324" s="36"/>
      <c r="W1324" s="39" t="str">
        <f t="shared" si="690"/>
        <v>НКНбд</v>
      </c>
      <c r="X1324" s="36" t="s">
        <v>86</v>
      </c>
      <c r="Y1324" s="36">
        <v>1</v>
      </c>
      <c r="Z1324" s="36">
        <v>1</v>
      </c>
      <c r="AA1324" s="60">
        <f t="shared" si="691"/>
        <v>15</v>
      </c>
      <c r="AB1324" s="49">
        <v>10</v>
      </c>
      <c r="AC1324" s="49">
        <v>5</v>
      </c>
      <c r="AD1324" s="40">
        <f t="shared" si="720"/>
        <v>12</v>
      </c>
      <c r="AE1324" s="41">
        <f t="shared" si="721"/>
        <v>1</v>
      </c>
      <c r="AF1324" s="41">
        <f t="shared" si="722"/>
        <v>1.25</v>
      </c>
      <c r="AG1324" s="42" t="s">
        <v>93</v>
      </c>
      <c r="AH1324" s="37" t="s">
        <v>81</v>
      </c>
      <c r="AI1324" s="37" t="s">
        <v>94</v>
      </c>
      <c r="AJ1324" s="43" t="s">
        <v>327</v>
      </c>
      <c r="AK1324" s="37"/>
      <c r="AL1324" s="44">
        <f t="shared" si="694"/>
        <v>0</v>
      </c>
      <c r="AM1324" s="44">
        <f t="shared" si="695"/>
        <v>0</v>
      </c>
      <c r="AN1324" s="44">
        <f t="shared" si="696"/>
        <v>36</v>
      </c>
      <c r="AO1324" s="44">
        <f t="shared" si="697"/>
        <v>0</v>
      </c>
      <c r="AP1324" s="44">
        <f t="shared" si="698"/>
        <v>0</v>
      </c>
      <c r="AQ1324" s="44">
        <f t="shared" si="699"/>
        <v>0</v>
      </c>
      <c r="AR1324" s="44">
        <f t="shared" si="700"/>
        <v>0</v>
      </c>
      <c r="AS1324" s="44">
        <f t="shared" si="701"/>
        <v>0</v>
      </c>
      <c r="AT1324" s="44">
        <f t="shared" si="702"/>
        <v>0</v>
      </c>
      <c r="AU1324" s="44">
        <f t="shared" si="703"/>
        <v>0</v>
      </c>
      <c r="AV1324" s="44">
        <f>IF(M1324="ПП",РПП*AA1324*(U1324/1.5),IF(M1324="ВП",ВПр*AA1324*(U1324/1.5),IF(M1324="РПА",РПА*AA1324*(U1324/1.5),IF(M1324="КПА",кпа*AA1324*(U1324/1.5),0))))</f>
        <v>0</v>
      </c>
      <c r="AW1324" s="44">
        <f t="shared" si="704"/>
        <v>0</v>
      </c>
      <c r="AX1324" s="44">
        <f t="shared" si="705"/>
        <v>0</v>
      </c>
      <c r="AY1324" s="44">
        <f t="shared" si="706"/>
        <v>0</v>
      </c>
      <c r="AZ1324" s="44">
        <f t="shared" si="707"/>
        <v>0</v>
      </c>
      <c r="BA1324" s="44">
        <f t="shared" si="719"/>
        <v>0</v>
      </c>
      <c r="BB1324" s="44">
        <f t="shared" si="708"/>
        <v>0</v>
      </c>
      <c r="BC1324" s="44">
        <f t="shared" si="709"/>
        <v>0</v>
      </c>
      <c r="BD1324" s="44">
        <f t="shared" si="710"/>
        <v>0</v>
      </c>
      <c r="BE1324" s="45">
        <f t="shared" si="711"/>
        <v>36</v>
      </c>
      <c r="BF1324" s="46"/>
      <c r="BG1324" s="47">
        <f t="shared" si="712"/>
        <v>36</v>
      </c>
      <c r="BH1324" s="47">
        <f t="shared" si="713"/>
        <v>2</v>
      </c>
      <c r="BI1324" s="47">
        <f t="shared" si="714"/>
        <v>0</v>
      </c>
      <c r="BJ1324" s="48">
        <f t="shared" si="715"/>
        <v>0</v>
      </c>
      <c r="BK1324" s="48">
        <f t="shared" si="716"/>
        <v>0</v>
      </c>
      <c r="BL1324" s="48">
        <f t="shared" si="717"/>
        <v>0</v>
      </c>
    </row>
    <row r="1325" spans="1:64" s="2" customFormat="1" ht="30" customHeight="1">
      <c r="A1325" s="29" t="str">
        <f t="shared" si="686"/>
        <v>Д</v>
      </c>
      <c r="B1325" s="29" t="str">
        <f t="shared" si="687"/>
        <v>Б</v>
      </c>
      <c r="C1325" s="70" t="s">
        <v>241</v>
      </c>
      <c r="D1325" s="31" t="str">
        <f t="shared" si="688"/>
        <v>'02.03.01</v>
      </c>
      <c r="E1325" s="32" t="str">
        <f t="shared" si="689"/>
        <v>Математика и компьютерные науки</v>
      </c>
      <c r="F1325" s="33" t="s">
        <v>74</v>
      </c>
      <c r="G1325" s="33" t="s">
        <v>75</v>
      </c>
      <c r="H1325" s="34" t="s">
        <v>317</v>
      </c>
      <c r="I1325" s="34"/>
      <c r="J1325" s="35" t="s">
        <v>330</v>
      </c>
      <c r="K1325" s="36" t="s">
        <v>77</v>
      </c>
      <c r="L1325" s="36">
        <v>9</v>
      </c>
      <c r="M1325" s="37" t="s">
        <v>108</v>
      </c>
      <c r="N1325" s="36"/>
      <c r="O1325" s="36">
        <v>4</v>
      </c>
      <c r="P1325" s="36"/>
      <c r="Q1325" s="37"/>
      <c r="R1325" s="36"/>
      <c r="S1325" s="36"/>
      <c r="T1325" s="36"/>
      <c r="U1325" s="36"/>
      <c r="V1325" s="36"/>
      <c r="W1325" s="39" t="str">
        <f t="shared" si="690"/>
        <v>НКНбд</v>
      </c>
      <c r="X1325" s="36" t="s">
        <v>86</v>
      </c>
      <c r="Y1325" s="36">
        <v>1</v>
      </c>
      <c r="Z1325" s="36">
        <v>1</v>
      </c>
      <c r="AA1325" s="60">
        <f t="shared" si="691"/>
        <v>15</v>
      </c>
      <c r="AB1325" s="49">
        <v>9</v>
      </c>
      <c r="AC1325" s="49">
        <v>6</v>
      </c>
      <c r="AD1325" s="40">
        <f t="shared" si="720"/>
        <v>12</v>
      </c>
      <c r="AE1325" s="41">
        <f t="shared" si="721"/>
        <v>1</v>
      </c>
      <c r="AF1325" s="41">
        <f t="shared" si="722"/>
        <v>1.25</v>
      </c>
      <c r="AG1325" s="42" t="s">
        <v>93</v>
      </c>
      <c r="AH1325" s="37" t="s">
        <v>81</v>
      </c>
      <c r="AI1325" s="37" t="s">
        <v>94</v>
      </c>
      <c r="AJ1325" s="43" t="s">
        <v>327</v>
      </c>
      <c r="AK1325" s="37"/>
      <c r="AL1325" s="44">
        <f t="shared" si="694"/>
        <v>0</v>
      </c>
      <c r="AM1325" s="44">
        <f t="shared" si="695"/>
        <v>0</v>
      </c>
      <c r="AN1325" s="44">
        <f t="shared" si="696"/>
        <v>36</v>
      </c>
      <c r="AO1325" s="44">
        <f t="shared" si="697"/>
        <v>0</v>
      </c>
      <c r="AP1325" s="44">
        <f t="shared" si="698"/>
        <v>0</v>
      </c>
      <c r="AQ1325" s="44">
        <f t="shared" si="699"/>
        <v>0</v>
      </c>
      <c r="AR1325" s="44">
        <f t="shared" si="700"/>
        <v>0</v>
      </c>
      <c r="AS1325" s="44">
        <f t="shared" si="701"/>
        <v>0</v>
      </c>
      <c r="AT1325" s="44">
        <f t="shared" si="702"/>
        <v>0</v>
      </c>
      <c r="AU1325" s="44">
        <f t="shared" si="703"/>
        <v>0</v>
      </c>
      <c r="AV1325" s="44">
        <f>IF(M1325="ПП",РПП*AA1325*(U1325/1.5),IF(M1325="ВП",ВПр*AA1325*(U1325/1.5),IF(M1325="РПА",РПА*AA1325*(U1325/1.5),IF(M1325="КПА",кпа*AA1325*(U1325/1.5),0))))</f>
        <v>0</v>
      </c>
      <c r="AW1325" s="44">
        <f t="shared" si="704"/>
        <v>0</v>
      </c>
      <c r="AX1325" s="44">
        <f t="shared" si="705"/>
        <v>0</v>
      </c>
      <c r="AY1325" s="44">
        <f t="shared" si="706"/>
        <v>0</v>
      </c>
      <c r="AZ1325" s="44">
        <f t="shared" si="707"/>
        <v>0</v>
      </c>
      <c r="BA1325" s="44">
        <f t="shared" si="719"/>
        <v>0</v>
      </c>
      <c r="BB1325" s="44">
        <f t="shared" si="708"/>
        <v>0</v>
      </c>
      <c r="BC1325" s="44">
        <f t="shared" si="709"/>
        <v>0</v>
      </c>
      <c r="BD1325" s="44">
        <f t="shared" si="710"/>
        <v>0</v>
      </c>
      <c r="BE1325" s="45">
        <f t="shared" si="711"/>
        <v>36</v>
      </c>
      <c r="BF1325" s="46"/>
      <c r="BG1325" s="47">
        <f t="shared" si="712"/>
        <v>36</v>
      </c>
      <c r="BH1325" s="47">
        <f t="shared" si="713"/>
        <v>2</v>
      </c>
      <c r="BI1325" s="47">
        <f t="shared" si="714"/>
        <v>0</v>
      </c>
      <c r="BJ1325" s="48">
        <f t="shared" si="715"/>
        <v>0</v>
      </c>
      <c r="BK1325" s="48">
        <f t="shared" si="716"/>
        <v>0</v>
      </c>
      <c r="BL1325" s="48">
        <f t="shared" si="717"/>
        <v>0</v>
      </c>
    </row>
    <row r="1326" spans="1:64" s="2" customFormat="1" ht="30" customHeight="1">
      <c r="A1326" s="29" t="str">
        <f t="shared" si="686"/>
        <v>Д</v>
      </c>
      <c r="B1326" s="29" t="str">
        <f t="shared" si="687"/>
        <v>Б</v>
      </c>
      <c r="C1326" s="70" t="s">
        <v>241</v>
      </c>
      <c r="D1326" s="31" t="str">
        <f t="shared" si="688"/>
        <v>'02.03.01</v>
      </c>
      <c r="E1326" s="32" t="str">
        <f t="shared" si="689"/>
        <v>Математика и компьютерные науки</v>
      </c>
      <c r="F1326" s="33" t="s">
        <v>74</v>
      </c>
      <c r="G1326" s="33" t="s">
        <v>75</v>
      </c>
      <c r="H1326" s="34" t="s">
        <v>317</v>
      </c>
      <c r="I1326" s="34"/>
      <c r="J1326" s="35" t="s">
        <v>338</v>
      </c>
      <c r="K1326" s="36" t="s">
        <v>142</v>
      </c>
      <c r="L1326" s="36">
        <v>9</v>
      </c>
      <c r="M1326" s="37" t="s">
        <v>78</v>
      </c>
      <c r="N1326" s="36">
        <v>2</v>
      </c>
      <c r="O1326" s="36"/>
      <c r="P1326" s="36"/>
      <c r="Q1326" s="37" t="s">
        <v>91</v>
      </c>
      <c r="R1326" s="36"/>
      <c r="S1326" s="36"/>
      <c r="T1326" s="36"/>
      <c r="U1326" s="36"/>
      <c r="V1326" s="36"/>
      <c r="W1326" s="39" t="str">
        <f t="shared" si="690"/>
        <v>НКНбд</v>
      </c>
      <c r="X1326" s="36" t="s">
        <v>86</v>
      </c>
      <c r="Y1326" s="36">
        <v>2</v>
      </c>
      <c r="Z1326" s="36">
        <v>1</v>
      </c>
      <c r="AA1326" s="60">
        <f t="shared" si="691"/>
        <v>30</v>
      </c>
      <c r="AB1326" s="36">
        <v>19</v>
      </c>
      <c r="AC1326" s="36">
        <v>11</v>
      </c>
      <c r="AD1326" s="40">
        <f t="shared" si="720"/>
        <v>30</v>
      </c>
      <c r="AE1326" s="41">
        <f t="shared" si="721"/>
        <v>1</v>
      </c>
      <c r="AF1326" s="41">
        <f t="shared" si="722"/>
        <v>1</v>
      </c>
      <c r="AG1326" s="42" t="s">
        <v>93</v>
      </c>
      <c r="AH1326" s="37" t="s">
        <v>81</v>
      </c>
      <c r="AI1326" s="37" t="s">
        <v>94</v>
      </c>
      <c r="AJ1326" s="43" t="s">
        <v>358</v>
      </c>
      <c r="AK1326" s="37"/>
      <c r="AL1326" s="44">
        <f t="shared" si="694"/>
        <v>18</v>
      </c>
      <c r="AM1326" s="44">
        <f t="shared" si="695"/>
        <v>0</v>
      </c>
      <c r="AN1326" s="44">
        <f t="shared" si="696"/>
        <v>0</v>
      </c>
      <c r="AO1326" s="44">
        <f t="shared" si="697"/>
        <v>0</v>
      </c>
      <c r="AP1326" s="44">
        <f t="shared" si="698"/>
        <v>15</v>
      </c>
      <c r="AQ1326" s="44">
        <f t="shared" si="699"/>
        <v>1</v>
      </c>
      <c r="AR1326" s="44">
        <f t="shared" si="700"/>
        <v>0.9</v>
      </c>
      <c r="AS1326" s="44">
        <f t="shared" si="701"/>
        <v>0</v>
      </c>
      <c r="AT1326" s="44">
        <f t="shared" si="702"/>
        <v>0</v>
      </c>
      <c r="AU1326" s="44">
        <f t="shared" si="703"/>
        <v>0</v>
      </c>
      <c r="AV1326" s="44">
        <f>IF(M1326="ПП",РПП*AA1326*(U1326/1.5),IF(M1326="ВП",ВПр*AA1326*(U1326/1.5),IF(M1326="РПА",РПА*AA1326*(U1326/1.5),IF(M1326="КПА",кпа*AA1326*(U1326/1.5),0))))</f>
        <v>0</v>
      </c>
      <c r="AW1326" s="44">
        <f t="shared" si="704"/>
        <v>0</v>
      </c>
      <c r="AX1326" s="44">
        <f t="shared" si="705"/>
        <v>0</v>
      </c>
      <c r="AY1326" s="44">
        <f t="shared" si="706"/>
        <v>0</v>
      </c>
      <c r="AZ1326" s="44">
        <f t="shared" si="707"/>
        <v>0</v>
      </c>
      <c r="BA1326" s="44">
        <f t="shared" si="719"/>
        <v>0</v>
      </c>
      <c r="BB1326" s="44">
        <f t="shared" si="708"/>
        <v>0</v>
      </c>
      <c r="BC1326" s="44">
        <f t="shared" si="709"/>
        <v>0</v>
      </c>
      <c r="BD1326" s="44">
        <f t="shared" si="710"/>
        <v>0</v>
      </c>
      <c r="BE1326" s="45">
        <f t="shared" si="711"/>
        <v>34.9</v>
      </c>
      <c r="BF1326" s="46"/>
      <c r="BG1326" s="47">
        <f t="shared" si="712"/>
        <v>18</v>
      </c>
      <c r="BH1326" s="47">
        <f t="shared" si="713"/>
        <v>1</v>
      </c>
      <c r="BI1326" s="47">
        <f t="shared" si="714"/>
        <v>16.899999999999999</v>
      </c>
      <c r="BJ1326" s="48">
        <f t="shared" si="715"/>
        <v>0</v>
      </c>
      <c r="BK1326" s="48">
        <f t="shared" si="716"/>
        <v>0</v>
      </c>
      <c r="BL1326" s="48">
        <f t="shared" si="717"/>
        <v>0</v>
      </c>
    </row>
    <row r="1327" spans="1:64" s="2" customFormat="1" ht="30" customHeight="1">
      <c r="A1327" s="29" t="str">
        <f t="shared" si="686"/>
        <v>Д</v>
      </c>
      <c r="B1327" s="29" t="str">
        <f t="shared" si="687"/>
        <v>Б</v>
      </c>
      <c r="C1327" s="70" t="s">
        <v>241</v>
      </c>
      <c r="D1327" s="31" t="str">
        <f t="shared" si="688"/>
        <v>'02.03.01</v>
      </c>
      <c r="E1327" s="32" t="str">
        <f t="shared" si="689"/>
        <v>Математика и компьютерные науки</v>
      </c>
      <c r="F1327" s="33" t="s">
        <v>74</v>
      </c>
      <c r="G1327" s="33" t="s">
        <v>75</v>
      </c>
      <c r="H1327" s="34" t="s">
        <v>317</v>
      </c>
      <c r="I1327" s="34"/>
      <c r="J1327" s="35" t="s">
        <v>338</v>
      </c>
      <c r="K1327" s="36" t="s">
        <v>142</v>
      </c>
      <c r="L1327" s="36">
        <v>9</v>
      </c>
      <c r="M1327" s="37" t="s">
        <v>108</v>
      </c>
      <c r="N1327" s="36"/>
      <c r="O1327" s="36">
        <v>4</v>
      </c>
      <c r="P1327" s="36"/>
      <c r="Q1327" s="37"/>
      <c r="R1327" s="36"/>
      <c r="S1327" s="36"/>
      <c r="T1327" s="36"/>
      <c r="U1327" s="36"/>
      <c r="V1327" s="36"/>
      <c r="W1327" s="39" t="str">
        <f t="shared" si="690"/>
        <v>НКНбд</v>
      </c>
      <c r="X1327" s="36" t="s">
        <v>86</v>
      </c>
      <c r="Y1327" s="36">
        <v>1</v>
      </c>
      <c r="Z1327" s="36">
        <v>1</v>
      </c>
      <c r="AA1327" s="60">
        <f t="shared" si="691"/>
        <v>15</v>
      </c>
      <c r="AB1327" s="49">
        <v>10</v>
      </c>
      <c r="AC1327" s="49">
        <v>5</v>
      </c>
      <c r="AD1327" s="40">
        <f t="shared" si="720"/>
        <v>12</v>
      </c>
      <c r="AE1327" s="41">
        <f t="shared" si="721"/>
        <v>1</v>
      </c>
      <c r="AF1327" s="41">
        <f t="shared" si="722"/>
        <v>1.25</v>
      </c>
      <c r="AG1327" s="42" t="s">
        <v>93</v>
      </c>
      <c r="AH1327" s="37" t="s">
        <v>81</v>
      </c>
      <c r="AI1327" s="37" t="s">
        <v>94</v>
      </c>
      <c r="AJ1327" s="51" t="s">
        <v>358</v>
      </c>
      <c r="AK1327" s="37"/>
      <c r="AL1327" s="44">
        <f t="shared" si="694"/>
        <v>0</v>
      </c>
      <c r="AM1327" s="44">
        <f t="shared" si="695"/>
        <v>0</v>
      </c>
      <c r="AN1327" s="44">
        <f t="shared" si="696"/>
        <v>36</v>
      </c>
      <c r="AO1327" s="44">
        <f t="shared" si="697"/>
        <v>0</v>
      </c>
      <c r="AP1327" s="44">
        <f t="shared" si="698"/>
        <v>0</v>
      </c>
      <c r="AQ1327" s="44">
        <f t="shared" si="699"/>
        <v>0</v>
      </c>
      <c r="AR1327" s="44">
        <f t="shared" si="700"/>
        <v>0</v>
      </c>
      <c r="AS1327" s="44">
        <f t="shared" si="701"/>
        <v>0</v>
      </c>
      <c r="AT1327" s="44">
        <f t="shared" si="702"/>
        <v>0</v>
      </c>
      <c r="AU1327" s="44">
        <f t="shared" si="703"/>
        <v>0</v>
      </c>
      <c r="AV1327" s="44">
        <f>IF(M1327="ПП",РПП*AA1327*(U1327/1.5),IF(M1327="ВП",ВПр*AA1327*(U1327/1.5),IF(M1327="РПА",РПА*AA1327*(U1327/1.5),IF(M1327="КПА",кпа*AA1327*(U1327/1.5),0))))</f>
        <v>0</v>
      </c>
      <c r="AW1327" s="44">
        <f t="shared" si="704"/>
        <v>0</v>
      </c>
      <c r="AX1327" s="44">
        <f t="shared" si="705"/>
        <v>0</v>
      </c>
      <c r="AY1327" s="44">
        <f t="shared" si="706"/>
        <v>0</v>
      </c>
      <c r="AZ1327" s="44">
        <f t="shared" si="707"/>
        <v>0</v>
      </c>
      <c r="BA1327" s="44">
        <f t="shared" si="719"/>
        <v>0</v>
      </c>
      <c r="BB1327" s="44">
        <f t="shared" si="708"/>
        <v>0</v>
      </c>
      <c r="BC1327" s="44">
        <f t="shared" si="709"/>
        <v>0</v>
      </c>
      <c r="BD1327" s="44">
        <f t="shared" si="710"/>
        <v>0</v>
      </c>
      <c r="BE1327" s="45">
        <f t="shared" si="711"/>
        <v>36</v>
      </c>
      <c r="BF1327" s="46"/>
      <c r="BG1327" s="47">
        <f t="shared" si="712"/>
        <v>36</v>
      </c>
      <c r="BH1327" s="47">
        <f t="shared" si="713"/>
        <v>2</v>
      </c>
      <c r="BI1327" s="47">
        <f t="shared" si="714"/>
        <v>0</v>
      </c>
      <c r="BJ1327" s="48">
        <f t="shared" si="715"/>
        <v>0</v>
      </c>
      <c r="BK1327" s="48">
        <f t="shared" si="716"/>
        <v>0</v>
      </c>
      <c r="BL1327" s="48">
        <f t="shared" si="717"/>
        <v>0</v>
      </c>
    </row>
    <row r="1328" spans="1:64" s="2" customFormat="1" ht="30" customHeight="1">
      <c r="A1328" s="29" t="str">
        <f t="shared" si="686"/>
        <v>Д</v>
      </c>
      <c r="B1328" s="29" t="str">
        <f t="shared" si="687"/>
        <v>Б</v>
      </c>
      <c r="C1328" s="70" t="s">
        <v>241</v>
      </c>
      <c r="D1328" s="31" t="str">
        <f t="shared" si="688"/>
        <v>'02.03.01</v>
      </c>
      <c r="E1328" s="32" t="str">
        <f t="shared" si="689"/>
        <v>Математика и компьютерные науки</v>
      </c>
      <c r="F1328" s="33" t="s">
        <v>74</v>
      </c>
      <c r="G1328" s="33" t="s">
        <v>75</v>
      </c>
      <c r="H1328" s="34" t="s">
        <v>317</v>
      </c>
      <c r="I1328" s="34"/>
      <c r="J1328" s="35" t="s">
        <v>338</v>
      </c>
      <c r="K1328" s="36" t="s">
        <v>142</v>
      </c>
      <c r="L1328" s="36">
        <v>9</v>
      </c>
      <c r="M1328" s="37" t="s">
        <v>108</v>
      </c>
      <c r="N1328" s="36"/>
      <c r="O1328" s="36">
        <v>4</v>
      </c>
      <c r="P1328" s="36"/>
      <c r="Q1328" s="37"/>
      <c r="R1328" s="36"/>
      <c r="S1328" s="36"/>
      <c r="T1328" s="36"/>
      <c r="U1328" s="36"/>
      <c r="V1328" s="36"/>
      <c r="W1328" s="39" t="str">
        <f t="shared" si="690"/>
        <v>НКНбд</v>
      </c>
      <c r="X1328" s="36" t="s">
        <v>86</v>
      </c>
      <c r="Y1328" s="36">
        <v>1</v>
      </c>
      <c r="Z1328" s="36">
        <v>1</v>
      </c>
      <c r="AA1328" s="60">
        <f t="shared" si="691"/>
        <v>15</v>
      </c>
      <c r="AB1328" s="49">
        <v>9</v>
      </c>
      <c r="AC1328" s="49">
        <v>6</v>
      </c>
      <c r="AD1328" s="40">
        <f t="shared" si="720"/>
        <v>12</v>
      </c>
      <c r="AE1328" s="41">
        <f t="shared" si="721"/>
        <v>1</v>
      </c>
      <c r="AF1328" s="41">
        <f t="shared" si="722"/>
        <v>1.25</v>
      </c>
      <c r="AG1328" s="42" t="s">
        <v>93</v>
      </c>
      <c r="AH1328" s="37" t="s">
        <v>81</v>
      </c>
      <c r="AI1328" s="37" t="s">
        <v>94</v>
      </c>
      <c r="AJ1328" s="51" t="s">
        <v>358</v>
      </c>
      <c r="AK1328" s="37"/>
      <c r="AL1328" s="44">
        <f t="shared" si="694"/>
        <v>0</v>
      </c>
      <c r="AM1328" s="44">
        <f t="shared" si="695"/>
        <v>0</v>
      </c>
      <c r="AN1328" s="44">
        <f t="shared" si="696"/>
        <v>36</v>
      </c>
      <c r="AO1328" s="44">
        <f t="shared" si="697"/>
        <v>0</v>
      </c>
      <c r="AP1328" s="44">
        <f t="shared" si="698"/>
        <v>0</v>
      </c>
      <c r="AQ1328" s="44">
        <f t="shared" si="699"/>
        <v>0</v>
      </c>
      <c r="AR1328" s="44">
        <f t="shared" si="700"/>
        <v>0</v>
      </c>
      <c r="AS1328" s="44">
        <f t="shared" si="701"/>
        <v>0</v>
      </c>
      <c r="AT1328" s="44">
        <f t="shared" si="702"/>
        <v>0</v>
      </c>
      <c r="AU1328" s="44">
        <f t="shared" si="703"/>
        <v>0</v>
      </c>
      <c r="AV1328" s="44">
        <f>IF(M1328="ПП",РПП*AA1328*(U1328/1.5),IF(M1328="ВП",ВПр*AA1328*(U1328/1.5),IF(M1328="РПА",РПА*AA1328*(U1328/1.5),IF(M1328="КПА",кпа*AA1328*(U1328/1.5),0))))</f>
        <v>0</v>
      </c>
      <c r="AW1328" s="44">
        <f t="shared" si="704"/>
        <v>0</v>
      </c>
      <c r="AX1328" s="44">
        <f t="shared" si="705"/>
        <v>0</v>
      </c>
      <c r="AY1328" s="44">
        <f t="shared" si="706"/>
        <v>0</v>
      </c>
      <c r="AZ1328" s="44">
        <f t="shared" si="707"/>
        <v>0</v>
      </c>
      <c r="BA1328" s="44">
        <f t="shared" si="719"/>
        <v>0</v>
      </c>
      <c r="BB1328" s="44">
        <f t="shared" si="708"/>
        <v>0</v>
      </c>
      <c r="BC1328" s="44">
        <f t="shared" si="709"/>
        <v>0</v>
      </c>
      <c r="BD1328" s="44">
        <f t="shared" si="710"/>
        <v>0</v>
      </c>
      <c r="BE1328" s="45">
        <f t="shared" si="711"/>
        <v>36</v>
      </c>
      <c r="BF1328" s="46"/>
      <c r="BG1328" s="47">
        <f t="shared" si="712"/>
        <v>36</v>
      </c>
      <c r="BH1328" s="47">
        <f t="shared" si="713"/>
        <v>2</v>
      </c>
      <c r="BI1328" s="47">
        <f t="shared" si="714"/>
        <v>0</v>
      </c>
      <c r="BJ1328" s="48">
        <f t="shared" si="715"/>
        <v>0</v>
      </c>
      <c r="BK1328" s="48">
        <f t="shared" si="716"/>
        <v>0</v>
      </c>
      <c r="BL1328" s="48">
        <f t="shared" si="717"/>
        <v>0</v>
      </c>
    </row>
    <row r="1329" spans="1:64" s="2" customFormat="1" ht="30" customHeight="1">
      <c r="A1329" s="29" t="str">
        <f t="shared" si="686"/>
        <v>Д</v>
      </c>
      <c r="B1329" s="29" t="str">
        <f t="shared" si="687"/>
        <v>Б</v>
      </c>
      <c r="C1329" s="70" t="s">
        <v>241</v>
      </c>
      <c r="D1329" s="31" t="str">
        <f t="shared" si="688"/>
        <v>'02.03.01</v>
      </c>
      <c r="E1329" s="32" t="str">
        <f t="shared" si="689"/>
        <v>Математика и компьютерные науки</v>
      </c>
      <c r="F1329" s="33" t="s">
        <v>74</v>
      </c>
      <c r="G1329" s="33" t="s">
        <v>75</v>
      </c>
      <c r="H1329" s="34" t="s">
        <v>317</v>
      </c>
      <c r="I1329" s="34"/>
      <c r="J1329" s="35" t="s">
        <v>367</v>
      </c>
      <c r="K1329" s="36" t="s">
        <v>165</v>
      </c>
      <c r="L1329" s="36">
        <v>9</v>
      </c>
      <c r="M1329" s="37" t="s">
        <v>78</v>
      </c>
      <c r="N1329" s="36">
        <v>2</v>
      </c>
      <c r="O1329" s="36"/>
      <c r="P1329" s="36"/>
      <c r="Q1329" s="37"/>
      <c r="R1329" s="36"/>
      <c r="S1329" s="36"/>
      <c r="T1329" s="36"/>
      <c r="U1329" s="36"/>
      <c r="V1329" s="36"/>
      <c r="W1329" s="39" t="str">
        <f t="shared" si="690"/>
        <v>НКНбд</v>
      </c>
      <c r="X1329" s="36" t="s">
        <v>160</v>
      </c>
      <c r="Y1329" s="36">
        <v>1</v>
      </c>
      <c r="Z1329" s="36">
        <v>1</v>
      </c>
      <c r="AA1329" s="60">
        <f t="shared" si="691"/>
        <v>14</v>
      </c>
      <c r="AB1329" s="36">
        <v>6</v>
      </c>
      <c r="AC1329" s="36">
        <v>8</v>
      </c>
      <c r="AD1329" s="40">
        <f t="shared" si="720"/>
        <v>14</v>
      </c>
      <c r="AE1329" s="41">
        <f t="shared" si="721"/>
        <v>1</v>
      </c>
      <c r="AF1329" s="41">
        <f t="shared" si="722"/>
        <v>1</v>
      </c>
      <c r="AG1329" s="42" t="s">
        <v>93</v>
      </c>
      <c r="AH1329" s="37" t="s">
        <v>81</v>
      </c>
      <c r="AI1329" s="37" t="s">
        <v>94</v>
      </c>
      <c r="AJ1329" s="61" t="s">
        <v>327</v>
      </c>
      <c r="AK1329" s="37"/>
      <c r="AL1329" s="44">
        <f t="shared" si="694"/>
        <v>18</v>
      </c>
      <c r="AM1329" s="44">
        <f t="shared" si="695"/>
        <v>0</v>
      </c>
      <c r="AN1329" s="44">
        <f t="shared" si="696"/>
        <v>0</v>
      </c>
      <c r="AO1329" s="44">
        <f t="shared" si="697"/>
        <v>0</v>
      </c>
      <c r="AP1329" s="44">
        <f t="shared" si="698"/>
        <v>0</v>
      </c>
      <c r="AQ1329" s="44">
        <f t="shared" si="699"/>
        <v>0</v>
      </c>
      <c r="AR1329" s="44">
        <f t="shared" si="700"/>
        <v>0.9</v>
      </c>
      <c r="AS1329" s="44">
        <f t="shared" si="701"/>
        <v>0</v>
      </c>
      <c r="AT1329" s="44">
        <f t="shared" si="702"/>
        <v>0</v>
      </c>
      <c r="AU1329" s="44">
        <f t="shared" si="703"/>
        <v>0</v>
      </c>
      <c r="AV1329" s="44">
        <f>IF(M1329="ПП",РПП*AA1329*(U1329/1.5),IF(M1329="ВП",ВПр*AA1329*(U1329/1.5),IF(M1329="РПА",РПА*AA1329*(U1329/1.5),IF(M1329="КПА",кпа*AA1329*(U1329/1.5),0))))</f>
        <v>0</v>
      </c>
      <c r="AW1329" s="44">
        <f t="shared" si="704"/>
        <v>0</v>
      </c>
      <c r="AX1329" s="44">
        <f t="shared" si="705"/>
        <v>0</v>
      </c>
      <c r="AY1329" s="44">
        <f t="shared" si="706"/>
        <v>0</v>
      </c>
      <c r="AZ1329" s="44">
        <f t="shared" si="707"/>
        <v>0</v>
      </c>
      <c r="BA1329" s="44">
        <f t="shared" si="719"/>
        <v>0</v>
      </c>
      <c r="BB1329" s="44">
        <f t="shared" si="708"/>
        <v>0</v>
      </c>
      <c r="BC1329" s="44">
        <f t="shared" si="709"/>
        <v>0</v>
      </c>
      <c r="BD1329" s="44">
        <f t="shared" si="710"/>
        <v>0</v>
      </c>
      <c r="BE1329" s="45">
        <f t="shared" si="711"/>
        <v>18.899999999999999</v>
      </c>
      <c r="BF1329" s="46"/>
      <c r="BG1329" s="47">
        <f t="shared" si="712"/>
        <v>18</v>
      </c>
      <c r="BH1329" s="47">
        <f t="shared" si="713"/>
        <v>1</v>
      </c>
      <c r="BI1329" s="47">
        <f t="shared" si="714"/>
        <v>0.9</v>
      </c>
      <c r="BJ1329" s="48">
        <f t="shared" si="715"/>
        <v>0</v>
      </c>
      <c r="BK1329" s="48">
        <f t="shared" si="716"/>
        <v>0</v>
      </c>
      <c r="BL1329" s="48">
        <f t="shared" si="717"/>
        <v>0</v>
      </c>
    </row>
    <row r="1330" spans="1:64" s="2" customFormat="1" ht="30" customHeight="1">
      <c r="A1330" s="29" t="str">
        <f t="shared" si="686"/>
        <v>Д</v>
      </c>
      <c r="B1330" s="29" t="str">
        <f t="shared" si="687"/>
        <v>Б</v>
      </c>
      <c r="C1330" s="70" t="s">
        <v>241</v>
      </c>
      <c r="D1330" s="31" t="str">
        <f t="shared" si="688"/>
        <v>'02.03.01</v>
      </c>
      <c r="E1330" s="32" t="str">
        <f t="shared" si="689"/>
        <v>Математика и компьютерные науки</v>
      </c>
      <c r="F1330" s="33" t="s">
        <v>74</v>
      </c>
      <c r="G1330" s="33" t="s">
        <v>75</v>
      </c>
      <c r="H1330" s="34" t="s">
        <v>317</v>
      </c>
      <c r="I1330" s="34"/>
      <c r="J1330" s="35" t="s">
        <v>367</v>
      </c>
      <c r="K1330" s="36" t="s">
        <v>165</v>
      </c>
      <c r="L1330" s="36">
        <v>9</v>
      </c>
      <c r="M1330" s="37" t="s">
        <v>108</v>
      </c>
      <c r="N1330" s="36"/>
      <c r="O1330" s="36">
        <v>4</v>
      </c>
      <c r="P1330" s="36"/>
      <c r="Q1330" s="37" t="s">
        <v>85</v>
      </c>
      <c r="R1330" s="36"/>
      <c r="S1330" s="36"/>
      <c r="T1330" s="36"/>
      <c r="U1330" s="36"/>
      <c r="V1330" s="36"/>
      <c r="W1330" s="39" t="str">
        <f t="shared" si="690"/>
        <v>НКНбд</v>
      </c>
      <c r="X1330" s="36" t="s">
        <v>160</v>
      </c>
      <c r="Y1330" s="36">
        <v>1</v>
      </c>
      <c r="Z1330" s="36">
        <v>1</v>
      </c>
      <c r="AA1330" s="60">
        <f t="shared" si="691"/>
        <v>14</v>
      </c>
      <c r="AB1330" s="49">
        <v>6</v>
      </c>
      <c r="AC1330" s="49">
        <v>8</v>
      </c>
      <c r="AD1330" s="40">
        <f t="shared" si="720"/>
        <v>12</v>
      </c>
      <c r="AE1330" s="41">
        <f t="shared" si="721"/>
        <v>1</v>
      </c>
      <c r="AF1330" s="41">
        <f t="shared" si="722"/>
        <v>1.1666666666666667</v>
      </c>
      <c r="AG1330" s="42" t="s">
        <v>93</v>
      </c>
      <c r="AH1330" s="37" t="s">
        <v>81</v>
      </c>
      <c r="AI1330" s="37" t="s">
        <v>94</v>
      </c>
      <c r="AJ1330" s="61" t="s">
        <v>327</v>
      </c>
      <c r="AK1330" s="37"/>
      <c r="AL1330" s="44">
        <f t="shared" si="694"/>
        <v>0</v>
      </c>
      <c r="AM1330" s="44">
        <f t="shared" si="695"/>
        <v>0</v>
      </c>
      <c r="AN1330" s="44">
        <f t="shared" si="696"/>
        <v>36</v>
      </c>
      <c r="AO1330" s="44">
        <f t="shared" si="697"/>
        <v>0</v>
      </c>
      <c r="AP1330" s="44">
        <f t="shared" si="698"/>
        <v>7</v>
      </c>
      <c r="AQ1330" s="44">
        <f t="shared" si="699"/>
        <v>1</v>
      </c>
      <c r="AR1330" s="44">
        <f t="shared" si="700"/>
        <v>0</v>
      </c>
      <c r="AS1330" s="44">
        <f t="shared" si="701"/>
        <v>0</v>
      </c>
      <c r="AT1330" s="44">
        <f t="shared" si="702"/>
        <v>0</v>
      </c>
      <c r="AU1330" s="44">
        <f t="shared" si="703"/>
        <v>0</v>
      </c>
      <c r="AV1330" s="44">
        <f>IF(M1330="ПП",РПП*AA1330*(U1330/1.5),IF(M1330="ВП",ВПр*AA1330*(U1330/1.5),IF(M1330="РПА",РПА*AA1330*(U1330/1.5),IF(M1330="КПА",кпа*AA1330*(U1330/1.5),0))))</f>
        <v>0</v>
      </c>
      <c r="AW1330" s="44">
        <f t="shared" si="704"/>
        <v>0</v>
      </c>
      <c r="AX1330" s="44">
        <f t="shared" si="705"/>
        <v>0</v>
      </c>
      <c r="AY1330" s="44">
        <f t="shared" si="706"/>
        <v>0</v>
      </c>
      <c r="AZ1330" s="44">
        <f t="shared" si="707"/>
        <v>0</v>
      </c>
      <c r="BA1330" s="44">
        <f t="shared" si="719"/>
        <v>0</v>
      </c>
      <c r="BB1330" s="44">
        <f t="shared" si="708"/>
        <v>0</v>
      </c>
      <c r="BC1330" s="44">
        <f t="shared" si="709"/>
        <v>0</v>
      </c>
      <c r="BD1330" s="44">
        <f t="shared" si="710"/>
        <v>0</v>
      </c>
      <c r="BE1330" s="45">
        <f t="shared" si="711"/>
        <v>44</v>
      </c>
      <c r="BF1330" s="46"/>
      <c r="BG1330" s="47">
        <f t="shared" si="712"/>
        <v>36</v>
      </c>
      <c r="BH1330" s="47">
        <f t="shared" si="713"/>
        <v>2</v>
      </c>
      <c r="BI1330" s="47">
        <f t="shared" si="714"/>
        <v>8</v>
      </c>
      <c r="BJ1330" s="48">
        <f t="shared" si="715"/>
        <v>0</v>
      </c>
      <c r="BK1330" s="48">
        <f t="shared" si="716"/>
        <v>0</v>
      </c>
      <c r="BL1330" s="48">
        <f t="shared" si="717"/>
        <v>0</v>
      </c>
    </row>
    <row r="1331" spans="1:64" s="2" customFormat="1" ht="30" customHeight="1">
      <c r="A1331" s="29" t="str">
        <f t="shared" si="686"/>
        <v>Д</v>
      </c>
      <c r="B1331" s="29" t="str">
        <f t="shared" si="687"/>
        <v>Б</v>
      </c>
      <c r="C1331" s="70" t="s">
        <v>241</v>
      </c>
      <c r="D1331" s="31" t="str">
        <f t="shared" si="688"/>
        <v>'02.03.01</v>
      </c>
      <c r="E1331" s="32" t="str">
        <f t="shared" si="689"/>
        <v>Математика и компьютерные науки</v>
      </c>
      <c r="F1331" s="33" t="s">
        <v>74</v>
      </c>
      <c r="G1331" s="33" t="s">
        <v>129</v>
      </c>
      <c r="H1331" s="34" t="s">
        <v>317</v>
      </c>
      <c r="I1331" s="34" t="s">
        <v>246</v>
      </c>
      <c r="J1331" s="69" t="s">
        <v>336</v>
      </c>
      <c r="K1331" s="36" t="s">
        <v>77</v>
      </c>
      <c r="L1331" s="38">
        <v>9</v>
      </c>
      <c r="M1331" s="37" t="s">
        <v>78</v>
      </c>
      <c r="N1331" s="38">
        <v>2</v>
      </c>
      <c r="O1331" s="38"/>
      <c r="P1331" s="38"/>
      <c r="Q1331" s="37"/>
      <c r="R1331" s="38"/>
      <c r="S1331" s="38"/>
      <c r="T1331" s="38"/>
      <c r="U1331" s="38"/>
      <c r="V1331" s="38"/>
      <c r="W1331" s="39" t="str">
        <f t="shared" si="690"/>
        <v>НКНбд</v>
      </c>
      <c r="X1331" s="36" t="s">
        <v>86</v>
      </c>
      <c r="Y1331" s="36">
        <v>1</v>
      </c>
      <c r="Z1331" s="36">
        <v>1</v>
      </c>
      <c r="AA1331" s="60">
        <f t="shared" si="691"/>
        <v>8</v>
      </c>
      <c r="AB1331" s="54">
        <v>5</v>
      </c>
      <c r="AC1331" s="54">
        <v>3</v>
      </c>
      <c r="AD1331" s="40">
        <f t="shared" si="720"/>
        <v>8</v>
      </c>
      <c r="AE1331" s="41">
        <f t="shared" si="721"/>
        <v>1</v>
      </c>
      <c r="AF1331" s="41">
        <f t="shared" si="722"/>
        <v>1</v>
      </c>
      <c r="AG1331" s="42" t="s">
        <v>93</v>
      </c>
      <c r="AH1331" s="37" t="s">
        <v>100</v>
      </c>
      <c r="AI1331" s="37" t="s">
        <v>82</v>
      </c>
      <c r="AJ1331" s="61" t="s">
        <v>337</v>
      </c>
      <c r="AK1331" s="37"/>
      <c r="AL1331" s="44">
        <f t="shared" si="694"/>
        <v>18</v>
      </c>
      <c r="AM1331" s="44">
        <f t="shared" si="695"/>
        <v>0</v>
      </c>
      <c r="AN1331" s="44">
        <f t="shared" si="696"/>
        <v>0</v>
      </c>
      <c r="AO1331" s="44">
        <f t="shared" si="697"/>
        <v>0</v>
      </c>
      <c r="AP1331" s="44">
        <f t="shared" si="698"/>
        <v>0</v>
      </c>
      <c r="AQ1331" s="44">
        <f t="shared" si="699"/>
        <v>0</v>
      </c>
      <c r="AR1331" s="44">
        <f t="shared" si="700"/>
        <v>0.9</v>
      </c>
      <c r="AS1331" s="44">
        <f t="shared" si="701"/>
        <v>0</v>
      </c>
      <c r="AT1331" s="44">
        <f t="shared" si="702"/>
        <v>0</v>
      </c>
      <c r="AU1331" s="44">
        <f t="shared" si="703"/>
        <v>0</v>
      </c>
      <c r="AV1331" s="44">
        <f>IF(M1331="ПП",РПП*AA1331*(U1331/1.5),IF(M1331="ВП",ВПр*AA1331*(U1331/1.5),IF(M1331="РПА",РПА*AA1331*(U1331/1.5),IF(M1331="КПА",кпа*AA1331*(U1331/1.5),0))))</f>
        <v>0</v>
      </c>
      <c r="AW1331" s="44">
        <f t="shared" si="704"/>
        <v>0</v>
      </c>
      <c r="AX1331" s="44">
        <f t="shared" si="705"/>
        <v>0</v>
      </c>
      <c r="AY1331" s="44">
        <f t="shared" si="706"/>
        <v>0</v>
      </c>
      <c r="AZ1331" s="44">
        <f t="shared" si="707"/>
        <v>0</v>
      </c>
      <c r="BA1331" s="44">
        <f t="shared" si="719"/>
        <v>0</v>
      </c>
      <c r="BB1331" s="44">
        <f t="shared" si="708"/>
        <v>0</v>
      </c>
      <c r="BC1331" s="44">
        <f t="shared" si="709"/>
        <v>0</v>
      </c>
      <c r="BD1331" s="44">
        <f t="shared" si="710"/>
        <v>0</v>
      </c>
      <c r="BE1331" s="45">
        <f t="shared" si="711"/>
        <v>18.899999999999999</v>
      </c>
      <c r="BF1331" s="46"/>
      <c r="BG1331" s="47">
        <f t="shared" si="712"/>
        <v>18</v>
      </c>
      <c r="BH1331" s="47">
        <f t="shared" si="713"/>
        <v>1</v>
      </c>
      <c r="BI1331" s="47">
        <f t="shared" si="714"/>
        <v>0.9</v>
      </c>
      <c r="BJ1331" s="48">
        <f t="shared" si="715"/>
        <v>0</v>
      </c>
      <c r="BK1331" s="48">
        <f t="shared" si="716"/>
        <v>0</v>
      </c>
      <c r="BL1331" s="48">
        <f t="shared" si="717"/>
        <v>0</v>
      </c>
    </row>
    <row r="1332" spans="1:64" s="2" customFormat="1" ht="30" customHeight="1">
      <c r="A1332" s="29" t="str">
        <f t="shared" si="686"/>
        <v>Д</v>
      </c>
      <c r="B1332" s="29" t="str">
        <f t="shared" si="687"/>
        <v>Б</v>
      </c>
      <c r="C1332" s="70" t="s">
        <v>241</v>
      </c>
      <c r="D1332" s="31" t="str">
        <f t="shared" si="688"/>
        <v>'02.03.01</v>
      </c>
      <c r="E1332" s="32" t="str">
        <f t="shared" si="689"/>
        <v>Математика и компьютерные науки</v>
      </c>
      <c r="F1332" s="33" t="s">
        <v>74</v>
      </c>
      <c r="G1332" s="33" t="s">
        <v>129</v>
      </c>
      <c r="H1332" s="34" t="s">
        <v>317</v>
      </c>
      <c r="I1332" s="34" t="s">
        <v>246</v>
      </c>
      <c r="J1332" s="62" t="s">
        <v>336</v>
      </c>
      <c r="K1332" s="36" t="s">
        <v>77</v>
      </c>
      <c r="L1332" s="36">
        <v>9</v>
      </c>
      <c r="M1332" s="37" t="s">
        <v>84</v>
      </c>
      <c r="N1332" s="36"/>
      <c r="O1332" s="36"/>
      <c r="P1332" s="36">
        <v>2</v>
      </c>
      <c r="Q1332" s="37" t="s">
        <v>85</v>
      </c>
      <c r="R1332" s="36"/>
      <c r="S1332" s="36"/>
      <c r="T1332" s="36"/>
      <c r="U1332" s="36"/>
      <c r="V1332" s="36"/>
      <c r="W1332" s="39" t="str">
        <f t="shared" si="690"/>
        <v>НКНбд</v>
      </c>
      <c r="X1332" s="36" t="s">
        <v>86</v>
      </c>
      <c r="Y1332" s="36">
        <v>1</v>
      </c>
      <c r="Z1332" s="36">
        <v>1</v>
      </c>
      <c r="AA1332" s="60">
        <f t="shared" si="691"/>
        <v>8</v>
      </c>
      <c r="AB1332" s="54">
        <v>5</v>
      </c>
      <c r="AC1332" s="54">
        <v>3</v>
      </c>
      <c r="AD1332" s="40">
        <f t="shared" si="720"/>
        <v>24</v>
      </c>
      <c r="AE1332" s="41">
        <f t="shared" si="721"/>
        <v>0.33333333333333331</v>
      </c>
      <c r="AF1332" s="41">
        <f t="shared" si="722"/>
        <v>0.33333333333333331</v>
      </c>
      <c r="AG1332" s="42" t="s">
        <v>93</v>
      </c>
      <c r="AH1332" s="37" t="s">
        <v>100</v>
      </c>
      <c r="AI1332" s="37" t="s">
        <v>82</v>
      </c>
      <c r="AJ1332" s="61" t="s">
        <v>337</v>
      </c>
      <c r="AK1332" s="37"/>
      <c r="AL1332" s="44">
        <f t="shared" si="694"/>
        <v>0</v>
      </c>
      <c r="AM1332" s="44">
        <f t="shared" si="695"/>
        <v>6</v>
      </c>
      <c r="AN1332" s="44">
        <f t="shared" si="696"/>
        <v>0</v>
      </c>
      <c r="AO1332" s="44">
        <f t="shared" si="697"/>
        <v>0</v>
      </c>
      <c r="AP1332" s="44">
        <f t="shared" si="698"/>
        <v>4</v>
      </c>
      <c r="AQ1332" s="44">
        <f t="shared" si="699"/>
        <v>0.33333333333333331</v>
      </c>
      <c r="AR1332" s="44">
        <f t="shared" si="700"/>
        <v>0</v>
      </c>
      <c r="AS1332" s="44">
        <f t="shared" si="701"/>
        <v>0</v>
      </c>
      <c r="AT1332" s="44">
        <f t="shared" si="702"/>
        <v>0</v>
      </c>
      <c r="AU1332" s="44">
        <f t="shared" si="703"/>
        <v>0</v>
      </c>
      <c r="AV1332" s="44">
        <f>IF(M1332="ПП",РПП*AA1332*(U1332/1.5),IF(M1332="ВП",ВПр*AA1332*(U1332/1.5),IF(M1332="РПА",РПА*AA1332*(U1332/1.5),IF(M1332="КПА",кпа*AA1332*(U1332/1.5),0))))</f>
        <v>0</v>
      </c>
      <c r="AW1332" s="44">
        <f t="shared" si="704"/>
        <v>0</v>
      </c>
      <c r="AX1332" s="44">
        <f t="shared" si="705"/>
        <v>0</v>
      </c>
      <c r="AY1332" s="44">
        <f t="shared" si="706"/>
        <v>0</v>
      </c>
      <c r="AZ1332" s="44">
        <f t="shared" si="707"/>
        <v>0</v>
      </c>
      <c r="BA1332" s="44">
        <f t="shared" si="719"/>
        <v>0</v>
      </c>
      <c r="BB1332" s="44">
        <f t="shared" si="708"/>
        <v>0</v>
      </c>
      <c r="BC1332" s="44">
        <f t="shared" si="709"/>
        <v>0</v>
      </c>
      <c r="BD1332" s="44">
        <f t="shared" si="710"/>
        <v>0</v>
      </c>
      <c r="BE1332" s="45">
        <f t="shared" si="711"/>
        <v>10.333333333333334</v>
      </c>
      <c r="BF1332" s="46"/>
      <c r="BG1332" s="47">
        <f t="shared" si="712"/>
        <v>6</v>
      </c>
      <c r="BH1332" s="47">
        <f t="shared" si="713"/>
        <v>1</v>
      </c>
      <c r="BI1332" s="47">
        <f t="shared" si="714"/>
        <v>4.333333333333333</v>
      </c>
      <c r="BJ1332" s="48">
        <f t="shared" si="715"/>
        <v>0</v>
      </c>
      <c r="BK1332" s="48">
        <f t="shared" si="716"/>
        <v>0</v>
      </c>
      <c r="BL1332" s="48">
        <f t="shared" si="717"/>
        <v>0</v>
      </c>
    </row>
    <row r="1333" spans="1:64" s="2" customFormat="1" ht="30" customHeight="1">
      <c r="A1333" s="29" t="str">
        <f t="shared" si="686"/>
        <v>Д</v>
      </c>
      <c r="B1333" s="29" t="str">
        <f t="shared" si="687"/>
        <v>Б</v>
      </c>
      <c r="C1333" s="70" t="s">
        <v>241</v>
      </c>
      <c r="D1333" s="31" t="str">
        <f t="shared" si="688"/>
        <v>'02.03.01</v>
      </c>
      <c r="E1333" s="32" t="str">
        <f t="shared" si="689"/>
        <v>Математика и компьютерные науки</v>
      </c>
      <c r="F1333" s="33" t="s">
        <v>74</v>
      </c>
      <c r="G1333" s="33" t="s">
        <v>129</v>
      </c>
      <c r="H1333" s="34" t="s">
        <v>317</v>
      </c>
      <c r="I1333" s="34" t="s">
        <v>246</v>
      </c>
      <c r="J1333" s="62" t="s">
        <v>369</v>
      </c>
      <c r="K1333" s="36" t="s">
        <v>142</v>
      </c>
      <c r="L1333" s="36">
        <v>9</v>
      </c>
      <c r="M1333" s="37" t="s">
        <v>78</v>
      </c>
      <c r="N1333" s="36">
        <v>2</v>
      </c>
      <c r="O1333" s="36"/>
      <c r="P1333" s="36"/>
      <c r="Q1333" s="37"/>
      <c r="R1333" s="36"/>
      <c r="S1333" s="36"/>
      <c r="T1333" s="36"/>
      <c r="U1333" s="36"/>
      <c r="V1333" s="36"/>
      <c r="W1333" s="39" t="str">
        <f t="shared" si="690"/>
        <v>НКНбд</v>
      </c>
      <c r="X1333" s="36" t="s">
        <v>86</v>
      </c>
      <c r="Y1333" s="36">
        <v>1</v>
      </c>
      <c r="Z1333" s="36">
        <v>1</v>
      </c>
      <c r="AA1333" s="60">
        <f t="shared" si="691"/>
        <v>8</v>
      </c>
      <c r="AB1333" s="54">
        <v>5</v>
      </c>
      <c r="AC1333" s="54">
        <v>3</v>
      </c>
      <c r="AD1333" s="40">
        <f t="shared" si="720"/>
        <v>8</v>
      </c>
      <c r="AE1333" s="41">
        <f t="shared" si="721"/>
        <v>1</v>
      </c>
      <c r="AF1333" s="41">
        <f t="shared" si="722"/>
        <v>1</v>
      </c>
      <c r="AG1333" s="42" t="s">
        <v>93</v>
      </c>
      <c r="AH1333" s="37" t="s">
        <v>81</v>
      </c>
      <c r="AI1333" s="37" t="s">
        <v>82</v>
      </c>
      <c r="AJ1333" s="43" t="s">
        <v>350</v>
      </c>
      <c r="AK1333" s="37"/>
      <c r="AL1333" s="44">
        <f t="shared" si="694"/>
        <v>18</v>
      </c>
      <c r="AM1333" s="44">
        <f t="shared" si="695"/>
        <v>0</v>
      </c>
      <c r="AN1333" s="44">
        <f t="shared" si="696"/>
        <v>0</v>
      </c>
      <c r="AO1333" s="44">
        <f t="shared" si="697"/>
        <v>0</v>
      </c>
      <c r="AP1333" s="44">
        <f t="shared" si="698"/>
        <v>0</v>
      </c>
      <c r="AQ1333" s="44">
        <f t="shared" si="699"/>
        <v>0</v>
      </c>
      <c r="AR1333" s="44">
        <f t="shared" si="700"/>
        <v>0.9</v>
      </c>
      <c r="AS1333" s="44">
        <f t="shared" si="701"/>
        <v>0</v>
      </c>
      <c r="AT1333" s="44">
        <f t="shared" si="702"/>
        <v>0</v>
      </c>
      <c r="AU1333" s="44">
        <f t="shared" si="703"/>
        <v>0</v>
      </c>
      <c r="AV1333" s="44">
        <f>IF(M1333="ПП",РПП*AA1333*(U1333/1.5),IF(M1333="ВП",ВПр*AA1333*(U1333/1.5),IF(M1333="РПА",РПА*AA1333*(U1333/1.5),IF(M1333="КПА",кпа*AA1333*(U1333/1.5),0))))</f>
        <v>0</v>
      </c>
      <c r="AW1333" s="44">
        <f t="shared" si="704"/>
        <v>0</v>
      </c>
      <c r="AX1333" s="44">
        <f t="shared" si="705"/>
        <v>0</v>
      </c>
      <c r="AY1333" s="44">
        <f t="shared" si="706"/>
        <v>0</v>
      </c>
      <c r="AZ1333" s="44">
        <f t="shared" si="707"/>
        <v>0</v>
      </c>
      <c r="BA1333" s="44">
        <f t="shared" si="719"/>
        <v>0</v>
      </c>
      <c r="BB1333" s="44">
        <f t="shared" si="708"/>
        <v>0</v>
      </c>
      <c r="BC1333" s="44">
        <f t="shared" si="709"/>
        <v>0</v>
      </c>
      <c r="BD1333" s="44">
        <f t="shared" si="710"/>
        <v>0</v>
      </c>
      <c r="BE1333" s="45">
        <f t="shared" si="711"/>
        <v>18.899999999999999</v>
      </c>
      <c r="BF1333" s="46"/>
      <c r="BG1333" s="47">
        <f t="shared" si="712"/>
        <v>18</v>
      </c>
      <c r="BH1333" s="47">
        <f t="shared" si="713"/>
        <v>1</v>
      </c>
      <c r="BI1333" s="47">
        <f t="shared" si="714"/>
        <v>0.9</v>
      </c>
      <c r="BJ1333" s="48">
        <f t="shared" si="715"/>
        <v>0</v>
      </c>
      <c r="BK1333" s="48">
        <f t="shared" si="716"/>
        <v>0</v>
      </c>
      <c r="BL1333" s="48">
        <f t="shared" si="717"/>
        <v>0</v>
      </c>
    </row>
    <row r="1334" spans="1:64" s="2" customFormat="1" ht="30" customHeight="1">
      <c r="A1334" s="29" t="str">
        <f t="shared" si="686"/>
        <v>Д</v>
      </c>
      <c r="B1334" s="29" t="str">
        <f t="shared" si="687"/>
        <v>Б</v>
      </c>
      <c r="C1334" s="70" t="s">
        <v>241</v>
      </c>
      <c r="D1334" s="31" t="str">
        <f t="shared" si="688"/>
        <v>'02.03.01</v>
      </c>
      <c r="E1334" s="32" t="str">
        <f t="shared" si="689"/>
        <v>Математика и компьютерные науки</v>
      </c>
      <c r="F1334" s="33" t="s">
        <v>74</v>
      </c>
      <c r="G1334" s="33" t="s">
        <v>129</v>
      </c>
      <c r="H1334" s="34" t="s">
        <v>317</v>
      </c>
      <c r="I1334" s="34" t="s">
        <v>246</v>
      </c>
      <c r="J1334" s="62" t="s">
        <v>369</v>
      </c>
      <c r="K1334" s="36" t="s">
        <v>142</v>
      </c>
      <c r="L1334" s="36">
        <v>9</v>
      </c>
      <c r="M1334" s="37" t="s">
        <v>84</v>
      </c>
      <c r="N1334" s="36"/>
      <c r="O1334" s="36"/>
      <c r="P1334" s="36">
        <v>4</v>
      </c>
      <c r="Q1334" s="37" t="s">
        <v>85</v>
      </c>
      <c r="R1334" s="36"/>
      <c r="S1334" s="36"/>
      <c r="T1334" s="36"/>
      <c r="U1334" s="36"/>
      <c r="V1334" s="36"/>
      <c r="W1334" s="39" t="str">
        <f t="shared" si="690"/>
        <v>НКНбд</v>
      </c>
      <c r="X1334" s="36" t="s">
        <v>86</v>
      </c>
      <c r="Y1334" s="36">
        <v>1</v>
      </c>
      <c r="Z1334" s="36">
        <v>1</v>
      </c>
      <c r="AA1334" s="60">
        <f t="shared" si="691"/>
        <v>8</v>
      </c>
      <c r="AB1334" s="54">
        <v>5</v>
      </c>
      <c r="AC1334" s="54">
        <v>3</v>
      </c>
      <c r="AD1334" s="40">
        <f t="shared" si="720"/>
        <v>24</v>
      </c>
      <c r="AE1334" s="41">
        <f t="shared" si="721"/>
        <v>0.33333333333333331</v>
      </c>
      <c r="AF1334" s="41">
        <f t="shared" si="722"/>
        <v>0.33333333333333331</v>
      </c>
      <c r="AG1334" s="42" t="s">
        <v>93</v>
      </c>
      <c r="AH1334" s="37" t="s">
        <v>81</v>
      </c>
      <c r="AI1334" s="37" t="s">
        <v>82</v>
      </c>
      <c r="AJ1334" s="43" t="s">
        <v>350</v>
      </c>
      <c r="AK1334" s="37"/>
      <c r="AL1334" s="44">
        <f t="shared" si="694"/>
        <v>0</v>
      </c>
      <c r="AM1334" s="44">
        <f t="shared" si="695"/>
        <v>12</v>
      </c>
      <c r="AN1334" s="44">
        <f t="shared" si="696"/>
        <v>0</v>
      </c>
      <c r="AO1334" s="44">
        <f t="shared" si="697"/>
        <v>0</v>
      </c>
      <c r="AP1334" s="44">
        <f t="shared" si="698"/>
        <v>4</v>
      </c>
      <c r="AQ1334" s="44">
        <f t="shared" si="699"/>
        <v>0.33333333333333331</v>
      </c>
      <c r="AR1334" s="44">
        <f t="shared" si="700"/>
        <v>0</v>
      </c>
      <c r="AS1334" s="44">
        <f t="shared" si="701"/>
        <v>0</v>
      </c>
      <c r="AT1334" s="44">
        <f t="shared" si="702"/>
        <v>0</v>
      </c>
      <c r="AU1334" s="44">
        <f t="shared" si="703"/>
        <v>0</v>
      </c>
      <c r="AV1334" s="44">
        <f>IF(M1334="ПП",РПП*AA1334*(U1334/1.5),IF(M1334="ВП",ВПр*AA1334*(U1334/1.5),IF(M1334="РПА",РПА*AA1334*(U1334/1.5),IF(M1334="КПА",кпа*AA1334*(U1334/1.5),0))))</f>
        <v>0</v>
      </c>
      <c r="AW1334" s="44">
        <f t="shared" si="704"/>
        <v>0</v>
      </c>
      <c r="AX1334" s="44">
        <f t="shared" si="705"/>
        <v>0</v>
      </c>
      <c r="AY1334" s="44">
        <f t="shared" si="706"/>
        <v>0</v>
      </c>
      <c r="AZ1334" s="44">
        <f t="shared" si="707"/>
        <v>0</v>
      </c>
      <c r="BA1334" s="44">
        <f t="shared" si="719"/>
        <v>0</v>
      </c>
      <c r="BB1334" s="44">
        <f t="shared" si="708"/>
        <v>0</v>
      </c>
      <c r="BC1334" s="44">
        <f t="shared" si="709"/>
        <v>0</v>
      </c>
      <c r="BD1334" s="44">
        <f t="shared" si="710"/>
        <v>0</v>
      </c>
      <c r="BE1334" s="45">
        <f t="shared" si="711"/>
        <v>16.333333333333332</v>
      </c>
      <c r="BF1334" s="46"/>
      <c r="BG1334" s="47">
        <f t="shared" si="712"/>
        <v>12</v>
      </c>
      <c r="BH1334" s="47">
        <f t="shared" si="713"/>
        <v>2</v>
      </c>
      <c r="BI1334" s="47">
        <f t="shared" si="714"/>
        <v>4.333333333333333</v>
      </c>
      <c r="BJ1334" s="48">
        <f t="shared" si="715"/>
        <v>0</v>
      </c>
      <c r="BK1334" s="48">
        <f t="shared" si="716"/>
        <v>0</v>
      </c>
      <c r="BL1334" s="48">
        <f t="shared" si="717"/>
        <v>0</v>
      </c>
    </row>
    <row r="1335" spans="1:64" s="2" customFormat="1" ht="30" customHeight="1">
      <c r="A1335" s="29" t="str">
        <f t="shared" si="686"/>
        <v>Д</v>
      </c>
      <c r="B1335" s="29" t="str">
        <f t="shared" si="687"/>
        <v>Б</v>
      </c>
      <c r="C1335" s="70" t="s">
        <v>241</v>
      </c>
      <c r="D1335" s="31" t="str">
        <f t="shared" si="688"/>
        <v>'02.03.01</v>
      </c>
      <c r="E1335" s="32" t="str">
        <f t="shared" si="689"/>
        <v>Математика и компьютерные науки</v>
      </c>
      <c r="F1335" s="33" t="s">
        <v>74</v>
      </c>
      <c r="G1335" s="33" t="s">
        <v>129</v>
      </c>
      <c r="H1335" s="34" t="s">
        <v>317</v>
      </c>
      <c r="I1335" s="34" t="s">
        <v>246</v>
      </c>
      <c r="J1335" s="62" t="s">
        <v>370</v>
      </c>
      <c r="K1335" s="36" t="s">
        <v>145</v>
      </c>
      <c r="L1335" s="36">
        <v>9</v>
      </c>
      <c r="M1335" s="37" t="s">
        <v>78</v>
      </c>
      <c r="N1335" s="36">
        <v>2</v>
      </c>
      <c r="O1335" s="36"/>
      <c r="P1335" s="36"/>
      <c r="Q1335" s="37"/>
      <c r="R1335" s="36"/>
      <c r="S1335" s="36"/>
      <c r="T1335" s="36"/>
      <c r="U1335" s="36"/>
      <c r="V1335" s="36"/>
      <c r="W1335" s="39" t="str">
        <f t="shared" si="690"/>
        <v>НКНбд</v>
      </c>
      <c r="X1335" s="36" t="s">
        <v>86</v>
      </c>
      <c r="Y1335" s="36">
        <v>1</v>
      </c>
      <c r="Z1335" s="36">
        <v>1</v>
      </c>
      <c r="AA1335" s="60">
        <f t="shared" si="691"/>
        <v>8</v>
      </c>
      <c r="AB1335" s="54">
        <v>5</v>
      </c>
      <c r="AC1335" s="54">
        <v>3</v>
      </c>
      <c r="AD1335" s="40">
        <f t="shared" si="720"/>
        <v>8</v>
      </c>
      <c r="AE1335" s="41">
        <f t="shared" si="721"/>
        <v>1</v>
      </c>
      <c r="AF1335" s="41">
        <f t="shared" si="722"/>
        <v>1</v>
      </c>
      <c r="AG1335" s="42" t="s">
        <v>93</v>
      </c>
      <c r="AH1335" s="37" t="s">
        <v>111</v>
      </c>
      <c r="AI1335" s="37" t="s">
        <v>82</v>
      </c>
      <c r="AJ1335" s="61" t="s">
        <v>371</v>
      </c>
      <c r="AK1335" s="37"/>
      <c r="AL1335" s="44">
        <f t="shared" si="694"/>
        <v>18</v>
      </c>
      <c r="AM1335" s="44">
        <f t="shared" si="695"/>
        <v>0</v>
      </c>
      <c r="AN1335" s="44">
        <f t="shared" si="696"/>
        <v>0</v>
      </c>
      <c r="AO1335" s="44">
        <f t="shared" si="697"/>
        <v>0</v>
      </c>
      <c r="AP1335" s="44">
        <f t="shared" si="698"/>
        <v>0</v>
      </c>
      <c r="AQ1335" s="44">
        <f t="shared" si="699"/>
        <v>0</v>
      </c>
      <c r="AR1335" s="44">
        <f t="shared" si="700"/>
        <v>0.9</v>
      </c>
      <c r="AS1335" s="44">
        <f t="shared" si="701"/>
        <v>0</v>
      </c>
      <c r="AT1335" s="44">
        <f t="shared" si="702"/>
        <v>0</v>
      </c>
      <c r="AU1335" s="44">
        <f t="shared" si="703"/>
        <v>0</v>
      </c>
      <c r="AV1335" s="44">
        <f>IF(M1335="ПП",РПП*AA1335*(U1335/1.5),IF(M1335="ВП",ВПр*AA1335*(U1335/1.5),IF(M1335="РПА",РПА*AA1335*(U1335/1.5),IF(M1335="КПА",кпа*AA1335*(U1335/1.5),0))))</f>
        <v>0</v>
      </c>
      <c r="AW1335" s="44">
        <f t="shared" si="704"/>
        <v>0</v>
      </c>
      <c r="AX1335" s="44">
        <f t="shared" si="705"/>
        <v>0</v>
      </c>
      <c r="AY1335" s="44">
        <f t="shared" si="706"/>
        <v>0</v>
      </c>
      <c r="AZ1335" s="44">
        <f t="shared" si="707"/>
        <v>0</v>
      </c>
      <c r="BA1335" s="44">
        <f t="shared" si="719"/>
        <v>0</v>
      </c>
      <c r="BB1335" s="44">
        <f t="shared" si="708"/>
        <v>0</v>
      </c>
      <c r="BC1335" s="44">
        <f t="shared" si="709"/>
        <v>0</v>
      </c>
      <c r="BD1335" s="44">
        <f t="shared" si="710"/>
        <v>0</v>
      </c>
      <c r="BE1335" s="45">
        <f t="shared" si="711"/>
        <v>18.899999999999999</v>
      </c>
      <c r="BF1335" s="46"/>
      <c r="BG1335" s="47">
        <f t="shared" si="712"/>
        <v>0</v>
      </c>
      <c r="BH1335" s="47">
        <f t="shared" si="713"/>
        <v>0</v>
      </c>
      <c r="BI1335" s="47">
        <f t="shared" si="714"/>
        <v>0</v>
      </c>
      <c r="BJ1335" s="48">
        <f t="shared" si="715"/>
        <v>18</v>
      </c>
      <c r="BK1335" s="48">
        <f t="shared" si="716"/>
        <v>1</v>
      </c>
      <c r="BL1335" s="48">
        <f t="shared" si="717"/>
        <v>0.9</v>
      </c>
    </row>
    <row r="1336" spans="1:64" s="2" customFormat="1" ht="30" customHeight="1">
      <c r="A1336" s="29" t="str">
        <f t="shared" si="686"/>
        <v>Д</v>
      </c>
      <c r="B1336" s="29" t="str">
        <f t="shared" si="687"/>
        <v>Б</v>
      </c>
      <c r="C1336" s="70" t="s">
        <v>241</v>
      </c>
      <c r="D1336" s="31" t="str">
        <f t="shared" si="688"/>
        <v>'02.03.01</v>
      </c>
      <c r="E1336" s="32" t="str">
        <f t="shared" si="689"/>
        <v>Математика и компьютерные науки</v>
      </c>
      <c r="F1336" s="33" t="s">
        <v>74</v>
      </c>
      <c r="G1336" s="33" t="s">
        <v>129</v>
      </c>
      <c r="H1336" s="34" t="s">
        <v>317</v>
      </c>
      <c r="I1336" s="34" t="s">
        <v>246</v>
      </c>
      <c r="J1336" s="62" t="s">
        <v>370</v>
      </c>
      <c r="K1336" s="36" t="s">
        <v>145</v>
      </c>
      <c r="L1336" s="36">
        <v>9</v>
      </c>
      <c r="M1336" s="37" t="s">
        <v>84</v>
      </c>
      <c r="N1336" s="36"/>
      <c r="O1336" s="36"/>
      <c r="P1336" s="36">
        <v>4</v>
      </c>
      <c r="Q1336" s="37" t="s">
        <v>85</v>
      </c>
      <c r="R1336" s="36"/>
      <c r="S1336" s="36"/>
      <c r="T1336" s="36"/>
      <c r="U1336" s="36"/>
      <c r="V1336" s="36"/>
      <c r="W1336" s="39" t="str">
        <f t="shared" si="690"/>
        <v>НКНбд</v>
      </c>
      <c r="X1336" s="36" t="s">
        <v>86</v>
      </c>
      <c r="Y1336" s="36">
        <v>1</v>
      </c>
      <c r="Z1336" s="36">
        <v>1</v>
      </c>
      <c r="AA1336" s="60">
        <f t="shared" si="691"/>
        <v>8</v>
      </c>
      <c r="AB1336" s="54">
        <v>5</v>
      </c>
      <c r="AC1336" s="54">
        <v>3</v>
      </c>
      <c r="AD1336" s="40">
        <f t="shared" si="720"/>
        <v>24</v>
      </c>
      <c r="AE1336" s="41">
        <f t="shared" si="721"/>
        <v>0.33333333333333331</v>
      </c>
      <c r="AF1336" s="41">
        <f t="shared" si="722"/>
        <v>0.33333333333333331</v>
      </c>
      <c r="AG1336" s="42" t="s">
        <v>93</v>
      </c>
      <c r="AH1336" s="37" t="s">
        <v>111</v>
      </c>
      <c r="AI1336" s="37" t="s">
        <v>82</v>
      </c>
      <c r="AJ1336" s="61" t="s">
        <v>371</v>
      </c>
      <c r="AK1336" s="37"/>
      <c r="AL1336" s="44">
        <f t="shared" si="694"/>
        <v>0</v>
      </c>
      <c r="AM1336" s="44">
        <f t="shared" si="695"/>
        <v>12</v>
      </c>
      <c r="AN1336" s="44">
        <f t="shared" si="696"/>
        <v>0</v>
      </c>
      <c r="AO1336" s="44">
        <f t="shared" si="697"/>
        <v>0</v>
      </c>
      <c r="AP1336" s="44">
        <f t="shared" si="698"/>
        <v>4</v>
      </c>
      <c r="AQ1336" s="44">
        <f t="shared" si="699"/>
        <v>0.33333333333333331</v>
      </c>
      <c r="AR1336" s="44">
        <f t="shared" si="700"/>
        <v>0</v>
      </c>
      <c r="AS1336" s="44">
        <f t="shared" si="701"/>
        <v>0</v>
      </c>
      <c r="AT1336" s="44">
        <f t="shared" si="702"/>
        <v>0</v>
      </c>
      <c r="AU1336" s="44">
        <f t="shared" si="703"/>
        <v>0</v>
      </c>
      <c r="AV1336" s="44">
        <f>IF(M1336="ПП",РПП*AA1336*(U1336/1.5),IF(M1336="ВП",ВПр*AA1336*(U1336/1.5),IF(M1336="РПА",РПА*AA1336*(U1336/1.5),IF(M1336="КПА",кпа*AA1336*(U1336/1.5),0))))</f>
        <v>0</v>
      </c>
      <c r="AW1336" s="44">
        <f t="shared" si="704"/>
        <v>0</v>
      </c>
      <c r="AX1336" s="44">
        <f t="shared" si="705"/>
        <v>0</v>
      </c>
      <c r="AY1336" s="44">
        <f t="shared" si="706"/>
        <v>0</v>
      </c>
      <c r="AZ1336" s="44">
        <f t="shared" si="707"/>
        <v>0</v>
      </c>
      <c r="BA1336" s="44">
        <f t="shared" si="719"/>
        <v>0</v>
      </c>
      <c r="BB1336" s="44">
        <f t="shared" si="708"/>
        <v>0</v>
      </c>
      <c r="BC1336" s="44">
        <f t="shared" si="709"/>
        <v>0</v>
      </c>
      <c r="BD1336" s="44">
        <f t="shared" si="710"/>
        <v>0</v>
      </c>
      <c r="BE1336" s="45">
        <f t="shared" si="711"/>
        <v>16.333333333333332</v>
      </c>
      <c r="BF1336" s="46"/>
      <c r="BG1336" s="47">
        <f t="shared" si="712"/>
        <v>0</v>
      </c>
      <c r="BH1336" s="47">
        <f t="shared" si="713"/>
        <v>0</v>
      </c>
      <c r="BI1336" s="47">
        <f t="shared" si="714"/>
        <v>0</v>
      </c>
      <c r="BJ1336" s="48">
        <f t="shared" si="715"/>
        <v>12</v>
      </c>
      <c r="BK1336" s="48">
        <f t="shared" si="716"/>
        <v>2</v>
      </c>
      <c r="BL1336" s="48">
        <f t="shared" si="717"/>
        <v>4.333333333333333</v>
      </c>
    </row>
    <row r="1337" spans="1:64" s="2" customFormat="1" ht="30" customHeight="1">
      <c r="A1337" s="29" t="str">
        <f t="shared" si="686"/>
        <v>Д</v>
      </c>
      <c r="B1337" s="29" t="str">
        <f t="shared" si="687"/>
        <v>Б</v>
      </c>
      <c r="C1337" s="70" t="s">
        <v>241</v>
      </c>
      <c r="D1337" s="31" t="str">
        <f t="shared" si="688"/>
        <v>'02.03.01</v>
      </c>
      <c r="E1337" s="32" t="str">
        <f t="shared" si="689"/>
        <v>Математика и компьютерные науки</v>
      </c>
      <c r="F1337" s="33" t="s">
        <v>74</v>
      </c>
      <c r="G1337" s="33" t="s">
        <v>129</v>
      </c>
      <c r="H1337" s="34" t="s">
        <v>317</v>
      </c>
      <c r="I1337" s="34" t="s">
        <v>246</v>
      </c>
      <c r="J1337" s="62" t="s">
        <v>355</v>
      </c>
      <c r="K1337" s="36" t="s">
        <v>148</v>
      </c>
      <c r="L1337" s="36">
        <v>9</v>
      </c>
      <c r="M1337" s="37" t="s">
        <v>78</v>
      </c>
      <c r="N1337" s="36">
        <v>2</v>
      </c>
      <c r="O1337" s="36"/>
      <c r="P1337" s="36"/>
      <c r="Q1337" s="37"/>
      <c r="R1337" s="36"/>
      <c r="S1337" s="36"/>
      <c r="T1337" s="36"/>
      <c r="U1337" s="36"/>
      <c r="V1337" s="36"/>
      <c r="W1337" s="39" t="str">
        <f t="shared" si="690"/>
        <v>НКНбд</v>
      </c>
      <c r="X1337" s="36" t="s">
        <v>86</v>
      </c>
      <c r="Y1337" s="36">
        <v>1</v>
      </c>
      <c r="Z1337" s="36">
        <v>1</v>
      </c>
      <c r="AA1337" s="60">
        <f t="shared" si="691"/>
        <v>8</v>
      </c>
      <c r="AB1337" s="54">
        <v>5</v>
      </c>
      <c r="AC1337" s="54">
        <v>3</v>
      </c>
      <c r="AD1337" s="40">
        <f t="shared" si="720"/>
        <v>8</v>
      </c>
      <c r="AE1337" s="41">
        <f t="shared" si="721"/>
        <v>1</v>
      </c>
      <c r="AF1337" s="41">
        <f t="shared" si="722"/>
        <v>1</v>
      </c>
      <c r="AG1337" s="42" t="s">
        <v>93</v>
      </c>
      <c r="AH1337" s="37" t="s">
        <v>81</v>
      </c>
      <c r="AI1337" s="37" t="s">
        <v>94</v>
      </c>
      <c r="AJ1337" s="43" t="s">
        <v>341</v>
      </c>
      <c r="AK1337" s="37"/>
      <c r="AL1337" s="44">
        <f t="shared" si="694"/>
        <v>18</v>
      </c>
      <c r="AM1337" s="44">
        <f t="shared" si="695"/>
        <v>0</v>
      </c>
      <c r="AN1337" s="44">
        <f t="shared" si="696"/>
        <v>0</v>
      </c>
      <c r="AO1337" s="44">
        <f t="shared" si="697"/>
        <v>0</v>
      </c>
      <c r="AP1337" s="44">
        <f t="shared" si="698"/>
        <v>0</v>
      </c>
      <c r="AQ1337" s="44">
        <f t="shared" si="699"/>
        <v>0</v>
      </c>
      <c r="AR1337" s="44">
        <f t="shared" si="700"/>
        <v>0.9</v>
      </c>
      <c r="AS1337" s="44">
        <f t="shared" si="701"/>
        <v>0</v>
      </c>
      <c r="AT1337" s="44">
        <f t="shared" si="702"/>
        <v>0</v>
      </c>
      <c r="AU1337" s="44">
        <f t="shared" si="703"/>
        <v>0</v>
      </c>
      <c r="AV1337" s="44">
        <f>IF(M1337="ПП",РПП*AA1337*(U1337/1.5),IF(M1337="ВП",ВПр*AA1337*(U1337/1.5),IF(M1337="РПА",РПА*AA1337*(U1337/1.5),IF(M1337="КПА",кпа*AA1337*(U1337/1.5),0))))</f>
        <v>0</v>
      </c>
      <c r="AW1337" s="44">
        <f t="shared" si="704"/>
        <v>0</v>
      </c>
      <c r="AX1337" s="44">
        <f t="shared" si="705"/>
        <v>0</v>
      </c>
      <c r="AY1337" s="44">
        <f t="shared" si="706"/>
        <v>0</v>
      </c>
      <c r="AZ1337" s="44">
        <f t="shared" si="707"/>
        <v>0</v>
      </c>
      <c r="BA1337" s="44">
        <f t="shared" si="719"/>
        <v>0</v>
      </c>
      <c r="BB1337" s="44">
        <f t="shared" si="708"/>
        <v>0</v>
      </c>
      <c r="BC1337" s="44">
        <f t="shared" si="709"/>
        <v>0</v>
      </c>
      <c r="BD1337" s="44">
        <f t="shared" si="710"/>
        <v>0</v>
      </c>
      <c r="BE1337" s="45">
        <f t="shared" si="711"/>
        <v>18.899999999999999</v>
      </c>
      <c r="BF1337" s="46"/>
      <c r="BG1337" s="47">
        <f t="shared" si="712"/>
        <v>0</v>
      </c>
      <c r="BH1337" s="47">
        <f t="shared" si="713"/>
        <v>0</v>
      </c>
      <c r="BI1337" s="47">
        <f t="shared" si="714"/>
        <v>0</v>
      </c>
      <c r="BJ1337" s="48">
        <f t="shared" si="715"/>
        <v>18</v>
      </c>
      <c r="BK1337" s="48">
        <f t="shared" si="716"/>
        <v>1</v>
      </c>
      <c r="BL1337" s="48">
        <f t="shared" si="717"/>
        <v>0.9</v>
      </c>
    </row>
    <row r="1338" spans="1:64" s="2" customFormat="1" ht="30" customHeight="1">
      <c r="A1338" s="29" t="str">
        <f t="shared" si="686"/>
        <v>Д</v>
      </c>
      <c r="B1338" s="29" t="str">
        <f t="shared" si="687"/>
        <v>Б</v>
      </c>
      <c r="C1338" s="70" t="s">
        <v>241</v>
      </c>
      <c r="D1338" s="31" t="str">
        <f t="shared" si="688"/>
        <v>'02.03.01</v>
      </c>
      <c r="E1338" s="32" t="str">
        <f t="shared" si="689"/>
        <v>Математика и компьютерные науки</v>
      </c>
      <c r="F1338" s="33" t="s">
        <v>74</v>
      </c>
      <c r="G1338" s="33" t="s">
        <v>129</v>
      </c>
      <c r="H1338" s="34" t="s">
        <v>317</v>
      </c>
      <c r="I1338" s="34" t="s">
        <v>246</v>
      </c>
      <c r="J1338" s="62" t="s">
        <v>355</v>
      </c>
      <c r="K1338" s="36" t="s">
        <v>148</v>
      </c>
      <c r="L1338" s="36">
        <v>9</v>
      </c>
      <c r="M1338" s="37" t="s">
        <v>108</v>
      </c>
      <c r="N1338" s="36"/>
      <c r="O1338" s="36">
        <v>4</v>
      </c>
      <c r="P1338" s="36"/>
      <c r="Q1338" s="37" t="s">
        <v>85</v>
      </c>
      <c r="R1338" s="36"/>
      <c r="S1338" s="36"/>
      <c r="T1338" s="36"/>
      <c r="U1338" s="36"/>
      <c r="V1338" s="36"/>
      <c r="W1338" s="39" t="str">
        <f t="shared" si="690"/>
        <v>НКНбд</v>
      </c>
      <c r="X1338" s="36" t="s">
        <v>86</v>
      </c>
      <c r="Y1338" s="36">
        <v>1</v>
      </c>
      <c r="Z1338" s="36">
        <v>1</v>
      </c>
      <c r="AA1338" s="60">
        <f t="shared" si="691"/>
        <v>8</v>
      </c>
      <c r="AB1338" s="54">
        <v>5</v>
      </c>
      <c r="AC1338" s="54">
        <v>3</v>
      </c>
      <c r="AD1338" s="40">
        <f t="shared" si="720"/>
        <v>12</v>
      </c>
      <c r="AE1338" s="41">
        <f t="shared" si="721"/>
        <v>0.66666666666666663</v>
      </c>
      <c r="AF1338" s="41">
        <f t="shared" si="722"/>
        <v>0.66666666666666663</v>
      </c>
      <c r="AG1338" s="42" t="s">
        <v>93</v>
      </c>
      <c r="AH1338" s="37" t="s">
        <v>81</v>
      </c>
      <c r="AI1338" s="37" t="s">
        <v>94</v>
      </c>
      <c r="AJ1338" s="51" t="s">
        <v>341</v>
      </c>
      <c r="AK1338" s="37"/>
      <c r="AL1338" s="44">
        <f t="shared" si="694"/>
        <v>0</v>
      </c>
      <c r="AM1338" s="44">
        <f t="shared" si="695"/>
        <v>0</v>
      </c>
      <c r="AN1338" s="44">
        <f t="shared" si="696"/>
        <v>24</v>
      </c>
      <c r="AO1338" s="44">
        <f t="shared" si="697"/>
        <v>0</v>
      </c>
      <c r="AP1338" s="44">
        <f t="shared" si="698"/>
        <v>4</v>
      </c>
      <c r="AQ1338" s="44">
        <f t="shared" si="699"/>
        <v>1</v>
      </c>
      <c r="AR1338" s="44">
        <f t="shared" si="700"/>
        <v>0</v>
      </c>
      <c r="AS1338" s="44">
        <f t="shared" si="701"/>
        <v>0</v>
      </c>
      <c r="AT1338" s="44">
        <f t="shared" si="702"/>
        <v>0</v>
      </c>
      <c r="AU1338" s="44">
        <f t="shared" si="703"/>
        <v>0</v>
      </c>
      <c r="AV1338" s="44">
        <f>IF(M1338="ПП",РПП*AA1338*(U1338/1.5),IF(M1338="ВП",ВПр*AA1338*(U1338/1.5),IF(M1338="РПА",РПА*AA1338*(U1338/1.5),IF(M1338="КПА",кпа*AA1338*(U1338/1.5),0))))</f>
        <v>0</v>
      </c>
      <c r="AW1338" s="44">
        <f t="shared" si="704"/>
        <v>0</v>
      </c>
      <c r="AX1338" s="44">
        <f t="shared" si="705"/>
        <v>0</v>
      </c>
      <c r="AY1338" s="44">
        <f t="shared" si="706"/>
        <v>0</v>
      </c>
      <c r="AZ1338" s="44">
        <f t="shared" si="707"/>
        <v>0</v>
      </c>
      <c r="BA1338" s="44">
        <f t="shared" si="719"/>
        <v>0</v>
      </c>
      <c r="BB1338" s="44">
        <f t="shared" si="708"/>
        <v>0</v>
      </c>
      <c r="BC1338" s="44">
        <f t="shared" si="709"/>
        <v>0</v>
      </c>
      <c r="BD1338" s="44">
        <f t="shared" si="710"/>
        <v>0</v>
      </c>
      <c r="BE1338" s="45">
        <f t="shared" si="711"/>
        <v>29</v>
      </c>
      <c r="BF1338" s="46"/>
      <c r="BG1338" s="47">
        <f t="shared" si="712"/>
        <v>0</v>
      </c>
      <c r="BH1338" s="47">
        <f t="shared" si="713"/>
        <v>0</v>
      </c>
      <c r="BI1338" s="47">
        <f t="shared" si="714"/>
        <v>0</v>
      </c>
      <c r="BJ1338" s="48">
        <f t="shared" si="715"/>
        <v>24</v>
      </c>
      <c r="BK1338" s="48">
        <f t="shared" si="716"/>
        <v>2</v>
      </c>
      <c r="BL1338" s="48">
        <f t="shared" si="717"/>
        <v>5</v>
      </c>
    </row>
    <row r="1339" spans="1:64" s="2" customFormat="1" ht="30" customHeight="1">
      <c r="A1339" s="29" t="str">
        <f t="shared" si="686"/>
        <v>Д</v>
      </c>
      <c r="B1339" s="29" t="str">
        <f t="shared" si="687"/>
        <v>Б</v>
      </c>
      <c r="C1339" s="70" t="s">
        <v>241</v>
      </c>
      <c r="D1339" s="31" t="str">
        <f t="shared" si="688"/>
        <v>'02.03.01</v>
      </c>
      <c r="E1339" s="32" t="str">
        <f t="shared" si="689"/>
        <v>Математика и компьютерные науки</v>
      </c>
      <c r="F1339" s="33" t="s">
        <v>74</v>
      </c>
      <c r="G1339" s="33" t="s">
        <v>129</v>
      </c>
      <c r="H1339" s="34" t="s">
        <v>317</v>
      </c>
      <c r="I1339" s="34" t="s">
        <v>246</v>
      </c>
      <c r="J1339" s="62" t="s">
        <v>372</v>
      </c>
      <c r="K1339" s="36" t="s">
        <v>165</v>
      </c>
      <c r="L1339" s="36">
        <v>9</v>
      </c>
      <c r="M1339" s="37" t="s">
        <v>78</v>
      </c>
      <c r="N1339" s="36">
        <v>2</v>
      </c>
      <c r="O1339" s="36"/>
      <c r="P1339" s="36"/>
      <c r="Q1339" s="37"/>
      <c r="R1339" s="36"/>
      <c r="S1339" s="36"/>
      <c r="T1339" s="36"/>
      <c r="U1339" s="36"/>
      <c r="V1339" s="36"/>
      <c r="W1339" s="39" t="str">
        <f t="shared" si="690"/>
        <v>НКНбд</v>
      </c>
      <c r="X1339" s="36" t="s">
        <v>160</v>
      </c>
      <c r="Y1339" s="36">
        <v>1</v>
      </c>
      <c r="Z1339" s="36">
        <v>1</v>
      </c>
      <c r="AA1339" s="60">
        <f t="shared" si="691"/>
        <v>3</v>
      </c>
      <c r="AB1339" s="54">
        <v>1</v>
      </c>
      <c r="AC1339" s="71">
        <v>2</v>
      </c>
      <c r="AD1339" s="40">
        <f t="shared" si="720"/>
        <v>3</v>
      </c>
      <c r="AE1339" s="41">
        <f t="shared" si="721"/>
        <v>1</v>
      </c>
      <c r="AF1339" s="41">
        <f t="shared" si="722"/>
        <v>1</v>
      </c>
      <c r="AG1339" s="42" t="s">
        <v>93</v>
      </c>
      <c r="AH1339" s="37" t="s">
        <v>111</v>
      </c>
      <c r="AI1339" s="37" t="s">
        <v>82</v>
      </c>
      <c r="AJ1339" s="43" t="s">
        <v>371</v>
      </c>
      <c r="AK1339" s="37"/>
      <c r="AL1339" s="44">
        <f t="shared" si="694"/>
        <v>18</v>
      </c>
      <c r="AM1339" s="44">
        <f t="shared" si="695"/>
        <v>0</v>
      </c>
      <c r="AN1339" s="44">
        <f t="shared" si="696"/>
        <v>0</v>
      </c>
      <c r="AO1339" s="44">
        <f t="shared" si="697"/>
        <v>0</v>
      </c>
      <c r="AP1339" s="44">
        <f t="shared" si="698"/>
        <v>0</v>
      </c>
      <c r="AQ1339" s="44">
        <f t="shared" si="699"/>
        <v>0</v>
      </c>
      <c r="AR1339" s="44">
        <f t="shared" si="700"/>
        <v>0.9</v>
      </c>
      <c r="AS1339" s="44">
        <f t="shared" si="701"/>
        <v>0</v>
      </c>
      <c r="AT1339" s="44">
        <f t="shared" si="702"/>
        <v>0</v>
      </c>
      <c r="AU1339" s="44">
        <f t="shared" si="703"/>
        <v>0</v>
      </c>
      <c r="AV1339" s="44">
        <f>IF(M1339="ПП",РПП*AA1339*(U1339/1.5),IF(M1339="ВП",ВПр*AA1339*(U1339/1.5),IF(M1339="РПА",РПА*AA1339*(U1339/1.5),IF(M1339="КПА",кпа*AA1339*(U1339/1.5),0))))</f>
        <v>0</v>
      </c>
      <c r="AW1339" s="44">
        <f t="shared" si="704"/>
        <v>0</v>
      </c>
      <c r="AX1339" s="44">
        <f t="shared" si="705"/>
        <v>0</v>
      </c>
      <c r="AY1339" s="44">
        <f t="shared" si="706"/>
        <v>0</v>
      </c>
      <c r="AZ1339" s="44">
        <f t="shared" si="707"/>
        <v>0</v>
      </c>
      <c r="BA1339" s="44">
        <f t="shared" si="719"/>
        <v>0</v>
      </c>
      <c r="BB1339" s="44">
        <f t="shared" si="708"/>
        <v>0</v>
      </c>
      <c r="BC1339" s="44">
        <f t="shared" si="709"/>
        <v>0</v>
      </c>
      <c r="BD1339" s="44">
        <f t="shared" si="710"/>
        <v>0</v>
      </c>
      <c r="BE1339" s="45">
        <f t="shared" si="711"/>
        <v>18.899999999999999</v>
      </c>
      <c r="BF1339" s="46"/>
      <c r="BG1339" s="47">
        <f t="shared" si="712"/>
        <v>18</v>
      </c>
      <c r="BH1339" s="47">
        <f t="shared" si="713"/>
        <v>1</v>
      </c>
      <c r="BI1339" s="47">
        <f t="shared" si="714"/>
        <v>0.9</v>
      </c>
      <c r="BJ1339" s="48">
        <f t="shared" si="715"/>
        <v>0</v>
      </c>
      <c r="BK1339" s="48">
        <f t="shared" si="716"/>
        <v>0</v>
      </c>
      <c r="BL1339" s="48">
        <f t="shared" si="717"/>
        <v>0</v>
      </c>
    </row>
    <row r="1340" spans="1:64" s="2" customFormat="1" ht="30" customHeight="1">
      <c r="A1340" s="29" t="str">
        <f t="shared" si="686"/>
        <v>Д</v>
      </c>
      <c r="B1340" s="29" t="str">
        <f t="shared" si="687"/>
        <v>Б</v>
      </c>
      <c r="C1340" s="70" t="s">
        <v>241</v>
      </c>
      <c r="D1340" s="31" t="str">
        <f t="shared" si="688"/>
        <v>'02.03.01</v>
      </c>
      <c r="E1340" s="32" t="str">
        <f t="shared" si="689"/>
        <v>Математика и компьютерные науки</v>
      </c>
      <c r="F1340" s="33" t="s">
        <v>74</v>
      </c>
      <c r="G1340" s="33" t="s">
        <v>129</v>
      </c>
      <c r="H1340" s="34" t="s">
        <v>317</v>
      </c>
      <c r="I1340" s="34" t="s">
        <v>246</v>
      </c>
      <c r="J1340" s="62" t="s">
        <v>372</v>
      </c>
      <c r="K1340" s="36" t="s">
        <v>165</v>
      </c>
      <c r="L1340" s="36">
        <v>9</v>
      </c>
      <c r="M1340" s="37" t="s">
        <v>84</v>
      </c>
      <c r="N1340" s="36"/>
      <c r="O1340" s="36"/>
      <c r="P1340" s="36">
        <v>4</v>
      </c>
      <c r="Q1340" s="37" t="s">
        <v>85</v>
      </c>
      <c r="R1340" s="36"/>
      <c r="S1340" s="36"/>
      <c r="T1340" s="36"/>
      <c r="U1340" s="36"/>
      <c r="V1340" s="36"/>
      <c r="W1340" s="39" t="str">
        <f t="shared" si="690"/>
        <v>НКНбд</v>
      </c>
      <c r="X1340" s="36" t="s">
        <v>160</v>
      </c>
      <c r="Y1340" s="36">
        <v>1</v>
      </c>
      <c r="Z1340" s="36">
        <v>1</v>
      </c>
      <c r="AA1340" s="60">
        <f t="shared" si="691"/>
        <v>3</v>
      </c>
      <c r="AB1340" s="53">
        <v>1</v>
      </c>
      <c r="AC1340" s="72">
        <v>2</v>
      </c>
      <c r="AD1340" s="40">
        <f t="shared" si="720"/>
        <v>24</v>
      </c>
      <c r="AE1340" s="41">
        <f t="shared" si="721"/>
        <v>0.125</v>
      </c>
      <c r="AF1340" s="41">
        <f t="shared" si="722"/>
        <v>0.125</v>
      </c>
      <c r="AG1340" s="42" t="s">
        <v>93</v>
      </c>
      <c r="AH1340" s="37" t="s">
        <v>111</v>
      </c>
      <c r="AI1340" s="37" t="s">
        <v>82</v>
      </c>
      <c r="AJ1340" s="51" t="s">
        <v>371</v>
      </c>
      <c r="AK1340" s="37"/>
      <c r="AL1340" s="44">
        <f t="shared" si="694"/>
        <v>0</v>
      </c>
      <c r="AM1340" s="44">
        <f t="shared" si="695"/>
        <v>4.5</v>
      </c>
      <c r="AN1340" s="44">
        <f t="shared" si="696"/>
        <v>0</v>
      </c>
      <c r="AO1340" s="44">
        <f t="shared" si="697"/>
        <v>0</v>
      </c>
      <c r="AP1340" s="44">
        <f t="shared" si="698"/>
        <v>1.5</v>
      </c>
      <c r="AQ1340" s="44">
        <f t="shared" si="699"/>
        <v>0.125</v>
      </c>
      <c r="AR1340" s="44">
        <f t="shared" si="700"/>
        <v>0</v>
      </c>
      <c r="AS1340" s="44">
        <f t="shared" si="701"/>
        <v>0</v>
      </c>
      <c r="AT1340" s="44">
        <f t="shared" si="702"/>
        <v>0</v>
      </c>
      <c r="AU1340" s="44">
        <f t="shared" si="703"/>
        <v>0</v>
      </c>
      <c r="AV1340" s="44">
        <f>IF(M1340="ПП",РПП*AA1340*(U1340/1.5),IF(M1340="ВП",ВПр*AA1340*(U1340/1.5),IF(M1340="РПА",РПА*AA1340*(U1340/1.5),IF(M1340="КПА",кпа*AA1340*(U1340/1.5),0))))</f>
        <v>0</v>
      </c>
      <c r="AW1340" s="44">
        <f t="shared" si="704"/>
        <v>0</v>
      </c>
      <c r="AX1340" s="44">
        <f t="shared" si="705"/>
        <v>0</v>
      </c>
      <c r="AY1340" s="44">
        <f t="shared" si="706"/>
        <v>0</v>
      </c>
      <c r="AZ1340" s="44">
        <f t="shared" si="707"/>
        <v>0</v>
      </c>
      <c r="BA1340" s="44">
        <f t="shared" si="719"/>
        <v>0</v>
      </c>
      <c r="BB1340" s="44">
        <f t="shared" si="708"/>
        <v>0</v>
      </c>
      <c r="BC1340" s="44">
        <f t="shared" si="709"/>
        <v>0</v>
      </c>
      <c r="BD1340" s="44">
        <f t="shared" si="710"/>
        <v>0</v>
      </c>
      <c r="BE1340" s="45">
        <f t="shared" si="711"/>
        <v>6.125</v>
      </c>
      <c r="BF1340" s="46"/>
      <c r="BG1340" s="47">
        <f t="shared" si="712"/>
        <v>4.5</v>
      </c>
      <c r="BH1340" s="47">
        <f t="shared" si="713"/>
        <v>2</v>
      </c>
      <c r="BI1340" s="47">
        <f t="shared" si="714"/>
        <v>1.625</v>
      </c>
      <c r="BJ1340" s="48">
        <f t="shared" si="715"/>
        <v>0</v>
      </c>
      <c r="BK1340" s="48">
        <f t="shared" si="716"/>
        <v>0</v>
      </c>
      <c r="BL1340" s="48">
        <f t="shared" si="717"/>
        <v>0</v>
      </c>
    </row>
    <row r="1341" spans="1:64" s="2" customFormat="1" ht="30" customHeight="1">
      <c r="A1341" s="29" t="str">
        <f t="shared" si="686"/>
        <v>Д</v>
      </c>
      <c r="B1341" s="29" t="str">
        <f t="shared" si="687"/>
        <v>Б</v>
      </c>
      <c r="C1341" s="70" t="s">
        <v>241</v>
      </c>
      <c r="D1341" s="31" t="str">
        <f t="shared" si="688"/>
        <v>'02.03.01</v>
      </c>
      <c r="E1341" s="32" t="str">
        <f t="shared" si="689"/>
        <v>Математика и компьютерные науки</v>
      </c>
      <c r="F1341" s="33" t="s">
        <v>74</v>
      </c>
      <c r="G1341" s="33" t="s">
        <v>129</v>
      </c>
      <c r="H1341" s="34" t="s">
        <v>317</v>
      </c>
      <c r="I1341" s="34" t="s">
        <v>130</v>
      </c>
      <c r="J1341" s="62" t="s">
        <v>368</v>
      </c>
      <c r="K1341" s="36" t="s">
        <v>77</v>
      </c>
      <c r="L1341" s="36">
        <v>9</v>
      </c>
      <c r="M1341" s="37" t="s">
        <v>78</v>
      </c>
      <c r="N1341" s="36">
        <v>2</v>
      </c>
      <c r="O1341" s="36"/>
      <c r="P1341" s="36"/>
      <c r="Q1341" s="37"/>
      <c r="R1341" s="36"/>
      <c r="S1341" s="36"/>
      <c r="T1341" s="36"/>
      <c r="U1341" s="36"/>
      <c r="V1341" s="36"/>
      <c r="W1341" s="39" t="str">
        <f t="shared" si="690"/>
        <v>НКНбд</v>
      </c>
      <c r="X1341" s="36" t="s">
        <v>86</v>
      </c>
      <c r="Y1341" s="36">
        <v>1</v>
      </c>
      <c r="Z1341" s="36">
        <v>1</v>
      </c>
      <c r="AA1341" s="60">
        <f t="shared" si="691"/>
        <v>15</v>
      </c>
      <c r="AB1341" s="54">
        <v>10</v>
      </c>
      <c r="AC1341" s="54">
        <v>5</v>
      </c>
      <c r="AD1341" s="40">
        <f t="shared" si="720"/>
        <v>15</v>
      </c>
      <c r="AE1341" s="41">
        <f t="shared" si="721"/>
        <v>1</v>
      </c>
      <c r="AF1341" s="41">
        <f t="shared" si="722"/>
        <v>1</v>
      </c>
      <c r="AG1341" s="42" t="s">
        <v>93</v>
      </c>
      <c r="AH1341" s="37" t="s">
        <v>111</v>
      </c>
      <c r="AI1341" s="37" t="s">
        <v>94</v>
      </c>
      <c r="AJ1341" s="50" t="s">
        <v>329</v>
      </c>
      <c r="AK1341" s="37"/>
      <c r="AL1341" s="44">
        <f t="shared" si="694"/>
        <v>18</v>
      </c>
      <c r="AM1341" s="44">
        <f t="shared" si="695"/>
        <v>0</v>
      </c>
      <c r="AN1341" s="44">
        <f t="shared" si="696"/>
        <v>0</v>
      </c>
      <c r="AO1341" s="44">
        <f t="shared" si="697"/>
        <v>0</v>
      </c>
      <c r="AP1341" s="44">
        <f t="shared" si="698"/>
        <v>0</v>
      </c>
      <c r="AQ1341" s="44">
        <f t="shared" si="699"/>
        <v>0</v>
      </c>
      <c r="AR1341" s="44">
        <f t="shared" si="700"/>
        <v>0.9</v>
      </c>
      <c r="AS1341" s="44">
        <f t="shared" si="701"/>
        <v>0</v>
      </c>
      <c r="AT1341" s="44">
        <f t="shared" si="702"/>
        <v>0</v>
      </c>
      <c r="AU1341" s="44">
        <f t="shared" si="703"/>
        <v>0</v>
      </c>
      <c r="AV1341" s="44">
        <f>IF(M1341="ПП",РПП*AA1341*(U1341/1.5),IF(M1341="ВП",ВПр*AA1341*(U1341/1.5),IF(M1341="РПА",РПА*AA1341*(U1341/1.5),IF(M1341="КПА",кпа*AA1341*(U1341/1.5),0))))</f>
        <v>0</v>
      </c>
      <c r="AW1341" s="44">
        <f t="shared" si="704"/>
        <v>0</v>
      </c>
      <c r="AX1341" s="44">
        <f t="shared" si="705"/>
        <v>0</v>
      </c>
      <c r="AY1341" s="44">
        <f t="shared" si="706"/>
        <v>0</v>
      </c>
      <c r="AZ1341" s="44">
        <f t="shared" si="707"/>
        <v>0</v>
      </c>
      <c r="BA1341" s="44">
        <f t="shared" si="719"/>
        <v>0</v>
      </c>
      <c r="BB1341" s="44">
        <f t="shared" si="708"/>
        <v>0</v>
      </c>
      <c r="BC1341" s="44">
        <f t="shared" si="709"/>
        <v>0</v>
      </c>
      <c r="BD1341" s="44">
        <f t="shared" si="710"/>
        <v>0</v>
      </c>
      <c r="BE1341" s="45">
        <f t="shared" si="711"/>
        <v>18.899999999999999</v>
      </c>
      <c r="BF1341" s="46"/>
      <c r="BG1341" s="47">
        <f t="shared" si="712"/>
        <v>18</v>
      </c>
      <c r="BH1341" s="47">
        <f t="shared" si="713"/>
        <v>1</v>
      </c>
      <c r="BI1341" s="47">
        <f t="shared" si="714"/>
        <v>0.9</v>
      </c>
      <c r="BJ1341" s="48">
        <f t="shared" si="715"/>
        <v>0</v>
      </c>
      <c r="BK1341" s="48">
        <f t="shared" si="716"/>
        <v>0</v>
      </c>
      <c r="BL1341" s="48">
        <f t="shared" si="717"/>
        <v>0</v>
      </c>
    </row>
    <row r="1342" spans="1:64" s="2" customFormat="1" ht="30" customHeight="1">
      <c r="A1342" s="29" t="str">
        <f t="shared" si="686"/>
        <v>Д</v>
      </c>
      <c r="B1342" s="29" t="str">
        <f t="shared" si="687"/>
        <v>Б</v>
      </c>
      <c r="C1342" s="70" t="s">
        <v>241</v>
      </c>
      <c r="D1342" s="31" t="str">
        <f t="shared" si="688"/>
        <v>'02.03.01</v>
      </c>
      <c r="E1342" s="32" t="str">
        <f t="shared" si="689"/>
        <v>Математика и компьютерные науки</v>
      </c>
      <c r="F1342" s="33" t="s">
        <v>74</v>
      </c>
      <c r="G1342" s="33" t="s">
        <v>129</v>
      </c>
      <c r="H1342" s="34" t="s">
        <v>317</v>
      </c>
      <c r="I1342" s="34" t="s">
        <v>130</v>
      </c>
      <c r="J1342" s="62" t="s">
        <v>368</v>
      </c>
      <c r="K1342" s="36" t="s">
        <v>77</v>
      </c>
      <c r="L1342" s="36">
        <v>9</v>
      </c>
      <c r="M1342" s="37" t="s">
        <v>84</v>
      </c>
      <c r="N1342" s="36"/>
      <c r="O1342" s="36"/>
      <c r="P1342" s="36">
        <v>2</v>
      </c>
      <c r="Q1342" s="37" t="s">
        <v>85</v>
      </c>
      <c r="R1342" s="36"/>
      <c r="S1342" s="36"/>
      <c r="T1342" s="36"/>
      <c r="U1342" s="36"/>
      <c r="V1342" s="36"/>
      <c r="W1342" s="39" t="str">
        <f t="shared" si="690"/>
        <v>НКНбд</v>
      </c>
      <c r="X1342" s="36" t="s">
        <v>86</v>
      </c>
      <c r="Y1342" s="36">
        <v>1</v>
      </c>
      <c r="Z1342" s="36">
        <v>1</v>
      </c>
      <c r="AA1342" s="60">
        <f t="shared" si="691"/>
        <v>15</v>
      </c>
      <c r="AB1342" s="53">
        <v>10</v>
      </c>
      <c r="AC1342" s="53">
        <v>5</v>
      </c>
      <c r="AD1342" s="40">
        <f t="shared" si="720"/>
        <v>24</v>
      </c>
      <c r="AE1342" s="41">
        <f t="shared" si="721"/>
        <v>0.625</v>
      </c>
      <c r="AF1342" s="41">
        <f t="shared" si="722"/>
        <v>0.625</v>
      </c>
      <c r="AG1342" s="42" t="s">
        <v>93</v>
      </c>
      <c r="AH1342" s="37" t="s">
        <v>111</v>
      </c>
      <c r="AI1342" s="37" t="s">
        <v>94</v>
      </c>
      <c r="AJ1342" s="43" t="s">
        <v>329</v>
      </c>
      <c r="AK1342" s="37"/>
      <c r="AL1342" s="44">
        <f t="shared" si="694"/>
        <v>0</v>
      </c>
      <c r="AM1342" s="44">
        <f t="shared" si="695"/>
        <v>11.25</v>
      </c>
      <c r="AN1342" s="44">
        <f t="shared" si="696"/>
        <v>0</v>
      </c>
      <c r="AO1342" s="44">
        <f t="shared" si="697"/>
        <v>0</v>
      </c>
      <c r="AP1342" s="44">
        <f t="shared" si="698"/>
        <v>7.5</v>
      </c>
      <c r="AQ1342" s="44">
        <f t="shared" si="699"/>
        <v>0.625</v>
      </c>
      <c r="AR1342" s="44">
        <f t="shared" si="700"/>
        <v>0</v>
      </c>
      <c r="AS1342" s="44">
        <f t="shared" si="701"/>
        <v>0</v>
      </c>
      <c r="AT1342" s="44">
        <f t="shared" si="702"/>
        <v>0</v>
      </c>
      <c r="AU1342" s="44">
        <f t="shared" si="703"/>
        <v>0</v>
      </c>
      <c r="AV1342" s="44">
        <f>IF(M1342="ПП",РПП*AA1342*(U1342/1.5),IF(M1342="ВП",ВПр*AA1342*(U1342/1.5),IF(M1342="РПА",РПА*AA1342*(U1342/1.5),IF(M1342="КПА",кпа*AA1342*(U1342/1.5),0))))</f>
        <v>0</v>
      </c>
      <c r="AW1342" s="44">
        <f t="shared" si="704"/>
        <v>0</v>
      </c>
      <c r="AX1342" s="44">
        <f t="shared" si="705"/>
        <v>0</v>
      </c>
      <c r="AY1342" s="44">
        <f t="shared" si="706"/>
        <v>0</v>
      </c>
      <c r="AZ1342" s="44">
        <f t="shared" si="707"/>
        <v>0</v>
      </c>
      <c r="BA1342" s="44">
        <f t="shared" si="719"/>
        <v>0</v>
      </c>
      <c r="BB1342" s="44">
        <f t="shared" si="708"/>
        <v>0</v>
      </c>
      <c r="BC1342" s="44">
        <f t="shared" si="709"/>
        <v>0</v>
      </c>
      <c r="BD1342" s="44">
        <f t="shared" si="710"/>
        <v>0</v>
      </c>
      <c r="BE1342" s="45">
        <f t="shared" si="711"/>
        <v>19.375</v>
      </c>
      <c r="BF1342" s="46"/>
      <c r="BG1342" s="47">
        <f t="shared" si="712"/>
        <v>11.25</v>
      </c>
      <c r="BH1342" s="47">
        <f t="shared" si="713"/>
        <v>1</v>
      </c>
      <c r="BI1342" s="47">
        <f t="shared" si="714"/>
        <v>8.125</v>
      </c>
      <c r="BJ1342" s="48">
        <f t="shared" si="715"/>
        <v>0</v>
      </c>
      <c r="BK1342" s="48">
        <f t="shared" si="716"/>
        <v>0</v>
      </c>
      <c r="BL1342" s="48">
        <f t="shared" si="717"/>
        <v>0</v>
      </c>
    </row>
    <row r="1343" spans="1:64" s="2" customFormat="1" ht="30" customHeight="1">
      <c r="A1343" s="29" t="str">
        <f t="shared" si="686"/>
        <v>Д</v>
      </c>
      <c r="B1343" s="29" t="str">
        <f t="shared" si="687"/>
        <v>Б</v>
      </c>
      <c r="C1343" s="70" t="s">
        <v>241</v>
      </c>
      <c r="D1343" s="31" t="str">
        <f t="shared" si="688"/>
        <v>'02.03.01</v>
      </c>
      <c r="E1343" s="32" t="str">
        <f t="shared" si="689"/>
        <v>Математика и компьютерные науки</v>
      </c>
      <c r="F1343" s="33" t="s">
        <v>74</v>
      </c>
      <c r="G1343" s="33" t="s">
        <v>129</v>
      </c>
      <c r="H1343" s="34" t="s">
        <v>317</v>
      </c>
      <c r="I1343" s="34" t="s">
        <v>130</v>
      </c>
      <c r="J1343" s="62" t="s">
        <v>374</v>
      </c>
      <c r="K1343" s="36" t="s">
        <v>148</v>
      </c>
      <c r="L1343" s="36">
        <v>9</v>
      </c>
      <c r="M1343" s="37" t="s">
        <v>78</v>
      </c>
      <c r="N1343" s="36">
        <v>2</v>
      </c>
      <c r="O1343" s="36"/>
      <c r="P1343" s="36"/>
      <c r="Q1343" s="37"/>
      <c r="R1343" s="36"/>
      <c r="S1343" s="36"/>
      <c r="T1343" s="36"/>
      <c r="U1343" s="36"/>
      <c r="V1343" s="36"/>
      <c r="W1343" s="39" t="str">
        <f t="shared" si="690"/>
        <v>НКНбд</v>
      </c>
      <c r="X1343" s="36" t="s">
        <v>86</v>
      </c>
      <c r="Y1343" s="36">
        <v>1</v>
      </c>
      <c r="Z1343" s="36">
        <v>1</v>
      </c>
      <c r="AA1343" s="60">
        <f t="shared" si="691"/>
        <v>15</v>
      </c>
      <c r="AB1343" s="54">
        <v>10</v>
      </c>
      <c r="AC1343" s="54">
        <v>5</v>
      </c>
      <c r="AD1343" s="40">
        <f t="shared" si="720"/>
        <v>15</v>
      </c>
      <c r="AE1343" s="41">
        <f t="shared" si="721"/>
        <v>1</v>
      </c>
      <c r="AF1343" s="41">
        <f t="shared" si="722"/>
        <v>1</v>
      </c>
      <c r="AG1343" s="42" t="s">
        <v>93</v>
      </c>
      <c r="AH1343" s="37" t="s">
        <v>111</v>
      </c>
      <c r="AI1343" s="37" t="s">
        <v>94</v>
      </c>
      <c r="AJ1343" s="61" t="s">
        <v>329</v>
      </c>
      <c r="AK1343" s="37"/>
      <c r="AL1343" s="44">
        <f t="shared" si="694"/>
        <v>18</v>
      </c>
      <c r="AM1343" s="44">
        <f t="shared" si="695"/>
        <v>0</v>
      </c>
      <c r="AN1343" s="44">
        <f t="shared" si="696"/>
        <v>0</v>
      </c>
      <c r="AO1343" s="44">
        <f t="shared" si="697"/>
        <v>0</v>
      </c>
      <c r="AP1343" s="44">
        <f t="shared" si="698"/>
        <v>0</v>
      </c>
      <c r="AQ1343" s="44">
        <f t="shared" si="699"/>
        <v>0</v>
      </c>
      <c r="AR1343" s="44">
        <f t="shared" si="700"/>
        <v>0.9</v>
      </c>
      <c r="AS1343" s="44">
        <f t="shared" si="701"/>
        <v>0</v>
      </c>
      <c r="AT1343" s="44">
        <f t="shared" si="702"/>
        <v>0</v>
      </c>
      <c r="AU1343" s="44">
        <f t="shared" si="703"/>
        <v>0</v>
      </c>
      <c r="AV1343" s="44">
        <f>IF(M1343="ПП",РПП*AA1343*(U1343/1.5),IF(M1343="ВП",ВПр*AA1343*(U1343/1.5),IF(M1343="РПА",РПА*AA1343*(U1343/1.5),IF(M1343="КПА",кпа*AA1343*(U1343/1.5),0))))</f>
        <v>0</v>
      </c>
      <c r="AW1343" s="44">
        <f t="shared" si="704"/>
        <v>0</v>
      </c>
      <c r="AX1343" s="44">
        <f t="shared" si="705"/>
        <v>0</v>
      </c>
      <c r="AY1343" s="44">
        <f t="shared" si="706"/>
        <v>0</v>
      </c>
      <c r="AZ1343" s="44">
        <f t="shared" si="707"/>
        <v>0</v>
      </c>
      <c r="BA1343" s="44">
        <f t="shared" si="719"/>
        <v>0</v>
      </c>
      <c r="BB1343" s="44">
        <f t="shared" si="708"/>
        <v>0</v>
      </c>
      <c r="BC1343" s="44">
        <f t="shared" si="709"/>
        <v>0</v>
      </c>
      <c r="BD1343" s="44">
        <f t="shared" si="710"/>
        <v>0</v>
      </c>
      <c r="BE1343" s="45">
        <f t="shared" si="711"/>
        <v>18.899999999999999</v>
      </c>
      <c r="BF1343" s="46"/>
      <c r="BG1343" s="47">
        <f t="shared" si="712"/>
        <v>0</v>
      </c>
      <c r="BH1343" s="47">
        <f t="shared" si="713"/>
        <v>0</v>
      </c>
      <c r="BI1343" s="47">
        <f t="shared" si="714"/>
        <v>0</v>
      </c>
      <c r="BJ1343" s="48">
        <f t="shared" si="715"/>
        <v>18</v>
      </c>
      <c r="BK1343" s="48">
        <f t="shared" si="716"/>
        <v>1</v>
      </c>
      <c r="BL1343" s="48">
        <f t="shared" si="717"/>
        <v>0.9</v>
      </c>
    </row>
    <row r="1344" spans="1:64" s="2" customFormat="1" ht="30" customHeight="1">
      <c r="A1344" s="29" t="str">
        <f t="shared" si="686"/>
        <v>Д</v>
      </c>
      <c r="B1344" s="29" t="str">
        <f t="shared" si="687"/>
        <v>Б</v>
      </c>
      <c r="C1344" s="70" t="s">
        <v>241</v>
      </c>
      <c r="D1344" s="31" t="str">
        <f t="shared" si="688"/>
        <v>'02.03.01</v>
      </c>
      <c r="E1344" s="32" t="str">
        <f t="shared" si="689"/>
        <v>Математика и компьютерные науки</v>
      </c>
      <c r="F1344" s="33" t="s">
        <v>74</v>
      </c>
      <c r="G1344" s="33" t="s">
        <v>129</v>
      </c>
      <c r="H1344" s="34" t="s">
        <v>317</v>
      </c>
      <c r="I1344" s="34" t="s">
        <v>130</v>
      </c>
      <c r="J1344" s="62" t="s">
        <v>374</v>
      </c>
      <c r="K1344" s="36" t="s">
        <v>148</v>
      </c>
      <c r="L1344" s="36">
        <v>9</v>
      </c>
      <c r="M1344" s="37" t="s">
        <v>84</v>
      </c>
      <c r="N1344" s="36"/>
      <c r="O1344" s="36"/>
      <c r="P1344" s="36">
        <v>4</v>
      </c>
      <c r="Q1344" s="37" t="s">
        <v>85</v>
      </c>
      <c r="R1344" s="36"/>
      <c r="S1344" s="36"/>
      <c r="T1344" s="36"/>
      <c r="U1344" s="36"/>
      <c r="V1344" s="36"/>
      <c r="W1344" s="39" t="str">
        <f t="shared" si="690"/>
        <v>НКНбд</v>
      </c>
      <c r="X1344" s="36" t="s">
        <v>86</v>
      </c>
      <c r="Y1344" s="36">
        <v>1</v>
      </c>
      <c r="Z1344" s="36">
        <v>1</v>
      </c>
      <c r="AA1344" s="60">
        <f t="shared" si="691"/>
        <v>15</v>
      </c>
      <c r="AB1344" s="53">
        <v>10</v>
      </c>
      <c r="AC1344" s="53">
        <v>5</v>
      </c>
      <c r="AD1344" s="40">
        <f t="shared" si="720"/>
        <v>24</v>
      </c>
      <c r="AE1344" s="41">
        <f t="shared" si="721"/>
        <v>0.625</v>
      </c>
      <c r="AF1344" s="41">
        <f t="shared" si="722"/>
        <v>0.625</v>
      </c>
      <c r="AG1344" s="42" t="s">
        <v>93</v>
      </c>
      <c r="AH1344" s="37" t="s">
        <v>111</v>
      </c>
      <c r="AI1344" s="37" t="s">
        <v>94</v>
      </c>
      <c r="AJ1344" s="61" t="s">
        <v>329</v>
      </c>
      <c r="AK1344" s="37"/>
      <c r="AL1344" s="44">
        <f t="shared" si="694"/>
        <v>0</v>
      </c>
      <c r="AM1344" s="44">
        <f t="shared" si="695"/>
        <v>22.5</v>
      </c>
      <c r="AN1344" s="44">
        <f t="shared" si="696"/>
        <v>0</v>
      </c>
      <c r="AO1344" s="44">
        <f t="shared" si="697"/>
        <v>0</v>
      </c>
      <c r="AP1344" s="44">
        <f t="shared" si="698"/>
        <v>7.5</v>
      </c>
      <c r="AQ1344" s="44">
        <f t="shared" si="699"/>
        <v>0.625</v>
      </c>
      <c r="AR1344" s="44">
        <f t="shared" si="700"/>
        <v>0</v>
      </c>
      <c r="AS1344" s="44">
        <f t="shared" si="701"/>
        <v>0</v>
      </c>
      <c r="AT1344" s="44">
        <f t="shared" si="702"/>
        <v>0</v>
      </c>
      <c r="AU1344" s="44">
        <f t="shared" si="703"/>
        <v>0</v>
      </c>
      <c r="AV1344" s="44">
        <f>IF(M1344="ПП",РПП*AA1344*(U1344/1.5),IF(M1344="ВП",ВПр*AA1344*(U1344/1.5),IF(M1344="РПА",РПА*AA1344*(U1344/1.5),IF(M1344="КПА",кпа*AA1344*(U1344/1.5),0))))</f>
        <v>0</v>
      </c>
      <c r="AW1344" s="44">
        <f t="shared" si="704"/>
        <v>0</v>
      </c>
      <c r="AX1344" s="44">
        <f t="shared" si="705"/>
        <v>0</v>
      </c>
      <c r="AY1344" s="44">
        <f t="shared" si="706"/>
        <v>0</v>
      </c>
      <c r="AZ1344" s="44">
        <f t="shared" si="707"/>
        <v>0</v>
      </c>
      <c r="BA1344" s="44">
        <f t="shared" si="719"/>
        <v>0</v>
      </c>
      <c r="BB1344" s="44">
        <f t="shared" si="708"/>
        <v>0</v>
      </c>
      <c r="BC1344" s="44">
        <f t="shared" si="709"/>
        <v>0</v>
      </c>
      <c r="BD1344" s="44">
        <f t="shared" si="710"/>
        <v>0</v>
      </c>
      <c r="BE1344" s="45">
        <f t="shared" si="711"/>
        <v>30.625</v>
      </c>
      <c r="BF1344" s="46"/>
      <c r="BG1344" s="47">
        <f t="shared" si="712"/>
        <v>0</v>
      </c>
      <c r="BH1344" s="47">
        <f t="shared" si="713"/>
        <v>0</v>
      </c>
      <c r="BI1344" s="47">
        <f t="shared" si="714"/>
        <v>0</v>
      </c>
      <c r="BJ1344" s="48">
        <f t="shared" si="715"/>
        <v>22.5</v>
      </c>
      <c r="BK1344" s="48">
        <f t="shared" si="716"/>
        <v>2</v>
      </c>
      <c r="BL1344" s="48">
        <f t="shared" si="717"/>
        <v>8.125</v>
      </c>
    </row>
    <row r="1345" spans="1:64" s="2" customFormat="1" ht="30" customHeight="1">
      <c r="A1345" s="29" t="str">
        <f t="shared" si="686"/>
        <v>Д</v>
      </c>
      <c r="B1345" s="29" t="str">
        <f t="shared" si="687"/>
        <v>Б</v>
      </c>
      <c r="C1345" s="70" t="s">
        <v>241</v>
      </c>
      <c r="D1345" s="31" t="str">
        <f t="shared" si="688"/>
        <v>'02.03.01</v>
      </c>
      <c r="E1345" s="32" t="str">
        <f t="shared" si="689"/>
        <v>Математика и компьютерные науки</v>
      </c>
      <c r="F1345" s="33" t="s">
        <v>74</v>
      </c>
      <c r="G1345" s="33" t="s">
        <v>129</v>
      </c>
      <c r="H1345" s="34" t="s">
        <v>317</v>
      </c>
      <c r="I1345" s="34" t="s">
        <v>130</v>
      </c>
      <c r="J1345" s="62" t="s">
        <v>343</v>
      </c>
      <c r="K1345" s="36" t="s">
        <v>159</v>
      </c>
      <c r="L1345" s="36">
        <v>9</v>
      </c>
      <c r="M1345" s="37" t="s">
        <v>78</v>
      </c>
      <c r="N1345" s="36">
        <v>2</v>
      </c>
      <c r="O1345" s="36"/>
      <c r="P1345" s="36"/>
      <c r="Q1345" s="37" t="s">
        <v>91</v>
      </c>
      <c r="R1345" s="36"/>
      <c r="S1345" s="36"/>
      <c r="T1345" s="36"/>
      <c r="U1345" s="36"/>
      <c r="V1345" s="36"/>
      <c r="W1345" s="39" t="str">
        <f t="shared" si="690"/>
        <v>НКНбд</v>
      </c>
      <c r="X1345" s="36" t="s">
        <v>160</v>
      </c>
      <c r="Y1345" s="36">
        <v>1</v>
      </c>
      <c r="Z1345" s="36">
        <v>1</v>
      </c>
      <c r="AA1345" s="60">
        <f t="shared" si="691"/>
        <v>7</v>
      </c>
      <c r="AB1345" s="54">
        <v>3</v>
      </c>
      <c r="AC1345" s="71">
        <v>4</v>
      </c>
      <c r="AD1345" s="40">
        <f t="shared" si="720"/>
        <v>7</v>
      </c>
      <c r="AE1345" s="41">
        <f t="shared" si="721"/>
        <v>1</v>
      </c>
      <c r="AF1345" s="41">
        <f t="shared" si="722"/>
        <v>1</v>
      </c>
      <c r="AG1345" s="42" t="s">
        <v>93</v>
      </c>
      <c r="AH1345" s="37" t="s">
        <v>81</v>
      </c>
      <c r="AI1345" s="37" t="s">
        <v>94</v>
      </c>
      <c r="AJ1345" s="51" t="s">
        <v>320</v>
      </c>
      <c r="AK1345" s="37"/>
      <c r="AL1345" s="44">
        <f t="shared" si="694"/>
        <v>18</v>
      </c>
      <c r="AM1345" s="44">
        <f t="shared" si="695"/>
        <v>0</v>
      </c>
      <c r="AN1345" s="44">
        <f t="shared" si="696"/>
        <v>0</v>
      </c>
      <c r="AO1345" s="44">
        <f t="shared" si="697"/>
        <v>0</v>
      </c>
      <c r="AP1345" s="44">
        <f t="shared" si="698"/>
        <v>3.5</v>
      </c>
      <c r="AQ1345" s="44">
        <f t="shared" si="699"/>
        <v>1</v>
      </c>
      <c r="AR1345" s="44">
        <f t="shared" si="700"/>
        <v>0.9</v>
      </c>
      <c r="AS1345" s="44">
        <f t="shared" si="701"/>
        <v>0</v>
      </c>
      <c r="AT1345" s="44">
        <f t="shared" si="702"/>
        <v>0</v>
      </c>
      <c r="AU1345" s="44">
        <f t="shared" si="703"/>
        <v>0</v>
      </c>
      <c r="AV1345" s="44">
        <f>IF(M1345="ПП",РПП*AA1345*(U1345/1.5),IF(M1345="ВП",ВПр*AA1345*(U1345/1.5),IF(M1345="РПА",РПА*AA1345*(U1345/1.5),IF(M1345="КПА",кпа*AA1345*(U1345/1.5),0))))</f>
        <v>0</v>
      </c>
      <c r="AW1345" s="44">
        <f t="shared" si="704"/>
        <v>0</v>
      </c>
      <c r="AX1345" s="44">
        <f t="shared" si="705"/>
        <v>0</v>
      </c>
      <c r="AY1345" s="44">
        <f t="shared" si="706"/>
        <v>0</v>
      </c>
      <c r="AZ1345" s="44">
        <f t="shared" si="707"/>
        <v>0</v>
      </c>
      <c r="BA1345" s="44">
        <f t="shared" si="719"/>
        <v>0</v>
      </c>
      <c r="BB1345" s="44">
        <f t="shared" si="708"/>
        <v>0</v>
      </c>
      <c r="BC1345" s="44">
        <f t="shared" si="709"/>
        <v>0</v>
      </c>
      <c r="BD1345" s="44">
        <f t="shared" si="710"/>
        <v>0</v>
      </c>
      <c r="BE1345" s="45">
        <f t="shared" si="711"/>
        <v>23.4</v>
      </c>
      <c r="BF1345" s="46"/>
      <c r="BG1345" s="47">
        <f t="shared" si="712"/>
        <v>18</v>
      </c>
      <c r="BH1345" s="47">
        <f t="shared" si="713"/>
        <v>1</v>
      </c>
      <c r="BI1345" s="47">
        <f t="shared" si="714"/>
        <v>5.4</v>
      </c>
      <c r="BJ1345" s="48">
        <f t="shared" si="715"/>
        <v>0</v>
      </c>
      <c r="BK1345" s="48">
        <f t="shared" si="716"/>
        <v>0</v>
      </c>
      <c r="BL1345" s="48">
        <f t="shared" si="717"/>
        <v>0</v>
      </c>
    </row>
    <row r="1346" spans="1:64" s="2" customFormat="1" ht="30" customHeight="1">
      <c r="A1346" s="29" t="str">
        <f t="shared" si="686"/>
        <v>Д</v>
      </c>
      <c r="B1346" s="29" t="str">
        <f t="shared" si="687"/>
        <v>Б</v>
      </c>
      <c r="C1346" s="70" t="s">
        <v>241</v>
      </c>
      <c r="D1346" s="31" t="str">
        <f t="shared" si="688"/>
        <v>'02.03.01</v>
      </c>
      <c r="E1346" s="32" t="str">
        <f t="shared" si="689"/>
        <v>Математика и компьютерные науки</v>
      </c>
      <c r="F1346" s="33" t="s">
        <v>74</v>
      </c>
      <c r="G1346" s="33" t="s">
        <v>129</v>
      </c>
      <c r="H1346" s="34" t="s">
        <v>317</v>
      </c>
      <c r="I1346" s="34" t="s">
        <v>130</v>
      </c>
      <c r="J1346" s="62" t="s">
        <v>343</v>
      </c>
      <c r="K1346" s="36" t="s">
        <v>159</v>
      </c>
      <c r="L1346" s="36">
        <v>9</v>
      </c>
      <c r="M1346" s="37" t="s">
        <v>108</v>
      </c>
      <c r="N1346" s="36"/>
      <c r="O1346" s="36">
        <v>4</v>
      </c>
      <c r="P1346" s="36"/>
      <c r="Q1346" s="37"/>
      <c r="R1346" s="36"/>
      <c r="S1346" s="36"/>
      <c r="T1346" s="36"/>
      <c r="U1346" s="36"/>
      <c r="V1346" s="36"/>
      <c r="W1346" s="39" t="str">
        <f t="shared" si="690"/>
        <v>НКНбд</v>
      </c>
      <c r="X1346" s="36" t="s">
        <v>160</v>
      </c>
      <c r="Y1346" s="36">
        <v>1</v>
      </c>
      <c r="Z1346" s="36">
        <v>1</v>
      </c>
      <c r="AA1346" s="60">
        <f t="shared" si="691"/>
        <v>7</v>
      </c>
      <c r="AB1346" s="53">
        <v>3</v>
      </c>
      <c r="AC1346" s="72">
        <v>4</v>
      </c>
      <c r="AD1346" s="40">
        <f t="shared" si="720"/>
        <v>12</v>
      </c>
      <c r="AE1346" s="41">
        <f t="shared" si="721"/>
        <v>0.58333333333333337</v>
      </c>
      <c r="AF1346" s="41">
        <f t="shared" si="722"/>
        <v>0.58333333333333337</v>
      </c>
      <c r="AG1346" s="42" t="s">
        <v>93</v>
      </c>
      <c r="AH1346" s="37" t="s">
        <v>81</v>
      </c>
      <c r="AI1346" s="37" t="s">
        <v>94</v>
      </c>
      <c r="AJ1346" s="50" t="s">
        <v>320</v>
      </c>
      <c r="AK1346" s="37"/>
      <c r="AL1346" s="44">
        <f t="shared" si="694"/>
        <v>0</v>
      </c>
      <c r="AM1346" s="44">
        <f t="shared" si="695"/>
        <v>0</v>
      </c>
      <c r="AN1346" s="44">
        <f t="shared" si="696"/>
        <v>21</v>
      </c>
      <c r="AO1346" s="44">
        <f t="shared" si="697"/>
        <v>0</v>
      </c>
      <c r="AP1346" s="44">
        <f t="shared" si="698"/>
        <v>0</v>
      </c>
      <c r="AQ1346" s="44">
        <f t="shared" si="699"/>
        <v>0</v>
      </c>
      <c r="AR1346" s="44">
        <f t="shared" si="700"/>
        <v>0</v>
      </c>
      <c r="AS1346" s="44">
        <f t="shared" si="701"/>
        <v>0</v>
      </c>
      <c r="AT1346" s="44">
        <f t="shared" si="702"/>
        <v>0</v>
      </c>
      <c r="AU1346" s="44">
        <f t="shared" si="703"/>
        <v>0</v>
      </c>
      <c r="AV1346" s="44">
        <f>IF(M1346="ПП",РПП*AA1346*(U1346/1.5),IF(M1346="ВП",ВПр*AA1346*(U1346/1.5),IF(M1346="РПА",РПА*AA1346*(U1346/1.5),IF(M1346="КПА",кпа*AA1346*(U1346/1.5),0))))</f>
        <v>0</v>
      </c>
      <c r="AW1346" s="44">
        <f t="shared" si="704"/>
        <v>0</v>
      </c>
      <c r="AX1346" s="44">
        <f t="shared" si="705"/>
        <v>0</v>
      </c>
      <c r="AY1346" s="44">
        <f t="shared" si="706"/>
        <v>0</v>
      </c>
      <c r="AZ1346" s="44">
        <f t="shared" si="707"/>
        <v>0</v>
      </c>
      <c r="BA1346" s="44">
        <f t="shared" si="719"/>
        <v>0</v>
      </c>
      <c r="BB1346" s="44">
        <f t="shared" si="708"/>
        <v>0</v>
      </c>
      <c r="BC1346" s="44">
        <f t="shared" si="709"/>
        <v>0</v>
      </c>
      <c r="BD1346" s="44">
        <f t="shared" si="710"/>
        <v>0</v>
      </c>
      <c r="BE1346" s="45">
        <f t="shared" si="711"/>
        <v>21</v>
      </c>
      <c r="BF1346" s="46"/>
      <c r="BG1346" s="47">
        <f t="shared" si="712"/>
        <v>21</v>
      </c>
      <c r="BH1346" s="47">
        <f t="shared" si="713"/>
        <v>2</v>
      </c>
      <c r="BI1346" s="47">
        <f t="shared" si="714"/>
        <v>0</v>
      </c>
      <c r="BJ1346" s="48">
        <f t="shared" si="715"/>
        <v>0</v>
      </c>
      <c r="BK1346" s="48">
        <f t="shared" si="716"/>
        <v>0</v>
      </c>
      <c r="BL1346" s="48">
        <f t="shared" si="717"/>
        <v>0</v>
      </c>
    </row>
    <row r="1347" spans="1:64" s="2" customFormat="1" ht="30" customHeight="1">
      <c r="A1347" s="29" t="str">
        <f t="shared" si="686"/>
        <v>Д</v>
      </c>
      <c r="B1347" s="29" t="str">
        <f t="shared" si="687"/>
        <v>Б</v>
      </c>
      <c r="C1347" s="70" t="s">
        <v>241</v>
      </c>
      <c r="D1347" s="31" t="str">
        <f t="shared" si="688"/>
        <v>'02.03.01</v>
      </c>
      <c r="E1347" s="32" t="str">
        <f t="shared" si="689"/>
        <v>Математика и компьютерные науки</v>
      </c>
      <c r="F1347" s="33" t="s">
        <v>74</v>
      </c>
      <c r="G1347" s="33" t="s">
        <v>129</v>
      </c>
      <c r="H1347" s="34" t="s">
        <v>317</v>
      </c>
      <c r="I1347" s="34" t="s">
        <v>130</v>
      </c>
      <c r="J1347" s="69" t="s">
        <v>373</v>
      </c>
      <c r="K1347" s="36" t="s">
        <v>165</v>
      </c>
      <c r="L1347" s="38">
        <v>9</v>
      </c>
      <c r="M1347" s="37" t="s">
        <v>108</v>
      </c>
      <c r="N1347" s="38"/>
      <c r="O1347" s="38">
        <v>4</v>
      </c>
      <c r="P1347" s="38"/>
      <c r="Q1347" s="37" t="s">
        <v>85</v>
      </c>
      <c r="R1347" s="38"/>
      <c r="S1347" s="38"/>
      <c r="T1347" s="38"/>
      <c r="U1347" s="38"/>
      <c r="V1347" s="38"/>
      <c r="W1347" s="39" t="str">
        <f t="shared" si="690"/>
        <v>НКНбд</v>
      </c>
      <c r="X1347" s="36" t="s">
        <v>160</v>
      </c>
      <c r="Y1347" s="36">
        <v>1</v>
      </c>
      <c r="Z1347" s="36">
        <v>1</v>
      </c>
      <c r="AA1347" s="60">
        <f t="shared" si="691"/>
        <v>7</v>
      </c>
      <c r="AB1347" s="53">
        <v>3</v>
      </c>
      <c r="AC1347" s="72">
        <v>4</v>
      </c>
      <c r="AD1347" s="40">
        <f t="shared" si="720"/>
        <v>12</v>
      </c>
      <c r="AE1347" s="41">
        <f t="shared" si="721"/>
        <v>0.58333333333333337</v>
      </c>
      <c r="AF1347" s="41">
        <f t="shared" si="722"/>
        <v>0.58333333333333337</v>
      </c>
      <c r="AG1347" s="42" t="s">
        <v>93</v>
      </c>
      <c r="AH1347" s="37" t="s">
        <v>81</v>
      </c>
      <c r="AI1347" s="37" t="s">
        <v>82</v>
      </c>
      <c r="AJ1347" s="43" t="s">
        <v>350</v>
      </c>
      <c r="AK1347" s="37"/>
      <c r="AL1347" s="44">
        <f t="shared" si="694"/>
        <v>0</v>
      </c>
      <c r="AM1347" s="44">
        <f t="shared" si="695"/>
        <v>0</v>
      </c>
      <c r="AN1347" s="44">
        <f t="shared" si="696"/>
        <v>21</v>
      </c>
      <c r="AO1347" s="44">
        <f t="shared" si="697"/>
        <v>0</v>
      </c>
      <c r="AP1347" s="44">
        <f t="shared" si="698"/>
        <v>3.5</v>
      </c>
      <c r="AQ1347" s="44">
        <f t="shared" si="699"/>
        <v>1</v>
      </c>
      <c r="AR1347" s="44">
        <f t="shared" si="700"/>
        <v>0</v>
      </c>
      <c r="AS1347" s="44">
        <f t="shared" si="701"/>
        <v>0</v>
      </c>
      <c r="AT1347" s="44">
        <f t="shared" si="702"/>
        <v>0</v>
      </c>
      <c r="AU1347" s="44">
        <f t="shared" si="703"/>
        <v>0</v>
      </c>
      <c r="AV1347" s="44">
        <f>IF(M1347="ПП",РПП*AA1347*(U1347/1.5),IF(M1347="ВП",ВПр*AA1347*(U1347/1.5),IF(M1347="РПА",РПА*AA1347*(U1347/1.5),IF(M1347="КПА",кпа*AA1347*(U1347/1.5),0))))</f>
        <v>0</v>
      </c>
      <c r="AW1347" s="44">
        <f t="shared" si="704"/>
        <v>0</v>
      </c>
      <c r="AX1347" s="44">
        <f t="shared" si="705"/>
        <v>0</v>
      </c>
      <c r="AY1347" s="44">
        <f t="shared" si="706"/>
        <v>0</v>
      </c>
      <c r="AZ1347" s="44">
        <f t="shared" si="707"/>
        <v>0</v>
      </c>
      <c r="BA1347" s="44">
        <f t="shared" si="719"/>
        <v>0</v>
      </c>
      <c r="BB1347" s="44">
        <f t="shared" si="708"/>
        <v>0</v>
      </c>
      <c r="BC1347" s="44">
        <f t="shared" si="709"/>
        <v>0</v>
      </c>
      <c r="BD1347" s="44">
        <f t="shared" si="710"/>
        <v>0</v>
      </c>
      <c r="BE1347" s="45">
        <f t="shared" si="711"/>
        <v>25.5</v>
      </c>
      <c r="BF1347" s="46"/>
      <c r="BG1347" s="47">
        <f t="shared" si="712"/>
        <v>21</v>
      </c>
      <c r="BH1347" s="47">
        <f t="shared" si="713"/>
        <v>2</v>
      </c>
      <c r="BI1347" s="47">
        <f t="shared" si="714"/>
        <v>4.5</v>
      </c>
      <c r="BJ1347" s="48">
        <f t="shared" si="715"/>
        <v>0</v>
      </c>
      <c r="BK1347" s="48">
        <f t="shared" si="716"/>
        <v>0</v>
      </c>
      <c r="BL1347" s="48">
        <f t="shared" si="717"/>
        <v>0</v>
      </c>
    </row>
    <row r="1348" spans="1:64" s="2" customFormat="1" ht="30" customHeight="1">
      <c r="A1348" s="29" t="str">
        <f t="shared" si="686"/>
        <v>Д</v>
      </c>
      <c r="B1348" s="29" t="str">
        <f t="shared" si="687"/>
        <v>Б</v>
      </c>
      <c r="C1348" s="70" t="s">
        <v>241</v>
      </c>
      <c r="D1348" s="31" t="str">
        <f t="shared" si="688"/>
        <v>'02.03.01</v>
      </c>
      <c r="E1348" s="32" t="str">
        <f t="shared" si="689"/>
        <v>Математика и компьютерные науки</v>
      </c>
      <c r="F1348" s="33" t="s">
        <v>154</v>
      </c>
      <c r="G1348" s="33" t="s">
        <v>75</v>
      </c>
      <c r="H1348" s="34" t="s">
        <v>317</v>
      </c>
      <c r="I1348" s="34" t="s">
        <v>130</v>
      </c>
      <c r="J1348" s="35" t="s">
        <v>155</v>
      </c>
      <c r="K1348" s="36" t="s">
        <v>148</v>
      </c>
      <c r="L1348" s="36"/>
      <c r="M1348" s="37" t="s">
        <v>156</v>
      </c>
      <c r="N1348" s="36"/>
      <c r="O1348" s="36"/>
      <c r="P1348" s="36"/>
      <c r="Q1348" s="37"/>
      <c r="R1348" s="36"/>
      <c r="S1348" s="36"/>
      <c r="T1348" s="36">
        <v>3</v>
      </c>
      <c r="U1348" s="36"/>
      <c r="V1348" s="36"/>
      <c r="W1348" s="39" t="str">
        <f t="shared" si="690"/>
        <v>НКНбд</v>
      </c>
      <c r="X1348" s="36" t="s">
        <v>86</v>
      </c>
      <c r="Y1348" s="36">
        <v>1</v>
      </c>
      <c r="Z1348" s="36">
        <v>1</v>
      </c>
      <c r="AA1348" s="60">
        <f t="shared" si="691"/>
        <v>15</v>
      </c>
      <c r="AB1348" s="53">
        <v>10</v>
      </c>
      <c r="AC1348" s="53">
        <v>5</v>
      </c>
      <c r="AD1348" s="40">
        <f t="shared" si="720"/>
        <v>1</v>
      </c>
      <c r="AE1348" s="41">
        <f t="shared" si="721"/>
        <v>1</v>
      </c>
      <c r="AF1348" s="41">
        <f t="shared" si="722"/>
        <v>15</v>
      </c>
      <c r="AG1348" s="42" t="s">
        <v>93</v>
      </c>
      <c r="AH1348" s="37" t="s">
        <v>81</v>
      </c>
      <c r="AI1348" s="37" t="s">
        <v>94</v>
      </c>
      <c r="AJ1348" s="43" t="s">
        <v>358</v>
      </c>
      <c r="AK1348" s="37"/>
      <c r="AL1348" s="44">
        <f t="shared" si="694"/>
        <v>0</v>
      </c>
      <c r="AM1348" s="44">
        <f t="shared" si="695"/>
        <v>0</v>
      </c>
      <c r="AN1348" s="44">
        <f t="shared" si="696"/>
        <v>0</v>
      </c>
      <c r="AO1348" s="44">
        <f t="shared" si="697"/>
        <v>0</v>
      </c>
      <c r="AP1348" s="44">
        <f t="shared" si="698"/>
        <v>0</v>
      </c>
      <c r="AQ1348" s="44">
        <f t="shared" si="699"/>
        <v>0</v>
      </c>
      <c r="AR1348" s="44">
        <f t="shared" si="700"/>
        <v>0</v>
      </c>
      <c r="AS1348" s="44">
        <f t="shared" si="701"/>
        <v>0</v>
      </c>
      <c r="AT1348" s="44">
        <f t="shared" si="702"/>
        <v>0</v>
      </c>
      <c r="AU1348" s="44">
        <f t="shared" si="703"/>
        <v>45</v>
      </c>
      <c r="AV1348" s="44">
        <f>IF(M1348="ПП",РПП*AA1348*(U1348/1.5),IF(M1348="ВП",ВПр*AA1348*(U1348/1.5),IF(M1348="РПА",РПА*AA1348*(U1348/1.5),IF(M1348="КПА",кпа*AA1348*(U1348/1.5),0))))</f>
        <v>0</v>
      </c>
      <c r="AW1348" s="44">
        <f t="shared" si="704"/>
        <v>0</v>
      </c>
      <c r="AX1348" s="44">
        <f t="shared" si="705"/>
        <v>0</v>
      </c>
      <c r="AY1348" s="44">
        <f t="shared" si="706"/>
        <v>0</v>
      </c>
      <c r="AZ1348" s="44">
        <f t="shared" si="707"/>
        <v>0</v>
      </c>
      <c r="BA1348" s="44">
        <f t="shared" si="719"/>
        <v>0</v>
      </c>
      <c r="BB1348" s="44">
        <f t="shared" si="708"/>
        <v>0</v>
      </c>
      <c r="BC1348" s="44">
        <f t="shared" si="709"/>
        <v>0</v>
      </c>
      <c r="BD1348" s="44">
        <f t="shared" si="710"/>
        <v>0</v>
      </c>
      <c r="BE1348" s="45">
        <f t="shared" si="711"/>
        <v>45</v>
      </c>
      <c r="BF1348" s="46"/>
      <c r="BG1348" s="47">
        <f t="shared" si="712"/>
        <v>0</v>
      </c>
      <c r="BH1348" s="47">
        <f t="shared" si="713"/>
        <v>0</v>
      </c>
      <c r="BI1348" s="47">
        <f t="shared" si="714"/>
        <v>0</v>
      </c>
      <c r="BJ1348" s="48">
        <f t="shared" si="715"/>
        <v>0</v>
      </c>
      <c r="BK1348" s="48">
        <f t="shared" si="716"/>
        <v>0</v>
      </c>
      <c r="BL1348" s="48">
        <f t="shared" si="717"/>
        <v>45</v>
      </c>
    </row>
    <row r="1349" spans="1:64" s="2" customFormat="1" ht="30" customHeight="1">
      <c r="A1349" s="29" t="str">
        <f t="shared" si="686"/>
        <v>Д</v>
      </c>
      <c r="B1349" s="29" t="str">
        <f t="shared" si="687"/>
        <v>Б</v>
      </c>
      <c r="C1349" s="70" t="s">
        <v>241</v>
      </c>
      <c r="D1349" s="31" t="str">
        <f t="shared" si="688"/>
        <v>'02.03.01</v>
      </c>
      <c r="E1349" s="32" t="str">
        <f t="shared" si="689"/>
        <v>Математика и компьютерные науки</v>
      </c>
      <c r="F1349" s="33" t="s">
        <v>154</v>
      </c>
      <c r="G1349" s="33" t="s">
        <v>75</v>
      </c>
      <c r="H1349" s="34" t="s">
        <v>317</v>
      </c>
      <c r="I1349" s="34"/>
      <c r="J1349" s="35" t="s">
        <v>166</v>
      </c>
      <c r="K1349" s="36" t="s">
        <v>167</v>
      </c>
      <c r="L1349" s="36"/>
      <c r="M1349" s="37" t="s">
        <v>168</v>
      </c>
      <c r="N1349" s="36"/>
      <c r="O1349" s="36"/>
      <c r="P1349" s="36"/>
      <c r="Q1349" s="37"/>
      <c r="R1349" s="36"/>
      <c r="S1349" s="36"/>
      <c r="T1349" s="36"/>
      <c r="U1349" s="36"/>
      <c r="V1349" s="36">
        <v>15</v>
      </c>
      <c r="W1349" s="39" t="str">
        <f t="shared" si="690"/>
        <v>НКНбд</v>
      </c>
      <c r="X1349" s="36" t="s">
        <v>160</v>
      </c>
      <c r="Y1349" s="36">
        <v>1</v>
      </c>
      <c r="Z1349" s="36">
        <v>1</v>
      </c>
      <c r="AA1349" s="60">
        <f t="shared" si="691"/>
        <v>8</v>
      </c>
      <c r="AB1349" s="49">
        <v>1</v>
      </c>
      <c r="AC1349" s="68">
        <v>7</v>
      </c>
      <c r="AD1349" s="40">
        <f t="shared" si="720"/>
        <v>1</v>
      </c>
      <c r="AE1349" s="41">
        <f t="shared" si="721"/>
        <v>1</v>
      </c>
      <c r="AF1349" s="41">
        <f t="shared" si="722"/>
        <v>8</v>
      </c>
      <c r="AG1349" s="42" t="s">
        <v>93</v>
      </c>
      <c r="AH1349" s="37" t="s">
        <v>81</v>
      </c>
      <c r="AI1349" s="37" t="s">
        <v>94</v>
      </c>
      <c r="AJ1349" s="43" t="s">
        <v>358</v>
      </c>
      <c r="AK1349" s="37"/>
      <c r="AL1349" s="44">
        <f t="shared" si="694"/>
        <v>0</v>
      </c>
      <c r="AM1349" s="44">
        <f t="shared" si="695"/>
        <v>0</v>
      </c>
      <c r="AN1349" s="44">
        <f t="shared" si="696"/>
        <v>0</v>
      </c>
      <c r="AO1349" s="44">
        <f t="shared" si="697"/>
        <v>0</v>
      </c>
      <c r="AP1349" s="44">
        <f t="shared" si="698"/>
        <v>0</v>
      </c>
      <c r="AQ1349" s="44">
        <f t="shared" si="699"/>
        <v>0</v>
      </c>
      <c r="AR1349" s="44">
        <f t="shared" si="700"/>
        <v>0</v>
      </c>
      <c r="AS1349" s="44">
        <f t="shared" si="701"/>
        <v>0</v>
      </c>
      <c r="AT1349" s="44">
        <f t="shared" si="702"/>
        <v>0</v>
      </c>
      <c r="AU1349" s="44">
        <f t="shared" si="703"/>
        <v>0</v>
      </c>
      <c r="AV1349" s="44">
        <f>IF(M1349="ПП",РПП*AA1349*(U1349/1.5),IF(M1349="ВП",ВПр*AA1349*(U1349/1.5),IF(M1349="РПА",РПА*AA1349*(U1349/1.5),IF(M1349="КПА",кпа*AA1349*(U1349/1.5),0))))</f>
        <v>0</v>
      </c>
      <c r="AW1349" s="44">
        <f t="shared" si="704"/>
        <v>115</v>
      </c>
      <c r="AX1349" s="44">
        <f t="shared" si="705"/>
        <v>0</v>
      </c>
      <c r="AY1349" s="44">
        <f t="shared" si="706"/>
        <v>0</v>
      </c>
      <c r="AZ1349" s="44">
        <f t="shared" si="707"/>
        <v>0</v>
      </c>
      <c r="BA1349" s="44">
        <f t="shared" si="719"/>
        <v>0</v>
      </c>
      <c r="BB1349" s="44">
        <f t="shared" si="708"/>
        <v>0</v>
      </c>
      <c r="BC1349" s="44">
        <f t="shared" si="709"/>
        <v>0</v>
      </c>
      <c r="BD1349" s="44">
        <f t="shared" si="710"/>
        <v>0</v>
      </c>
      <c r="BE1349" s="45">
        <f t="shared" si="711"/>
        <v>115</v>
      </c>
      <c r="BF1349" s="46"/>
      <c r="BG1349" s="47">
        <f t="shared" si="712"/>
        <v>0</v>
      </c>
      <c r="BH1349" s="47">
        <f t="shared" si="713"/>
        <v>0</v>
      </c>
      <c r="BI1349" s="47">
        <f t="shared" si="714"/>
        <v>0</v>
      </c>
      <c r="BJ1349" s="48">
        <f t="shared" si="715"/>
        <v>0</v>
      </c>
      <c r="BK1349" s="48">
        <f t="shared" si="716"/>
        <v>0</v>
      </c>
      <c r="BL1349" s="48">
        <f t="shared" si="717"/>
        <v>115</v>
      </c>
    </row>
    <row r="1350" spans="1:64" s="2" customFormat="1" ht="30" customHeight="1">
      <c r="A1350" s="29" t="str">
        <f t="shared" ref="A1350:A1413" si="723">IF(C1350&gt;0, VLOOKUP(C1350,Код_ООП,12,FALSE()),0)</f>
        <v>Д</v>
      </c>
      <c r="B1350" s="29" t="str">
        <f t="shared" ref="B1350:B1413" si="724">IF(C1350&gt;0, VLOOKUP(C1350,Код_ООП,11,FALSE()),0)</f>
        <v>Б</v>
      </c>
      <c r="C1350" s="70" t="s">
        <v>241</v>
      </c>
      <c r="D1350" s="31" t="str">
        <f t="shared" ref="D1350:D1413" si="725">IF(C1350&gt;0, VLOOKUP(C1350,Код_ООП,2,FALSE()),0)</f>
        <v>'02.03.01</v>
      </c>
      <c r="E1350" s="32" t="str">
        <f t="shared" ref="E1350:E1413" si="726">IF(C1350&gt;0, VLOOKUP(C1350,Код_ООП,8,FALSE()),0)</f>
        <v>Математика и компьютерные науки</v>
      </c>
      <c r="F1350" s="33" t="s">
        <v>154</v>
      </c>
      <c r="G1350" s="33" t="s">
        <v>75</v>
      </c>
      <c r="H1350" s="34" t="s">
        <v>317</v>
      </c>
      <c r="I1350" s="34"/>
      <c r="J1350" s="35" t="s">
        <v>171</v>
      </c>
      <c r="K1350" s="36" t="s">
        <v>172</v>
      </c>
      <c r="L1350" s="36"/>
      <c r="M1350" s="37" t="s">
        <v>173</v>
      </c>
      <c r="N1350" s="36"/>
      <c r="O1350" s="36"/>
      <c r="P1350" s="36"/>
      <c r="Q1350" s="37"/>
      <c r="R1350" s="36"/>
      <c r="S1350" s="36"/>
      <c r="T1350" s="36"/>
      <c r="U1350" s="36">
        <v>3</v>
      </c>
      <c r="V1350" s="36"/>
      <c r="W1350" s="39" t="str">
        <f t="shared" ref="W1350:W1413" si="727">MID(C1350,1,5)</f>
        <v>НКНбд</v>
      </c>
      <c r="X1350" s="36" t="s">
        <v>160</v>
      </c>
      <c r="Y1350" s="36">
        <v>1</v>
      </c>
      <c r="Z1350" s="36">
        <v>1</v>
      </c>
      <c r="AA1350" s="60">
        <f t="shared" ref="AA1350:AA1413" si="728">AB1350+AC1350</f>
        <v>8</v>
      </c>
      <c r="AB1350" s="49">
        <v>1</v>
      </c>
      <c r="AC1350" s="68">
        <v>7</v>
      </c>
      <c r="AD1350" s="40">
        <f t="shared" si="720"/>
        <v>1</v>
      </c>
      <c r="AE1350" s="41">
        <f t="shared" si="721"/>
        <v>1</v>
      </c>
      <c r="AF1350" s="41">
        <f t="shared" si="722"/>
        <v>8</v>
      </c>
      <c r="AG1350" s="42" t="s">
        <v>93</v>
      </c>
      <c r="AH1350" s="37" t="s">
        <v>81</v>
      </c>
      <c r="AI1350" s="37" t="s">
        <v>94</v>
      </c>
      <c r="AJ1350" s="43" t="s">
        <v>358</v>
      </c>
      <c r="AK1350" s="37"/>
      <c r="AL1350" s="44">
        <f t="shared" ref="AL1350:AL1413" si="729">IF(OR(M1350="лек",M1350="ТУИС"),(IF(NOT(B1350="ЦМ"),N1350*L1350,0)),0)</f>
        <v>0</v>
      </c>
      <c r="AM1350" s="44">
        <f t="shared" ref="AM1350:AM1413" si="730">IF(OR(M1350="пр",M1350="ия",M1350="сп"),P1350*AE1350*L1350,0)</f>
        <v>0</v>
      </c>
      <c r="AN1350" s="44">
        <f t="shared" ref="AN1350:AN1413" si="731">IF(OR(M1350="лаб",M1350="клн"),O1350*AE1350*L1350,0)</f>
        <v>0</v>
      </c>
      <c r="AO1350" s="44">
        <f t="shared" ref="AO1350:AO1413" si="732">IF((AND(OR(K1350=1,K1350=2,K1350=3,K1350=4,K1350=5,K1350=6,K1350=7,K1350=8,K1350=9,K1350=10,K1350=11,K1350=12),OR(Q1350="Зач",Q1350="Экз"))),ТКиРА*AA1350,0)+IF(SUM(N1350:P1350)&lt;&gt;0,IF(Q1350="ТК",ТКиРА*AA1350,0),0)</f>
        <v>0</v>
      </c>
      <c r="AP1350" s="44">
        <f t="shared" ref="AP1350:AP1413" si="733">IF(SUM(O1350:P1350)&lt;&gt;0,IF(Q1350="Зач",ПАБРС*AA1350,0),0)+IF(N1350&lt;&gt;0,IF(Q1350="Экз",ПАБРС*AA1350,0),0)</f>
        <v>0</v>
      </c>
      <c r="AQ1350" s="44">
        <f t="shared" ref="AQ1350:AQ1413" si="734">IF(AP1350&lt;&gt;0,ОфВед*(IF(OR(M1350="лек",M1350="лаб"),Z1350,AE1350)),0)</f>
        <v>0</v>
      </c>
      <c r="AR1350" s="44">
        <f t="shared" ref="AR1350:AR1413" si="735">IF(A1350="Д",ТКЛД,IF(A1350="В",ТКЛВ,IF(A1350="З",ТКЛЗ,0)))*AL1350*Z1350</f>
        <v>0</v>
      </c>
      <c r="AS1350" s="44">
        <f t="shared" ref="AS1350:AS1413" si="736">IF(OR(M1350="лаб",M1350="пр"),IF(R1350="К",AA1350*ВПКР,IF(R1350="М",AA1350*ВПИБ,0)),0)</f>
        <v>0</v>
      </c>
      <c r="AT1350" s="44">
        <f t="shared" ref="AT1350:AT1413" si="737">IF(OR(M1350="лаб",M1350="пр"),IF(S1350="К",AA1350*ВПКП,0),0)</f>
        <v>0</v>
      </c>
      <c r="AU1350" s="44">
        <f t="shared" ref="AU1350:AU1413" si="738">IF(M1350="УП",T1350/1.5*AA1350*РУП,IF(M1350="УПМ",T1350/1.5*AA1350*РУПЛеч,0))</f>
        <v>0</v>
      </c>
      <c r="AV1350" s="44">
        <f>IF(M1350="ПП",РПП*AA1350*(U1350/1.5),IF(M1350="ВП",ВПр*AA1350*(U1350/1.5),IF(M1350="РПА",РПА*AA1350*(U1350/1.5),IF(M1350="КПА",кпа*AA1350*(U1350/1.5),0))))</f>
        <v>24</v>
      </c>
      <c r="AW1350" s="44">
        <f t="shared" ref="AW1350:AW1413" si="739">IF(M1350="НР",(AB1350*НИРМ+AC1350*НИРМИн)*(V1350/1.5),IF(M1350="НИ",(AB1350*НИРА+AC1350*НИРАИ)*(V1350/1.5),0))</f>
        <v>0</v>
      </c>
      <c r="AX1350" s="44">
        <f t="shared" ref="AX1350:AX1413" si="740">IF(AND(M1350="ЦП",B1350="ЦМ"),AA1350*ЦП,0)</f>
        <v>0</v>
      </c>
      <c r="AY1350" s="44">
        <f t="shared" ref="AY1350:AY1413" si="741">IF(B1350="А",IF(M1350="РР",AA1350*РефАсп,IF(M1350="РРФ",AA1350*РефФил,0)),0)</f>
        <v>0</v>
      </c>
      <c r="AZ1350" s="44">
        <f t="shared" ref="AZ1350:AZ1413" si="742">IF(AND(Q1350="КЭ",M1350="ЧК"),AA1350*КдЭк,0)</f>
        <v>0</v>
      </c>
      <c r="BA1350" s="44">
        <f t="shared" si="719"/>
        <v>0</v>
      </c>
      <c r="BB1350" s="44">
        <f t="shared" ref="BB1350:BB1413" si="743">IF(M1350="РК",IF(OR(B1350="С",B1350="М"),(AB1350*РСМ+AC1350*РСМИ),0),0)+IF(M1350="РК",IF(B1350="Б",(AB1350*РБ+AC1350*РБИ),0),0)+IF(M1350="РК",IF(B1350="А",(AB1350*РНКР+AC1350*РНКРИн),0),0)+IF(AND(Q1350="ПАкр"),AA1350*0.3)</f>
        <v>0</v>
      </c>
      <c r="BC1350" s="44">
        <f t="shared" ref="BC1350:BC1413" si="744">IF(M1350="РДП",IF(B1350="А",AA1350*РРА,IF(OR(B1350="С",B1350="М"),AA1350*РРСМ,IF(B1350="Б",AA1350*РРБ,0))),IF(M1350="РДИ",AA1350*РДП,0))</f>
        <v>0</v>
      </c>
      <c r="BD1350" s="44">
        <f t="shared" ref="BD1350:BD1413" si="745">IF(M1350="ЧГ",AA1350*ЧГ,IF(M1350="ПГ",AA1350*ПГ,IF(M1350="ТЕСТ",ТГИЭ*AF1350,IF(M1350="СГ",AA1350*СГ,0))))</f>
        <v>0</v>
      </c>
      <c r="BE1350" s="45">
        <f t="shared" ref="BE1350:BE1413" si="746">SUM(AL1350:BD1350)</f>
        <v>24</v>
      </c>
      <c r="BF1350" s="46"/>
      <c r="BG1350" s="47">
        <f t="shared" ref="BG1350:BG1413" si="747">IF(OR(K1350="1;1",K1350="1;2",K1350=1,K1350="3;1",K1350="3;2",K1350=3,K1350="5;1",K1350="5;2",K1350=5,K1350="7;1",K1350="7;2",K1350=7,K1350="9;1",K1350="9;2",K1350=9,K1350=11),SUM(AL1350:AN1350),0)</f>
        <v>0</v>
      </c>
      <c r="BH1350" s="47">
        <f t="shared" ref="BH1350:BH1413" si="748">IF(BG1350&lt;&gt;0,SUM(N1350:P1350)/2,0)</f>
        <v>0</v>
      </c>
      <c r="BI1350" s="47">
        <f t="shared" ref="BI1350:BI1413" si="749">IF(OR(K1350="1;1",K1350="1;2",K1350=1,K1350="3;1",K1350="3;2",K1350=3,K1350="5;1",K1350="5;2",K1350=5,K1350="7;1",K1350="7;2",K1350=7,K1350="9;1",K1350="9;2",K1350=9,K1350=11),SUM(AO1350:BD1350),0)</f>
        <v>0</v>
      </c>
      <c r="BJ1350" s="48">
        <f t="shared" ref="BJ1350:BJ1413" si="750">IF(OR(K1350="2;3",K1350="2;4",K1350=2,K1350="4;3",K1350="4;4",K1350=4,K1350="6;3",K1350="6;4",K1350=6,K1350="8;3",K1350="8;4",K1350=8,K1350="10;3",K1350="10;4",K1350=10,K1350=12),SUM(AL1350:AN1350),0)</f>
        <v>0</v>
      </c>
      <c r="BK1350" s="48">
        <f t="shared" ref="BK1350:BK1413" si="751">IF(BJ1350&lt;&gt;0,SUM(N1350:P1350)/2,0)</f>
        <v>0</v>
      </c>
      <c r="BL1350" s="48">
        <f t="shared" ref="BL1350:BL1413" si="752">IF(OR(K1350="2;3",K1350="2;4",K1350=2,K1350="4;3",K1350="4;4",K1350=4,K1350="6;3",K1350="6;4",K1350=6,K1350="8;3",K1350="8;4",K1350=8,K1350="10;3",K1350="10;4",K1350=10,K1350=12),SUM(AO1350:BD1350),0)</f>
        <v>24</v>
      </c>
    </row>
    <row r="1351" spans="1:64" s="2" customFormat="1" ht="30" customHeight="1">
      <c r="A1351" s="29" t="str">
        <f t="shared" si="723"/>
        <v>Д</v>
      </c>
      <c r="B1351" s="29" t="str">
        <f t="shared" si="724"/>
        <v>Б</v>
      </c>
      <c r="C1351" s="70" t="s">
        <v>241</v>
      </c>
      <c r="D1351" s="31" t="str">
        <f t="shared" si="725"/>
        <v>'02.03.01</v>
      </c>
      <c r="E1351" s="32" t="str">
        <f t="shared" si="726"/>
        <v>Математика и компьютерные науки</v>
      </c>
      <c r="F1351" s="33" t="s">
        <v>174</v>
      </c>
      <c r="G1351" s="33" t="s">
        <v>75</v>
      </c>
      <c r="H1351" s="34" t="s">
        <v>317</v>
      </c>
      <c r="I1351" s="34"/>
      <c r="J1351" s="35" t="s">
        <v>356</v>
      </c>
      <c r="K1351" s="36" t="s">
        <v>172</v>
      </c>
      <c r="L1351" s="36"/>
      <c r="M1351" s="37" t="s">
        <v>180</v>
      </c>
      <c r="N1351" s="36"/>
      <c r="O1351" s="36"/>
      <c r="P1351" s="36"/>
      <c r="Q1351" s="37" t="s">
        <v>181</v>
      </c>
      <c r="R1351" s="36"/>
      <c r="S1351" s="36"/>
      <c r="T1351" s="36"/>
      <c r="U1351" s="36"/>
      <c r="V1351" s="36"/>
      <c r="W1351" s="39" t="str">
        <f t="shared" si="727"/>
        <v>НКНбд</v>
      </c>
      <c r="X1351" s="36" t="s">
        <v>160</v>
      </c>
      <c r="Y1351" s="36"/>
      <c r="Z1351" s="36">
        <v>1</v>
      </c>
      <c r="AA1351" s="60">
        <f t="shared" si="728"/>
        <v>8</v>
      </c>
      <c r="AB1351" s="49">
        <v>1</v>
      </c>
      <c r="AC1351" s="68">
        <v>7</v>
      </c>
      <c r="AD1351" s="40">
        <f t="shared" si="720"/>
        <v>24</v>
      </c>
      <c r="AE1351" s="41">
        <f t="shared" si="721"/>
        <v>0.33333333333333331</v>
      </c>
      <c r="AF1351" s="41">
        <f t="shared" si="722"/>
        <v>0.33333333333333331</v>
      </c>
      <c r="AG1351" s="42" t="s">
        <v>93</v>
      </c>
      <c r="AH1351" s="37" t="s">
        <v>81</v>
      </c>
      <c r="AI1351" s="37" t="s">
        <v>94</v>
      </c>
      <c r="AJ1351" s="61" t="s">
        <v>320</v>
      </c>
      <c r="AK1351" s="37"/>
      <c r="AL1351" s="44">
        <f t="shared" si="729"/>
        <v>0</v>
      </c>
      <c r="AM1351" s="44">
        <f t="shared" si="730"/>
        <v>0</v>
      </c>
      <c r="AN1351" s="44">
        <f t="shared" si="731"/>
        <v>0</v>
      </c>
      <c r="AO1351" s="44">
        <f t="shared" si="732"/>
        <v>0</v>
      </c>
      <c r="AP1351" s="44">
        <f t="shared" si="733"/>
        <v>0</v>
      </c>
      <c r="AQ1351" s="44">
        <f t="shared" si="734"/>
        <v>0</v>
      </c>
      <c r="AR1351" s="44">
        <f t="shared" si="735"/>
        <v>0</v>
      </c>
      <c r="AS1351" s="44">
        <f t="shared" si="736"/>
        <v>0</v>
      </c>
      <c r="AT1351" s="44">
        <f t="shared" si="737"/>
        <v>0</v>
      </c>
      <c r="AU1351" s="44">
        <f t="shared" si="738"/>
        <v>0</v>
      </c>
      <c r="AV1351" s="44">
        <f>IF(M1351="ПП",РПП*AA1351*(U1351/1.5),IF(M1351="ВП",ВПр*AA1351*(U1351/1.5),IF(M1351="РПА",РПА*AA1351*(U1351/1.5),IF(M1351="КПА",кпа*AA1351*(U1351/1.5),0))))</f>
        <v>0</v>
      </c>
      <c r="AW1351" s="44">
        <f t="shared" si="739"/>
        <v>0</v>
      </c>
      <c r="AX1351" s="44">
        <f t="shared" si="740"/>
        <v>0</v>
      </c>
      <c r="AY1351" s="44">
        <f t="shared" si="741"/>
        <v>0</v>
      </c>
      <c r="AZ1351" s="44">
        <f t="shared" si="742"/>
        <v>0</v>
      </c>
      <c r="BA1351" s="44">
        <f t="shared" si="719"/>
        <v>0</v>
      </c>
      <c r="BB1351" s="44">
        <f t="shared" si="743"/>
        <v>0</v>
      </c>
      <c r="BC1351" s="44">
        <f t="shared" si="744"/>
        <v>0</v>
      </c>
      <c r="BD1351" s="44">
        <f t="shared" si="745"/>
        <v>0.66666666666666663</v>
      </c>
      <c r="BE1351" s="45">
        <f t="shared" si="746"/>
        <v>0.66666666666666663</v>
      </c>
      <c r="BF1351" s="46"/>
      <c r="BG1351" s="47">
        <f t="shared" si="747"/>
        <v>0</v>
      </c>
      <c r="BH1351" s="47">
        <f t="shared" si="748"/>
        <v>0</v>
      </c>
      <c r="BI1351" s="47">
        <f t="shared" si="749"/>
        <v>0</v>
      </c>
      <c r="BJ1351" s="48">
        <f t="shared" si="750"/>
        <v>0</v>
      </c>
      <c r="BK1351" s="48">
        <f t="shared" si="751"/>
        <v>0</v>
      </c>
      <c r="BL1351" s="48">
        <f t="shared" si="752"/>
        <v>0.66666666666666663</v>
      </c>
    </row>
    <row r="1352" spans="1:64" s="2" customFormat="1" ht="30" customHeight="1">
      <c r="A1352" s="29" t="str">
        <f t="shared" si="723"/>
        <v>Д</v>
      </c>
      <c r="B1352" s="29" t="str">
        <f t="shared" si="724"/>
        <v>Б</v>
      </c>
      <c r="C1352" s="70" t="s">
        <v>241</v>
      </c>
      <c r="D1352" s="31" t="str">
        <f t="shared" si="725"/>
        <v>'02.03.01</v>
      </c>
      <c r="E1352" s="32" t="str">
        <f t="shared" si="726"/>
        <v>Математика и компьютерные науки</v>
      </c>
      <c r="F1352" s="33" t="s">
        <v>174</v>
      </c>
      <c r="G1352" s="33" t="s">
        <v>75</v>
      </c>
      <c r="H1352" s="34" t="s">
        <v>317</v>
      </c>
      <c r="I1352" s="34"/>
      <c r="J1352" s="35" t="s">
        <v>356</v>
      </c>
      <c r="K1352" s="36" t="s">
        <v>172</v>
      </c>
      <c r="L1352" s="36"/>
      <c r="M1352" s="37" t="s">
        <v>183</v>
      </c>
      <c r="N1352" s="36"/>
      <c r="O1352" s="36"/>
      <c r="P1352" s="36"/>
      <c r="Q1352" s="37" t="s">
        <v>181</v>
      </c>
      <c r="R1352" s="36"/>
      <c r="S1352" s="36"/>
      <c r="T1352" s="36"/>
      <c r="U1352" s="36"/>
      <c r="V1352" s="36"/>
      <c r="W1352" s="39" t="str">
        <f t="shared" si="727"/>
        <v>НКНбд</v>
      </c>
      <c r="X1352" s="36" t="s">
        <v>160</v>
      </c>
      <c r="Y1352" s="36"/>
      <c r="Z1352" s="36">
        <v>1</v>
      </c>
      <c r="AA1352" s="60">
        <f t="shared" si="728"/>
        <v>8</v>
      </c>
      <c r="AB1352" s="49">
        <v>1</v>
      </c>
      <c r="AC1352" s="68">
        <v>7</v>
      </c>
      <c r="AD1352" s="40">
        <f t="shared" si="720"/>
        <v>1</v>
      </c>
      <c r="AE1352" s="41">
        <f t="shared" si="721"/>
        <v>1</v>
      </c>
      <c r="AF1352" s="41">
        <f t="shared" si="722"/>
        <v>8</v>
      </c>
      <c r="AG1352" s="42" t="s">
        <v>93</v>
      </c>
      <c r="AH1352" s="37" t="s">
        <v>169</v>
      </c>
      <c r="AI1352" s="37"/>
      <c r="AJ1352" s="55" t="s">
        <v>170</v>
      </c>
      <c r="AK1352" s="37"/>
      <c r="AL1352" s="44">
        <f t="shared" si="729"/>
        <v>0</v>
      </c>
      <c r="AM1352" s="44">
        <f t="shared" si="730"/>
        <v>0</v>
      </c>
      <c r="AN1352" s="44">
        <f t="shared" si="731"/>
        <v>0</v>
      </c>
      <c r="AO1352" s="44">
        <f t="shared" si="732"/>
        <v>0</v>
      </c>
      <c r="AP1352" s="44">
        <f t="shared" si="733"/>
        <v>0</v>
      </c>
      <c r="AQ1352" s="44">
        <f t="shared" si="734"/>
        <v>0</v>
      </c>
      <c r="AR1352" s="44">
        <f t="shared" si="735"/>
        <v>0</v>
      </c>
      <c r="AS1352" s="44">
        <f t="shared" si="736"/>
        <v>0</v>
      </c>
      <c r="AT1352" s="44">
        <f t="shared" si="737"/>
        <v>0</v>
      </c>
      <c r="AU1352" s="44">
        <f t="shared" si="738"/>
        <v>0</v>
      </c>
      <c r="AV1352" s="44">
        <f>IF(M1352="ПП",РПП*AA1352*(U1352/1.5),IF(M1352="ВП",ВПр*AA1352*(U1352/1.5),IF(M1352="РПА",РПА*AA1352*(U1352/1.5),IF(M1352="КПА",кпа*AA1352*(U1352/1.5),0))))</f>
        <v>0</v>
      </c>
      <c r="AW1352" s="44">
        <f t="shared" si="739"/>
        <v>0</v>
      </c>
      <c r="AX1352" s="44">
        <f t="shared" si="740"/>
        <v>0</v>
      </c>
      <c r="AY1352" s="44">
        <f t="shared" si="741"/>
        <v>0</v>
      </c>
      <c r="AZ1352" s="44">
        <f t="shared" si="742"/>
        <v>0</v>
      </c>
      <c r="BA1352" s="44">
        <f t="shared" si="719"/>
        <v>0</v>
      </c>
      <c r="BB1352" s="44">
        <f t="shared" si="743"/>
        <v>0</v>
      </c>
      <c r="BC1352" s="44">
        <f t="shared" si="744"/>
        <v>0</v>
      </c>
      <c r="BD1352" s="44">
        <f t="shared" si="745"/>
        <v>4</v>
      </c>
      <c r="BE1352" s="45">
        <f t="shared" si="746"/>
        <v>4</v>
      </c>
      <c r="BF1352" s="46"/>
      <c r="BG1352" s="47">
        <f t="shared" si="747"/>
        <v>0</v>
      </c>
      <c r="BH1352" s="47">
        <f t="shared" si="748"/>
        <v>0</v>
      </c>
      <c r="BI1352" s="47">
        <f t="shared" si="749"/>
        <v>0</v>
      </c>
      <c r="BJ1352" s="48">
        <f t="shared" si="750"/>
        <v>0</v>
      </c>
      <c r="BK1352" s="48">
        <f t="shared" si="751"/>
        <v>0</v>
      </c>
      <c r="BL1352" s="48">
        <f t="shared" si="752"/>
        <v>4</v>
      </c>
    </row>
    <row r="1353" spans="1:64" s="2" customFormat="1" ht="30" customHeight="1">
      <c r="A1353" s="29" t="str">
        <f t="shared" si="723"/>
        <v>Д</v>
      </c>
      <c r="B1353" s="29" t="str">
        <f t="shared" si="724"/>
        <v>Б</v>
      </c>
      <c r="C1353" s="70" t="s">
        <v>241</v>
      </c>
      <c r="D1353" s="31" t="str">
        <f t="shared" si="725"/>
        <v>'02.03.01</v>
      </c>
      <c r="E1353" s="32" t="str">
        <f t="shared" si="726"/>
        <v>Математика и компьютерные науки</v>
      </c>
      <c r="F1353" s="33" t="s">
        <v>174</v>
      </c>
      <c r="G1353" s="33" t="s">
        <v>75</v>
      </c>
      <c r="H1353" s="34" t="s">
        <v>317</v>
      </c>
      <c r="I1353" s="34"/>
      <c r="J1353" s="35" t="s">
        <v>356</v>
      </c>
      <c r="K1353" s="36" t="s">
        <v>172</v>
      </c>
      <c r="L1353" s="36"/>
      <c r="M1353" s="37" t="s">
        <v>192</v>
      </c>
      <c r="N1353" s="36"/>
      <c r="O1353" s="36"/>
      <c r="P1353" s="36"/>
      <c r="Q1353" s="37" t="s">
        <v>181</v>
      </c>
      <c r="R1353" s="36"/>
      <c r="S1353" s="36"/>
      <c r="T1353" s="36"/>
      <c r="U1353" s="36"/>
      <c r="V1353" s="36"/>
      <c r="W1353" s="39" t="str">
        <f t="shared" si="727"/>
        <v>НКНбд</v>
      </c>
      <c r="X1353" s="36" t="s">
        <v>160</v>
      </c>
      <c r="Y1353" s="36"/>
      <c r="Z1353" s="36">
        <v>1</v>
      </c>
      <c r="AA1353" s="60">
        <f t="shared" si="728"/>
        <v>8</v>
      </c>
      <c r="AB1353" s="49">
        <v>1</v>
      </c>
      <c r="AC1353" s="68">
        <v>7</v>
      </c>
      <c r="AD1353" s="40">
        <f t="shared" si="720"/>
        <v>1</v>
      </c>
      <c r="AE1353" s="41">
        <f t="shared" si="721"/>
        <v>1</v>
      </c>
      <c r="AF1353" s="41">
        <f t="shared" si="722"/>
        <v>8</v>
      </c>
      <c r="AG1353" s="42" t="s">
        <v>93</v>
      </c>
      <c r="AH1353" s="37" t="s">
        <v>81</v>
      </c>
      <c r="AI1353" s="37" t="s">
        <v>94</v>
      </c>
      <c r="AJ1353" s="61" t="s">
        <v>320</v>
      </c>
      <c r="AK1353" s="37"/>
      <c r="AL1353" s="44">
        <f t="shared" si="729"/>
        <v>0</v>
      </c>
      <c r="AM1353" s="44">
        <f t="shared" si="730"/>
        <v>0</v>
      </c>
      <c r="AN1353" s="44">
        <f t="shared" si="731"/>
        <v>0</v>
      </c>
      <c r="AO1353" s="44">
        <f t="shared" si="732"/>
        <v>0</v>
      </c>
      <c r="AP1353" s="44">
        <f t="shared" si="733"/>
        <v>0</v>
      </c>
      <c r="AQ1353" s="44">
        <f t="shared" si="734"/>
        <v>0</v>
      </c>
      <c r="AR1353" s="44">
        <f t="shared" si="735"/>
        <v>0</v>
      </c>
      <c r="AS1353" s="44">
        <f t="shared" si="736"/>
        <v>0</v>
      </c>
      <c r="AT1353" s="44">
        <f t="shared" si="737"/>
        <v>0</v>
      </c>
      <c r="AU1353" s="44">
        <f t="shared" si="738"/>
        <v>0</v>
      </c>
      <c r="AV1353" s="44">
        <f>IF(M1353="ПП",РПП*AA1353*(U1353/1.5),IF(M1353="ВП",ВПр*AA1353*(U1353/1.5),IF(M1353="РПА",РПА*AA1353*(U1353/1.5),IF(M1353="КПА",кпа*AA1353*(U1353/1.5),0))))</f>
        <v>0</v>
      </c>
      <c r="AW1353" s="44">
        <f t="shared" si="739"/>
        <v>0</v>
      </c>
      <c r="AX1353" s="44">
        <f t="shared" si="740"/>
        <v>0</v>
      </c>
      <c r="AY1353" s="44">
        <f t="shared" si="741"/>
        <v>0</v>
      </c>
      <c r="AZ1353" s="44">
        <f t="shared" si="742"/>
        <v>0</v>
      </c>
      <c r="BA1353" s="44">
        <f t="shared" si="719"/>
        <v>0</v>
      </c>
      <c r="BB1353" s="44">
        <f t="shared" si="743"/>
        <v>0</v>
      </c>
      <c r="BC1353" s="44">
        <f t="shared" si="744"/>
        <v>0</v>
      </c>
      <c r="BD1353" s="44">
        <f t="shared" si="745"/>
        <v>4</v>
      </c>
      <c r="BE1353" s="45">
        <f t="shared" si="746"/>
        <v>4</v>
      </c>
      <c r="BF1353" s="46"/>
      <c r="BG1353" s="47">
        <f t="shared" si="747"/>
        <v>0</v>
      </c>
      <c r="BH1353" s="47">
        <f t="shared" si="748"/>
        <v>0</v>
      </c>
      <c r="BI1353" s="47">
        <f t="shared" si="749"/>
        <v>0</v>
      </c>
      <c r="BJ1353" s="48">
        <f t="shared" si="750"/>
        <v>0</v>
      </c>
      <c r="BK1353" s="48">
        <f t="shared" si="751"/>
        <v>0</v>
      </c>
      <c r="BL1353" s="48">
        <f t="shared" si="752"/>
        <v>4</v>
      </c>
    </row>
    <row r="1354" spans="1:64" s="2" customFormat="1" ht="30" customHeight="1">
      <c r="A1354" s="29" t="str">
        <f t="shared" si="723"/>
        <v>Д</v>
      </c>
      <c r="B1354" s="29" t="str">
        <f t="shared" si="724"/>
        <v>Б</v>
      </c>
      <c r="C1354" s="70" t="s">
        <v>241</v>
      </c>
      <c r="D1354" s="31" t="str">
        <f t="shared" si="725"/>
        <v>'02.03.01</v>
      </c>
      <c r="E1354" s="32" t="str">
        <f t="shared" si="726"/>
        <v>Математика и компьютерные науки</v>
      </c>
      <c r="F1354" s="33" t="s">
        <v>174</v>
      </c>
      <c r="G1354" s="33" t="s">
        <v>75</v>
      </c>
      <c r="H1354" s="34" t="s">
        <v>317</v>
      </c>
      <c r="I1354" s="34"/>
      <c r="J1354" s="35" t="s">
        <v>356</v>
      </c>
      <c r="K1354" s="36" t="s">
        <v>172</v>
      </c>
      <c r="L1354" s="36"/>
      <c r="M1354" s="37" t="s">
        <v>186</v>
      </c>
      <c r="N1354" s="36"/>
      <c r="O1354" s="36"/>
      <c r="P1354" s="36"/>
      <c r="Q1354" s="37" t="s">
        <v>181</v>
      </c>
      <c r="R1354" s="36"/>
      <c r="S1354" s="36"/>
      <c r="T1354" s="36"/>
      <c r="U1354" s="36"/>
      <c r="V1354" s="36"/>
      <c r="W1354" s="39" t="str">
        <f t="shared" si="727"/>
        <v>НКНбд</v>
      </c>
      <c r="X1354" s="36" t="s">
        <v>160</v>
      </c>
      <c r="Y1354" s="36"/>
      <c r="Z1354" s="36">
        <v>1</v>
      </c>
      <c r="AA1354" s="60">
        <f t="shared" si="728"/>
        <v>8</v>
      </c>
      <c r="AB1354" s="49">
        <v>1</v>
      </c>
      <c r="AC1354" s="68">
        <v>7</v>
      </c>
      <c r="AD1354" s="40">
        <f t="shared" si="720"/>
        <v>1</v>
      </c>
      <c r="AE1354" s="41">
        <f t="shared" si="721"/>
        <v>1</v>
      </c>
      <c r="AF1354" s="41">
        <f t="shared" si="722"/>
        <v>8</v>
      </c>
      <c r="AG1354" s="42" t="s">
        <v>93</v>
      </c>
      <c r="AH1354" s="37" t="s">
        <v>169</v>
      </c>
      <c r="AI1354" s="37"/>
      <c r="AJ1354" s="55" t="s">
        <v>170</v>
      </c>
      <c r="AK1354" s="37"/>
      <c r="AL1354" s="44">
        <f t="shared" si="729"/>
        <v>0</v>
      </c>
      <c r="AM1354" s="44">
        <f t="shared" si="730"/>
        <v>0</v>
      </c>
      <c r="AN1354" s="44">
        <f t="shared" si="731"/>
        <v>0</v>
      </c>
      <c r="AO1354" s="44">
        <f t="shared" si="732"/>
        <v>0</v>
      </c>
      <c r="AP1354" s="44">
        <f t="shared" si="733"/>
        <v>0</v>
      </c>
      <c r="AQ1354" s="44">
        <f t="shared" si="734"/>
        <v>0</v>
      </c>
      <c r="AR1354" s="44">
        <f t="shared" si="735"/>
        <v>0</v>
      </c>
      <c r="AS1354" s="44">
        <f t="shared" si="736"/>
        <v>0</v>
      </c>
      <c r="AT1354" s="44">
        <f t="shared" si="737"/>
        <v>0</v>
      </c>
      <c r="AU1354" s="44">
        <f t="shared" si="738"/>
        <v>0</v>
      </c>
      <c r="AV1354" s="44">
        <f>IF(M1354="ПП",РПП*AA1354*(U1354/1.5),IF(M1354="ВП",ВПр*AA1354*(U1354/1.5),IF(M1354="РПА",РПА*AA1354*(U1354/1.5),IF(M1354="КПА",кпа*AA1354*(U1354/1.5),0))))</f>
        <v>0</v>
      </c>
      <c r="AW1354" s="44">
        <f t="shared" si="739"/>
        <v>0</v>
      </c>
      <c r="AX1354" s="44">
        <f t="shared" si="740"/>
        <v>0</v>
      </c>
      <c r="AY1354" s="44">
        <f t="shared" si="741"/>
        <v>0</v>
      </c>
      <c r="AZ1354" s="44">
        <f t="shared" si="742"/>
        <v>0</v>
      </c>
      <c r="BA1354" s="44">
        <f t="shared" si="719"/>
        <v>0</v>
      </c>
      <c r="BB1354" s="44">
        <f t="shared" si="743"/>
        <v>0</v>
      </c>
      <c r="BC1354" s="44">
        <f t="shared" si="744"/>
        <v>0</v>
      </c>
      <c r="BD1354" s="44">
        <f t="shared" si="745"/>
        <v>2</v>
      </c>
      <c r="BE1354" s="45">
        <f t="shared" si="746"/>
        <v>2</v>
      </c>
      <c r="BF1354" s="46"/>
      <c r="BG1354" s="47">
        <f t="shared" si="747"/>
        <v>0</v>
      </c>
      <c r="BH1354" s="47">
        <f t="shared" si="748"/>
        <v>0</v>
      </c>
      <c r="BI1354" s="47">
        <f t="shared" si="749"/>
        <v>0</v>
      </c>
      <c r="BJ1354" s="48">
        <f t="shared" si="750"/>
        <v>0</v>
      </c>
      <c r="BK1354" s="48">
        <f t="shared" si="751"/>
        <v>0</v>
      </c>
      <c r="BL1354" s="48">
        <f t="shared" si="752"/>
        <v>2</v>
      </c>
    </row>
    <row r="1355" spans="1:64" s="2" customFormat="1" ht="30" customHeight="1">
      <c r="A1355" s="29" t="str">
        <f t="shared" si="723"/>
        <v>Д</v>
      </c>
      <c r="B1355" s="29" t="str">
        <f t="shared" si="724"/>
        <v>Б</v>
      </c>
      <c r="C1355" s="70" t="s">
        <v>241</v>
      </c>
      <c r="D1355" s="31" t="str">
        <f t="shared" si="725"/>
        <v>'02.03.01</v>
      </c>
      <c r="E1355" s="32" t="str">
        <f t="shared" si="726"/>
        <v>Математика и компьютерные науки</v>
      </c>
      <c r="F1355" s="33" t="s">
        <v>174</v>
      </c>
      <c r="G1355" s="33" t="s">
        <v>75</v>
      </c>
      <c r="H1355" s="34" t="s">
        <v>317</v>
      </c>
      <c r="I1355" s="34"/>
      <c r="J1355" s="35" t="s">
        <v>356</v>
      </c>
      <c r="K1355" s="36" t="s">
        <v>172</v>
      </c>
      <c r="L1355" s="36"/>
      <c r="M1355" s="37" t="s">
        <v>186</v>
      </c>
      <c r="N1355" s="36"/>
      <c r="O1355" s="36"/>
      <c r="P1355" s="36"/>
      <c r="Q1355" s="37" t="s">
        <v>181</v>
      </c>
      <c r="R1355" s="36"/>
      <c r="S1355" s="36"/>
      <c r="T1355" s="36"/>
      <c r="U1355" s="36"/>
      <c r="V1355" s="36"/>
      <c r="W1355" s="39" t="str">
        <f t="shared" si="727"/>
        <v>НКНбд</v>
      </c>
      <c r="X1355" s="36" t="s">
        <v>160</v>
      </c>
      <c r="Y1355" s="36"/>
      <c r="Z1355" s="36">
        <v>1</v>
      </c>
      <c r="AA1355" s="60">
        <f t="shared" si="728"/>
        <v>8</v>
      </c>
      <c r="AB1355" s="49">
        <v>1</v>
      </c>
      <c r="AC1355" s="68">
        <v>7</v>
      </c>
      <c r="AD1355" s="40">
        <f t="shared" si="720"/>
        <v>1</v>
      </c>
      <c r="AE1355" s="41">
        <f t="shared" si="721"/>
        <v>1</v>
      </c>
      <c r="AF1355" s="41">
        <f t="shared" si="722"/>
        <v>8</v>
      </c>
      <c r="AG1355" s="42" t="s">
        <v>93</v>
      </c>
      <c r="AH1355" s="37" t="s">
        <v>169</v>
      </c>
      <c r="AI1355" s="37"/>
      <c r="AJ1355" s="55" t="s">
        <v>170</v>
      </c>
      <c r="AK1355" s="37"/>
      <c r="AL1355" s="44">
        <f t="shared" si="729"/>
        <v>0</v>
      </c>
      <c r="AM1355" s="44">
        <f t="shared" si="730"/>
        <v>0</v>
      </c>
      <c r="AN1355" s="44">
        <f t="shared" si="731"/>
        <v>0</v>
      </c>
      <c r="AO1355" s="44">
        <f t="shared" si="732"/>
        <v>0</v>
      </c>
      <c r="AP1355" s="44">
        <f t="shared" si="733"/>
        <v>0</v>
      </c>
      <c r="AQ1355" s="44">
        <f t="shared" si="734"/>
        <v>0</v>
      </c>
      <c r="AR1355" s="44">
        <f t="shared" si="735"/>
        <v>0</v>
      </c>
      <c r="AS1355" s="44">
        <f t="shared" si="736"/>
        <v>0</v>
      </c>
      <c r="AT1355" s="44">
        <f t="shared" si="737"/>
        <v>0</v>
      </c>
      <c r="AU1355" s="44">
        <f t="shared" si="738"/>
        <v>0</v>
      </c>
      <c r="AV1355" s="44">
        <f>IF(M1355="ПП",РПП*AA1355*(U1355/1.5),IF(M1355="ВП",ВПр*AA1355*(U1355/1.5),IF(M1355="РПА",РПА*AA1355*(U1355/1.5),IF(M1355="КПА",кпа*AA1355*(U1355/1.5),0))))</f>
        <v>0</v>
      </c>
      <c r="AW1355" s="44">
        <f t="shared" si="739"/>
        <v>0</v>
      </c>
      <c r="AX1355" s="44">
        <f t="shared" si="740"/>
        <v>0</v>
      </c>
      <c r="AY1355" s="44">
        <f t="shared" si="741"/>
        <v>0</v>
      </c>
      <c r="AZ1355" s="44">
        <f t="shared" si="742"/>
        <v>0</v>
      </c>
      <c r="BA1355" s="44">
        <f t="shared" si="719"/>
        <v>0</v>
      </c>
      <c r="BB1355" s="44">
        <f t="shared" si="743"/>
        <v>0</v>
      </c>
      <c r="BC1355" s="44">
        <f t="shared" si="744"/>
        <v>0</v>
      </c>
      <c r="BD1355" s="44">
        <f t="shared" si="745"/>
        <v>2</v>
      </c>
      <c r="BE1355" s="45">
        <f t="shared" si="746"/>
        <v>2</v>
      </c>
      <c r="BF1355" s="46"/>
      <c r="BG1355" s="47">
        <f t="shared" si="747"/>
        <v>0</v>
      </c>
      <c r="BH1355" s="47">
        <f t="shared" si="748"/>
        <v>0</v>
      </c>
      <c r="BI1355" s="47">
        <f t="shared" si="749"/>
        <v>0</v>
      </c>
      <c r="BJ1355" s="48">
        <f t="shared" si="750"/>
        <v>0</v>
      </c>
      <c r="BK1355" s="48">
        <f t="shared" si="751"/>
        <v>0</v>
      </c>
      <c r="BL1355" s="48">
        <f t="shared" si="752"/>
        <v>2</v>
      </c>
    </row>
    <row r="1356" spans="1:64" s="2" customFormat="1" ht="30" customHeight="1">
      <c r="A1356" s="29" t="str">
        <f t="shared" si="723"/>
        <v>Д</v>
      </c>
      <c r="B1356" s="29" t="str">
        <f t="shared" si="724"/>
        <v>Б</v>
      </c>
      <c r="C1356" s="70" t="s">
        <v>241</v>
      </c>
      <c r="D1356" s="31" t="str">
        <f t="shared" si="725"/>
        <v>'02.03.01</v>
      </c>
      <c r="E1356" s="32" t="str">
        <f t="shared" si="726"/>
        <v>Математика и компьютерные науки</v>
      </c>
      <c r="F1356" s="33" t="s">
        <v>174</v>
      </c>
      <c r="G1356" s="33" t="s">
        <v>75</v>
      </c>
      <c r="H1356" s="34" t="s">
        <v>317</v>
      </c>
      <c r="I1356" s="34"/>
      <c r="J1356" s="35" t="s">
        <v>356</v>
      </c>
      <c r="K1356" s="36" t="s">
        <v>172</v>
      </c>
      <c r="L1356" s="36"/>
      <c r="M1356" s="37" t="s">
        <v>186</v>
      </c>
      <c r="N1356" s="36"/>
      <c r="O1356" s="36"/>
      <c r="P1356" s="36"/>
      <c r="Q1356" s="37" t="s">
        <v>181</v>
      </c>
      <c r="R1356" s="36"/>
      <c r="S1356" s="36"/>
      <c r="T1356" s="36"/>
      <c r="U1356" s="36"/>
      <c r="V1356" s="36"/>
      <c r="W1356" s="39" t="str">
        <f t="shared" si="727"/>
        <v>НКНбд</v>
      </c>
      <c r="X1356" s="36" t="s">
        <v>160</v>
      </c>
      <c r="Y1356" s="36"/>
      <c r="Z1356" s="36">
        <v>1</v>
      </c>
      <c r="AA1356" s="60">
        <f t="shared" si="728"/>
        <v>8</v>
      </c>
      <c r="AB1356" s="49">
        <v>1</v>
      </c>
      <c r="AC1356" s="68">
        <v>7</v>
      </c>
      <c r="AD1356" s="40">
        <f t="shared" si="720"/>
        <v>1</v>
      </c>
      <c r="AE1356" s="41">
        <f t="shared" si="721"/>
        <v>1</v>
      </c>
      <c r="AF1356" s="41">
        <f t="shared" si="722"/>
        <v>8</v>
      </c>
      <c r="AG1356" s="42" t="s">
        <v>93</v>
      </c>
      <c r="AH1356" s="37" t="s">
        <v>169</v>
      </c>
      <c r="AI1356" s="37"/>
      <c r="AJ1356" s="55" t="s">
        <v>170</v>
      </c>
      <c r="AK1356" s="37"/>
      <c r="AL1356" s="44">
        <f t="shared" si="729"/>
        <v>0</v>
      </c>
      <c r="AM1356" s="44">
        <f t="shared" si="730"/>
        <v>0</v>
      </c>
      <c r="AN1356" s="44">
        <f t="shared" si="731"/>
        <v>0</v>
      </c>
      <c r="AO1356" s="44">
        <f t="shared" si="732"/>
        <v>0</v>
      </c>
      <c r="AP1356" s="44">
        <f t="shared" si="733"/>
        <v>0</v>
      </c>
      <c r="AQ1356" s="44">
        <f t="shared" si="734"/>
        <v>0</v>
      </c>
      <c r="AR1356" s="44">
        <f t="shared" si="735"/>
        <v>0</v>
      </c>
      <c r="AS1356" s="44">
        <f t="shared" si="736"/>
        <v>0</v>
      </c>
      <c r="AT1356" s="44">
        <f t="shared" si="737"/>
        <v>0</v>
      </c>
      <c r="AU1356" s="44">
        <f t="shared" si="738"/>
        <v>0</v>
      </c>
      <c r="AV1356" s="44">
        <f>IF(M1356="ПП",РПП*AA1356*(U1356/1.5),IF(M1356="ВП",ВПр*AA1356*(U1356/1.5),IF(M1356="РПА",РПА*AA1356*(U1356/1.5),IF(M1356="КПА",кпа*AA1356*(U1356/1.5),0))))</f>
        <v>0</v>
      </c>
      <c r="AW1356" s="44">
        <f t="shared" si="739"/>
        <v>0</v>
      </c>
      <c r="AX1356" s="44">
        <f t="shared" si="740"/>
        <v>0</v>
      </c>
      <c r="AY1356" s="44">
        <f t="shared" si="741"/>
        <v>0</v>
      </c>
      <c r="AZ1356" s="44">
        <f t="shared" si="742"/>
        <v>0</v>
      </c>
      <c r="BA1356" s="44">
        <f t="shared" si="719"/>
        <v>0</v>
      </c>
      <c r="BB1356" s="44">
        <f t="shared" si="743"/>
        <v>0</v>
      </c>
      <c r="BC1356" s="44">
        <f t="shared" si="744"/>
        <v>0</v>
      </c>
      <c r="BD1356" s="44">
        <f t="shared" si="745"/>
        <v>2</v>
      </c>
      <c r="BE1356" s="45">
        <f t="shared" si="746"/>
        <v>2</v>
      </c>
      <c r="BF1356" s="46"/>
      <c r="BG1356" s="47">
        <f t="shared" si="747"/>
        <v>0</v>
      </c>
      <c r="BH1356" s="47">
        <f t="shared" si="748"/>
        <v>0</v>
      </c>
      <c r="BI1356" s="47">
        <f t="shared" si="749"/>
        <v>0</v>
      </c>
      <c r="BJ1356" s="48">
        <f t="shared" si="750"/>
        <v>0</v>
      </c>
      <c r="BK1356" s="48">
        <f t="shared" si="751"/>
        <v>0</v>
      </c>
      <c r="BL1356" s="48">
        <f t="shared" si="752"/>
        <v>2</v>
      </c>
    </row>
    <row r="1357" spans="1:64" s="2" customFormat="1" ht="30" customHeight="1">
      <c r="A1357" s="29" t="str">
        <f t="shared" si="723"/>
        <v>Д</v>
      </c>
      <c r="B1357" s="29" t="str">
        <f t="shared" si="724"/>
        <v>Б</v>
      </c>
      <c r="C1357" s="70" t="s">
        <v>241</v>
      </c>
      <c r="D1357" s="31" t="str">
        <f t="shared" si="725"/>
        <v>'02.03.01</v>
      </c>
      <c r="E1357" s="32" t="str">
        <f t="shared" si="726"/>
        <v>Математика и компьютерные науки</v>
      </c>
      <c r="F1357" s="33" t="s">
        <v>174</v>
      </c>
      <c r="G1357" s="33" t="s">
        <v>75</v>
      </c>
      <c r="H1357" s="34" t="s">
        <v>317</v>
      </c>
      <c r="I1357" s="34"/>
      <c r="J1357" s="35" t="s">
        <v>356</v>
      </c>
      <c r="K1357" s="36" t="s">
        <v>172</v>
      </c>
      <c r="L1357" s="36"/>
      <c r="M1357" s="37" t="s">
        <v>186</v>
      </c>
      <c r="N1357" s="36"/>
      <c r="O1357" s="36"/>
      <c r="P1357" s="36"/>
      <c r="Q1357" s="37" t="s">
        <v>181</v>
      </c>
      <c r="R1357" s="36"/>
      <c r="S1357" s="36"/>
      <c r="T1357" s="36"/>
      <c r="U1357" s="36"/>
      <c r="V1357" s="36"/>
      <c r="W1357" s="39" t="str">
        <f t="shared" si="727"/>
        <v>НКНбд</v>
      </c>
      <c r="X1357" s="36" t="s">
        <v>160</v>
      </c>
      <c r="Y1357" s="36"/>
      <c r="Z1357" s="36">
        <v>1</v>
      </c>
      <c r="AA1357" s="60">
        <f t="shared" si="728"/>
        <v>8</v>
      </c>
      <c r="AB1357" s="49">
        <v>1</v>
      </c>
      <c r="AC1357" s="68">
        <v>7</v>
      </c>
      <c r="AD1357" s="40">
        <f t="shared" si="720"/>
        <v>1</v>
      </c>
      <c r="AE1357" s="41">
        <f t="shared" si="721"/>
        <v>1</v>
      </c>
      <c r="AF1357" s="41">
        <f t="shared" si="722"/>
        <v>8</v>
      </c>
      <c r="AG1357" s="42" t="s">
        <v>93</v>
      </c>
      <c r="AH1357" s="37" t="s">
        <v>169</v>
      </c>
      <c r="AI1357" s="37"/>
      <c r="AJ1357" s="55" t="s">
        <v>170</v>
      </c>
      <c r="AK1357" s="37"/>
      <c r="AL1357" s="44">
        <f t="shared" si="729"/>
        <v>0</v>
      </c>
      <c r="AM1357" s="44">
        <f t="shared" si="730"/>
        <v>0</v>
      </c>
      <c r="AN1357" s="44">
        <f t="shared" si="731"/>
        <v>0</v>
      </c>
      <c r="AO1357" s="44">
        <f t="shared" si="732"/>
        <v>0</v>
      </c>
      <c r="AP1357" s="44">
        <f t="shared" si="733"/>
        <v>0</v>
      </c>
      <c r="AQ1357" s="44">
        <f t="shared" si="734"/>
        <v>0</v>
      </c>
      <c r="AR1357" s="44">
        <f t="shared" si="735"/>
        <v>0</v>
      </c>
      <c r="AS1357" s="44">
        <f t="shared" si="736"/>
        <v>0</v>
      </c>
      <c r="AT1357" s="44">
        <f t="shared" si="737"/>
        <v>0</v>
      </c>
      <c r="AU1357" s="44">
        <f t="shared" si="738"/>
        <v>0</v>
      </c>
      <c r="AV1357" s="44">
        <f>IF(M1357="ПП",РПП*AA1357*(U1357/1.5),IF(M1357="ВП",ВПр*AA1357*(U1357/1.5),IF(M1357="РПА",РПА*AA1357*(U1357/1.5),IF(M1357="КПА",кпа*AA1357*(U1357/1.5),0))))</f>
        <v>0</v>
      </c>
      <c r="AW1357" s="44">
        <f t="shared" si="739"/>
        <v>0</v>
      </c>
      <c r="AX1357" s="44">
        <f t="shared" si="740"/>
        <v>0</v>
      </c>
      <c r="AY1357" s="44">
        <f t="shared" si="741"/>
        <v>0</v>
      </c>
      <c r="AZ1357" s="44">
        <f t="shared" si="742"/>
        <v>0</v>
      </c>
      <c r="BA1357" s="44">
        <f t="shared" si="719"/>
        <v>0</v>
      </c>
      <c r="BB1357" s="44">
        <f t="shared" si="743"/>
        <v>0</v>
      </c>
      <c r="BC1357" s="44">
        <f t="shared" si="744"/>
        <v>0</v>
      </c>
      <c r="BD1357" s="44">
        <f t="shared" si="745"/>
        <v>2</v>
      </c>
      <c r="BE1357" s="45">
        <f t="shared" si="746"/>
        <v>2</v>
      </c>
      <c r="BF1357" s="46"/>
      <c r="BG1357" s="47">
        <f t="shared" si="747"/>
        <v>0</v>
      </c>
      <c r="BH1357" s="47">
        <f t="shared" si="748"/>
        <v>0</v>
      </c>
      <c r="BI1357" s="47">
        <f t="shared" si="749"/>
        <v>0</v>
      </c>
      <c r="BJ1357" s="48">
        <f t="shared" si="750"/>
        <v>0</v>
      </c>
      <c r="BK1357" s="48">
        <f t="shared" si="751"/>
        <v>0</v>
      </c>
      <c r="BL1357" s="48">
        <f t="shared" si="752"/>
        <v>2</v>
      </c>
    </row>
    <row r="1358" spans="1:64" s="2" customFormat="1" ht="30" customHeight="1">
      <c r="A1358" s="29" t="str">
        <f t="shared" si="723"/>
        <v>Д</v>
      </c>
      <c r="B1358" s="29" t="str">
        <f t="shared" si="724"/>
        <v>Б</v>
      </c>
      <c r="C1358" s="70" t="s">
        <v>241</v>
      </c>
      <c r="D1358" s="31" t="str">
        <f t="shared" si="725"/>
        <v>'02.03.01</v>
      </c>
      <c r="E1358" s="32" t="str">
        <f t="shared" si="726"/>
        <v>Математика и компьютерные науки</v>
      </c>
      <c r="F1358" s="33" t="s">
        <v>174</v>
      </c>
      <c r="G1358" s="33" t="s">
        <v>75</v>
      </c>
      <c r="H1358" s="34" t="s">
        <v>317</v>
      </c>
      <c r="I1358" s="34"/>
      <c r="J1358" s="35" t="s">
        <v>356</v>
      </c>
      <c r="K1358" s="36" t="s">
        <v>172</v>
      </c>
      <c r="L1358" s="36"/>
      <c r="M1358" s="37" t="s">
        <v>186</v>
      </c>
      <c r="N1358" s="36"/>
      <c r="O1358" s="36"/>
      <c r="P1358" s="36"/>
      <c r="Q1358" s="37" t="s">
        <v>177</v>
      </c>
      <c r="R1358" s="36"/>
      <c r="S1358" s="36"/>
      <c r="T1358" s="36"/>
      <c r="U1358" s="36"/>
      <c r="V1358" s="36"/>
      <c r="W1358" s="39" t="str">
        <f t="shared" si="727"/>
        <v>НКНбд</v>
      </c>
      <c r="X1358" s="36" t="s">
        <v>160</v>
      </c>
      <c r="Y1358" s="36"/>
      <c r="Z1358" s="36">
        <v>1</v>
      </c>
      <c r="AA1358" s="60">
        <f t="shared" si="728"/>
        <v>8</v>
      </c>
      <c r="AB1358" s="49">
        <v>1</v>
      </c>
      <c r="AC1358" s="68">
        <v>7</v>
      </c>
      <c r="AD1358" s="40">
        <f t="shared" si="720"/>
        <v>1</v>
      </c>
      <c r="AE1358" s="41">
        <f t="shared" si="721"/>
        <v>1</v>
      </c>
      <c r="AF1358" s="41">
        <f t="shared" si="722"/>
        <v>8</v>
      </c>
      <c r="AG1358" s="42" t="s">
        <v>93</v>
      </c>
      <c r="AH1358" s="37" t="s">
        <v>169</v>
      </c>
      <c r="AI1358" s="37"/>
      <c r="AJ1358" s="55" t="s">
        <v>170</v>
      </c>
      <c r="AK1358" s="37"/>
      <c r="AL1358" s="44">
        <f t="shared" si="729"/>
        <v>0</v>
      </c>
      <c r="AM1358" s="44">
        <f t="shared" si="730"/>
        <v>0</v>
      </c>
      <c r="AN1358" s="44">
        <f t="shared" si="731"/>
        <v>0</v>
      </c>
      <c r="AO1358" s="44">
        <f t="shared" si="732"/>
        <v>0</v>
      </c>
      <c r="AP1358" s="44">
        <f t="shared" si="733"/>
        <v>0</v>
      </c>
      <c r="AQ1358" s="44">
        <f t="shared" si="734"/>
        <v>0</v>
      </c>
      <c r="AR1358" s="44">
        <f t="shared" si="735"/>
        <v>0</v>
      </c>
      <c r="AS1358" s="44">
        <f t="shared" si="736"/>
        <v>0</v>
      </c>
      <c r="AT1358" s="44">
        <f t="shared" si="737"/>
        <v>0</v>
      </c>
      <c r="AU1358" s="44">
        <f t="shared" si="738"/>
        <v>0</v>
      </c>
      <c r="AV1358" s="44">
        <f>IF(M1358="ПП",РПП*AA1358*(U1358/1.5),IF(M1358="ВП",ВПр*AA1358*(U1358/1.5),IF(M1358="РПА",РПА*AA1358*(U1358/1.5),IF(M1358="КПА",кпа*AA1358*(U1358/1.5),0))))</f>
        <v>0</v>
      </c>
      <c r="AW1358" s="44">
        <f t="shared" si="739"/>
        <v>0</v>
      </c>
      <c r="AX1358" s="44">
        <f t="shared" si="740"/>
        <v>0</v>
      </c>
      <c r="AY1358" s="44">
        <f t="shared" si="741"/>
        <v>0</v>
      </c>
      <c r="AZ1358" s="44">
        <f t="shared" si="742"/>
        <v>0</v>
      </c>
      <c r="BA1358" s="44">
        <f t="shared" si="719"/>
        <v>0</v>
      </c>
      <c r="BB1358" s="44">
        <f t="shared" si="743"/>
        <v>0</v>
      </c>
      <c r="BC1358" s="44">
        <f t="shared" si="744"/>
        <v>0</v>
      </c>
      <c r="BD1358" s="44">
        <f t="shared" si="745"/>
        <v>2</v>
      </c>
      <c r="BE1358" s="45">
        <f t="shared" si="746"/>
        <v>2</v>
      </c>
      <c r="BF1358" s="46"/>
      <c r="BG1358" s="47">
        <f t="shared" si="747"/>
        <v>0</v>
      </c>
      <c r="BH1358" s="47">
        <f t="shared" si="748"/>
        <v>0</v>
      </c>
      <c r="BI1358" s="47">
        <f t="shared" si="749"/>
        <v>0</v>
      </c>
      <c r="BJ1358" s="48">
        <f t="shared" si="750"/>
        <v>0</v>
      </c>
      <c r="BK1358" s="48">
        <f t="shared" si="751"/>
        <v>0</v>
      </c>
      <c r="BL1358" s="48">
        <f t="shared" si="752"/>
        <v>2</v>
      </c>
    </row>
    <row r="1359" spans="1:64" s="2" customFormat="1" ht="30" customHeight="1">
      <c r="A1359" s="29" t="str">
        <f t="shared" si="723"/>
        <v>Д</v>
      </c>
      <c r="B1359" s="29" t="str">
        <f t="shared" si="724"/>
        <v>Б</v>
      </c>
      <c r="C1359" s="70" t="s">
        <v>241</v>
      </c>
      <c r="D1359" s="31" t="str">
        <f t="shared" si="725"/>
        <v>'02.03.01</v>
      </c>
      <c r="E1359" s="32" t="str">
        <f t="shared" si="726"/>
        <v>Математика и компьютерные науки</v>
      </c>
      <c r="F1359" s="33" t="s">
        <v>174</v>
      </c>
      <c r="G1359" s="33" t="s">
        <v>75</v>
      </c>
      <c r="H1359" s="34" t="s">
        <v>317</v>
      </c>
      <c r="I1359" s="34"/>
      <c r="J1359" s="35" t="s">
        <v>356</v>
      </c>
      <c r="K1359" s="36" t="s">
        <v>172</v>
      </c>
      <c r="L1359" s="36"/>
      <c r="M1359" s="37" t="s">
        <v>186</v>
      </c>
      <c r="N1359" s="36"/>
      <c r="O1359" s="36"/>
      <c r="P1359" s="36"/>
      <c r="Q1359" s="37" t="s">
        <v>177</v>
      </c>
      <c r="R1359" s="36"/>
      <c r="S1359" s="36"/>
      <c r="T1359" s="36"/>
      <c r="U1359" s="36"/>
      <c r="V1359" s="36"/>
      <c r="W1359" s="39" t="str">
        <f t="shared" si="727"/>
        <v>НКНбд</v>
      </c>
      <c r="X1359" s="36" t="s">
        <v>160</v>
      </c>
      <c r="Y1359" s="36"/>
      <c r="Z1359" s="36">
        <v>1</v>
      </c>
      <c r="AA1359" s="60">
        <f t="shared" si="728"/>
        <v>8</v>
      </c>
      <c r="AB1359" s="49">
        <v>1</v>
      </c>
      <c r="AC1359" s="68">
        <v>7</v>
      </c>
      <c r="AD1359" s="40">
        <f t="shared" si="720"/>
        <v>1</v>
      </c>
      <c r="AE1359" s="41">
        <f t="shared" si="721"/>
        <v>1</v>
      </c>
      <c r="AF1359" s="41">
        <f t="shared" si="722"/>
        <v>8</v>
      </c>
      <c r="AG1359" s="42" t="s">
        <v>93</v>
      </c>
      <c r="AH1359" s="37" t="s">
        <v>169</v>
      </c>
      <c r="AI1359" s="37"/>
      <c r="AJ1359" s="55" t="s">
        <v>170</v>
      </c>
      <c r="AK1359" s="37"/>
      <c r="AL1359" s="44">
        <f t="shared" si="729"/>
        <v>0</v>
      </c>
      <c r="AM1359" s="44">
        <f t="shared" si="730"/>
        <v>0</v>
      </c>
      <c r="AN1359" s="44">
        <f t="shared" si="731"/>
        <v>0</v>
      </c>
      <c r="AO1359" s="44">
        <f t="shared" si="732"/>
        <v>0</v>
      </c>
      <c r="AP1359" s="44">
        <f t="shared" si="733"/>
        <v>0</v>
      </c>
      <c r="AQ1359" s="44">
        <f t="shared" si="734"/>
        <v>0</v>
      </c>
      <c r="AR1359" s="44">
        <f t="shared" si="735"/>
        <v>0</v>
      </c>
      <c r="AS1359" s="44">
        <f t="shared" si="736"/>
        <v>0</v>
      </c>
      <c r="AT1359" s="44">
        <f t="shared" si="737"/>
        <v>0</v>
      </c>
      <c r="AU1359" s="44">
        <f t="shared" si="738"/>
        <v>0</v>
      </c>
      <c r="AV1359" s="44">
        <f>IF(M1359="ПП",РПП*AA1359*(U1359/1.5),IF(M1359="ВП",ВПр*AA1359*(U1359/1.5),IF(M1359="РПА",РПА*AA1359*(U1359/1.5),IF(M1359="КПА",кпа*AA1359*(U1359/1.5),0))))</f>
        <v>0</v>
      </c>
      <c r="AW1359" s="44">
        <f t="shared" si="739"/>
        <v>0</v>
      </c>
      <c r="AX1359" s="44">
        <f t="shared" si="740"/>
        <v>0</v>
      </c>
      <c r="AY1359" s="44">
        <f t="shared" si="741"/>
        <v>0</v>
      </c>
      <c r="AZ1359" s="44">
        <f t="shared" si="742"/>
        <v>0</v>
      </c>
      <c r="BA1359" s="44">
        <f t="shared" si="719"/>
        <v>0</v>
      </c>
      <c r="BB1359" s="44">
        <f t="shared" si="743"/>
        <v>0</v>
      </c>
      <c r="BC1359" s="44">
        <f t="shared" si="744"/>
        <v>0</v>
      </c>
      <c r="BD1359" s="44">
        <f t="shared" si="745"/>
        <v>2</v>
      </c>
      <c r="BE1359" s="45">
        <f t="shared" si="746"/>
        <v>2</v>
      </c>
      <c r="BF1359" s="46"/>
      <c r="BG1359" s="47">
        <f t="shared" si="747"/>
        <v>0</v>
      </c>
      <c r="BH1359" s="47">
        <f t="shared" si="748"/>
        <v>0</v>
      </c>
      <c r="BI1359" s="47">
        <f t="shared" si="749"/>
        <v>0</v>
      </c>
      <c r="BJ1359" s="48">
        <f t="shared" si="750"/>
        <v>0</v>
      </c>
      <c r="BK1359" s="48">
        <f t="shared" si="751"/>
        <v>0</v>
      </c>
      <c r="BL1359" s="48">
        <f t="shared" si="752"/>
        <v>2</v>
      </c>
    </row>
    <row r="1360" spans="1:64" s="2" customFormat="1" ht="30" customHeight="1">
      <c r="A1360" s="29" t="str">
        <f t="shared" si="723"/>
        <v>Д</v>
      </c>
      <c r="B1360" s="29" t="str">
        <f t="shared" si="724"/>
        <v>Б</v>
      </c>
      <c r="C1360" s="70" t="s">
        <v>241</v>
      </c>
      <c r="D1360" s="31" t="str">
        <f t="shared" si="725"/>
        <v>'02.03.01</v>
      </c>
      <c r="E1360" s="32" t="str">
        <f t="shared" si="726"/>
        <v>Математика и компьютерные науки</v>
      </c>
      <c r="F1360" s="33" t="s">
        <v>174</v>
      </c>
      <c r="G1360" s="33" t="s">
        <v>75</v>
      </c>
      <c r="H1360" s="34" t="s">
        <v>317</v>
      </c>
      <c r="I1360" s="34"/>
      <c r="J1360" s="35" t="s">
        <v>356</v>
      </c>
      <c r="K1360" s="36" t="s">
        <v>172</v>
      </c>
      <c r="L1360" s="36"/>
      <c r="M1360" s="37" t="s">
        <v>186</v>
      </c>
      <c r="N1360" s="36"/>
      <c r="O1360" s="36"/>
      <c r="P1360" s="36"/>
      <c r="Q1360" s="37" t="s">
        <v>177</v>
      </c>
      <c r="R1360" s="36"/>
      <c r="S1360" s="36"/>
      <c r="T1360" s="36"/>
      <c r="U1360" s="36"/>
      <c r="V1360" s="36"/>
      <c r="W1360" s="39" t="str">
        <f t="shared" si="727"/>
        <v>НКНбд</v>
      </c>
      <c r="X1360" s="36" t="s">
        <v>160</v>
      </c>
      <c r="Y1360" s="36"/>
      <c r="Z1360" s="36">
        <v>1</v>
      </c>
      <c r="AA1360" s="60">
        <f t="shared" si="728"/>
        <v>8</v>
      </c>
      <c r="AB1360" s="49">
        <v>1</v>
      </c>
      <c r="AC1360" s="68">
        <v>7</v>
      </c>
      <c r="AD1360" s="40">
        <f t="shared" si="720"/>
        <v>1</v>
      </c>
      <c r="AE1360" s="41">
        <f t="shared" si="721"/>
        <v>1</v>
      </c>
      <c r="AF1360" s="41">
        <f t="shared" si="722"/>
        <v>8</v>
      </c>
      <c r="AG1360" s="42" t="s">
        <v>93</v>
      </c>
      <c r="AH1360" s="37" t="s">
        <v>169</v>
      </c>
      <c r="AI1360" s="37"/>
      <c r="AJ1360" s="55" t="s">
        <v>170</v>
      </c>
      <c r="AK1360" s="37"/>
      <c r="AL1360" s="44">
        <f t="shared" si="729"/>
        <v>0</v>
      </c>
      <c r="AM1360" s="44">
        <f t="shared" si="730"/>
        <v>0</v>
      </c>
      <c r="AN1360" s="44">
        <f t="shared" si="731"/>
        <v>0</v>
      </c>
      <c r="AO1360" s="44">
        <f t="shared" si="732"/>
        <v>0</v>
      </c>
      <c r="AP1360" s="44">
        <f t="shared" si="733"/>
        <v>0</v>
      </c>
      <c r="AQ1360" s="44">
        <f t="shared" si="734"/>
        <v>0</v>
      </c>
      <c r="AR1360" s="44">
        <f t="shared" si="735"/>
        <v>0</v>
      </c>
      <c r="AS1360" s="44">
        <f t="shared" si="736"/>
        <v>0</v>
      </c>
      <c r="AT1360" s="44">
        <f t="shared" si="737"/>
        <v>0</v>
      </c>
      <c r="AU1360" s="44">
        <f t="shared" si="738"/>
        <v>0</v>
      </c>
      <c r="AV1360" s="44">
        <f>IF(M1360="ПП",РПП*AA1360*(U1360/1.5),IF(M1360="ВП",ВПр*AA1360*(U1360/1.5),IF(M1360="РПА",РПА*AA1360*(U1360/1.5),IF(M1360="КПА",кпа*AA1360*(U1360/1.5),0))))</f>
        <v>0</v>
      </c>
      <c r="AW1360" s="44">
        <f t="shared" si="739"/>
        <v>0</v>
      </c>
      <c r="AX1360" s="44">
        <f t="shared" si="740"/>
        <v>0</v>
      </c>
      <c r="AY1360" s="44">
        <f t="shared" si="741"/>
        <v>0</v>
      </c>
      <c r="AZ1360" s="44">
        <f t="shared" si="742"/>
        <v>0</v>
      </c>
      <c r="BA1360" s="44">
        <f t="shared" si="719"/>
        <v>0</v>
      </c>
      <c r="BB1360" s="44">
        <f t="shared" si="743"/>
        <v>0</v>
      </c>
      <c r="BC1360" s="44">
        <f t="shared" si="744"/>
        <v>0</v>
      </c>
      <c r="BD1360" s="44">
        <f t="shared" si="745"/>
        <v>2</v>
      </c>
      <c r="BE1360" s="45">
        <f t="shared" si="746"/>
        <v>2</v>
      </c>
      <c r="BF1360" s="46"/>
      <c r="BG1360" s="47">
        <f t="shared" si="747"/>
        <v>0</v>
      </c>
      <c r="BH1360" s="47">
        <f t="shared" si="748"/>
        <v>0</v>
      </c>
      <c r="BI1360" s="47">
        <f t="shared" si="749"/>
        <v>0</v>
      </c>
      <c r="BJ1360" s="48">
        <f t="shared" si="750"/>
        <v>0</v>
      </c>
      <c r="BK1360" s="48">
        <f t="shared" si="751"/>
        <v>0</v>
      </c>
      <c r="BL1360" s="48">
        <f t="shared" si="752"/>
        <v>2</v>
      </c>
    </row>
    <row r="1361" spans="1:64" s="2" customFormat="1" ht="30" customHeight="1">
      <c r="A1361" s="29" t="str">
        <f t="shared" si="723"/>
        <v>Д</v>
      </c>
      <c r="B1361" s="29" t="str">
        <f t="shared" si="724"/>
        <v>Б</v>
      </c>
      <c r="C1361" s="70" t="s">
        <v>241</v>
      </c>
      <c r="D1361" s="31" t="str">
        <f t="shared" si="725"/>
        <v>'02.03.01</v>
      </c>
      <c r="E1361" s="32" t="str">
        <f t="shared" si="726"/>
        <v>Математика и компьютерные науки</v>
      </c>
      <c r="F1361" s="33" t="s">
        <v>174</v>
      </c>
      <c r="G1361" s="33" t="s">
        <v>75</v>
      </c>
      <c r="H1361" s="34" t="s">
        <v>317</v>
      </c>
      <c r="I1361" s="34"/>
      <c r="J1361" s="35" t="s">
        <v>356</v>
      </c>
      <c r="K1361" s="36" t="s">
        <v>172</v>
      </c>
      <c r="L1361" s="36"/>
      <c r="M1361" s="37" t="s">
        <v>186</v>
      </c>
      <c r="N1361" s="36"/>
      <c r="O1361" s="36"/>
      <c r="P1361" s="36"/>
      <c r="Q1361" s="37" t="s">
        <v>177</v>
      </c>
      <c r="R1361" s="36"/>
      <c r="S1361" s="36"/>
      <c r="T1361" s="36"/>
      <c r="U1361" s="36"/>
      <c r="V1361" s="36"/>
      <c r="W1361" s="39" t="str">
        <f t="shared" si="727"/>
        <v>НКНбд</v>
      </c>
      <c r="X1361" s="36" t="s">
        <v>160</v>
      </c>
      <c r="Y1361" s="36"/>
      <c r="Z1361" s="36">
        <v>1</v>
      </c>
      <c r="AA1361" s="60">
        <f t="shared" si="728"/>
        <v>8</v>
      </c>
      <c r="AB1361" s="49">
        <v>1</v>
      </c>
      <c r="AC1361" s="68">
        <v>7</v>
      </c>
      <c r="AD1361" s="40">
        <f t="shared" si="720"/>
        <v>1</v>
      </c>
      <c r="AE1361" s="41">
        <f t="shared" si="721"/>
        <v>1</v>
      </c>
      <c r="AF1361" s="41">
        <f t="shared" si="722"/>
        <v>8</v>
      </c>
      <c r="AG1361" s="42" t="s">
        <v>93</v>
      </c>
      <c r="AH1361" s="37" t="s">
        <v>169</v>
      </c>
      <c r="AI1361" s="37"/>
      <c r="AJ1361" s="55" t="s">
        <v>170</v>
      </c>
      <c r="AK1361" s="37"/>
      <c r="AL1361" s="44">
        <f t="shared" si="729"/>
        <v>0</v>
      </c>
      <c r="AM1361" s="44">
        <f t="shared" si="730"/>
        <v>0</v>
      </c>
      <c r="AN1361" s="44">
        <f t="shared" si="731"/>
        <v>0</v>
      </c>
      <c r="AO1361" s="44">
        <f t="shared" si="732"/>
        <v>0</v>
      </c>
      <c r="AP1361" s="44">
        <f t="shared" si="733"/>
        <v>0</v>
      </c>
      <c r="AQ1361" s="44">
        <f t="shared" si="734"/>
        <v>0</v>
      </c>
      <c r="AR1361" s="44">
        <f t="shared" si="735"/>
        <v>0</v>
      </c>
      <c r="AS1361" s="44">
        <f t="shared" si="736"/>
        <v>0</v>
      </c>
      <c r="AT1361" s="44">
        <f t="shared" si="737"/>
        <v>0</v>
      </c>
      <c r="AU1361" s="44">
        <f t="shared" si="738"/>
        <v>0</v>
      </c>
      <c r="AV1361" s="44">
        <f>IF(M1361="ПП",РПП*AA1361*(U1361/1.5),IF(M1361="ВП",ВПр*AA1361*(U1361/1.5),IF(M1361="РПА",РПА*AA1361*(U1361/1.5),IF(M1361="КПА",кпа*AA1361*(U1361/1.5),0))))</f>
        <v>0</v>
      </c>
      <c r="AW1361" s="44">
        <f t="shared" si="739"/>
        <v>0</v>
      </c>
      <c r="AX1361" s="44">
        <f t="shared" si="740"/>
        <v>0</v>
      </c>
      <c r="AY1361" s="44">
        <f t="shared" si="741"/>
        <v>0</v>
      </c>
      <c r="AZ1361" s="44">
        <f t="shared" si="742"/>
        <v>0</v>
      </c>
      <c r="BA1361" s="44">
        <f t="shared" si="719"/>
        <v>0</v>
      </c>
      <c r="BB1361" s="44">
        <f t="shared" si="743"/>
        <v>0</v>
      </c>
      <c r="BC1361" s="44">
        <f t="shared" si="744"/>
        <v>0</v>
      </c>
      <c r="BD1361" s="44">
        <f t="shared" si="745"/>
        <v>2</v>
      </c>
      <c r="BE1361" s="45">
        <f t="shared" si="746"/>
        <v>2</v>
      </c>
      <c r="BF1361" s="46"/>
      <c r="BG1361" s="47">
        <f t="shared" si="747"/>
        <v>0</v>
      </c>
      <c r="BH1361" s="47">
        <f t="shared" si="748"/>
        <v>0</v>
      </c>
      <c r="BI1361" s="47">
        <f t="shared" si="749"/>
        <v>0</v>
      </c>
      <c r="BJ1361" s="48">
        <f t="shared" si="750"/>
        <v>0</v>
      </c>
      <c r="BK1361" s="48">
        <f t="shared" si="751"/>
        <v>0</v>
      </c>
      <c r="BL1361" s="48">
        <f t="shared" si="752"/>
        <v>2</v>
      </c>
    </row>
    <row r="1362" spans="1:64" s="2" customFormat="1" ht="30" customHeight="1">
      <c r="A1362" s="29" t="str">
        <f t="shared" si="723"/>
        <v>Д</v>
      </c>
      <c r="B1362" s="29" t="str">
        <f t="shared" si="724"/>
        <v>Б</v>
      </c>
      <c r="C1362" s="70" t="s">
        <v>241</v>
      </c>
      <c r="D1362" s="31" t="str">
        <f t="shared" si="725"/>
        <v>'02.03.01</v>
      </c>
      <c r="E1362" s="32" t="str">
        <f t="shared" si="726"/>
        <v>Математика и компьютерные науки</v>
      </c>
      <c r="F1362" s="33" t="s">
        <v>174</v>
      </c>
      <c r="G1362" s="33" t="s">
        <v>75</v>
      </c>
      <c r="H1362" s="34" t="s">
        <v>317</v>
      </c>
      <c r="I1362" s="34"/>
      <c r="J1362" s="35" t="s">
        <v>357</v>
      </c>
      <c r="K1362" s="36" t="s">
        <v>172</v>
      </c>
      <c r="L1362" s="36"/>
      <c r="M1362" s="37" t="s">
        <v>176</v>
      </c>
      <c r="N1362" s="36"/>
      <c r="O1362" s="36"/>
      <c r="P1362" s="36"/>
      <c r="Q1362" s="37"/>
      <c r="R1362" s="36"/>
      <c r="S1362" s="36"/>
      <c r="T1362" s="36"/>
      <c r="U1362" s="36"/>
      <c r="V1362" s="36"/>
      <c r="W1362" s="39" t="str">
        <f t="shared" si="727"/>
        <v>НКНбд</v>
      </c>
      <c r="X1362" s="36" t="s">
        <v>160</v>
      </c>
      <c r="Y1362" s="36"/>
      <c r="Z1362" s="36">
        <v>1</v>
      </c>
      <c r="AA1362" s="60">
        <f t="shared" si="728"/>
        <v>4</v>
      </c>
      <c r="AB1362" s="36">
        <v>1</v>
      </c>
      <c r="AC1362" s="36">
        <v>3</v>
      </c>
      <c r="AD1362" s="40">
        <f t="shared" si="720"/>
        <v>1</v>
      </c>
      <c r="AE1362" s="41">
        <f t="shared" si="721"/>
        <v>1</v>
      </c>
      <c r="AF1362" s="41">
        <f t="shared" si="722"/>
        <v>4</v>
      </c>
      <c r="AG1362" s="42" t="s">
        <v>93</v>
      </c>
      <c r="AH1362" s="37" t="s">
        <v>81</v>
      </c>
      <c r="AI1362" s="37" t="s">
        <v>94</v>
      </c>
      <c r="AJ1362" s="61" t="s">
        <v>341</v>
      </c>
      <c r="AK1362" s="37"/>
      <c r="AL1362" s="44">
        <f t="shared" si="729"/>
        <v>0</v>
      </c>
      <c r="AM1362" s="44">
        <f t="shared" si="730"/>
        <v>0</v>
      </c>
      <c r="AN1362" s="44">
        <f t="shared" si="731"/>
        <v>0</v>
      </c>
      <c r="AO1362" s="44">
        <f t="shared" si="732"/>
        <v>0</v>
      </c>
      <c r="AP1362" s="44">
        <f t="shared" si="733"/>
        <v>0</v>
      </c>
      <c r="AQ1362" s="44">
        <f t="shared" si="734"/>
        <v>0</v>
      </c>
      <c r="AR1362" s="44">
        <f t="shared" si="735"/>
        <v>0</v>
      </c>
      <c r="AS1362" s="44">
        <f t="shared" si="736"/>
        <v>0</v>
      </c>
      <c r="AT1362" s="44">
        <f t="shared" si="737"/>
        <v>0</v>
      </c>
      <c r="AU1362" s="44">
        <f t="shared" si="738"/>
        <v>0</v>
      </c>
      <c r="AV1362" s="44">
        <f>IF(M1362="ПП",РПП*AA1362*(U1362/1.5),IF(M1362="ВП",ВПр*AA1362*(U1362/1.5),IF(M1362="РПА",РПА*AA1362*(U1362/1.5),IF(M1362="КПА",кпа*AA1362*(U1362/1.5),0))))</f>
        <v>0</v>
      </c>
      <c r="AW1362" s="44">
        <f t="shared" si="739"/>
        <v>0</v>
      </c>
      <c r="AX1362" s="44">
        <f t="shared" si="740"/>
        <v>0</v>
      </c>
      <c r="AY1362" s="44">
        <f t="shared" si="741"/>
        <v>0</v>
      </c>
      <c r="AZ1362" s="44">
        <f t="shared" si="742"/>
        <v>0</v>
      </c>
      <c r="BA1362" s="44">
        <f t="shared" si="719"/>
        <v>0</v>
      </c>
      <c r="BB1362" s="44">
        <f t="shared" si="743"/>
        <v>110</v>
      </c>
      <c r="BC1362" s="44">
        <f t="shared" si="744"/>
        <v>0</v>
      </c>
      <c r="BD1362" s="44">
        <f t="shared" si="745"/>
        <v>0</v>
      </c>
      <c r="BE1362" s="45">
        <f t="shared" si="746"/>
        <v>110</v>
      </c>
      <c r="BF1362" s="46"/>
      <c r="BG1362" s="47">
        <f t="shared" si="747"/>
        <v>0</v>
      </c>
      <c r="BH1362" s="47">
        <f t="shared" si="748"/>
        <v>0</v>
      </c>
      <c r="BI1362" s="47">
        <f t="shared" si="749"/>
        <v>0</v>
      </c>
      <c r="BJ1362" s="48">
        <f t="shared" si="750"/>
        <v>0</v>
      </c>
      <c r="BK1362" s="48">
        <f t="shared" si="751"/>
        <v>0</v>
      </c>
      <c r="BL1362" s="48">
        <f t="shared" si="752"/>
        <v>110</v>
      </c>
    </row>
    <row r="1363" spans="1:64" s="2" customFormat="1" ht="30" customHeight="1">
      <c r="A1363" s="29" t="str">
        <f t="shared" si="723"/>
        <v>Д</v>
      </c>
      <c r="B1363" s="29" t="str">
        <f t="shared" si="724"/>
        <v>Б</v>
      </c>
      <c r="C1363" s="70" t="s">
        <v>241</v>
      </c>
      <c r="D1363" s="31" t="str">
        <f t="shared" si="725"/>
        <v>'02.03.01</v>
      </c>
      <c r="E1363" s="32" t="str">
        <f t="shared" si="726"/>
        <v>Математика и компьютерные науки</v>
      </c>
      <c r="F1363" s="33" t="s">
        <v>174</v>
      </c>
      <c r="G1363" s="33" t="s">
        <v>75</v>
      </c>
      <c r="H1363" s="34" t="s">
        <v>317</v>
      </c>
      <c r="I1363" s="34"/>
      <c r="J1363" s="35" t="s">
        <v>357</v>
      </c>
      <c r="K1363" s="36" t="s">
        <v>172</v>
      </c>
      <c r="L1363" s="36"/>
      <c r="M1363" s="37" t="s">
        <v>176</v>
      </c>
      <c r="N1363" s="36"/>
      <c r="O1363" s="36"/>
      <c r="P1363" s="36"/>
      <c r="Q1363" s="37"/>
      <c r="R1363" s="36"/>
      <c r="S1363" s="36"/>
      <c r="T1363" s="36"/>
      <c r="U1363" s="36"/>
      <c r="V1363" s="36"/>
      <c r="W1363" s="39" t="str">
        <f t="shared" si="727"/>
        <v>НКНбд</v>
      </c>
      <c r="X1363" s="36" t="s">
        <v>160</v>
      </c>
      <c r="Y1363" s="36"/>
      <c r="Z1363" s="36">
        <v>1</v>
      </c>
      <c r="AA1363" s="60">
        <f t="shared" si="728"/>
        <v>2</v>
      </c>
      <c r="AB1363" s="36"/>
      <c r="AC1363" s="36">
        <v>2</v>
      </c>
      <c r="AD1363" s="40">
        <f t="shared" si="720"/>
        <v>1</v>
      </c>
      <c r="AE1363" s="41">
        <f t="shared" si="721"/>
        <v>1</v>
      </c>
      <c r="AF1363" s="41">
        <f t="shared" si="722"/>
        <v>2</v>
      </c>
      <c r="AG1363" s="42" t="s">
        <v>93</v>
      </c>
      <c r="AH1363" s="37" t="s">
        <v>81</v>
      </c>
      <c r="AI1363" s="37" t="s">
        <v>94</v>
      </c>
      <c r="AJ1363" s="61" t="s">
        <v>358</v>
      </c>
      <c r="AK1363" s="37"/>
      <c r="AL1363" s="44">
        <f t="shared" si="729"/>
        <v>0</v>
      </c>
      <c r="AM1363" s="44">
        <f t="shared" si="730"/>
        <v>0</v>
      </c>
      <c r="AN1363" s="44">
        <f t="shared" si="731"/>
        <v>0</v>
      </c>
      <c r="AO1363" s="44">
        <f t="shared" si="732"/>
        <v>0</v>
      </c>
      <c r="AP1363" s="44">
        <f t="shared" si="733"/>
        <v>0</v>
      </c>
      <c r="AQ1363" s="44">
        <f t="shared" si="734"/>
        <v>0</v>
      </c>
      <c r="AR1363" s="44">
        <f t="shared" si="735"/>
        <v>0</v>
      </c>
      <c r="AS1363" s="44">
        <f t="shared" si="736"/>
        <v>0</v>
      </c>
      <c r="AT1363" s="44">
        <f t="shared" si="737"/>
        <v>0</v>
      </c>
      <c r="AU1363" s="44">
        <f t="shared" si="738"/>
        <v>0</v>
      </c>
      <c r="AV1363" s="44">
        <f>IF(M1363="ПП",РПП*AA1363*(U1363/1.5),IF(M1363="ВП",ВПр*AA1363*(U1363/1.5),IF(M1363="РПА",РПА*AA1363*(U1363/1.5),IF(M1363="КПА",кпа*AA1363*(U1363/1.5),0))))</f>
        <v>0</v>
      </c>
      <c r="AW1363" s="44">
        <f t="shared" si="739"/>
        <v>0</v>
      </c>
      <c r="AX1363" s="44">
        <f t="shared" si="740"/>
        <v>0</v>
      </c>
      <c r="AY1363" s="44">
        <f t="shared" si="741"/>
        <v>0</v>
      </c>
      <c r="AZ1363" s="44">
        <f t="shared" si="742"/>
        <v>0</v>
      </c>
      <c r="BA1363" s="44">
        <f t="shared" si="719"/>
        <v>0</v>
      </c>
      <c r="BB1363" s="44">
        <f t="shared" si="743"/>
        <v>60</v>
      </c>
      <c r="BC1363" s="44">
        <f t="shared" si="744"/>
        <v>0</v>
      </c>
      <c r="BD1363" s="44">
        <f t="shared" si="745"/>
        <v>0</v>
      </c>
      <c r="BE1363" s="45">
        <f t="shared" si="746"/>
        <v>60</v>
      </c>
      <c r="BF1363" s="46"/>
      <c r="BG1363" s="47">
        <f t="shared" si="747"/>
        <v>0</v>
      </c>
      <c r="BH1363" s="47">
        <f t="shared" si="748"/>
        <v>0</v>
      </c>
      <c r="BI1363" s="47">
        <f t="shared" si="749"/>
        <v>0</v>
      </c>
      <c r="BJ1363" s="48">
        <f t="shared" si="750"/>
        <v>0</v>
      </c>
      <c r="BK1363" s="48">
        <f t="shared" si="751"/>
        <v>0</v>
      </c>
      <c r="BL1363" s="48">
        <f t="shared" si="752"/>
        <v>60</v>
      </c>
    </row>
    <row r="1364" spans="1:64" s="2" customFormat="1" ht="30" customHeight="1">
      <c r="A1364" s="29" t="str">
        <f t="shared" si="723"/>
        <v>Д</v>
      </c>
      <c r="B1364" s="29" t="str">
        <f t="shared" si="724"/>
        <v>Б</v>
      </c>
      <c r="C1364" s="70" t="s">
        <v>241</v>
      </c>
      <c r="D1364" s="31" t="str">
        <f t="shared" si="725"/>
        <v>'02.03.01</v>
      </c>
      <c r="E1364" s="32" t="str">
        <f t="shared" si="726"/>
        <v>Математика и компьютерные науки</v>
      </c>
      <c r="F1364" s="33" t="s">
        <v>174</v>
      </c>
      <c r="G1364" s="33" t="s">
        <v>75</v>
      </c>
      <c r="H1364" s="34" t="s">
        <v>317</v>
      </c>
      <c r="I1364" s="34"/>
      <c r="J1364" s="35" t="s">
        <v>357</v>
      </c>
      <c r="K1364" s="36" t="s">
        <v>172</v>
      </c>
      <c r="L1364" s="36"/>
      <c r="M1364" s="37" t="s">
        <v>176</v>
      </c>
      <c r="N1364" s="36"/>
      <c r="O1364" s="36"/>
      <c r="P1364" s="36"/>
      <c r="Q1364" s="37"/>
      <c r="R1364" s="36"/>
      <c r="S1364" s="36"/>
      <c r="T1364" s="36"/>
      <c r="U1364" s="36"/>
      <c r="V1364" s="36"/>
      <c r="W1364" s="39" t="str">
        <f t="shared" si="727"/>
        <v>НКНбд</v>
      </c>
      <c r="X1364" s="36" t="s">
        <v>160</v>
      </c>
      <c r="Y1364" s="36"/>
      <c r="Z1364" s="36">
        <v>1</v>
      </c>
      <c r="AA1364" s="60">
        <f t="shared" si="728"/>
        <v>2</v>
      </c>
      <c r="AB1364" s="36"/>
      <c r="AC1364" s="36">
        <v>2</v>
      </c>
      <c r="AD1364" s="40">
        <f t="shared" si="720"/>
        <v>1</v>
      </c>
      <c r="AE1364" s="41">
        <f t="shared" si="721"/>
        <v>1</v>
      </c>
      <c r="AF1364" s="41">
        <f t="shared" si="722"/>
        <v>2</v>
      </c>
      <c r="AG1364" s="42" t="s">
        <v>93</v>
      </c>
      <c r="AH1364" s="37" t="s">
        <v>81</v>
      </c>
      <c r="AI1364" s="37" t="s">
        <v>94</v>
      </c>
      <c r="AJ1364" s="61" t="s">
        <v>320</v>
      </c>
      <c r="AK1364" s="37"/>
      <c r="AL1364" s="44">
        <f t="shared" si="729"/>
        <v>0</v>
      </c>
      <c r="AM1364" s="44">
        <f t="shared" si="730"/>
        <v>0</v>
      </c>
      <c r="AN1364" s="44">
        <f t="shared" si="731"/>
        <v>0</v>
      </c>
      <c r="AO1364" s="44">
        <f t="shared" si="732"/>
        <v>0</v>
      </c>
      <c r="AP1364" s="44">
        <f t="shared" si="733"/>
        <v>0</v>
      </c>
      <c r="AQ1364" s="44">
        <f t="shared" si="734"/>
        <v>0</v>
      </c>
      <c r="AR1364" s="44">
        <f t="shared" si="735"/>
        <v>0</v>
      </c>
      <c r="AS1364" s="44">
        <f t="shared" si="736"/>
        <v>0</v>
      </c>
      <c r="AT1364" s="44">
        <f t="shared" si="737"/>
        <v>0</v>
      </c>
      <c r="AU1364" s="44">
        <f t="shared" si="738"/>
        <v>0</v>
      </c>
      <c r="AV1364" s="44">
        <f>IF(M1364="ПП",РПП*AA1364*(U1364/1.5),IF(M1364="ВП",ВПр*AA1364*(U1364/1.5),IF(M1364="РПА",РПА*AA1364*(U1364/1.5),IF(M1364="КПА",кпа*AA1364*(U1364/1.5),0))))</f>
        <v>0</v>
      </c>
      <c r="AW1364" s="44">
        <f t="shared" si="739"/>
        <v>0</v>
      </c>
      <c r="AX1364" s="44">
        <f t="shared" si="740"/>
        <v>0</v>
      </c>
      <c r="AY1364" s="44">
        <f t="shared" si="741"/>
        <v>0</v>
      </c>
      <c r="AZ1364" s="44">
        <f t="shared" si="742"/>
        <v>0</v>
      </c>
      <c r="BA1364" s="44">
        <f t="shared" si="719"/>
        <v>0</v>
      </c>
      <c r="BB1364" s="44">
        <f t="shared" si="743"/>
        <v>60</v>
      </c>
      <c r="BC1364" s="44">
        <f t="shared" si="744"/>
        <v>0</v>
      </c>
      <c r="BD1364" s="44">
        <f t="shared" si="745"/>
        <v>0</v>
      </c>
      <c r="BE1364" s="45">
        <f t="shared" si="746"/>
        <v>60</v>
      </c>
      <c r="BF1364" s="46"/>
      <c r="BG1364" s="47">
        <f t="shared" si="747"/>
        <v>0</v>
      </c>
      <c r="BH1364" s="47">
        <f t="shared" si="748"/>
        <v>0</v>
      </c>
      <c r="BI1364" s="47">
        <f t="shared" si="749"/>
        <v>0</v>
      </c>
      <c r="BJ1364" s="48">
        <f t="shared" si="750"/>
        <v>0</v>
      </c>
      <c r="BK1364" s="48">
        <f t="shared" si="751"/>
        <v>0</v>
      </c>
      <c r="BL1364" s="48">
        <f t="shared" si="752"/>
        <v>60</v>
      </c>
    </row>
    <row r="1365" spans="1:64" s="2" customFormat="1" ht="30" customHeight="1">
      <c r="A1365" s="29" t="str">
        <f t="shared" si="723"/>
        <v>Д</v>
      </c>
      <c r="B1365" s="29" t="str">
        <f t="shared" si="724"/>
        <v>Б</v>
      </c>
      <c r="C1365" s="70" t="s">
        <v>241</v>
      </c>
      <c r="D1365" s="31" t="str">
        <f t="shared" si="725"/>
        <v>'02.03.01</v>
      </c>
      <c r="E1365" s="32" t="str">
        <f t="shared" si="726"/>
        <v>Математика и компьютерные науки</v>
      </c>
      <c r="F1365" s="33" t="s">
        <v>174</v>
      </c>
      <c r="G1365" s="33" t="s">
        <v>75</v>
      </c>
      <c r="H1365" s="34" t="s">
        <v>317</v>
      </c>
      <c r="I1365" s="34"/>
      <c r="J1365" s="35" t="s">
        <v>47</v>
      </c>
      <c r="K1365" s="36" t="s">
        <v>172</v>
      </c>
      <c r="L1365" s="36"/>
      <c r="M1365" s="37" t="s">
        <v>178</v>
      </c>
      <c r="N1365" s="36"/>
      <c r="O1365" s="36"/>
      <c r="P1365" s="36"/>
      <c r="Q1365" s="37"/>
      <c r="R1365" s="36"/>
      <c r="S1365" s="36"/>
      <c r="T1365" s="36"/>
      <c r="U1365" s="36"/>
      <c r="V1365" s="36"/>
      <c r="W1365" s="39" t="str">
        <f t="shared" si="727"/>
        <v>НКНбд</v>
      </c>
      <c r="X1365" s="36" t="s">
        <v>160</v>
      </c>
      <c r="Y1365" s="36"/>
      <c r="Z1365" s="36">
        <v>1</v>
      </c>
      <c r="AA1365" s="60">
        <f t="shared" si="728"/>
        <v>4</v>
      </c>
      <c r="AB1365" s="36">
        <v>1</v>
      </c>
      <c r="AC1365" s="36">
        <v>3</v>
      </c>
      <c r="AD1365" s="40">
        <f t="shared" si="720"/>
        <v>1</v>
      </c>
      <c r="AE1365" s="41">
        <f t="shared" si="721"/>
        <v>1</v>
      </c>
      <c r="AF1365" s="41">
        <f t="shared" si="722"/>
        <v>4</v>
      </c>
      <c r="AG1365" s="42" t="s">
        <v>93</v>
      </c>
      <c r="AH1365" s="37" t="s">
        <v>81</v>
      </c>
      <c r="AI1365" s="37" t="s">
        <v>94</v>
      </c>
      <c r="AJ1365" s="61" t="s">
        <v>341</v>
      </c>
      <c r="AK1365" s="37"/>
      <c r="AL1365" s="44">
        <f t="shared" si="729"/>
        <v>0</v>
      </c>
      <c r="AM1365" s="44">
        <f t="shared" si="730"/>
        <v>0</v>
      </c>
      <c r="AN1365" s="44">
        <f t="shared" si="731"/>
        <v>0</v>
      </c>
      <c r="AO1365" s="44">
        <f t="shared" si="732"/>
        <v>0</v>
      </c>
      <c r="AP1365" s="44">
        <f t="shared" si="733"/>
        <v>0</v>
      </c>
      <c r="AQ1365" s="44">
        <f t="shared" si="734"/>
        <v>0</v>
      </c>
      <c r="AR1365" s="44">
        <f t="shared" si="735"/>
        <v>0</v>
      </c>
      <c r="AS1365" s="44">
        <f t="shared" si="736"/>
        <v>0</v>
      </c>
      <c r="AT1365" s="44">
        <f t="shared" si="737"/>
        <v>0</v>
      </c>
      <c r="AU1365" s="44">
        <f t="shared" si="738"/>
        <v>0</v>
      </c>
      <c r="AV1365" s="44">
        <f>IF(M1365="ПП",РПП*AA1365*(U1365/1.5),IF(M1365="ВП",ВПр*AA1365*(U1365/1.5),IF(M1365="РПА",РПА*AA1365*(U1365/1.5),IF(M1365="КПА",кпа*AA1365*(U1365/1.5),0))))</f>
        <v>0</v>
      </c>
      <c r="AW1365" s="44">
        <f t="shared" si="739"/>
        <v>0</v>
      </c>
      <c r="AX1365" s="44">
        <f t="shared" si="740"/>
        <v>0</v>
      </c>
      <c r="AY1365" s="44">
        <f t="shared" si="741"/>
        <v>0</v>
      </c>
      <c r="AZ1365" s="44">
        <f t="shared" si="742"/>
        <v>0</v>
      </c>
      <c r="BA1365" s="44">
        <f t="shared" si="719"/>
        <v>0</v>
      </c>
      <c r="BB1365" s="44">
        <f t="shared" si="743"/>
        <v>0</v>
      </c>
      <c r="BC1365" s="44">
        <f t="shared" si="744"/>
        <v>8</v>
      </c>
      <c r="BD1365" s="44">
        <f t="shared" si="745"/>
        <v>0</v>
      </c>
      <c r="BE1365" s="45">
        <f t="shared" si="746"/>
        <v>8</v>
      </c>
      <c r="BF1365" s="46"/>
      <c r="BG1365" s="47">
        <f t="shared" si="747"/>
        <v>0</v>
      </c>
      <c r="BH1365" s="47">
        <f t="shared" si="748"/>
        <v>0</v>
      </c>
      <c r="BI1365" s="47">
        <f t="shared" si="749"/>
        <v>0</v>
      </c>
      <c r="BJ1365" s="48">
        <f t="shared" si="750"/>
        <v>0</v>
      </c>
      <c r="BK1365" s="48">
        <f t="shared" si="751"/>
        <v>0</v>
      </c>
      <c r="BL1365" s="48">
        <f t="shared" si="752"/>
        <v>8</v>
      </c>
    </row>
    <row r="1366" spans="1:64" s="2" customFormat="1" ht="30" customHeight="1">
      <c r="A1366" s="29" t="str">
        <f t="shared" si="723"/>
        <v>Д</v>
      </c>
      <c r="B1366" s="29" t="str">
        <f t="shared" si="724"/>
        <v>Б</v>
      </c>
      <c r="C1366" s="70" t="s">
        <v>241</v>
      </c>
      <c r="D1366" s="31" t="str">
        <f t="shared" si="725"/>
        <v>'02.03.01</v>
      </c>
      <c r="E1366" s="32" t="str">
        <f t="shared" si="726"/>
        <v>Математика и компьютерные науки</v>
      </c>
      <c r="F1366" s="33" t="s">
        <v>174</v>
      </c>
      <c r="G1366" s="33" t="s">
        <v>75</v>
      </c>
      <c r="H1366" s="34" t="s">
        <v>317</v>
      </c>
      <c r="I1366" s="34"/>
      <c r="J1366" s="35" t="s">
        <v>47</v>
      </c>
      <c r="K1366" s="36" t="s">
        <v>172</v>
      </c>
      <c r="L1366" s="36"/>
      <c r="M1366" s="37" t="s">
        <v>178</v>
      </c>
      <c r="N1366" s="36"/>
      <c r="O1366" s="36"/>
      <c r="P1366" s="36"/>
      <c r="Q1366" s="37"/>
      <c r="R1366" s="36"/>
      <c r="S1366" s="36"/>
      <c r="T1366" s="36"/>
      <c r="U1366" s="36"/>
      <c r="V1366" s="36"/>
      <c r="W1366" s="39" t="str">
        <f t="shared" si="727"/>
        <v>НКНбд</v>
      </c>
      <c r="X1366" s="36" t="s">
        <v>160</v>
      </c>
      <c r="Y1366" s="36"/>
      <c r="Z1366" s="36">
        <v>1</v>
      </c>
      <c r="AA1366" s="60">
        <f t="shared" si="728"/>
        <v>2</v>
      </c>
      <c r="AB1366" s="36"/>
      <c r="AC1366" s="36">
        <v>2</v>
      </c>
      <c r="AD1366" s="40">
        <f t="shared" si="720"/>
        <v>1</v>
      </c>
      <c r="AE1366" s="41">
        <f t="shared" si="721"/>
        <v>1</v>
      </c>
      <c r="AF1366" s="41">
        <f t="shared" si="722"/>
        <v>2</v>
      </c>
      <c r="AG1366" s="42" t="s">
        <v>93</v>
      </c>
      <c r="AH1366" s="37" t="s">
        <v>81</v>
      </c>
      <c r="AI1366" s="37" t="s">
        <v>94</v>
      </c>
      <c r="AJ1366" s="61" t="s">
        <v>358</v>
      </c>
      <c r="AK1366" s="37"/>
      <c r="AL1366" s="44">
        <f t="shared" si="729"/>
        <v>0</v>
      </c>
      <c r="AM1366" s="44">
        <f t="shared" si="730"/>
        <v>0</v>
      </c>
      <c r="AN1366" s="44">
        <f t="shared" si="731"/>
        <v>0</v>
      </c>
      <c r="AO1366" s="44">
        <f t="shared" si="732"/>
        <v>0</v>
      </c>
      <c r="AP1366" s="44">
        <f t="shared" si="733"/>
        <v>0</v>
      </c>
      <c r="AQ1366" s="44">
        <f t="shared" si="734"/>
        <v>0</v>
      </c>
      <c r="AR1366" s="44">
        <f t="shared" si="735"/>
        <v>0</v>
      </c>
      <c r="AS1366" s="44">
        <f t="shared" si="736"/>
        <v>0</v>
      </c>
      <c r="AT1366" s="44">
        <f t="shared" si="737"/>
        <v>0</v>
      </c>
      <c r="AU1366" s="44">
        <f t="shared" si="738"/>
        <v>0</v>
      </c>
      <c r="AV1366" s="44">
        <f>IF(M1366="ПП",РПП*AA1366*(U1366/1.5),IF(M1366="ВП",ВПр*AA1366*(U1366/1.5),IF(M1366="РПА",РПА*AA1366*(U1366/1.5),IF(M1366="КПА",кпа*AA1366*(U1366/1.5),0))))</f>
        <v>0</v>
      </c>
      <c r="AW1366" s="44">
        <f t="shared" si="739"/>
        <v>0</v>
      </c>
      <c r="AX1366" s="44">
        <f t="shared" si="740"/>
        <v>0</v>
      </c>
      <c r="AY1366" s="44">
        <f t="shared" si="741"/>
        <v>0</v>
      </c>
      <c r="AZ1366" s="44">
        <f t="shared" si="742"/>
        <v>0</v>
      </c>
      <c r="BA1366" s="44">
        <f t="shared" si="719"/>
        <v>0</v>
      </c>
      <c r="BB1366" s="44">
        <f t="shared" si="743"/>
        <v>0</v>
      </c>
      <c r="BC1366" s="44">
        <f t="shared" si="744"/>
        <v>4</v>
      </c>
      <c r="BD1366" s="44">
        <f t="shared" si="745"/>
        <v>0</v>
      </c>
      <c r="BE1366" s="45">
        <f t="shared" si="746"/>
        <v>4</v>
      </c>
      <c r="BF1366" s="46"/>
      <c r="BG1366" s="47">
        <f t="shared" si="747"/>
        <v>0</v>
      </c>
      <c r="BH1366" s="47">
        <f t="shared" si="748"/>
        <v>0</v>
      </c>
      <c r="BI1366" s="47">
        <f t="shared" si="749"/>
        <v>0</v>
      </c>
      <c r="BJ1366" s="48">
        <f t="shared" si="750"/>
        <v>0</v>
      </c>
      <c r="BK1366" s="48">
        <f t="shared" si="751"/>
        <v>0</v>
      </c>
      <c r="BL1366" s="48">
        <f t="shared" si="752"/>
        <v>4</v>
      </c>
    </row>
    <row r="1367" spans="1:64" s="2" customFormat="1" ht="30" customHeight="1">
      <c r="A1367" s="29" t="str">
        <f t="shared" si="723"/>
        <v>Д</v>
      </c>
      <c r="B1367" s="29" t="str">
        <f t="shared" si="724"/>
        <v>Б</v>
      </c>
      <c r="C1367" s="70" t="s">
        <v>241</v>
      </c>
      <c r="D1367" s="31" t="str">
        <f t="shared" si="725"/>
        <v>'02.03.01</v>
      </c>
      <c r="E1367" s="32" t="str">
        <f t="shared" si="726"/>
        <v>Математика и компьютерные науки</v>
      </c>
      <c r="F1367" s="33" t="s">
        <v>174</v>
      </c>
      <c r="G1367" s="33" t="s">
        <v>75</v>
      </c>
      <c r="H1367" s="34" t="s">
        <v>317</v>
      </c>
      <c r="I1367" s="34"/>
      <c r="J1367" s="35" t="s">
        <v>47</v>
      </c>
      <c r="K1367" s="36" t="s">
        <v>172</v>
      </c>
      <c r="L1367" s="36"/>
      <c r="M1367" s="37" t="s">
        <v>178</v>
      </c>
      <c r="N1367" s="36"/>
      <c r="O1367" s="36"/>
      <c r="P1367" s="36"/>
      <c r="Q1367" s="37"/>
      <c r="R1367" s="36"/>
      <c r="S1367" s="36"/>
      <c r="T1367" s="36"/>
      <c r="U1367" s="36"/>
      <c r="V1367" s="36"/>
      <c r="W1367" s="39" t="str">
        <f t="shared" si="727"/>
        <v>НКНбд</v>
      </c>
      <c r="X1367" s="36" t="s">
        <v>160</v>
      </c>
      <c r="Y1367" s="36"/>
      <c r="Z1367" s="36">
        <v>1</v>
      </c>
      <c r="AA1367" s="60">
        <f t="shared" si="728"/>
        <v>2</v>
      </c>
      <c r="AB1367" s="36"/>
      <c r="AC1367" s="36">
        <v>2</v>
      </c>
      <c r="AD1367" s="40">
        <f t="shared" si="720"/>
        <v>1</v>
      </c>
      <c r="AE1367" s="41">
        <f t="shared" si="721"/>
        <v>1</v>
      </c>
      <c r="AF1367" s="41">
        <f t="shared" si="722"/>
        <v>2</v>
      </c>
      <c r="AG1367" s="42" t="s">
        <v>93</v>
      </c>
      <c r="AH1367" s="37" t="s">
        <v>81</v>
      </c>
      <c r="AI1367" s="37" t="s">
        <v>94</v>
      </c>
      <c r="AJ1367" s="61" t="s">
        <v>320</v>
      </c>
      <c r="AK1367" s="37"/>
      <c r="AL1367" s="44">
        <f t="shared" si="729"/>
        <v>0</v>
      </c>
      <c r="AM1367" s="44">
        <f t="shared" si="730"/>
        <v>0</v>
      </c>
      <c r="AN1367" s="44">
        <f t="shared" si="731"/>
        <v>0</v>
      </c>
      <c r="AO1367" s="44">
        <f t="shared" si="732"/>
        <v>0</v>
      </c>
      <c r="AP1367" s="44">
        <f t="shared" si="733"/>
        <v>0</v>
      </c>
      <c r="AQ1367" s="44">
        <f t="shared" si="734"/>
        <v>0</v>
      </c>
      <c r="AR1367" s="44">
        <f t="shared" si="735"/>
        <v>0</v>
      </c>
      <c r="AS1367" s="44">
        <f t="shared" si="736"/>
        <v>0</v>
      </c>
      <c r="AT1367" s="44">
        <f t="shared" si="737"/>
        <v>0</v>
      </c>
      <c r="AU1367" s="44">
        <f t="shared" si="738"/>
        <v>0</v>
      </c>
      <c r="AV1367" s="44">
        <f>IF(M1367="ПП",РПП*AA1367*(U1367/1.5),IF(M1367="ВП",ВПр*AA1367*(U1367/1.5),IF(M1367="РПА",РПА*AA1367*(U1367/1.5),IF(M1367="КПА",кпа*AA1367*(U1367/1.5),0))))</f>
        <v>0</v>
      </c>
      <c r="AW1367" s="44">
        <f t="shared" si="739"/>
        <v>0</v>
      </c>
      <c r="AX1367" s="44">
        <f t="shared" si="740"/>
        <v>0</v>
      </c>
      <c r="AY1367" s="44">
        <f t="shared" si="741"/>
        <v>0</v>
      </c>
      <c r="AZ1367" s="44">
        <f t="shared" si="742"/>
        <v>0</v>
      </c>
      <c r="BA1367" s="44">
        <f t="shared" si="719"/>
        <v>0</v>
      </c>
      <c r="BB1367" s="44">
        <f t="shared" si="743"/>
        <v>0</v>
      </c>
      <c r="BC1367" s="44">
        <f t="shared" si="744"/>
        <v>4</v>
      </c>
      <c r="BD1367" s="44">
        <f t="shared" si="745"/>
        <v>0</v>
      </c>
      <c r="BE1367" s="45">
        <f t="shared" si="746"/>
        <v>4</v>
      </c>
      <c r="BF1367" s="46"/>
      <c r="BG1367" s="47">
        <f t="shared" si="747"/>
        <v>0</v>
      </c>
      <c r="BH1367" s="47">
        <f t="shared" si="748"/>
        <v>0</v>
      </c>
      <c r="BI1367" s="47">
        <f t="shared" si="749"/>
        <v>0</v>
      </c>
      <c r="BJ1367" s="48">
        <f t="shared" si="750"/>
        <v>0</v>
      </c>
      <c r="BK1367" s="48">
        <f t="shared" si="751"/>
        <v>0</v>
      </c>
      <c r="BL1367" s="48">
        <f t="shared" si="752"/>
        <v>4</v>
      </c>
    </row>
    <row r="1368" spans="1:64" s="2" customFormat="1" ht="30" customHeight="1">
      <c r="A1368" s="29" t="str">
        <f t="shared" si="723"/>
        <v>Д</v>
      </c>
      <c r="B1368" s="29" t="str">
        <f t="shared" si="724"/>
        <v>Б</v>
      </c>
      <c r="C1368" s="59" t="s">
        <v>193</v>
      </c>
      <c r="D1368" s="31" t="str">
        <f t="shared" si="725"/>
        <v>'09.03.03</v>
      </c>
      <c r="E1368" s="32" t="str">
        <f t="shared" si="726"/>
        <v>Прикладная информатика</v>
      </c>
      <c r="F1368" s="33" t="s">
        <v>74</v>
      </c>
      <c r="G1368" s="33" t="s">
        <v>75</v>
      </c>
      <c r="H1368" s="34" t="s">
        <v>317</v>
      </c>
      <c r="I1368" s="34"/>
      <c r="J1368" s="35" t="s">
        <v>318</v>
      </c>
      <c r="K1368" s="36">
        <v>1</v>
      </c>
      <c r="L1368" s="36">
        <v>18</v>
      </c>
      <c r="M1368" s="37" t="s">
        <v>78</v>
      </c>
      <c r="N1368" s="36">
        <v>1</v>
      </c>
      <c r="O1368" s="36"/>
      <c r="P1368" s="36"/>
      <c r="Q1368" s="37"/>
      <c r="R1368" s="36"/>
      <c r="S1368" s="36"/>
      <c r="T1368" s="36"/>
      <c r="U1368" s="36"/>
      <c r="V1368" s="36"/>
      <c r="W1368" s="39" t="str">
        <f t="shared" si="727"/>
        <v>НПИбд</v>
      </c>
      <c r="X1368" s="36" t="s">
        <v>375</v>
      </c>
      <c r="Y1368" s="36">
        <v>4</v>
      </c>
      <c r="Z1368" s="36">
        <v>2</v>
      </c>
      <c r="AA1368" s="60">
        <f t="shared" si="728"/>
        <v>50</v>
      </c>
      <c r="AB1368" s="36">
        <v>40</v>
      </c>
      <c r="AC1368" s="36">
        <v>10</v>
      </c>
      <c r="AD1368" s="40">
        <f t="shared" si="720"/>
        <v>50</v>
      </c>
      <c r="AE1368" s="41">
        <f t="shared" si="721"/>
        <v>1</v>
      </c>
      <c r="AF1368" s="41">
        <f t="shared" si="722"/>
        <v>1</v>
      </c>
      <c r="AG1368" s="42" t="s">
        <v>93</v>
      </c>
      <c r="AH1368" s="37" t="s">
        <v>81</v>
      </c>
      <c r="AI1368" s="37" t="s">
        <v>94</v>
      </c>
      <c r="AJ1368" s="61" t="s">
        <v>320</v>
      </c>
      <c r="AK1368" s="37"/>
      <c r="AL1368" s="44">
        <f t="shared" si="729"/>
        <v>18</v>
      </c>
      <c r="AM1368" s="44">
        <f t="shared" si="730"/>
        <v>0</v>
      </c>
      <c r="AN1368" s="44">
        <f t="shared" si="731"/>
        <v>0</v>
      </c>
      <c r="AO1368" s="44">
        <f t="shared" si="732"/>
        <v>0</v>
      </c>
      <c r="AP1368" s="44">
        <f t="shared" si="733"/>
        <v>0</v>
      </c>
      <c r="AQ1368" s="44">
        <f t="shared" si="734"/>
        <v>0</v>
      </c>
      <c r="AR1368" s="44">
        <f t="shared" si="735"/>
        <v>1.8</v>
      </c>
      <c r="AS1368" s="44">
        <f t="shared" si="736"/>
        <v>0</v>
      </c>
      <c r="AT1368" s="44">
        <f t="shared" si="737"/>
        <v>0</v>
      </c>
      <c r="AU1368" s="44">
        <f t="shared" si="738"/>
        <v>0</v>
      </c>
      <c r="AV1368" s="44">
        <f>IF(M1368="ПП",РПП*AA1368*(U1368/1.5),IF(M1368="ВП",ВПр*AA1368*(U1368/1.5),IF(M1368="РПА",РПА*AA1368*(U1368/1.5),IF(M1368="КПА",кпа*AA1368*(U1368/1.5),0))))</f>
        <v>0</v>
      </c>
      <c r="AW1368" s="44">
        <f t="shared" si="739"/>
        <v>0</v>
      </c>
      <c r="AX1368" s="44">
        <f t="shared" si="740"/>
        <v>0</v>
      </c>
      <c r="AY1368" s="44">
        <f t="shared" si="741"/>
        <v>0</v>
      </c>
      <c r="AZ1368" s="44">
        <f t="shared" si="742"/>
        <v>0</v>
      </c>
      <c r="BA1368" s="44">
        <f t="shared" si="719"/>
        <v>0</v>
      </c>
      <c r="BB1368" s="44">
        <f t="shared" si="743"/>
        <v>0</v>
      </c>
      <c r="BC1368" s="44">
        <f t="shared" si="744"/>
        <v>0</v>
      </c>
      <c r="BD1368" s="44">
        <f t="shared" si="745"/>
        <v>0</v>
      </c>
      <c r="BE1368" s="45">
        <f t="shared" si="746"/>
        <v>19.8</v>
      </c>
      <c r="BF1368" s="46"/>
      <c r="BG1368" s="47">
        <f t="shared" si="747"/>
        <v>18</v>
      </c>
      <c r="BH1368" s="47">
        <f t="shared" si="748"/>
        <v>0.5</v>
      </c>
      <c r="BI1368" s="47">
        <f t="shared" si="749"/>
        <v>1.8</v>
      </c>
      <c r="BJ1368" s="48">
        <f t="shared" si="750"/>
        <v>0</v>
      </c>
      <c r="BK1368" s="48">
        <f t="shared" si="751"/>
        <v>0</v>
      </c>
      <c r="BL1368" s="48">
        <f t="shared" si="752"/>
        <v>0</v>
      </c>
    </row>
    <row r="1369" spans="1:64" s="2" customFormat="1" ht="30" customHeight="1">
      <c r="A1369" s="29" t="str">
        <f t="shared" si="723"/>
        <v>Д</v>
      </c>
      <c r="B1369" s="29" t="str">
        <f t="shared" si="724"/>
        <v>Б</v>
      </c>
      <c r="C1369" s="59" t="s">
        <v>193</v>
      </c>
      <c r="D1369" s="31" t="str">
        <f t="shared" si="725"/>
        <v>'09.03.03</v>
      </c>
      <c r="E1369" s="32" t="str">
        <f t="shared" si="726"/>
        <v>Прикладная информатика</v>
      </c>
      <c r="F1369" s="33" t="s">
        <v>74</v>
      </c>
      <c r="G1369" s="33" t="s">
        <v>75</v>
      </c>
      <c r="H1369" s="34" t="s">
        <v>317</v>
      </c>
      <c r="I1369" s="34"/>
      <c r="J1369" s="35" t="s">
        <v>318</v>
      </c>
      <c r="K1369" s="36">
        <v>1</v>
      </c>
      <c r="L1369" s="36">
        <v>18</v>
      </c>
      <c r="M1369" s="37" t="s">
        <v>108</v>
      </c>
      <c r="N1369" s="36"/>
      <c r="O1369" s="36">
        <v>2</v>
      </c>
      <c r="P1369" s="36"/>
      <c r="Q1369" s="37" t="s">
        <v>85</v>
      </c>
      <c r="R1369" s="36"/>
      <c r="S1369" s="36"/>
      <c r="T1369" s="36"/>
      <c r="U1369" s="36"/>
      <c r="V1369" s="36"/>
      <c r="W1369" s="39" t="str">
        <f t="shared" si="727"/>
        <v>НПИбд</v>
      </c>
      <c r="X1369" s="36" t="s">
        <v>92</v>
      </c>
      <c r="Y1369" s="36">
        <v>1</v>
      </c>
      <c r="Z1369" s="36">
        <v>1</v>
      </c>
      <c r="AA1369" s="60">
        <f t="shared" si="728"/>
        <v>13</v>
      </c>
      <c r="AB1369" s="49">
        <v>10</v>
      </c>
      <c r="AC1369" s="49">
        <v>3</v>
      </c>
      <c r="AD1369" s="40">
        <f t="shared" si="720"/>
        <v>12</v>
      </c>
      <c r="AE1369" s="41">
        <f t="shared" si="721"/>
        <v>1</v>
      </c>
      <c r="AF1369" s="41">
        <f t="shared" si="722"/>
        <v>1.0833333333333333</v>
      </c>
      <c r="AG1369" s="42" t="s">
        <v>93</v>
      </c>
      <c r="AH1369" s="37" t="s">
        <v>81</v>
      </c>
      <c r="AI1369" s="37" t="s">
        <v>94</v>
      </c>
      <c r="AJ1369" s="61" t="s">
        <v>320</v>
      </c>
      <c r="AK1369" s="37"/>
      <c r="AL1369" s="44">
        <f t="shared" si="729"/>
        <v>0</v>
      </c>
      <c r="AM1369" s="44">
        <f t="shared" si="730"/>
        <v>0</v>
      </c>
      <c r="AN1369" s="44">
        <f t="shared" si="731"/>
        <v>36</v>
      </c>
      <c r="AO1369" s="44">
        <f t="shared" si="732"/>
        <v>4.29</v>
      </c>
      <c r="AP1369" s="44">
        <f t="shared" si="733"/>
        <v>6.5</v>
      </c>
      <c r="AQ1369" s="44">
        <f t="shared" si="734"/>
        <v>1</v>
      </c>
      <c r="AR1369" s="44">
        <f t="shared" si="735"/>
        <v>0</v>
      </c>
      <c r="AS1369" s="44">
        <f t="shared" si="736"/>
        <v>0</v>
      </c>
      <c r="AT1369" s="44">
        <f t="shared" si="737"/>
        <v>0</v>
      </c>
      <c r="AU1369" s="44">
        <f t="shared" si="738"/>
        <v>0</v>
      </c>
      <c r="AV1369" s="44">
        <f>IF(M1369="ПП",РПП*AA1369*(U1369/1.5),IF(M1369="ВП",ВПр*AA1369*(U1369/1.5),IF(M1369="РПА",РПА*AA1369*(U1369/1.5),IF(M1369="КПА",кпа*AA1369*(U1369/1.5),0))))</f>
        <v>0</v>
      </c>
      <c r="AW1369" s="44">
        <f t="shared" si="739"/>
        <v>0</v>
      </c>
      <c r="AX1369" s="44">
        <f t="shared" si="740"/>
        <v>0</v>
      </c>
      <c r="AY1369" s="44">
        <f t="shared" si="741"/>
        <v>0</v>
      </c>
      <c r="AZ1369" s="44">
        <f t="shared" si="742"/>
        <v>0</v>
      </c>
      <c r="BA1369" s="44">
        <f t="shared" si="719"/>
        <v>0</v>
      </c>
      <c r="BB1369" s="44">
        <f t="shared" si="743"/>
        <v>0</v>
      </c>
      <c r="BC1369" s="44">
        <f t="shared" si="744"/>
        <v>0</v>
      </c>
      <c r="BD1369" s="44">
        <f t="shared" si="745"/>
        <v>0</v>
      </c>
      <c r="BE1369" s="45">
        <f t="shared" si="746"/>
        <v>47.79</v>
      </c>
      <c r="BF1369" s="46"/>
      <c r="BG1369" s="47">
        <f t="shared" si="747"/>
        <v>36</v>
      </c>
      <c r="BH1369" s="47">
        <f t="shared" si="748"/>
        <v>1</v>
      </c>
      <c r="BI1369" s="47">
        <f t="shared" si="749"/>
        <v>11.79</v>
      </c>
      <c r="BJ1369" s="48">
        <f t="shared" si="750"/>
        <v>0</v>
      </c>
      <c r="BK1369" s="48">
        <f t="shared" si="751"/>
        <v>0</v>
      </c>
      <c r="BL1369" s="48">
        <f t="shared" si="752"/>
        <v>0</v>
      </c>
    </row>
    <row r="1370" spans="1:64" s="2" customFormat="1" ht="30" customHeight="1">
      <c r="A1370" s="29" t="str">
        <f t="shared" si="723"/>
        <v>Д</v>
      </c>
      <c r="B1370" s="29" t="str">
        <f t="shared" si="724"/>
        <v>Б</v>
      </c>
      <c r="C1370" s="59" t="s">
        <v>193</v>
      </c>
      <c r="D1370" s="31" t="str">
        <f t="shared" si="725"/>
        <v>'09.03.03</v>
      </c>
      <c r="E1370" s="32" t="str">
        <f t="shared" si="726"/>
        <v>Прикладная информатика</v>
      </c>
      <c r="F1370" s="33" t="s">
        <v>74</v>
      </c>
      <c r="G1370" s="33" t="s">
        <v>75</v>
      </c>
      <c r="H1370" s="34" t="s">
        <v>317</v>
      </c>
      <c r="I1370" s="34"/>
      <c r="J1370" s="35" t="s">
        <v>318</v>
      </c>
      <c r="K1370" s="36">
        <v>1</v>
      </c>
      <c r="L1370" s="36">
        <v>18</v>
      </c>
      <c r="M1370" s="37" t="s">
        <v>108</v>
      </c>
      <c r="N1370" s="36"/>
      <c r="O1370" s="36">
        <v>2</v>
      </c>
      <c r="P1370" s="36"/>
      <c r="Q1370" s="37" t="s">
        <v>85</v>
      </c>
      <c r="R1370" s="36"/>
      <c r="S1370" s="36"/>
      <c r="T1370" s="36"/>
      <c r="U1370" s="36"/>
      <c r="V1370" s="36"/>
      <c r="W1370" s="39" t="str">
        <f t="shared" si="727"/>
        <v>НПИбд</v>
      </c>
      <c r="X1370" s="36" t="s">
        <v>92</v>
      </c>
      <c r="Y1370" s="36">
        <v>1</v>
      </c>
      <c r="Z1370" s="36">
        <v>1</v>
      </c>
      <c r="AA1370" s="60">
        <f t="shared" si="728"/>
        <v>12</v>
      </c>
      <c r="AB1370" s="49">
        <v>10</v>
      </c>
      <c r="AC1370" s="49">
        <v>2</v>
      </c>
      <c r="AD1370" s="40">
        <f t="shared" si="720"/>
        <v>12</v>
      </c>
      <c r="AE1370" s="41">
        <f t="shared" si="721"/>
        <v>1</v>
      </c>
      <c r="AF1370" s="41">
        <f t="shared" si="722"/>
        <v>1</v>
      </c>
      <c r="AG1370" s="42" t="s">
        <v>93</v>
      </c>
      <c r="AH1370" s="37" t="s">
        <v>81</v>
      </c>
      <c r="AI1370" s="37" t="s">
        <v>94</v>
      </c>
      <c r="AJ1370" s="61" t="s">
        <v>320</v>
      </c>
      <c r="AK1370" s="37"/>
      <c r="AL1370" s="44">
        <f t="shared" si="729"/>
        <v>0</v>
      </c>
      <c r="AM1370" s="44">
        <f t="shared" si="730"/>
        <v>0</v>
      </c>
      <c r="AN1370" s="44">
        <f t="shared" si="731"/>
        <v>36</v>
      </c>
      <c r="AO1370" s="44">
        <f t="shared" si="732"/>
        <v>3.96</v>
      </c>
      <c r="AP1370" s="44">
        <f t="shared" si="733"/>
        <v>6</v>
      </c>
      <c r="AQ1370" s="44">
        <f t="shared" si="734"/>
        <v>1</v>
      </c>
      <c r="AR1370" s="44">
        <f t="shared" si="735"/>
        <v>0</v>
      </c>
      <c r="AS1370" s="44">
        <f t="shared" si="736"/>
        <v>0</v>
      </c>
      <c r="AT1370" s="44">
        <f t="shared" si="737"/>
        <v>0</v>
      </c>
      <c r="AU1370" s="44">
        <f t="shared" si="738"/>
        <v>0</v>
      </c>
      <c r="AV1370" s="44">
        <f>IF(M1370="ПП",РПП*AA1370*(U1370/1.5),IF(M1370="ВП",ВПр*AA1370*(U1370/1.5),IF(M1370="РПА",РПА*AA1370*(U1370/1.5),IF(M1370="КПА",кпа*AA1370*(U1370/1.5),0))))</f>
        <v>0</v>
      </c>
      <c r="AW1370" s="44">
        <f t="shared" si="739"/>
        <v>0</v>
      </c>
      <c r="AX1370" s="44">
        <f t="shared" si="740"/>
        <v>0</v>
      </c>
      <c r="AY1370" s="44">
        <f t="shared" si="741"/>
        <v>0</v>
      </c>
      <c r="AZ1370" s="44">
        <f t="shared" si="742"/>
        <v>0</v>
      </c>
      <c r="BA1370" s="44">
        <f t="shared" si="719"/>
        <v>0</v>
      </c>
      <c r="BB1370" s="44">
        <f t="shared" si="743"/>
        <v>0</v>
      </c>
      <c r="BC1370" s="44">
        <f t="shared" si="744"/>
        <v>0</v>
      </c>
      <c r="BD1370" s="44">
        <f t="shared" si="745"/>
        <v>0</v>
      </c>
      <c r="BE1370" s="45">
        <f t="shared" si="746"/>
        <v>46.96</v>
      </c>
      <c r="BF1370" s="46"/>
      <c r="BG1370" s="47">
        <f t="shared" si="747"/>
        <v>36</v>
      </c>
      <c r="BH1370" s="47">
        <f t="shared" si="748"/>
        <v>1</v>
      </c>
      <c r="BI1370" s="47">
        <f t="shared" si="749"/>
        <v>10.96</v>
      </c>
      <c r="BJ1370" s="48">
        <f t="shared" si="750"/>
        <v>0</v>
      </c>
      <c r="BK1370" s="48">
        <f t="shared" si="751"/>
        <v>0</v>
      </c>
      <c r="BL1370" s="48">
        <f t="shared" si="752"/>
        <v>0</v>
      </c>
    </row>
    <row r="1371" spans="1:64" s="2" customFormat="1" ht="30" customHeight="1">
      <c r="A1371" s="29" t="str">
        <f t="shared" si="723"/>
        <v>Д</v>
      </c>
      <c r="B1371" s="29" t="str">
        <f t="shared" si="724"/>
        <v>Б</v>
      </c>
      <c r="C1371" s="59" t="s">
        <v>193</v>
      </c>
      <c r="D1371" s="31" t="str">
        <f t="shared" si="725"/>
        <v>'09.03.03</v>
      </c>
      <c r="E1371" s="32" t="str">
        <f t="shared" si="726"/>
        <v>Прикладная информатика</v>
      </c>
      <c r="F1371" s="33" t="s">
        <v>74</v>
      </c>
      <c r="G1371" s="33" t="s">
        <v>75</v>
      </c>
      <c r="H1371" s="34" t="s">
        <v>317</v>
      </c>
      <c r="I1371" s="34"/>
      <c r="J1371" s="35" t="s">
        <v>318</v>
      </c>
      <c r="K1371" s="36">
        <v>1</v>
      </c>
      <c r="L1371" s="36">
        <v>18</v>
      </c>
      <c r="M1371" s="37" t="s">
        <v>108</v>
      </c>
      <c r="N1371" s="36"/>
      <c r="O1371" s="36">
        <v>2</v>
      </c>
      <c r="P1371" s="36"/>
      <c r="Q1371" s="37" t="s">
        <v>85</v>
      </c>
      <c r="R1371" s="36"/>
      <c r="S1371" s="36"/>
      <c r="T1371" s="36"/>
      <c r="U1371" s="36"/>
      <c r="V1371" s="36"/>
      <c r="W1371" s="39" t="str">
        <f t="shared" si="727"/>
        <v>НПИбд</v>
      </c>
      <c r="X1371" s="36" t="s">
        <v>127</v>
      </c>
      <c r="Y1371" s="36">
        <v>1</v>
      </c>
      <c r="Z1371" s="36">
        <v>1</v>
      </c>
      <c r="AA1371" s="60">
        <f t="shared" si="728"/>
        <v>13</v>
      </c>
      <c r="AB1371" s="49">
        <v>10</v>
      </c>
      <c r="AC1371" s="49">
        <v>3</v>
      </c>
      <c r="AD1371" s="40">
        <f t="shared" si="720"/>
        <v>12</v>
      </c>
      <c r="AE1371" s="41">
        <f t="shared" si="721"/>
        <v>1</v>
      </c>
      <c r="AF1371" s="41">
        <f t="shared" si="722"/>
        <v>1.0833333333333333</v>
      </c>
      <c r="AG1371" s="42" t="s">
        <v>93</v>
      </c>
      <c r="AH1371" s="37" t="s">
        <v>81</v>
      </c>
      <c r="AI1371" s="37" t="s">
        <v>94</v>
      </c>
      <c r="AJ1371" s="61" t="s">
        <v>320</v>
      </c>
      <c r="AK1371" s="37"/>
      <c r="AL1371" s="44">
        <f t="shared" si="729"/>
        <v>0</v>
      </c>
      <c r="AM1371" s="44">
        <f t="shared" si="730"/>
        <v>0</v>
      </c>
      <c r="AN1371" s="44">
        <f t="shared" si="731"/>
        <v>36</v>
      </c>
      <c r="AO1371" s="44">
        <f t="shared" si="732"/>
        <v>4.29</v>
      </c>
      <c r="AP1371" s="44">
        <f t="shared" si="733"/>
        <v>6.5</v>
      </c>
      <c r="AQ1371" s="44">
        <f t="shared" si="734"/>
        <v>1</v>
      </c>
      <c r="AR1371" s="44">
        <f t="shared" si="735"/>
        <v>0</v>
      </c>
      <c r="AS1371" s="44">
        <f t="shared" si="736"/>
        <v>0</v>
      </c>
      <c r="AT1371" s="44">
        <f t="shared" si="737"/>
        <v>0</v>
      </c>
      <c r="AU1371" s="44">
        <f t="shared" si="738"/>
        <v>0</v>
      </c>
      <c r="AV1371" s="44">
        <f>IF(M1371="ПП",РПП*AA1371*(U1371/1.5),IF(M1371="ВП",ВПр*AA1371*(U1371/1.5),IF(M1371="РПА",РПА*AA1371*(U1371/1.5),IF(M1371="КПА",кпа*AA1371*(U1371/1.5),0))))</f>
        <v>0</v>
      </c>
      <c r="AW1371" s="44">
        <f t="shared" si="739"/>
        <v>0</v>
      </c>
      <c r="AX1371" s="44">
        <f t="shared" si="740"/>
        <v>0</v>
      </c>
      <c r="AY1371" s="44">
        <f t="shared" si="741"/>
        <v>0</v>
      </c>
      <c r="AZ1371" s="44">
        <f t="shared" si="742"/>
        <v>0</v>
      </c>
      <c r="BA1371" s="44">
        <f t="shared" si="719"/>
        <v>0</v>
      </c>
      <c r="BB1371" s="44">
        <f t="shared" si="743"/>
        <v>0</v>
      </c>
      <c r="BC1371" s="44">
        <f t="shared" si="744"/>
        <v>0</v>
      </c>
      <c r="BD1371" s="44">
        <f t="shared" si="745"/>
        <v>0</v>
      </c>
      <c r="BE1371" s="45">
        <f t="shared" si="746"/>
        <v>47.79</v>
      </c>
      <c r="BF1371" s="46"/>
      <c r="BG1371" s="47">
        <f t="shared" si="747"/>
        <v>36</v>
      </c>
      <c r="BH1371" s="47">
        <f t="shared" si="748"/>
        <v>1</v>
      </c>
      <c r="BI1371" s="47">
        <f t="shared" si="749"/>
        <v>11.79</v>
      </c>
      <c r="BJ1371" s="48">
        <f t="shared" si="750"/>
        <v>0</v>
      </c>
      <c r="BK1371" s="48">
        <f t="shared" si="751"/>
        <v>0</v>
      </c>
      <c r="BL1371" s="48">
        <f t="shared" si="752"/>
        <v>0</v>
      </c>
    </row>
    <row r="1372" spans="1:64" s="2" customFormat="1" ht="30" customHeight="1">
      <c r="A1372" s="29" t="str">
        <f t="shared" si="723"/>
        <v>Д</v>
      </c>
      <c r="B1372" s="29" t="str">
        <f t="shared" si="724"/>
        <v>Б</v>
      </c>
      <c r="C1372" s="59" t="s">
        <v>193</v>
      </c>
      <c r="D1372" s="31" t="str">
        <f t="shared" si="725"/>
        <v>'09.03.03</v>
      </c>
      <c r="E1372" s="32" t="str">
        <f t="shared" si="726"/>
        <v>Прикладная информатика</v>
      </c>
      <c r="F1372" s="33" t="s">
        <v>74</v>
      </c>
      <c r="G1372" s="33" t="s">
        <v>75</v>
      </c>
      <c r="H1372" s="34" t="s">
        <v>317</v>
      </c>
      <c r="I1372" s="34"/>
      <c r="J1372" s="35" t="s">
        <v>318</v>
      </c>
      <c r="K1372" s="36">
        <v>1</v>
      </c>
      <c r="L1372" s="36">
        <v>18</v>
      </c>
      <c r="M1372" s="37" t="s">
        <v>108</v>
      </c>
      <c r="N1372" s="36"/>
      <c r="O1372" s="36">
        <v>2</v>
      </c>
      <c r="P1372" s="36"/>
      <c r="Q1372" s="37" t="s">
        <v>85</v>
      </c>
      <c r="R1372" s="36"/>
      <c r="S1372" s="36"/>
      <c r="T1372" s="36"/>
      <c r="U1372" s="36"/>
      <c r="V1372" s="36"/>
      <c r="W1372" s="39" t="str">
        <f t="shared" si="727"/>
        <v>НПИбд</v>
      </c>
      <c r="X1372" s="36" t="s">
        <v>127</v>
      </c>
      <c r="Y1372" s="36">
        <v>1</v>
      </c>
      <c r="Z1372" s="36">
        <v>1</v>
      </c>
      <c r="AA1372" s="60">
        <f t="shared" si="728"/>
        <v>12</v>
      </c>
      <c r="AB1372" s="49">
        <v>10</v>
      </c>
      <c r="AC1372" s="49">
        <v>2</v>
      </c>
      <c r="AD1372" s="40">
        <f t="shared" si="720"/>
        <v>12</v>
      </c>
      <c r="AE1372" s="41">
        <f t="shared" si="721"/>
        <v>1</v>
      </c>
      <c r="AF1372" s="41">
        <f t="shared" si="722"/>
        <v>1</v>
      </c>
      <c r="AG1372" s="42" t="s">
        <v>93</v>
      </c>
      <c r="AH1372" s="37" t="s">
        <v>81</v>
      </c>
      <c r="AI1372" s="37" t="s">
        <v>94</v>
      </c>
      <c r="AJ1372" s="61" t="s">
        <v>327</v>
      </c>
      <c r="AK1372" s="37"/>
      <c r="AL1372" s="44">
        <f t="shared" si="729"/>
        <v>0</v>
      </c>
      <c r="AM1372" s="44">
        <f t="shared" si="730"/>
        <v>0</v>
      </c>
      <c r="AN1372" s="44">
        <f t="shared" si="731"/>
        <v>36</v>
      </c>
      <c r="AO1372" s="44">
        <f t="shared" si="732"/>
        <v>3.96</v>
      </c>
      <c r="AP1372" s="44">
        <f t="shared" si="733"/>
        <v>6</v>
      </c>
      <c r="AQ1372" s="44">
        <f t="shared" si="734"/>
        <v>1</v>
      </c>
      <c r="AR1372" s="44">
        <f t="shared" si="735"/>
        <v>0</v>
      </c>
      <c r="AS1372" s="44">
        <f t="shared" si="736"/>
        <v>0</v>
      </c>
      <c r="AT1372" s="44">
        <f t="shared" si="737"/>
        <v>0</v>
      </c>
      <c r="AU1372" s="44">
        <f t="shared" si="738"/>
        <v>0</v>
      </c>
      <c r="AV1372" s="44">
        <f>IF(M1372="ПП",РПП*AA1372*(U1372/1.5),IF(M1372="ВП",ВПр*AA1372*(U1372/1.5),IF(M1372="РПА",РПА*AA1372*(U1372/1.5),IF(M1372="КПА",кпа*AA1372*(U1372/1.5),0))))</f>
        <v>0</v>
      </c>
      <c r="AW1372" s="44">
        <f t="shared" si="739"/>
        <v>0</v>
      </c>
      <c r="AX1372" s="44">
        <f t="shared" si="740"/>
        <v>0</v>
      </c>
      <c r="AY1372" s="44">
        <f t="shared" si="741"/>
        <v>0</v>
      </c>
      <c r="AZ1372" s="44">
        <f t="shared" si="742"/>
        <v>0</v>
      </c>
      <c r="BA1372" s="44">
        <f t="shared" si="719"/>
        <v>0</v>
      </c>
      <c r="BB1372" s="44">
        <f t="shared" si="743"/>
        <v>0</v>
      </c>
      <c r="BC1372" s="44">
        <f t="shared" si="744"/>
        <v>0</v>
      </c>
      <c r="BD1372" s="44">
        <f t="shared" si="745"/>
        <v>0</v>
      </c>
      <c r="BE1372" s="45">
        <f t="shared" si="746"/>
        <v>46.96</v>
      </c>
      <c r="BF1372" s="46"/>
      <c r="BG1372" s="47">
        <f t="shared" si="747"/>
        <v>36</v>
      </c>
      <c r="BH1372" s="47">
        <f t="shared" si="748"/>
        <v>1</v>
      </c>
      <c r="BI1372" s="47">
        <f t="shared" si="749"/>
        <v>10.96</v>
      </c>
      <c r="BJ1372" s="48">
        <f t="shared" si="750"/>
        <v>0</v>
      </c>
      <c r="BK1372" s="48">
        <f t="shared" si="751"/>
        <v>0</v>
      </c>
      <c r="BL1372" s="48">
        <f t="shared" si="752"/>
        <v>0</v>
      </c>
    </row>
    <row r="1373" spans="1:64" s="2" customFormat="1" ht="30" customHeight="1">
      <c r="A1373" s="29" t="str">
        <f t="shared" si="723"/>
        <v>Д</v>
      </c>
      <c r="B1373" s="29" t="str">
        <f t="shared" si="724"/>
        <v>Б</v>
      </c>
      <c r="C1373" s="59" t="s">
        <v>193</v>
      </c>
      <c r="D1373" s="31" t="str">
        <f t="shared" si="725"/>
        <v>'09.03.03</v>
      </c>
      <c r="E1373" s="32" t="str">
        <f t="shared" si="726"/>
        <v>Прикладная информатика</v>
      </c>
      <c r="F1373" s="33" t="s">
        <v>74</v>
      </c>
      <c r="G1373" s="33" t="s">
        <v>75</v>
      </c>
      <c r="H1373" s="34" t="s">
        <v>317</v>
      </c>
      <c r="I1373" s="34"/>
      <c r="J1373" s="35" t="s">
        <v>376</v>
      </c>
      <c r="K1373" s="36">
        <v>1</v>
      </c>
      <c r="L1373" s="36">
        <v>18</v>
      </c>
      <c r="M1373" s="37" t="s">
        <v>78</v>
      </c>
      <c r="N1373" s="36">
        <v>1</v>
      </c>
      <c r="O1373" s="36"/>
      <c r="P1373" s="36"/>
      <c r="Q1373" s="37"/>
      <c r="R1373" s="36"/>
      <c r="S1373" s="36"/>
      <c r="T1373" s="36"/>
      <c r="U1373" s="36"/>
      <c r="V1373" s="36"/>
      <c r="W1373" s="39" t="str">
        <f t="shared" si="727"/>
        <v>НПИбд</v>
      </c>
      <c r="X1373" s="36" t="s">
        <v>375</v>
      </c>
      <c r="Y1373" s="36">
        <v>4</v>
      </c>
      <c r="Z1373" s="36">
        <v>2</v>
      </c>
      <c r="AA1373" s="60">
        <f t="shared" si="728"/>
        <v>50</v>
      </c>
      <c r="AB1373" s="36">
        <v>40</v>
      </c>
      <c r="AC1373" s="36">
        <v>10</v>
      </c>
      <c r="AD1373" s="40">
        <f t="shared" si="720"/>
        <v>50</v>
      </c>
      <c r="AE1373" s="41">
        <f t="shared" si="721"/>
        <v>1</v>
      </c>
      <c r="AF1373" s="41">
        <f t="shared" si="722"/>
        <v>1</v>
      </c>
      <c r="AG1373" s="42" t="s">
        <v>93</v>
      </c>
      <c r="AH1373" s="37" t="s">
        <v>100</v>
      </c>
      <c r="AI1373" s="37" t="s">
        <v>94</v>
      </c>
      <c r="AJ1373" s="61" t="s">
        <v>332</v>
      </c>
      <c r="AK1373" s="37"/>
      <c r="AL1373" s="44">
        <f t="shared" si="729"/>
        <v>18</v>
      </c>
      <c r="AM1373" s="44">
        <f t="shared" si="730"/>
        <v>0</v>
      </c>
      <c r="AN1373" s="44">
        <f t="shared" si="731"/>
        <v>0</v>
      </c>
      <c r="AO1373" s="44">
        <f t="shared" si="732"/>
        <v>0</v>
      </c>
      <c r="AP1373" s="44">
        <f t="shared" si="733"/>
        <v>0</v>
      </c>
      <c r="AQ1373" s="44">
        <f t="shared" si="734"/>
        <v>0</v>
      </c>
      <c r="AR1373" s="44">
        <f t="shared" si="735"/>
        <v>1.8</v>
      </c>
      <c r="AS1373" s="44">
        <f t="shared" si="736"/>
        <v>0</v>
      </c>
      <c r="AT1373" s="44">
        <f t="shared" si="737"/>
        <v>0</v>
      </c>
      <c r="AU1373" s="44">
        <f t="shared" si="738"/>
        <v>0</v>
      </c>
      <c r="AV1373" s="44">
        <f>IF(M1373="ПП",РПП*AA1373*(U1373/1.5),IF(M1373="ВП",ВПр*AA1373*(U1373/1.5),IF(M1373="РПА",РПА*AA1373*(U1373/1.5),IF(M1373="КПА",кпа*AA1373*(U1373/1.5),0))))</f>
        <v>0</v>
      </c>
      <c r="AW1373" s="44">
        <f t="shared" si="739"/>
        <v>0</v>
      </c>
      <c r="AX1373" s="44">
        <f t="shared" si="740"/>
        <v>0</v>
      </c>
      <c r="AY1373" s="44">
        <f t="shared" si="741"/>
        <v>0</v>
      </c>
      <c r="AZ1373" s="44">
        <f t="shared" si="742"/>
        <v>0</v>
      </c>
      <c r="BA1373" s="44">
        <f t="shared" si="719"/>
        <v>0</v>
      </c>
      <c r="BB1373" s="44">
        <f t="shared" si="743"/>
        <v>0</v>
      </c>
      <c r="BC1373" s="44">
        <f t="shared" si="744"/>
        <v>0</v>
      </c>
      <c r="BD1373" s="44">
        <f t="shared" si="745"/>
        <v>0</v>
      </c>
      <c r="BE1373" s="45">
        <f t="shared" si="746"/>
        <v>19.8</v>
      </c>
      <c r="BF1373" s="46"/>
      <c r="BG1373" s="47">
        <f t="shared" si="747"/>
        <v>18</v>
      </c>
      <c r="BH1373" s="47">
        <f t="shared" si="748"/>
        <v>0.5</v>
      </c>
      <c r="BI1373" s="47">
        <f t="shared" si="749"/>
        <v>1.8</v>
      </c>
      <c r="BJ1373" s="48">
        <f t="shared" si="750"/>
        <v>0</v>
      </c>
      <c r="BK1373" s="48">
        <f t="shared" si="751"/>
        <v>0</v>
      </c>
      <c r="BL1373" s="48">
        <f t="shared" si="752"/>
        <v>0</v>
      </c>
    </row>
    <row r="1374" spans="1:64" s="2" customFormat="1" ht="30" customHeight="1">
      <c r="A1374" s="29" t="str">
        <f t="shared" si="723"/>
        <v>Д</v>
      </c>
      <c r="B1374" s="29" t="str">
        <f t="shared" si="724"/>
        <v>Б</v>
      </c>
      <c r="C1374" s="59" t="s">
        <v>193</v>
      </c>
      <c r="D1374" s="31" t="str">
        <f t="shared" si="725"/>
        <v>'09.03.03</v>
      </c>
      <c r="E1374" s="32" t="str">
        <f t="shared" si="726"/>
        <v>Прикладная информатика</v>
      </c>
      <c r="F1374" s="33" t="s">
        <v>74</v>
      </c>
      <c r="G1374" s="33" t="s">
        <v>75</v>
      </c>
      <c r="H1374" s="34" t="s">
        <v>317</v>
      </c>
      <c r="I1374" s="34"/>
      <c r="J1374" s="35" t="s">
        <v>376</v>
      </c>
      <c r="K1374" s="36">
        <v>1</v>
      </c>
      <c r="L1374" s="36">
        <v>18</v>
      </c>
      <c r="M1374" s="37" t="s">
        <v>84</v>
      </c>
      <c r="N1374" s="36"/>
      <c r="O1374" s="36"/>
      <c r="P1374" s="36">
        <v>1</v>
      </c>
      <c r="Q1374" s="37" t="s">
        <v>85</v>
      </c>
      <c r="R1374" s="36"/>
      <c r="S1374" s="36"/>
      <c r="T1374" s="36"/>
      <c r="U1374" s="36"/>
      <c r="V1374" s="36"/>
      <c r="W1374" s="39" t="str">
        <f t="shared" si="727"/>
        <v>НПИбд</v>
      </c>
      <c r="X1374" s="36" t="s">
        <v>92</v>
      </c>
      <c r="Y1374" s="36"/>
      <c r="Z1374" s="36">
        <v>1</v>
      </c>
      <c r="AA1374" s="60">
        <f t="shared" si="728"/>
        <v>25</v>
      </c>
      <c r="AB1374" s="49">
        <v>20</v>
      </c>
      <c r="AC1374" s="49">
        <v>5</v>
      </c>
      <c r="AD1374" s="40">
        <f t="shared" si="720"/>
        <v>24</v>
      </c>
      <c r="AE1374" s="41">
        <f t="shared" si="721"/>
        <v>1</v>
      </c>
      <c r="AF1374" s="41">
        <f t="shared" si="722"/>
        <v>1.0416666666666667</v>
      </c>
      <c r="AG1374" s="42" t="s">
        <v>93</v>
      </c>
      <c r="AH1374" s="37" t="s">
        <v>100</v>
      </c>
      <c r="AI1374" s="37" t="s">
        <v>94</v>
      </c>
      <c r="AJ1374" s="61" t="s">
        <v>332</v>
      </c>
      <c r="AK1374" s="37"/>
      <c r="AL1374" s="44">
        <f t="shared" si="729"/>
        <v>0</v>
      </c>
      <c r="AM1374" s="44">
        <f t="shared" si="730"/>
        <v>18</v>
      </c>
      <c r="AN1374" s="44">
        <f t="shared" si="731"/>
        <v>0</v>
      </c>
      <c r="AO1374" s="44">
        <f t="shared" si="732"/>
        <v>8.25</v>
      </c>
      <c r="AP1374" s="44">
        <f t="shared" si="733"/>
        <v>12.5</v>
      </c>
      <c r="AQ1374" s="44">
        <f t="shared" si="734"/>
        <v>1</v>
      </c>
      <c r="AR1374" s="44">
        <f t="shared" si="735"/>
        <v>0</v>
      </c>
      <c r="AS1374" s="44">
        <f t="shared" si="736"/>
        <v>0</v>
      </c>
      <c r="AT1374" s="44">
        <f t="shared" si="737"/>
        <v>0</v>
      </c>
      <c r="AU1374" s="44">
        <f t="shared" si="738"/>
        <v>0</v>
      </c>
      <c r="AV1374" s="44">
        <f>IF(M1374="ПП",РПП*AA1374*(U1374/1.5),IF(M1374="ВП",ВПр*AA1374*(U1374/1.5),IF(M1374="РПА",РПА*AA1374*(U1374/1.5),IF(M1374="КПА",кпа*AA1374*(U1374/1.5),0))))</f>
        <v>0</v>
      </c>
      <c r="AW1374" s="44">
        <f t="shared" si="739"/>
        <v>0</v>
      </c>
      <c r="AX1374" s="44">
        <f t="shared" si="740"/>
        <v>0</v>
      </c>
      <c r="AY1374" s="44">
        <f t="shared" si="741"/>
        <v>0</v>
      </c>
      <c r="AZ1374" s="44">
        <f t="shared" si="742"/>
        <v>0</v>
      </c>
      <c r="BA1374" s="44">
        <f t="shared" si="719"/>
        <v>0</v>
      </c>
      <c r="BB1374" s="44">
        <f t="shared" si="743"/>
        <v>0</v>
      </c>
      <c r="BC1374" s="44">
        <f t="shared" si="744"/>
        <v>0</v>
      </c>
      <c r="BD1374" s="44">
        <f t="shared" si="745"/>
        <v>0</v>
      </c>
      <c r="BE1374" s="45">
        <f t="shared" si="746"/>
        <v>39.75</v>
      </c>
      <c r="BF1374" s="46"/>
      <c r="BG1374" s="47">
        <f t="shared" si="747"/>
        <v>18</v>
      </c>
      <c r="BH1374" s="47">
        <f t="shared" si="748"/>
        <v>0.5</v>
      </c>
      <c r="BI1374" s="47">
        <f t="shared" si="749"/>
        <v>21.75</v>
      </c>
      <c r="BJ1374" s="48">
        <f t="shared" si="750"/>
        <v>0</v>
      </c>
      <c r="BK1374" s="48">
        <f t="shared" si="751"/>
        <v>0</v>
      </c>
      <c r="BL1374" s="48">
        <f t="shared" si="752"/>
        <v>0</v>
      </c>
    </row>
    <row r="1375" spans="1:64" s="2" customFormat="1" ht="30" customHeight="1">
      <c r="A1375" s="29" t="str">
        <f t="shared" si="723"/>
        <v>Д</v>
      </c>
      <c r="B1375" s="29" t="str">
        <f t="shared" si="724"/>
        <v>Б</v>
      </c>
      <c r="C1375" s="59" t="s">
        <v>193</v>
      </c>
      <c r="D1375" s="31" t="str">
        <f t="shared" si="725"/>
        <v>'09.03.03</v>
      </c>
      <c r="E1375" s="32" t="str">
        <f t="shared" si="726"/>
        <v>Прикладная информатика</v>
      </c>
      <c r="F1375" s="33" t="s">
        <v>74</v>
      </c>
      <c r="G1375" s="33" t="s">
        <v>75</v>
      </c>
      <c r="H1375" s="34" t="s">
        <v>317</v>
      </c>
      <c r="I1375" s="34"/>
      <c r="J1375" s="35" t="s">
        <v>376</v>
      </c>
      <c r="K1375" s="36">
        <v>1</v>
      </c>
      <c r="L1375" s="36">
        <v>18</v>
      </c>
      <c r="M1375" s="37" t="s">
        <v>84</v>
      </c>
      <c r="N1375" s="36"/>
      <c r="O1375" s="36"/>
      <c r="P1375" s="36">
        <v>1</v>
      </c>
      <c r="Q1375" s="37" t="s">
        <v>85</v>
      </c>
      <c r="R1375" s="36"/>
      <c r="S1375" s="36"/>
      <c r="T1375" s="36"/>
      <c r="U1375" s="36"/>
      <c r="V1375" s="36"/>
      <c r="W1375" s="39" t="str">
        <f t="shared" si="727"/>
        <v>НПИбд</v>
      </c>
      <c r="X1375" s="36" t="s">
        <v>127</v>
      </c>
      <c r="Y1375" s="36"/>
      <c r="Z1375" s="36">
        <v>1</v>
      </c>
      <c r="AA1375" s="60">
        <f t="shared" si="728"/>
        <v>25</v>
      </c>
      <c r="AB1375" s="49">
        <v>20</v>
      </c>
      <c r="AC1375" s="49">
        <v>5</v>
      </c>
      <c r="AD1375" s="40">
        <f t="shared" si="720"/>
        <v>24</v>
      </c>
      <c r="AE1375" s="41">
        <f t="shared" si="721"/>
        <v>1</v>
      </c>
      <c r="AF1375" s="41">
        <f t="shared" si="722"/>
        <v>1.0416666666666667</v>
      </c>
      <c r="AG1375" s="42" t="s">
        <v>93</v>
      </c>
      <c r="AH1375" s="37" t="s">
        <v>100</v>
      </c>
      <c r="AI1375" s="37" t="s">
        <v>94</v>
      </c>
      <c r="AJ1375" s="61" t="s">
        <v>332</v>
      </c>
      <c r="AK1375" s="37"/>
      <c r="AL1375" s="44">
        <f t="shared" si="729"/>
        <v>0</v>
      </c>
      <c r="AM1375" s="44">
        <f t="shared" si="730"/>
        <v>18</v>
      </c>
      <c r="AN1375" s="44">
        <f t="shared" si="731"/>
        <v>0</v>
      </c>
      <c r="AO1375" s="44">
        <f t="shared" si="732"/>
        <v>8.25</v>
      </c>
      <c r="AP1375" s="44">
        <f t="shared" si="733"/>
        <v>12.5</v>
      </c>
      <c r="AQ1375" s="44">
        <f t="shared" si="734"/>
        <v>1</v>
      </c>
      <c r="AR1375" s="44">
        <f t="shared" si="735"/>
        <v>0</v>
      </c>
      <c r="AS1375" s="44">
        <f t="shared" si="736"/>
        <v>0</v>
      </c>
      <c r="AT1375" s="44">
        <f t="shared" si="737"/>
        <v>0</v>
      </c>
      <c r="AU1375" s="44">
        <f t="shared" si="738"/>
        <v>0</v>
      </c>
      <c r="AV1375" s="44">
        <f>IF(M1375="ПП",РПП*AA1375*(U1375/1.5),IF(M1375="ВП",ВПр*AA1375*(U1375/1.5),IF(M1375="РПА",РПА*AA1375*(U1375/1.5),IF(M1375="КПА",кпа*AA1375*(U1375/1.5),0))))</f>
        <v>0</v>
      </c>
      <c r="AW1375" s="44">
        <f t="shared" si="739"/>
        <v>0</v>
      </c>
      <c r="AX1375" s="44">
        <f t="shared" si="740"/>
        <v>0</v>
      </c>
      <c r="AY1375" s="44">
        <f t="shared" si="741"/>
        <v>0</v>
      </c>
      <c r="AZ1375" s="44">
        <f t="shared" si="742"/>
        <v>0</v>
      </c>
      <c r="BA1375" s="44">
        <f t="shared" si="719"/>
        <v>0</v>
      </c>
      <c r="BB1375" s="44">
        <f t="shared" si="743"/>
        <v>0</v>
      </c>
      <c r="BC1375" s="44">
        <f t="shared" si="744"/>
        <v>0</v>
      </c>
      <c r="BD1375" s="44">
        <f t="shared" si="745"/>
        <v>0</v>
      </c>
      <c r="BE1375" s="45">
        <f t="shared" si="746"/>
        <v>39.75</v>
      </c>
      <c r="BF1375" s="46"/>
      <c r="BG1375" s="47">
        <f t="shared" si="747"/>
        <v>18</v>
      </c>
      <c r="BH1375" s="47">
        <f t="shared" si="748"/>
        <v>0.5</v>
      </c>
      <c r="BI1375" s="47">
        <f t="shared" si="749"/>
        <v>21.75</v>
      </c>
      <c r="BJ1375" s="48">
        <f t="shared" si="750"/>
        <v>0</v>
      </c>
      <c r="BK1375" s="48">
        <f t="shared" si="751"/>
        <v>0</v>
      </c>
      <c r="BL1375" s="48">
        <f t="shared" si="752"/>
        <v>0</v>
      </c>
    </row>
    <row r="1376" spans="1:64" s="2" customFormat="1" ht="30" customHeight="1">
      <c r="A1376" s="29" t="str">
        <f t="shared" si="723"/>
        <v>Д</v>
      </c>
      <c r="B1376" s="29" t="str">
        <f t="shared" si="724"/>
        <v>Б</v>
      </c>
      <c r="C1376" s="59" t="s">
        <v>193</v>
      </c>
      <c r="D1376" s="31" t="str">
        <f t="shared" si="725"/>
        <v>'09.03.03</v>
      </c>
      <c r="E1376" s="32" t="str">
        <f t="shared" si="726"/>
        <v>Прикладная информатика</v>
      </c>
      <c r="F1376" s="33" t="s">
        <v>74</v>
      </c>
      <c r="G1376" s="33" t="s">
        <v>75</v>
      </c>
      <c r="H1376" s="34" t="s">
        <v>317</v>
      </c>
      <c r="I1376" s="34"/>
      <c r="J1376" s="35" t="s">
        <v>326</v>
      </c>
      <c r="K1376" s="36">
        <v>3</v>
      </c>
      <c r="L1376" s="36">
        <v>18</v>
      </c>
      <c r="M1376" s="37" t="s">
        <v>78</v>
      </c>
      <c r="N1376" s="36">
        <v>1</v>
      </c>
      <c r="O1376" s="36"/>
      <c r="P1376" s="36"/>
      <c r="Q1376" s="37" t="s">
        <v>91</v>
      </c>
      <c r="R1376" s="36"/>
      <c r="S1376" s="36"/>
      <c r="T1376" s="36"/>
      <c r="U1376" s="36"/>
      <c r="V1376" s="36"/>
      <c r="W1376" s="39" t="str">
        <f t="shared" si="727"/>
        <v>НПИбд</v>
      </c>
      <c r="X1376" s="36" t="s">
        <v>377</v>
      </c>
      <c r="Y1376" s="36">
        <v>4</v>
      </c>
      <c r="Z1376" s="36">
        <v>2</v>
      </c>
      <c r="AA1376" s="60">
        <f t="shared" si="728"/>
        <v>53</v>
      </c>
      <c r="AB1376" s="36">
        <v>43</v>
      </c>
      <c r="AC1376" s="36">
        <v>10</v>
      </c>
      <c r="AD1376" s="40">
        <f t="shared" si="720"/>
        <v>53</v>
      </c>
      <c r="AE1376" s="41">
        <f t="shared" si="721"/>
        <v>1</v>
      </c>
      <c r="AF1376" s="41">
        <f t="shared" si="722"/>
        <v>1</v>
      </c>
      <c r="AG1376" s="42" t="s">
        <v>93</v>
      </c>
      <c r="AH1376" s="37" t="s">
        <v>81</v>
      </c>
      <c r="AI1376" s="37" t="s">
        <v>94</v>
      </c>
      <c r="AJ1376" s="61" t="s">
        <v>320</v>
      </c>
      <c r="AK1376" s="37"/>
      <c r="AL1376" s="44">
        <f t="shared" si="729"/>
        <v>18</v>
      </c>
      <c r="AM1376" s="44">
        <f t="shared" si="730"/>
        <v>0</v>
      </c>
      <c r="AN1376" s="44">
        <f t="shared" si="731"/>
        <v>0</v>
      </c>
      <c r="AO1376" s="44">
        <f t="shared" si="732"/>
        <v>17.490000000000002</v>
      </c>
      <c r="AP1376" s="44">
        <f t="shared" si="733"/>
        <v>26.5</v>
      </c>
      <c r="AQ1376" s="44">
        <f t="shared" si="734"/>
        <v>2</v>
      </c>
      <c r="AR1376" s="44">
        <f t="shared" si="735"/>
        <v>1.8</v>
      </c>
      <c r="AS1376" s="44">
        <f t="shared" si="736"/>
        <v>0</v>
      </c>
      <c r="AT1376" s="44">
        <f t="shared" si="737"/>
        <v>0</v>
      </c>
      <c r="AU1376" s="44">
        <f t="shared" si="738"/>
        <v>0</v>
      </c>
      <c r="AV1376" s="44">
        <f>IF(M1376="ПП",РПП*AA1376*(U1376/1.5),IF(M1376="ВП",ВПр*AA1376*(U1376/1.5),IF(M1376="РПА",РПА*AA1376*(U1376/1.5),IF(M1376="КПА",кпа*AA1376*(U1376/1.5),0))))</f>
        <v>0</v>
      </c>
      <c r="AW1376" s="44">
        <f t="shared" si="739"/>
        <v>0</v>
      </c>
      <c r="AX1376" s="44">
        <f t="shared" si="740"/>
        <v>0</v>
      </c>
      <c r="AY1376" s="44">
        <f t="shared" si="741"/>
        <v>0</v>
      </c>
      <c r="AZ1376" s="44">
        <f t="shared" si="742"/>
        <v>0</v>
      </c>
      <c r="BA1376" s="44">
        <f t="shared" ref="BA1376:BA1399" si="753">IF(AND(M1376="НКД",B1376="Д"),AA1376*НКД,0)+IF(AND(M1376="РПЛ",B1376="А"),AA1376*РукПЛ,0)+IF(AND(M1376="РСтж",B1376="А"),AB1376*РукСт+AC1376*РукИСт,0)+IF(M1376="ФГТ",AB1376*РукРФа+AC1376*РукИна,0)</f>
        <v>0</v>
      </c>
      <c r="BB1376" s="44">
        <f t="shared" si="743"/>
        <v>0</v>
      </c>
      <c r="BC1376" s="44">
        <f t="shared" si="744"/>
        <v>0</v>
      </c>
      <c r="BD1376" s="44">
        <f t="shared" si="745"/>
        <v>0</v>
      </c>
      <c r="BE1376" s="45">
        <f t="shared" si="746"/>
        <v>65.790000000000006</v>
      </c>
      <c r="BF1376" s="46"/>
      <c r="BG1376" s="47">
        <f t="shared" si="747"/>
        <v>18</v>
      </c>
      <c r="BH1376" s="47">
        <f t="shared" si="748"/>
        <v>0.5</v>
      </c>
      <c r="BI1376" s="47">
        <f t="shared" si="749"/>
        <v>47.79</v>
      </c>
      <c r="BJ1376" s="48">
        <f t="shared" si="750"/>
        <v>0</v>
      </c>
      <c r="BK1376" s="48">
        <f t="shared" si="751"/>
        <v>0</v>
      </c>
      <c r="BL1376" s="48">
        <f t="shared" si="752"/>
        <v>0</v>
      </c>
    </row>
    <row r="1377" spans="1:64" s="2" customFormat="1" ht="30" customHeight="1">
      <c r="A1377" s="29" t="str">
        <f t="shared" si="723"/>
        <v>Д</v>
      </c>
      <c r="B1377" s="29" t="str">
        <f t="shared" si="724"/>
        <v>Б</v>
      </c>
      <c r="C1377" s="59" t="s">
        <v>193</v>
      </c>
      <c r="D1377" s="31" t="str">
        <f t="shared" si="725"/>
        <v>'09.03.03</v>
      </c>
      <c r="E1377" s="32" t="str">
        <f t="shared" si="726"/>
        <v>Прикладная информатика</v>
      </c>
      <c r="F1377" s="33" t="s">
        <v>74</v>
      </c>
      <c r="G1377" s="33" t="s">
        <v>75</v>
      </c>
      <c r="H1377" s="34" t="s">
        <v>317</v>
      </c>
      <c r="I1377" s="34"/>
      <c r="J1377" s="35" t="s">
        <v>326</v>
      </c>
      <c r="K1377" s="36">
        <v>3</v>
      </c>
      <c r="L1377" s="36">
        <v>18</v>
      </c>
      <c r="M1377" s="37" t="s">
        <v>108</v>
      </c>
      <c r="N1377" s="36"/>
      <c r="O1377" s="36">
        <v>1</v>
      </c>
      <c r="P1377" s="36"/>
      <c r="Q1377" s="37"/>
      <c r="R1377" s="36"/>
      <c r="S1377" s="36"/>
      <c r="T1377" s="36"/>
      <c r="U1377" s="36"/>
      <c r="V1377" s="36"/>
      <c r="W1377" s="39" t="str">
        <f t="shared" si="727"/>
        <v>НПИбд</v>
      </c>
      <c r="X1377" s="36" t="s">
        <v>116</v>
      </c>
      <c r="Y1377" s="36">
        <v>1</v>
      </c>
      <c r="Z1377" s="36">
        <v>1</v>
      </c>
      <c r="AA1377" s="60">
        <f t="shared" si="728"/>
        <v>13</v>
      </c>
      <c r="AB1377" s="49">
        <v>11</v>
      </c>
      <c r="AC1377" s="49">
        <v>2</v>
      </c>
      <c r="AD1377" s="40">
        <f t="shared" si="720"/>
        <v>12</v>
      </c>
      <c r="AE1377" s="41">
        <f t="shared" si="721"/>
        <v>1</v>
      </c>
      <c r="AF1377" s="41">
        <f t="shared" si="722"/>
        <v>1.0833333333333333</v>
      </c>
      <c r="AG1377" s="42" t="s">
        <v>93</v>
      </c>
      <c r="AH1377" s="37" t="s">
        <v>81</v>
      </c>
      <c r="AI1377" s="37" t="s">
        <v>94</v>
      </c>
      <c r="AJ1377" s="61" t="s">
        <v>320</v>
      </c>
      <c r="AK1377" s="37"/>
      <c r="AL1377" s="44">
        <f t="shared" si="729"/>
        <v>0</v>
      </c>
      <c r="AM1377" s="44">
        <f t="shared" si="730"/>
        <v>0</v>
      </c>
      <c r="AN1377" s="44">
        <f t="shared" si="731"/>
        <v>18</v>
      </c>
      <c r="AO1377" s="44">
        <f t="shared" si="732"/>
        <v>0</v>
      </c>
      <c r="AP1377" s="44">
        <f t="shared" si="733"/>
        <v>0</v>
      </c>
      <c r="AQ1377" s="44">
        <f t="shared" si="734"/>
        <v>0</v>
      </c>
      <c r="AR1377" s="44">
        <f t="shared" si="735"/>
        <v>0</v>
      </c>
      <c r="AS1377" s="44">
        <f t="shared" si="736"/>
        <v>0</v>
      </c>
      <c r="AT1377" s="44">
        <f t="shared" si="737"/>
        <v>0</v>
      </c>
      <c r="AU1377" s="44">
        <f t="shared" si="738"/>
        <v>0</v>
      </c>
      <c r="AV1377" s="44">
        <f>IF(M1377="ПП",РПП*AA1377*(U1377/1.5),IF(M1377="ВП",ВПр*AA1377*(U1377/1.5),IF(M1377="РПА",РПА*AA1377*(U1377/1.5),IF(M1377="КПА",кпа*AA1377*(U1377/1.5),0))))</f>
        <v>0</v>
      </c>
      <c r="AW1377" s="44">
        <f t="shared" si="739"/>
        <v>0</v>
      </c>
      <c r="AX1377" s="44">
        <f t="shared" si="740"/>
        <v>0</v>
      </c>
      <c r="AY1377" s="44">
        <f t="shared" si="741"/>
        <v>0</v>
      </c>
      <c r="AZ1377" s="44">
        <f t="shared" si="742"/>
        <v>0</v>
      </c>
      <c r="BA1377" s="44">
        <f t="shared" si="753"/>
        <v>0</v>
      </c>
      <c r="BB1377" s="44">
        <f t="shared" si="743"/>
        <v>0</v>
      </c>
      <c r="BC1377" s="44">
        <f t="shared" si="744"/>
        <v>0</v>
      </c>
      <c r="BD1377" s="44">
        <f t="shared" si="745"/>
        <v>0</v>
      </c>
      <c r="BE1377" s="45">
        <f t="shared" si="746"/>
        <v>18</v>
      </c>
      <c r="BF1377" s="46"/>
      <c r="BG1377" s="47">
        <f t="shared" si="747"/>
        <v>18</v>
      </c>
      <c r="BH1377" s="47">
        <f t="shared" si="748"/>
        <v>0.5</v>
      </c>
      <c r="BI1377" s="47">
        <f t="shared" si="749"/>
        <v>0</v>
      </c>
      <c r="BJ1377" s="48">
        <f t="shared" si="750"/>
        <v>0</v>
      </c>
      <c r="BK1377" s="48">
        <f t="shared" si="751"/>
        <v>0</v>
      </c>
      <c r="BL1377" s="48">
        <f t="shared" si="752"/>
        <v>0</v>
      </c>
    </row>
    <row r="1378" spans="1:64" s="2" customFormat="1" ht="30" customHeight="1">
      <c r="A1378" s="29" t="str">
        <f t="shared" si="723"/>
        <v>Д</v>
      </c>
      <c r="B1378" s="29" t="str">
        <f t="shared" si="724"/>
        <v>Б</v>
      </c>
      <c r="C1378" s="59" t="s">
        <v>193</v>
      </c>
      <c r="D1378" s="31" t="str">
        <f t="shared" si="725"/>
        <v>'09.03.03</v>
      </c>
      <c r="E1378" s="32" t="str">
        <f t="shared" si="726"/>
        <v>Прикладная информатика</v>
      </c>
      <c r="F1378" s="33" t="s">
        <v>74</v>
      </c>
      <c r="G1378" s="33" t="s">
        <v>75</v>
      </c>
      <c r="H1378" s="34" t="s">
        <v>317</v>
      </c>
      <c r="I1378" s="34"/>
      <c r="J1378" s="35" t="s">
        <v>326</v>
      </c>
      <c r="K1378" s="36">
        <v>3</v>
      </c>
      <c r="L1378" s="36">
        <v>18</v>
      </c>
      <c r="M1378" s="37" t="s">
        <v>108</v>
      </c>
      <c r="N1378" s="36"/>
      <c r="O1378" s="36">
        <v>1</v>
      </c>
      <c r="P1378" s="36"/>
      <c r="Q1378" s="37"/>
      <c r="R1378" s="36"/>
      <c r="S1378" s="36"/>
      <c r="T1378" s="36"/>
      <c r="U1378" s="36"/>
      <c r="V1378" s="36"/>
      <c r="W1378" s="39" t="str">
        <f t="shared" si="727"/>
        <v>НПИбд</v>
      </c>
      <c r="X1378" s="36" t="s">
        <v>116</v>
      </c>
      <c r="Y1378" s="36">
        <v>1</v>
      </c>
      <c r="Z1378" s="36">
        <v>1</v>
      </c>
      <c r="AA1378" s="60">
        <f t="shared" si="728"/>
        <v>14</v>
      </c>
      <c r="AB1378" s="49">
        <v>11</v>
      </c>
      <c r="AC1378" s="49">
        <v>3</v>
      </c>
      <c r="AD1378" s="40">
        <f t="shared" si="720"/>
        <v>12</v>
      </c>
      <c r="AE1378" s="41">
        <f t="shared" si="721"/>
        <v>1</v>
      </c>
      <c r="AF1378" s="41">
        <f t="shared" si="722"/>
        <v>1.1666666666666667</v>
      </c>
      <c r="AG1378" s="42" t="s">
        <v>93</v>
      </c>
      <c r="AH1378" s="37" t="s">
        <v>81</v>
      </c>
      <c r="AI1378" s="37" t="s">
        <v>94</v>
      </c>
      <c r="AJ1378" s="61" t="s">
        <v>320</v>
      </c>
      <c r="AK1378" s="37"/>
      <c r="AL1378" s="44">
        <f t="shared" si="729"/>
        <v>0</v>
      </c>
      <c r="AM1378" s="44">
        <f t="shared" si="730"/>
        <v>0</v>
      </c>
      <c r="AN1378" s="44">
        <f t="shared" si="731"/>
        <v>18</v>
      </c>
      <c r="AO1378" s="44">
        <f t="shared" si="732"/>
        <v>0</v>
      </c>
      <c r="AP1378" s="44">
        <f t="shared" si="733"/>
        <v>0</v>
      </c>
      <c r="AQ1378" s="44">
        <f t="shared" si="734"/>
        <v>0</v>
      </c>
      <c r="AR1378" s="44">
        <f t="shared" si="735"/>
        <v>0</v>
      </c>
      <c r="AS1378" s="44">
        <f t="shared" si="736"/>
        <v>0</v>
      </c>
      <c r="AT1378" s="44">
        <f t="shared" si="737"/>
        <v>0</v>
      </c>
      <c r="AU1378" s="44">
        <f t="shared" si="738"/>
        <v>0</v>
      </c>
      <c r="AV1378" s="44">
        <f>IF(M1378="ПП",РПП*AA1378*(U1378/1.5),IF(M1378="ВП",ВПр*AA1378*(U1378/1.5),IF(M1378="РПА",РПА*AA1378*(U1378/1.5),IF(M1378="КПА",кпа*AA1378*(U1378/1.5),0))))</f>
        <v>0</v>
      </c>
      <c r="AW1378" s="44">
        <f t="shared" si="739"/>
        <v>0</v>
      </c>
      <c r="AX1378" s="44">
        <f t="shared" si="740"/>
        <v>0</v>
      </c>
      <c r="AY1378" s="44">
        <f t="shared" si="741"/>
        <v>0</v>
      </c>
      <c r="AZ1378" s="44">
        <f t="shared" si="742"/>
        <v>0</v>
      </c>
      <c r="BA1378" s="44">
        <f t="shared" si="753"/>
        <v>0</v>
      </c>
      <c r="BB1378" s="44">
        <f t="shared" si="743"/>
        <v>0</v>
      </c>
      <c r="BC1378" s="44">
        <f t="shared" si="744"/>
        <v>0</v>
      </c>
      <c r="BD1378" s="44">
        <f t="shared" si="745"/>
        <v>0</v>
      </c>
      <c r="BE1378" s="45">
        <f t="shared" si="746"/>
        <v>18</v>
      </c>
      <c r="BF1378" s="46"/>
      <c r="BG1378" s="47">
        <f t="shared" si="747"/>
        <v>18</v>
      </c>
      <c r="BH1378" s="47">
        <f t="shared" si="748"/>
        <v>0.5</v>
      </c>
      <c r="BI1378" s="47">
        <f t="shared" si="749"/>
        <v>0</v>
      </c>
      <c r="BJ1378" s="48">
        <f t="shared" si="750"/>
        <v>0</v>
      </c>
      <c r="BK1378" s="48">
        <f t="shared" si="751"/>
        <v>0</v>
      </c>
      <c r="BL1378" s="48">
        <f t="shared" si="752"/>
        <v>0</v>
      </c>
    </row>
    <row r="1379" spans="1:64" s="2" customFormat="1" ht="30" customHeight="1">
      <c r="A1379" s="29" t="str">
        <f t="shared" si="723"/>
        <v>Д</v>
      </c>
      <c r="B1379" s="29" t="str">
        <f t="shared" si="724"/>
        <v>Б</v>
      </c>
      <c r="C1379" s="59" t="s">
        <v>193</v>
      </c>
      <c r="D1379" s="31" t="str">
        <f t="shared" si="725"/>
        <v>'09.03.03</v>
      </c>
      <c r="E1379" s="32" t="str">
        <f t="shared" si="726"/>
        <v>Прикладная информатика</v>
      </c>
      <c r="F1379" s="33" t="s">
        <v>74</v>
      </c>
      <c r="G1379" s="33" t="s">
        <v>75</v>
      </c>
      <c r="H1379" s="34" t="s">
        <v>317</v>
      </c>
      <c r="I1379" s="34"/>
      <c r="J1379" s="35" t="s">
        <v>326</v>
      </c>
      <c r="K1379" s="36">
        <v>3</v>
      </c>
      <c r="L1379" s="36">
        <v>18</v>
      </c>
      <c r="M1379" s="37" t="s">
        <v>108</v>
      </c>
      <c r="N1379" s="36"/>
      <c r="O1379" s="36">
        <v>1</v>
      </c>
      <c r="P1379" s="36"/>
      <c r="Q1379" s="37"/>
      <c r="R1379" s="36"/>
      <c r="S1379" s="36"/>
      <c r="T1379" s="36"/>
      <c r="U1379" s="36"/>
      <c r="V1379" s="36"/>
      <c r="W1379" s="39" t="str">
        <f t="shared" si="727"/>
        <v>НПИбд</v>
      </c>
      <c r="X1379" s="36" t="s">
        <v>133</v>
      </c>
      <c r="Y1379" s="36">
        <v>1</v>
      </c>
      <c r="Z1379" s="36">
        <v>1</v>
      </c>
      <c r="AA1379" s="60">
        <f t="shared" si="728"/>
        <v>13</v>
      </c>
      <c r="AB1379" s="49">
        <v>11</v>
      </c>
      <c r="AC1379" s="49">
        <v>2</v>
      </c>
      <c r="AD1379" s="40">
        <f t="shared" si="720"/>
        <v>12</v>
      </c>
      <c r="AE1379" s="41">
        <f t="shared" si="721"/>
        <v>1</v>
      </c>
      <c r="AF1379" s="41">
        <f t="shared" si="722"/>
        <v>1.0833333333333333</v>
      </c>
      <c r="AG1379" s="42" t="s">
        <v>93</v>
      </c>
      <c r="AH1379" s="37" t="s">
        <v>139</v>
      </c>
      <c r="AI1379" s="37" t="s">
        <v>82</v>
      </c>
      <c r="AJ1379" s="61" t="s">
        <v>322</v>
      </c>
      <c r="AK1379" s="37"/>
      <c r="AL1379" s="44">
        <f t="shared" si="729"/>
        <v>0</v>
      </c>
      <c r="AM1379" s="44">
        <f t="shared" si="730"/>
        <v>0</v>
      </c>
      <c r="AN1379" s="44">
        <f t="shared" si="731"/>
        <v>18</v>
      </c>
      <c r="AO1379" s="44">
        <f t="shared" si="732"/>
        <v>0</v>
      </c>
      <c r="AP1379" s="44">
        <f t="shared" si="733"/>
        <v>0</v>
      </c>
      <c r="AQ1379" s="44">
        <f t="shared" si="734"/>
        <v>0</v>
      </c>
      <c r="AR1379" s="44">
        <f t="shared" si="735"/>
        <v>0</v>
      </c>
      <c r="AS1379" s="44">
        <f t="shared" si="736"/>
        <v>0</v>
      </c>
      <c r="AT1379" s="44">
        <f t="shared" si="737"/>
        <v>0</v>
      </c>
      <c r="AU1379" s="44">
        <f t="shared" si="738"/>
        <v>0</v>
      </c>
      <c r="AV1379" s="44">
        <f>IF(M1379="ПП",РПП*AA1379*(U1379/1.5),IF(M1379="ВП",ВПр*AA1379*(U1379/1.5),IF(M1379="РПА",РПА*AA1379*(U1379/1.5),IF(M1379="КПА",кпа*AA1379*(U1379/1.5),0))))</f>
        <v>0</v>
      </c>
      <c r="AW1379" s="44">
        <f t="shared" si="739"/>
        <v>0</v>
      </c>
      <c r="AX1379" s="44">
        <f t="shared" si="740"/>
        <v>0</v>
      </c>
      <c r="AY1379" s="44">
        <f t="shared" si="741"/>
        <v>0</v>
      </c>
      <c r="AZ1379" s="44">
        <f t="shared" si="742"/>
        <v>0</v>
      </c>
      <c r="BA1379" s="44">
        <f t="shared" si="753"/>
        <v>0</v>
      </c>
      <c r="BB1379" s="44">
        <f t="shared" si="743"/>
        <v>0</v>
      </c>
      <c r="BC1379" s="44">
        <f t="shared" si="744"/>
        <v>0</v>
      </c>
      <c r="BD1379" s="44">
        <f t="shared" si="745"/>
        <v>0</v>
      </c>
      <c r="BE1379" s="45">
        <f t="shared" si="746"/>
        <v>18</v>
      </c>
      <c r="BF1379" s="46"/>
      <c r="BG1379" s="47">
        <f t="shared" si="747"/>
        <v>18</v>
      </c>
      <c r="BH1379" s="47">
        <f t="shared" si="748"/>
        <v>0.5</v>
      </c>
      <c r="BI1379" s="47">
        <f t="shared" si="749"/>
        <v>0</v>
      </c>
      <c r="BJ1379" s="48">
        <f t="shared" si="750"/>
        <v>0</v>
      </c>
      <c r="BK1379" s="48">
        <f t="shared" si="751"/>
        <v>0</v>
      </c>
      <c r="BL1379" s="48">
        <f t="shared" si="752"/>
        <v>0</v>
      </c>
    </row>
    <row r="1380" spans="1:64" s="2" customFormat="1" ht="30" customHeight="1">
      <c r="A1380" s="29" t="str">
        <f t="shared" si="723"/>
        <v>Д</v>
      </c>
      <c r="B1380" s="29" t="str">
        <f t="shared" si="724"/>
        <v>Б</v>
      </c>
      <c r="C1380" s="59" t="s">
        <v>193</v>
      </c>
      <c r="D1380" s="31" t="str">
        <f t="shared" si="725"/>
        <v>'09.03.03</v>
      </c>
      <c r="E1380" s="32" t="str">
        <f t="shared" si="726"/>
        <v>Прикладная информатика</v>
      </c>
      <c r="F1380" s="33" t="s">
        <v>74</v>
      </c>
      <c r="G1380" s="33" t="s">
        <v>75</v>
      </c>
      <c r="H1380" s="34" t="s">
        <v>317</v>
      </c>
      <c r="I1380" s="34"/>
      <c r="J1380" s="35" t="s">
        <v>326</v>
      </c>
      <c r="K1380" s="36">
        <v>3</v>
      </c>
      <c r="L1380" s="36">
        <v>18</v>
      </c>
      <c r="M1380" s="37" t="s">
        <v>108</v>
      </c>
      <c r="N1380" s="36"/>
      <c r="O1380" s="36">
        <v>1</v>
      </c>
      <c r="P1380" s="36"/>
      <c r="Q1380" s="37"/>
      <c r="R1380" s="36"/>
      <c r="S1380" s="36"/>
      <c r="T1380" s="36"/>
      <c r="U1380" s="36"/>
      <c r="V1380" s="36"/>
      <c r="W1380" s="39" t="str">
        <f t="shared" si="727"/>
        <v>НПИбд</v>
      </c>
      <c r="X1380" s="36" t="s">
        <v>133</v>
      </c>
      <c r="Y1380" s="36">
        <v>1</v>
      </c>
      <c r="Z1380" s="36">
        <v>1</v>
      </c>
      <c r="AA1380" s="60">
        <f t="shared" si="728"/>
        <v>13</v>
      </c>
      <c r="AB1380" s="49">
        <v>10</v>
      </c>
      <c r="AC1380" s="49">
        <v>3</v>
      </c>
      <c r="AD1380" s="40">
        <f t="shared" si="720"/>
        <v>12</v>
      </c>
      <c r="AE1380" s="41">
        <f t="shared" si="721"/>
        <v>1</v>
      </c>
      <c r="AF1380" s="41">
        <f t="shared" si="722"/>
        <v>1.0833333333333333</v>
      </c>
      <c r="AG1380" s="42" t="s">
        <v>93</v>
      </c>
      <c r="AH1380" s="37" t="s">
        <v>139</v>
      </c>
      <c r="AI1380" s="37" t="s">
        <v>82</v>
      </c>
      <c r="AJ1380" s="61" t="s">
        <v>322</v>
      </c>
      <c r="AK1380" s="37"/>
      <c r="AL1380" s="44">
        <f t="shared" si="729"/>
        <v>0</v>
      </c>
      <c r="AM1380" s="44">
        <f t="shared" si="730"/>
        <v>0</v>
      </c>
      <c r="AN1380" s="44">
        <f t="shared" si="731"/>
        <v>18</v>
      </c>
      <c r="AO1380" s="44">
        <f t="shared" si="732"/>
        <v>0</v>
      </c>
      <c r="AP1380" s="44">
        <f t="shared" si="733"/>
        <v>0</v>
      </c>
      <c r="AQ1380" s="44">
        <f t="shared" si="734"/>
        <v>0</v>
      </c>
      <c r="AR1380" s="44">
        <f t="shared" si="735"/>
        <v>0</v>
      </c>
      <c r="AS1380" s="44">
        <f t="shared" si="736"/>
        <v>0</v>
      </c>
      <c r="AT1380" s="44">
        <f t="shared" si="737"/>
        <v>0</v>
      </c>
      <c r="AU1380" s="44">
        <f t="shared" si="738"/>
        <v>0</v>
      </c>
      <c r="AV1380" s="44">
        <f>IF(M1380="ПП",РПП*AA1380*(U1380/1.5),IF(M1380="ВП",ВПр*AA1380*(U1380/1.5),IF(M1380="РПА",РПА*AA1380*(U1380/1.5),IF(M1380="КПА",кпа*AA1380*(U1380/1.5),0))))</f>
        <v>0</v>
      </c>
      <c r="AW1380" s="44">
        <f t="shared" si="739"/>
        <v>0</v>
      </c>
      <c r="AX1380" s="44">
        <f t="shared" si="740"/>
        <v>0</v>
      </c>
      <c r="AY1380" s="44">
        <f t="shared" si="741"/>
        <v>0</v>
      </c>
      <c r="AZ1380" s="44">
        <f t="shared" si="742"/>
        <v>0</v>
      </c>
      <c r="BA1380" s="44">
        <f t="shared" si="753"/>
        <v>0</v>
      </c>
      <c r="BB1380" s="44">
        <f t="shared" si="743"/>
        <v>0</v>
      </c>
      <c r="BC1380" s="44">
        <f t="shared" si="744"/>
        <v>0</v>
      </c>
      <c r="BD1380" s="44">
        <f t="shared" si="745"/>
        <v>0</v>
      </c>
      <c r="BE1380" s="45">
        <f t="shared" si="746"/>
        <v>18</v>
      </c>
      <c r="BF1380" s="46"/>
      <c r="BG1380" s="47">
        <f t="shared" si="747"/>
        <v>18</v>
      </c>
      <c r="BH1380" s="47">
        <f t="shared" si="748"/>
        <v>0.5</v>
      </c>
      <c r="BI1380" s="47">
        <f t="shared" si="749"/>
        <v>0</v>
      </c>
      <c r="BJ1380" s="48">
        <f t="shared" si="750"/>
        <v>0</v>
      </c>
      <c r="BK1380" s="48">
        <f t="shared" si="751"/>
        <v>0</v>
      </c>
      <c r="BL1380" s="48">
        <f t="shared" si="752"/>
        <v>0</v>
      </c>
    </row>
    <row r="1381" spans="1:64" s="2" customFormat="1" ht="30" customHeight="1">
      <c r="A1381" s="29" t="str">
        <f t="shared" si="723"/>
        <v>Д</v>
      </c>
      <c r="B1381" s="29" t="str">
        <f t="shared" si="724"/>
        <v>Б</v>
      </c>
      <c r="C1381" s="59" t="s">
        <v>193</v>
      </c>
      <c r="D1381" s="31" t="str">
        <f t="shared" si="725"/>
        <v>'09.03.03</v>
      </c>
      <c r="E1381" s="32" t="str">
        <f t="shared" si="726"/>
        <v>Прикладная информатика</v>
      </c>
      <c r="F1381" s="33" t="s">
        <v>74</v>
      </c>
      <c r="G1381" s="33" t="s">
        <v>75</v>
      </c>
      <c r="H1381" s="34" t="s">
        <v>317</v>
      </c>
      <c r="I1381" s="34"/>
      <c r="J1381" s="35" t="s">
        <v>378</v>
      </c>
      <c r="K1381" s="36">
        <v>3</v>
      </c>
      <c r="L1381" s="36">
        <v>18</v>
      </c>
      <c r="M1381" s="37" t="s">
        <v>78</v>
      </c>
      <c r="N1381" s="36">
        <v>1</v>
      </c>
      <c r="O1381" s="36"/>
      <c r="P1381" s="36"/>
      <c r="Q1381" s="37"/>
      <c r="R1381" s="36"/>
      <c r="S1381" s="36"/>
      <c r="T1381" s="36"/>
      <c r="U1381" s="36"/>
      <c r="V1381" s="36"/>
      <c r="W1381" s="39" t="str">
        <f t="shared" si="727"/>
        <v>НПИбд</v>
      </c>
      <c r="X1381" s="36" t="s">
        <v>377</v>
      </c>
      <c r="Y1381" s="36">
        <v>4</v>
      </c>
      <c r="Z1381" s="36">
        <v>2</v>
      </c>
      <c r="AA1381" s="60">
        <f t="shared" si="728"/>
        <v>53</v>
      </c>
      <c r="AB1381" s="36">
        <v>43</v>
      </c>
      <c r="AC1381" s="36">
        <v>10</v>
      </c>
      <c r="AD1381" s="40">
        <f t="shared" si="720"/>
        <v>53</v>
      </c>
      <c r="AE1381" s="41">
        <f t="shared" si="721"/>
        <v>1</v>
      </c>
      <c r="AF1381" s="41">
        <f t="shared" si="722"/>
        <v>1</v>
      </c>
      <c r="AG1381" s="42" t="s">
        <v>93</v>
      </c>
      <c r="AH1381" s="37" t="s">
        <v>111</v>
      </c>
      <c r="AI1381" s="37" t="s">
        <v>82</v>
      </c>
      <c r="AJ1381" s="61" t="s">
        <v>379</v>
      </c>
      <c r="AK1381" s="37"/>
      <c r="AL1381" s="44">
        <f t="shared" si="729"/>
        <v>18</v>
      </c>
      <c r="AM1381" s="44">
        <f t="shared" si="730"/>
        <v>0</v>
      </c>
      <c r="AN1381" s="44">
        <f t="shared" si="731"/>
        <v>0</v>
      </c>
      <c r="AO1381" s="44">
        <f t="shared" si="732"/>
        <v>0</v>
      </c>
      <c r="AP1381" s="44">
        <f t="shared" si="733"/>
        <v>0</v>
      </c>
      <c r="AQ1381" s="44">
        <f t="shared" si="734"/>
        <v>0</v>
      </c>
      <c r="AR1381" s="44">
        <f t="shared" si="735"/>
        <v>1.8</v>
      </c>
      <c r="AS1381" s="44">
        <f t="shared" si="736"/>
        <v>0</v>
      </c>
      <c r="AT1381" s="44">
        <f t="shared" si="737"/>
        <v>0</v>
      </c>
      <c r="AU1381" s="44">
        <f t="shared" si="738"/>
        <v>0</v>
      </c>
      <c r="AV1381" s="44">
        <f>IF(M1381="ПП",РПП*AA1381*(U1381/1.5),IF(M1381="ВП",ВПр*AA1381*(U1381/1.5),IF(M1381="РПА",РПА*AA1381*(U1381/1.5),IF(M1381="КПА",кпа*AA1381*(U1381/1.5),0))))</f>
        <v>0</v>
      </c>
      <c r="AW1381" s="44">
        <f t="shared" si="739"/>
        <v>0</v>
      </c>
      <c r="AX1381" s="44">
        <f t="shared" si="740"/>
        <v>0</v>
      </c>
      <c r="AY1381" s="44">
        <f t="shared" si="741"/>
        <v>0</v>
      </c>
      <c r="AZ1381" s="44">
        <f t="shared" si="742"/>
        <v>0</v>
      </c>
      <c r="BA1381" s="44">
        <f t="shared" si="753"/>
        <v>0</v>
      </c>
      <c r="BB1381" s="44">
        <f t="shared" si="743"/>
        <v>0</v>
      </c>
      <c r="BC1381" s="44">
        <f t="shared" si="744"/>
        <v>0</v>
      </c>
      <c r="BD1381" s="44">
        <f t="shared" si="745"/>
        <v>0</v>
      </c>
      <c r="BE1381" s="45">
        <f t="shared" si="746"/>
        <v>19.8</v>
      </c>
      <c r="BF1381" s="46"/>
      <c r="BG1381" s="47">
        <f t="shared" si="747"/>
        <v>18</v>
      </c>
      <c r="BH1381" s="47">
        <f t="shared" si="748"/>
        <v>0.5</v>
      </c>
      <c r="BI1381" s="47">
        <f t="shared" si="749"/>
        <v>1.8</v>
      </c>
      <c r="BJ1381" s="48">
        <f t="shared" si="750"/>
        <v>0</v>
      </c>
      <c r="BK1381" s="48">
        <f t="shared" si="751"/>
        <v>0</v>
      </c>
      <c r="BL1381" s="48">
        <f t="shared" si="752"/>
        <v>0</v>
      </c>
    </row>
    <row r="1382" spans="1:64" s="2" customFormat="1" ht="30" customHeight="1">
      <c r="A1382" s="29" t="str">
        <f t="shared" si="723"/>
        <v>Д</v>
      </c>
      <c r="B1382" s="29" t="str">
        <f t="shared" si="724"/>
        <v>Б</v>
      </c>
      <c r="C1382" s="59" t="s">
        <v>193</v>
      </c>
      <c r="D1382" s="31" t="str">
        <f t="shared" si="725"/>
        <v>'09.03.03</v>
      </c>
      <c r="E1382" s="32" t="str">
        <f t="shared" si="726"/>
        <v>Прикладная информатика</v>
      </c>
      <c r="F1382" s="33" t="s">
        <v>74</v>
      </c>
      <c r="G1382" s="33" t="s">
        <v>75</v>
      </c>
      <c r="H1382" s="34" t="s">
        <v>317</v>
      </c>
      <c r="I1382" s="34"/>
      <c r="J1382" s="35" t="s">
        <v>378</v>
      </c>
      <c r="K1382" s="36">
        <v>3</v>
      </c>
      <c r="L1382" s="36">
        <v>18</v>
      </c>
      <c r="M1382" s="37" t="s">
        <v>84</v>
      </c>
      <c r="N1382" s="36"/>
      <c r="O1382" s="36"/>
      <c r="P1382" s="36">
        <v>1</v>
      </c>
      <c r="Q1382" s="37" t="s">
        <v>85</v>
      </c>
      <c r="R1382" s="36"/>
      <c r="S1382" s="36"/>
      <c r="T1382" s="36"/>
      <c r="U1382" s="36"/>
      <c r="V1382" s="36"/>
      <c r="W1382" s="39" t="str">
        <f t="shared" si="727"/>
        <v>НПИбд</v>
      </c>
      <c r="X1382" s="36" t="s">
        <v>116</v>
      </c>
      <c r="Y1382" s="36"/>
      <c r="Z1382" s="36">
        <v>1</v>
      </c>
      <c r="AA1382" s="60">
        <f t="shared" si="728"/>
        <v>27</v>
      </c>
      <c r="AB1382" s="49">
        <v>22</v>
      </c>
      <c r="AC1382" s="49">
        <v>5</v>
      </c>
      <c r="AD1382" s="40">
        <f t="shared" si="720"/>
        <v>24</v>
      </c>
      <c r="AE1382" s="41">
        <f t="shared" si="721"/>
        <v>1</v>
      </c>
      <c r="AF1382" s="41">
        <f t="shared" si="722"/>
        <v>1.125</v>
      </c>
      <c r="AG1382" s="42" t="s">
        <v>93</v>
      </c>
      <c r="AH1382" s="37" t="s">
        <v>111</v>
      </c>
      <c r="AI1382" s="37" t="s">
        <v>82</v>
      </c>
      <c r="AJ1382" s="61" t="s">
        <v>379</v>
      </c>
      <c r="AK1382" s="37"/>
      <c r="AL1382" s="44">
        <f t="shared" si="729"/>
        <v>0</v>
      </c>
      <c r="AM1382" s="44">
        <f t="shared" si="730"/>
        <v>18</v>
      </c>
      <c r="AN1382" s="44">
        <f t="shared" si="731"/>
        <v>0</v>
      </c>
      <c r="AO1382" s="44">
        <f t="shared" si="732"/>
        <v>8.91</v>
      </c>
      <c r="AP1382" s="44">
        <f t="shared" si="733"/>
        <v>13.5</v>
      </c>
      <c r="AQ1382" s="44">
        <f t="shared" si="734"/>
        <v>1</v>
      </c>
      <c r="AR1382" s="44">
        <f t="shared" si="735"/>
        <v>0</v>
      </c>
      <c r="AS1382" s="44">
        <f t="shared" si="736"/>
        <v>0</v>
      </c>
      <c r="AT1382" s="44">
        <f t="shared" si="737"/>
        <v>0</v>
      </c>
      <c r="AU1382" s="44">
        <f t="shared" si="738"/>
        <v>0</v>
      </c>
      <c r="AV1382" s="44">
        <f>IF(M1382="ПП",РПП*AA1382*(U1382/1.5),IF(M1382="ВП",ВПр*AA1382*(U1382/1.5),IF(M1382="РПА",РПА*AA1382*(U1382/1.5),IF(M1382="КПА",кпа*AA1382*(U1382/1.5),0))))</f>
        <v>0</v>
      </c>
      <c r="AW1382" s="44">
        <f t="shared" si="739"/>
        <v>0</v>
      </c>
      <c r="AX1382" s="44">
        <f t="shared" si="740"/>
        <v>0</v>
      </c>
      <c r="AY1382" s="44">
        <f t="shared" si="741"/>
        <v>0</v>
      </c>
      <c r="AZ1382" s="44">
        <f t="shared" si="742"/>
        <v>0</v>
      </c>
      <c r="BA1382" s="44">
        <f t="shared" si="753"/>
        <v>0</v>
      </c>
      <c r="BB1382" s="44">
        <f t="shared" si="743"/>
        <v>0</v>
      </c>
      <c r="BC1382" s="44">
        <f t="shared" si="744"/>
        <v>0</v>
      </c>
      <c r="BD1382" s="44">
        <f t="shared" si="745"/>
        <v>0</v>
      </c>
      <c r="BE1382" s="45">
        <f t="shared" si="746"/>
        <v>41.41</v>
      </c>
      <c r="BF1382" s="46"/>
      <c r="BG1382" s="47">
        <f t="shared" si="747"/>
        <v>18</v>
      </c>
      <c r="BH1382" s="47">
        <f t="shared" si="748"/>
        <v>0.5</v>
      </c>
      <c r="BI1382" s="47">
        <f t="shared" si="749"/>
        <v>23.41</v>
      </c>
      <c r="BJ1382" s="48">
        <f t="shared" si="750"/>
        <v>0</v>
      </c>
      <c r="BK1382" s="48">
        <f t="shared" si="751"/>
        <v>0</v>
      </c>
      <c r="BL1382" s="48">
        <f t="shared" si="752"/>
        <v>0</v>
      </c>
    </row>
    <row r="1383" spans="1:64" s="2" customFormat="1" ht="30" customHeight="1">
      <c r="A1383" s="29" t="str">
        <f t="shared" si="723"/>
        <v>Д</v>
      </c>
      <c r="B1383" s="29" t="str">
        <f t="shared" si="724"/>
        <v>Б</v>
      </c>
      <c r="C1383" s="59" t="s">
        <v>193</v>
      </c>
      <c r="D1383" s="31" t="str">
        <f t="shared" si="725"/>
        <v>'09.03.03</v>
      </c>
      <c r="E1383" s="32" t="str">
        <f t="shared" si="726"/>
        <v>Прикладная информатика</v>
      </c>
      <c r="F1383" s="33" t="s">
        <v>74</v>
      </c>
      <c r="G1383" s="33" t="s">
        <v>75</v>
      </c>
      <c r="H1383" s="34" t="s">
        <v>317</v>
      </c>
      <c r="I1383" s="34"/>
      <c r="J1383" s="35" t="s">
        <v>378</v>
      </c>
      <c r="K1383" s="36">
        <v>3</v>
      </c>
      <c r="L1383" s="36">
        <v>18</v>
      </c>
      <c r="M1383" s="37" t="s">
        <v>84</v>
      </c>
      <c r="N1383" s="36"/>
      <c r="O1383" s="36"/>
      <c r="P1383" s="36">
        <v>1</v>
      </c>
      <c r="Q1383" s="37" t="s">
        <v>85</v>
      </c>
      <c r="R1383" s="36"/>
      <c r="S1383" s="36"/>
      <c r="T1383" s="36"/>
      <c r="U1383" s="36"/>
      <c r="V1383" s="36"/>
      <c r="W1383" s="39" t="str">
        <f t="shared" si="727"/>
        <v>НПИбд</v>
      </c>
      <c r="X1383" s="36" t="s">
        <v>133</v>
      </c>
      <c r="Y1383" s="36"/>
      <c r="Z1383" s="36">
        <v>1</v>
      </c>
      <c r="AA1383" s="60">
        <f t="shared" si="728"/>
        <v>26</v>
      </c>
      <c r="AB1383" s="49">
        <v>21</v>
      </c>
      <c r="AC1383" s="49">
        <v>5</v>
      </c>
      <c r="AD1383" s="40">
        <f t="shared" si="720"/>
        <v>24</v>
      </c>
      <c r="AE1383" s="41">
        <f t="shared" si="721"/>
        <v>1</v>
      </c>
      <c r="AF1383" s="41">
        <f t="shared" si="722"/>
        <v>1.0833333333333333</v>
      </c>
      <c r="AG1383" s="42" t="s">
        <v>93</v>
      </c>
      <c r="AH1383" s="37" t="s">
        <v>111</v>
      </c>
      <c r="AI1383" s="37" t="s">
        <v>82</v>
      </c>
      <c r="AJ1383" s="61" t="s">
        <v>379</v>
      </c>
      <c r="AK1383" s="37"/>
      <c r="AL1383" s="44">
        <f t="shared" si="729"/>
        <v>0</v>
      </c>
      <c r="AM1383" s="44">
        <f t="shared" si="730"/>
        <v>18</v>
      </c>
      <c r="AN1383" s="44">
        <f t="shared" si="731"/>
        <v>0</v>
      </c>
      <c r="AO1383" s="44">
        <f t="shared" si="732"/>
        <v>8.58</v>
      </c>
      <c r="AP1383" s="44">
        <f t="shared" si="733"/>
        <v>13</v>
      </c>
      <c r="AQ1383" s="44">
        <f t="shared" si="734"/>
        <v>1</v>
      </c>
      <c r="AR1383" s="44">
        <f t="shared" si="735"/>
        <v>0</v>
      </c>
      <c r="AS1383" s="44">
        <f t="shared" si="736"/>
        <v>0</v>
      </c>
      <c r="AT1383" s="44">
        <f t="shared" si="737"/>
        <v>0</v>
      </c>
      <c r="AU1383" s="44">
        <f t="shared" si="738"/>
        <v>0</v>
      </c>
      <c r="AV1383" s="44">
        <f>IF(M1383="ПП",РПП*AA1383*(U1383/1.5),IF(M1383="ВП",ВПр*AA1383*(U1383/1.5),IF(M1383="РПА",РПА*AA1383*(U1383/1.5),IF(M1383="КПА",кпа*AA1383*(U1383/1.5),0))))</f>
        <v>0</v>
      </c>
      <c r="AW1383" s="44">
        <f t="shared" si="739"/>
        <v>0</v>
      </c>
      <c r="AX1383" s="44">
        <f t="shared" si="740"/>
        <v>0</v>
      </c>
      <c r="AY1383" s="44">
        <f t="shared" si="741"/>
        <v>0</v>
      </c>
      <c r="AZ1383" s="44">
        <f t="shared" si="742"/>
        <v>0</v>
      </c>
      <c r="BA1383" s="44">
        <f t="shared" si="753"/>
        <v>0</v>
      </c>
      <c r="BB1383" s="44">
        <f t="shared" si="743"/>
        <v>0</v>
      </c>
      <c r="BC1383" s="44">
        <f t="shared" si="744"/>
        <v>0</v>
      </c>
      <c r="BD1383" s="44">
        <f t="shared" si="745"/>
        <v>0</v>
      </c>
      <c r="BE1383" s="45">
        <f t="shared" si="746"/>
        <v>40.58</v>
      </c>
      <c r="BF1383" s="46"/>
      <c r="BG1383" s="47">
        <f t="shared" si="747"/>
        <v>18</v>
      </c>
      <c r="BH1383" s="47">
        <f t="shared" si="748"/>
        <v>0.5</v>
      </c>
      <c r="BI1383" s="47">
        <f t="shared" si="749"/>
        <v>22.58</v>
      </c>
      <c r="BJ1383" s="48">
        <f t="shared" si="750"/>
        <v>0</v>
      </c>
      <c r="BK1383" s="48">
        <f t="shared" si="751"/>
        <v>0</v>
      </c>
      <c r="BL1383" s="48">
        <f t="shared" si="752"/>
        <v>0</v>
      </c>
    </row>
    <row r="1384" spans="1:64" s="2" customFormat="1" ht="30" customHeight="1">
      <c r="A1384" s="29" t="str">
        <f t="shared" si="723"/>
        <v>Д</v>
      </c>
      <c r="B1384" s="29" t="str">
        <f t="shared" si="724"/>
        <v>Б</v>
      </c>
      <c r="C1384" s="59" t="s">
        <v>193</v>
      </c>
      <c r="D1384" s="31" t="str">
        <f t="shared" si="725"/>
        <v>'09.03.03</v>
      </c>
      <c r="E1384" s="32" t="str">
        <f t="shared" si="726"/>
        <v>Прикладная информатика</v>
      </c>
      <c r="F1384" s="33" t="s">
        <v>74</v>
      </c>
      <c r="G1384" s="33" t="s">
        <v>75</v>
      </c>
      <c r="H1384" s="34" t="s">
        <v>317</v>
      </c>
      <c r="I1384" s="34"/>
      <c r="J1384" s="35" t="s">
        <v>380</v>
      </c>
      <c r="K1384" s="36">
        <v>3</v>
      </c>
      <c r="L1384" s="36">
        <v>18</v>
      </c>
      <c r="M1384" s="37" t="s">
        <v>78</v>
      </c>
      <c r="N1384" s="36">
        <v>1</v>
      </c>
      <c r="O1384" s="36"/>
      <c r="P1384" s="36"/>
      <c r="Q1384" s="37" t="s">
        <v>91</v>
      </c>
      <c r="R1384" s="36"/>
      <c r="S1384" s="36"/>
      <c r="T1384" s="36"/>
      <c r="U1384" s="36"/>
      <c r="V1384" s="36"/>
      <c r="W1384" s="39" t="str">
        <f t="shared" si="727"/>
        <v>НПИбд</v>
      </c>
      <c r="X1384" s="36" t="s">
        <v>377</v>
      </c>
      <c r="Y1384" s="36">
        <v>4</v>
      </c>
      <c r="Z1384" s="36">
        <v>2</v>
      </c>
      <c r="AA1384" s="60">
        <f t="shared" si="728"/>
        <v>53</v>
      </c>
      <c r="AB1384" s="36">
        <v>43</v>
      </c>
      <c r="AC1384" s="36">
        <v>10</v>
      </c>
      <c r="AD1384" s="40">
        <f t="shared" si="720"/>
        <v>53</v>
      </c>
      <c r="AE1384" s="41">
        <f t="shared" si="721"/>
        <v>1</v>
      </c>
      <c r="AF1384" s="41">
        <f t="shared" si="722"/>
        <v>1</v>
      </c>
      <c r="AG1384" s="42" t="s">
        <v>93</v>
      </c>
      <c r="AH1384" s="37" t="s">
        <v>81</v>
      </c>
      <c r="AI1384" s="37" t="s">
        <v>82</v>
      </c>
      <c r="AJ1384" s="61" t="s">
        <v>325</v>
      </c>
      <c r="AK1384" s="37"/>
      <c r="AL1384" s="44">
        <f t="shared" si="729"/>
        <v>18</v>
      </c>
      <c r="AM1384" s="44">
        <f t="shared" si="730"/>
        <v>0</v>
      </c>
      <c r="AN1384" s="44">
        <f t="shared" si="731"/>
        <v>0</v>
      </c>
      <c r="AO1384" s="44">
        <f t="shared" si="732"/>
        <v>17.490000000000002</v>
      </c>
      <c r="AP1384" s="44">
        <f t="shared" si="733"/>
        <v>26.5</v>
      </c>
      <c r="AQ1384" s="44">
        <f t="shared" si="734"/>
        <v>2</v>
      </c>
      <c r="AR1384" s="44">
        <f t="shared" si="735"/>
        <v>1.8</v>
      </c>
      <c r="AS1384" s="44">
        <f t="shared" si="736"/>
        <v>0</v>
      </c>
      <c r="AT1384" s="44">
        <f t="shared" si="737"/>
        <v>0</v>
      </c>
      <c r="AU1384" s="44">
        <f t="shared" si="738"/>
        <v>0</v>
      </c>
      <c r="AV1384" s="44">
        <f>IF(M1384="ПП",РПП*AA1384*(U1384/1.5),IF(M1384="ВП",ВПр*AA1384*(U1384/1.5),IF(M1384="РПА",РПА*AA1384*(U1384/1.5),IF(M1384="КПА",кпа*AA1384*(U1384/1.5),0))))</f>
        <v>0</v>
      </c>
      <c r="AW1384" s="44">
        <f t="shared" si="739"/>
        <v>0</v>
      </c>
      <c r="AX1384" s="44">
        <f t="shared" si="740"/>
        <v>0</v>
      </c>
      <c r="AY1384" s="44">
        <f t="shared" si="741"/>
        <v>0</v>
      </c>
      <c r="AZ1384" s="44">
        <f t="shared" si="742"/>
        <v>0</v>
      </c>
      <c r="BA1384" s="44">
        <f t="shared" si="753"/>
        <v>0</v>
      </c>
      <c r="BB1384" s="44">
        <f t="shared" si="743"/>
        <v>0</v>
      </c>
      <c r="BC1384" s="44">
        <f t="shared" si="744"/>
        <v>0</v>
      </c>
      <c r="BD1384" s="44">
        <f t="shared" si="745"/>
        <v>0</v>
      </c>
      <c r="BE1384" s="45">
        <f t="shared" si="746"/>
        <v>65.790000000000006</v>
      </c>
      <c r="BF1384" s="46"/>
      <c r="BG1384" s="47">
        <f t="shared" si="747"/>
        <v>18</v>
      </c>
      <c r="BH1384" s="47">
        <f t="shared" si="748"/>
        <v>0.5</v>
      </c>
      <c r="BI1384" s="47">
        <f t="shared" si="749"/>
        <v>47.79</v>
      </c>
      <c r="BJ1384" s="48">
        <f t="shared" si="750"/>
        <v>0</v>
      </c>
      <c r="BK1384" s="48">
        <f t="shared" si="751"/>
        <v>0</v>
      </c>
      <c r="BL1384" s="48">
        <f t="shared" si="752"/>
        <v>0</v>
      </c>
    </row>
    <row r="1385" spans="1:64" s="2" customFormat="1" ht="30" customHeight="1">
      <c r="A1385" s="29" t="str">
        <f t="shared" si="723"/>
        <v>Д</v>
      </c>
      <c r="B1385" s="29" t="str">
        <f t="shared" si="724"/>
        <v>Б</v>
      </c>
      <c r="C1385" s="59" t="s">
        <v>193</v>
      </c>
      <c r="D1385" s="31" t="str">
        <f t="shared" si="725"/>
        <v>'09.03.03</v>
      </c>
      <c r="E1385" s="32" t="str">
        <f t="shared" si="726"/>
        <v>Прикладная информатика</v>
      </c>
      <c r="F1385" s="33" t="s">
        <v>74</v>
      </c>
      <c r="G1385" s="33" t="s">
        <v>75</v>
      </c>
      <c r="H1385" s="34" t="s">
        <v>317</v>
      </c>
      <c r="I1385" s="34"/>
      <c r="J1385" s="35" t="s">
        <v>380</v>
      </c>
      <c r="K1385" s="36">
        <v>3</v>
      </c>
      <c r="L1385" s="36">
        <v>18</v>
      </c>
      <c r="M1385" s="37" t="s">
        <v>108</v>
      </c>
      <c r="N1385" s="36"/>
      <c r="O1385" s="36">
        <v>2</v>
      </c>
      <c r="P1385" s="36"/>
      <c r="Q1385" s="37"/>
      <c r="R1385" s="36"/>
      <c r="S1385" s="36"/>
      <c r="T1385" s="36"/>
      <c r="U1385" s="36"/>
      <c r="V1385" s="36"/>
      <c r="W1385" s="39" t="str">
        <f t="shared" si="727"/>
        <v>НПИбд</v>
      </c>
      <c r="X1385" s="36" t="s">
        <v>116</v>
      </c>
      <c r="Y1385" s="36">
        <v>1</v>
      </c>
      <c r="Z1385" s="36">
        <v>1</v>
      </c>
      <c r="AA1385" s="60">
        <f t="shared" si="728"/>
        <v>13</v>
      </c>
      <c r="AB1385" s="49">
        <v>11</v>
      </c>
      <c r="AC1385" s="49">
        <v>2</v>
      </c>
      <c r="AD1385" s="40">
        <f t="shared" si="720"/>
        <v>12</v>
      </c>
      <c r="AE1385" s="41">
        <f t="shared" si="721"/>
        <v>1</v>
      </c>
      <c r="AF1385" s="41">
        <f t="shared" si="722"/>
        <v>1.0833333333333333</v>
      </c>
      <c r="AG1385" s="42" t="s">
        <v>93</v>
      </c>
      <c r="AH1385" s="37" t="s">
        <v>81</v>
      </c>
      <c r="AI1385" s="37" t="s">
        <v>82</v>
      </c>
      <c r="AJ1385" s="61" t="s">
        <v>325</v>
      </c>
      <c r="AK1385" s="37"/>
      <c r="AL1385" s="44">
        <f t="shared" si="729"/>
        <v>0</v>
      </c>
      <c r="AM1385" s="44">
        <f t="shared" si="730"/>
        <v>0</v>
      </c>
      <c r="AN1385" s="44">
        <f t="shared" si="731"/>
        <v>36</v>
      </c>
      <c r="AO1385" s="44">
        <f t="shared" si="732"/>
        <v>0</v>
      </c>
      <c r="AP1385" s="44">
        <f t="shared" si="733"/>
        <v>0</v>
      </c>
      <c r="AQ1385" s="44">
        <f t="shared" si="734"/>
        <v>0</v>
      </c>
      <c r="AR1385" s="44">
        <f t="shared" si="735"/>
        <v>0</v>
      </c>
      <c r="AS1385" s="44">
        <f t="shared" si="736"/>
        <v>0</v>
      </c>
      <c r="AT1385" s="44">
        <f t="shared" si="737"/>
        <v>0</v>
      </c>
      <c r="AU1385" s="44">
        <f t="shared" si="738"/>
        <v>0</v>
      </c>
      <c r="AV1385" s="44">
        <f>IF(M1385="ПП",РПП*AA1385*(U1385/1.5),IF(M1385="ВП",ВПр*AA1385*(U1385/1.5),IF(M1385="РПА",РПА*AA1385*(U1385/1.5),IF(M1385="КПА",кпа*AA1385*(U1385/1.5),0))))</f>
        <v>0</v>
      </c>
      <c r="AW1385" s="44">
        <f t="shared" si="739"/>
        <v>0</v>
      </c>
      <c r="AX1385" s="44">
        <f t="shared" si="740"/>
        <v>0</v>
      </c>
      <c r="AY1385" s="44">
        <f t="shared" si="741"/>
        <v>0</v>
      </c>
      <c r="AZ1385" s="44">
        <f t="shared" si="742"/>
        <v>0</v>
      </c>
      <c r="BA1385" s="44">
        <f t="shared" si="753"/>
        <v>0</v>
      </c>
      <c r="BB1385" s="44">
        <f t="shared" si="743"/>
        <v>0</v>
      </c>
      <c r="BC1385" s="44">
        <f t="shared" si="744"/>
        <v>0</v>
      </c>
      <c r="BD1385" s="44">
        <f t="shared" si="745"/>
        <v>0</v>
      </c>
      <c r="BE1385" s="45">
        <f t="shared" si="746"/>
        <v>36</v>
      </c>
      <c r="BF1385" s="46"/>
      <c r="BG1385" s="47">
        <f t="shared" si="747"/>
        <v>36</v>
      </c>
      <c r="BH1385" s="47">
        <f t="shared" si="748"/>
        <v>1</v>
      </c>
      <c r="BI1385" s="47">
        <f t="shared" si="749"/>
        <v>0</v>
      </c>
      <c r="BJ1385" s="48">
        <f t="shared" si="750"/>
        <v>0</v>
      </c>
      <c r="BK1385" s="48">
        <f t="shared" si="751"/>
        <v>0</v>
      </c>
      <c r="BL1385" s="48">
        <f t="shared" si="752"/>
        <v>0</v>
      </c>
    </row>
    <row r="1386" spans="1:64" s="2" customFormat="1" ht="30" customHeight="1">
      <c r="A1386" s="29" t="str">
        <f t="shared" si="723"/>
        <v>Д</v>
      </c>
      <c r="B1386" s="29" t="str">
        <f t="shared" si="724"/>
        <v>Б</v>
      </c>
      <c r="C1386" s="59" t="s">
        <v>193</v>
      </c>
      <c r="D1386" s="31" t="str">
        <f t="shared" si="725"/>
        <v>'09.03.03</v>
      </c>
      <c r="E1386" s="32" t="str">
        <f t="shared" si="726"/>
        <v>Прикладная информатика</v>
      </c>
      <c r="F1386" s="33" t="s">
        <v>74</v>
      </c>
      <c r="G1386" s="33" t="s">
        <v>75</v>
      </c>
      <c r="H1386" s="34" t="s">
        <v>317</v>
      </c>
      <c r="I1386" s="34"/>
      <c r="J1386" s="35" t="s">
        <v>380</v>
      </c>
      <c r="K1386" s="36">
        <v>3</v>
      </c>
      <c r="L1386" s="36">
        <v>18</v>
      </c>
      <c r="M1386" s="37" t="s">
        <v>108</v>
      </c>
      <c r="N1386" s="36"/>
      <c r="O1386" s="36">
        <v>2</v>
      </c>
      <c r="P1386" s="36"/>
      <c r="Q1386" s="37"/>
      <c r="R1386" s="36"/>
      <c r="S1386" s="36"/>
      <c r="T1386" s="36"/>
      <c r="U1386" s="36"/>
      <c r="V1386" s="36"/>
      <c r="W1386" s="39" t="str">
        <f t="shared" si="727"/>
        <v>НПИбд</v>
      </c>
      <c r="X1386" s="36" t="s">
        <v>116</v>
      </c>
      <c r="Y1386" s="36">
        <v>1</v>
      </c>
      <c r="Z1386" s="36">
        <v>1</v>
      </c>
      <c r="AA1386" s="60">
        <f t="shared" si="728"/>
        <v>14</v>
      </c>
      <c r="AB1386" s="49">
        <v>11</v>
      </c>
      <c r="AC1386" s="49">
        <v>3</v>
      </c>
      <c r="AD1386" s="40">
        <f t="shared" si="720"/>
        <v>12</v>
      </c>
      <c r="AE1386" s="41">
        <f t="shared" si="721"/>
        <v>1</v>
      </c>
      <c r="AF1386" s="41">
        <f t="shared" si="722"/>
        <v>1.1666666666666667</v>
      </c>
      <c r="AG1386" s="42" t="s">
        <v>93</v>
      </c>
      <c r="AH1386" s="37" t="s">
        <v>81</v>
      </c>
      <c r="AI1386" s="37" t="s">
        <v>82</v>
      </c>
      <c r="AJ1386" s="61" t="s">
        <v>325</v>
      </c>
      <c r="AK1386" s="37"/>
      <c r="AL1386" s="44">
        <f t="shared" si="729"/>
        <v>0</v>
      </c>
      <c r="AM1386" s="44">
        <f t="shared" si="730"/>
        <v>0</v>
      </c>
      <c r="AN1386" s="44">
        <f t="shared" si="731"/>
        <v>36</v>
      </c>
      <c r="AO1386" s="44">
        <f t="shared" si="732"/>
        <v>0</v>
      </c>
      <c r="AP1386" s="44">
        <f t="shared" si="733"/>
        <v>0</v>
      </c>
      <c r="AQ1386" s="44">
        <f t="shared" si="734"/>
        <v>0</v>
      </c>
      <c r="AR1386" s="44">
        <f t="shared" si="735"/>
        <v>0</v>
      </c>
      <c r="AS1386" s="44">
        <f t="shared" si="736"/>
        <v>0</v>
      </c>
      <c r="AT1386" s="44">
        <f t="shared" si="737"/>
        <v>0</v>
      </c>
      <c r="AU1386" s="44">
        <f t="shared" si="738"/>
        <v>0</v>
      </c>
      <c r="AV1386" s="44">
        <f>IF(M1386="ПП",РПП*AA1386*(U1386/1.5),IF(M1386="ВП",ВПр*AA1386*(U1386/1.5),IF(M1386="РПА",РПА*AA1386*(U1386/1.5),IF(M1386="КПА",кпа*AA1386*(U1386/1.5),0))))</f>
        <v>0</v>
      </c>
      <c r="AW1386" s="44">
        <f t="shared" si="739"/>
        <v>0</v>
      </c>
      <c r="AX1386" s="44">
        <f t="shared" si="740"/>
        <v>0</v>
      </c>
      <c r="AY1386" s="44">
        <f t="shared" si="741"/>
        <v>0</v>
      </c>
      <c r="AZ1386" s="44">
        <f t="shared" si="742"/>
        <v>0</v>
      </c>
      <c r="BA1386" s="44">
        <f t="shared" si="753"/>
        <v>0</v>
      </c>
      <c r="BB1386" s="44">
        <f t="shared" si="743"/>
        <v>0</v>
      </c>
      <c r="BC1386" s="44">
        <f t="shared" si="744"/>
        <v>0</v>
      </c>
      <c r="BD1386" s="44">
        <f t="shared" si="745"/>
        <v>0</v>
      </c>
      <c r="BE1386" s="45">
        <f t="shared" si="746"/>
        <v>36</v>
      </c>
      <c r="BF1386" s="46"/>
      <c r="BG1386" s="47">
        <f t="shared" si="747"/>
        <v>36</v>
      </c>
      <c r="BH1386" s="47">
        <f t="shared" si="748"/>
        <v>1</v>
      </c>
      <c r="BI1386" s="47">
        <f t="shared" si="749"/>
        <v>0</v>
      </c>
      <c r="BJ1386" s="48">
        <f t="shared" si="750"/>
        <v>0</v>
      </c>
      <c r="BK1386" s="48">
        <f t="shared" si="751"/>
        <v>0</v>
      </c>
      <c r="BL1386" s="48">
        <f t="shared" si="752"/>
        <v>0</v>
      </c>
    </row>
    <row r="1387" spans="1:64" s="2" customFormat="1" ht="30" customHeight="1">
      <c r="A1387" s="29" t="str">
        <f t="shared" si="723"/>
        <v>Д</v>
      </c>
      <c r="B1387" s="29" t="str">
        <f t="shared" si="724"/>
        <v>Б</v>
      </c>
      <c r="C1387" s="59" t="s">
        <v>193</v>
      </c>
      <c r="D1387" s="31" t="str">
        <f t="shared" si="725"/>
        <v>'09.03.03</v>
      </c>
      <c r="E1387" s="32" t="str">
        <f t="shared" si="726"/>
        <v>Прикладная информатика</v>
      </c>
      <c r="F1387" s="33" t="s">
        <v>74</v>
      </c>
      <c r="G1387" s="33" t="s">
        <v>75</v>
      </c>
      <c r="H1387" s="34" t="s">
        <v>317</v>
      </c>
      <c r="I1387" s="34"/>
      <c r="J1387" s="35" t="s">
        <v>380</v>
      </c>
      <c r="K1387" s="36">
        <v>3</v>
      </c>
      <c r="L1387" s="36">
        <v>18</v>
      </c>
      <c r="M1387" s="37" t="s">
        <v>108</v>
      </c>
      <c r="N1387" s="36"/>
      <c r="O1387" s="36">
        <v>2</v>
      </c>
      <c r="P1387" s="36"/>
      <c r="Q1387" s="37"/>
      <c r="R1387" s="36"/>
      <c r="S1387" s="36"/>
      <c r="T1387" s="36"/>
      <c r="U1387" s="36"/>
      <c r="V1387" s="36"/>
      <c r="W1387" s="39" t="str">
        <f t="shared" si="727"/>
        <v>НПИбд</v>
      </c>
      <c r="X1387" s="36" t="s">
        <v>133</v>
      </c>
      <c r="Y1387" s="36">
        <v>1</v>
      </c>
      <c r="Z1387" s="36">
        <v>1</v>
      </c>
      <c r="AA1387" s="60">
        <f t="shared" si="728"/>
        <v>13</v>
      </c>
      <c r="AB1387" s="49">
        <v>11</v>
      </c>
      <c r="AC1387" s="49">
        <v>2</v>
      </c>
      <c r="AD1387" s="40">
        <f t="shared" ref="AD1387:AD1450" si="754">IF(M1387="сп",6,IF(M1387="клн",8,IF(OR(M1387="лаб",M1387="ия"),12,IF(OR(M1387="пр",M1387="ТЕСТ"),IF(OR(B1387="Б",B1387="С"),24,12),IF(M1387="лек",AA1387,1)))))</f>
        <v>12</v>
      </c>
      <c r="AE1387" s="41">
        <f t="shared" ref="AE1387:AE1450" si="755">IF(AF1387&gt;1,1,AF1387)</f>
        <v>1</v>
      </c>
      <c r="AF1387" s="41">
        <f t="shared" ref="AF1387:AF1450" si="756">AA1387/AD1387</f>
        <v>1.0833333333333333</v>
      </c>
      <c r="AG1387" s="42" t="s">
        <v>93</v>
      </c>
      <c r="AH1387" s="37" t="s">
        <v>139</v>
      </c>
      <c r="AI1387" s="37" t="s">
        <v>82</v>
      </c>
      <c r="AJ1387" s="61" t="s">
        <v>321</v>
      </c>
      <c r="AK1387" s="37"/>
      <c r="AL1387" s="44">
        <f t="shared" si="729"/>
        <v>0</v>
      </c>
      <c r="AM1387" s="44">
        <f t="shared" si="730"/>
        <v>0</v>
      </c>
      <c r="AN1387" s="44">
        <f t="shared" si="731"/>
        <v>36</v>
      </c>
      <c r="AO1387" s="44">
        <f t="shared" si="732"/>
        <v>0</v>
      </c>
      <c r="AP1387" s="44">
        <f t="shared" si="733"/>
        <v>0</v>
      </c>
      <c r="AQ1387" s="44">
        <f t="shared" si="734"/>
        <v>0</v>
      </c>
      <c r="AR1387" s="44">
        <f t="shared" si="735"/>
        <v>0</v>
      </c>
      <c r="AS1387" s="44">
        <f t="shared" si="736"/>
        <v>0</v>
      </c>
      <c r="AT1387" s="44">
        <f t="shared" si="737"/>
        <v>0</v>
      </c>
      <c r="AU1387" s="44">
        <f t="shared" si="738"/>
        <v>0</v>
      </c>
      <c r="AV1387" s="44">
        <f>IF(M1387="ПП",РПП*AA1387*(U1387/1.5),IF(M1387="ВП",ВПр*AA1387*(U1387/1.5),IF(M1387="РПА",РПА*AA1387*(U1387/1.5),IF(M1387="КПА",кпа*AA1387*(U1387/1.5),0))))</f>
        <v>0</v>
      </c>
      <c r="AW1387" s="44">
        <f t="shared" si="739"/>
        <v>0</v>
      </c>
      <c r="AX1387" s="44">
        <f t="shared" si="740"/>
        <v>0</v>
      </c>
      <c r="AY1387" s="44">
        <f t="shared" si="741"/>
        <v>0</v>
      </c>
      <c r="AZ1387" s="44">
        <f t="shared" si="742"/>
        <v>0</v>
      </c>
      <c r="BA1387" s="44">
        <f t="shared" si="753"/>
        <v>0</v>
      </c>
      <c r="BB1387" s="44">
        <f t="shared" si="743"/>
        <v>0</v>
      </c>
      <c r="BC1387" s="44">
        <f t="shared" si="744"/>
        <v>0</v>
      </c>
      <c r="BD1387" s="44">
        <f t="shared" si="745"/>
        <v>0</v>
      </c>
      <c r="BE1387" s="45">
        <f t="shared" si="746"/>
        <v>36</v>
      </c>
      <c r="BF1387" s="46"/>
      <c r="BG1387" s="47">
        <f t="shared" si="747"/>
        <v>36</v>
      </c>
      <c r="BH1387" s="47">
        <f t="shared" si="748"/>
        <v>1</v>
      </c>
      <c r="BI1387" s="47">
        <f t="shared" si="749"/>
        <v>0</v>
      </c>
      <c r="BJ1387" s="48">
        <f t="shared" si="750"/>
        <v>0</v>
      </c>
      <c r="BK1387" s="48">
        <f t="shared" si="751"/>
        <v>0</v>
      </c>
      <c r="BL1387" s="48">
        <f t="shared" si="752"/>
        <v>0</v>
      </c>
    </row>
    <row r="1388" spans="1:64" s="2" customFormat="1" ht="30" customHeight="1">
      <c r="A1388" s="29" t="str">
        <f t="shared" si="723"/>
        <v>Д</v>
      </c>
      <c r="B1388" s="29" t="str">
        <f t="shared" si="724"/>
        <v>Б</v>
      </c>
      <c r="C1388" s="59" t="s">
        <v>193</v>
      </c>
      <c r="D1388" s="31" t="str">
        <f t="shared" si="725"/>
        <v>'09.03.03</v>
      </c>
      <c r="E1388" s="32" t="str">
        <f t="shared" si="726"/>
        <v>Прикладная информатика</v>
      </c>
      <c r="F1388" s="33" t="s">
        <v>74</v>
      </c>
      <c r="G1388" s="33" t="s">
        <v>75</v>
      </c>
      <c r="H1388" s="34" t="s">
        <v>317</v>
      </c>
      <c r="I1388" s="34"/>
      <c r="J1388" s="35" t="s">
        <v>380</v>
      </c>
      <c r="K1388" s="36">
        <v>3</v>
      </c>
      <c r="L1388" s="36">
        <v>18</v>
      </c>
      <c r="M1388" s="37" t="s">
        <v>108</v>
      </c>
      <c r="N1388" s="36"/>
      <c r="O1388" s="36">
        <v>2</v>
      </c>
      <c r="P1388" s="36"/>
      <c r="Q1388" s="37"/>
      <c r="R1388" s="36"/>
      <c r="S1388" s="36"/>
      <c r="T1388" s="36"/>
      <c r="U1388" s="36"/>
      <c r="V1388" s="36"/>
      <c r="W1388" s="39" t="str">
        <f t="shared" si="727"/>
        <v>НПИбд</v>
      </c>
      <c r="X1388" s="36" t="s">
        <v>133</v>
      </c>
      <c r="Y1388" s="36">
        <v>1</v>
      </c>
      <c r="Z1388" s="36">
        <v>1</v>
      </c>
      <c r="AA1388" s="60">
        <f t="shared" si="728"/>
        <v>13</v>
      </c>
      <c r="AB1388" s="49">
        <v>10</v>
      </c>
      <c r="AC1388" s="49">
        <v>3</v>
      </c>
      <c r="AD1388" s="40">
        <f t="shared" si="754"/>
        <v>12</v>
      </c>
      <c r="AE1388" s="41">
        <f t="shared" si="755"/>
        <v>1</v>
      </c>
      <c r="AF1388" s="41">
        <f t="shared" si="756"/>
        <v>1.0833333333333333</v>
      </c>
      <c r="AG1388" s="42" t="s">
        <v>93</v>
      </c>
      <c r="AH1388" s="37" t="s">
        <v>139</v>
      </c>
      <c r="AI1388" s="37" t="s">
        <v>82</v>
      </c>
      <c r="AJ1388" s="61" t="s">
        <v>321</v>
      </c>
      <c r="AK1388" s="37"/>
      <c r="AL1388" s="44">
        <f t="shared" si="729"/>
        <v>0</v>
      </c>
      <c r="AM1388" s="44">
        <f t="shared" si="730"/>
        <v>0</v>
      </c>
      <c r="AN1388" s="44">
        <f t="shared" si="731"/>
        <v>36</v>
      </c>
      <c r="AO1388" s="44">
        <f t="shared" si="732"/>
        <v>0</v>
      </c>
      <c r="AP1388" s="44">
        <f t="shared" si="733"/>
        <v>0</v>
      </c>
      <c r="AQ1388" s="44">
        <f t="shared" si="734"/>
        <v>0</v>
      </c>
      <c r="AR1388" s="44">
        <f t="shared" si="735"/>
        <v>0</v>
      </c>
      <c r="AS1388" s="44">
        <f t="shared" si="736"/>
        <v>0</v>
      </c>
      <c r="AT1388" s="44">
        <f t="shared" si="737"/>
        <v>0</v>
      </c>
      <c r="AU1388" s="44">
        <f t="shared" si="738"/>
        <v>0</v>
      </c>
      <c r="AV1388" s="44">
        <f>IF(M1388="ПП",РПП*AA1388*(U1388/1.5),IF(M1388="ВП",ВПр*AA1388*(U1388/1.5),IF(M1388="РПА",РПА*AA1388*(U1388/1.5),IF(M1388="КПА",кпа*AA1388*(U1388/1.5),0))))</f>
        <v>0</v>
      </c>
      <c r="AW1388" s="44">
        <f t="shared" si="739"/>
        <v>0</v>
      </c>
      <c r="AX1388" s="44">
        <f t="shared" si="740"/>
        <v>0</v>
      </c>
      <c r="AY1388" s="44">
        <f t="shared" si="741"/>
        <v>0</v>
      </c>
      <c r="AZ1388" s="44">
        <f t="shared" si="742"/>
        <v>0</v>
      </c>
      <c r="BA1388" s="44">
        <f t="shared" si="753"/>
        <v>0</v>
      </c>
      <c r="BB1388" s="44">
        <f t="shared" si="743"/>
        <v>0</v>
      </c>
      <c r="BC1388" s="44">
        <f t="shared" si="744"/>
        <v>0</v>
      </c>
      <c r="BD1388" s="44">
        <f t="shared" si="745"/>
        <v>0</v>
      </c>
      <c r="BE1388" s="45">
        <f t="shared" si="746"/>
        <v>36</v>
      </c>
      <c r="BF1388" s="46"/>
      <c r="BG1388" s="47">
        <f t="shared" si="747"/>
        <v>36</v>
      </c>
      <c r="BH1388" s="47">
        <f t="shared" si="748"/>
        <v>1</v>
      </c>
      <c r="BI1388" s="47">
        <f t="shared" si="749"/>
        <v>0</v>
      </c>
      <c r="BJ1388" s="48">
        <f t="shared" si="750"/>
        <v>0</v>
      </c>
      <c r="BK1388" s="48">
        <f t="shared" si="751"/>
        <v>0</v>
      </c>
      <c r="BL1388" s="48">
        <f t="shared" si="752"/>
        <v>0</v>
      </c>
    </row>
    <row r="1389" spans="1:64" s="2" customFormat="1" ht="30" customHeight="1">
      <c r="A1389" s="29" t="str">
        <f t="shared" si="723"/>
        <v>Д</v>
      </c>
      <c r="B1389" s="29" t="str">
        <f t="shared" si="724"/>
        <v>Б</v>
      </c>
      <c r="C1389" s="59" t="s">
        <v>193</v>
      </c>
      <c r="D1389" s="31" t="str">
        <f t="shared" si="725"/>
        <v>'09.03.03</v>
      </c>
      <c r="E1389" s="32" t="str">
        <f t="shared" si="726"/>
        <v>Прикладная информатика</v>
      </c>
      <c r="F1389" s="33" t="s">
        <v>74</v>
      </c>
      <c r="G1389" s="33" t="s">
        <v>75</v>
      </c>
      <c r="H1389" s="34" t="s">
        <v>317</v>
      </c>
      <c r="I1389" s="34"/>
      <c r="J1389" s="35" t="s">
        <v>381</v>
      </c>
      <c r="K1389" s="36">
        <v>3</v>
      </c>
      <c r="L1389" s="36">
        <v>18</v>
      </c>
      <c r="M1389" s="37" t="s">
        <v>78</v>
      </c>
      <c r="N1389" s="36">
        <v>1</v>
      </c>
      <c r="O1389" s="36"/>
      <c r="P1389" s="36"/>
      <c r="Q1389" s="37"/>
      <c r="R1389" s="36"/>
      <c r="S1389" s="36"/>
      <c r="T1389" s="36"/>
      <c r="U1389" s="36"/>
      <c r="V1389" s="36"/>
      <c r="W1389" s="39" t="str">
        <f t="shared" si="727"/>
        <v>НПИбд</v>
      </c>
      <c r="X1389" s="36" t="s">
        <v>377</v>
      </c>
      <c r="Y1389" s="36">
        <v>4</v>
      </c>
      <c r="Z1389" s="36">
        <v>2</v>
      </c>
      <c r="AA1389" s="60">
        <f t="shared" si="728"/>
        <v>53</v>
      </c>
      <c r="AB1389" s="36">
        <v>43</v>
      </c>
      <c r="AC1389" s="36">
        <v>10</v>
      </c>
      <c r="AD1389" s="40">
        <f t="shared" si="754"/>
        <v>53</v>
      </c>
      <c r="AE1389" s="41">
        <f t="shared" si="755"/>
        <v>1</v>
      </c>
      <c r="AF1389" s="41">
        <f t="shared" si="756"/>
        <v>1</v>
      </c>
      <c r="AG1389" s="42" t="s">
        <v>93</v>
      </c>
      <c r="AH1389" s="37" t="s">
        <v>139</v>
      </c>
      <c r="AI1389" s="37" t="s">
        <v>82</v>
      </c>
      <c r="AJ1389" s="43" t="s">
        <v>362</v>
      </c>
      <c r="AK1389" s="37"/>
      <c r="AL1389" s="44">
        <f t="shared" si="729"/>
        <v>18</v>
      </c>
      <c r="AM1389" s="44">
        <f t="shared" si="730"/>
        <v>0</v>
      </c>
      <c r="AN1389" s="44">
        <f t="shared" si="731"/>
        <v>0</v>
      </c>
      <c r="AO1389" s="44">
        <f t="shared" si="732"/>
        <v>0</v>
      </c>
      <c r="AP1389" s="44">
        <f t="shared" si="733"/>
        <v>0</v>
      </c>
      <c r="AQ1389" s="44">
        <f t="shared" si="734"/>
        <v>0</v>
      </c>
      <c r="AR1389" s="44">
        <f t="shared" si="735"/>
        <v>1.8</v>
      </c>
      <c r="AS1389" s="44">
        <f t="shared" si="736"/>
        <v>0</v>
      </c>
      <c r="AT1389" s="44">
        <f t="shared" si="737"/>
        <v>0</v>
      </c>
      <c r="AU1389" s="44">
        <f t="shared" si="738"/>
        <v>0</v>
      </c>
      <c r="AV1389" s="44">
        <f>IF(M1389="ПП",РПП*AA1389*(U1389/1.5),IF(M1389="ВП",ВПр*AA1389*(U1389/1.5),IF(M1389="РПА",РПА*AA1389*(U1389/1.5),IF(M1389="КПА",кпа*AA1389*(U1389/1.5),0))))</f>
        <v>0</v>
      </c>
      <c r="AW1389" s="44">
        <f t="shared" si="739"/>
        <v>0</v>
      </c>
      <c r="AX1389" s="44">
        <f t="shared" si="740"/>
        <v>0</v>
      </c>
      <c r="AY1389" s="44">
        <f t="shared" si="741"/>
        <v>0</v>
      </c>
      <c r="AZ1389" s="44">
        <f t="shared" si="742"/>
        <v>0</v>
      </c>
      <c r="BA1389" s="44">
        <f t="shared" si="753"/>
        <v>0</v>
      </c>
      <c r="BB1389" s="44">
        <f t="shared" si="743"/>
        <v>0</v>
      </c>
      <c r="BC1389" s="44">
        <f t="shared" si="744"/>
        <v>0</v>
      </c>
      <c r="BD1389" s="44">
        <f t="shared" si="745"/>
        <v>0</v>
      </c>
      <c r="BE1389" s="45">
        <f t="shared" si="746"/>
        <v>19.8</v>
      </c>
      <c r="BF1389" s="46"/>
      <c r="BG1389" s="47">
        <f t="shared" si="747"/>
        <v>18</v>
      </c>
      <c r="BH1389" s="47">
        <f t="shared" si="748"/>
        <v>0.5</v>
      </c>
      <c r="BI1389" s="47">
        <f t="shared" si="749"/>
        <v>1.8</v>
      </c>
      <c r="BJ1389" s="48">
        <f t="shared" si="750"/>
        <v>0</v>
      </c>
      <c r="BK1389" s="48">
        <f t="shared" si="751"/>
        <v>0</v>
      </c>
      <c r="BL1389" s="48">
        <f t="shared" si="752"/>
        <v>0</v>
      </c>
    </row>
    <row r="1390" spans="1:64" s="2" customFormat="1" ht="30" customHeight="1">
      <c r="A1390" s="29" t="str">
        <f t="shared" si="723"/>
        <v>Д</v>
      </c>
      <c r="B1390" s="29" t="str">
        <f t="shared" si="724"/>
        <v>Б</v>
      </c>
      <c r="C1390" s="59" t="s">
        <v>193</v>
      </c>
      <c r="D1390" s="31" t="str">
        <f t="shared" si="725"/>
        <v>'09.03.03</v>
      </c>
      <c r="E1390" s="32" t="str">
        <f t="shared" si="726"/>
        <v>Прикладная информатика</v>
      </c>
      <c r="F1390" s="33" t="s">
        <v>74</v>
      </c>
      <c r="G1390" s="33" t="s">
        <v>75</v>
      </c>
      <c r="H1390" s="34" t="s">
        <v>317</v>
      </c>
      <c r="I1390" s="34"/>
      <c r="J1390" s="35" t="s">
        <v>381</v>
      </c>
      <c r="K1390" s="36">
        <v>3</v>
      </c>
      <c r="L1390" s="36">
        <v>18</v>
      </c>
      <c r="M1390" s="37" t="s">
        <v>108</v>
      </c>
      <c r="N1390" s="36"/>
      <c r="O1390" s="36">
        <v>2</v>
      </c>
      <c r="P1390" s="36"/>
      <c r="Q1390" s="37" t="s">
        <v>85</v>
      </c>
      <c r="R1390" s="36"/>
      <c r="S1390" s="36"/>
      <c r="T1390" s="36"/>
      <c r="U1390" s="36"/>
      <c r="V1390" s="36"/>
      <c r="W1390" s="39" t="str">
        <f t="shared" si="727"/>
        <v>НПИбд</v>
      </c>
      <c r="X1390" s="36" t="s">
        <v>116</v>
      </c>
      <c r="Y1390" s="36">
        <v>1</v>
      </c>
      <c r="Z1390" s="36">
        <v>1</v>
      </c>
      <c r="AA1390" s="60">
        <f t="shared" si="728"/>
        <v>13</v>
      </c>
      <c r="AB1390" s="49">
        <v>11</v>
      </c>
      <c r="AC1390" s="49">
        <v>2</v>
      </c>
      <c r="AD1390" s="40">
        <f t="shared" si="754"/>
        <v>12</v>
      </c>
      <c r="AE1390" s="41">
        <f t="shared" si="755"/>
        <v>1</v>
      </c>
      <c r="AF1390" s="41">
        <f t="shared" si="756"/>
        <v>1.0833333333333333</v>
      </c>
      <c r="AG1390" s="42" t="s">
        <v>93</v>
      </c>
      <c r="AH1390" s="37" t="s">
        <v>139</v>
      </c>
      <c r="AI1390" s="37" t="s">
        <v>82</v>
      </c>
      <c r="AJ1390" s="43" t="s">
        <v>362</v>
      </c>
      <c r="AK1390" s="37"/>
      <c r="AL1390" s="44">
        <f t="shared" si="729"/>
        <v>0</v>
      </c>
      <c r="AM1390" s="44">
        <f t="shared" si="730"/>
        <v>0</v>
      </c>
      <c r="AN1390" s="44">
        <f t="shared" si="731"/>
        <v>36</v>
      </c>
      <c r="AO1390" s="44">
        <f t="shared" si="732"/>
        <v>4.29</v>
      </c>
      <c r="AP1390" s="44">
        <f t="shared" si="733"/>
        <v>6.5</v>
      </c>
      <c r="AQ1390" s="44">
        <f t="shared" si="734"/>
        <v>1</v>
      </c>
      <c r="AR1390" s="44">
        <f t="shared" si="735"/>
        <v>0</v>
      </c>
      <c r="AS1390" s="44">
        <f t="shared" si="736"/>
        <v>0</v>
      </c>
      <c r="AT1390" s="44">
        <f t="shared" si="737"/>
        <v>0</v>
      </c>
      <c r="AU1390" s="44">
        <f t="shared" si="738"/>
        <v>0</v>
      </c>
      <c r="AV1390" s="44">
        <f>IF(M1390="ПП",РПП*AA1390*(U1390/1.5),IF(M1390="ВП",ВПр*AA1390*(U1390/1.5),IF(M1390="РПА",РПА*AA1390*(U1390/1.5),IF(M1390="КПА",кпа*AA1390*(U1390/1.5),0))))</f>
        <v>0</v>
      </c>
      <c r="AW1390" s="44">
        <f t="shared" si="739"/>
        <v>0</v>
      </c>
      <c r="AX1390" s="44">
        <f t="shared" si="740"/>
        <v>0</v>
      </c>
      <c r="AY1390" s="44">
        <f t="shared" si="741"/>
        <v>0</v>
      </c>
      <c r="AZ1390" s="44">
        <f t="shared" si="742"/>
        <v>0</v>
      </c>
      <c r="BA1390" s="44">
        <f t="shared" si="753"/>
        <v>0</v>
      </c>
      <c r="BB1390" s="44">
        <f t="shared" si="743"/>
        <v>0</v>
      </c>
      <c r="BC1390" s="44">
        <f t="shared" si="744"/>
        <v>0</v>
      </c>
      <c r="BD1390" s="44">
        <f t="shared" si="745"/>
        <v>0</v>
      </c>
      <c r="BE1390" s="45">
        <f t="shared" si="746"/>
        <v>47.79</v>
      </c>
      <c r="BF1390" s="46"/>
      <c r="BG1390" s="47">
        <f t="shared" si="747"/>
        <v>36</v>
      </c>
      <c r="BH1390" s="47">
        <f t="shared" si="748"/>
        <v>1</v>
      </c>
      <c r="BI1390" s="47">
        <f t="shared" si="749"/>
        <v>11.79</v>
      </c>
      <c r="BJ1390" s="48">
        <f t="shared" si="750"/>
        <v>0</v>
      </c>
      <c r="BK1390" s="48">
        <f t="shared" si="751"/>
        <v>0</v>
      </c>
      <c r="BL1390" s="48">
        <f t="shared" si="752"/>
        <v>0</v>
      </c>
    </row>
    <row r="1391" spans="1:64" s="2" customFormat="1" ht="30" customHeight="1">
      <c r="A1391" s="29" t="str">
        <f t="shared" si="723"/>
        <v>Д</v>
      </c>
      <c r="B1391" s="29" t="str">
        <f t="shared" si="724"/>
        <v>Б</v>
      </c>
      <c r="C1391" s="59" t="s">
        <v>193</v>
      </c>
      <c r="D1391" s="31" t="str">
        <f t="shared" si="725"/>
        <v>'09.03.03</v>
      </c>
      <c r="E1391" s="32" t="str">
        <f t="shared" si="726"/>
        <v>Прикладная информатика</v>
      </c>
      <c r="F1391" s="33" t="s">
        <v>74</v>
      </c>
      <c r="G1391" s="33" t="s">
        <v>75</v>
      </c>
      <c r="H1391" s="34" t="s">
        <v>317</v>
      </c>
      <c r="I1391" s="34"/>
      <c r="J1391" s="35" t="s">
        <v>381</v>
      </c>
      <c r="K1391" s="36">
        <v>3</v>
      </c>
      <c r="L1391" s="36">
        <v>18</v>
      </c>
      <c r="M1391" s="37" t="s">
        <v>108</v>
      </c>
      <c r="N1391" s="36"/>
      <c r="O1391" s="36">
        <v>2</v>
      </c>
      <c r="P1391" s="36"/>
      <c r="Q1391" s="37" t="s">
        <v>85</v>
      </c>
      <c r="R1391" s="36"/>
      <c r="S1391" s="36"/>
      <c r="T1391" s="36"/>
      <c r="U1391" s="36"/>
      <c r="V1391" s="36"/>
      <c r="W1391" s="39" t="str">
        <f t="shared" si="727"/>
        <v>НПИбд</v>
      </c>
      <c r="X1391" s="36" t="s">
        <v>116</v>
      </c>
      <c r="Y1391" s="36">
        <v>1</v>
      </c>
      <c r="Z1391" s="36">
        <v>1</v>
      </c>
      <c r="AA1391" s="60">
        <f t="shared" si="728"/>
        <v>14</v>
      </c>
      <c r="AB1391" s="49">
        <v>11</v>
      </c>
      <c r="AC1391" s="49">
        <v>3</v>
      </c>
      <c r="AD1391" s="40">
        <f t="shared" si="754"/>
        <v>12</v>
      </c>
      <c r="AE1391" s="41">
        <f t="shared" si="755"/>
        <v>1</v>
      </c>
      <c r="AF1391" s="41">
        <f t="shared" si="756"/>
        <v>1.1666666666666667</v>
      </c>
      <c r="AG1391" s="42" t="s">
        <v>93</v>
      </c>
      <c r="AH1391" s="37" t="s">
        <v>139</v>
      </c>
      <c r="AI1391" s="37" t="s">
        <v>82</v>
      </c>
      <c r="AJ1391" s="43" t="s">
        <v>362</v>
      </c>
      <c r="AK1391" s="37"/>
      <c r="AL1391" s="44">
        <f t="shared" si="729"/>
        <v>0</v>
      </c>
      <c r="AM1391" s="44">
        <f t="shared" si="730"/>
        <v>0</v>
      </c>
      <c r="AN1391" s="44">
        <f t="shared" si="731"/>
        <v>36</v>
      </c>
      <c r="AO1391" s="44">
        <f t="shared" si="732"/>
        <v>4.62</v>
      </c>
      <c r="AP1391" s="44">
        <f t="shared" si="733"/>
        <v>7</v>
      </c>
      <c r="AQ1391" s="44">
        <f t="shared" si="734"/>
        <v>1</v>
      </c>
      <c r="AR1391" s="44">
        <f t="shared" si="735"/>
        <v>0</v>
      </c>
      <c r="AS1391" s="44">
        <f t="shared" si="736"/>
        <v>0</v>
      </c>
      <c r="AT1391" s="44">
        <f t="shared" si="737"/>
        <v>0</v>
      </c>
      <c r="AU1391" s="44">
        <f t="shared" si="738"/>
        <v>0</v>
      </c>
      <c r="AV1391" s="44">
        <f>IF(M1391="ПП",РПП*AA1391*(U1391/1.5),IF(M1391="ВП",ВПр*AA1391*(U1391/1.5),IF(M1391="РПА",РПА*AA1391*(U1391/1.5),IF(M1391="КПА",кпа*AA1391*(U1391/1.5),0))))</f>
        <v>0</v>
      </c>
      <c r="AW1391" s="44">
        <f t="shared" si="739"/>
        <v>0</v>
      </c>
      <c r="AX1391" s="44">
        <f t="shared" si="740"/>
        <v>0</v>
      </c>
      <c r="AY1391" s="44">
        <f t="shared" si="741"/>
        <v>0</v>
      </c>
      <c r="AZ1391" s="44">
        <f t="shared" si="742"/>
        <v>0</v>
      </c>
      <c r="BA1391" s="44">
        <f t="shared" si="753"/>
        <v>0</v>
      </c>
      <c r="BB1391" s="44">
        <f t="shared" si="743"/>
        <v>0</v>
      </c>
      <c r="BC1391" s="44">
        <f t="shared" si="744"/>
        <v>0</v>
      </c>
      <c r="BD1391" s="44">
        <f t="shared" si="745"/>
        <v>0</v>
      </c>
      <c r="BE1391" s="45">
        <f t="shared" si="746"/>
        <v>48.62</v>
      </c>
      <c r="BF1391" s="46"/>
      <c r="BG1391" s="47">
        <f t="shared" si="747"/>
        <v>36</v>
      </c>
      <c r="BH1391" s="47">
        <f t="shared" si="748"/>
        <v>1</v>
      </c>
      <c r="BI1391" s="47">
        <f t="shared" si="749"/>
        <v>12.620000000000001</v>
      </c>
      <c r="BJ1391" s="48">
        <f t="shared" si="750"/>
        <v>0</v>
      </c>
      <c r="BK1391" s="48">
        <f t="shared" si="751"/>
        <v>0</v>
      </c>
      <c r="BL1391" s="48">
        <f t="shared" si="752"/>
        <v>0</v>
      </c>
    </row>
    <row r="1392" spans="1:64" s="2" customFormat="1" ht="30" customHeight="1">
      <c r="A1392" s="29" t="str">
        <f t="shared" si="723"/>
        <v>Д</v>
      </c>
      <c r="B1392" s="29" t="str">
        <f t="shared" si="724"/>
        <v>Б</v>
      </c>
      <c r="C1392" s="59" t="s">
        <v>193</v>
      </c>
      <c r="D1392" s="31" t="str">
        <f t="shared" si="725"/>
        <v>'09.03.03</v>
      </c>
      <c r="E1392" s="32" t="str">
        <f t="shared" si="726"/>
        <v>Прикладная информатика</v>
      </c>
      <c r="F1392" s="33" t="s">
        <v>74</v>
      </c>
      <c r="G1392" s="33" t="s">
        <v>75</v>
      </c>
      <c r="H1392" s="34" t="s">
        <v>317</v>
      </c>
      <c r="I1392" s="34"/>
      <c r="J1392" s="35" t="s">
        <v>381</v>
      </c>
      <c r="K1392" s="36">
        <v>3</v>
      </c>
      <c r="L1392" s="36">
        <v>18</v>
      </c>
      <c r="M1392" s="37" t="s">
        <v>108</v>
      </c>
      <c r="N1392" s="36"/>
      <c r="O1392" s="36">
        <v>2</v>
      </c>
      <c r="P1392" s="36"/>
      <c r="Q1392" s="37" t="s">
        <v>85</v>
      </c>
      <c r="R1392" s="36"/>
      <c r="S1392" s="36"/>
      <c r="T1392" s="36"/>
      <c r="U1392" s="36"/>
      <c r="V1392" s="36"/>
      <c r="W1392" s="39" t="str">
        <f t="shared" si="727"/>
        <v>НПИбд</v>
      </c>
      <c r="X1392" s="36" t="s">
        <v>133</v>
      </c>
      <c r="Y1392" s="36">
        <v>1</v>
      </c>
      <c r="Z1392" s="36">
        <v>1</v>
      </c>
      <c r="AA1392" s="60">
        <f t="shared" si="728"/>
        <v>13</v>
      </c>
      <c r="AB1392" s="49">
        <v>11</v>
      </c>
      <c r="AC1392" s="49">
        <v>2</v>
      </c>
      <c r="AD1392" s="40">
        <f t="shared" si="754"/>
        <v>12</v>
      </c>
      <c r="AE1392" s="41">
        <f t="shared" si="755"/>
        <v>1</v>
      </c>
      <c r="AF1392" s="41">
        <f t="shared" si="756"/>
        <v>1.0833333333333333</v>
      </c>
      <c r="AG1392" s="42" t="s">
        <v>93</v>
      </c>
      <c r="AH1392" s="37" t="s">
        <v>139</v>
      </c>
      <c r="AI1392" s="37" t="s">
        <v>82</v>
      </c>
      <c r="AJ1392" s="43" t="s">
        <v>362</v>
      </c>
      <c r="AK1392" s="37"/>
      <c r="AL1392" s="44">
        <f t="shared" si="729"/>
        <v>0</v>
      </c>
      <c r="AM1392" s="44">
        <f t="shared" si="730"/>
        <v>0</v>
      </c>
      <c r="AN1392" s="44">
        <f t="shared" si="731"/>
        <v>36</v>
      </c>
      <c r="AO1392" s="44">
        <f t="shared" si="732"/>
        <v>4.29</v>
      </c>
      <c r="AP1392" s="44">
        <f t="shared" si="733"/>
        <v>6.5</v>
      </c>
      <c r="AQ1392" s="44">
        <f t="shared" si="734"/>
        <v>1</v>
      </c>
      <c r="AR1392" s="44">
        <f t="shared" si="735"/>
        <v>0</v>
      </c>
      <c r="AS1392" s="44">
        <f t="shared" si="736"/>
        <v>0</v>
      </c>
      <c r="AT1392" s="44">
        <f t="shared" si="737"/>
        <v>0</v>
      </c>
      <c r="AU1392" s="44">
        <f t="shared" si="738"/>
        <v>0</v>
      </c>
      <c r="AV1392" s="44">
        <f>IF(M1392="ПП",РПП*AA1392*(U1392/1.5),IF(M1392="ВП",ВПр*AA1392*(U1392/1.5),IF(M1392="РПА",РПА*AA1392*(U1392/1.5),IF(M1392="КПА",кпа*AA1392*(U1392/1.5),0))))</f>
        <v>0</v>
      </c>
      <c r="AW1392" s="44">
        <f t="shared" si="739"/>
        <v>0</v>
      </c>
      <c r="AX1392" s="44">
        <f t="shared" si="740"/>
        <v>0</v>
      </c>
      <c r="AY1392" s="44">
        <f t="shared" si="741"/>
        <v>0</v>
      </c>
      <c r="AZ1392" s="44">
        <f t="shared" si="742"/>
        <v>0</v>
      </c>
      <c r="BA1392" s="44">
        <f t="shared" si="753"/>
        <v>0</v>
      </c>
      <c r="BB1392" s="44">
        <f t="shared" si="743"/>
        <v>0</v>
      </c>
      <c r="BC1392" s="44">
        <f t="shared" si="744"/>
        <v>0</v>
      </c>
      <c r="BD1392" s="44">
        <f t="shared" si="745"/>
        <v>0</v>
      </c>
      <c r="BE1392" s="45">
        <f t="shared" si="746"/>
        <v>47.79</v>
      </c>
      <c r="BF1392" s="46"/>
      <c r="BG1392" s="47">
        <f t="shared" si="747"/>
        <v>36</v>
      </c>
      <c r="BH1392" s="47">
        <f t="shared" si="748"/>
        <v>1</v>
      </c>
      <c r="BI1392" s="47">
        <f t="shared" si="749"/>
        <v>11.79</v>
      </c>
      <c r="BJ1392" s="48">
        <f t="shared" si="750"/>
        <v>0</v>
      </c>
      <c r="BK1392" s="48">
        <f t="shared" si="751"/>
        <v>0</v>
      </c>
      <c r="BL1392" s="48">
        <f t="shared" si="752"/>
        <v>0</v>
      </c>
    </row>
    <row r="1393" spans="1:64" s="2" customFormat="1" ht="30" customHeight="1">
      <c r="A1393" s="29" t="str">
        <f t="shared" si="723"/>
        <v>Д</v>
      </c>
      <c r="B1393" s="29" t="str">
        <f t="shared" si="724"/>
        <v>Б</v>
      </c>
      <c r="C1393" s="59" t="s">
        <v>193</v>
      </c>
      <c r="D1393" s="31" t="str">
        <f t="shared" si="725"/>
        <v>'09.03.03</v>
      </c>
      <c r="E1393" s="32" t="str">
        <f t="shared" si="726"/>
        <v>Прикладная информатика</v>
      </c>
      <c r="F1393" s="33" t="s">
        <v>74</v>
      </c>
      <c r="G1393" s="33" t="s">
        <v>75</v>
      </c>
      <c r="H1393" s="34" t="s">
        <v>317</v>
      </c>
      <c r="I1393" s="34"/>
      <c r="J1393" s="35" t="s">
        <v>381</v>
      </c>
      <c r="K1393" s="36">
        <v>3</v>
      </c>
      <c r="L1393" s="36">
        <v>18</v>
      </c>
      <c r="M1393" s="37" t="s">
        <v>108</v>
      </c>
      <c r="N1393" s="36"/>
      <c r="O1393" s="36">
        <v>2</v>
      </c>
      <c r="P1393" s="36"/>
      <c r="Q1393" s="37" t="s">
        <v>85</v>
      </c>
      <c r="R1393" s="36"/>
      <c r="S1393" s="36"/>
      <c r="T1393" s="36"/>
      <c r="U1393" s="36"/>
      <c r="V1393" s="36"/>
      <c r="W1393" s="39" t="str">
        <f t="shared" si="727"/>
        <v>НПИбд</v>
      </c>
      <c r="X1393" s="36" t="s">
        <v>133</v>
      </c>
      <c r="Y1393" s="36">
        <v>1</v>
      </c>
      <c r="Z1393" s="36">
        <v>1</v>
      </c>
      <c r="AA1393" s="60">
        <f t="shared" si="728"/>
        <v>13</v>
      </c>
      <c r="AB1393" s="49">
        <v>10</v>
      </c>
      <c r="AC1393" s="49">
        <v>3</v>
      </c>
      <c r="AD1393" s="40">
        <f t="shared" si="754"/>
        <v>12</v>
      </c>
      <c r="AE1393" s="41">
        <f t="shared" si="755"/>
        <v>1</v>
      </c>
      <c r="AF1393" s="41">
        <f t="shared" si="756"/>
        <v>1.0833333333333333</v>
      </c>
      <c r="AG1393" s="42" t="s">
        <v>93</v>
      </c>
      <c r="AH1393" s="37" t="s">
        <v>139</v>
      </c>
      <c r="AI1393" s="37" t="s">
        <v>82</v>
      </c>
      <c r="AJ1393" s="43" t="s">
        <v>362</v>
      </c>
      <c r="AK1393" s="37"/>
      <c r="AL1393" s="44">
        <f t="shared" si="729"/>
        <v>0</v>
      </c>
      <c r="AM1393" s="44">
        <f t="shared" si="730"/>
        <v>0</v>
      </c>
      <c r="AN1393" s="44">
        <f t="shared" si="731"/>
        <v>36</v>
      </c>
      <c r="AO1393" s="44">
        <f t="shared" si="732"/>
        <v>4.29</v>
      </c>
      <c r="AP1393" s="44">
        <f t="shared" si="733"/>
        <v>6.5</v>
      </c>
      <c r="AQ1393" s="44">
        <f t="shared" si="734"/>
        <v>1</v>
      </c>
      <c r="AR1393" s="44">
        <f t="shared" si="735"/>
        <v>0</v>
      </c>
      <c r="AS1393" s="44">
        <f t="shared" si="736"/>
        <v>0</v>
      </c>
      <c r="AT1393" s="44">
        <f t="shared" si="737"/>
        <v>0</v>
      </c>
      <c r="AU1393" s="44">
        <f t="shared" si="738"/>
        <v>0</v>
      </c>
      <c r="AV1393" s="44">
        <f>IF(M1393="ПП",РПП*AA1393*(U1393/1.5),IF(M1393="ВП",ВПр*AA1393*(U1393/1.5),IF(M1393="РПА",РПА*AA1393*(U1393/1.5),IF(M1393="КПА",кпа*AA1393*(U1393/1.5),0))))</f>
        <v>0</v>
      </c>
      <c r="AW1393" s="44">
        <f t="shared" si="739"/>
        <v>0</v>
      </c>
      <c r="AX1393" s="44">
        <f t="shared" si="740"/>
        <v>0</v>
      </c>
      <c r="AY1393" s="44">
        <f t="shared" si="741"/>
        <v>0</v>
      </c>
      <c r="AZ1393" s="44">
        <f t="shared" si="742"/>
        <v>0</v>
      </c>
      <c r="BA1393" s="44">
        <f t="shared" si="753"/>
        <v>0</v>
      </c>
      <c r="BB1393" s="44">
        <f t="shared" si="743"/>
        <v>0</v>
      </c>
      <c r="BC1393" s="44">
        <f t="shared" si="744"/>
        <v>0</v>
      </c>
      <c r="BD1393" s="44">
        <f t="shared" si="745"/>
        <v>0</v>
      </c>
      <c r="BE1393" s="45">
        <f t="shared" si="746"/>
        <v>47.79</v>
      </c>
      <c r="BF1393" s="46"/>
      <c r="BG1393" s="47">
        <f t="shared" si="747"/>
        <v>36</v>
      </c>
      <c r="BH1393" s="47">
        <f t="shared" si="748"/>
        <v>1</v>
      </c>
      <c r="BI1393" s="47">
        <f t="shared" si="749"/>
        <v>11.79</v>
      </c>
      <c r="BJ1393" s="48">
        <f t="shared" si="750"/>
        <v>0</v>
      </c>
      <c r="BK1393" s="48">
        <f t="shared" si="751"/>
        <v>0</v>
      </c>
      <c r="BL1393" s="48">
        <f t="shared" si="752"/>
        <v>0</v>
      </c>
    </row>
    <row r="1394" spans="1:64" s="2" customFormat="1" ht="30" customHeight="1">
      <c r="A1394" s="29" t="str">
        <f t="shared" si="723"/>
        <v>Д</v>
      </c>
      <c r="B1394" s="29" t="str">
        <f t="shared" si="724"/>
        <v>Б</v>
      </c>
      <c r="C1394" s="59" t="s">
        <v>193</v>
      </c>
      <c r="D1394" s="31" t="str">
        <f t="shared" si="725"/>
        <v>'09.03.03</v>
      </c>
      <c r="E1394" s="32" t="str">
        <f t="shared" si="726"/>
        <v>Прикладная информатика</v>
      </c>
      <c r="F1394" s="33" t="s">
        <v>74</v>
      </c>
      <c r="G1394" s="33" t="s">
        <v>75</v>
      </c>
      <c r="H1394" s="34" t="s">
        <v>317</v>
      </c>
      <c r="I1394" s="34"/>
      <c r="J1394" s="35" t="s">
        <v>330</v>
      </c>
      <c r="K1394" s="36" t="s">
        <v>77</v>
      </c>
      <c r="L1394" s="36">
        <v>9</v>
      </c>
      <c r="M1394" s="37" t="s">
        <v>78</v>
      </c>
      <c r="N1394" s="36">
        <v>2</v>
      </c>
      <c r="O1394" s="36"/>
      <c r="P1394" s="36"/>
      <c r="Q1394" s="37" t="s">
        <v>91</v>
      </c>
      <c r="R1394" s="36"/>
      <c r="S1394" s="36"/>
      <c r="T1394" s="36"/>
      <c r="U1394" s="36"/>
      <c r="V1394" s="36"/>
      <c r="W1394" s="39" t="str">
        <f t="shared" si="727"/>
        <v>НПИбд</v>
      </c>
      <c r="X1394" s="36" t="s">
        <v>331</v>
      </c>
      <c r="Y1394" s="36">
        <v>4</v>
      </c>
      <c r="Z1394" s="36">
        <v>2</v>
      </c>
      <c r="AA1394" s="60">
        <f t="shared" si="728"/>
        <v>51</v>
      </c>
      <c r="AB1394" s="36">
        <v>40</v>
      </c>
      <c r="AC1394" s="36">
        <v>11</v>
      </c>
      <c r="AD1394" s="40">
        <f t="shared" si="754"/>
        <v>51</v>
      </c>
      <c r="AE1394" s="41">
        <f t="shared" si="755"/>
        <v>1</v>
      </c>
      <c r="AF1394" s="41">
        <f t="shared" si="756"/>
        <v>1</v>
      </c>
      <c r="AG1394" s="42" t="s">
        <v>93</v>
      </c>
      <c r="AH1394" s="37" t="s">
        <v>81</v>
      </c>
      <c r="AI1394" s="37" t="s">
        <v>94</v>
      </c>
      <c r="AJ1394" s="61" t="s">
        <v>327</v>
      </c>
      <c r="AK1394" s="37"/>
      <c r="AL1394" s="44">
        <f t="shared" si="729"/>
        <v>18</v>
      </c>
      <c r="AM1394" s="44">
        <f t="shared" si="730"/>
        <v>0</v>
      </c>
      <c r="AN1394" s="44">
        <f t="shared" si="731"/>
        <v>0</v>
      </c>
      <c r="AO1394" s="44">
        <f t="shared" si="732"/>
        <v>0</v>
      </c>
      <c r="AP1394" s="44">
        <f t="shared" si="733"/>
        <v>25.5</v>
      </c>
      <c r="AQ1394" s="44">
        <f t="shared" si="734"/>
        <v>2</v>
      </c>
      <c r="AR1394" s="44">
        <f t="shared" si="735"/>
        <v>1.8</v>
      </c>
      <c r="AS1394" s="44">
        <f t="shared" si="736"/>
        <v>0</v>
      </c>
      <c r="AT1394" s="44">
        <f t="shared" si="737"/>
        <v>0</v>
      </c>
      <c r="AU1394" s="44">
        <f t="shared" si="738"/>
        <v>0</v>
      </c>
      <c r="AV1394" s="44">
        <f>IF(M1394="ПП",РПП*AA1394*(U1394/1.5),IF(M1394="ВП",ВПр*AA1394*(U1394/1.5),IF(M1394="РПА",РПА*AA1394*(U1394/1.5),IF(M1394="КПА",кпа*AA1394*(U1394/1.5),0))))</f>
        <v>0</v>
      </c>
      <c r="AW1394" s="44">
        <f t="shared" si="739"/>
        <v>0</v>
      </c>
      <c r="AX1394" s="44">
        <f t="shared" si="740"/>
        <v>0</v>
      </c>
      <c r="AY1394" s="44">
        <f t="shared" si="741"/>
        <v>0</v>
      </c>
      <c r="AZ1394" s="44">
        <f t="shared" si="742"/>
        <v>0</v>
      </c>
      <c r="BA1394" s="44">
        <f t="shared" si="753"/>
        <v>0</v>
      </c>
      <c r="BB1394" s="44">
        <f t="shared" si="743"/>
        <v>0</v>
      </c>
      <c r="BC1394" s="44">
        <f t="shared" si="744"/>
        <v>0</v>
      </c>
      <c r="BD1394" s="44">
        <f t="shared" si="745"/>
        <v>0</v>
      </c>
      <c r="BE1394" s="45">
        <f t="shared" si="746"/>
        <v>47.3</v>
      </c>
      <c r="BF1394" s="46"/>
      <c r="BG1394" s="47">
        <f t="shared" si="747"/>
        <v>18</v>
      </c>
      <c r="BH1394" s="47">
        <f t="shared" si="748"/>
        <v>1</v>
      </c>
      <c r="BI1394" s="47">
        <f t="shared" si="749"/>
        <v>29.3</v>
      </c>
      <c r="BJ1394" s="48">
        <f t="shared" si="750"/>
        <v>0</v>
      </c>
      <c r="BK1394" s="48">
        <f t="shared" si="751"/>
        <v>0</v>
      </c>
      <c r="BL1394" s="48">
        <f t="shared" si="752"/>
        <v>0</v>
      </c>
    </row>
    <row r="1395" spans="1:64" s="2" customFormat="1" ht="30" customHeight="1">
      <c r="A1395" s="29" t="str">
        <f t="shared" si="723"/>
        <v>Д</v>
      </c>
      <c r="B1395" s="29" t="str">
        <f t="shared" si="724"/>
        <v>Б</v>
      </c>
      <c r="C1395" s="59" t="s">
        <v>193</v>
      </c>
      <c r="D1395" s="31" t="str">
        <f t="shared" si="725"/>
        <v>'09.03.03</v>
      </c>
      <c r="E1395" s="32" t="str">
        <f t="shared" si="726"/>
        <v>Прикладная информатика</v>
      </c>
      <c r="F1395" s="33" t="s">
        <v>74</v>
      </c>
      <c r="G1395" s="33" t="s">
        <v>75</v>
      </c>
      <c r="H1395" s="34" t="s">
        <v>317</v>
      </c>
      <c r="I1395" s="34"/>
      <c r="J1395" s="35" t="s">
        <v>330</v>
      </c>
      <c r="K1395" s="36" t="s">
        <v>77</v>
      </c>
      <c r="L1395" s="36">
        <v>9</v>
      </c>
      <c r="M1395" s="37" t="s">
        <v>108</v>
      </c>
      <c r="N1395" s="36"/>
      <c r="O1395" s="36">
        <v>4</v>
      </c>
      <c r="P1395" s="36"/>
      <c r="Q1395" s="37"/>
      <c r="R1395" s="36"/>
      <c r="S1395" s="36"/>
      <c r="T1395" s="36"/>
      <c r="U1395" s="36"/>
      <c r="V1395" s="36"/>
      <c r="W1395" s="39" t="str">
        <f t="shared" si="727"/>
        <v>НПИбд</v>
      </c>
      <c r="X1395" s="36" t="s">
        <v>86</v>
      </c>
      <c r="Y1395" s="36">
        <v>1</v>
      </c>
      <c r="Z1395" s="36">
        <v>1</v>
      </c>
      <c r="AA1395" s="60">
        <f t="shared" si="728"/>
        <v>13</v>
      </c>
      <c r="AB1395" s="49">
        <v>10</v>
      </c>
      <c r="AC1395" s="49">
        <v>3</v>
      </c>
      <c r="AD1395" s="40">
        <f t="shared" si="754"/>
        <v>12</v>
      </c>
      <c r="AE1395" s="41">
        <f t="shared" si="755"/>
        <v>1</v>
      </c>
      <c r="AF1395" s="41">
        <f t="shared" si="756"/>
        <v>1.0833333333333333</v>
      </c>
      <c r="AG1395" s="42" t="s">
        <v>93</v>
      </c>
      <c r="AH1395" s="37" t="s">
        <v>139</v>
      </c>
      <c r="AI1395" s="37" t="s">
        <v>82</v>
      </c>
      <c r="AJ1395" s="43" t="s">
        <v>362</v>
      </c>
      <c r="AK1395" s="37"/>
      <c r="AL1395" s="44">
        <f t="shared" si="729"/>
        <v>0</v>
      </c>
      <c r="AM1395" s="44">
        <f t="shared" si="730"/>
        <v>0</v>
      </c>
      <c r="AN1395" s="44">
        <f t="shared" si="731"/>
        <v>36</v>
      </c>
      <c r="AO1395" s="44">
        <f t="shared" si="732"/>
        <v>0</v>
      </c>
      <c r="AP1395" s="44">
        <f t="shared" si="733"/>
        <v>0</v>
      </c>
      <c r="AQ1395" s="44">
        <f t="shared" si="734"/>
        <v>0</v>
      </c>
      <c r="AR1395" s="44">
        <f t="shared" si="735"/>
        <v>0</v>
      </c>
      <c r="AS1395" s="44">
        <f t="shared" si="736"/>
        <v>0</v>
      </c>
      <c r="AT1395" s="44">
        <f t="shared" si="737"/>
        <v>0</v>
      </c>
      <c r="AU1395" s="44">
        <f t="shared" si="738"/>
        <v>0</v>
      </c>
      <c r="AV1395" s="44">
        <f>IF(M1395="ПП",РПП*AA1395*(U1395/1.5),IF(M1395="ВП",ВПр*AA1395*(U1395/1.5),IF(M1395="РПА",РПА*AA1395*(U1395/1.5),IF(M1395="КПА",кпа*AA1395*(U1395/1.5),0))))</f>
        <v>0</v>
      </c>
      <c r="AW1395" s="44">
        <f t="shared" si="739"/>
        <v>0</v>
      </c>
      <c r="AX1395" s="44">
        <f t="shared" si="740"/>
        <v>0</v>
      </c>
      <c r="AY1395" s="44">
        <f t="shared" si="741"/>
        <v>0</v>
      </c>
      <c r="AZ1395" s="44">
        <f t="shared" si="742"/>
        <v>0</v>
      </c>
      <c r="BA1395" s="44">
        <f t="shared" si="753"/>
        <v>0</v>
      </c>
      <c r="BB1395" s="44">
        <f t="shared" si="743"/>
        <v>0</v>
      </c>
      <c r="BC1395" s="44">
        <f t="shared" si="744"/>
        <v>0</v>
      </c>
      <c r="BD1395" s="44">
        <f t="shared" si="745"/>
        <v>0</v>
      </c>
      <c r="BE1395" s="45">
        <f t="shared" si="746"/>
        <v>36</v>
      </c>
      <c r="BF1395" s="46"/>
      <c r="BG1395" s="47">
        <f t="shared" si="747"/>
        <v>36</v>
      </c>
      <c r="BH1395" s="47">
        <f t="shared" si="748"/>
        <v>2</v>
      </c>
      <c r="BI1395" s="47">
        <f t="shared" si="749"/>
        <v>0</v>
      </c>
      <c r="BJ1395" s="48">
        <f t="shared" si="750"/>
        <v>0</v>
      </c>
      <c r="BK1395" s="48">
        <f t="shared" si="751"/>
        <v>0</v>
      </c>
      <c r="BL1395" s="48">
        <f t="shared" si="752"/>
        <v>0</v>
      </c>
    </row>
    <row r="1396" spans="1:64" s="2" customFormat="1" ht="30" customHeight="1">
      <c r="A1396" s="29" t="str">
        <f t="shared" si="723"/>
        <v>Д</v>
      </c>
      <c r="B1396" s="29" t="str">
        <f t="shared" si="724"/>
        <v>Б</v>
      </c>
      <c r="C1396" s="59" t="s">
        <v>193</v>
      </c>
      <c r="D1396" s="31" t="str">
        <f t="shared" si="725"/>
        <v>'09.03.03</v>
      </c>
      <c r="E1396" s="32" t="str">
        <f t="shared" si="726"/>
        <v>Прикладная информатика</v>
      </c>
      <c r="F1396" s="33" t="s">
        <v>74</v>
      </c>
      <c r="G1396" s="33" t="s">
        <v>75</v>
      </c>
      <c r="H1396" s="34" t="s">
        <v>317</v>
      </c>
      <c r="I1396" s="34"/>
      <c r="J1396" s="35" t="s">
        <v>330</v>
      </c>
      <c r="K1396" s="36" t="s">
        <v>77</v>
      </c>
      <c r="L1396" s="36">
        <v>9</v>
      </c>
      <c r="M1396" s="37" t="s">
        <v>108</v>
      </c>
      <c r="N1396" s="36"/>
      <c r="O1396" s="36">
        <v>4</v>
      </c>
      <c r="P1396" s="36"/>
      <c r="Q1396" s="37"/>
      <c r="R1396" s="36"/>
      <c r="S1396" s="36"/>
      <c r="T1396" s="36"/>
      <c r="U1396" s="36"/>
      <c r="V1396" s="36"/>
      <c r="W1396" s="39" t="str">
        <f t="shared" si="727"/>
        <v>НПИбд</v>
      </c>
      <c r="X1396" s="36" t="s">
        <v>86</v>
      </c>
      <c r="Y1396" s="36">
        <v>1</v>
      </c>
      <c r="Z1396" s="36">
        <v>1</v>
      </c>
      <c r="AA1396" s="60">
        <f t="shared" si="728"/>
        <v>13</v>
      </c>
      <c r="AB1396" s="49">
        <v>10</v>
      </c>
      <c r="AC1396" s="49">
        <v>3</v>
      </c>
      <c r="AD1396" s="40">
        <f t="shared" si="754"/>
        <v>12</v>
      </c>
      <c r="AE1396" s="41">
        <f t="shared" si="755"/>
        <v>1</v>
      </c>
      <c r="AF1396" s="41">
        <f t="shared" si="756"/>
        <v>1.0833333333333333</v>
      </c>
      <c r="AG1396" s="42" t="s">
        <v>93</v>
      </c>
      <c r="AH1396" s="37" t="s">
        <v>139</v>
      </c>
      <c r="AI1396" s="37" t="s">
        <v>82</v>
      </c>
      <c r="AJ1396" s="43" t="s">
        <v>362</v>
      </c>
      <c r="AK1396" s="37"/>
      <c r="AL1396" s="44">
        <f t="shared" si="729"/>
        <v>0</v>
      </c>
      <c r="AM1396" s="44">
        <f t="shared" si="730"/>
        <v>0</v>
      </c>
      <c r="AN1396" s="44">
        <f t="shared" si="731"/>
        <v>36</v>
      </c>
      <c r="AO1396" s="44">
        <f t="shared" si="732"/>
        <v>0</v>
      </c>
      <c r="AP1396" s="44">
        <f t="shared" si="733"/>
        <v>0</v>
      </c>
      <c r="AQ1396" s="44">
        <f t="shared" si="734"/>
        <v>0</v>
      </c>
      <c r="AR1396" s="44">
        <f t="shared" si="735"/>
        <v>0</v>
      </c>
      <c r="AS1396" s="44">
        <f t="shared" si="736"/>
        <v>0</v>
      </c>
      <c r="AT1396" s="44">
        <f t="shared" si="737"/>
        <v>0</v>
      </c>
      <c r="AU1396" s="44">
        <f t="shared" si="738"/>
        <v>0</v>
      </c>
      <c r="AV1396" s="44">
        <f>IF(M1396="ПП",РПП*AA1396*(U1396/1.5),IF(M1396="ВП",ВПр*AA1396*(U1396/1.5),IF(M1396="РПА",РПА*AA1396*(U1396/1.5),IF(M1396="КПА",кпа*AA1396*(U1396/1.5),0))))</f>
        <v>0</v>
      </c>
      <c r="AW1396" s="44">
        <f t="shared" si="739"/>
        <v>0</v>
      </c>
      <c r="AX1396" s="44">
        <f t="shared" si="740"/>
        <v>0</v>
      </c>
      <c r="AY1396" s="44">
        <f t="shared" si="741"/>
        <v>0</v>
      </c>
      <c r="AZ1396" s="44">
        <f t="shared" si="742"/>
        <v>0</v>
      </c>
      <c r="BA1396" s="44">
        <f t="shared" si="753"/>
        <v>0</v>
      </c>
      <c r="BB1396" s="44">
        <f t="shared" si="743"/>
        <v>0</v>
      </c>
      <c r="BC1396" s="44">
        <f t="shared" si="744"/>
        <v>0</v>
      </c>
      <c r="BD1396" s="44">
        <f t="shared" si="745"/>
        <v>0</v>
      </c>
      <c r="BE1396" s="45">
        <f t="shared" si="746"/>
        <v>36</v>
      </c>
      <c r="BF1396" s="46"/>
      <c r="BG1396" s="47">
        <f t="shared" si="747"/>
        <v>36</v>
      </c>
      <c r="BH1396" s="47">
        <f t="shared" si="748"/>
        <v>2</v>
      </c>
      <c r="BI1396" s="47">
        <f t="shared" si="749"/>
        <v>0</v>
      </c>
      <c r="BJ1396" s="48">
        <f t="shared" si="750"/>
        <v>0</v>
      </c>
      <c r="BK1396" s="48">
        <f t="shared" si="751"/>
        <v>0</v>
      </c>
      <c r="BL1396" s="48">
        <f t="shared" si="752"/>
        <v>0</v>
      </c>
    </row>
    <row r="1397" spans="1:64" s="2" customFormat="1" ht="30" customHeight="1">
      <c r="A1397" s="29" t="str">
        <f t="shared" si="723"/>
        <v>Д</v>
      </c>
      <c r="B1397" s="29" t="str">
        <f t="shared" si="724"/>
        <v>Б</v>
      </c>
      <c r="C1397" s="59" t="s">
        <v>193</v>
      </c>
      <c r="D1397" s="31" t="str">
        <f t="shared" si="725"/>
        <v>'09.03.03</v>
      </c>
      <c r="E1397" s="32" t="str">
        <f t="shared" si="726"/>
        <v>Прикладная информатика</v>
      </c>
      <c r="F1397" s="33" t="s">
        <v>74</v>
      </c>
      <c r="G1397" s="33" t="s">
        <v>75</v>
      </c>
      <c r="H1397" s="34" t="s">
        <v>317</v>
      </c>
      <c r="I1397" s="34"/>
      <c r="J1397" s="35" t="s">
        <v>330</v>
      </c>
      <c r="K1397" s="36" t="s">
        <v>77</v>
      </c>
      <c r="L1397" s="36">
        <v>9</v>
      </c>
      <c r="M1397" s="37" t="s">
        <v>108</v>
      </c>
      <c r="N1397" s="36"/>
      <c r="O1397" s="36">
        <v>4</v>
      </c>
      <c r="P1397" s="36"/>
      <c r="Q1397" s="37"/>
      <c r="R1397" s="36"/>
      <c r="S1397" s="36"/>
      <c r="T1397" s="36"/>
      <c r="U1397" s="36"/>
      <c r="V1397" s="36"/>
      <c r="W1397" s="39" t="str">
        <f t="shared" si="727"/>
        <v>НПИбд</v>
      </c>
      <c r="X1397" s="36" t="s">
        <v>87</v>
      </c>
      <c r="Y1397" s="36">
        <v>1</v>
      </c>
      <c r="Z1397" s="36">
        <v>1</v>
      </c>
      <c r="AA1397" s="60">
        <f t="shared" si="728"/>
        <v>13</v>
      </c>
      <c r="AB1397" s="49">
        <v>10</v>
      </c>
      <c r="AC1397" s="49">
        <v>3</v>
      </c>
      <c r="AD1397" s="40">
        <f t="shared" si="754"/>
        <v>12</v>
      </c>
      <c r="AE1397" s="41">
        <f t="shared" si="755"/>
        <v>1</v>
      </c>
      <c r="AF1397" s="41">
        <f t="shared" si="756"/>
        <v>1.0833333333333333</v>
      </c>
      <c r="AG1397" s="42" t="s">
        <v>93</v>
      </c>
      <c r="AH1397" s="37" t="s">
        <v>139</v>
      </c>
      <c r="AI1397" s="37" t="s">
        <v>82</v>
      </c>
      <c r="AJ1397" s="43" t="s">
        <v>362</v>
      </c>
      <c r="AK1397" s="37"/>
      <c r="AL1397" s="44">
        <f t="shared" si="729"/>
        <v>0</v>
      </c>
      <c r="AM1397" s="44">
        <f t="shared" si="730"/>
        <v>0</v>
      </c>
      <c r="AN1397" s="44">
        <f t="shared" si="731"/>
        <v>36</v>
      </c>
      <c r="AO1397" s="44">
        <f t="shared" si="732"/>
        <v>0</v>
      </c>
      <c r="AP1397" s="44">
        <f t="shared" si="733"/>
        <v>0</v>
      </c>
      <c r="AQ1397" s="44">
        <f t="shared" si="734"/>
        <v>0</v>
      </c>
      <c r="AR1397" s="44">
        <f t="shared" si="735"/>
        <v>0</v>
      </c>
      <c r="AS1397" s="44">
        <f t="shared" si="736"/>
        <v>0</v>
      </c>
      <c r="AT1397" s="44">
        <f t="shared" si="737"/>
        <v>0</v>
      </c>
      <c r="AU1397" s="44">
        <f t="shared" si="738"/>
        <v>0</v>
      </c>
      <c r="AV1397" s="44">
        <f>IF(M1397="ПП",РПП*AA1397*(U1397/1.5),IF(M1397="ВП",ВПр*AA1397*(U1397/1.5),IF(M1397="РПА",РПА*AA1397*(U1397/1.5),IF(M1397="КПА",кпа*AA1397*(U1397/1.5),0))))</f>
        <v>0</v>
      </c>
      <c r="AW1397" s="44">
        <f t="shared" si="739"/>
        <v>0</v>
      </c>
      <c r="AX1397" s="44">
        <f t="shared" si="740"/>
        <v>0</v>
      </c>
      <c r="AY1397" s="44">
        <f t="shared" si="741"/>
        <v>0</v>
      </c>
      <c r="AZ1397" s="44">
        <f t="shared" si="742"/>
        <v>0</v>
      </c>
      <c r="BA1397" s="44">
        <f t="shared" si="753"/>
        <v>0</v>
      </c>
      <c r="BB1397" s="44">
        <f t="shared" si="743"/>
        <v>0</v>
      </c>
      <c r="BC1397" s="44">
        <f t="shared" si="744"/>
        <v>0</v>
      </c>
      <c r="BD1397" s="44">
        <f t="shared" si="745"/>
        <v>0</v>
      </c>
      <c r="BE1397" s="45">
        <f t="shared" si="746"/>
        <v>36</v>
      </c>
      <c r="BF1397" s="46"/>
      <c r="BG1397" s="47">
        <f t="shared" si="747"/>
        <v>36</v>
      </c>
      <c r="BH1397" s="47">
        <f t="shared" si="748"/>
        <v>2</v>
      </c>
      <c r="BI1397" s="47">
        <f t="shared" si="749"/>
        <v>0</v>
      </c>
      <c r="BJ1397" s="48">
        <f t="shared" si="750"/>
        <v>0</v>
      </c>
      <c r="BK1397" s="48">
        <f t="shared" si="751"/>
        <v>0</v>
      </c>
      <c r="BL1397" s="48">
        <f t="shared" si="752"/>
        <v>0</v>
      </c>
    </row>
    <row r="1398" spans="1:64" s="2" customFormat="1" ht="30" customHeight="1">
      <c r="A1398" s="29" t="str">
        <f t="shared" si="723"/>
        <v>Д</v>
      </c>
      <c r="B1398" s="29" t="str">
        <f t="shared" si="724"/>
        <v>Б</v>
      </c>
      <c r="C1398" s="59" t="s">
        <v>193</v>
      </c>
      <c r="D1398" s="31" t="str">
        <f t="shared" si="725"/>
        <v>'09.03.03</v>
      </c>
      <c r="E1398" s="32" t="str">
        <f t="shared" si="726"/>
        <v>Прикладная информатика</v>
      </c>
      <c r="F1398" s="33" t="s">
        <v>74</v>
      </c>
      <c r="G1398" s="33" t="s">
        <v>75</v>
      </c>
      <c r="H1398" s="34" t="s">
        <v>317</v>
      </c>
      <c r="I1398" s="34"/>
      <c r="J1398" s="35" t="s">
        <v>330</v>
      </c>
      <c r="K1398" s="36" t="s">
        <v>77</v>
      </c>
      <c r="L1398" s="36">
        <v>9</v>
      </c>
      <c r="M1398" s="37" t="s">
        <v>108</v>
      </c>
      <c r="N1398" s="36"/>
      <c r="O1398" s="36">
        <v>4</v>
      </c>
      <c r="P1398" s="36"/>
      <c r="Q1398" s="37"/>
      <c r="R1398" s="36"/>
      <c r="S1398" s="36"/>
      <c r="T1398" s="36"/>
      <c r="U1398" s="36"/>
      <c r="V1398" s="36"/>
      <c r="W1398" s="39" t="str">
        <f t="shared" si="727"/>
        <v>НПИбд</v>
      </c>
      <c r="X1398" s="36" t="s">
        <v>87</v>
      </c>
      <c r="Y1398" s="36">
        <v>1</v>
      </c>
      <c r="Z1398" s="36">
        <v>1</v>
      </c>
      <c r="AA1398" s="60">
        <f t="shared" si="728"/>
        <v>12</v>
      </c>
      <c r="AB1398" s="49">
        <v>10</v>
      </c>
      <c r="AC1398" s="49">
        <v>2</v>
      </c>
      <c r="AD1398" s="40">
        <f t="shared" si="754"/>
        <v>12</v>
      </c>
      <c r="AE1398" s="41">
        <f t="shared" si="755"/>
        <v>1</v>
      </c>
      <c r="AF1398" s="41">
        <f t="shared" si="756"/>
        <v>1</v>
      </c>
      <c r="AG1398" s="42" t="s">
        <v>93</v>
      </c>
      <c r="AH1398" s="37" t="s">
        <v>139</v>
      </c>
      <c r="AI1398" s="37" t="s">
        <v>82</v>
      </c>
      <c r="AJ1398" s="43" t="s">
        <v>362</v>
      </c>
      <c r="AK1398" s="37"/>
      <c r="AL1398" s="44">
        <f t="shared" si="729"/>
        <v>0</v>
      </c>
      <c r="AM1398" s="44">
        <f t="shared" si="730"/>
        <v>0</v>
      </c>
      <c r="AN1398" s="44">
        <f t="shared" si="731"/>
        <v>36</v>
      </c>
      <c r="AO1398" s="44">
        <f t="shared" si="732"/>
        <v>0</v>
      </c>
      <c r="AP1398" s="44">
        <f t="shared" si="733"/>
        <v>0</v>
      </c>
      <c r="AQ1398" s="44">
        <f t="shared" si="734"/>
        <v>0</v>
      </c>
      <c r="AR1398" s="44">
        <f t="shared" si="735"/>
        <v>0</v>
      </c>
      <c r="AS1398" s="44">
        <f t="shared" si="736"/>
        <v>0</v>
      </c>
      <c r="AT1398" s="44">
        <f t="shared" si="737"/>
        <v>0</v>
      </c>
      <c r="AU1398" s="44">
        <f t="shared" si="738"/>
        <v>0</v>
      </c>
      <c r="AV1398" s="44">
        <f>IF(M1398="ПП",РПП*AA1398*(U1398/1.5),IF(M1398="ВП",ВПр*AA1398*(U1398/1.5),IF(M1398="РПА",РПА*AA1398*(U1398/1.5),IF(M1398="КПА",кпа*AA1398*(U1398/1.5),0))))</f>
        <v>0</v>
      </c>
      <c r="AW1398" s="44">
        <f t="shared" si="739"/>
        <v>0</v>
      </c>
      <c r="AX1398" s="44">
        <f t="shared" si="740"/>
        <v>0</v>
      </c>
      <c r="AY1398" s="44">
        <f t="shared" si="741"/>
        <v>0</v>
      </c>
      <c r="AZ1398" s="44">
        <f t="shared" si="742"/>
        <v>0</v>
      </c>
      <c r="BA1398" s="44">
        <f t="shared" si="753"/>
        <v>0</v>
      </c>
      <c r="BB1398" s="44">
        <f t="shared" si="743"/>
        <v>0</v>
      </c>
      <c r="BC1398" s="44">
        <f t="shared" si="744"/>
        <v>0</v>
      </c>
      <c r="BD1398" s="44">
        <f t="shared" si="745"/>
        <v>0</v>
      </c>
      <c r="BE1398" s="45">
        <f t="shared" si="746"/>
        <v>36</v>
      </c>
      <c r="BF1398" s="46"/>
      <c r="BG1398" s="47">
        <f t="shared" si="747"/>
        <v>36</v>
      </c>
      <c r="BH1398" s="47">
        <f t="shared" si="748"/>
        <v>2</v>
      </c>
      <c r="BI1398" s="47">
        <f t="shared" si="749"/>
        <v>0</v>
      </c>
      <c r="BJ1398" s="48">
        <f t="shared" si="750"/>
        <v>0</v>
      </c>
      <c r="BK1398" s="48">
        <f t="shared" si="751"/>
        <v>0</v>
      </c>
      <c r="BL1398" s="48">
        <f t="shared" si="752"/>
        <v>0</v>
      </c>
    </row>
    <row r="1399" spans="1:64" s="2" customFormat="1" ht="30" customHeight="1">
      <c r="A1399" s="29" t="str">
        <f t="shared" si="723"/>
        <v>Д</v>
      </c>
      <c r="B1399" s="29" t="str">
        <f t="shared" si="724"/>
        <v>Б</v>
      </c>
      <c r="C1399" s="59" t="s">
        <v>193</v>
      </c>
      <c r="D1399" s="31" t="str">
        <f t="shared" si="725"/>
        <v>'09.03.03</v>
      </c>
      <c r="E1399" s="32" t="str">
        <f t="shared" si="726"/>
        <v>Прикладная информатика</v>
      </c>
      <c r="F1399" s="33" t="s">
        <v>74</v>
      </c>
      <c r="G1399" s="33" t="s">
        <v>75</v>
      </c>
      <c r="H1399" s="34" t="s">
        <v>317</v>
      </c>
      <c r="I1399" s="34"/>
      <c r="J1399" s="35" t="s">
        <v>368</v>
      </c>
      <c r="K1399" s="36" t="s">
        <v>77</v>
      </c>
      <c r="L1399" s="36">
        <v>9</v>
      </c>
      <c r="M1399" s="37" t="s">
        <v>78</v>
      </c>
      <c r="N1399" s="36">
        <v>2</v>
      </c>
      <c r="O1399" s="36"/>
      <c r="P1399" s="36"/>
      <c r="Q1399" s="37" t="s">
        <v>91</v>
      </c>
      <c r="R1399" s="36"/>
      <c r="S1399" s="36"/>
      <c r="T1399" s="36"/>
      <c r="U1399" s="36"/>
      <c r="V1399" s="36"/>
      <c r="W1399" s="39" t="str">
        <f t="shared" si="727"/>
        <v>НПИбд</v>
      </c>
      <c r="X1399" s="36" t="s">
        <v>331</v>
      </c>
      <c r="Y1399" s="36">
        <v>4</v>
      </c>
      <c r="Z1399" s="36">
        <v>2</v>
      </c>
      <c r="AA1399" s="60">
        <f t="shared" si="728"/>
        <v>51</v>
      </c>
      <c r="AB1399" s="36">
        <v>40</v>
      </c>
      <c r="AC1399" s="36">
        <v>11</v>
      </c>
      <c r="AD1399" s="40">
        <f t="shared" si="754"/>
        <v>51</v>
      </c>
      <c r="AE1399" s="41">
        <f t="shared" si="755"/>
        <v>1</v>
      </c>
      <c r="AF1399" s="41">
        <f t="shared" si="756"/>
        <v>1</v>
      </c>
      <c r="AG1399" s="42" t="s">
        <v>93</v>
      </c>
      <c r="AH1399" s="37" t="s">
        <v>111</v>
      </c>
      <c r="AI1399" s="37" t="s">
        <v>94</v>
      </c>
      <c r="AJ1399" s="61" t="s">
        <v>329</v>
      </c>
      <c r="AK1399" s="37"/>
      <c r="AL1399" s="44">
        <f t="shared" si="729"/>
        <v>18</v>
      </c>
      <c r="AM1399" s="44">
        <f t="shared" si="730"/>
        <v>0</v>
      </c>
      <c r="AN1399" s="44">
        <f t="shared" si="731"/>
        <v>0</v>
      </c>
      <c r="AO1399" s="44">
        <f t="shared" si="732"/>
        <v>0</v>
      </c>
      <c r="AP1399" s="44">
        <f t="shared" si="733"/>
        <v>25.5</v>
      </c>
      <c r="AQ1399" s="44">
        <f t="shared" si="734"/>
        <v>2</v>
      </c>
      <c r="AR1399" s="44">
        <f t="shared" si="735"/>
        <v>1.8</v>
      </c>
      <c r="AS1399" s="44">
        <f t="shared" si="736"/>
        <v>0</v>
      </c>
      <c r="AT1399" s="44">
        <f t="shared" si="737"/>
        <v>0</v>
      </c>
      <c r="AU1399" s="44">
        <f t="shared" si="738"/>
        <v>0</v>
      </c>
      <c r="AV1399" s="44">
        <f>IF(M1399="ПП",РПП*AA1399*(U1399/1.5),IF(M1399="ВП",ВПр*AA1399*(U1399/1.5),IF(M1399="РПА",РПА*AA1399*(U1399/1.5),IF(M1399="КПА",кпа*AA1399*(U1399/1.5),0))))</f>
        <v>0</v>
      </c>
      <c r="AW1399" s="44">
        <f t="shared" si="739"/>
        <v>0</v>
      </c>
      <c r="AX1399" s="44">
        <f t="shared" si="740"/>
        <v>0</v>
      </c>
      <c r="AY1399" s="44">
        <f t="shared" si="741"/>
        <v>0</v>
      </c>
      <c r="AZ1399" s="44">
        <f t="shared" si="742"/>
        <v>0</v>
      </c>
      <c r="BA1399" s="44">
        <f t="shared" si="753"/>
        <v>0</v>
      </c>
      <c r="BB1399" s="44">
        <f t="shared" si="743"/>
        <v>0</v>
      </c>
      <c r="BC1399" s="44">
        <f t="shared" si="744"/>
        <v>0</v>
      </c>
      <c r="BD1399" s="44">
        <f t="shared" si="745"/>
        <v>0</v>
      </c>
      <c r="BE1399" s="45">
        <f t="shared" si="746"/>
        <v>47.3</v>
      </c>
      <c r="BF1399" s="46"/>
      <c r="BG1399" s="47">
        <f t="shared" si="747"/>
        <v>18</v>
      </c>
      <c r="BH1399" s="47">
        <f t="shared" si="748"/>
        <v>1</v>
      </c>
      <c r="BI1399" s="47">
        <f t="shared" si="749"/>
        <v>29.3</v>
      </c>
      <c r="BJ1399" s="48">
        <f t="shared" si="750"/>
        <v>0</v>
      </c>
      <c r="BK1399" s="48">
        <f t="shared" si="751"/>
        <v>0</v>
      </c>
      <c r="BL1399" s="48">
        <f t="shared" si="752"/>
        <v>0</v>
      </c>
    </row>
    <row r="1400" spans="1:64" s="2" customFormat="1" ht="30" customHeight="1">
      <c r="A1400" s="29" t="str">
        <f t="shared" si="723"/>
        <v>Д</v>
      </c>
      <c r="B1400" s="29" t="str">
        <f t="shared" si="724"/>
        <v>Б</v>
      </c>
      <c r="C1400" s="59" t="s">
        <v>193</v>
      </c>
      <c r="D1400" s="31" t="str">
        <f t="shared" si="725"/>
        <v>'09.03.03</v>
      </c>
      <c r="E1400" s="32" t="str">
        <f t="shared" si="726"/>
        <v>Прикладная информатика</v>
      </c>
      <c r="F1400" s="33" t="s">
        <v>74</v>
      </c>
      <c r="G1400" s="33" t="s">
        <v>75</v>
      </c>
      <c r="H1400" s="34" t="s">
        <v>317</v>
      </c>
      <c r="I1400" s="34"/>
      <c r="J1400" s="35" t="s">
        <v>368</v>
      </c>
      <c r="K1400" s="36" t="s">
        <v>77</v>
      </c>
      <c r="L1400" s="36">
        <v>9</v>
      </c>
      <c r="M1400" s="37" t="s">
        <v>108</v>
      </c>
      <c r="N1400" s="36"/>
      <c r="O1400" s="36">
        <v>4</v>
      </c>
      <c r="P1400" s="36"/>
      <c r="Q1400" s="37"/>
      <c r="R1400" s="36"/>
      <c r="S1400" s="36"/>
      <c r="T1400" s="36"/>
      <c r="U1400" s="36"/>
      <c r="V1400" s="36"/>
      <c r="W1400" s="39" t="str">
        <f t="shared" si="727"/>
        <v>НПИбд</v>
      </c>
      <c r="X1400" s="36" t="s">
        <v>86</v>
      </c>
      <c r="Y1400" s="36">
        <v>1</v>
      </c>
      <c r="Z1400" s="36">
        <v>1</v>
      </c>
      <c r="AA1400" s="60">
        <f t="shared" si="728"/>
        <v>13</v>
      </c>
      <c r="AB1400" s="49">
        <v>10</v>
      </c>
      <c r="AC1400" s="49">
        <v>3</v>
      </c>
      <c r="AD1400" s="40">
        <f t="shared" si="754"/>
        <v>12</v>
      </c>
      <c r="AE1400" s="41">
        <f t="shared" si="755"/>
        <v>1</v>
      </c>
      <c r="AF1400" s="41">
        <f t="shared" si="756"/>
        <v>1.0833333333333333</v>
      </c>
      <c r="AG1400" s="42" t="s">
        <v>93</v>
      </c>
      <c r="AH1400" s="37" t="s">
        <v>111</v>
      </c>
      <c r="AI1400" s="37" t="s">
        <v>94</v>
      </c>
      <c r="AJ1400" s="61" t="s">
        <v>329</v>
      </c>
      <c r="AK1400" s="37"/>
      <c r="AL1400" s="44">
        <f t="shared" si="729"/>
        <v>0</v>
      </c>
      <c r="AM1400" s="44">
        <f t="shared" si="730"/>
        <v>0</v>
      </c>
      <c r="AN1400" s="44">
        <f t="shared" si="731"/>
        <v>36</v>
      </c>
      <c r="AO1400" s="44">
        <f t="shared" si="732"/>
        <v>0</v>
      </c>
      <c r="AP1400" s="44">
        <f t="shared" si="733"/>
        <v>0</v>
      </c>
      <c r="AQ1400" s="44">
        <f t="shared" si="734"/>
        <v>0</v>
      </c>
      <c r="AR1400" s="44">
        <f t="shared" si="735"/>
        <v>0</v>
      </c>
      <c r="AS1400" s="44">
        <f t="shared" si="736"/>
        <v>0</v>
      </c>
      <c r="AT1400" s="44">
        <f t="shared" si="737"/>
        <v>0</v>
      </c>
      <c r="AU1400" s="44">
        <f t="shared" si="738"/>
        <v>0</v>
      </c>
      <c r="AV1400" s="44">
        <f>IF(M1400="ПП",РПП*AA1400*(U1400/1.5),IF(M1400="ВП",ВПр*AA1400*(U1400/1.5),IF(M1400="РПА",РПА*AA1400*(U1400/1.5),IF(M1400="КПА",кпа*AA1400*(U1400/1.5),0))))</f>
        <v>0</v>
      </c>
      <c r="AW1400" s="44">
        <f t="shared" si="739"/>
        <v>0</v>
      </c>
      <c r="AX1400" s="44">
        <f t="shared" si="740"/>
        <v>0</v>
      </c>
      <c r="AY1400" s="44">
        <f t="shared" si="741"/>
        <v>0</v>
      </c>
      <c r="AZ1400" s="44">
        <f t="shared" si="742"/>
        <v>0</v>
      </c>
      <c r="BA1400" s="44">
        <f t="shared" ref="BA1400:BA1431" si="757">IF(AND(M1400="НКД",B1400="Д"),AA1400*НКД,0)+IF(AND(M1400="РПЛ",B1400="А"),AA1400*РукПЛ,0)+IF(AND(M1400="РСтж",B1400="А"),AB1400*РукСт+AC1400*РукИСт,0)+IF(M1400="ФГТ",AB1400*РукРФа+AC1400*РукИна,0)</f>
        <v>0</v>
      </c>
      <c r="BB1400" s="44">
        <f t="shared" si="743"/>
        <v>0</v>
      </c>
      <c r="BC1400" s="44">
        <f t="shared" si="744"/>
        <v>0</v>
      </c>
      <c r="BD1400" s="44">
        <f t="shared" si="745"/>
        <v>0</v>
      </c>
      <c r="BE1400" s="45">
        <f t="shared" si="746"/>
        <v>36</v>
      </c>
      <c r="BF1400" s="46"/>
      <c r="BG1400" s="47">
        <f t="shared" si="747"/>
        <v>36</v>
      </c>
      <c r="BH1400" s="47">
        <f t="shared" si="748"/>
        <v>2</v>
      </c>
      <c r="BI1400" s="47">
        <f t="shared" si="749"/>
        <v>0</v>
      </c>
      <c r="BJ1400" s="48">
        <f t="shared" si="750"/>
        <v>0</v>
      </c>
      <c r="BK1400" s="48">
        <f t="shared" si="751"/>
        <v>0</v>
      </c>
      <c r="BL1400" s="48">
        <f t="shared" si="752"/>
        <v>0</v>
      </c>
    </row>
    <row r="1401" spans="1:64" s="2" customFormat="1" ht="30" customHeight="1">
      <c r="A1401" s="29" t="str">
        <f t="shared" si="723"/>
        <v>Д</v>
      </c>
      <c r="B1401" s="29" t="str">
        <f t="shared" si="724"/>
        <v>Б</v>
      </c>
      <c r="C1401" s="59" t="s">
        <v>193</v>
      </c>
      <c r="D1401" s="31" t="str">
        <f t="shared" si="725"/>
        <v>'09.03.03</v>
      </c>
      <c r="E1401" s="32" t="str">
        <f t="shared" si="726"/>
        <v>Прикладная информатика</v>
      </c>
      <c r="F1401" s="33" t="s">
        <v>74</v>
      </c>
      <c r="G1401" s="33" t="s">
        <v>75</v>
      </c>
      <c r="H1401" s="34" t="s">
        <v>317</v>
      </c>
      <c r="I1401" s="34"/>
      <c r="J1401" s="35" t="s">
        <v>368</v>
      </c>
      <c r="K1401" s="36" t="s">
        <v>77</v>
      </c>
      <c r="L1401" s="36">
        <v>9</v>
      </c>
      <c r="M1401" s="37" t="s">
        <v>108</v>
      </c>
      <c r="N1401" s="36"/>
      <c r="O1401" s="36">
        <v>4</v>
      </c>
      <c r="P1401" s="36"/>
      <c r="Q1401" s="37"/>
      <c r="R1401" s="36"/>
      <c r="S1401" s="36"/>
      <c r="T1401" s="36"/>
      <c r="U1401" s="36"/>
      <c r="V1401" s="36"/>
      <c r="W1401" s="39" t="str">
        <f t="shared" si="727"/>
        <v>НПИбд</v>
      </c>
      <c r="X1401" s="36" t="s">
        <v>86</v>
      </c>
      <c r="Y1401" s="36">
        <v>1</v>
      </c>
      <c r="Z1401" s="36">
        <v>1</v>
      </c>
      <c r="AA1401" s="60">
        <f t="shared" si="728"/>
        <v>13</v>
      </c>
      <c r="AB1401" s="49">
        <v>10</v>
      </c>
      <c r="AC1401" s="49">
        <v>3</v>
      </c>
      <c r="AD1401" s="40">
        <f t="shared" si="754"/>
        <v>12</v>
      </c>
      <c r="AE1401" s="41">
        <f t="shared" si="755"/>
        <v>1</v>
      </c>
      <c r="AF1401" s="41">
        <f t="shared" si="756"/>
        <v>1.0833333333333333</v>
      </c>
      <c r="AG1401" s="42" t="s">
        <v>93</v>
      </c>
      <c r="AH1401" s="37" t="s">
        <v>111</v>
      </c>
      <c r="AI1401" s="37" t="s">
        <v>94</v>
      </c>
      <c r="AJ1401" s="61" t="s">
        <v>329</v>
      </c>
      <c r="AK1401" s="37"/>
      <c r="AL1401" s="44">
        <f t="shared" si="729"/>
        <v>0</v>
      </c>
      <c r="AM1401" s="44">
        <f t="shared" si="730"/>
        <v>0</v>
      </c>
      <c r="AN1401" s="44">
        <f t="shared" si="731"/>
        <v>36</v>
      </c>
      <c r="AO1401" s="44">
        <f t="shared" si="732"/>
        <v>0</v>
      </c>
      <c r="AP1401" s="44">
        <f t="shared" si="733"/>
        <v>0</v>
      </c>
      <c r="AQ1401" s="44">
        <f t="shared" si="734"/>
        <v>0</v>
      </c>
      <c r="AR1401" s="44">
        <f t="shared" si="735"/>
        <v>0</v>
      </c>
      <c r="AS1401" s="44">
        <f t="shared" si="736"/>
        <v>0</v>
      </c>
      <c r="AT1401" s="44">
        <f t="shared" si="737"/>
        <v>0</v>
      </c>
      <c r="AU1401" s="44">
        <f t="shared" si="738"/>
        <v>0</v>
      </c>
      <c r="AV1401" s="44">
        <f>IF(M1401="ПП",РПП*AA1401*(U1401/1.5),IF(M1401="ВП",ВПр*AA1401*(U1401/1.5),IF(M1401="РПА",РПА*AA1401*(U1401/1.5),IF(M1401="КПА",кпа*AA1401*(U1401/1.5),0))))</f>
        <v>0</v>
      </c>
      <c r="AW1401" s="44">
        <f t="shared" si="739"/>
        <v>0</v>
      </c>
      <c r="AX1401" s="44">
        <f t="shared" si="740"/>
        <v>0</v>
      </c>
      <c r="AY1401" s="44">
        <f t="shared" si="741"/>
        <v>0</v>
      </c>
      <c r="AZ1401" s="44">
        <f t="shared" si="742"/>
        <v>0</v>
      </c>
      <c r="BA1401" s="44">
        <f t="shared" si="757"/>
        <v>0</v>
      </c>
      <c r="BB1401" s="44">
        <f t="shared" si="743"/>
        <v>0</v>
      </c>
      <c r="BC1401" s="44">
        <f t="shared" si="744"/>
        <v>0</v>
      </c>
      <c r="BD1401" s="44">
        <f t="shared" si="745"/>
        <v>0</v>
      </c>
      <c r="BE1401" s="45">
        <f t="shared" si="746"/>
        <v>36</v>
      </c>
      <c r="BF1401" s="46"/>
      <c r="BG1401" s="47">
        <f t="shared" si="747"/>
        <v>36</v>
      </c>
      <c r="BH1401" s="47">
        <f t="shared" si="748"/>
        <v>2</v>
      </c>
      <c r="BI1401" s="47">
        <f t="shared" si="749"/>
        <v>0</v>
      </c>
      <c r="BJ1401" s="48">
        <f t="shared" si="750"/>
        <v>0</v>
      </c>
      <c r="BK1401" s="48">
        <f t="shared" si="751"/>
        <v>0</v>
      </c>
      <c r="BL1401" s="48">
        <f t="shared" si="752"/>
        <v>0</v>
      </c>
    </row>
    <row r="1402" spans="1:64" s="2" customFormat="1" ht="30" customHeight="1">
      <c r="A1402" s="29" t="str">
        <f t="shared" si="723"/>
        <v>Д</v>
      </c>
      <c r="B1402" s="29" t="str">
        <f t="shared" si="724"/>
        <v>Б</v>
      </c>
      <c r="C1402" s="59" t="s">
        <v>193</v>
      </c>
      <c r="D1402" s="31" t="str">
        <f t="shared" si="725"/>
        <v>'09.03.03</v>
      </c>
      <c r="E1402" s="32" t="str">
        <f t="shared" si="726"/>
        <v>Прикладная информатика</v>
      </c>
      <c r="F1402" s="33" t="s">
        <v>74</v>
      </c>
      <c r="G1402" s="33" t="s">
        <v>75</v>
      </c>
      <c r="H1402" s="34" t="s">
        <v>317</v>
      </c>
      <c r="I1402" s="34"/>
      <c r="J1402" s="35" t="s">
        <v>368</v>
      </c>
      <c r="K1402" s="36" t="s">
        <v>77</v>
      </c>
      <c r="L1402" s="36">
        <v>9</v>
      </c>
      <c r="M1402" s="37" t="s">
        <v>108</v>
      </c>
      <c r="N1402" s="36"/>
      <c r="O1402" s="36">
        <v>4</v>
      </c>
      <c r="P1402" s="36"/>
      <c r="Q1402" s="37"/>
      <c r="R1402" s="36"/>
      <c r="S1402" s="36"/>
      <c r="T1402" s="36"/>
      <c r="U1402" s="36"/>
      <c r="V1402" s="36"/>
      <c r="W1402" s="39" t="str">
        <f t="shared" si="727"/>
        <v>НПИбд</v>
      </c>
      <c r="X1402" s="36" t="s">
        <v>87</v>
      </c>
      <c r="Y1402" s="36">
        <v>1</v>
      </c>
      <c r="Z1402" s="36">
        <v>1</v>
      </c>
      <c r="AA1402" s="60">
        <f t="shared" si="728"/>
        <v>13</v>
      </c>
      <c r="AB1402" s="49">
        <v>10</v>
      </c>
      <c r="AC1402" s="49">
        <v>3</v>
      </c>
      <c r="AD1402" s="40">
        <f t="shared" si="754"/>
        <v>12</v>
      </c>
      <c r="AE1402" s="41">
        <f t="shared" si="755"/>
        <v>1</v>
      </c>
      <c r="AF1402" s="41">
        <f t="shared" si="756"/>
        <v>1.0833333333333333</v>
      </c>
      <c r="AG1402" s="42" t="s">
        <v>93</v>
      </c>
      <c r="AH1402" s="37" t="s">
        <v>111</v>
      </c>
      <c r="AI1402" s="37" t="s">
        <v>94</v>
      </c>
      <c r="AJ1402" s="61" t="s">
        <v>329</v>
      </c>
      <c r="AK1402" s="37"/>
      <c r="AL1402" s="44">
        <f t="shared" si="729"/>
        <v>0</v>
      </c>
      <c r="AM1402" s="44">
        <f t="shared" si="730"/>
        <v>0</v>
      </c>
      <c r="AN1402" s="44">
        <f t="shared" si="731"/>
        <v>36</v>
      </c>
      <c r="AO1402" s="44">
        <f t="shared" si="732"/>
        <v>0</v>
      </c>
      <c r="AP1402" s="44">
        <f t="shared" si="733"/>
        <v>0</v>
      </c>
      <c r="AQ1402" s="44">
        <f t="shared" si="734"/>
        <v>0</v>
      </c>
      <c r="AR1402" s="44">
        <f t="shared" si="735"/>
        <v>0</v>
      </c>
      <c r="AS1402" s="44">
        <f t="shared" si="736"/>
        <v>0</v>
      </c>
      <c r="AT1402" s="44">
        <f t="shared" si="737"/>
        <v>0</v>
      </c>
      <c r="AU1402" s="44">
        <f t="shared" si="738"/>
        <v>0</v>
      </c>
      <c r="AV1402" s="44">
        <f>IF(M1402="ПП",РПП*AA1402*(U1402/1.5),IF(M1402="ВП",ВПр*AA1402*(U1402/1.5),IF(M1402="РПА",РПА*AA1402*(U1402/1.5),IF(M1402="КПА",кпа*AA1402*(U1402/1.5),0))))</f>
        <v>0</v>
      </c>
      <c r="AW1402" s="44">
        <f t="shared" si="739"/>
        <v>0</v>
      </c>
      <c r="AX1402" s="44">
        <f t="shared" si="740"/>
        <v>0</v>
      </c>
      <c r="AY1402" s="44">
        <f t="shared" si="741"/>
        <v>0</v>
      </c>
      <c r="AZ1402" s="44">
        <f t="shared" si="742"/>
        <v>0</v>
      </c>
      <c r="BA1402" s="44">
        <f t="shared" si="757"/>
        <v>0</v>
      </c>
      <c r="BB1402" s="44">
        <f t="shared" si="743"/>
        <v>0</v>
      </c>
      <c r="BC1402" s="44">
        <f t="shared" si="744"/>
        <v>0</v>
      </c>
      <c r="BD1402" s="44">
        <f t="shared" si="745"/>
        <v>0</v>
      </c>
      <c r="BE1402" s="45">
        <f t="shared" si="746"/>
        <v>36</v>
      </c>
      <c r="BF1402" s="46"/>
      <c r="BG1402" s="47">
        <f t="shared" si="747"/>
        <v>36</v>
      </c>
      <c r="BH1402" s="47">
        <f t="shared" si="748"/>
        <v>2</v>
      </c>
      <c r="BI1402" s="47">
        <f t="shared" si="749"/>
        <v>0</v>
      </c>
      <c r="BJ1402" s="48">
        <f t="shared" si="750"/>
        <v>0</v>
      </c>
      <c r="BK1402" s="48">
        <f t="shared" si="751"/>
        <v>0</v>
      </c>
      <c r="BL1402" s="48">
        <f t="shared" si="752"/>
        <v>0</v>
      </c>
    </row>
    <row r="1403" spans="1:64" s="2" customFormat="1" ht="30" customHeight="1">
      <c r="A1403" s="29" t="str">
        <f t="shared" si="723"/>
        <v>Д</v>
      </c>
      <c r="B1403" s="29" t="str">
        <f t="shared" si="724"/>
        <v>Б</v>
      </c>
      <c r="C1403" s="59" t="s">
        <v>193</v>
      </c>
      <c r="D1403" s="31" t="str">
        <f t="shared" si="725"/>
        <v>'09.03.03</v>
      </c>
      <c r="E1403" s="32" t="str">
        <f t="shared" si="726"/>
        <v>Прикладная информатика</v>
      </c>
      <c r="F1403" s="33" t="s">
        <v>74</v>
      </c>
      <c r="G1403" s="33" t="s">
        <v>75</v>
      </c>
      <c r="H1403" s="34" t="s">
        <v>317</v>
      </c>
      <c r="I1403" s="34"/>
      <c r="J1403" s="35" t="s">
        <v>368</v>
      </c>
      <c r="K1403" s="36" t="s">
        <v>77</v>
      </c>
      <c r="L1403" s="36">
        <v>9</v>
      </c>
      <c r="M1403" s="37" t="s">
        <v>108</v>
      </c>
      <c r="N1403" s="36"/>
      <c r="O1403" s="36">
        <v>4</v>
      </c>
      <c r="P1403" s="36"/>
      <c r="Q1403" s="37"/>
      <c r="R1403" s="36"/>
      <c r="S1403" s="36"/>
      <c r="T1403" s="36"/>
      <c r="U1403" s="36"/>
      <c r="V1403" s="36"/>
      <c r="W1403" s="39" t="str">
        <f t="shared" si="727"/>
        <v>НПИбд</v>
      </c>
      <c r="X1403" s="36" t="s">
        <v>87</v>
      </c>
      <c r="Y1403" s="36">
        <v>1</v>
      </c>
      <c r="Z1403" s="36">
        <v>1</v>
      </c>
      <c r="AA1403" s="60">
        <f t="shared" si="728"/>
        <v>12</v>
      </c>
      <c r="AB1403" s="49">
        <v>10</v>
      </c>
      <c r="AC1403" s="49">
        <v>2</v>
      </c>
      <c r="AD1403" s="40">
        <f t="shared" si="754"/>
        <v>12</v>
      </c>
      <c r="AE1403" s="41">
        <f t="shared" si="755"/>
        <v>1</v>
      </c>
      <c r="AF1403" s="41">
        <f t="shared" si="756"/>
        <v>1</v>
      </c>
      <c r="AG1403" s="42" t="s">
        <v>93</v>
      </c>
      <c r="AH1403" s="37" t="s">
        <v>111</v>
      </c>
      <c r="AI1403" s="37" t="s">
        <v>94</v>
      </c>
      <c r="AJ1403" s="61" t="s">
        <v>329</v>
      </c>
      <c r="AK1403" s="37"/>
      <c r="AL1403" s="44">
        <f t="shared" si="729"/>
        <v>0</v>
      </c>
      <c r="AM1403" s="44">
        <f t="shared" si="730"/>
        <v>0</v>
      </c>
      <c r="AN1403" s="44">
        <f t="shared" si="731"/>
        <v>36</v>
      </c>
      <c r="AO1403" s="44">
        <f t="shared" si="732"/>
        <v>0</v>
      </c>
      <c r="AP1403" s="44">
        <f t="shared" si="733"/>
        <v>0</v>
      </c>
      <c r="AQ1403" s="44">
        <f t="shared" si="734"/>
        <v>0</v>
      </c>
      <c r="AR1403" s="44">
        <f t="shared" si="735"/>
        <v>0</v>
      </c>
      <c r="AS1403" s="44">
        <f t="shared" si="736"/>
        <v>0</v>
      </c>
      <c r="AT1403" s="44">
        <f t="shared" si="737"/>
        <v>0</v>
      </c>
      <c r="AU1403" s="44">
        <f t="shared" si="738"/>
        <v>0</v>
      </c>
      <c r="AV1403" s="44">
        <f>IF(M1403="ПП",РПП*AA1403*(U1403/1.5),IF(M1403="ВП",ВПр*AA1403*(U1403/1.5),IF(M1403="РПА",РПА*AA1403*(U1403/1.5),IF(M1403="КПА",кпа*AA1403*(U1403/1.5),0))))</f>
        <v>0</v>
      </c>
      <c r="AW1403" s="44">
        <f t="shared" si="739"/>
        <v>0</v>
      </c>
      <c r="AX1403" s="44">
        <f t="shared" si="740"/>
        <v>0</v>
      </c>
      <c r="AY1403" s="44">
        <f t="shared" si="741"/>
        <v>0</v>
      </c>
      <c r="AZ1403" s="44">
        <f t="shared" si="742"/>
        <v>0</v>
      </c>
      <c r="BA1403" s="44">
        <f t="shared" si="757"/>
        <v>0</v>
      </c>
      <c r="BB1403" s="44">
        <f t="shared" si="743"/>
        <v>0</v>
      </c>
      <c r="BC1403" s="44">
        <f t="shared" si="744"/>
        <v>0</v>
      </c>
      <c r="BD1403" s="44">
        <f t="shared" si="745"/>
        <v>0</v>
      </c>
      <c r="BE1403" s="45">
        <f t="shared" si="746"/>
        <v>36</v>
      </c>
      <c r="BF1403" s="46"/>
      <c r="BG1403" s="47">
        <f t="shared" si="747"/>
        <v>36</v>
      </c>
      <c r="BH1403" s="47">
        <f t="shared" si="748"/>
        <v>2</v>
      </c>
      <c r="BI1403" s="47">
        <f t="shared" si="749"/>
        <v>0</v>
      </c>
      <c r="BJ1403" s="48">
        <f t="shared" si="750"/>
        <v>0</v>
      </c>
      <c r="BK1403" s="48">
        <f t="shared" si="751"/>
        <v>0</v>
      </c>
      <c r="BL1403" s="48">
        <f t="shared" si="752"/>
        <v>0</v>
      </c>
    </row>
    <row r="1404" spans="1:64" s="2" customFormat="1" ht="30" customHeight="1">
      <c r="A1404" s="29" t="str">
        <f t="shared" si="723"/>
        <v>Д</v>
      </c>
      <c r="B1404" s="29" t="str">
        <f t="shared" si="724"/>
        <v>Б</v>
      </c>
      <c r="C1404" s="59" t="s">
        <v>193</v>
      </c>
      <c r="D1404" s="31" t="str">
        <f t="shared" si="725"/>
        <v>'09.03.03</v>
      </c>
      <c r="E1404" s="32" t="str">
        <f t="shared" si="726"/>
        <v>Прикладная информатика</v>
      </c>
      <c r="F1404" s="33" t="s">
        <v>74</v>
      </c>
      <c r="G1404" s="33" t="s">
        <v>75</v>
      </c>
      <c r="H1404" s="34" t="s">
        <v>317</v>
      </c>
      <c r="I1404" s="34"/>
      <c r="J1404" s="35" t="s">
        <v>365</v>
      </c>
      <c r="K1404" s="36" t="s">
        <v>142</v>
      </c>
      <c r="L1404" s="36">
        <v>9</v>
      </c>
      <c r="M1404" s="37" t="s">
        <v>78</v>
      </c>
      <c r="N1404" s="36">
        <v>2</v>
      </c>
      <c r="O1404" s="36"/>
      <c r="P1404" s="36"/>
      <c r="Q1404" s="37" t="s">
        <v>91</v>
      </c>
      <c r="R1404" s="36"/>
      <c r="S1404" s="36"/>
      <c r="T1404" s="36"/>
      <c r="U1404" s="36"/>
      <c r="V1404" s="36"/>
      <c r="W1404" s="39" t="str">
        <f t="shared" si="727"/>
        <v>НПИбд</v>
      </c>
      <c r="X1404" s="36" t="s">
        <v>331</v>
      </c>
      <c r="Y1404" s="36">
        <v>4</v>
      </c>
      <c r="Z1404" s="36">
        <v>2</v>
      </c>
      <c r="AA1404" s="60">
        <f t="shared" si="728"/>
        <v>51</v>
      </c>
      <c r="AB1404" s="36">
        <v>40</v>
      </c>
      <c r="AC1404" s="36">
        <v>11</v>
      </c>
      <c r="AD1404" s="40">
        <f t="shared" si="754"/>
        <v>51</v>
      </c>
      <c r="AE1404" s="41">
        <f t="shared" si="755"/>
        <v>1</v>
      </c>
      <c r="AF1404" s="41">
        <f t="shared" si="756"/>
        <v>1</v>
      </c>
      <c r="AG1404" s="42" t="s">
        <v>93</v>
      </c>
      <c r="AH1404" s="37" t="s">
        <v>100</v>
      </c>
      <c r="AI1404" s="37" t="s">
        <v>82</v>
      </c>
      <c r="AJ1404" s="61" t="s">
        <v>337</v>
      </c>
      <c r="AK1404" s="37"/>
      <c r="AL1404" s="44">
        <f t="shared" si="729"/>
        <v>18</v>
      </c>
      <c r="AM1404" s="44">
        <f t="shared" si="730"/>
        <v>0</v>
      </c>
      <c r="AN1404" s="44">
        <f t="shared" si="731"/>
        <v>0</v>
      </c>
      <c r="AO1404" s="44">
        <f t="shared" si="732"/>
        <v>0</v>
      </c>
      <c r="AP1404" s="44">
        <f t="shared" si="733"/>
        <v>25.5</v>
      </c>
      <c r="AQ1404" s="44">
        <f t="shared" si="734"/>
        <v>2</v>
      </c>
      <c r="AR1404" s="44">
        <f t="shared" si="735"/>
        <v>1.8</v>
      </c>
      <c r="AS1404" s="44">
        <f t="shared" si="736"/>
        <v>0</v>
      </c>
      <c r="AT1404" s="44">
        <f t="shared" si="737"/>
        <v>0</v>
      </c>
      <c r="AU1404" s="44">
        <f t="shared" si="738"/>
        <v>0</v>
      </c>
      <c r="AV1404" s="44">
        <f>IF(M1404="ПП",РПП*AA1404*(U1404/1.5),IF(M1404="ВП",ВПр*AA1404*(U1404/1.5),IF(M1404="РПА",РПА*AA1404*(U1404/1.5),IF(M1404="КПА",кпа*AA1404*(U1404/1.5),0))))</f>
        <v>0</v>
      </c>
      <c r="AW1404" s="44">
        <f t="shared" si="739"/>
        <v>0</v>
      </c>
      <c r="AX1404" s="44">
        <f t="shared" si="740"/>
        <v>0</v>
      </c>
      <c r="AY1404" s="44">
        <f t="shared" si="741"/>
        <v>0</v>
      </c>
      <c r="AZ1404" s="44">
        <f t="shared" si="742"/>
        <v>0</v>
      </c>
      <c r="BA1404" s="44">
        <f t="shared" si="757"/>
        <v>0</v>
      </c>
      <c r="BB1404" s="44">
        <f t="shared" si="743"/>
        <v>0</v>
      </c>
      <c r="BC1404" s="44">
        <f t="shared" si="744"/>
        <v>0</v>
      </c>
      <c r="BD1404" s="44">
        <f t="shared" si="745"/>
        <v>0</v>
      </c>
      <c r="BE1404" s="45">
        <f t="shared" si="746"/>
        <v>47.3</v>
      </c>
      <c r="BF1404" s="46"/>
      <c r="BG1404" s="47">
        <f t="shared" si="747"/>
        <v>18</v>
      </c>
      <c r="BH1404" s="47">
        <f t="shared" si="748"/>
        <v>1</v>
      </c>
      <c r="BI1404" s="47">
        <f t="shared" si="749"/>
        <v>29.3</v>
      </c>
      <c r="BJ1404" s="48">
        <f t="shared" si="750"/>
        <v>0</v>
      </c>
      <c r="BK1404" s="48">
        <f t="shared" si="751"/>
        <v>0</v>
      </c>
      <c r="BL1404" s="48">
        <f t="shared" si="752"/>
        <v>0</v>
      </c>
    </row>
    <row r="1405" spans="1:64" s="2" customFormat="1" ht="30" customHeight="1">
      <c r="A1405" s="29" t="str">
        <f t="shared" si="723"/>
        <v>Д</v>
      </c>
      <c r="B1405" s="29" t="str">
        <f t="shared" si="724"/>
        <v>Б</v>
      </c>
      <c r="C1405" s="59" t="s">
        <v>193</v>
      </c>
      <c r="D1405" s="31" t="str">
        <f t="shared" si="725"/>
        <v>'09.03.03</v>
      </c>
      <c r="E1405" s="32" t="str">
        <f t="shared" si="726"/>
        <v>Прикладная информатика</v>
      </c>
      <c r="F1405" s="33" t="s">
        <v>74</v>
      </c>
      <c r="G1405" s="33" t="s">
        <v>75</v>
      </c>
      <c r="H1405" s="34" t="s">
        <v>317</v>
      </c>
      <c r="I1405" s="34"/>
      <c r="J1405" s="35" t="s">
        <v>365</v>
      </c>
      <c r="K1405" s="36" t="s">
        <v>142</v>
      </c>
      <c r="L1405" s="36">
        <v>9</v>
      </c>
      <c r="M1405" s="37" t="s">
        <v>108</v>
      </c>
      <c r="N1405" s="36"/>
      <c r="O1405" s="36">
        <v>4</v>
      </c>
      <c r="P1405" s="36"/>
      <c r="Q1405" s="37"/>
      <c r="R1405" s="36"/>
      <c r="S1405" s="36"/>
      <c r="T1405" s="36"/>
      <c r="U1405" s="36"/>
      <c r="V1405" s="36"/>
      <c r="W1405" s="39" t="str">
        <f t="shared" si="727"/>
        <v>НПИбд</v>
      </c>
      <c r="X1405" s="36" t="s">
        <v>86</v>
      </c>
      <c r="Y1405" s="36">
        <v>1</v>
      </c>
      <c r="Z1405" s="36">
        <v>1</v>
      </c>
      <c r="AA1405" s="60">
        <f t="shared" si="728"/>
        <v>13</v>
      </c>
      <c r="AB1405" s="49">
        <v>10</v>
      </c>
      <c r="AC1405" s="49">
        <v>3</v>
      </c>
      <c r="AD1405" s="40">
        <f t="shared" si="754"/>
        <v>12</v>
      </c>
      <c r="AE1405" s="41">
        <f t="shared" si="755"/>
        <v>1</v>
      </c>
      <c r="AF1405" s="41">
        <f t="shared" si="756"/>
        <v>1.0833333333333333</v>
      </c>
      <c r="AG1405" s="42" t="s">
        <v>93</v>
      </c>
      <c r="AH1405" s="37" t="s">
        <v>100</v>
      </c>
      <c r="AI1405" s="37" t="s">
        <v>82</v>
      </c>
      <c r="AJ1405" s="61" t="s">
        <v>337</v>
      </c>
      <c r="AK1405" s="37"/>
      <c r="AL1405" s="44">
        <f t="shared" si="729"/>
        <v>0</v>
      </c>
      <c r="AM1405" s="44">
        <f t="shared" si="730"/>
        <v>0</v>
      </c>
      <c r="AN1405" s="44">
        <f t="shared" si="731"/>
        <v>36</v>
      </c>
      <c r="AO1405" s="44">
        <f t="shared" si="732"/>
        <v>0</v>
      </c>
      <c r="AP1405" s="44">
        <f t="shared" si="733"/>
        <v>0</v>
      </c>
      <c r="AQ1405" s="44">
        <f t="shared" si="734"/>
        <v>0</v>
      </c>
      <c r="AR1405" s="44">
        <f t="shared" si="735"/>
        <v>0</v>
      </c>
      <c r="AS1405" s="44">
        <f t="shared" si="736"/>
        <v>0</v>
      </c>
      <c r="AT1405" s="44">
        <f t="shared" si="737"/>
        <v>0</v>
      </c>
      <c r="AU1405" s="44">
        <f t="shared" si="738"/>
        <v>0</v>
      </c>
      <c r="AV1405" s="44">
        <f>IF(M1405="ПП",РПП*AA1405*(U1405/1.5),IF(M1405="ВП",ВПр*AA1405*(U1405/1.5),IF(M1405="РПА",РПА*AA1405*(U1405/1.5),IF(M1405="КПА",кпа*AA1405*(U1405/1.5),0))))</f>
        <v>0</v>
      </c>
      <c r="AW1405" s="44">
        <f t="shared" si="739"/>
        <v>0</v>
      </c>
      <c r="AX1405" s="44">
        <f t="shared" si="740"/>
        <v>0</v>
      </c>
      <c r="AY1405" s="44">
        <f t="shared" si="741"/>
        <v>0</v>
      </c>
      <c r="AZ1405" s="44">
        <f t="shared" si="742"/>
        <v>0</v>
      </c>
      <c r="BA1405" s="44">
        <f t="shared" si="757"/>
        <v>0</v>
      </c>
      <c r="BB1405" s="44">
        <f t="shared" si="743"/>
        <v>0</v>
      </c>
      <c r="BC1405" s="44">
        <f t="shared" si="744"/>
        <v>0</v>
      </c>
      <c r="BD1405" s="44">
        <f t="shared" si="745"/>
        <v>0</v>
      </c>
      <c r="BE1405" s="45">
        <f t="shared" si="746"/>
        <v>36</v>
      </c>
      <c r="BF1405" s="46"/>
      <c r="BG1405" s="47">
        <f t="shared" si="747"/>
        <v>36</v>
      </c>
      <c r="BH1405" s="47">
        <f t="shared" si="748"/>
        <v>2</v>
      </c>
      <c r="BI1405" s="47">
        <f t="shared" si="749"/>
        <v>0</v>
      </c>
      <c r="BJ1405" s="48">
        <f t="shared" si="750"/>
        <v>0</v>
      </c>
      <c r="BK1405" s="48">
        <f t="shared" si="751"/>
        <v>0</v>
      </c>
      <c r="BL1405" s="48">
        <f t="shared" si="752"/>
        <v>0</v>
      </c>
    </row>
    <row r="1406" spans="1:64" s="2" customFormat="1" ht="30" customHeight="1">
      <c r="A1406" s="29" t="str">
        <f t="shared" si="723"/>
        <v>Д</v>
      </c>
      <c r="B1406" s="29" t="str">
        <f t="shared" si="724"/>
        <v>Б</v>
      </c>
      <c r="C1406" s="59" t="s">
        <v>193</v>
      </c>
      <c r="D1406" s="31" t="str">
        <f t="shared" si="725"/>
        <v>'09.03.03</v>
      </c>
      <c r="E1406" s="32" t="str">
        <f t="shared" si="726"/>
        <v>Прикладная информатика</v>
      </c>
      <c r="F1406" s="33" t="s">
        <v>74</v>
      </c>
      <c r="G1406" s="33" t="s">
        <v>75</v>
      </c>
      <c r="H1406" s="34" t="s">
        <v>317</v>
      </c>
      <c r="I1406" s="34"/>
      <c r="J1406" s="35" t="s">
        <v>365</v>
      </c>
      <c r="K1406" s="36" t="s">
        <v>142</v>
      </c>
      <c r="L1406" s="36">
        <v>9</v>
      </c>
      <c r="M1406" s="37" t="s">
        <v>108</v>
      </c>
      <c r="N1406" s="36"/>
      <c r="O1406" s="36">
        <v>4</v>
      </c>
      <c r="P1406" s="36"/>
      <c r="Q1406" s="37"/>
      <c r="R1406" s="36"/>
      <c r="S1406" s="36"/>
      <c r="T1406" s="36"/>
      <c r="U1406" s="36"/>
      <c r="V1406" s="36"/>
      <c r="W1406" s="39" t="str">
        <f t="shared" si="727"/>
        <v>НПИбд</v>
      </c>
      <c r="X1406" s="36" t="s">
        <v>86</v>
      </c>
      <c r="Y1406" s="36">
        <v>1</v>
      </c>
      <c r="Z1406" s="36">
        <v>1</v>
      </c>
      <c r="AA1406" s="60">
        <f t="shared" si="728"/>
        <v>13</v>
      </c>
      <c r="AB1406" s="49">
        <v>10</v>
      </c>
      <c r="AC1406" s="49">
        <v>3</v>
      </c>
      <c r="AD1406" s="40">
        <f t="shared" si="754"/>
        <v>12</v>
      </c>
      <c r="AE1406" s="41">
        <f t="shared" si="755"/>
        <v>1</v>
      </c>
      <c r="AF1406" s="41">
        <f t="shared" si="756"/>
        <v>1.0833333333333333</v>
      </c>
      <c r="AG1406" s="42" t="s">
        <v>93</v>
      </c>
      <c r="AH1406" s="37" t="s">
        <v>100</v>
      </c>
      <c r="AI1406" s="37" t="s">
        <v>82</v>
      </c>
      <c r="AJ1406" s="61" t="s">
        <v>337</v>
      </c>
      <c r="AK1406" s="37"/>
      <c r="AL1406" s="44">
        <f t="shared" si="729"/>
        <v>0</v>
      </c>
      <c r="AM1406" s="44">
        <f t="shared" si="730"/>
        <v>0</v>
      </c>
      <c r="AN1406" s="44">
        <f t="shared" si="731"/>
        <v>36</v>
      </c>
      <c r="AO1406" s="44">
        <f t="shared" si="732"/>
        <v>0</v>
      </c>
      <c r="AP1406" s="44">
        <f t="shared" si="733"/>
        <v>0</v>
      </c>
      <c r="AQ1406" s="44">
        <f t="shared" si="734"/>
        <v>0</v>
      </c>
      <c r="AR1406" s="44">
        <f t="shared" si="735"/>
        <v>0</v>
      </c>
      <c r="AS1406" s="44">
        <f t="shared" si="736"/>
        <v>0</v>
      </c>
      <c r="AT1406" s="44">
        <f t="shared" si="737"/>
        <v>0</v>
      </c>
      <c r="AU1406" s="44">
        <f t="shared" si="738"/>
        <v>0</v>
      </c>
      <c r="AV1406" s="44">
        <f>IF(M1406="ПП",РПП*AA1406*(U1406/1.5),IF(M1406="ВП",ВПр*AA1406*(U1406/1.5),IF(M1406="РПА",РПА*AA1406*(U1406/1.5),IF(M1406="КПА",кпа*AA1406*(U1406/1.5),0))))</f>
        <v>0</v>
      </c>
      <c r="AW1406" s="44">
        <f t="shared" si="739"/>
        <v>0</v>
      </c>
      <c r="AX1406" s="44">
        <f t="shared" si="740"/>
        <v>0</v>
      </c>
      <c r="AY1406" s="44">
        <f t="shared" si="741"/>
        <v>0</v>
      </c>
      <c r="AZ1406" s="44">
        <f t="shared" si="742"/>
        <v>0</v>
      </c>
      <c r="BA1406" s="44">
        <f t="shared" si="757"/>
        <v>0</v>
      </c>
      <c r="BB1406" s="44">
        <f t="shared" si="743"/>
        <v>0</v>
      </c>
      <c r="BC1406" s="44">
        <f t="shared" si="744"/>
        <v>0</v>
      </c>
      <c r="BD1406" s="44">
        <f t="shared" si="745"/>
        <v>0</v>
      </c>
      <c r="BE1406" s="45">
        <f t="shared" si="746"/>
        <v>36</v>
      </c>
      <c r="BF1406" s="46"/>
      <c r="BG1406" s="47">
        <f t="shared" si="747"/>
        <v>36</v>
      </c>
      <c r="BH1406" s="47">
        <f t="shared" si="748"/>
        <v>2</v>
      </c>
      <c r="BI1406" s="47">
        <f t="shared" si="749"/>
        <v>0</v>
      </c>
      <c r="BJ1406" s="48">
        <f t="shared" si="750"/>
        <v>0</v>
      </c>
      <c r="BK1406" s="48">
        <f t="shared" si="751"/>
        <v>0</v>
      </c>
      <c r="BL1406" s="48">
        <f t="shared" si="752"/>
        <v>0</v>
      </c>
    </row>
    <row r="1407" spans="1:64" s="2" customFormat="1" ht="30" customHeight="1">
      <c r="A1407" s="29" t="str">
        <f t="shared" si="723"/>
        <v>Д</v>
      </c>
      <c r="B1407" s="29" t="str">
        <f t="shared" si="724"/>
        <v>Б</v>
      </c>
      <c r="C1407" s="59" t="s">
        <v>193</v>
      </c>
      <c r="D1407" s="31" t="str">
        <f t="shared" si="725"/>
        <v>'09.03.03</v>
      </c>
      <c r="E1407" s="32" t="str">
        <f t="shared" si="726"/>
        <v>Прикладная информатика</v>
      </c>
      <c r="F1407" s="33" t="s">
        <v>74</v>
      </c>
      <c r="G1407" s="33" t="s">
        <v>75</v>
      </c>
      <c r="H1407" s="34" t="s">
        <v>317</v>
      </c>
      <c r="I1407" s="34"/>
      <c r="J1407" s="35" t="s">
        <v>365</v>
      </c>
      <c r="K1407" s="36" t="s">
        <v>142</v>
      </c>
      <c r="L1407" s="36">
        <v>9</v>
      </c>
      <c r="M1407" s="37" t="s">
        <v>108</v>
      </c>
      <c r="N1407" s="36"/>
      <c r="O1407" s="36">
        <v>4</v>
      </c>
      <c r="P1407" s="36"/>
      <c r="Q1407" s="37"/>
      <c r="R1407" s="36"/>
      <c r="S1407" s="36"/>
      <c r="T1407" s="36"/>
      <c r="U1407" s="36"/>
      <c r="V1407" s="36"/>
      <c r="W1407" s="39" t="str">
        <f t="shared" si="727"/>
        <v>НПИбд</v>
      </c>
      <c r="X1407" s="36" t="s">
        <v>87</v>
      </c>
      <c r="Y1407" s="36">
        <v>1</v>
      </c>
      <c r="Z1407" s="36">
        <v>1</v>
      </c>
      <c r="AA1407" s="60">
        <f t="shared" si="728"/>
        <v>13</v>
      </c>
      <c r="AB1407" s="49">
        <v>10</v>
      </c>
      <c r="AC1407" s="49">
        <v>3</v>
      </c>
      <c r="AD1407" s="40">
        <f t="shared" si="754"/>
        <v>12</v>
      </c>
      <c r="AE1407" s="41">
        <f t="shared" si="755"/>
        <v>1</v>
      </c>
      <c r="AF1407" s="41">
        <f t="shared" si="756"/>
        <v>1.0833333333333333</v>
      </c>
      <c r="AG1407" s="42" t="s">
        <v>93</v>
      </c>
      <c r="AH1407" s="37" t="s">
        <v>100</v>
      </c>
      <c r="AI1407" s="37" t="s">
        <v>82</v>
      </c>
      <c r="AJ1407" s="61" t="s">
        <v>337</v>
      </c>
      <c r="AK1407" s="37"/>
      <c r="AL1407" s="44">
        <f t="shared" si="729"/>
        <v>0</v>
      </c>
      <c r="AM1407" s="44">
        <f t="shared" si="730"/>
        <v>0</v>
      </c>
      <c r="AN1407" s="44">
        <f t="shared" si="731"/>
        <v>36</v>
      </c>
      <c r="AO1407" s="44">
        <f t="shared" si="732"/>
        <v>0</v>
      </c>
      <c r="AP1407" s="44">
        <f t="shared" si="733"/>
        <v>0</v>
      </c>
      <c r="AQ1407" s="44">
        <f t="shared" si="734"/>
        <v>0</v>
      </c>
      <c r="AR1407" s="44">
        <f t="shared" si="735"/>
        <v>0</v>
      </c>
      <c r="AS1407" s="44">
        <f t="shared" si="736"/>
        <v>0</v>
      </c>
      <c r="AT1407" s="44">
        <f t="shared" si="737"/>
        <v>0</v>
      </c>
      <c r="AU1407" s="44">
        <f t="shared" si="738"/>
        <v>0</v>
      </c>
      <c r="AV1407" s="44">
        <f>IF(M1407="ПП",РПП*AA1407*(U1407/1.5),IF(M1407="ВП",ВПр*AA1407*(U1407/1.5),IF(M1407="РПА",РПА*AA1407*(U1407/1.5),IF(M1407="КПА",кпа*AA1407*(U1407/1.5),0))))</f>
        <v>0</v>
      </c>
      <c r="AW1407" s="44">
        <f t="shared" si="739"/>
        <v>0</v>
      </c>
      <c r="AX1407" s="44">
        <f t="shared" si="740"/>
        <v>0</v>
      </c>
      <c r="AY1407" s="44">
        <f t="shared" si="741"/>
        <v>0</v>
      </c>
      <c r="AZ1407" s="44">
        <f t="shared" si="742"/>
        <v>0</v>
      </c>
      <c r="BA1407" s="44">
        <f t="shared" si="757"/>
        <v>0</v>
      </c>
      <c r="BB1407" s="44">
        <f t="shared" si="743"/>
        <v>0</v>
      </c>
      <c r="BC1407" s="44">
        <f t="shared" si="744"/>
        <v>0</v>
      </c>
      <c r="BD1407" s="44">
        <f t="shared" si="745"/>
        <v>0</v>
      </c>
      <c r="BE1407" s="45">
        <f t="shared" si="746"/>
        <v>36</v>
      </c>
      <c r="BF1407" s="46"/>
      <c r="BG1407" s="47">
        <f t="shared" si="747"/>
        <v>36</v>
      </c>
      <c r="BH1407" s="47">
        <f t="shared" si="748"/>
        <v>2</v>
      </c>
      <c r="BI1407" s="47">
        <f t="shared" si="749"/>
        <v>0</v>
      </c>
      <c r="BJ1407" s="48">
        <f t="shared" si="750"/>
        <v>0</v>
      </c>
      <c r="BK1407" s="48">
        <f t="shared" si="751"/>
        <v>0</v>
      </c>
      <c r="BL1407" s="48">
        <f t="shared" si="752"/>
        <v>0</v>
      </c>
    </row>
    <row r="1408" spans="1:64" s="2" customFormat="1" ht="30" customHeight="1">
      <c r="A1408" s="29" t="str">
        <f t="shared" si="723"/>
        <v>Д</v>
      </c>
      <c r="B1408" s="29" t="str">
        <f t="shared" si="724"/>
        <v>Б</v>
      </c>
      <c r="C1408" s="59" t="s">
        <v>193</v>
      </c>
      <c r="D1408" s="31" t="str">
        <f t="shared" si="725"/>
        <v>'09.03.03</v>
      </c>
      <c r="E1408" s="32" t="str">
        <f t="shared" si="726"/>
        <v>Прикладная информатика</v>
      </c>
      <c r="F1408" s="33" t="s">
        <v>74</v>
      </c>
      <c r="G1408" s="33" t="s">
        <v>75</v>
      </c>
      <c r="H1408" s="34" t="s">
        <v>317</v>
      </c>
      <c r="I1408" s="34"/>
      <c r="J1408" s="35" t="s">
        <v>365</v>
      </c>
      <c r="K1408" s="36" t="s">
        <v>142</v>
      </c>
      <c r="L1408" s="36">
        <v>9</v>
      </c>
      <c r="M1408" s="37" t="s">
        <v>108</v>
      </c>
      <c r="N1408" s="36"/>
      <c r="O1408" s="36">
        <v>4</v>
      </c>
      <c r="P1408" s="36"/>
      <c r="Q1408" s="37"/>
      <c r="R1408" s="36"/>
      <c r="S1408" s="36"/>
      <c r="T1408" s="36"/>
      <c r="U1408" s="36"/>
      <c r="V1408" s="36"/>
      <c r="W1408" s="39" t="str">
        <f t="shared" si="727"/>
        <v>НПИбд</v>
      </c>
      <c r="X1408" s="36" t="s">
        <v>87</v>
      </c>
      <c r="Y1408" s="36">
        <v>1</v>
      </c>
      <c r="Z1408" s="36">
        <v>1</v>
      </c>
      <c r="AA1408" s="60">
        <f t="shared" si="728"/>
        <v>12</v>
      </c>
      <c r="AB1408" s="49">
        <v>10</v>
      </c>
      <c r="AC1408" s="49">
        <v>2</v>
      </c>
      <c r="AD1408" s="40">
        <f t="shared" si="754"/>
        <v>12</v>
      </c>
      <c r="AE1408" s="41">
        <f t="shared" si="755"/>
        <v>1</v>
      </c>
      <c r="AF1408" s="41">
        <f t="shared" si="756"/>
        <v>1</v>
      </c>
      <c r="AG1408" s="42" t="s">
        <v>93</v>
      </c>
      <c r="AH1408" s="37" t="s">
        <v>100</v>
      </c>
      <c r="AI1408" s="37" t="s">
        <v>82</v>
      </c>
      <c r="AJ1408" s="61" t="s">
        <v>337</v>
      </c>
      <c r="AK1408" s="37"/>
      <c r="AL1408" s="44">
        <f t="shared" si="729"/>
        <v>0</v>
      </c>
      <c r="AM1408" s="44">
        <f t="shared" si="730"/>
        <v>0</v>
      </c>
      <c r="AN1408" s="44">
        <f t="shared" si="731"/>
        <v>36</v>
      </c>
      <c r="AO1408" s="44">
        <f t="shared" si="732"/>
        <v>0</v>
      </c>
      <c r="AP1408" s="44">
        <f t="shared" si="733"/>
        <v>0</v>
      </c>
      <c r="AQ1408" s="44">
        <f t="shared" si="734"/>
        <v>0</v>
      </c>
      <c r="AR1408" s="44">
        <f t="shared" si="735"/>
        <v>0</v>
      </c>
      <c r="AS1408" s="44">
        <f t="shared" si="736"/>
        <v>0</v>
      </c>
      <c r="AT1408" s="44">
        <f t="shared" si="737"/>
        <v>0</v>
      </c>
      <c r="AU1408" s="44">
        <f t="shared" si="738"/>
        <v>0</v>
      </c>
      <c r="AV1408" s="44">
        <f>IF(M1408="ПП",РПП*AA1408*(U1408/1.5),IF(M1408="ВП",ВПр*AA1408*(U1408/1.5),IF(M1408="РПА",РПА*AA1408*(U1408/1.5),IF(M1408="КПА",кпа*AA1408*(U1408/1.5),0))))</f>
        <v>0</v>
      </c>
      <c r="AW1408" s="44">
        <f t="shared" si="739"/>
        <v>0</v>
      </c>
      <c r="AX1408" s="44">
        <f t="shared" si="740"/>
        <v>0</v>
      </c>
      <c r="AY1408" s="44">
        <f t="shared" si="741"/>
        <v>0</v>
      </c>
      <c r="AZ1408" s="44">
        <f t="shared" si="742"/>
        <v>0</v>
      </c>
      <c r="BA1408" s="44">
        <f t="shared" si="757"/>
        <v>0</v>
      </c>
      <c r="BB1408" s="44">
        <f t="shared" si="743"/>
        <v>0</v>
      </c>
      <c r="BC1408" s="44">
        <f t="shared" si="744"/>
        <v>0</v>
      </c>
      <c r="BD1408" s="44">
        <f t="shared" si="745"/>
        <v>0</v>
      </c>
      <c r="BE1408" s="45">
        <f t="shared" si="746"/>
        <v>36</v>
      </c>
      <c r="BF1408" s="46"/>
      <c r="BG1408" s="47">
        <f t="shared" si="747"/>
        <v>36</v>
      </c>
      <c r="BH1408" s="47">
        <f t="shared" si="748"/>
        <v>2</v>
      </c>
      <c r="BI1408" s="47">
        <f t="shared" si="749"/>
        <v>0</v>
      </c>
      <c r="BJ1408" s="48">
        <f t="shared" si="750"/>
        <v>0</v>
      </c>
      <c r="BK1408" s="48">
        <f t="shared" si="751"/>
        <v>0</v>
      </c>
      <c r="BL1408" s="48">
        <f t="shared" si="752"/>
        <v>0</v>
      </c>
    </row>
    <row r="1409" spans="1:64" s="2" customFormat="1" ht="30" customHeight="1">
      <c r="A1409" s="29" t="str">
        <f t="shared" si="723"/>
        <v>Д</v>
      </c>
      <c r="B1409" s="29" t="str">
        <f t="shared" si="724"/>
        <v>Б</v>
      </c>
      <c r="C1409" s="59" t="s">
        <v>193</v>
      </c>
      <c r="D1409" s="31" t="str">
        <f t="shared" si="725"/>
        <v>'09.03.03</v>
      </c>
      <c r="E1409" s="32" t="str">
        <f t="shared" si="726"/>
        <v>Прикладная информатика</v>
      </c>
      <c r="F1409" s="33" t="s">
        <v>74</v>
      </c>
      <c r="G1409" s="33" t="s">
        <v>75</v>
      </c>
      <c r="H1409" s="34" t="s">
        <v>317</v>
      </c>
      <c r="I1409" s="34"/>
      <c r="J1409" s="35" t="s">
        <v>338</v>
      </c>
      <c r="K1409" s="36" t="s">
        <v>142</v>
      </c>
      <c r="L1409" s="36">
        <v>9</v>
      </c>
      <c r="M1409" s="37" t="s">
        <v>78</v>
      </c>
      <c r="N1409" s="36">
        <v>2</v>
      </c>
      <c r="O1409" s="36"/>
      <c r="P1409" s="36"/>
      <c r="Q1409" s="37" t="s">
        <v>91</v>
      </c>
      <c r="R1409" s="36"/>
      <c r="S1409" s="36"/>
      <c r="T1409" s="36"/>
      <c r="U1409" s="36"/>
      <c r="V1409" s="36"/>
      <c r="W1409" s="39" t="str">
        <f t="shared" si="727"/>
        <v>НПИбд</v>
      </c>
      <c r="X1409" s="36" t="s">
        <v>331</v>
      </c>
      <c r="Y1409" s="36">
        <v>4</v>
      </c>
      <c r="Z1409" s="36">
        <v>2</v>
      </c>
      <c r="AA1409" s="60">
        <f t="shared" si="728"/>
        <v>51</v>
      </c>
      <c r="AB1409" s="36">
        <v>40</v>
      </c>
      <c r="AC1409" s="36">
        <v>11</v>
      </c>
      <c r="AD1409" s="40">
        <f t="shared" si="754"/>
        <v>51</v>
      </c>
      <c r="AE1409" s="41">
        <f t="shared" si="755"/>
        <v>1</v>
      </c>
      <c r="AF1409" s="41">
        <f t="shared" si="756"/>
        <v>1</v>
      </c>
      <c r="AG1409" s="42" t="s">
        <v>93</v>
      </c>
      <c r="AH1409" s="37" t="s">
        <v>81</v>
      </c>
      <c r="AI1409" s="37" t="s">
        <v>94</v>
      </c>
      <c r="AJ1409" s="61" t="s">
        <v>358</v>
      </c>
      <c r="AK1409" s="37"/>
      <c r="AL1409" s="44">
        <f t="shared" si="729"/>
        <v>18</v>
      </c>
      <c r="AM1409" s="44">
        <f t="shared" si="730"/>
        <v>0</v>
      </c>
      <c r="AN1409" s="44">
        <f t="shared" si="731"/>
        <v>0</v>
      </c>
      <c r="AO1409" s="44">
        <f t="shared" si="732"/>
        <v>0</v>
      </c>
      <c r="AP1409" s="44">
        <f t="shared" si="733"/>
        <v>25.5</v>
      </c>
      <c r="AQ1409" s="44">
        <f t="shared" si="734"/>
        <v>2</v>
      </c>
      <c r="AR1409" s="44">
        <f t="shared" si="735"/>
        <v>1.8</v>
      </c>
      <c r="AS1409" s="44">
        <f t="shared" si="736"/>
        <v>0</v>
      </c>
      <c r="AT1409" s="44">
        <f t="shared" si="737"/>
        <v>0</v>
      </c>
      <c r="AU1409" s="44">
        <f t="shared" si="738"/>
        <v>0</v>
      </c>
      <c r="AV1409" s="44">
        <f>IF(M1409="ПП",РПП*AA1409*(U1409/1.5),IF(M1409="ВП",ВПр*AA1409*(U1409/1.5),IF(M1409="РПА",РПА*AA1409*(U1409/1.5),IF(M1409="КПА",кпа*AA1409*(U1409/1.5),0))))</f>
        <v>0</v>
      </c>
      <c r="AW1409" s="44">
        <f t="shared" si="739"/>
        <v>0</v>
      </c>
      <c r="AX1409" s="44">
        <f t="shared" si="740"/>
        <v>0</v>
      </c>
      <c r="AY1409" s="44">
        <f t="shared" si="741"/>
        <v>0</v>
      </c>
      <c r="AZ1409" s="44">
        <f t="shared" si="742"/>
        <v>0</v>
      </c>
      <c r="BA1409" s="44">
        <f t="shared" si="757"/>
        <v>0</v>
      </c>
      <c r="BB1409" s="44">
        <f t="shared" si="743"/>
        <v>0</v>
      </c>
      <c r="BC1409" s="44">
        <f t="shared" si="744"/>
        <v>0</v>
      </c>
      <c r="BD1409" s="44">
        <f t="shared" si="745"/>
        <v>0</v>
      </c>
      <c r="BE1409" s="45">
        <f t="shared" si="746"/>
        <v>47.3</v>
      </c>
      <c r="BF1409" s="46"/>
      <c r="BG1409" s="47">
        <f t="shared" si="747"/>
        <v>18</v>
      </c>
      <c r="BH1409" s="47">
        <f t="shared" si="748"/>
        <v>1</v>
      </c>
      <c r="BI1409" s="47">
        <f t="shared" si="749"/>
        <v>29.3</v>
      </c>
      <c r="BJ1409" s="48">
        <f t="shared" si="750"/>
        <v>0</v>
      </c>
      <c r="BK1409" s="48">
        <f t="shared" si="751"/>
        <v>0</v>
      </c>
      <c r="BL1409" s="48">
        <f t="shared" si="752"/>
        <v>0</v>
      </c>
    </row>
    <row r="1410" spans="1:64" s="2" customFormat="1" ht="30" customHeight="1">
      <c r="A1410" s="29" t="str">
        <f t="shared" si="723"/>
        <v>Д</v>
      </c>
      <c r="B1410" s="29" t="str">
        <f t="shared" si="724"/>
        <v>Б</v>
      </c>
      <c r="C1410" s="59" t="s">
        <v>193</v>
      </c>
      <c r="D1410" s="31" t="str">
        <f t="shared" si="725"/>
        <v>'09.03.03</v>
      </c>
      <c r="E1410" s="32" t="str">
        <f t="shared" si="726"/>
        <v>Прикладная информатика</v>
      </c>
      <c r="F1410" s="33" t="s">
        <v>74</v>
      </c>
      <c r="G1410" s="33" t="s">
        <v>75</v>
      </c>
      <c r="H1410" s="34" t="s">
        <v>317</v>
      </c>
      <c r="I1410" s="34"/>
      <c r="J1410" s="35" t="s">
        <v>338</v>
      </c>
      <c r="K1410" s="36" t="s">
        <v>142</v>
      </c>
      <c r="L1410" s="36">
        <v>9</v>
      </c>
      <c r="M1410" s="37" t="s">
        <v>108</v>
      </c>
      <c r="N1410" s="36"/>
      <c r="O1410" s="36">
        <v>4</v>
      </c>
      <c r="P1410" s="36"/>
      <c r="Q1410" s="37"/>
      <c r="R1410" s="36"/>
      <c r="S1410" s="36"/>
      <c r="T1410" s="36"/>
      <c r="U1410" s="36"/>
      <c r="V1410" s="36"/>
      <c r="W1410" s="39" t="str">
        <f t="shared" si="727"/>
        <v>НПИбд</v>
      </c>
      <c r="X1410" s="36" t="s">
        <v>86</v>
      </c>
      <c r="Y1410" s="36">
        <v>1</v>
      </c>
      <c r="Z1410" s="36">
        <v>1</v>
      </c>
      <c r="AA1410" s="60">
        <f t="shared" si="728"/>
        <v>13</v>
      </c>
      <c r="AB1410" s="49">
        <v>10</v>
      </c>
      <c r="AC1410" s="49">
        <v>3</v>
      </c>
      <c r="AD1410" s="40">
        <f t="shared" si="754"/>
        <v>12</v>
      </c>
      <c r="AE1410" s="41">
        <f t="shared" si="755"/>
        <v>1</v>
      </c>
      <c r="AF1410" s="41">
        <f t="shared" si="756"/>
        <v>1.0833333333333333</v>
      </c>
      <c r="AG1410" s="42" t="s">
        <v>93</v>
      </c>
      <c r="AH1410" s="37" t="s">
        <v>139</v>
      </c>
      <c r="AI1410" s="37" t="s">
        <v>82</v>
      </c>
      <c r="AJ1410" s="43" t="s">
        <v>362</v>
      </c>
      <c r="AK1410" s="37"/>
      <c r="AL1410" s="44">
        <f t="shared" si="729"/>
        <v>0</v>
      </c>
      <c r="AM1410" s="44">
        <f t="shared" si="730"/>
        <v>0</v>
      </c>
      <c r="AN1410" s="44">
        <f t="shared" si="731"/>
        <v>36</v>
      </c>
      <c r="AO1410" s="44">
        <f t="shared" si="732"/>
        <v>0</v>
      </c>
      <c r="AP1410" s="44">
        <f t="shared" si="733"/>
        <v>0</v>
      </c>
      <c r="AQ1410" s="44">
        <f t="shared" si="734"/>
        <v>0</v>
      </c>
      <c r="AR1410" s="44">
        <f t="shared" si="735"/>
        <v>0</v>
      </c>
      <c r="AS1410" s="44">
        <f t="shared" si="736"/>
        <v>0</v>
      </c>
      <c r="AT1410" s="44">
        <f t="shared" si="737"/>
        <v>0</v>
      </c>
      <c r="AU1410" s="44">
        <f t="shared" si="738"/>
        <v>0</v>
      </c>
      <c r="AV1410" s="44">
        <f>IF(M1410="ПП",РПП*AA1410*(U1410/1.5),IF(M1410="ВП",ВПр*AA1410*(U1410/1.5),IF(M1410="РПА",РПА*AA1410*(U1410/1.5),IF(M1410="КПА",кпа*AA1410*(U1410/1.5),0))))</f>
        <v>0</v>
      </c>
      <c r="AW1410" s="44">
        <f t="shared" si="739"/>
        <v>0</v>
      </c>
      <c r="AX1410" s="44">
        <f t="shared" si="740"/>
        <v>0</v>
      </c>
      <c r="AY1410" s="44">
        <f t="shared" si="741"/>
        <v>0</v>
      </c>
      <c r="AZ1410" s="44">
        <f t="shared" si="742"/>
        <v>0</v>
      </c>
      <c r="BA1410" s="44">
        <f t="shared" si="757"/>
        <v>0</v>
      </c>
      <c r="BB1410" s="44">
        <f t="shared" si="743"/>
        <v>0</v>
      </c>
      <c r="BC1410" s="44">
        <f t="shared" si="744"/>
        <v>0</v>
      </c>
      <c r="BD1410" s="44">
        <f t="shared" si="745"/>
        <v>0</v>
      </c>
      <c r="BE1410" s="45">
        <f t="shared" si="746"/>
        <v>36</v>
      </c>
      <c r="BF1410" s="46"/>
      <c r="BG1410" s="47">
        <f t="shared" si="747"/>
        <v>36</v>
      </c>
      <c r="BH1410" s="47">
        <f t="shared" si="748"/>
        <v>2</v>
      </c>
      <c r="BI1410" s="47">
        <f t="shared" si="749"/>
        <v>0</v>
      </c>
      <c r="BJ1410" s="48">
        <f t="shared" si="750"/>
        <v>0</v>
      </c>
      <c r="BK1410" s="48">
        <f t="shared" si="751"/>
        <v>0</v>
      </c>
      <c r="BL1410" s="48">
        <f t="shared" si="752"/>
        <v>0</v>
      </c>
    </row>
    <row r="1411" spans="1:64" s="2" customFormat="1" ht="30" customHeight="1">
      <c r="A1411" s="29" t="str">
        <f t="shared" si="723"/>
        <v>Д</v>
      </c>
      <c r="B1411" s="29" t="str">
        <f t="shared" si="724"/>
        <v>Б</v>
      </c>
      <c r="C1411" s="59" t="s">
        <v>193</v>
      </c>
      <c r="D1411" s="31" t="str">
        <f t="shared" si="725"/>
        <v>'09.03.03</v>
      </c>
      <c r="E1411" s="32" t="str">
        <f t="shared" si="726"/>
        <v>Прикладная информатика</v>
      </c>
      <c r="F1411" s="33" t="s">
        <v>74</v>
      </c>
      <c r="G1411" s="33" t="s">
        <v>75</v>
      </c>
      <c r="H1411" s="34" t="s">
        <v>317</v>
      </c>
      <c r="I1411" s="34"/>
      <c r="J1411" s="35" t="s">
        <v>338</v>
      </c>
      <c r="K1411" s="36" t="s">
        <v>142</v>
      </c>
      <c r="L1411" s="36">
        <v>9</v>
      </c>
      <c r="M1411" s="37" t="s">
        <v>108</v>
      </c>
      <c r="N1411" s="36"/>
      <c r="O1411" s="36">
        <v>4</v>
      </c>
      <c r="P1411" s="36"/>
      <c r="Q1411" s="37"/>
      <c r="R1411" s="36"/>
      <c r="S1411" s="36"/>
      <c r="T1411" s="36"/>
      <c r="U1411" s="36"/>
      <c r="V1411" s="36"/>
      <c r="W1411" s="39" t="str">
        <f t="shared" si="727"/>
        <v>НПИбд</v>
      </c>
      <c r="X1411" s="36" t="s">
        <v>86</v>
      </c>
      <c r="Y1411" s="36">
        <v>1</v>
      </c>
      <c r="Z1411" s="36">
        <v>1</v>
      </c>
      <c r="AA1411" s="60">
        <f t="shared" si="728"/>
        <v>13</v>
      </c>
      <c r="AB1411" s="49">
        <v>10</v>
      </c>
      <c r="AC1411" s="49">
        <v>3</v>
      </c>
      <c r="AD1411" s="40">
        <f t="shared" si="754"/>
        <v>12</v>
      </c>
      <c r="AE1411" s="41">
        <f t="shared" si="755"/>
        <v>1</v>
      </c>
      <c r="AF1411" s="41">
        <f t="shared" si="756"/>
        <v>1.0833333333333333</v>
      </c>
      <c r="AG1411" s="42" t="s">
        <v>93</v>
      </c>
      <c r="AH1411" s="37" t="s">
        <v>139</v>
      </c>
      <c r="AI1411" s="37" t="s">
        <v>82</v>
      </c>
      <c r="AJ1411" s="43" t="s">
        <v>362</v>
      </c>
      <c r="AK1411" s="37"/>
      <c r="AL1411" s="44">
        <f t="shared" si="729"/>
        <v>0</v>
      </c>
      <c r="AM1411" s="44">
        <f t="shared" si="730"/>
        <v>0</v>
      </c>
      <c r="AN1411" s="44">
        <f t="shared" si="731"/>
        <v>36</v>
      </c>
      <c r="AO1411" s="44">
        <f t="shared" si="732"/>
        <v>0</v>
      </c>
      <c r="AP1411" s="44">
        <f t="shared" si="733"/>
        <v>0</v>
      </c>
      <c r="AQ1411" s="44">
        <f t="shared" si="734"/>
        <v>0</v>
      </c>
      <c r="AR1411" s="44">
        <f t="shared" si="735"/>
        <v>0</v>
      </c>
      <c r="AS1411" s="44">
        <f t="shared" si="736"/>
        <v>0</v>
      </c>
      <c r="AT1411" s="44">
        <f t="shared" si="737"/>
        <v>0</v>
      </c>
      <c r="AU1411" s="44">
        <f t="shared" si="738"/>
        <v>0</v>
      </c>
      <c r="AV1411" s="44">
        <f>IF(M1411="ПП",РПП*AA1411*(U1411/1.5),IF(M1411="ВП",ВПр*AA1411*(U1411/1.5),IF(M1411="РПА",РПА*AA1411*(U1411/1.5),IF(M1411="КПА",кпа*AA1411*(U1411/1.5),0))))</f>
        <v>0</v>
      </c>
      <c r="AW1411" s="44">
        <f t="shared" si="739"/>
        <v>0</v>
      </c>
      <c r="AX1411" s="44">
        <f t="shared" si="740"/>
        <v>0</v>
      </c>
      <c r="AY1411" s="44">
        <f t="shared" si="741"/>
        <v>0</v>
      </c>
      <c r="AZ1411" s="44">
        <f t="shared" si="742"/>
        <v>0</v>
      </c>
      <c r="BA1411" s="44">
        <f t="shared" si="757"/>
        <v>0</v>
      </c>
      <c r="BB1411" s="44">
        <f t="shared" si="743"/>
        <v>0</v>
      </c>
      <c r="BC1411" s="44">
        <f t="shared" si="744"/>
        <v>0</v>
      </c>
      <c r="BD1411" s="44">
        <f t="shared" si="745"/>
        <v>0</v>
      </c>
      <c r="BE1411" s="45">
        <f t="shared" si="746"/>
        <v>36</v>
      </c>
      <c r="BF1411" s="46"/>
      <c r="BG1411" s="47">
        <f t="shared" si="747"/>
        <v>36</v>
      </c>
      <c r="BH1411" s="47">
        <f t="shared" si="748"/>
        <v>2</v>
      </c>
      <c r="BI1411" s="47">
        <f t="shared" si="749"/>
        <v>0</v>
      </c>
      <c r="BJ1411" s="48">
        <f t="shared" si="750"/>
        <v>0</v>
      </c>
      <c r="BK1411" s="48">
        <f t="shared" si="751"/>
        <v>0</v>
      </c>
      <c r="BL1411" s="48">
        <f t="shared" si="752"/>
        <v>0</v>
      </c>
    </row>
    <row r="1412" spans="1:64" s="2" customFormat="1" ht="30" customHeight="1">
      <c r="A1412" s="29" t="str">
        <f t="shared" si="723"/>
        <v>Д</v>
      </c>
      <c r="B1412" s="29" t="str">
        <f t="shared" si="724"/>
        <v>Б</v>
      </c>
      <c r="C1412" s="59" t="s">
        <v>193</v>
      </c>
      <c r="D1412" s="31" t="str">
        <f t="shared" si="725"/>
        <v>'09.03.03</v>
      </c>
      <c r="E1412" s="32" t="str">
        <f t="shared" si="726"/>
        <v>Прикладная информатика</v>
      </c>
      <c r="F1412" s="33" t="s">
        <v>74</v>
      </c>
      <c r="G1412" s="33" t="s">
        <v>75</v>
      </c>
      <c r="H1412" s="34" t="s">
        <v>317</v>
      </c>
      <c r="I1412" s="34"/>
      <c r="J1412" s="35" t="s">
        <v>338</v>
      </c>
      <c r="K1412" s="36" t="s">
        <v>142</v>
      </c>
      <c r="L1412" s="36">
        <v>9</v>
      </c>
      <c r="M1412" s="37" t="s">
        <v>108</v>
      </c>
      <c r="N1412" s="36"/>
      <c r="O1412" s="36">
        <v>4</v>
      </c>
      <c r="P1412" s="36"/>
      <c r="Q1412" s="37"/>
      <c r="R1412" s="36"/>
      <c r="S1412" s="36"/>
      <c r="T1412" s="36"/>
      <c r="U1412" s="36"/>
      <c r="V1412" s="36"/>
      <c r="W1412" s="39" t="str">
        <f t="shared" si="727"/>
        <v>НПИбд</v>
      </c>
      <c r="X1412" s="36" t="s">
        <v>87</v>
      </c>
      <c r="Y1412" s="36">
        <v>1</v>
      </c>
      <c r="Z1412" s="36">
        <v>1</v>
      </c>
      <c r="AA1412" s="60">
        <f t="shared" si="728"/>
        <v>13</v>
      </c>
      <c r="AB1412" s="49">
        <v>10</v>
      </c>
      <c r="AC1412" s="49">
        <v>3</v>
      </c>
      <c r="AD1412" s="40">
        <f t="shared" si="754"/>
        <v>12</v>
      </c>
      <c r="AE1412" s="41">
        <f t="shared" si="755"/>
        <v>1</v>
      </c>
      <c r="AF1412" s="41">
        <f t="shared" si="756"/>
        <v>1.0833333333333333</v>
      </c>
      <c r="AG1412" s="42" t="s">
        <v>93</v>
      </c>
      <c r="AH1412" s="37" t="s">
        <v>139</v>
      </c>
      <c r="AI1412" s="37" t="s">
        <v>82</v>
      </c>
      <c r="AJ1412" s="43" t="s">
        <v>362</v>
      </c>
      <c r="AK1412" s="37"/>
      <c r="AL1412" s="44">
        <f t="shared" si="729"/>
        <v>0</v>
      </c>
      <c r="AM1412" s="44">
        <f t="shared" si="730"/>
        <v>0</v>
      </c>
      <c r="AN1412" s="44">
        <f t="shared" si="731"/>
        <v>36</v>
      </c>
      <c r="AO1412" s="44">
        <f t="shared" si="732"/>
        <v>0</v>
      </c>
      <c r="AP1412" s="44">
        <f t="shared" si="733"/>
        <v>0</v>
      </c>
      <c r="AQ1412" s="44">
        <f t="shared" si="734"/>
        <v>0</v>
      </c>
      <c r="AR1412" s="44">
        <f t="shared" si="735"/>
        <v>0</v>
      </c>
      <c r="AS1412" s="44">
        <f t="shared" si="736"/>
        <v>0</v>
      </c>
      <c r="AT1412" s="44">
        <f t="shared" si="737"/>
        <v>0</v>
      </c>
      <c r="AU1412" s="44">
        <f t="shared" si="738"/>
        <v>0</v>
      </c>
      <c r="AV1412" s="44">
        <f>IF(M1412="ПП",РПП*AA1412*(U1412/1.5),IF(M1412="ВП",ВПр*AA1412*(U1412/1.5),IF(M1412="РПА",РПА*AA1412*(U1412/1.5),IF(M1412="КПА",кпа*AA1412*(U1412/1.5),0))))</f>
        <v>0</v>
      </c>
      <c r="AW1412" s="44">
        <f t="shared" si="739"/>
        <v>0</v>
      </c>
      <c r="AX1412" s="44">
        <f t="shared" si="740"/>
        <v>0</v>
      </c>
      <c r="AY1412" s="44">
        <f t="shared" si="741"/>
        <v>0</v>
      </c>
      <c r="AZ1412" s="44">
        <f t="shared" si="742"/>
        <v>0</v>
      </c>
      <c r="BA1412" s="44">
        <f t="shared" si="757"/>
        <v>0</v>
      </c>
      <c r="BB1412" s="44">
        <f t="shared" si="743"/>
        <v>0</v>
      </c>
      <c r="BC1412" s="44">
        <f t="shared" si="744"/>
        <v>0</v>
      </c>
      <c r="BD1412" s="44">
        <f t="shared" si="745"/>
        <v>0</v>
      </c>
      <c r="BE1412" s="45">
        <f t="shared" si="746"/>
        <v>36</v>
      </c>
      <c r="BF1412" s="46"/>
      <c r="BG1412" s="47">
        <f t="shared" si="747"/>
        <v>36</v>
      </c>
      <c r="BH1412" s="47">
        <f t="shared" si="748"/>
        <v>2</v>
      </c>
      <c r="BI1412" s="47">
        <f t="shared" si="749"/>
        <v>0</v>
      </c>
      <c r="BJ1412" s="48">
        <f t="shared" si="750"/>
        <v>0</v>
      </c>
      <c r="BK1412" s="48">
        <f t="shared" si="751"/>
        <v>0</v>
      </c>
      <c r="BL1412" s="48">
        <f t="shared" si="752"/>
        <v>0</v>
      </c>
    </row>
    <row r="1413" spans="1:64" s="2" customFormat="1" ht="30" customHeight="1">
      <c r="A1413" s="29" t="str">
        <f t="shared" si="723"/>
        <v>Д</v>
      </c>
      <c r="B1413" s="29" t="str">
        <f t="shared" si="724"/>
        <v>Б</v>
      </c>
      <c r="C1413" s="59" t="s">
        <v>193</v>
      </c>
      <c r="D1413" s="31" t="str">
        <f t="shared" si="725"/>
        <v>'09.03.03</v>
      </c>
      <c r="E1413" s="32" t="str">
        <f t="shared" si="726"/>
        <v>Прикладная информатика</v>
      </c>
      <c r="F1413" s="33" t="s">
        <v>74</v>
      </c>
      <c r="G1413" s="33" t="s">
        <v>75</v>
      </c>
      <c r="H1413" s="34" t="s">
        <v>317</v>
      </c>
      <c r="I1413" s="34"/>
      <c r="J1413" s="35" t="s">
        <v>338</v>
      </c>
      <c r="K1413" s="36" t="s">
        <v>142</v>
      </c>
      <c r="L1413" s="36">
        <v>9</v>
      </c>
      <c r="M1413" s="37" t="s">
        <v>108</v>
      </c>
      <c r="N1413" s="36"/>
      <c r="O1413" s="36">
        <v>4</v>
      </c>
      <c r="P1413" s="36"/>
      <c r="Q1413" s="37"/>
      <c r="R1413" s="36"/>
      <c r="S1413" s="36"/>
      <c r="T1413" s="36"/>
      <c r="U1413" s="36"/>
      <c r="V1413" s="36"/>
      <c r="W1413" s="39" t="str">
        <f t="shared" si="727"/>
        <v>НПИбд</v>
      </c>
      <c r="X1413" s="36" t="s">
        <v>87</v>
      </c>
      <c r="Y1413" s="36">
        <v>1</v>
      </c>
      <c r="Z1413" s="36">
        <v>1</v>
      </c>
      <c r="AA1413" s="60">
        <f t="shared" si="728"/>
        <v>12</v>
      </c>
      <c r="AB1413" s="49">
        <v>10</v>
      </c>
      <c r="AC1413" s="49">
        <v>2</v>
      </c>
      <c r="AD1413" s="40">
        <f t="shared" si="754"/>
        <v>12</v>
      </c>
      <c r="AE1413" s="41">
        <f t="shared" si="755"/>
        <v>1</v>
      </c>
      <c r="AF1413" s="41">
        <f t="shared" si="756"/>
        <v>1</v>
      </c>
      <c r="AG1413" s="42" t="s">
        <v>93</v>
      </c>
      <c r="AH1413" s="37" t="s">
        <v>139</v>
      </c>
      <c r="AI1413" s="37" t="s">
        <v>82</v>
      </c>
      <c r="AJ1413" s="43" t="s">
        <v>362</v>
      </c>
      <c r="AK1413" s="37"/>
      <c r="AL1413" s="44">
        <f t="shared" si="729"/>
        <v>0</v>
      </c>
      <c r="AM1413" s="44">
        <f t="shared" si="730"/>
        <v>0</v>
      </c>
      <c r="AN1413" s="44">
        <f t="shared" si="731"/>
        <v>36</v>
      </c>
      <c r="AO1413" s="44">
        <f t="shared" si="732"/>
        <v>0</v>
      </c>
      <c r="AP1413" s="44">
        <f t="shared" si="733"/>
        <v>0</v>
      </c>
      <c r="AQ1413" s="44">
        <f t="shared" si="734"/>
        <v>0</v>
      </c>
      <c r="AR1413" s="44">
        <f t="shared" si="735"/>
        <v>0</v>
      </c>
      <c r="AS1413" s="44">
        <f t="shared" si="736"/>
        <v>0</v>
      </c>
      <c r="AT1413" s="44">
        <f t="shared" si="737"/>
        <v>0</v>
      </c>
      <c r="AU1413" s="44">
        <f t="shared" si="738"/>
        <v>0</v>
      </c>
      <c r="AV1413" s="44">
        <f>IF(M1413="ПП",РПП*AA1413*(U1413/1.5),IF(M1413="ВП",ВПр*AA1413*(U1413/1.5),IF(M1413="РПА",РПА*AA1413*(U1413/1.5),IF(M1413="КПА",кпа*AA1413*(U1413/1.5),0))))</f>
        <v>0</v>
      </c>
      <c r="AW1413" s="44">
        <f t="shared" si="739"/>
        <v>0</v>
      </c>
      <c r="AX1413" s="44">
        <f t="shared" si="740"/>
        <v>0</v>
      </c>
      <c r="AY1413" s="44">
        <f t="shared" si="741"/>
        <v>0</v>
      </c>
      <c r="AZ1413" s="44">
        <f t="shared" si="742"/>
        <v>0</v>
      </c>
      <c r="BA1413" s="44">
        <f t="shared" si="757"/>
        <v>0</v>
      </c>
      <c r="BB1413" s="44">
        <f t="shared" si="743"/>
        <v>0</v>
      </c>
      <c r="BC1413" s="44">
        <f t="shared" si="744"/>
        <v>0</v>
      </c>
      <c r="BD1413" s="44">
        <f t="shared" si="745"/>
        <v>0</v>
      </c>
      <c r="BE1413" s="45">
        <f t="shared" si="746"/>
        <v>36</v>
      </c>
      <c r="BF1413" s="46"/>
      <c r="BG1413" s="47">
        <f t="shared" si="747"/>
        <v>36</v>
      </c>
      <c r="BH1413" s="47">
        <f t="shared" si="748"/>
        <v>2</v>
      </c>
      <c r="BI1413" s="47">
        <f t="shared" si="749"/>
        <v>0</v>
      </c>
      <c r="BJ1413" s="48">
        <f t="shared" si="750"/>
        <v>0</v>
      </c>
      <c r="BK1413" s="48">
        <f t="shared" si="751"/>
        <v>0</v>
      </c>
      <c r="BL1413" s="48">
        <f t="shared" si="752"/>
        <v>0</v>
      </c>
    </row>
    <row r="1414" spans="1:64" s="2" customFormat="1" ht="30" customHeight="1">
      <c r="A1414" s="29" t="str">
        <f t="shared" ref="A1414:A1477" si="758">IF(C1414&gt;0, VLOOKUP(C1414,Код_ООП,12,FALSE()),0)</f>
        <v>Д</v>
      </c>
      <c r="B1414" s="29" t="str">
        <f t="shared" ref="B1414:B1477" si="759">IF(C1414&gt;0, VLOOKUP(C1414,Код_ООП,11,FALSE()),0)</f>
        <v>Б</v>
      </c>
      <c r="C1414" s="59" t="s">
        <v>193</v>
      </c>
      <c r="D1414" s="31" t="str">
        <f t="shared" ref="D1414:D1477" si="760">IF(C1414&gt;0, VLOOKUP(C1414,Код_ООП,2,FALSE()),0)</f>
        <v>'09.03.03</v>
      </c>
      <c r="E1414" s="32" t="str">
        <f t="shared" ref="E1414:E1477" si="761">IF(C1414&gt;0, VLOOKUP(C1414,Код_ООП,8,FALSE()),0)</f>
        <v>Прикладная информатика</v>
      </c>
      <c r="F1414" s="33" t="s">
        <v>74</v>
      </c>
      <c r="G1414" s="33" t="s">
        <v>75</v>
      </c>
      <c r="H1414" s="34" t="s">
        <v>317</v>
      </c>
      <c r="I1414" s="34"/>
      <c r="J1414" s="35" t="s">
        <v>345</v>
      </c>
      <c r="K1414" s="36">
        <v>2</v>
      </c>
      <c r="L1414" s="36">
        <v>18</v>
      </c>
      <c r="M1414" s="37" t="s">
        <v>78</v>
      </c>
      <c r="N1414" s="36">
        <v>1</v>
      </c>
      <c r="O1414" s="36"/>
      <c r="P1414" s="36"/>
      <c r="Q1414" s="37"/>
      <c r="R1414" s="36"/>
      <c r="S1414" s="36"/>
      <c r="T1414" s="36"/>
      <c r="U1414" s="36"/>
      <c r="V1414" s="36"/>
      <c r="W1414" s="39" t="str">
        <f t="shared" ref="W1414:W1477" si="762">MID(C1414,1,5)</f>
        <v>НПИбд</v>
      </c>
      <c r="X1414" s="36" t="s">
        <v>375</v>
      </c>
      <c r="Y1414" s="36">
        <v>4</v>
      </c>
      <c r="Z1414" s="36">
        <v>2</v>
      </c>
      <c r="AA1414" s="60">
        <f t="shared" ref="AA1414:AA1477" si="763">AB1414+AC1414</f>
        <v>50</v>
      </c>
      <c r="AB1414" s="36">
        <v>40</v>
      </c>
      <c r="AC1414" s="36">
        <v>10</v>
      </c>
      <c r="AD1414" s="40">
        <f t="shared" si="754"/>
        <v>50</v>
      </c>
      <c r="AE1414" s="41">
        <f t="shared" si="755"/>
        <v>1</v>
      </c>
      <c r="AF1414" s="41">
        <f t="shared" si="756"/>
        <v>1</v>
      </c>
      <c r="AG1414" s="42" t="s">
        <v>93</v>
      </c>
      <c r="AH1414" s="37" t="s">
        <v>81</v>
      </c>
      <c r="AI1414" s="37" t="s">
        <v>94</v>
      </c>
      <c r="AJ1414" s="61" t="s">
        <v>358</v>
      </c>
      <c r="AK1414" s="37"/>
      <c r="AL1414" s="44">
        <f t="shared" ref="AL1414:AL1477" si="764">IF(OR(M1414="лек",M1414="ТУИС"),(IF(NOT(B1414="ЦМ"),N1414*L1414,0)),0)</f>
        <v>18</v>
      </c>
      <c r="AM1414" s="44">
        <f t="shared" ref="AM1414:AM1477" si="765">IF(OR(M1414="пр",M1414="ия",M1414="сп"),P1414*AE1414*L1414,0)</f>
        <v>0</v>
      </c>
      <c r="AN1414" s="44">
        <f t="shared" ref="AN1414:AN1477" si="766">IF(OR(M1414="лаб",M1414="клн"),O1414*AE1414*L1414,0)</f>
        <v>0</v>
      </c>
      <c r="AO1414" s="44">
        <f t="shared" ref="AO1414:AO1477" si="767">IF((AND(OR(K1414=1,K1414=2,K1414=3,K1414=4,K1414=5,K1414=6,K1414=7,K1414=8,K1414=9,K1414=10,K1414=11,K1414=12),OR(Q1414="Зач",Q1414="Экз"))),ТКиРА*AA1414,0)+IF(SUM(N1414:P1414)&lt;&gt;0,IF(Q1414="ТК",ТКиРА*AA1414,0),0)</f>
        <v>0</v>
      </c>
      <c r="AP1414" s="44">
        <f t="shared" ref="AP1414:AP1477" si="768">IF(SUM(O1414:P1414)&lt;&gt;0,IF(Q1414="Зач",ПАБРС*AA1414,0),0)+IF(N1414&lt;&gt;0,IF(Q1414="Экз",ПАБРС*AA1414,0),0)</f>
        <v>0</v>
      </c>
      <c r="AQ1414" s="44">
        <f t="shared" ref="AQ1414:AQ1477" si="769">IF(AP1414&lt;&gt;0,ОфВед*(IF(OR(M1414="лек",M1414="лаб"),Z1414,AE1414)),0)</f>
        <v>0</v>
      </c>
      <c r="AR1414" s="44">
        <f t="shared" ref="AR1414:AR1477" si="770">IF(A1414="Д",ТКЛД,IF(A1414="В",ТКЛВ,IF(A1414="З",ТКЛЗ,0)))*AL1414*Z1414</f>
        <v>1.8</v>
      </c>
      <c r="AS1414" s="44">
        <f t="shared" ref="AS1414:AS1477" si="771">IF(OR(M1414="лаб",M1414="пр"),IF(R1414="К",AA1414*ВПКР,IF(R1414="М",AA1414*ВПИБ,0)),0)</f>
        <v>0</v>
      </c>
      <c r="AT1414" s="44">
        <f t="shared" ref="AT1414:AT1477" si="772">IF(OR(M1414="лаб",M1414="пр"),IF(S1414="К",AA1414*ВПКП,0),0)</f>
        <v>0</v>
      </c>
      <c r="AU1414" s="44">
        <f t="shared" ref="AU1414:AU1477" si="773">IF(M1414="УП",T1414/1.5*AA1414*РУП,IF(M1414="УПМ",T1414/1.5*AA1414*РУПЛеч,0))</f>
        <v>0</v>
      </c>
      <c r="AV1414" s="44">
        <f>IF(M1414="ПП",РПП*AA1414*(U1414/1.5),IF(M1414="ВП",ВПр*AA1414*(U1414/1.5),IF(M1414="РПА",РПА*AA1414*(U1414/1.5),IF(M1414="КПА",кпа*AA1414*(U1414/1.5),0))))</f>
        <v>0</v>
      </c>
      <c r="AW1414" s="44">
        <f t="shared" ref="AW1414:AW1477" si="774">IF(M1414="НР",(AB1414*НИРМ+AC1414*НИРМИн)*(V1414/1.5),IF(M1414="НИ",(AB1414*НИРА+AC1414*НИРАИ)*(V1414/1.5),0))</f>
        <v>0</v>
      </c>
      <c r="AX1414" s="44">
        <f t="shared" ref="AX1414:AX1477" si="775">IF(AND(M1414="ЦП",B1414="ЦМ"),AA1414*ЦП,0)</f>
        <v>0</v>
      </c>
      <c r="AY1414" s="44">
        <f t="shared" ref="AY1414:AY1477" si="776">IF(B1414="А",IF(M1414="РР",AA1414*РефАсп,IF(M1414="РРФ",AA1414*РефФил,0)),0)</f>
        <v>0</v>
      </c>
      <c r="AZ1414" s="44">
        <f t="shared" ref="AZ1414:AZ1477" si="777">IF(AND(Q1414="КЭ",M1414="ЧК"),AA1414*КдЭк,0)</f>
        <v>0</v>
      </c>
      <c r="BA1414" s="44">
        <f t="shared" si="757"/>
        <v>0</v>
      </c>
      <c r="BB1414" s="44">
        <f t="shared" ref="BB1414:BB1477" si="778">IF(M1414="РК",IF(OR(B1414="С",B1414="М"),(AB1414*РСМ+AC1414*РСМИ),0),0)+IF(M1414="РК",IF(B1414="Б",(AB1414*РБ+AC1414*РБИ),0),0)+IF(M1414="РК",IF(B1414="А",(AB1414*РНКР+AC1414*РНКРИн),0),0)+IF(AND(Q1414="ПАкр"),AA1414*0.3)</f>
        <v>0</v>
      </c>
      <c r="BC1414" s="44">
        <f t="shared" ref="BC1414:BC1477" si="779">IF(M1414="РДП",IF(B1414="А",AA1414*РРА,IF(OR(B1414="С",B1414="М"),AA1414*РРСМ,IF(B1414="Б",AA1414*РРБ,0))),IF(M1414="РДИ",AA1414*РДП,0))</f>
        <v>0</v>
      </c>
      <c r="BD1414" s="44">
        <f t="shared" ref="BD1414:BD1477" si="780">IF(M1414="ЧГ",AA1414*ЧГ,IF(M1414="ПГ",AA1414*ПГ,IF(M1414="ТЕСТ",ТГИЭ*AF1414,IF(M1414="СГ",AA1414*СГ,0))))</f>
        <v>0</v>
      </c>
      <c r="BE1414" s="45">
        <f t="shared" ref="BE1414:BE1477" si="781">SUM(AL1414:BD1414)</f>
        <v>19.8</v>
      </c>
      <c r="BF1414" s="46"/>
      <c r="BG1414" s="47">
        <f t="shared" ref="BG1414:BG1477" si="782">IF(OR(K1414="1;1",K1414="1;2",K1414=1,K1414="3;1",K1414="3;2",K1414=3,K1414="5;1",K1414="5;2",K1414=5,K1414="7;1",K1414="7;2",K1414=7,K1414="9;1",K1414="9;2",K1414=9,K1414=11),SUM(AL1414:AN1414),0)</f>
        <v>0</v>
      </c>
      <c r="BH1414" s="47">
        <f t="shared" ref="BH1414:BH1477" si="783">IF(BG1414&lt;&gt;0,SUM(N1414:P1414)/2,0)</f>
        <v>0</v>
      </c>
      <c r="BI1414" s="47">
        <f t="shared" ref="BI1414:BI1477" si="784">IF(OR(K1414="1;1",K1414="1;2",K1414=1,K1414="3;1",K1414="3;2",K1414=3,K1414="5;1",K1414="5;2",K1414=5,K1414="7;1",K1414="7;2",K1414=7,K1414="9;1",K1414="9;2",K1414=9,K1414=11),SUM(AO1414:BD1414),0)</f>
        <v>0</v>
      </c>
      <c r="BJ1414" s="48">
        <f t="shared" ref="BJ1414:BJ1477" si="785">IF(OR(K1414="2;3",K1414="2;4",K1414=2,K1414="4;3",K1414="4;4",K1414=4,K1414="6;3",K1414="6;4",K1414=6,K1414="8;3",K1414="8;4",K1414=8,K1414="10;3",K1414="10;4",K1414=10,K1414=12),SUM(AL1414:AN1414),0)</f>
        <v>18</v>
      </c>
      <c r="BK1414" s="48">
        <f t="shared" ref="BK1414:BK1477" si="786">IF(BJ1414&lt;&gt;0,SUM(N1414:P1414)/2,0)</f>
        <v>0.5</v>
      </c>
      <c r="BL1414" s="48">
        <f t="shared" ref="BL1414:BL1477" si="787">IF(OR(K1414="2;3",K1414="2;4",K1414=2,K1414="4;3",K1414="4;4",K1414=4,K1414="6;3",K1414="6;4",K1414=6,K1414="8;3",K1414="8;4",K1414=8,K1414="10;3",K1414="10;4",K1414=10,K1414=12),SUM(AO1414:BD1414),0)</f>
        <v>1.8</v>
      </c>
    </row>
    <row r="1415" spans="1:64" s="2" customFormat="1" ht="30" customHeight="1">
      <c r="A1415" s="29" t="str">
        <f t="shared" si="758"/>
        <v>Д</v>
      </c>
      <c r="B1415" s="29" t="str">
        <f t="shared" si="759"/>
        <v>Б</v>
      </c>
      <c r="C1415" s="59" t="s">
        <v>193</v>
      </c>
      <c r="D1415" s="31" t="str">
        <f t="shared" si="760"/>
        <v>'09.03.03</v>
      </c>
      <c r="E1415" s="32" t="str">
        <f t="shared" si="761"/>
        <v>Прикладная информатика</v>
      </c>
      <c r="F1415" s="33" t="s">
        <v>74</v>
      </c>
      <c r="G1415" s="33" t="s">
        <v>75</v>
      </c>
      <c r="H1415" s="34" t="s">
        <v>317</v>
      </c>
      <c r="I1415" s="34"/>
      <c r="J1415" s="35" t="s">
        <v>345</v>
      </c>
      <c r="K1415" s="36">
        <v>2</v>
      </c>
      <c r="L1415" s="36">
        <v>18</v>
      </c>
      <c r="M1415" s="37" t="s">
        <v>108</v>
      </c>
      <c r="N1415" s="36"/>
      <c r="O1415" s="36">
        <v>2</v>
      </c>
      <c r="P1415" s="36"/>
      <c r="Q1415" s="37" t="s">
        <v>85</v>
      </c>
      <c r="R1415" s="36"/>
      <c r="S1415" s="36"/>
      <c r="T1415" s="36"/>
      <c r="U1415" s="36"/>
      <c r="V1415" s="36"/>
      <c r="W1415" s="39" t="str">
        <f t="shared" si="762"/>
        <v>НПИбд</v>
      </c>
      <c r="X1415" s="36" t="s">
        <v>92</v>
      </c>
      <c r="Y1415" s="36">
        <v>1</v>
      </c>
      <c r="Z1415" s="36">
        <v>1</v>
      </c>
      <c r="AA1415" s="60">
        <f t="shared" si="763"/>
        <v>13</v>
      </c>
      <c r="AB1415" s="49">
        <v>10</v>
      </c>
      <c r="AC1415" s="49">
        <v>3</v>
      </c>
      <c r="AD1415" s="40">
        <f t="shared" si="754"/>
        <v>12</v>
      </c>
      <c r="AE1415" s="41">
        <f t="shared" si="755"/>
        <v>1</v>
      </c>
      <c r="AF1415" s="41">
        <f t="shared" si="756"/>
        <v>1.0833333333333333</v>
      </c>
      <c r="AG1415" s="42" t="s">
        <v>93</v>
      </c>
      <c r="AH1415" s="37" t="s">
        <v>81</v>
      </c>
      <c r="AI1415" s="37" t="s">
        <v>94</v>
      </c>
      <c r="AJ1415" s="61" t="s">
        <v>358</v>
      </c>
      <c r="AK1415" s="37"/>
      <c r="AL1415" s="44">
        <f t="shared" si="764"/>
        <v>0</v>
      </c>
      <c r="AM1415" s="44">
        <f t="shared" si="765"/>
        <v>0</v>
      </c>
      <c r="AN1415" s="44">
        <f t="shared" si="766"/>
        <v>36</v>
      </c>
      <c r="AO1415" s="44">
        <f t="shared" si="767"/>
        <v>4.29</v>
      </c>
      <c r="AP1415" s="44">
        <f t="shared" si="768"/>
        <v>6.5</v>
      </c>
      <c r="AQ1415" s="44">
        <f t="shared" si="769"/>
        <v>1</v>
      </c>
      <c r="AR1415" s="44">
        <f t="shared" si="770"/>
        <v>0</v>
      </c>
      <c r="AS1415" s="44">
        <f t="shared" si="771"/>
        <v>0</v>
      </c>
      <c r="AT1415" s="44">
        <f t="shared" si="772"/>
        <v>0</v>
      </c>
      <c r="AU1415" s="44">
        <f t="shared" si="773"/>
        <v>0</v>
      </c>
      <c r="AV1415" s="44">
        <f>IF(M1415="ПП",РПП*AA1415*(U1415/1.5),IF(M1415="ВП",ВПр*AA1415*(U1415/1.5),IF(M1415="РПА",РПА*AA1415*(U1415/1.5),IF(M1415="КПА",кпа*AA1415*(U1415/1.5),0))))</f>
        <v>0</v>
      </c>
      <c r="AW1415" s="44">
        <f t="shared" si="774"/>
        <v>0</v>
      </c>
      <c r="AX1415" s="44">
        <f t="shared" si="775"/>
        <v>0</v>
      </c>
      <c r="AY1415" s="44">
        <f t="shared" si="776"/>
        <v>0</v>
      </c>
      <c r="AZ1415" s="44">
        <f t="shared" si="777"/>
        <v>0</v>
      </c>
      <c r="BA1415" s="44">
        <f t="shared" si="757"/>
        <v>0</v>
      </c>
      <c r="BB1415" s="44">
        <f t="shared" si="778"/>
        <v>0</v>
      </c>
      <c r="BC1415" s="44">
        <f t="shared" si="779"/>
        <v>0</v>
      </c>
      <c r="BD1415" s="44">
        <f t="shared" si="780"/>
        <v>0</v>
      </c>
      <c r="BE1415" s="45">
        <f t="shared" si="781"/>
        <v>47.79</v>
      </c>
      <c r="BF1415" s="46"/>
      <c r="BG1415" s="47">
        <f t="shared" si="782"/>
        <v>0</v>
      </c>
      <c r="BH1415" s="47">
        <f t="shared" si="783"/>
        <v>0</v>
      </c>
      <c r="BI1415" s="47">
        <f t="shared" si="784"/>
        <v>0</v>
      </c>
      <c r="BJ1415" s="48">
        <f t="shared" si="785"/>
        <v>36</v>
      </c>
      <c r="BK1415" s="48">
        <f t="shared" si="786"/>
        <v>1</v>
      </c>
      <c r="BL1415" s="48">
        <f t="shared" si="787"/>
        <v>11.79</v>
      </c>
    </row>
    <row r="1416" spans="1:64" s="2" customFormat="1" ht="30" customHeight="1">
      <c r="A1416" s="29" t="str">
        <f t="shared" si="758"/>
        <v>Д</v>
      </c>
      <c r="B1416" s="29" t="str">
        <f t="shared" si="759"/>
        <v>Б</v>
      </c>
      <c r="C1416" s="59" t="s">
        <v>193</v>
      </c>
      <c r="D1416" s="31" t="str">
        <f t="shared" si="760"/>
        <v>'09.03.03</v>
      </c>
      <c r="E1416" s="32" t="str">
        <f t="shared" si="761"/>
        <v>Прикладная информатика</v>
      </c>
      <c r="F1416" s="33" t="s">
        <v>74</v>
      </c>
      <c r="G1416" s="33" t="s">
        <v>75</v>
      </c>
      <c r="H1416" s="34" t="s">
        <v>317</v>
      </c>
      <c r="I1416" s="34"/>
      <c r="J1416" s="35" t="s">
        <v>345</v>
      </c>
      <c r="K1416" s="36">
        <v>2</v>
      </c>
      <c r="L1416" s="36">
        <v>18</v>
      </c>
      <c r="M1416" s="37" t="s">
        <v>108</v>
      </c>
      <c r="N1416" s="36"/>
      <c r="O1416" s="36">
        <v>2</v>
      </c>
      <c r="P1416" s="36"/>
      <c r="Q1416" s="37" t="s">
        <v>85</v>
      </c>
      <c r="R1416" s="36"/>
      <c r="S1416" s="36"/>
      <c r="T1416" s="36"/>
      <c r="U1416" s="36"/>
      <c r="V1416" s="36"/>
      <c r="W1416" s="39" t="str">
        <f t="shared" si="762"/>
        <v>НПИбд</v>
      </c>
      <c r="X1416" s="36" t="s">
        <v>92</v>
      </c>
      <c r="Y1416" s="36">
        <v>1</v>
      </c>
      <c r="Z1416" s="36">
        <v>1</v>
      </c>
      <c r="AA1416" s="60">
        <f t="shared" si="763"/>
        <v>12</v>
      </c>
      <c r="AB1416" s="49">
        <v>10</v>
      </c>
      <c r="AC1416" s="49">
        <v>2</v>
      </c>
      <c r="AD1416" s="40">
        <f t="shared" si="754"/>
        <v>12</v>
      </c>
      <c r="AE1416" s="41">
        <f t="shared" si="755"/>
        <v>1</v>
      </c>
      <c r="AF1416" s="41">
        <f t="shared" si="756"/>
        <v>1</v>
      </c>
      <c r="AG1416" s="42" t="s">
        <v>93</v>
      </c>
      <c r="AH1416" s="37" t="s">
        <v>81</v>
      </c>
      <c r="AI1416" s="37" t="s">
        <v>94</v>
      </c>
      <c r="AJ1416" s="61" t="s">
        <v>358</v>
      </c>
      <c r="AK1416" s="37"/>
      <c r="AL1416" s="44">
        <f t="shared" si="764"/>
        <v>0</v>
      </c>
      <c r="AM1416" s="44">
        <f t="shared" si="765"/>
        <v>0</v>
      </c>
      <c r="AN1416" s="44">
        <f t="shared" si="766"/>
        <v>36</v>
      </c>
      <c r="AO1416" s="44">
        <f t="shared" si="767"/>
        <v>3.96</v>
      </c>
      <c r="AP1416" s="44">
        <f t="shared" si="768"/>
        <v>6</v>
      </c>
      <c r="AQ1416" s="44">
        <f t="shared" si="769"/>
        <v>1</v>
      </c>
      <c r="AR1416" s="44">
        <f t="shared" si="770"/>
        <v>0</v>
      </c>
      <c r="AS1416" s="44">
        <f t="shared" si="771"/>
        <v>0</v>
      </c>
      <c r="AT1416" s="44">
        <f t="shared" si="772"/>
        <v>0</v>
      </c>
      <c r="AU1416" s="44">
        <f t="shared" si="773"/>
        <v>0</v>
      </c>
      <c r="AV1416" s="44">
        <f>IF(M1416="ПП",РПП*AA1416*(U1416/1.5),IF(M1416="ВП",ВПр*AA1416*(U1416/1.5),IF(M1416="РПА",РПА*AA1416*(U1416/1.5),IF(M1416="КПА",кпа*AA1416*(U1416/1.5),0))))</f>
        <v>0</v>
      </c>
      <c r="AW1416" s="44">
        <f t="shared" si="774"/>
        <v>0</v>
      </c>
      <c r="AX1416" s="44">
        <f t="shared" si="775"/>
        <v>0</v>
      </c>
      <c r="AY1416" s="44">
        <f t="shared" si="776"/>
        <v>0</v>
      </c>
      <c r="AZ1416" s="44">
        <f t="shared" si="777"/>
        <v>0</v>
      </c>
      <c r="BA1416" s="44">
        <f t="shared" si="757"/>
        <v>0</v>
      </c>
      <c r="BB1416" s="44">
        <f t="shared" si="778"/>
        <v>0</v>
      </c>
      <c r="BC1416" s="44">
        <f t="shared" si="779"/>
        <v>0</v>
      </c>
      <c r="BD1416" s="44">
        <f t="shared" si="780"/>
        <v>0</v>
      </c>
      <c r="BE1416" s="45">
        <f t="shared" si="781"/>
        <v>46.96</v>
      </c>
      <c r="BF1416" s="46"/>
      <c r="BG1416" s="47">
        <f t="shared" si="782"/>
        <v>0</v>
      </c>
      <c r="BH1416" s="47">
        <f t="shared" si="783"/>
        <v>0</v>
      </c>
      <c r="BI1416" s="47">
        <f t="shared" si="784"/>
        <v>0</v>
      </c>
      <c r="BJ1416" s="48">
        <f t="shared" si="785"/>
        <v>36</v>
      </c>
      <c r="BK1416" s="48">
        <f t="shared" si="786"/>
        <v>1</v>
      </c>
      <c r="BL1416" s="48">
        <f t="shared" si="787"/>
        <v>10.96</v>
      </c>
    </row>
    <row r="1417" spans="1:64" s="2" customFormat="1" ht="30" customHeight="1">
      <c r="A1417" s="29" t="str">
        <f t="shared" si="758"/>
        <v>Д</v>
      </c>
      <c r="B1417" s="29" t="str">
        <f t="shared" si="759"/>
        <v>Б</v>
      </c>
      <c r="C1417" s="59" t="s">
        <v>193</v>
      </c>
      <c r="D1417" s="31" t="str">
        <f t="shared" si="760"/>
        <v>'09.03.03</v>
      </c>
      <c r="E1417" s="32" t="str">
        <f t="shared" si="761"/>
        <v>Прикладная информатика</v>
      </c>
      <c r="F1417" s="33" t="s">
        <v>74</v>
      </c>
      <c r="G1417" s="33" t="s">
        <v>75</v>
      </c>
      <c r="H1417" s="34" t="s">
        <v>317</v>
      </c>
      <c r="I1417" s="34"/>
      <c r="J1417" s="35" t="s">
        <v>345</v>
      </c>
      <c r="K1417" s="36">
        <v>2</v>
      </c>
      <c r="L1417" s="36">
        <v>18</v>
      </c>
      <c r="M1417" s="37" t="s">
        <v>108</v>
      </c>
      <c r="N1417" s="36"/>
      <c r="O1417" s="36">
        <v>2</v>
      </c>
      <c r="P1417" s="36"/>
      <c r="Q1417" s="37" t="s">
        <v>85</v>
      </c>
      <c r="R1417" s="36"/>
      <c r="S1417" s="36"/>
      <c r="T1417" s="36"/>
      <c r="U1417" s="36"/>
      <c r="V1417" s="36"/>
      <c r="W1417" s="39" t="str">
        <f t="shared" si="762"/>
        <v>НПИбд</v>
      </c>
      <c r="X1417" s="36" t="s">
        <v>127</v>
      </c>
      <c r="Y1417" s="36">
        <v>1</v>
      </c>
      <c r="Z1417" s="36">
        <v>1</v>
      </c>
      <c r="AA1417" s="60">
        <f t="shared" si="763"/>
        <v>13</v>
      </c>
      <c r="AB1417" s="49">
        <v>10</v>
      </c>
      <c r="AC1417" s="49">
        <v>3</v>
      </c>
      <c r="AD1417" s="40">
        <f t="shared" si="754"/>
        <v>12</v>
      </c>
      <c r="AE1417" s="41">
        <f t="shared" si="755"/>
        <v>1</v>
      </c>
      <c r="AF1417" s="41">
        <f t="shared" si="756"/>
        <v>1.0833333333333333</v>
      </c>
      <c r="AG1417" s="42" t="s">
        <v>93</v>
      </c>
      <c r="AH1417" s="37" t="s">
        <v>81</v>
      </c>
      <c r="AI1417" s="37" t="s">
        <v>94</v>
      </c>
      <c r="AJ1417" s="61" t="s">
        <v>327</v>
      </c>
      <c r="AK1417" s="37"/>
      <c r="AL1417" s="44">
        <f t="shared" si="764"/>
        <v>0</v>
      </c>
      <c r="AM1417" s="44">
        <f t="shared" si="765"/>
        <v>0</v>
      </c>
      <c r="AN1417" s="44">
        <f t="shared" si="766"/>
        <v>36</v>
      </c>
      <c r="AO1417" s="44">
        <f t="shared" si="767"/>
        <v>4.29</v>
      </c>
      <c r="AP1417" s="44">
        <f t="shared" si="768"/>
        <v>6.5</v>
      </c>
      <c r="AQ1417" s="44">
        <f t="shared" si="769"/>
        <v>1</v>
      </c>
      <c r="AR1417" s="44">
        <f t="shared" si="770"/>
        <v>0</v>
      </c>
      <c r="AS1417" s="44">
        <f t="shared" si="771"/>
        <v>0</v>
      </c>
      <c r="AT1417" s="44">
        <f t="shared" si="772"/>
        <v>0</v>
      </c>
      <c r="AU1417" s="44">
        <f t="shared" si="773"/>
        <v>0</v>
      </c>
      <c r="AV1417" s="44">
        <f>IF(M1417="ПП",РПП*AA1417*(U1417/1.5),IF(M1417="ВП",ВПр*AA1417*(U1417/1.5),IF(M1417="РПА",РПА*AA1417*(U1417/1.5),IF(M1417="КПА",кпа*AA1417*(U1417/1.5),0))))</f>
        <v>0</v>
      </c>
      <c r="AW1417" s="44">
        <f t="shared" si="774"/>
        <v>0</v>
      </c>
      <c r="AX1417" s="44">
        <f t="shared" si="775"/>
        <v>0</v>
      </c>
      <c r="AY1417" s="44">
        <f t="shared" si="776"/>
        <v>0</v>
      </c>
      <c r="AZ1417" s="44">
        <f t="shared" si="777"/>
        <v>0</v>
      </c>
      <c r="BA1417" s="44">
        <f t="shared" si="757"/>
        <v>0</v>
      </c>
      <c r="BB1417" s="44">
        <f t="shared" si="778"/>
        <v>0</v>
      </c>
      <c r="BC1417" s="44">
        <f t="shared" si="779"/>
        <v>0</v>
      </c>
      <c r="BD1417" s="44">
        <f t="shared" si="780"/>
        <v>0</v>
      </c>
      <c r="BE1417" s="45">
        <f t="shared" si="781"/>
        <v>47.79</v>
      </c>
      <c r="BF1417" s="46"/>
      <c r="BG1417" s="47">
        <f t="shared" si="782"/>
        <v>0</v>
      </c>
      <c r="BH1417" s="47">
        <f t="shared" si="783"/>
        <v>0</v>
      </c>
      <c r="BI1417" s="47">
        <f t="shared" si="784"/>
        <v>0</v>
      </c>
      <c r="BJ1417" s="48">
        <f t="shared" si="785"/>
        <v>36</v>
      </c>
      <c r="BK1417" s="48">
        <f t="shared" si="786"/>
        <v>1</v>
      </c>
      <c r="BL1417" s="48">
        <f t="shared" si="787"/>
        <v>11.79</v>
      </c>
    </row>
    <row r="1418" spans="1:64" s="2" customFormat="1" ht="30" customHeight="1">
      <c r="A1418" s="29" t="str">
        <f t="shared" si="758"/>
        <v>Д</v>
      </c>
      <c r="B1418" s="29" t="str">
        <f t="shared" si="759"/>
        <v>Б</v>
      </c>
      <c r="C1418" s="59" t="s">
        <v>193</v>
      </c>
      <c r="D1418" s="31" t="str">
        <f t="shared" si="760"/>
        <v>'09.03.03</v>
      </c>
      <c r="E1418" s="32" t="str">
        <f t="shared" si="761"/>
        <v>Прикладная информатика</v>
      </c>
      <c r="F1418" s="33" t="s">
        <v>74</v>
      </c>
      <c r="G1418" s="33" t="s">
        <v>75</v>
      </c>
      <c r="H1418" s="34" t="s">
        <v>317</v>
      </c>
      <c r="I1418" s="34"/>
      <c r="J1418" s="35" t="s">
        <v>345</v>
      </c>
      <c r="K1418" s="36">
        <v>2</v>
      </c>
      <c r="L1418" s="36">
        <v>18</v>
      </c>
      <c r="M1418" s="37" t="s">
        <v>108</v>
      </c>
      <c r="N1418" s="36"/>
      <c r="O1418" s="36">
        <v>2</v>
      </c>
      <c r="P1418" s="36"/>
      <c r="Q1418" s="37" t="s">
        <v>85</v>
      </c>
      <c r="R1418" s="36"/>
      <c r="S1418" s="36"/>
      <c r="T1418" s="36"/>
      <c r="U1418" s="36"/>
      <c r="V1418" s="36"/>
      <c r="W1418" s="39" t="str">
        <f t="shared" si="762"/>
        <v>НПИбд</v>
      </c>
      <c r="X1418" s="36" t="s">
        <v>127</v>
      </c>
      <c r="Y1418" s="36">
        <v>1</v>
      </c>
      <c r="Z1418" s="36">
        <v>1</v>
      </c>
      <c r="AA1418" s="60">
        <f t="shared" si="763"/>
        <v>12</v>
      </c>
      <c r="AB1418" s="49">
        <v>10</v>
      </c>
      <c r="AC1418" s="49">
        <v>2</v>
      </c>
      <c r="AD1418" s="40">
        <f t="shared" si="754"/>
        <v>12</v>
      </c>
      <c r="AE1418" s="41">
        <f t="shared" si="755"/>
        <v>1</v>
      </c>
      <c r="AF1418" s="41">
        <f t="shared" si="756"/>
        <v>1</v>
      </c>
      <c r="AG1418" s="42" t="s">
        <v>93</v>
      </c>
      <c r="AH1418" s="37" t="s">
        <v>81</v>
      </c>
      <c r="AI1418" s="37" t="s">
        <v>94</v>
      </c>
      <c r="AJ1418" s="61" t="s">
        <v>327</v>
      </c>
      <c r="AK1418" s="37"/>
      <c r="AL1418" s="44">
        <f t="shared" si="764"/>
        <v>0</v>
      </c>
      <c r="AM1418" s="44">
        <f t="shared" si="765"/>
        <v>0</v>
      </c>
      <c r="AN1418" s="44">
        <f t="shared" si="766"/>
        <v>36</v>
      </c>
      <c r="AO1418" s="44">
        <f t="shared" si="767"/>
        <v>3.96</v>
      </c>
      <c r="AP1418" s="44">
        <f t="shared" si="768"/>
        <v>6</v>
      </c>
      <c r="AQ1418" s="44">
        <f t="shared" si="769"/>
        <v>1</v>
      </c>
      <c r="AR1418" s="44">
        <f t="shared" si="770"/>
        <v>0</v>
      </c>
      <c r="AS1418" s="44">
        <f t="shared" si="771"/>
        <v>0</v>
      </c>
      <c r="AT1418" s="44">
        <f t="shared" si="772"/>
        <v>0</v>
      </c>
      <c r="AU1418" s="44">
        <f t="shared" si="773"/>
        <v>0</v>
      </c>
      <c r="AV1418" s="44">
        <f>IF(M1418="ПП",РПП*AA1418*(U1418/1.5),IF(M1418="ВП",ВПр*AA1418*(U1418/1.5),IF(M1418="РПА",РПА*AA1418*(U1418/1.5),IF(M1418="КПА",кпа*AA1418*(U1418/1.5),0))))</f>
        <v>0</v>
      </c>
      <c r="AW1418" s="44">
        <f t="shared" si="774"/>
        <v>0</v>
      </c>
      <c r="AX1418" s="44">
        <f t="shared" si="775"/>
        <v>0</v>
      </c>
      <c r="AY1418" s="44">
        <f t="shared" si="776"/>
        <v>0</v>
      </c>
      <c r="AZ1418" s="44">
        <f t="shared" si="777"/>
        <v>0</v>
      </c>
      <c r="BA1418" s="44">
        <f t="shared" si="757"/>
        <v>0</v>
      </c>
      <c r="BB1418" s="44">
        <f t="shared" si="778"/>
        <v>0</v>
      </c>
      <c r="BC1418" s="44">
        <f t="shared" si="779"/>
        <v>0</v>
      </c>
      <c r="BD1418" s="44">
        <f t="shared" si="780"/>
        <v>0</v>
      </c>
      <c r="BE1418" s="45">
        <f t="shared" si="781"/>
        <v>46.96</v>
      </c>
      <c r="BF1418" s="46"/>
      <c r="BG1418" s="47">
        <f t="shared" si="782"/>
        <v>0</v>
      </c>
      <c r="BH1418" s="47">
        <f t="shared" si="783"/>
        <v>0</v>
      </c>
      <c r="BI1418" s="47">
        <f t="shared" si="784"/>
        <v>0</v>
      </c>
      <c r="BJ1418" s="48">
        <f t="shared" si="785"/>
        <v>36</v>
      </c>
      <c r="BK1418" s="48">
        <f t="shared" si="786"/>
        <v>1</v>
      </c>
      <c r="BL1418" s="48">
        <f t="shared" si="787"/>
        <v>10.96</v>
      </c>
    </row>
    <row r="1419" spans="1:64" s="2" customFormat="1" ht="30" customHeight="1">
      <c r="A1419" s="29" t="str">
        <f t="shared" si="758"/>
        <v>Д</v>
      </c>
      <c r="B1419" s="29" t="str">
        <f t="shared" si="759"/>
        <v>Б</v>
      </c>
      <c r="C1419" s="59" t="s">
        <v>193</v>
      </c>
      <c r="D1419" s="31" t="str">
        <f t="shared" si="760"/>
        <v>'09.03.03</v>
      </c>
      <c r="E1419" s="32" t="str">
        <f t="shared" si="761"/>
        <v>Прикладная информатика</v>
      </c>
      <c r="F1419" s="33" t="s">
        <v>74</v>
      </c>
      <c r="G1419" s="33" t="s">
        <v>75</v>
      </c>
      <c r="H1419" s="34" t="s">
        <v>317</v>
      </c>
      <c r="I1419" s="34"/>
      <c r="J1419" s="35" t="s">
        <v>363</v>
      </c>
      <c r="K1419" s="36">
        <v>4</v>
      </c>
      <c r="L1419" s="36">
        <v>18</v>
      </c>
      <c r="M1419" s="37" t="s">
        <v>78</v>
      </c>
      <c r="N1419" s="36">
        <v>1</v>
      </c>
      <c r="O1419" s="36"/>
      <c r="P1419" s="36"/>
      <c r="Q1419" s="37" t="s">
        <v>91</v>
      </c>
      <c r="R1419" s="36"/>
      <c r="S1419" s="36"/>
      <c r="T1419" s="36"/>
      <c r="U1419" s="36"/>
      <c r="V1419" s="36"/>
      <c r="W1419" s="39" t="str">
        <f t="shared" si="762"/>
        <v>НПИбд</v>
      </c>
      <c r="X1419" s="36" t="s">
        <v>377</v>
      </c>
      <c r="Y1419" s="36">
        <v>4</v>
      </c>
      <c r="Z1419" s="36">
        <v>2</v>
      </c>
      <c r="AA1419" s="60">
        <f t="shared" si="763"/>
        <v>53</v>
      </c>
      <c r="AB1419" s="36">
        <v>43</v>
      </c>
      <c r="AC1419" s="36">
        <v>10</v>
      </c>
      <c r="AD1419" s="40">
        <f t="shared" si="754"/>
        <v>53</v>
      </c>
      <c r="AE1419" s="41">
        <f t="shared" si="755"/>
        <v>1</v>
      </c>
      <c r="AF1419" s="41">
        <f t="shared" si="756"/>
        <v>1</v>
      </c>
      <c r="AG1419" s="42" t="s">
        <v>93</v>
      </c>
      <c r="AH1419" s="37" t="s">
        <v>81</v>
      </c>
      <c r="AI1419" s="37" t="s">
        <v>82</v>
      </c>
      <c r="AJ1419" s="61" t="s">
        <v>354</v>
      </c>
      <c r="AK1419" s="37"/>
      <c r="AL1419" s="44">
        <f t="shared" si="764"/>
        <v>18</v>
      </c>
      <c r="AM1419" s="44">
        <f t="shared" si="765"/>
        <v>0</v>
      </c>
      <c r="AN1419" s="44">
        <f t="shared" si="766"/>
        <v>0</v>
      </c>
      <c r="AO1419" s="44">
        <f t="shared" si="767"/>
        <v>17.490000000000002</v>
      </c>
      <c r="AP1419" s="44">
        <f t="shared" si="768"/>
        <v>26.5</v>
      </c>
      <c r="AQ1419" s="44">
        <f t="shared" si="769"/>
        <v>2</v>
      </c>
      <c r="AR1419" s="44">
        <f t="shared" si="770"/>
        <v>1.8</v>
      </c>
      <c r="AS1419" s="44">
        <f t="shared" si="771"/>
        <v>0</v>
      </c>
      <c r="AT1419" s="44">
        <f t="shared" si="772"/>
        <v>0</v>
      </c>
      <c r="AU1419" s="44">
        <f t="shared" si="773"/>
        <v>0</v>
      </c>
      <c r="AV1419" s="44">
        <f>IF(M1419="ПП",РПП*AA1419*(U1419/1.5),IF(M1419="ВП",ВПр*AA1419*(U1419/1.5),IF(M1419="РПА",РПА*AA1419*(U1419/1.5),IF(M1419="КПА",кпа*AA1419*(U1419/1.5),0))))</f>
        <v>0</v>
      </c>
      <c r="AW1419" s="44">
        <f t="shared" si="774"/>
        <v>0</v>
      </c>
      <c r="AX1419" s="44">
        <f t="shared" si="775"/>
        <v>0</v>
      </c>
      <c r="AY1419" s="44">
        <f t="shared" si="776"/>
        <v>0</v>
      </c>
      <c r="AZ1419" s="44">
        <f t="shared" si="777"/>
        <v>0</v>
      </c>
      <c r="BA1419" s="44">
        <f t="shared" si="757"/>
        <v>0</v>
      </c>
      <c r="BB1419" s="44">
        <f t="shared" si="778"/>
        <v>0</v>
      </c>
      <c r="BC1419" s="44">
        <f t="shared" si="779"/>
        <v>0</v>
      </c>
      <c r="BD1419" s="44">
        <f t="shared" si="780"/>
        <v>0</v>
      </c>
      <c r="BE1419" s="45">
        <f t="shared" si="781"/>
        <v>65.790000000000006</v>
      </c>
      <c r="BF1419" s="46"/>
      <c r="BG1419" s="47">
        <f t="shared" si="782"/>
        <v>0</v>
      </c>
      <c r="BH1419" s="47">
        <f t="shared" si="783"/>
        <v>0</v>
      </c>
      <c r="BI1419" s="47">
        <f t="shared" si="784"/>
        <v>0</v>
      </c>
      <c r="BJ1419" s="48">
        <f t="shared" si="785"/>
        <v>18</v>
      </c>
      <c r="BK1419" s="48">
        <f t="shared" si="786"/>
        <v>0.5</v>
      </c>
      <c r="BL1419" s="48">
        <f t="shared" si="787"/>
        <v>47.79</v>
      </c>
    </row>
    <row r="1420" spans="1:64" s="2" customFormat="1" ht="30" customHeight="1">
      <c r="A1420" s="29" t="str">
        <f t="shared" si="758"/>
        <v>Д</v>
      </c>
      <c r="B1420" s="29" t="str">
        <f t="shared" si="759"/>
        <v>Б</v>
      </c>
      <c r="C1420" s="59" t="s">
        <v>193</v>
      </c>
      <c r="D1420" s="31" t="str">
        <f t="shared" si="760"/>
        <v>'09.03.03</v>
      </c>
      <c r="E1420" s="32" t="str">
        <f t="shared" si="761"/>
        <v>Прикладная информатика</v>
      </c>
      <c r="F1420" s="33" t="s">
        <v>74</v>
      </c>
      <c r="G1420" s="33" t="s">
        <v>75</v>
      </c>
      <c r="H1420" s="34" t="s">
        <v>317</v>
      </c>
      <c r="I1420" s="34"/>
      <c r="J1420" s="35" t="s">
        <v>363</v>
      </c>
      <c r="K1420" s="36">
        <v>4</v>
      </c>
      <c r="L1420" s="36">
        <v>18</v>
      </c>
      <c r="M1420" s="37" t="s">
        <v>108</v>
      </c>
      <c r="N1420" s="36"/>
      <c r="O1420" s="36">
        <v>2</v>
      </c>
      <c r="P1420" s="36"/>
      <c r="Q1420" s="37"/>
      <c r="R1420" s="36"/>
      <c r="S1420" s="36"/>
      <c r="T1420" s="36"/>
      <c r="U1420" s="36"/>
      <c r="V1420" s="36"/>
      <c r="W1420" s="39" t="str">
        <f t="shared" si="762"/>
        <v>НПИбд</v>
      </c>
      <c r="X1420" s="36" t="s">
        <v>116</v>
      </c>
      <c r="Y1420" s="36">
        <v>1</v>
      </c>
      <c r="Z1420" s="36">
        <v>1</v>
      </c>
      <c r="AA1420" s="60">
        <f t="shared" si="763"/>
        <v>13</v>
      </c>
      <c r="AB1420" s="49">
        <v>11</v>
      </c>
      <c r="AC1420" s="49">
        <v>2</v>
      </c>
      <c r="AD1420" s="40">
        <f t="shared" si="754"/>
        <v>12</v>
      </c>
      <c r="AE1420" s="41">
        <f t="shared" si="755"/>
        <v>1</v>
      </c>
      <c r="AF1420" s="41">
        <f t="shared" si="756"/>
        <v>1.0833333333333333</v>
      </c>
      <c r="AG1420" s="42" t="s">
        <v>93</v>
      </c>
      <c r="AH1420" s="37" t="s">
        <v>81</v>
      </c>
      <c r="AI1420" s="37" t="s">
        <v>82</v>
      </c>
      <c r="AJ1420" s="61" t="s">
        <v>354</v>
      </c>
      <c r="AK1420" s="37"/>
      <c r="AL1420" s="44">
        <f t="shared" si="764"/>
        <v>0</v>
      </c>
      <c r="AM1420" s="44">
        <f t="shared" si="765"/>
        <v>0</v>
      </c>
      <c r="AN1420" s="44">
        <f t="shared" si="766"/>
        <v>36</v>
      </c>
      <c r="AO1420" s="44">
        <f t="shared" si="767"/>
        <v>0</v>
      </c>
      <c r="AP1420" s="44">
        <f t="shared" si="768"/>
        <v>0</v>
      </c>
      <c r="AQ1420" s="44">
        <f t="shared" si="769"/>
        <v>0</v>
      </c>
      <c r="AR1420" s="44">
        <f t="shared" si="770"/>
        <v>0</v>
      </c>
      <c r="AS1420" s="44">
        <f t="shared" si="771"/>
        <v>0</v>
      </c>
      <c r="AT1420" s="44">
        <f t="shared" si="772"/>
        <v>0</v>
      </c>
      <c r="AU1420" s="44">
        <f t="shared" si="773"/>
        <v>0</v>
      </c>
      <c r="AV1420" s="44">
        <f>IF(M1420="ПП",РПП*AA1420*(U1420/1.5),IF(M1420="ВП",ВПр*AA1420*(U1420/1.5),IF(M1420="РПА",РПА*AA1420*(U1420/1.5),IF(M1420="КПА",кпа*AA1420*(U1420/1.5),0))))</f>
        <v>0</v>
      </c>
      <c r="AW1420" s="44">
        <f t="shared" si="774"/>
        <v>0</v>
      </c>
      <c r="AX1420" s="44">
        <f t="shared" si="775"/>
        <v>0</v>
      </c>
      <c r="AY1420" s="44">
        <f t="shared" si="776"/>
        <v>0</v>
      </c>
      <c r="AZ1420" s="44">
        <f t="shared" si="777"/>
        <v>0</v>
      </c>
      <c r="BA1420" s="44">
        <f t="shared" si="757"/>
        <v>0</v>
      </c>
      <c r="BB1420" s="44">
        <f t="shared" si="778"/>
        <v>0</v>
      </c>
      <c r="BC1420" s="44">
        <f t="shared" si="779"/>
        <v>0</v>
      </c>
      <c r="BD1420" s="44">
        <f t="shared" si="780"/>
        <v>0</v>
      </c>
      <c r="BE1420" s="45">
        <f t="shared" si="781"/>
        <v>36</v>
      </c>
      <c r="BF1420" s="46"/>
      <c r="BG1420" s="47">
        <f t="shared" si="782"/>
        <v>0</v>
      </c>
      <c r="BH1420" s="47">
        <f t="shared" si="783"/>
        <v>0</v>
      </c>
      <c r="BI1420" s="47">
        <f t="shared" si="784"/>
        <v>0</v>
      </c>
      <c r="BJ1420" s="48">
        <f t="shared" si="785"/>
        <v>36</v>
      </c>
      <c r="BK1420" s="48">
        <f t="shared" si="786"/>
        <v>1</v>
      </c>
      <c r="BL1420" s="48">
        <f t="shared" si="787"/>
        <v>0</v>
      </c>
    </row>
    <row r="1421" spans="1:64" s="2" customFormat="1" ht="30" customHeight="1">
      <c r="A1421" s="29" t="str">
        <f t="shared" si="758"/>
        <v>Д</v>
      </c>
      <c r="B1421" s="29" t="str">
        <f t="shared" si="759"/>
        <v>Б</v>
      </c>
      <c r="C1421" s="59" t="s">
        <v>193</v>
      </c>
      <c r="D1421" s="31" t="str">
        <f t="shared" si="760"/>
        <v>'09.03.03</v>
      </c>
      <c r="E1421" s="32" t="str">
        <f t="shared" si="761"/>
        <v>Прикладная информатика</v>
      </c>
      <c r="F1421" s="33" t="s">
        <v>74</v>
      </c>
      <c r="G1421" s="33" t="s">
        <v>75</v>
      </c>
      <c r="H1421" s="34" t="s">
        <v>317</v>
      </c>
      <c r="I1421" s="34"/>
      <c r="J1421" s="35" t="s">
        <v>363</v>
      </c>
      <c r="K1421" s="36">
        <v>4</v>
      </c>
      <c r="L1421" s="36">
        <v>18</v>
      </c>
      <c r="M1421" s="37" t="s">
        <v>108</v>
      </c>
      <c r="N1421" s="36"/>
      <c r="O1421" s="36">
        <v>2</v>
      </c>
      <c r="P1421" s="36"/>
      <c r="Q1421" s="37"/>
      <c r="R1421" s="36"/>
      <c r="S1421" s="36"/>
      <c r="T1421" s="36"/>
      <c r="U1421" s="36"/>
      <c r="V1421" s="36"/>
      <c r="W1421" s="39" t="str">
        <f t="shared" si="762"/>
        <v>НПИбд</v>
      </c>
      <c r="X1421" s="36" t="s">
        <v>116</v>
      </c>
      <c r="Y1421" s="36">
        <v>1</v>
      </c>
      <c r="Z1421" s="36">
        <v>1</v>
      </c>
      <c r="AA1421" s="60">
        <f t="shared" si="763"/>
        <v>14</v>
      </c>
      <c r="AB1421" s="49">
        <v>11</v>
      </c>
      <c r="AC1421" s="49">
        <v>3</v>
      </c>
      <c r="AD1421" s="40">
        <f t="shared" si="754"/>
        <v>12</v>
      </c>
      <c r="AE1421" s="41">
        <f t="shared" si="755"/>
        <v>1</v>
      </c>
      <c r="AF1421" s="41">
        <f t="shared" si="756"/>
        <v>1.1666666666666667</v>
      </c>
      <c r="AG1421" s="42" t="s">
        <v>93</v>
      </c>
      <c r="AH1421" s="37" t="s">
        <v>81</v>
      </c>
      <c r="AI1421" s="37" t="s">
        <v>82</v>
      </c>
      <c r="AJ1421" s="61" t="s">
        <v>354</v>
      </c>
      <c r="AK1421" s="37"/>
      <c r="AL1421" s="44">
        <f t="shared" si="764"/>
        <v>0</v>
      </c>
      <c r="AM1421" s="44">
        <f t="shared" si="765"/>
        <v>0</v>
      </c>
      <c r="AN1421" s="44">
        <f t="shared" si="766"/>
        <v>36</v>
      </c>
      <c r="AO1421" s="44">
        <f t="shared" si="767"/>
        <v>0</v>
      </c>
      <c r="AP1421" s="44">
        <f t="shared" si="768"/>
        <v>0</v>
      </c>
      <c r="AQ1421" s="44">
        <f t="shared" si="769"/>
        <v>0</v>
      </c>
      <c r="AR1421" s="44">
        <f t="shared" si="770"/>
        <v>0</v>
      </c>
      <c r="AS1421" s="44">
        <f t="shared" si="771"/>
        <v>0</v>
      </c>
      <c r="AT1421" s="44">
        <f t="shared" si="772"/>
        <v>0</v>
      </c>
      <c r="AU1421" s="44">
        <f t="shared" si="773"/>
        <v>0</v>
      </c>
      <c r="AV1421" s="44">
        <f>IF(M1421="ПП",РПП*AA1421*(U1421/1.5),IF(M1421="ВП",ВПр*AA1421*(U1421/1.5),IF(M1421="РПА",РПА*AA1421*(U1421/1.5),IF(M1421="КПА",кпа*AA1421*(U1421/1.5),0))))</f>
        <v>0</v>
      </c>
      <c r="AW1421" s="44">
        <f t="shared" si="774"/>
        <v>0</v>
      </c>
      <c r="AX1421" s="44">
        <f t="shared" si="775"/>
        <v>0</v>
      </c>
      <c r="AY1421" s="44">
        <f t="shared" si="776"/>
        <v>0</v>
      </c>
      <c r="AZ1421" s="44">
        <f t="shared" si="777"/>
        <v>0</v>
      </c>
      <c r="BA1421" s="44">
        <f t="shared" si="757"/>
        <v>0</v>
      </c>
      <c r="BB1421" s="44">
        <f t="shared" si="778"/>
        <v>0</v>
      </c>
      <c r="BC1421" s="44">
        <f t="shared" si="779"/>
        <v>0</v>
      </c>
      <c r="BD1421" s="44">
        <f t="shared" si="780"/>
        <v>0</v>
      </c>
      <c r="BE1421" s="45">
        <f t="shared" si="781"/>
        <v>36</v>
      </c>
      <c r="BF1421" s="46"/>
      <c r="BG1421" s="47">
        <f t="shared" si="782"/>
        <v>0</v>
      </c>
      <c r="BH1421" s="47">
        <f t="shared" si="783"/>
        <v>0</v>
      </c>
      <c r="BI1421" s="47">
        <f t="shared" si="784"/>
        <v>0</v>
      </c>
      <c r="BJ1421" s="48">
        <f t="shared" si="785"/>
        <v>36</v>
      </c>
      <c r="BK1421" s="48">
        <f t="shared" si="786"/>
        <v>1</v>
      </c>
      <c r="BL1421" s="48">
        <f t="shared" si="787"/>
        <v>0</v>
      </c>
    </row>
    <row r="1422" spans="1:64" s="2" customFormat="1" ht="30" customHeight="1">
      <c r="A1422" s="29" t="str">
        <f t="shared" si="758"/>
        <v>Д</v>
      </c>
      <c r="B1422" s="29" t="str">
        <f t="shared" si="759"/>
        <v>Б</v>
      </c>
      <c r="C1422" s="59" t="s">
        <v>193</v>
      </c>
      <c r="D1422" s="31" t="str">
        <f t="shared" si="760"/>
        <v>'09.03.03</v>
      </c>
      <c r="E1422" s="32" t="str">
        <f t="shared" si="761"/>
        <v>Прикладная информатика</v>
      </c>
      <c r="F1422" s="33" t="s">
        <v>74</v>
      </c>
      <c r="G1422" s="33" t="s">
        <v>75</v>
      </c>
      <c r="H1422" s="34" t="s">
        <v>317</v>
      </c>
      <c r="I1422" s="34"/>
      <c r="J1422" s="35" t="s">
        <v>363</v>
      </c>
      <c r="K1422" s="36">
        <v>4</v>
      </c>
      <c r="L1422" s="36">
        <v>18</v>
      </c>
      <c r="M1422" s="37" t="s">
        <v>108</v>
      </c>
      <c r="N1422" s="36"/>
      <c r="O1422" s="36">
        <v>2</v>
      </c>
      <c r="P1422" s="36"/>
      <c r="Q1422" s="37"/>
      <c r="R1422" s="36"/>
      <c r="S1422" s="36"/>
      <c r="T1422" s="36"/>
      <c r="U1422" s="36"/>
      <c r="V1422" s="36"/>
      <c r="W1422" s="39" t="str">
        <f t="shared" si="762"/>
        <v>НПИбд</v>
      </c>
      <c r="X1422" s="36" t="s">
        <v>133</v>
      </c>
      <c r="Y1422" s="36">
        <v>1</v>
      </c>
      <c r="Z1422" s="36">
        <v>1</v>
      </c>
      <c r="AA1422" s="60">
        <f t="shared" si="763"/>
        <v>13</v>
      </c>
      <c r="AB1422" s="49">
        <v>11</v>
      </c>
      <c r="AC1422" s="49">
        <v>2</v>
      </c>
      <c r="AD1422" s="40">
        <f t="shared" si="754"/>
        <v>12</v>
      </c>
      <c r="AE1422" s="41">
        <f t="shared" si="755"/>
        <v>1</v>
      </c>
      <c r="AF1422" s="41">
        <f t="shared" si="756"/>
        <v>1.0833333333333333</v>
      </c>
      <c r="AG1422" s="42" t="s">
        <v>93</v>
      </c>
      <c r="AH1422" s="37" t="s">
        <v>139</v>
      </c>
      <c r="AI1422" s="37" t="s">
        <v>82</v>
      </c>
      <c r="AJ1422" s="61" t="s">
        <v>322</v>
      </c>
      <c r="AK1422" s="37"/>
      <c r="AL1422" s="44">
        <f t="shared" si="764"/>
        <v>0</v>
      </c>
      <c r="AM1422" s="44">
        <f t="shared" si="765"/>
        <v>0</v>
      </c>
      <c r="AN1422" s="44">
        <f t="shared" si="766"/>
        <v>36</v>
      </c>
      <c r="AO1422" s="44">
        <f t="shared" si="767"/>
        <v>0</v>
      </c>
      <c r="AP1422" s="44">
        <f t="shared" si="768"/>
        <v>0</v>
      </c>
      <c r="AQ1422" s="44">
        <f t="shared" si="769"/>
        <v>0</v>
      </c>
      <c r="AR1422" s="44">
        <f t="shared" si="770"/>
        <v>0</v>
      </c>
      <c r="AS1422" s="44">
        <f t="shared" si="771"/>
        <v>0</v>
      </c>
      <c r="AT1422" s="44">
        <f t="shared" si="772"/>
        <v>0</v>
      </c>
      <c r="AU1422" s="44">
        <f t="shared" si="773"/>
        <v>0</v>
      </c>
      <c r="AV1422" s="44">
        <f>IF(M1422="ПП",РПП*AA1422*(U1422/1.5),IF(M1422="ВП",ВПр*AA1422*(U1422/1.5),IF(M1422="РПА",РПА*AA1422*(U1422/1.5),IF(M1422="КПА",кпа*AA1422*(U1422/1.5),0))))</f>
        <v>0</v>
      </c>
      <c r="AW1422" s="44">
        <f t="shared" si="774"/>
        <v>0</v>
      </c>
      <c r="AX1422" s="44">
        <f t="shared" si="775"/>
        <v>0</v>
      </c>
      <c r="AY1422" s="44">
        <f t="shared" si="776"/>
        <v>0</v>
      </c>
      <c r="AZ1422" s="44">
        <f t="shared" si="777"/>
        <v>0</v>
      </c>
      <c r="BA1422" s="44">
        <f t="shared" si="757"/>
        <v>0</v>
      </c>
      <c r="BB1422" s="44">
        <f t="shared" si="778"/>
        <v>0</v>
      </c>
      <c r="BC1422" s="44">
        <f t="shared" si="779"/>
        <v>0</v>
      </c>
      <c r="BD1422" s="44">
        <f t="shared" si="780"/>
        <v>0</v>
      </c>
      <c r="BE1422" s="45">
        <f t="shared" si="781"/>
        <v>36</v>
      </c>
      <c r="BF1422" s="46"/>
      <c r="BG1422" s="47">
        <f t="shared" si="782"/>
        <v>0</v>
      </c>
      <c r="BH1422" s="47">
        <f t="shared" si="783"/>
        <v>0</v>
      </c>
      <c r="BI1422" s="47">
        <f t="shared" si="784"/>
        <v>0</v>
      </c>
      <c r="BJ1422" s="48">
        <f t="shared" si="785"/>
        <v>36</v>
      </c>
      <c r="BK1422" s="48">
        <f t="shared" si="786"/>
        <v>1</v>
      </c>
      <c r="BL1422" s="48">
        <f t="shared" si="787"/>
        <v>0</v>
      </c>
    </row>
    <row r="1423" spans="1:64" s="2" customFormat="1" ht="30" customHeight="1">
      <c r="A1423" s="29" t="str">
        <f t="shared" si="758"/>
        <v>Д</v>
      </c>
      <c r="B1423" s="29" t="str">
        <f t="shared" si="759"/>
        <v>Б</v>
      </c>
      <c r="C1423" s="59" t="s">
        <v>193</v>
      </c>
      <c r="D1423" s="31" t="str">
        <f t="shared" si="760"/>
        <v>'09.03.03</v>
      </c>
      <c r="E1423" s="32" t="str">
        <f t="shared" si="761"/>
        <v>Прикладная информатика</v>
      </c>
      <c r="F1423" s="33" t="s">
        <v>74</v>
      </c>
      <c r="G1423" s="33" t="s">
        <v>75</v>
      </c>
      <c r="H1423" s="34" t="s">
        <v>317</v>
      </c>
      <c r="I1423" s="34"/>
      <c r="J1423" s="35" t="s">
        <v>363</v>
      </c>
      <c r="K1423" s="36">
        <v>4</v>
      </c>
      <c r="L1423" s="36">
        <v>18</v>
      </c>
      <c r="M1423" s="37" t="s">
        <v>108</v>
      </c>
      <c r="N1423" s="36"/>
      <c r="O1423" s="36">
        <v>2</v>
      </c>
      <c r="P1423" s="36"/>
      <c r="Q1423" s="37"/>
      <c r="R1423" s="36"/>
      <c r="S1423" s="36"/>
      <c r="T1423" s="36"/>
      <c r="U1423" s="36"/>
      <c r="V1423" s="36"/>
      <c r="W1423" s="39" t="str">
        <f t="shared" si="762"/>
        <v>НПИбд</v>
      </c>
      <c r="X1423" s="36" t="s">
        <v>133</v>
      </c>
      <c r="Y1423" s="36">
        <v>1</v>
      </c>
      <c r="Z1423" s="36">
        <v>1</v>
      </c>
      <c r="AA1423" s="60">
        <f t="shared" si="763"/>
        <v>13</v>
      </c>
      <c r="AB1423" s="49">
        <v>10</v>
      </c>
      <c r="AC1423" s="49">
        <v>3</v>
      </c>
      <c r="AD1423" s="40">
        <f t="shared" si="754"/>
        <v>12</v>
      </c>
      <c r="AE1423" s="41">
        <f t="shared" si="755"/>
        <v>1</v>
      </c>
      <c r="AF1423" s="41">
        <f t="shared" si="756"/>
        <v>1.0833333333333333</v>
      </c>
      <c r="AG1423" s="42" t="s">
        <v>93</v>
      </c>
      <c r="AH1423" s="37" t="s">
        <v>139</v>
      </c>
      <c r="AI1423" s="37" t="s">
        <v>82</v>
      </c>
      <c r="AJ1423" s="61" t="s">
        <v>322</v>
      </c>
      <c r="AK1423" s="37"/>
      <c r="AL1423" s="44">
        <f t="shared" si="764"/>
        <v>0</v>
      </c>
      <c r="AM1423" s="44">
        <f t="shared" si="765"/>
        <v>0</v>
      </c>
      <c r="AN1423" s="44">
        <f t="shared" si="766"/>
        <v>36</v>
      </c>
      <c r="AO1423" s="44">
        <f t="shared" si="767"/>
        <v>0</v>
      </c>
      <c r="AP1423" s="44">
        <f t="shared" si="768"/>
        <v>0</v>
      </c>
      <c r="AQ1423" s="44">
        <f t="shared" si="769"/>
        <v>0</v>
      </c>
      <c r="AR1423" s="44">
        <f t="shared" si="770"/>
        <v>0</v>
      </c>
      <c r="AS1423" s="44">
        <f t="shared" si="771"/>
        <v>0</v>
      </c>
      <c r="AT1423" s="44">
        <f t="shared" si="772"/>
        <v>0</v>
      </c>
      <c r="AU1423" s="44">
        <f t="shared" si="773"/>
        <v>0</v>
      </c>
      <c r="AV1423" s="44">
        <f>IF(M1423="ПП",РПП*AA1423*(U1423/1.5),IF(M1423="ВП",ВПр*AA1423*(U1423/1.5),IF(M1423="РПА",РПА*AA1423*(U1423/1.5),IF(M1423="КПА",кпа*AA1423*(U1423/1.5),0))))</f>
        <v>0</v>
      </c>
      <c r="AW1423" s="44">
        <f t="shared" si="774"/>
        <v>0</v>
      </c>
      <c r="AX1423" s="44">
        <f t="shared" si="775"/>
        <v>0</v>
      </c>
      <c r="AY1423" s="44">
        <f t="shared" si="776"/>
        <v>0</v>
      </c>
      <c r="AZ1423" s="44">
        <f t="shared" si="777"/>
        <v>0</v>
      </c>
      <c r="BA1423" s="44">
        <f t="shared" si="757"/>
        <v>0</v>
      </c>
      <c r="BB1423" s="44">
        <f t="shared" si="778"/>
        <v>0</v>
      </c>
      <c r="BC1423" s="44">
        <f t="shared" si="779"/>
        <v>0</v>
      </c>
      <c r="BD1423" s="44">
        <f t="shared" si="780"/>
        <v>0</v>
      </c>
      <c r="BE1423" s="45">
        <f t="shared" si="781"/>
        <v>36</v>
      </c>
      <c r="BF1423" s="46"/>
      <c r="BG1423" s="47">
        <f t="shared" si="782"/>
        <v>0</v>
      </c>
      <c r="BH1423" s="47">
        <f t="shared" si="783"/>
        <v>0</v>
      </c>
      <c r="BI1423" s="47">
        <f t="shared" si="784"/>
        <v>0</v>
      </c>
      <c r="BJ1423" s="48">
        <f t="shared" si="785"/>
        <v>36</v>
      </c>
      <c r="BK1423" s="48">
        <f t="shared" si="786"/>
        <v>1</v>
      </c>
      <c r="BL1423" s="48">
        <f t="shared" si="787"/>
        <v>0</v>
      </c>
    </row>
    <row r="1424" spans="1:64" s="2" customFormat="1" ht="30" customHeight="1">
      <c r="A1424" s="29" t="str">
        <f t="shared" si="758"/>
        <v>Д</v>
      </c>
      <c r="B1424" s="29" t="str">
        <f t="shared" si="759"/>
        <v>Б</v>
      </c>
      <c r="C1424" s="59" t="s">
        <v>193</v>
      </c>
      <c r="D1424" s="31" t="str">
        <f t="shared" si="760"/>
        <v>'09.03.03</v>
      </c>
      <c r="E1424" s="32" t="str">
        <f t="shared" si="761"/>
        <v>Прикладная информатика</v>
      </c>
      <c r="F1424" s="33" t="s">
        <v>74</v>
      </c>
      <c r="G1424" s="33" t="s">
        <v>75</v>
      </c>
      <c r="H1424" s="34" t="s">
        <v>317</v>
      </c>
      <c r="I1424" s="34"/>
      <c r="J1424" s="35" t="s">
        <v>348</v>
      </c>
      <c r="K1424" s="36">
        <v>4</v>
      </c>
      <c r="L1424" s="36">
        <v>18</v>
      </c>
      <c r="M1424" s="37" t="s">
        <v>78</v>
      </c>
      <c r="N1424" s="36">
        <v>1</v>
      </c>
      <c r="O1424" s="36"/>
      <c r="P1424" s="36"/>
      <c r="Q1424" s="37" t="s">
        <v>91</v>
      </c>
      <c r="R1424" s="36"/>
      <c r="S1424" s="36"/>
      <c r="T1424" s="36"/>
      <c r="U1424" s="36"/>
      <c r="V1424" s="36"/>
      <c r="W1424" s="39" t="str">
        <f t="shared" si="762"/>
        <v>НПИбд</v>
      </c>
      <c r="X1424" s="36" t="s">
        <v>377</v>
      </c>
      <c r="Y1424" s="36">
        <v>4</v>
      </c>
      <c r="Z1424" s="36">
        <v>2</v>
      </c>
      <c r="AA1424" s="60">
        <f t="shared" si="763"/>
        <v>53</v>
      </c>
      <c r="AB1424" s="36">
        <v>43</v>
      </c>
      <c r="AC1424" s="36">
        <v>10</v>
      </c>
      <c r="AD1424" s="40">
        <f t="shared" si="754"/>
        <v>53</v>
      </c>
      <c r="AE1424" s="41">
        <f t="shared" si="755"/>
        <v>1</v>
      </c>
      <c r="AF1424" s="41">
        <f t="shared" si="756"/>
        <v>1</v>
      </c>
      <c r="AG1424" s="42" t="s">
        <v>93</v>
      </c>
      <c r="AH1424" s="37" t="s">
        <v>81</v>
      </c>
      <c r="AI1424" s="37" t="s">
        <v>82</v>
      </c>
      <c r="AJ1424" s="61" t="s">
        <v>354</v>
      </c>
      <c r="AK1424" s="37"/>
      <c r="AL1424" s="44">
        <f t="shared" si="764"/>
        <v>18</v>
      </c>
      <c r="AM1424" s="44">
        <f t="shared" si="765"/>
        <v>0</v>
      </c>
      <c r="AN1424" s="44">
        <f t="shared" si="766"/>
        <v>0</v>
      </c>
      <c r="AO1424" s="44">
        <f t="shared" si="767"/>
        <v>17.490000000000002</v>
      </c>
      <c r="AP1424" s="44">
        <f t="shared" si="768"/>
        <v>26.5</v>
      </c>
      <c r="AQ1424" s="44">
        <f t="shared" si="769"/>
        <v>2</v>
      </c>
      <c r="AR1424" s="44">
        <f t="shared" si="770"/>
        <v>1.8</v>
      </c>
      <c r="AS1424" s="44">
        <f t="shared" si="771"/>
        <v>0</v>
      </c>
      <c r="AT1424" s="44">
        <f t="shared" si="772"/>
        <v>0</v>
      </c>
      <c r="AU1424" s="44">
        <f t="shared" si="773"/>
        <v>0</v>
      </c>
      <c r="AV1424" s="44">
        <f>IF(M1424="ПП",РПП*AA1424*(U1424/1.5),IF(M1424="ВП",ВПр*AA1424*(U1424/1.5),IF(M1424="РПА",РПА*AA1424*(U1424/1.5),IF(M1424="КПА",кпа*AA1424*(U1424/1.5),0))))</f>
        <v>0</v>
      </c>
      <c r="AW1424" s="44">
        <f t="shared" si="774"/>
        <v>0</v>
      </c>
      <c r="AX1424" s="44">
        <f t="shared" si="775"/>
        <v>0</v>
      </c>
      <c r="AY1424" s="44">
        <f t="shared" si="776"/>
        <v>0</v>
      </c>
      <c r="AZ1424" s="44">
        <f t="shared" si="777"/>
        <v>0</v>
      </c>
      <c r="BA1424" s="44">
        <f t="shared" si="757"/>
        <v>0</v>
      </c>
      <c r="BB1424" s="44">
        <f t="shared" si="778"/>
        <v>0</v>
      </c>
      <c r="BC1424" s="44">
        <f t="shared" si="779"/>
        <v>0</v>
      </c>
      <c r="BD1424" s="44">
        <f t="shared" si="780"/>
        <v>0</v>
      </c>
      <c r="BE1424" s="45">
        <f t="shared" si="781"/>
        <v>65.790000000000006</v>
      </c>
      <c r="BF1424" s="46"/>
      <c r="BG1424" s="47">
        <f t="shared" si="782"/>
        <v>0</v>
      </c>
      <c r="BH1424" s="47">
        <f t="shared" si="783"/>
        <v>0</v>
      </c>
      <c r="BI1424" s="47">
        <f t="shared" si="784"/>
        <v>0</v>
      </c>
      <c r="BJ1424" s="48">
        <f t="shared" si="785"/>
        <v>18</v>
      </c>
      <c r="BK1424" s="48">
        <f t="shared" si="786"/>
        <v>0.5</v>
      </c>
      <c r="BL1424" s="48">
        <f t="shared" si="787"/>
        <v>47.79</v>
      </c>
    </row>
    <row r="1425" spans="1:64" s="2" customFormat="1" ht="30" customHeight="1">
      <c r="A1425" s="29" t="str">
        <f t="shared" si="758"/>
        <v>Д</v>
      </c>
      <c r="B1425" s="29" t="str">
        <f t="shared" si="759"/>
        <v>Б</v>
      </c>
      <c r="C1425" s="59" t="s">
        <v>193</v>
      </c>
      <c r="D1425" s="31" t="str">
        <f t="shared" si="760"/>
        <v>'09.03.03</v>
      </c>
      <c r="E1425" s="32" t="str">
        <f t="shared" si="761"/>
        <v>Прикладная информатика</v>
      </c>
      <c r="F1425" s="33" t="s">
        <v>74</v>
      </c>
      <c r="G1425" s="33" t="s">
        <v>75</v>
      </c>
      <c r="H1425" s="34" t="s">
        <v>317</v>
      </c>
      <c r="I1425" s="34"/>
      <c r="J1425" s="35" t="s">
        <v>348</v>
      </c>
      <c r="K1425" s="36">
        <v>4</v>
      </c>
      <c r="L1425" s="36">
        <v>18</v>
      </c>
      <c r="M1425" s="37" t="s">
        <v>108</v>
      </c>
      <c r="N1425" s="36"/>
      <c r="O1425" s="36">
        <v>2</v>
      </c>
      <c r="P1425" s="36"/>
      <c r="Q1425" s="37"/>
      <c r="R1425" s="36"/>
      <c r="S1425" s="36"/>
      <c r="T1425" s="36"/>
      <c r="U1425" s="36"/>
      <c r="V1425" s="36"/>
      <c r="W1425" s="39" t="str">
        <f t="shared" si="762"/>
        <v>НПИбд</v>
      </c>
      <c r="X1425" s="36" t="s">
        <v>116</v>
      </c>
      <c r="Y1425" s="36">
        <v>1</v>
      </c>
      <c r="Z1425" s="36">
        <v>1</v>
      </c>
      <c r="AA1425" s="60">
        <f t="shared" si="763"/>
        <v>13</v>
      </c>
      <c r="AB1425" s="49">
        <v>11</v>
      </c>
      <c r="AC1425" s="49">
        <v>2</v>
      </c>
      <c r="AD1425" s="40">
        <f t="shared" si="754"/>
        <v>12</v>
      </c>
      <c r="AE1425" s="41">
        <f t="shared" si="755"/>
        <v>1</v>
      </c>
      <c r="AF1425" s="41">
        <f t="shared" si="756"/>
        <v>1.0833333333333333</v>
      </c>
      <c r="AG1425" s="42" t="s">
        <v>93</v>
      </c>
      <c r="AH1425" s="37" t="s">
        <v>81</v>
      </c>
      <c r="AI1425" s="37" t="s">
        <v>82</v>
      </c>
      <c r="AJ1425" s="61" t="s">
        <v>354</v>
      </c>
      <c r="AK1425" s="37"/>
      <c r="AL1425" s="44">
        <f t="shared" si="764"/>
        <v>0</v>
      </c>
      <c r="AM1425" s="44">
        <f t="shared" si="765"/>
        <v>0</v>
      </c>
      <c r="AN1425" s="44">
        <f t="shared" si="766"/>
        <v>36</v>
      </c>
      <c r="AO1425" s="44">
        <f t="shared" si="767"/>
        <v>0</v>
      </c>
      <c r="AP1425" s="44">
        <f t="shared" si="768"/>
        <v>0</v>
      </c>
      <c r="AQ1425" s="44">
        <f t="shared" si="769"/>
        <v>0</v>
      </c>
      <c r="AR1425" s="44">
        <f t="shared" si="770"/>
        <v>0</v>
      </c>
      <c r="AS1425" s="44">
        <f t="shared" si="771"/>
        <v>0</v>
      </c>
      <c r="AT1425" s="44">
        <f t="shared" si="772"/>
        <v>0</v>
      </c>
      <c r="AU1425" s="44">
        <f t="shared" si="773"/>
        <v>0</v>
      </c>
      <c r="AV1425" s="44">
        <f>IF(M1425="ПП",РПП*AA1425*(U1425/1.5),IF(M1425="ВП",ВПр*AA1425*(U1425/1.5),IF(M1425="РПА",РПА*AA1425*(U1425/1.5),IF(M1425="КПА",кпа*AA1425*(U1425/1.5),0))))</f>
        <v>0</v>
      </c>
      <c r="AW1425" s="44">
        <f t="shared" si="774"/>
        <v>0</v>
      </c>
      <c r="AX1425" s="44">
        <f t="shared" si="775"/>
        <v>0</v>
      </c>
      <c r="AY1425" s="44">
        <f t="shared" si="776"/>
        <v>0</v>
      </c>
      <c r="AZ1425" s="44">
        <f t="shared" si="777"/>
        <v>0</v>
      </c>
      <c r="BA1425" s="44">
        <f t="shared" si="757"/>
        <v>0</v>
      </c>
      <c r="BB1425" s="44">
        <f t="shared" si="778"/>
        <v>0</v>
      </c>
      <c r="BC1425" s="44">
        <f t="shared" si="779"/>
        <v>0</v>
      </c>
      <c r="BD1425" s="44">
        <f t="shared" si="780"/>
        <v>0</v>
      </c>
      <c r="BE1425" s="45">
        <f t="shared" si="781"/>
        <v>36</v>
      </c>
      <c r="BF1425" s="46"/>
      <c r="BG1425" s="47">
        <f t="shared" si="782"/>
        <v>0</v>
      </c>
      <c r="BH1425" s="47">
        <f t="shared" si="783"/>
        <v>0</v>
      </c>
      <c r="BI1425" s="47">
        <f t="shared" si="784"/>
        <v>0</v>
      </c>
      <c r="BJ1425" s="48">
        <f t="shared" si="785"/>
        <v>36</v>
      </c>
      <c r="BK1425" s="48">
        <f t="shared" si="786"/>
        <v>1</v>
      </c>
      <c r="BL1425" s="48">
        <f t="shared" si="787"/>
        <v>0</v>
      </c>
    </row>
    <row r="1426" spans="1:64" s="2" customFormat="1" ht="30" customHeight="1">
      <c r="A1426" s="29" t="str">
        <f t="shared" si="758"/>
        <v>Д</v>
      </c>
      <c r="B1426" s="29" t="str">
        <f t="shared" si="759"/>
        <v>Б</v>
      </c>
      <c r="C1426" s="59" t="s">
        <v>193</v>
      </c>
      <c r="D1426" s="31" t="str">
        <f t="shared" si="760"/>
        <v>'09.03.03</v>
      </c>
      <c r="E1426" s="32" t="str">
        <f t="shared" si="761"/>
        <v>Прикладная информатика</v>
      </c>
      <c r="F1426" s="33" t="s">
        <v>74</v>
      </c>
      <c r="G1426" s="33" t="s">
        <v>75</v>
      </c>
      <c r="H1426" s="34" t="s">
        <v>317</v>
      </c>
      <c r="I1426" s="34"/>
      <c r="J1426" s="35" t="s">
        <v>348</v>
      </c>
      <c r="K1426" s="36">
        <v>4</v>
      </c>
      <c r="L1426" s="36">
        <v>18</v>
      </c>
      <c r="M1426" s="37" t="s">
        <v>108</v>
      </c>
      <c r="N1426" s="36"/>
      <c r="O1426" s="36">
        <v>2</v>
      </c>
      <c r="P1426" s="36"/>
      <c r="Q1426" s="37"/>
      <c r="R1426" s="36"/>
      <c r="S1426" s="36"/>
      <c r="T1426" s="36"/>
      <c r="U1426" s="36"/>
      <c r="V1426" s="36"/>
      <c r="W1426" s="39" t="str">
        <f t="shared" si="762"/>
        <v>НПИбд</v>
      </c>
      <c r="X1426" s="36" t="s">
        <v>116</v>
      </c>
      <c r="Y1426" s="36">
        <v>1</v>
      </c>
      <c r="Z1426" s="36">
        <v>1</v>
      </c>
      <c r="AA1426" s="60">
        <f t="shared" si="763"/>
        <v>14</v>
      </c>
      <c r="AB1426" s="49">
        <v>11</v>
      </c>
      <c r="AC1426" s="49">
        <v>3</v>
      </c>
      <c r="AD1426" s="40">
        <f t="shared" si="754"/>
        <v>12</v>
      </c>
      <c r="AE1426" s="41">
        <f t="shared" si="755"/>
        <v>1</v>
      </c>
      <c r="AF1426" s="41">
        <f t="shared" si="756"/>
        <v>1.1666666666666667</v>
      </c>
      <c r="AG1426" s="42" t="s">
        <v>93</v>
      </c>
      <c r="AH1426" s="37" t="s">
        <v>81</v>
      </c>
      <c r="AI1426" s="37" t="s">
        <v>82</v>
      </c>
      <c r="AJ1426" s="61" t="s">
        <v>354</v>
      </c>
      <c r="AK1426" s="37"/>
      <c r="AL1426" s="44">
        <f t="shared" si="764"/>
        <v>0</v>
      </c>
      <c r="AM1426" s="44">
        <f t="shared" si="765"/>
        <v>0</v>
      </c>
      <c r="AN1426" s="44">
        <f t="shared" si="766"/>
        <v>36</v>
      </c>
      <c r="AO1426" s="44">
        <f t="shared" si="767"/>
        <v>0</v>
      </c>
      <c r="AP1426" s="44">
        <f t="shared" si="768"/>
        <v>0</v>
      </c>
      <c r="AQ1426" s="44">
        <f t="shared" si="769"/>
        <v>0</v>
      </c>
      <c r="AR1426" s="44">
        <f t="shared" si="770"/>
        <v>0</v>
      </c>
      <c r="AS1426" s="44">
        <f t="shared" si="771"/>
        <v>0</v>
      </c>
      <c r="AT1426" s="44">
        <f t="shared" si="772"/>
        <v>0</v>
      </c>
      <c r="AU1426" s="44">
        <f t="shared" si="773"/>
        <v>0</v>
      </c>
      <c r="AV1426" s="44">
        <f>IF(M1426="ПП",РПП*AA1426*(U1426/1.5),IF(M1426="ВП",ВПр*AA1426*(U1426/1.5),IF(M1426="РПА",РПА*AA1426*(U1426/1.5),IF(M1426="КПА",кпа*AA1426*(U1426/1.5),0))))</f>
        <v>0</v>
      </c>
      <c r="AW1426" s="44">
        <f t="shared" si="774"/>
        <v>0</v>
      </c>
      <c r="AX1426" s="44">
        <f t="shared" si="775"/>
        <v>0</v>
      </c>
      <c r="AY1426" s="44">
        <f t="shared" si="776"/>
        <v>0</v>
      </c>
      <c r="AZ1426" s="44">
        <f t="shared" si="777"/>
        <v>0</v>
      </c>
      <c r="BA1426" s="44">
        <f t="shared" si="757"/>
        <v>0</v>
      </c>
      <c r="BB1426" s="44">
        <f t="shared" si="778"/>
        <v>0</v>
      </c>
      <c r="BC1426" s="44">
        <f t="shared" si="779"/>
        <v>0</v>
      </c>
      <c r="BD1426" s="44">
        <f t="shared" si="780"/>
        <v>0</v>
      </c>
      <c r="BE1426" s="45">
        <f t="shared" si="781"/>
        <v>36</v>
      </c>
      <c r="BF1426" s="46"/>
      <c r="BG1426" s="47">
        <f t="shared" si="782"/>
        <v>0</v>
      </c>
      <c r="BH1426" s="47">
        <f t="shared" si="783"/>
        <v>0</v>
      </c>
      <c r="BI1426" s="47">
        <f t="shared" si="784"/>
        <v>0</v>
      </c>
      <c r="BJ1426" s="48">
        <f t="shared" si="785"/>
        <v>36</v>
      </c>
      <c r="BK1426" s="48">
        <f t="shared" si="786"/>
        <v>1</v>
      </c>
      <c r="BL1426" s="48">
        <f t="shared" si="787"/>
        <v>0</v>
      </c>
    </row>
    <row r="1427" spans="1:64" s="2" customFormat="1" ht="30" customHeight="1">
      <c r="A1427" s="29" t="str">
        <f t="shared" si="758"/>
        <v>Д</v>
      </c>
      <c r="B1427" s="29" t="str">
        <f t="shared" si="759"/>
        <v>Б</v>
      </c>
      <c r="C1427" s="59" t="s">
        <v>193</v>
      </c>
      <c r="D1427" s="31" t="str">
        <f t="shared" si="760"/>
        <v>'09.03.03</v>
      </c>
      <c r="E1427" s="32" t="str">
        <f t="shared" si="761"/>
        <v>Прикладная информатика</v>
      </c>
      <c r="F1427" s="33" t="s">
        <v>74</v>
      </c>
      <c r="G1427" s="33" t="s">
        <v>75</v>
      </c>
      <c r="H1427" s="34" t="s">
        <v>317</v>
      </c>
      <c r="I1427" s="34"/>
      <c r="J1427" s="35" t="s">
        <v>348</v>
      </c>
      <c r="K1427" s="36">
        <v>4</v>
      </c>
      <c r="L1427" s="36">
        <v>18</v>
      </c>
      <c r="M1427" s="37" t="s">
        <v>108</v>
      </c>
      <c r="N1427" s="36"/>
      <c r="O1427" s="36">
        <v>2</v>
      </c>
      <c r="P1427" s="36"/>
      <c r="Q1427" s="37"/>
      <c r="R1427" s="36"/>
      <c r="S1427" s="36"/>
      <c r="T1427" s="36"/>
      <c r="U1427" s="36"/>
      <c r="V1427" s="36"/>
      <c r="W1427" s="39" t="str">
        <f t="shared" si="762"/>
        <v>НПИбд</v>
      </c>
      <c r="X1427" s="36" t="s">
        <v>133</v>
      </c>
      <c r="Y1427" s="36">
        <v>1</v>
      </c>
      <c r="Z1427" s="36">
        <v>1</v>
      </c>
      <c r="AA1427" s="60">
        <f t="shared" si="763"/>
        <v>13</v>
      </c>
      <c r="AB1427" s="49">
        <v>11</v>
      </c>
      <c r="AC1427" s="49">
        <v>2</v>
      </c>
      <c r="AD1427" s="40">
        <f t="shared" si="754"/>
        <v>12</v>
      </c>
      <c r="AE1427" s="41">
        <f t="shared" si="755"/>
        <v>1</v>
      </c>
      <c r="AF1427" s="41">
        <f t="shared" si="756"/>
        <v>1.0833333333333333</v>
      </c>
      <c r="AG1427" s="42" t="s">
        <v>93</v>
      </c>
      <c r="AH1427" s="37" t="s">
        <v>139</v>
      </c>
      <c r="AI1427" s="37" t="s">
        <v>82</v>
      </c>
      <c r="AJ1427" s="61" t="s">
        <v>322</v>
      </c>
      <c r="AK1427" s="37"/>
      <c r="AL1427" s="44">
        <f t="shared" si="764"/>
        <v>0</v>
      </c>
      <c r="AM1427" s="44">
        <f t="shared" si="765"/>
        <v>0</v>
      </c>
      <c r="AN1427" s="44">
        <f t="shared" si="766"/>
        <v>36</v>
      </c>
      <c r="AO1427" s="44">
        <f t="shared" si="767"/>
        <v>0</v>
      </c>
      <c r="AP1427" s="44">
        <f t="shared" si="768"/>
        <v>0</v>
      </c>
      <c r="AQ1427" s="44">
        <f t="shared" si="769"/>
        <v>0</v>
      </c>
      <c r="AR1427" s="44">
        <f t="shared" si="770"/>
        <v>0</v>
      </c>
      <c r="AS1427" s="44">
        <f t="shared" si="771"/>
        <v>0</v>
      </c>
      <c r="AT1427" s="44">
        <f t="shared" si="772"/>
        <v>0</v>
      </c>
      <c r="AU1427" s="44">
        <f t="shared" si="773"/>
        <v>0</v>
      </c>
      <c r="AV1427" s="44">
        <f>IF(M1427="ПП",РПП*AA1427*(U1427/1.5),IF(M1427="ВП",ВПр*AA1427*(U1427/1.5),IF(M1427="РПА",РПА*AA1427*(U1427/1.5),IF(M1427="КПА",кпа*AA1427*(U1427/1.5),0))))</f>
        <v>0</v>
      </c>
      <c r="AW1427" s="44">
        <f t="shared" si="774"/>
        <v>0</v>
      </c>
      <c r="AX1427" s="44">
        <f t="shared" si="775"/>
        <v>0</v>
      </c>
      <c r="AY1427" s="44">
        <f t="shared" si="776"/>
        <v>0</v>
      </c>
      <c r="AZ1427" s="44">
        <f t="shared" si="777"/>
        <v>0</v>
      </c>
      <c r="BA1427" s="44">
        <f t="shared" si="757"/>
        <v>0</v>
      </c>
      <c r="BB1427" s="44">
        <f t="shared" si="778"/>
        <v>0</v>
      </c>
      <c r="BC1427" s="44">
        <f t="shared" si="779"/>
        <v>0</v>
      </c>
      <c r="BD1427" s="44">
        <f t="shared" si="780"/>
        <v>0</v>
      </c>
      <c r="BE1427" s="45">
        <f t="shared" si="781"/>
        <v>36</v>
      </c>
      <c r="BF1427" s="46"/>
      <c r="BG1427" s="47">
        <f t="shared" si="782"/>
        <v>0</v>
      </c>
      <c r="BH1427" s="47">
        <f t="shared" si="783"/>
        <v>0</v>
      </c>
      <c r="BI1427" s="47">
        <f t="shared" si="784"/>
        <v>0</v>
      </c>
      <c r="BJ1427" s="48">
        <f t="shared" si="785"/>
        <v>36</v>
      </c>
      <c r="BK1427" s="48">
        <f t="shared" si="786"/>
        <v>1</v>
      </c>
      <c r="BL1427" s="48">
        <f t="shared" si="787"/>
        <v>0</v>
      </c>
    </row>
    <row r="1428" spans="1:64" s="2" customFormat="1" ht="30" customHeight="1">
      <c r="A1428" s="29" t="str">
        <f t="shared" si="758"/>
        <v>Д</v>
      </c>
      <c r="B1428" s="29" t="str">
        <f t="shared" si="759"/>
        <v>Б</v>
      </c>
      <c r="C1428" s="59" t="s">
        <v>193</v>
      </c>
      <c r="D1428" s="31" t="str">
        <f t="shared" si="760"/>
        <v>'09.03.03</v>
      </c>
      <c r="E1428" s="32" t="str">
        <f t="shared" si="761"/>
        <v>Прикладная информатика</v>
      </c>
      <c r="F1428" s="33" t="s">
        <v>74</v>
      </c>
      <c r="G1428" s="33" t="s">
        <v>75</v>
      </c>
      <c r="H1428" s="34" t="s">
        <v>317</v>
      </c>
      <c r="I1428" s="34"/>
      <c r="J1428" s="35" t="s">
        <v>348</v>
      </c>
      <c r="K1428" s="36">
        <v>4</v>
      </c>
      <c r="L1428" s="36">
        <v>18</v>
      </c>
      <c r="M1428" s="37" t="s">
        <v>108</v>
      </c>
      <c r="N1428" s="36"/>
      <c r="O1428" s="36">
        <v>2</v>
      </c>
      <c r="P1428" s="36"/>
      <c r="Q1428" s="37"/>
      <c r="R1428" s="36"/>
      <c r="S1428" s="36"/>
      <c r="T1428" s="36"/>
      <c r="U1428" s="36"/>
      <c r="V1428" s="36"/>
      <c r="W1428" s="39" t="str">
        <f t="shared" si="762"/>
        <v>НПИбд</v>
      </c>
      <c r="X1428" s="36" t="s">
        <v>133</v>
      </c>
      <c r="Y1428" s="36">
        <v>1</v>
      </c>
      <c r="Z1428" s="36">
        <v>1</v>
      </c>
      <c r="AA1428" s="60">
        <f t="shared" si="763"/>
        <v>13</v>
      </c>
      <c r="AB1428" s="49">
        <v>10</v>
      </c>
      <c r="AC1428" s="49">
        <v>3</v>
      </c>
      <c r="AD1428" s="40">
        <f t="shared" si="754"/>
        <v>12</v>
      </c>
      <c r="AE1428" s="41">
        <f t="shared" si="755"/>
        <v>1</v>
      </c>
      <c r="AF1428" s="41">
        <f t="shared" si="756"/>
        <v>1.0833333333333333</v>
      </c>
      <c r="AG1428" s="42" t="s">
        <v>93</v>
      </c>
      <c r="AH1428" s="37" t="s">
        <v>139</v>
      </c>
      <c r="AI1428" s="37" t="s">
        <v>82</v>
      </c>
      <c r="AJ1428" s="61" t="s">
        <v>322</v>
      </c>
      <c r="AK1428" s="37"/>
      <c r="AL1428" s="44">
        <f t="shared" si="764"/>
        <v>0</v>
      </c>
      <c r="AM1428" s="44">
        <f t="shared" si="765"/>
        <v>0</v>
      </c>
      <c r="AN1428" s="44">
        <f t="shared" si="766"/>
        <v>36</v>
      </c>
      <c r="AO1428" s="44">
        <f t="shared" si="767"/>
        <v>0</v>
      </c>
      <c r="AP1428" s="44">
        <f t="shared" si="768"/>
        <v>0</v>
      </c>
      <c r="AQ1428" s="44">
        <f t="shared" si="769"/>
        <v>0</v>
      </c>
      <c r="AR1428" s="44">
        <f t="shared" si="770"/>
        <v>0</v>
      </c>
      <c r="AS1428" s="44">
        <f t="shared" si="771"/>
        <v>0</v>
      </c>
      <c r="AT1428" s="44">
        <f t="shared" si="772"/>
        <v>0</v>
      </c>
      <c r="AU1428" s="44">
        <f t="shared" si="773"/>
        <v>0</v>
      </c>
      <c r="AV1428" s="44">
        <f>IF(M1428="ПП",РПП*AA1428*(U1428/1.5),IF(M1428="ВП",ВПр*AA1428*(U1428/1.5),IF(M1428="РПА",РПА*AA1428*(U1428/1.5),IF(M1428="КПА",кпа*AA1428*(U1428/1.5),0))))</f>
        <v>0</v>
      </c>
      <c r="AW1428" s="44">
        <f t="shared" si="774"/>
        <v>0</v>
      </c>
      <c r="AX1428" s="44">
        <f t="shared" si="775"/>
        <v>0</v>
      </c>
      <c r="AY1428" s="44">
        <f t="shared" si="776"/>
        <v>0</v>
      </c>
      <c r="AZ1428" s="44">
        <f t="shared" si="777"/>
        <v>0</v>
      </c>
      <c r="BA1428" s="44">
        <f t="shared" si="757"/>
        <v>0</v>
      </c>
      <c r="BB1428" s="44">
        <f t="shared" si="778"/>
        <v>0</v>
      </c>
      <c r="BC1428" s="44">
        <f t="shared" si="779"/>
        <v>0</v>
      </c>
      <c r="BD1428" s="44">
        <f t="shared" si="780"/>
        <v>0</v>
      </c>
      <c r="BE1428" s="45">
        <f t="shared" si="781"/>
        <v>36</v>
      </c>
      <c r="BF1428" s="46"/>
      <c r="BG1428" s="47">
        <f t="shared" si="782"/>
        <v>0</v>
      </c>
      <c r="BH1428" s="47">
        <f t="shared" si="783"/>
        <v>0</v>
      </c>
      <c r="BI1428" s="47">
        <f t="shared" si="784"/>
        <v>0</v>
      </c>
      <c r="BJ1428" s="48">
        <f t="shared" si="785"/>
        <v>36</v>
      </c>
      <c r="BK1428" s="48">
        <f t="shared" si="786"/>
        <v>1</v>
      </c>
      <c r="BL1428" s="48">
        <f t="shared" si="787"/>
        <v>0</v>
      </c>
    </row>
    <row r="1429" spans="1:64" s="2" customFormat="1" ht="30" customHeight="1">
      <c r="A1429" s="29" t="str">
        <f t="shared" si="758"/>
        <v>Д</v>
      </c>
      <c r="B1429" s="29" t="str">
        <f t="shared" si="759"/>
        <v>Б</v>
      </c>
      <c r="C1429" s="59" t="s">
        <v>193</v>
      </c>
      <c r="D1429" s="31" t="str">
        <f t="shared" si="760"/>
        <v>'09.03.03</v>
      </c>
      <c r="E1429" s="32" t="str">
        <f t="shared" si="761"/>
        <v>Прикладная информатика</v>
      </c>
      <c r="F1429" s="33" t="s">
        <v>74</v>
      </c>
      <c r="G1429" s="33" t="s">
        <v>75</v>
      </c>
      <c r="H1429" s="34" t="s">
        <v>317</v>
      </c>
      <c r="I1429" s="34"/>
      <c r="J1429" s="35" t="s">
        <v>353</v>
      </c>
      <c r="K1429" s="36" t="s">
        <v>145</v>
      </c>
      <c r="L1429" s="36">
        <v>9</v>
      </c>
      <c r="M1429" s="37" t="s">
        <v>78</v>
      </c>
      <c r="N1429" s="36">
        <v>2</v>
      </c>
      <c r="O1429" s="36"/>
      <c r="P1429" s="36"/>
      <c r="Q1429" s="37" t="s">
        <v>91</v>
      </c>
      <c r="R1429" s="36"/>
      <c r="S1429" s="36"/>
      <c r="T1429" s="36"/>
      <c r="U1429" s="36"/>
      <c r="V1429" s="36"/>
      <c r="W1429" s="39" t="str">
        <f t="shared" si="762"/>
        <v>НПИбд</v>
      </c>
      <c r="X1429" s="36" t="s">
        <v>331</v>
      </c>
      <c r="Y1429" s="36">
        <v>4</v>
      </c>
      <c r="Z1429" s="36">
        <v>2</v>
      </c>
      <c r="AA1429" s="60">
        <f t="shared" si="763"/>
        <v>51</v>
      </c>
      <c r="AB1429" s="36">
        <v>40</v>
      </c>
      <c r="AC1429" s="36">
        <v>11</v>
      </c>
      <c r="AD1429" s="40">
        <f t="shared" si="754"/>
        <v>51</v>
      </c>
      <c r="AE1429" s="41">
        <f t="shared" si="755"/>
        <v>1</v>
      </c>
      <c r="AF1429" s="41">
        <f t="shared" si="756"/>
        <v>1</v>
      </c>
      <c r="AG1429" s="42" t="s">
        <v>93</v>
      </c>
      <c r="AH1429" s="37" t="s">
        <v>81</v>
      </c>
      <c r="AI1429" s="37" t="s">
        <v>82</v>
      </c>
      <c r="AJ1429" s="61" t="s">
        <v>354</v>
      </c>
      <c r="AK1429" s="37"/>
      <c r="AL1429" s="44">
        <f t="shared" si="764"/>
        <v>18</v>
      </c>
      <c r="AM1429" s="44">
        <f t="shared" si="765"/>
        <v>0</v>
      </c>
      <c r="AN1429" s="44">
        <f t="shared" si="766"/>
        <v>0</v>
      </c>
      <c r="AO1429" s="44">
        <f t="shared" si="767"/>
        <v>0</v>
      </c>
      <c r="AP1429" s="44">
        <f t="shared" si="768"/>
        <v>25.5</v>
      </c>
      <c r="AQ1429" s="44">
        <f t="shared" si="769"/>
        <v>2</v>
      </c>
      <c r="AR1429" s="44">
        <f t="shared" si="770"/>
        <v>1.8</v>
      </c>
      <c r="AS1429" s="44">
        <f t="shared" si="771"/>
        <v>0</v>
      </c>
      <c r="AT1429" s="44">
        <f t="shared" si="772"/>
        <v>0</v>
      </c>
      <c r="AU1429" s="44">
        <f t="shared" si="773"/>
        <v>0</v>
      </c>
      <c r="AV1429" s="44">
        <f>IF(M1429="ПП",РПП*AA1429*(U1429/1.5),IF(M1429="ВП",ВПр*AA1429*(U1429/1.5),IF(M1429="РПА",РПА*AA1429*(U1429/1.5),IF(M1429="КПА",кпа*AA1429*(U1429/1.5),0))))</f>
        <v>0</v>
      </c>
      <c r="AW1429" s="44">
        <f t="shared" si="774"/>
        <v>0</v>
      </c>
      <c r="AX1429" s="44">
        <f t="shared" si="775"/>
        <v>0</v>
      </c>
      <c r="AY1429" s="44">
        <f t="shared" si="776"/>
        <v>0</v>
      </c>
      <c r="AZ1429" s="44">
        <f t="shared" si="777"/>
        <v>0</v>
      </c>
      <c r="BA1429" s="44">
        <f t="shared" si="757"/>
        <v>0</v>
      </c>
      <c r="BB1429" s="44">
        <f t="shared" si="778"/>
        <v>0</v>
      </c>
      <c r="BC1429" s="44">
        <f t="shared" si="779"/>
        <v>0</v>
      </c>
      <c r="BD1429" s="44">
        <f t="shared" si="780"/>
        <v>0</v>
      </c>
      <c r="BE1429" s="45">
        <f t="shared" si="781"/>
        <v>47.3</v>
      </c>
      <c r="BF1429" s="46"/>
      <c r="BG1429" s="47">
        <f t="shared" si="782"/>
        <v>0</v>
      </c>
      <c r="BH1429" s="47">
        <f t="shared" si="783"/>
        <v>0</v>
      </c>
      <c r="BI1429" s="47">
        <f t="shared" si="784"/>
        <v>0</v>
      </c>
      <c r="BJ1429" s="48">
        <f t="shared" si="785"/>
        <v>18</v>
      </c>
      <c r="BK1429" s="48">
        <f t="shared" si="786"/>
        <v>1</v>
      </c>
      <c r="BL1429" s="48">
        <f t="shared" si="787"/>
        <v>29.3</v>
      </c>
    </row>
    <row r="1430" spans="1:64" s="2" customFormat="1" ht="30" customHeight="1">
      <c r="A1430" s="29" t="str">
        <f t="shared" si="758"/>
        <v>Д</v>
      </c>
      <c r="B1430" s="29" t="str">
        <f t="shared" si="759"/>
        <v>Б</v>
      </c>
      <c r="C1430" s="59" t="s">
        <v>193</v>
      </c>
      <c r="D1430" s="31" t="str">
        <f t="shared" si="760"/>
        <v>'09.03.03</v>
      </c>
      <c r="E1430" s="32" t="str">
        <f t="shared" si="761"/>
        <v>Прикладная информатика</v>
      </c>
      <c r="F1430" s="33" t="s">
        <v>74</v>
      </c>
      <c r="G1430" s="33" t="s">
        <v>75</v>
      </c>
      <c r="H1430" s="34" t="s">
        <v>317</v>
      </c>
      <c r="I1430" s="34"/>
      <c r="J1430" s="35" t="s">
        <v>353</v>
      </c>
      <c r="K1430" s="36" t="s">
        <v>145</v>
      </c>
      <c r="L1430" s="36">
        <v>9</v>
      </c>
      <c r="M1430" s="37" t="s">
        <v>108</v>
      </c>
      <c r="N1430" s="36"/>
      <c r="O1430" s="36">
        <v>4</v>
      </c>
      <c r="P1430" s="36"/>
      <c r="Q1430" s="37"/>
      <c r="R1430" s="36"/>
      <c r="S1430" s="36"/>
      <c r="T1430" s="36"/>
      <c r="U1430" s="36"/>
      <c r="V1430" s="36"/>
      <c r="W1430" s="39" t="str">
        <f t="shared" si="762"/>
        <v>НПИбд</v>
      </c>
      <c r="X1430" s="36" t="s">
        <v>86</v>
      </c>
      <c r="Y1430" s="36">
        <v>1</v>
      </c>
      <c r="Z1430" s="36">
        <v>1</v>
      </c>
      <c r="AA1430" s="60">
        <f t="shared" si="763"/>
        <v>13</v>
      </c>
      <c r="AB1430" s="49">
        <v>10</v>
      </c>
      <c r="AC1430" s="49">
        <v>3</v>
      </c>
      <c r="AD1430" s="40">
        <f t="shared" si="754"/>
        <v>12</v>
      </c>
      <c r="AE1430" s="41">
        <f t="shared" si="755"/>
        <v>1</v>
      </c>
      <c r="AF1430" s="41">
        <f t="shared" si="756"/>
        <v>1.0833333333333333</v>
      </c>
      <c r="AG1430" s="42" t="s">
        <v>93</v>
      </c>
      <c r="AH1430" s="37" t="s">
        <v>139</v>
      </c>
      <c r="AI1430" s="37" t="s">
        <v>82</v>
      </c>
      <c r="AJ1430" s="43" t="s">
        <v>322</v>
      </c>
      <c r="AK1430" s="37"/>
      <c r="AL1430" s="44">
        <f t="shared" si="764"/>
        <v>0</v>
      </c>
      <c r="AM1430" s="44">
        <f t="shared" si="765"/>
        <v>0</v>
      </c>
      <c r="AN1430" s="44">
        <f t="shared" si="766"/>
        <v>36</v>
      </c>
      <c r="AO1430" s="44">
        <f t="shared" si="767"/>
        <v>0</v>
      </c>
      <c r="AP1430" s="44">
        <f t="shared" si="768"/>
        <v>0</v>
      </c>
      <c r="AQ1430" s="44">
        <f t="shared" si="769"/>
        <v>0</v>
      </c>
      <c r="AR1430" s="44">
        <f t="shared" si="770"/>
        <v>0</v>
      </c>
      <c r="AS1430" s="44">
        <f t="shared" si="771"/>
        <v>0</v>
      </c>
      <c r="AT1430" s="44">
        <f t="shared" si="772"/>
        <v>0</v>
      </c>
      <c r="AU1430" s="44">
        <f t="shared" si="773"/>
        <v>0</v>
      </c>
      <c r="AV1430" s="44">
        <f>IF(M1430="ПП",РПП*AA1430*(U1430/1.5),IF(M1430="ВП",ВПр*AA1430*(U1430/1.5),IF(M1430="РПА",РПА*AA1430*(U1430/1.5),IF(M1430="КПА",кпа*AA1430*(U1430/1.5),0))))</f>
        <v>0</v>
      </c>
      <c r="AW1430" s="44">
        <f t="shared" si="774"/>
        <v>0</v>
      </c>
      <c r="AX1430" s="44">
        <f t="shared" si="775"/>
        <v>0</v>
      </c>
      <c r="AY1430" s="44">
        <f t="shared" si="776"/>
        <v>0</v>
      </c>
      <c r="AZ1430" s="44">
        <f t="shared" si="777"/>
        <v>0</v>
      </c>
      <c r="BA1430" s="44">
        <f t="shared" si="757"/>
        <v>0</v>
      </c>
      <c r="BB1430" s="44">
        <f t="shared" si="778"/>
        <v>0</v>
      </c>
      <c r="BC1430" s="44">
        <f t="shared" si="779"/>
        <v>0</v>
      </c>
      <c r="BD1430" s="44">
        <f t="shared" si="780"/>
        <v>0</v>
      </c>
      <c r="BE1430" s="45">
        <f t="shared" si="781"/>
        <v>36</v>
      </c>
      <c r="BF1430" s="46"/>
      <c r="BG1430" s="47">
        <f t="shared" si="782"/>
        <v>0</v>
      </c>
      <c r="BH1430" s="47">
        <f t="shared" si="783"/>
        <v>0</v>
      </c>
      <c r="BI1430" s="47">
        <f t="shared" si="784"/>
        <v>0</v>
      </c>
      <c r="BJ1430" s="48">
        <f t="shared" si="785"/>
        <v>36</v>
      </c>
      <c r="BK1430" s="48">
        <f t="shared" si="786"/>
        <v>2</v>
      </c>
      <c r="BL1430" s="48">
        <f t="shared" si="787"/>
        <v>0</v>
      </c>
    </row>
    <row r="1431" spans="1:64" s="2" customFormat="1" ht="30" customHeight="1">
      <c r="A1431" s="29" t="str">
        <f t="shared" si="758"/>
        <v>Д</v>
      </c>
      <c r="B1431" s="29" t="str">
        <f t="shared" si="759"/>
        <v>Б</v>
      </c>
      <c r="C1431" s="59" t="s">
        <v>193</v>
      </c>
      <c r="D1431" s="31" t="str">
        <f t="shared" si="760"/>
        <v>'09.03.03</v>
      </c>
      <c r="E1431" s="32" t="str">
        <f t="shared" si="761"/>
        <v>Прикладная информатика</v>
      </c>
      <c r="F1431" s="33" t="s">
        <v>74</v>
      </c>
      <c r="G1431" s="33" t="s">
        <v>75</v>
      </c>
      <c r="H1431" s="34" t="s">
        <v>317</v>
      </c>
      <c r="I1431" s="34"/>
      <c r="J1431" s="35" t="s">
        <v>353</v>
      </c>
      <c r="K1431" s="36" t="s">
        <v>145</v>
      </c>
      <c r="L1431" s="36">
        <v>9</v>
      </c>
      <c r="M1431" s="37" t="s">
        <v>108</v>
      </c>
      <c r="N1431" s="36"/>
      <c r="O1431" s="36">
        <v>4</v>
      </c>
      <c r="P1431" s="36"/>
      <c r="Q1431" s="37"/>
      <c r="R1431" s="36"/>
      <c r="S1431" s="36"/>
      <c r="T1431" s="36"/>
      <c r="U1431" s="36"/>
      <c r="V1431" s="36"/>
      <c r="W1431" s="39" t="str">
        <f t="shared" si="762"/>
        <v>НПИбд</v>
      </c>
      <c r="X1431" s="36" t="s">
        <v>86</v>
      </c>
      <c r="Y1431" s="36">
        <v>1</v>
      </c>
      <c r="Z1431" s="36">
        <v>1</v>
      </c>
      <c r="AA1431" s="60">
        <f t="shared" si="763"/>
        <v>13</v>
      </c>
      <c r="AB1431" s="49">
        <v>10</v>
      </c>
      <c r="AC1431" s="49">
        <v>3</v>
      </c>
      <c r="AD1431" s="40">
        <f t="shared" si="754"/>
        <v>12</v>
      </c>
      <c r="AE1431" s="41">
        <f t="shared" si="755"/>
        <v>1</v>
      </c>
      <c r="AF1431" s="41">
        <f t="shared" si="756"/>
        <v>1.0833333333333333</v>
      </c>
      <c r="AG1431" s="42" t="s">
        <v>93</v>
      </c>
      <c r="AH1431" s="37" t="s">
        <v>139</v>
      </c>
      <c r="AI1431" s="37" t="s">
        <v>82</v>
      </c>
      <c r="AJ1431" s="61" t="s">
        <v>322</v>
      </c>
      <c r="AK1431" s="37"/>
      <c r="AL1431" s="44">
        <f t="shared" si="764"/>
        <v>0</v>
      </c>
      <c r="AM1431" s="44">
        <f t="shared" si="765"/>
        <v>0</v>
      </c>
      <c r="AN1431" s="44">
        <f t="shared" si="766"/>
        <v>36</v>
      </c>
      <c r="AO1431" s="44">
        <f t="shared" si="767"/>
        <v>0</v>
      </c>
      <c r="AP1431" s="44">
        <f t="shared" si="768"/>
        <v>0</v>
      </c>
      <c r="AQ1431" s="44">
        <f t="shared" si="769"/>
        <v>0</v>
      </c>
      <c r="AR1431" s="44">
        <f t="shared" si="770"/>
        <v>0</v>
      </c>
      <c r="AS1431" s="44">
        <f t="shared" si="771"/>
        <v>0</v>
      </c>
      <c r="AT1431" s="44">
        <f t="shared" si="772"/>
        <v>0</v>
      </c>
      <c r="AU1431" s="44">
        <f t="shared" si="773"/>
        <v>0</v>
      </c>
      <c r="AV1431" s="44">
        <f>IF(M1431="ПП",РПП*AA1431*(U1431/1.5),IF(M1431="ВП",ВПр*AA1431*(U1431/1.5),IF(M1431="РПА",РПА*AA1431*(U1431/1.5),IF(M1431="КПА",кпа*AA1431*(U1431/1.5),0))))</f>
        <v>0</v>
      </c>
      <c r="AW1431" s="44">
        <f t="shared" si="774"/>
        <v>0</v>
      </c>
      <c r="AX1431" s="44">
        <f t="shared" si="775"/>
        <v>0</v>
      </c>
      <c r="AY1431" s="44">
        <f t="shared" si="776"/>
        <v>0</v>
      </c>
      <c r="AZ1431" s="44">
        <f t="shared" si="777"/>
        <v>0</v>
      </c>
      <c r="BA1431" s="44">
        <f t="shared" si="757"/>
        <v>0</v>
      </c>
      <c r="BB1431" s="44">
        <f t="shared" si="778"/>
        <v>0</v>
      </c>
      <c r="BC1431" s="44">
        <f t="shared" si="779"/>
        <v>0</v>
      </c>
      <c r="BD1431" s="44">
        <f t="shared" si="780"/>
        <v>0</v>
      </c>
      <c r="BE1431" s="45">
        <f t="shared" si="781"/>
        <v>36</v>
      </c>
      <c r="BF1431" s="46"/>
      <c r="BG1431" s="47">
        <f t="shared" si="782"/>
        <v>0</v>
      </c>
      <c r="BH1431" s="47">
        <f t="shared" si="783"/>
        <v>0</v>
      </c>
      <c r="BI1431" s="47">
        <f t="shared" si="784"/>
        <v>0</v>
      </c>
      <c r="BJ1431" s="48">
        <f t="shared" si="785"/>
        <v>36</v>
      </c>
      <c r="BK1431" s="48">
        <f t="shared" si="786"/>
        <v>2</v>
      </c>
      <c r="BL1431" s="48">
        <f t="shared" si="787"/>
        <v>0</v>
      </c>
    </row>
    <row r="1432" spans="1:64" s="2" customFormat="1" ht="30" customHeight="1">
      <c r="A1432" s="29" t="str">
        <f t="shared" si="758"/>
        <v>Д</v>
      </c>
      <c r="B1432" s="29" t="str">
        <f t="shared" si="759"/>
        <v>Б</v>
      </c>
      <c r="C1432" s="59" t="s">
        <v>193</v>
      </c>
      <c r="D1432" s="31" t="str">
        <f t="shared" si="760"/>
        <v>'09.03.03</v>
      </c>
      <c r="E1432" s="32" t="str">
        <f t="shared" si="761"/>
        <v>Прикладная информатика</v>
      </c>
      <c r="F1432" s="33" t="s">
        <v>74</v>
      </c>
      <c r="G1432" s="33" t="s">
        <v>75</v>
      </c>
      <c r="H1432" s="34" t="s">
        <v>317</v>
      </c>
      <c r="I1432" s="34"/>
      <c r="J1432" s="35" t="s">
        <v>353</v>
      </c>
      <c r="K1432" s="36" t="s">
        <v>145</v>
      </c>
      <c r="L1432" s="36">
        <v>9</v>
      </c>
      <c r="M1432" s="37" t="s">
        <v>108</v>
      </c>
      <c r="N1432" s="36"/>
      <c r="O1432" s="36">
        <v>4</v>
      </c>
      <c r="P1432" s="36"/>
      <c r="Q1432" s="37"/>
      <c r="R1432" s="36"/>
      <c r="S1432" s="36"/>
      <c r="T1432" s="36"/>
      <c r="U1432" s="36"/>
      <c r="V1432" s="36"/>
      <c r="W1432" s="39" t="str">
        <f t="shared" si="762"/>
        <v>НПИбд</v>
      </c>
      <c r="X1432" s="36" t="s">
        <v>87</v>
      </c>
      <c r="Y1432" s="36">
        <v>1</v>
      </c>
      <c r="Z1432" s="36">
        <v>1</v>
      </c>
      <c r="AA1432" s="60">
        <f t="shared" si="763"/>
        <v>13</v>
      </c>
      <c r="AB1432" s="49">
        <v>10</v>
      </c>
      <c r="AC1432" s="49">
        <v>3</v>
      </c>
      <c r="AD1432" s="40">
        <f t="shared" si="754"/>
        <v>12</v>
      </c>
      <c r="AE1432" s="41">
        <f t="shared" si="755"/>
        <v>1</v>
      </c>
      <c r="AF1432" s="41">
        <f t="shared" si="756"/>
        <v>1.0833333333333333</v>
      </c>
      <c r="AG1432" s="42" t="s">
        <v>93</v>
      </c>
      <c r="AH1432" s="37" t="s">
        <v>139</v>
      </c>
      <c r="AI1432" s="37" t="s">
        <v>82</v>
      </c>
      <c r="AJ1432" s="43" t="s">
        <v>322</v>
      </c>
      <c r="AK1432" s="37"/>
      <c r="AL1432" s="44">
        <f t="shared" si="764"/>
        <v>0</v>
      </c>
      <c r="AM1432" s="44">
        <f t="shared" si="765"/>
        <v>0</v>
      </c>
      <c r="AN1432" s="44">
        <f t="shared" si="766"/>
        <v>36</v>
      </c>
      <c r="AO1432" s="44">
        <f t="shared" si="767"/>
        <v>0</v>
      </c>
      <c r="AP1432" s="44">
        <f t="shared" si="768"/>
        <v>0</v>
      </c>
      <c r="AQ1432" s="44">
        <f t="shared" si="769"/>
        <v>0</v>
      </c>
      <c r="AR1432" s="44">
        <f t="shared" si="770"/>
        <v>0</v>
      </c>
      <c r="AS1432" s="44">
        <f t="shared" si="771"/>
        <v>0</v>
      </c>
      <c r="AT1432" s="44">
        <f t="shared" si="772"/>
        <v>0</v>
      </c>
      <c r="AU1432" s="44">
        <f t="shared" si="773"/>
        <v>0</v>
      </c>
      <c r="AV1432" s="44">
        <f>IF(M1432="ПП",РПП*AA1432*(U1432/1.5),IF(M1432="ВП",ВПр*AA1432*(U1432/1.5),IF(M1432="РПА",РПА*AA1432*(U1432/1.5),IF(M1432="КПА",кпа*AA1432*(U1432/1.5),0))))</f>
        <v>0</v>
      </c>
      <c r="AW1432" s="44">
        <f t="shared" si="774"/>
        <v>0</v>
      </c>
      <c r="AX1432" s="44">
        <f t="shared" si="775"/>
        <v>0</v>
      </c>
      <c r="AY1432" s="44">
        <f t="shared" si="776"/>
        <v>0</v>
      </c>
      <c r="AZ1432" s="44">
        <f t="shared" si="777"/>
        <v>0</v>
      </c>
      <c r="BA1432" s="44">
        <f t="shared" ref="BA1432:BA1495" si="788">IF(AND(M1432="НКД",B1432="Д"),AA1432*НКД,0)+IF(AND(M1432="РПЛ",B1432="А"),AA1432*РукПЛ,0)+IF(AND(M1432="РСтж",B1432="А"),AB1432*РукСт+AC1432*РукИСт,0)+IF(M1432="ФГТ",AB1432*РукРФа+AC1432*РукИна,0)</f>
        <v>0</v>
      </c>
      <c r="BB1432" s="44">
        <f t="shared" si="778"/>
        <v>0</v>
      </c>
      <c r="BC1432" s="44">
        <f t="shared" si="779"/>
        <v>0</v>
      </c>
      <c r="BD1432" s="44">
        <f t="shared" si="780"/>
        <v>0</v>
      </c>
      <c r="BE1432" s="45">
        <f t="shared" si="781"/>
        <v>36</v>
      </c>
      <c r="BF1432" s="46"/>
      <c r="BG1432" s="47">
        <f t="shared" si="782"/>
        <v>0</v>
      </c>
      <c r="BH1432" s="47">
        <f t="shared" si="783"/>
        <v>0</v>
      </c>
      <c r="BI1432" s="47">
        <f t="shared" si="784"/>
        <v>0</v>
      </c>
      <c r="BJ1432" s="48">
        <f t="shared" si="785"/>
        <v>36</v>
      </c>
      <c r="BK1432" s="48">
        <f t="shared" si="786"/>
        <v>2</v>
      </c>
      <c r="BL1432" s="48">
        <f t="shared" si="787"/>
        <v>0</v>
      </c>
    </row>
    <row r="1433" spans="1:64" s="2" customFormat="1" ht="30" customHeight="1">
      <c r="A1433" s="29" t="str">
        <f t="shared" si="758"/>
        <v>Д</v>
      </c>
      <c r="B1433" s="29" t="str">
        <f t="shared" si="759"/>
        <v>Б</v>
      </c>
      <c r="C1433" s="59" t="s">
        <v>193</v>
      </c>
      <c r="D1433" s="31" t="str">
        <f t="shared" si="760"/>
        <v>'09.03.03</v>
      </c>
      <c r="E1433" s="32" t="str">
        <f t="shared" si="761"/>
        <v>Прикладная информатика</v>
      </c>
      <c r="F1433" s="33" t="s">
        <v>74</v>
      </c>
      <c r="G1433" s="33" t="s">
        <v>75</v>
      </c>
      <c r="H1433" s="34" t="s">
        <v>317</v>
      </c>
      <c r="I1433" s="34"/>
      <c r="J1433" s="35" t="s">
        <v>353</v>
      </c>
      <c r="K1433" s="36" t="s">
        <v>145</v>
      </c>
      <c r="L1433" s="36">
        <v>9</v>
      </c>
      <c r="M1433" s="37" t="s">
        <v>108</v>
      </c>
      <c r="N1433" s="36"/>
      <c r="O1433" s="36">
        <v>4</v>
      </c>
      <c r="P1433" s="36"/>
      <c r="Q1433" s="37"/>
      <c r="R1433" s="36"/>
      <c r="S1433" s="36"/>
      <c r="T1433" s="36"/>
      <c r="U1433" s="36"/>
      <c r="V1433" s="36"/>
      <c r="W1433" s="39" t="str">
        <f t="shared" si="762"/>
        <v>НПИбд</v>
      </c>
      <c r="X1433" s="36" t="s">
        <v>87</v>
      </c>
      <c r="Y1433" s="36">
        <v>1</v>
      </c>
      <c r="Z1433" s="36">
        <v>1</v>
      </c>
      <c r="AA1433" s="60">
        <f t="shared" si="763"/>
        <v>12</v>
      </c>
      <c r="AB1433" s="49">
        <v>10</v>
      </c>
      <c r="AC1433" s="49">
        <v>2</v>
      </c>
      <c r="AD1433" s="40">
        <f t="shared" si="754"/>
        <v>12</v>
      </c>
      <c r="AE1433" s="41">
        <f t="shared" si="755"/>
        <v>1</v>
      </c>
      <c r="AF1433" s="41">
        <f t="shared" si="756"/>
        <v>1</v>
      </c>
      <c r="AG1433" s="42" t="s">
        <v>93</v>
      </c>
      <c r="AH1433" s="37" t="s">
        <v>139</v>
      </c>
      <c r="AI1433" s="37" t="s">
        <v>82</v>
      </c>
      <c r="AJ1433" s="61" t="s">
        <v>322</v>
      </c>
      <c r="AK1433" s="37"/>
      <c r="AL1433" s="44">
        <f t="shared" si="764"/>
        <v>0</v>
      </c>
      <c r="AM1433" s="44">
        <f t="shared" si="765"/>
        <v>0</v>
      </c>
      <c r="AN1433" s="44">
        <f t="shared" si="766"/>
        <v>36</v>
      </c>
      <c r="AO1433" s="44">
        <f t="shared" si="767"/>
        <v>0</v>
      </c>
      <c r="AP1433" s="44">
        <f t="shared" si="768"/>
        <v>0</v>
      </c>
      <c r="AQ1433" s="44">
        <f t="shared" si="769"/>
        <v>0</v>
      </c>
      <c r="AR1433" s="44">
        <f t="shared" si="770"/>
        <v>0</v>
      </c>
      <c r="AS1433" s="44">
        <f t="shared" si="771"/>
        <v>0</v>
      </c>
      <c r="AT1433" s="44">
        <f t="shared" si="772"/>
        <v>0</v>
      </c>
      <c r="AU1433" s="44">
        <f t="shared" si="773"/>
        <v>0</v>
      </c>
      <c r="AV1433" s="44">
        <f>IF(M1433="ПП",РПП*AA1433*(U1433/1.5),IF(M1433="ВП",ВПр*AA1433*(U1433/1.5),IF(M1433="РПА",РПА*AA1433*(U1433/1.5),IF(M1433="КПА",кпа*AA1433*(U1433/1.5),0))))</f>
        <v>0</v>
      </c>
      <c r="AW1433" s="44">
        <f t="shared" si="774"/>
        <v>0</v>
      </c>
      <c r="AX1433" s="44">
        <f t="shared" si="775"/>
        <v>0</v>
      </c>
      <c r="AY1433" s="44">
        <f t="shared" si="776"/>
        <v>0</v>
      </c>
      <c r="AZ1433" s="44">
        <f t="shared" si="777"/>
        <v>0</v>
      </c>
      <c r="BA1433" s="44">
        <f t="shared" si="788"/>
        <v>0</v>
      </c>
      <c r="BB1433" s="44">
        <f t="shared" si="778"/>
        <v>0</v>
      </c>
      <c r="BC1433" s="44">
        <f t="shared" si="779"/>
        <v>0</v>
      </c>
      <c r="BD1433" s="44">
        <f t="shared" si="780"/>
        <v>0</v>
      </c>
      <c r="BE1433" s="45">
        <f t="shared" si="781"/>
        <v>36</v>
      </c>
      <c r="BF1433" s="46"/>
      <c r="BG1433" s="47">
        <f t="shared" si="782"/>
        <v>0</v>
      </c>
      <c r="BH1433" s="47">
        <f t="shared" si="783"/>
        <v>0</v>
      </c>
      <c r="BI1433" s="47">
        <f t="shared" si="784"/>
        <v>0</v>
      </c>
      <c r="BJ1433" s="48">
        <f t="shared" si="785"/>
        <v>36</v>
      </c>
      <c r="BK1433" s="48">
        <f t="shared" si="786"/>
        <v>2</v>
      </c>
      <c r="BL1433" s="48">
        <f t="shared" si="787"/>
        <v>0</v>
      </c>
    </row>
    <row r="1434" spans="1:64" s="2" customFormat="1" ht="30" customHeight="1">
      <c r="A1434" s="29" t="str">
        <f t="shared" si="758"/>
        <v>Д</v>
      </c>
      <c r="B1434" s="29" t="str">
        <f t="shared" si="759"/>
        <v>Б</v>
      </c>
      <c r="C1434" s="59" t="s">
        <v>193</v>
      </c>
      <c r="D1434" s="31" t="str">
        <f t="shared" si="760"/>
        <v>'09.03.03</v>
      </c>
      <c r="E1434" s="32" t="str">
        <f t="shared" si="761"/>
        <v>Прикладная информатика</v>
      </c>
      <c r="F1434" s="33" t="s">
        <v>74</v>
      </c>
      <c r="G1434" s="33" t="s">
        <v>75</v>
      </c>
      <c r="H1434" s="34" t="s">
        <v>317</v>
      </c>
      <c r="I1434" s="34"/>
      <c r="J1434" s="35" t="s">
        <v>374</v>
      </c>
      <c r="K1434" s="36" t="s">
        <v>148</v>
      </c>
      <c r="L1434" s="36">
        <v>9</v>
      </c>
      <c r="M1434" s="37" t="s">
        <v>78</v>
      </c>
      <c r="N1434" s="36">
        <v>2</v>
      </c>
      <c r="O1434" s="36"/>
      <c r="P1434" s="36"/>
      <c r="Q1434" s="37" t="s">
        <v>91</v>
      </c>
      <c r="R1434" s="36"/>
      <c r="S1434" s="36"/>
      <c r="T1434" s="36"/>
      <c r="U1434" s="36"/>
      <c r="V1434" s="36"/>
      <c r="W1434" s="39" t="str">
        <f t="shared" si="762"/>
        <v>НПИбд</v>
      </c>
      <c r="X1434" s="36" t="s">
        <v>331</v>
      </c>
      <c r="Y1434" s="36">
        <v>4</v>
      </c>
      <c r="Z1434" s="36">
        <v>2</v>
      </c>
      <c r="AA1434" s="60">
        <f t="shared" si="763"/>
        <v>51</v>
      </c>
      <c r="AB1434" s="36">
        <v>40</v>
      </c>
      <c r="AC1434" s="36">
        <v>11</v>
      </c>
      <c r="AD1434" s="40">
        <f t="shared" si="754"/>
        <v>51</v>
      </c>
      <c r="AE1434" s="41">
        <f t="shared" si="755"/>
        <v>1</v>
      </c>
      <c r="AF1434" s="41">
        <f t="shared" si="756"/>
        <v>1</v>
      </c>
      <c r="AG1434" s="42" t="s">
        <v>93</v>
      </c>
      <c r="AH1434" s="37" t="s">
        <v>111</v>
      </c>
      <c r="AI1434" s="37" t="s">
        <v>94</v>
      </c>
      <c r="AJ1434" s="61" t="s">
        <v>329</v>
      </c>
      <c r="AK1434" s="37"/>
      <c r="AL1434" s="44">
        <f t="shared" si="764"/>
        <v>18</v>
      </c>
      <c r="AM1434" s="44">
        <f t="shared" si="765"/>
        <v>0</v>
      </c>
      <c r="AN1434" s="44">
        <f t="shared" si="766"/>
        <v>0</v>
      </c>
      <c r="AO1434" s="44">
        <f t="shared" si="767"/>
        <v>0</v>
      </c>
      <c r="AP1434" s="44">
        <f t="shared" si="768"/>
        <v>25.5</v>
      </c>
      <c r="AQ1434" s="44">
        <f t="shared" si="769"/>
        <v>2</v>
      </c>
      <c r="AR1434" s="44">
        <f t="shared" si="770"/>
        <v>1.8</v>
      </c>
      <c r="AS1434" s="44">
        <f t="shared" si="771"/>
        <v>0</v>
      </c>
      <c r="AT1434" s="44">
        <f t="shared" si="772"/>
        <v>0</v>
      </c>
      <c r="AU1434" s="44">
        <f t="shared" si="773"/>
        <v>0</v>
      </c>
      <c r="AV1434" s="44">
        <f>IF(M1434="ПП",РПП*AA1434*(U1434/1.5),IF(M1434="ВП",ВПр*AA1434*(U1434/1.5),IF(M1434="РПА",РПА*AA1434*(U1434/1.5),IF(M1434="КПА",кпа*AA1434*(U1434/1.5),0))))</f>
        <v>0</v>
      </c>
      <c r="AW1434" s="44">
        <f t="shared" si="774"/>
        <v>0</v>
      </c>
      <c r="AX1434" s="44">
        <f t="shared" si="775"/>
        <v>0</v>
      </c>
      <c r="AY1434" s="44">
        <f t="shared" si="776"/>
        <v>0</v>
      </c>
      <c r="AZ1434" s="44">
        <f t="shared" si="777"/>
        <v>0</v>
      </c>
      <c r="BA1434" s="44">
        <f t="shared" si="788"/>
        <v>0</v>
      </c>
      <c r="BB1434" s="44">
        <f t="shared" si="778"/>
        <v>0</v>
      </c>
      <c r="BC1434" s="44">
        <f t="shared" si="779"/>
        <v>0</v>
      </c>
      <c r="BD1434" s="44">
        <f t="shared" si="780"/>
        <v>0</v>
      </c>
      <c r="BE1434" s="45">
        <f t="shared" si="781"/>
        <v>47.3</v>
      </c>
      <c r="BF1434" s="46"/>
      <c r="BG1434" s="47">
        <f t="shared" si="782"/>
        <v>0</v>
      </c>
      <c r="BH1434" s="47">
        <f t="shared" si="783"/>
        <v>0</v>
      </c>
      <c r="BI1434" s="47">
        <f t="shared" si="784"/>
        <v>0</v>
      </c>
      <c r="BJ1434" s="48">
        <f t="shared" si="785"/>
        <v>18</v>
      </c>
      <c r="BK1434" s="48">
        <f t="shared" si="786"/>
        <v>1</v>
      </c>
      <c r="BL1434" s="48">
        <f t="shared" si="787"/>
        <v>29.3</v>
      </c>
    </row>
    <row r="1435" spans="1:64" s="2" customFormat="1" ht="30" customHeight="1">
      <c r="A1435" s="29" t="str">
        <f t="shared" si="758"/>
        <v>Д</v>
      </c>
      <c r="B1435" s="29" t="str">
        <f t="shared" si="759"/>
        <v>Б</v>
      </c>
      <c r="C1435" s="59" t="s">
        <v>193</v>
      </c>
      <c r="D1435" s="31" t="str">
        <f t="shared" si="760"/>
        <v>'09.03.03</v>
      </c>
      <c r="E1435" s="32" t="str">
        <f t="shared" si="761"/>
        <v>Прикладная информатика</v>
      </c>
      <c r="F1435" s="33" t="s">
        <v>74</v>
      </c>
      <c r="G1435" s="33" t="s">
        <v>75</v>
      </c>
      <c r="H1435" s="34" t="s">
        <v>317</v>
      </c>
      <c r="I1435" s="34"/>
      <c r="J1435" s="35" t="s">
        <v>374</v>
      </c>
      <c r="K1435" s="36" t="s">
        <v>148</v>
      </c>
      <c r="L1435" s="36">
        <v>9</v>
      </c>
      <c r="M1435" s="37" t="s">
        <v>108</v>
      </c>
      <c r="N1435" s="36"/>
      <c r="O1435" s="36">
        <v>4</v>
      </c>
      <c r="P1435" s="36"/>
      <c r="Q1435" s="37"/>
      <c r="R1435" s="36"/>
      <c r="S1435" s="36"/>
      <c r="T1435" s="36"/>
      <c r="U1435" s="36"/>
      <c r="V1435" s="36"/>
      <c r="W1435" s="39" t="str">
        <f t="shared" si="762"/>
        <v>НПИбд</v>
      </c>
      <c r="X1435" s="36" t="s">
        <v>86</v>
      </c>
      <c r="Y1435" s="36">
        <v>1</v>
      </c>
      <c r="Z1435" s="36">
        <v>1</v>
      </c>
      <c r="AA1435" s="60">
        <f t="shared" si="763"/>
        <v>13</v>
      </c>
      <c r="AB1435" s="49">
        <v>10</v>
      </c>
      <c r="AC1435" s="49">
        <v>3</v>
      </c>
      <c r="AD1435" s="40">
        <f t="shared" si="754"/>
        <v>12</v>
      </c>
      <c r="AE1435" s="41">
        <f t="shared" si="755"/>
        <v>1</v>
      </c>
      <c r="AF1435" s="41">
        <f t="shared" si="756"/>
        <v>1.0833333333333333</v>
      </c>
      <c r="AG1435" s="42" t="s">
        <v>93</v>
      </c>
      <c r="AH1435" s="37" t="s">
        <v>111</v>
      </c>
      <c r="AI1435" s="37" t="s">
        <v>94</v>
      </c>
      <c r="AJ1435" s="61" t="s">
        <v>329</v>
      </c>
      <c r="AK1435" s="37"/>
      <c r="AL1435" s="44">
        <f t="shared" si="764"/>
        <v>0</v>
      </c>
      <c r="AM1435" s="44">
        <f t="shared" si="765"/>
        <v>0</v>
      </c>
      <c r="AN1435" s="44">
        <f t="shared" si="766"/>
        <v>36</v>
      </c>
      <c r="AO1435" s="44">
        <f t="shared" si="767"/>
        <v>0</v>
      </c>
      <c r="AP1435" s="44">
        <f t="shared" si="768"/>
        <v>0</v>
      </c>
      <c r="AQ1435" s="44">
        <f t="shared" si="769"/>
        <v>0</v>
      </c>
      <c r="AR1435" s="44">
        <f t="shared" si="770"/>
        <v>0</v>
      </c>
      <c r="AS1435" s="44">
        <f t="shared" si="771"/>
        <v>0</v>
      </c>
      <c r="AT1435" s="44">
        <f t="shared" si="772"/>
        <v>0</v>
      </c>
      <c r="AU1435" s="44">
        <f t="shared" si="773"/>
        <v>0</v>
      </c>
      <c r="AV1435" s="44">
        <f>IF(M1435="ПП",РПП*AA1435*(U1435/1.5),IF(M1435="ВП",ВПр*AA1435*(U1435/1.5),IF(M1435="РПА",РПА*AA1435*(U1435/1.5),IF(M1435="КПА",кпа*AA1435*(U1435/1.5),0))))</f>
        <v>0</v>
      </c>
      <c r="AW1435" s="44">
        <f t="shared" si="774"/>
        <v>0</v>
      </c>
      <c r="AX1435" s="44">
        <f t="shared" si="775"/>
        <v>0</v>
      </c>
      <c r="AY1435" s="44">
        <f t="shared" si="776"/>
        <v>0</v>
      </c>
      <c r="AZ1435" s="44">
        <f t="shared" si="777"/>
        <v>0</v>
      </c>
      <c r="BA1435" s="44">
        <f t="shared" si="788"/>
        <v>0</v>
      </c>
      <c r="BB1435" s="44">
        <f t="shared" si="778"/>
        <v>0</v>
      </c>
      <c r="BC1435" s="44">
        <f t="shared" si="779"/>
        <v>0</v>
      </c>
      <c r="BD1435" s="44">
        <f t="shared" si="780"/>
        <v>0</v>
      </c>
      <c r="BE1435" s="45">
        <f t="shared" si="781"/>
        <v>36</v>
      </c>
      <c r="BF1435" s="46"/>
      <c r="BG1435" s="47">
        <f t="shared" si="782"/>
        <v>0</v>
      </c>
      <c r="BH1435" s="47">
        <f t="shared" si="783"/>
        <v>0</v>
      </c>
      <c r="BI1435" s="47">
        <f t="shared" si="784"/>
        <v>0</v>
      </c>
      <c r="BJ1435" s="48">
        <f t="shared" si="785"/>
        <v>36</v>
      </c>
      <c r="BK1435" s="48">
        <f t="shared" si="786"/>
        <v>2</v>
      </c>
      <c r="BL1435" s="48">
        <f t="shared" si="787"/>
        <v>0</v>
      </c>
    </row>
    <row r="1436" spans="1:64" s="2" customFormat="1" ht="30" customHeight="1">
      <c r="A1436" s="29" t="str">
        <f t="shared" si="758"/>
        <v>Д</v>
      </c>
      <c r="B1436" s="29" t="str">
        <f t="shared" si="759"/>
        <v>Б</v>
      </c>
      <c r="C1436" s="59" t="s">
        <v>193</v>
      </c>
      <c r="D1436" s="31" t="str">
        <f t="shared" si="760"/>
        <v>'09.03.03</v>
      </c>
      <c r="E1436" s="32" t="str">
        <f t="shared" si="761"/>
        <v>Прикладная информатика</v>
      </c>
      <c r="F1436" s="33" t="s">
        <v>74</v>
      </c>
      <c r="G1436" s="33" t="s">
        <v>75</v>
      </c>
      <c r="H1436" s="34" t="s">
        <v>317</v>
      </c>
      <c r="I1436" s="34"/>
      <c r="J1436" s="35" t="s">
        <v>374</v>
      </c>
      <c r="K1436" s="36" t="s">
        <v>148</v>
      </c>
      <c r="L1436" s="36">
        <v>9</v>
      </c>
      <c r="M1436" s="37" t="s">
        <v>108</v>
      </c>
      <c r="N1436" s="36"/>
      <c r="O1436" s="36">
        <v>4</v>
      </c>
      <c r="P1436" s="36"/>
      <c r="Q1436" s="37"/>
      <c r="R1436" s="36"/>
      <c r="S1436" s="36"/>
      <c r="T1436" s="36"/>
      <c r="U1436" s="36"/>
      <c r="V1436" s="36"/>
      <c r="W1436" s="39" t="str">
        <f t="shared" si="762"/>
        <v>НПИбд</v>
      </c>
      <c r="X1436" s="36" t="s">
        <v>86</v>
      </c>
      <c r="Y1436" s="36">
        <v>1</v>
      </c>
      <c r="Z1436" s="36">
        <v>1</v>
      </c>
      <c r="AA1436" s="60">
        <f t="shared" si="763"/>
        <v>13</v>
      </c>
      <c r="AB1436" s="49">
        <v>10</v>
      </c>
      <c r="AC1436" s="49">
        <v>3</v>
      </c>
      <c r="AD1436" s="40">
        <f t="shared" si="754"/>
        <v>12</v>
      </c>
      <c r="AE1436" s="41">
        <f t="shared" si="755"/>
        <v>1</v>
      </c>
      <c r="AF1436" s="41">
        <f t="shared" si="756"/>
        <v>1.0833333333333333</v>
      </c>
      <c r="AG1436" s="42" t="s">
        <v>93</v>
      </c>
      <c r="AH1436" s="37" t="s">
        <v>111</v>
      </c>
      <c r="AI1436" s="37" t="s">
        <v>94</v>
      </c>
      <c r="AJ1436" s="61" t="s">
        <v>329</v>
      </c>
      <c r="AK1436" s="37"/>
      <c r="AL1436" s="44">
        <f t="shared" si="764"/>
        <v>0</v>
      </c>
      <c r="AM1436" s="44">
        <f t="shared" si="765"/>
        <v>0</v>
      </c>
      <c r="AN1436" s="44">
        <f t="shared" si="766"/>
        <v>36</v>
      </c>
      <c r="AO1436" s="44">
        <f t="shared" si="767"/>
        <v>0</v>
      </c>
      <c r="AP1436" s="44">
        <f t="shared" si="768"/>
        <v>0</v>
      </c>
      <c r="AQ1436" s="44">
        <f t="shared" si="769"/>
        <v>0</v>
      </c>
      <c r="AR1436" s="44">
        <f t="shared" si="770"/>
        <v>0</v>
      </c>
      <c r="AS1436" s="44">
        <f t="shared" si="771"/>
        <v>0</v>
      </c>
      <c r="AT1436" s="44">
        <f t="shared" si="772"/>
        <v>0</v>
      </c>
      <c r="AU1436" s="44">
        <f t="shared" si="773"/>
        <v>0</v>
      </c>
      <c r="AV1436" s="44">
        <f>IF(M1436="ПП",РПП*AA1436*(U1436/1.5),IF(M1436="ВП",ВПр*AA1436*(U1436/1.5),IF(M1436="РПА",РПА*AA1436*(U1436/1.5),IF(M1436="КПА",кпа*AA1436*(U1436/1.5),0))))</f>
        <v>0</v>
      </c>
      <c r="AW1436" s="44">
        <f t="shared" si="774"/>
        <v>0</v>
      </c>
      <c r="AX1436" s="44">
        <f t="shared" si="775"/>
        <v>0</v>
      </c>
      <c r="AY1436" s="44">
        <f t="shared" si="776"/>
        <v>0</v>
      </c>
      <c r="AZ1436" s="44">
        <f t="shared" si="777"/>
        <v>0</v>
      </c>
      <c r="BA1436" s="44">
        <f t="shared" si="788"/>
        <v>0</v>
      </c>
      <c r="BB1436" s="44">
        <f t="shared" si="778"/>
        <v>0</v>
      </c>
      <c r="BC1436" s="44">
        <f t="shared" si="779"/>
        <v>0</v>
      </c>
      <c r="BD1436" s="44">
        <f t="shared" si="780"/>
        <v>0</v>
      </c>
      <c r="BE1436" s="45">
        <f t="shared" si="781"/>
        <v>36</v>
      </c>
      <c r="BF1436" s="46"/>
      <c r="BG1436" s="47">
        <f t="shared" si="782"/>
        <v>0</v>
      </c>
      <c r="BH1436" s="47">
        <f t="shared" si="783"/>
        <v>0</v>
      </c>
      <c r="BI1436" s="47">
        <f t="shared" si="784"/>
        <v>0</v>
      </c>
      <c r="BJ1436" s="48">
        <f t="shared" si="785"/>
        <v>36</v>
      </c>
      <c r="BK1436" s="48">
        <f t="shared" si="786"/>
        <v>2</v>
      </c>
      <c r="BL1436" s="48">
        <f t="shared" si="787"/>
        <v>0</v>
      </c>
    </row>
    <row r="1437" spans="1:64" s="2" customFormat="1" ht="30" customHeight="1">
      <c r="A1437" s="29" t="str">
        <f t="shared" si="758"/>
        <v>Д</v>
      </c>
      <c r="B1437" s="29" t="str">
        <f t="shared" si="759"/>
        <v>Б</v>
      </c>
      <c r="C1437" s="59" t="s">
        <v>193</v>
      </c>
      <c r="D1437" s="31" t="str">
        <f t="shared" si="760"/>
        <v>'09.03.03</v>
      </c>
      <c r="E1437" s="32" t="str">
        <f t="shared" si="761"/>
        <v>Прикладная информатика</v>
      </c>
      <c r="F1437" s="33" t="s">
        <v>74</v>
      </c>
      <c r="G1437" s="33" t="s">
        <v>75</v>
      </c>
      <c r="H1437" s="34" t="s">
        <v>317</v>
      </c>
      <c r="I1437" s="34"/>
      <c r="J1437" s="35" t="s">
        <v>374</v>
      </c>
      <c r="K1437" s="36" t="s">
        <v>148</v>
      </c>
      <c r="L1437" s="36">
        <v>9</v>
      </c>
      <c r="M1437" s="37" t="s">
        <v>108</v>
      </c>
      <c r="N1437" s="36"/>
      <c r="O1437" s="36">
        <v>4</v>
      </c>
      <c r="P1437" s="36"/>
      <c r="Q1437" s="37"/>
      <c r="R1437" s="36"/>
      <c r="S1437" s="36"/>
      <c r="T1437" s="36"/>
      <c r="U1437" s="36"/>
      <c r="V1437" s="36"/>
      <c r="W1437" s="39" t="str">
        <f t="shared" si="762"/>
        <v>НПИбд</v>
      </c>
      <c r="X1437" s="36" t="s">
        <v>87</v>
      </c>
      <c r="Y1437" s="36">
        <v>1</v>
      </c>
      <c r="Z1437" s="36">
        <v>1</v>
      </c>
      <c r="AA1437" s="60">
        <f t="shared" si="763"/>
        <v>13</v>
      </c>
      <c r="AB1437" s="49">
        <v>10</v>
      </c>
      <c r="AC1437" s="49">
        <v>3</v>
      </c>
      <c r="AD1437" s="40">
        <f t="shared" si="754"/>
        <v>12</v>
      </c>
      <c r="AE1437" s="41">
        <f t="shared" si="755"/>
        <v>1</v>
      </c>
      <c r="AF1437" s="41">
        <f t="shared" si="756"/>
        <v>1.0833333333333333</v>
      </c>
      <c r="AG1437" s="42" t="s">
        <v>93</v>
      </c>
      <c r="AH1437" s="37" t="s">
        <v>111</v>
      </c>
      <c r="AI1437" s="37" t="s">
        <v>94</v>
      </c>
      <c r="AJ1437" s="61" t="s">
        <v>329</v>
      </c>
      <c r="AK1437" s="37"/>
      <c r="AL1437" s="44">
        <f t="shared" si="764"/>
        <v>0</v>
      </c>
      <c r="AM1437" s="44">
        <f t="shared" si="765"/>
        <v>0</v>
      </c>
      <c r="AN1437" s="44">
        <f t="shared" si="766"/>
        <v>36</v>
      </c>
      <c r="AO1437" s="44">
        <f t="shared" si="767"/>
        <v>0</v>
      </c>
      <c r="AP1437" s="44">
        <f t="shared" si="768"/>
        <v>0</v>
      </c>
      <c r="AQ1437" s="44">
        <f t="shared" si="769"/>
        <v>0</v>
      </c>
      <c r="AR1437" s="44">
        <f t="shared" si="770"/>
        <v>0</v>
      </c>
      <c r="AS1437" s="44">
        <f t="shared" si="771"/>
        <v>0</v>
      </c>
      <c r="AT1437" s="44">
        <f t="shared" si="772"/>
        <v>0</v>
      </c>
      <c r="AU1437" s="44">
        <f t="shared" si="773"/>
        <v>0</v>
      </c>
      <c r="AV1437" s="44">
        <f>IF(M1437="ПП",РПП*AA1437*(U1437/1.5),IF(M1437="ВП",ВПр*AA1437*(U1437/1.5),IF(M1437="РПА",РПА*AA1437*(U1437/1.5),IF(M1437="КПА",кпа*AA1437*(U1437/1.5),0))))</f>
        <v>0</v>
      </c>
      <c r="AW1437" s="44">
        <f t="shared" si="774"/>
        <v>0</v>
      </c>
      <c r="AX1437" s="44">
        <f t="shared" si="775"/>
        <v>0</v>
      </c>
      <c r="AY1437" s="44">
        <f t="shared" si="776"/>
        <v>0</v>
      </c>
      <c r="AZ1437" s="44">
        <f t="shared" si="777"/>
        <v>0</v>
      </c>
      <c r="BA1437" s="44">
        <f t="shared" si="788"/>
        <v>0</v>
      </c>
      <c r="BB1437" s="44">
        <f t="shared" si="778"/>
        <v>0</v>
      </c>
      <c r="BC1437" s="44">
        <f t="shared" si="779"/>
        <v>0</v>
      </c>
      <c r="BD1437" s="44">
        <f t="shared" si="780"/>
        <v>0</v>
      </c>
      <c r="BE1437" s="45">
        <f t="shared" si="781"/>
        <v>36</v>
      </c>
      <c r="BF1437" s="46"/>
      <c r="BG1437" s="47">
        <f t="shared" si="782"/>
        <v>0</v>
      </c>
      <c r="BH1437" s="47">
        <f t="shared" si="783"/>
        <v>0</v>
      </c>
      <c r="BI1437" s="47">
        <f t="shared" si="784"/>
        <v>0</v>
      </c>
      <c r="BJ1437" s="48">
        <f t="shared" si="785"/>
        <v>36</v>
      </c>
      <c r="BK1437" s="48">
        <f t="shared" si="786"/>
        <v>2</v>
      </c>
      <c r="BL1437" s="48">
        <f t="shared" si="787"/>
        <v>0</v>
      </c>
    </row>
    <row r="1438" spans="1:64" s="2" customFormat="1" ht="30" customHeight="1">
      <c r="A1438" s="29" t="str">
        <f t="shared" si="758"/>
        <v>Д</v>
      </c>
      <c r="B1438" s="29" t="str">
        <f t="shared" si="759"/>
        <v>Б</v>
      </c>
      <c r="C1438" s="59" t="s">
        <v>193</v>
      </c>
      <c r="D1438" s="31" t="str">
        <f t="shared" si="760"/>
        <v>'09.03.03</v>
      </c>
      <c r="E1438" s="32" t="str">
        <f t="shared" si="761"/>
        <v>Прикладная информатика</v>
      </c>
      <c r="F1438" s="33" t="s">
        <v>74</v>
      </c>
      <c r="G1438" s="33" t="s">
        <v>75</v>
      </c>
      <c r="H1438" s="34" t="s">
        <v>317</v>
      </c>
      <c r="I1438" s="34"/>
      <c r="J1438" s="35" t="s">
        <v>374</v>
      </c>
      <c r="K1438" s="36" t="s">
        <v>148</v>
      </c>
      <c r="L1438" s="36">
        <v>9</v>
      </c>
      <c r="M1438" s="37" t="s">
        <v>108</v>
      </c>
      <c r="N1438" s="36"/>
      <c r="O1438" s="36">
        <v>4</v>
      </c>
      <c r="P1438" s="36"/>
      <c r="Q1438" s="37"/>
      <c r="R1438" s="36"/>
      <c r="S1438" s="36"/>
      <c r="T1438" s="36"/>
      <c r="U1438" s="36"/>
      <c r="V1438" s="36"/>
      <c r="W1438" s="39" t="str">
        <f t="shared" si="762"/>
        <v>НПИбд</v>
      </c>
      <c r="X1438" s="36" t="s">
        <v>87</v>
      </c>
      <c r="Y1438" s="36">
        <v>1</v>
      </c>
      <c r="Z1438" s="36">
        <v>1</v>
      </c>
      <c r="AA1438" s="60">
        <f t="shared" si="763"/>
        <v>12</v>
      </c>
      <c r="AB1438" s="49">
        <v>10</v>
      </c>
      <c r="AC1438" s="49">
        <v>2</v>
      </c>
      <c r="AD1438" s="40">
        <f t="shared" si="754"/>
        <v>12</v>
      </c>
      <c r="AE1438" s="41">
        <f t="shared" si="755"/>
        <v>1</v>
      </c>
      <c r="AF1438" s="41">
        <f t="shared" si="756"/>
        <v>1</v>
      </c>
      <c r="AG1438" s="42" t="s">
        <v>93</v>
      </c>
      <c r="AH1438" s="37" t="s">
        <v>111</v>
      </c>
      <c r="AI1438" s="37" t="s">
        <v>94</v>
      </c>
      <c r="AJ1438" s="61" t="s">
        <v>329</v>
      </c>
      <c r="AK1438" s="37"/>
      <c r="AL1438" s="44">
        <f t="shared" si="764"/>
        <v>0</v>
      </c>
      <c r="AM1438" s="44">
        <f t="shared" si="765"/>
        <v>0</v>
      </c>
      <c r="AN1438" s="44">
        <f t="shared" si="766"/>
        <v>36</v>
      </c>
      <c r="AO1438" s="44">
        <f t="shared" si="767"/>
        <v>0</v>
      </c>
      <c r="AP1438" s="44">
        <f t="shared" si="768"/>
        <v>0</v>
      </c>
      <c r="AQ1438" s="44">
        <f t="shared" si="769"/>
        <v>0</v>
      </c>
      <c r="AR1438" s="44">
        <f t="shared" si="770"/>
        <v>0</v>
      </c>
      <c r="AS1438" s="44">
        <f t="shared" si="771"/>
        <v>0</v>
      </c>
      <c r="AT1438" s="44">
        <f t="shared" si="772"/>
        <v>0</v>
      </c>
      <c r="AU1438" s="44">
        <f t="shared" si="773"/>
        <v>0</v>
      </c>
      <c r="AV1438" s="44">
        <f>IF(M1438="ПП",РПП*AA1438*(U1438/1.5),IF(M1438="ВП",ВПр*AA1438*(U1438/1.5),IF(M1438="РПА",РПА*AA1438*(U1438/1.5),IF(M1438="КПА",кпа*AA1438*(U1438/1.5),0))))</f>
        <v>0</v>
      </c>
      <c r="AW1438" s="44">
        <f t="shared" si="774"/>
        <v>0</v>
      </c>
      <c r="AX1438" s="44">
        <f t="shared" si="775"/>
        <v>0</v>
      </c>
      <c r="AY1438" s="44">
        <f t="shared" si="776"/>
        <v>0</v>
      </c>
      <c r="AZ1438" s="44">
        <f t="shared" si="777"/>
        <v>0</v>
      </c>
      <c r="BA1438" s="44">
        <f t="shared" si="788"/>
        <v>0</v>
      </c>
      <c r="BB1438" s="44">
        <f t="shared" si="778"/>
        <v>0</v>
      </c>
      <c r="BC1438" s="44">
        <f t="shared" si="779"/>
        <v>0</v>
      </c>
      <c r="BD1438" s="44">
        <f t="shared" si="780"/>
        <v>0</v>
      </c>
      <c r="BE1438" s="45">
        <f t="shared" si="781"/>
        <v>36</v>
      </c>
      <c r="BF1438" s="46"/>
      <c r="BG1438" s="47">
        <f t="shared" si="782"/>
        <v>0</v>
      </c>
      <c r="BH1438" s="47">
        <f t="shared" si="783"/>
        <v>0</v>
      </c>
      <c r="BI1438" s="47">
        <f t="shared" si="784"/>
        <v>0</v>
      </c>
      <c r="BJ1438" s="48">
        <f t="shared" si="785"/>
        <v>36</v>
      </c>
      <c r="BK1438" s="48">
        <f t="shared" si="786"/>
        <v>2</v>
      </c>
      <c r="BL1438" s="48">
        <f t="shared" si="787"/>
        <v>0</v>
      </c>
    </row>
    <row r="1439" spans="1:64" s="2" customFormat="1" ht="30" customHeight="1">
      <c r="A1439" s="29" t="str">
        <f t="shared" si="758"/>
        <v>Д</v>
      </c>
      <c r="B1439" s="29" t="str">
        <f t="shared" si="759"/>
        <v>Б</v>
      </c>
      <c r="C1439" s="59" t="s">
        <v>193</v>
      </c>
      <c r="D1439" s="31" t="str">
        <f t="shared" si="760"/>
        <v>'09.03.03</v>
      </c>
      <c r="E1439" s="32" t="str">
        <f t="shared" si="761"/>
        <v>Прикладная информатика</v>
      </c>
      <c r="F1439" s="33" t="s">
        <v>74</v>
      </c>
      <c r="G1439" s="33" t="s">
        <v>75</v>
      </c>
      <c r="H1439" s="34" t="s">
        <v>317</v>
      </c>
      <c r="I1439" s="34"/>
      <c r="J1439" s="35" t="s">
        <v>344</v>
      </c>
      <c r="K1439" s="36" t="s">
        <v>159</v>
      </c>
      <c r="L1439" s="36">
        <v>9</v>
      </c>
      <c r="M1439" s="37" t="s">
        <v>78</v>
      </c>
      <c r="N1439" s="36">
        <v>2</v>
      </c>
      <c r="O1439" s="36"/>
      <c r="P1439" s="36"/>
      <c r="Q1439" s="37"/>
      <c r="R1439" s="36"/>
      <c r="S1439" s="36"/>
      <c r="T1439" s="36"/>
      <c r="U1439" s="36"/>
      <c r="V1439" s="36"/>
      <c r="W1439" s="39" t="str">
        <f t="shared" si="762"/>
        <v>НПИбд</v>
      </c>
      <c r="X1439" s="36" t="s">
        <v>160</v>
      </c>
      <c r="Y1439" s="36">
        <v>2</v>
      </c>
      <c r="Z1439" s="36">
        <v>1</v>
      </c>
      <c r="AA1439" s="60">
        <f t="shared" si="763"/>
        <v>29</v>
      </c>
      <c r="AB1439" s="36">
        <v>21</v>
      </c>
      <c r="AC1439" s="36">
        <v>8</v>
      </c>
      <c r="AD1439" s="40">
        <f t="shared" si="754"/>
        <v>29</v>
      </c>
      <c r="AE1439" s="41">
        <f t="shared" si="755"/>
        <v>1</v>
      </c>
      <c r="AF1439" s="41">
        <f t="shared" si="756"/>
        <v>1</v>
      </c>
      <c r="AG1439" s="42" t="s">
        <v>93</v>
      </c>
      <c r="AH1439" s="37" t="s">
        <v>81</v>
      </c>
      <c r="AI1439" s="37" t="s">
        <v>94</v>
      </c>
      <c r="AJ1439" s="61" t="s">
        <v>341</v>
      </c>
      <c r="AK1439" s="37"/>
      <c r="AL1439" s="44">
        <f t="shared" si="764"/>
        <v>18</v>
      </c>
      <c r="AM1439" s="44">
        <f t="shared" si="765"/>
        <v>0</v>
      </c>
      <c r="AN1439" s="44">
        <f t="shared" si="766"/>
        <v>0</v>
      </c>
      <c r="AO1439" s="44">
        <f t="shared" si="767"/>
        <v>0</v>
      </c>
      <c r="AP1439" s="44">
        <f t="shared" si="768"/>
        <v>0</v>
      </c>
      <c r="AQ1439" s="44">
        <f t="shared" si="769"/>
        <v>0</v>
      </c>
      <c r="AR1439" s="44">
        <f t="shared" si="770"/>
        <v>0.9</v>
      </c>
      <c r="AS1439" s="44">
        <f t="shared" si="771"/>
        <v>0</v>
      </c>
      <c r="AT1439" s="44">
        <f t="shared" si="772"/>
        <v>0</v>
      </c>
      <c r="AU1439" s="44">
        <f t="shared" si="773"/>
        <v>0</v>
      </c>
      <c r="AV1439" s="44">
        <f>IF(M1439="ПП",РПП*AA1439*(U1439/1.5),IF(M1439="ВП",ВПр*AA1439*(U1439/1.5),IF(M1439="РПА",РПА*AA1439*(U1439/1.5),IF(M1439="КПА",кпа*AA1439*(U1439/1.5),0))))</f>
        <v>0</v>
      </c>
      <c r="AW1439" s="44">
        <f t="shared" si="774"/>
        <v>0</v>
      </c>
      <c r="AX1439" s="44">
        <f t="shared" si="775"/>
        <v>0</v>
      </c>
      <c r="AY1439" s="44">
        <f t="shared" si="776"/>
        <v>0</v>
      </c>
      <c r="AZ1439" s="44">
        <f t="shared" si="777"/>
        <v>0</v>
      </c>
      <c r="BA1439" s="44">
        <f t="shared" si="788"/>
        <v>0</v>
      </c>
      <c r="BB1439" s="44">
        <f t="shared" si="778"/>
        <v>0</v>
      </c>
      <c r="BC1439" s="44">
        <f t="shared" si="779"/>
        <v>0</v>
      </c>
      <c r="BD1439" s="44">
        <f t="shared" si="780"/>
        <v>0</v>
      </c>
      <c r="BE1439" s="45">
        <f t="shared" si="781"/>
        <v>18.899999999999999</v>
      </c>
      <c r="BF1439" s="46"/>
      <c r="BG1439" s="47">
        <f t="shared" si="782"/>
        <v>18</v>
      </c>
      <c r="BH1439" s="47">
        <f t="shared" si="783"/>
        <v>1</v>
      </c>
      <c r="BI1439" s="47">
        <f t="shared" si="784"/>
        <v>0.9</v>
      </c>
      <c r="BJ1439" s="48">
        <f t="shared" si="785"/>
        <v>0</v>
      </c>
      <c r="BK1439" s="48">
        <f t="shared" si="786"/>
        <v>0</v>
      </c>
      <c r="BL1439" s="48">
        <f t="shared" si="787"/>
        <v>0</v>
      </c>
    </row>
    <row r="1440" spans="1:64" s="2" customFormat="1" ht="30" customHeight="1">
      <c r="A1440" s="29" t="str">
        <f t="shared" si="758"/>
        <v>Д</v>
      </c>
      <c r="B1440" s="29" t="str">
        <f t="shared" si="759"/>
        <v>Б</v>
      </c>
      <c r="C1440" s="59" t="s">
        <v>193</v>
      </c>
      <c r="D1440" s="31" t="str">
        <f t="shared" si="760"/>
        <v>'09.03.03</v>
      </c>
      <c r="E1440" s="32" t="str">
        <f t="shared" si="761"/>
        <v>Прикладная информатика</v>
      </c>
      <c r="F1440" s="33" t="s">
        <v>74</v>
      </c>
      <c r="G1440" s="33" t="s">
        <v>75</v>
      </c>
      <c r="H1440" s="34" t="s">
        <v>317</v>
      </c>
      <c r="I1440" s="34"/>
      <c r="J1440" s="35" t="s">
        <v>344</v>
      </c>
      <c r="K1440" s="36" t="s">
        <v>159</v>
      </c>
      <c r="L1440" s="36">
        <v>9</v>
      </c>
      <c r="M1440" s="37" t="s">
        <v>108</v>
      </c>
      <c r="N1440" s="36"/>
      <c r="O1440" s="36">
        <v>4</v>
      </c>
      <c r="P1440" s="36"/>
      <c r="Q1440" s="37" t="s">
        <v>85</v>
      </c>
      <c r="R1440" s="36"/>
      <c r="S1440" s="36"/>
      <c r="T1440" s="36"/>
      <c r="U1440" s="36"/>
      <c r="V1440" s="36"/>
      <c r="W1440" s="39" t="str">
        <f t="shared" si="762"/>
        <v>НПИбд</v>
      </c>
      <c r="X1440" s="36" t="s">
        <v>160</v>
      </c>
      <c r="Y1440" s="36">
        <v>1</v>
      </c>
      <c r="Z1440" s="36">
        <v>1</v>
      </c>
      <c r="AA1440" s="60">
        <f t="shared" si="763"/>
        <v>15</v>
      </c>
      <c r="AB1440" s="49">
        <v>11</v>
      </c>
      <c r="AC1440" s="49">
        <v>4</v>
      </c>
      <c r="AD1440" s="40">
        <f t="shared" si="754"/>
        <v>12</v>
      </c>
      <c r="AE1440" s="41">
        <f t="shared" si="755"/>
        <v>1</v>
      </c>
      <c r="AF1440" s="41">
        <f t="shared" si="756"/>
        <v>1.25</v>
      </c>
      <c r="AG1440" s="42" t="s">
        <v>93</v>
      </c>
      <c r="AH1440" s="37" t="s">
        <v>81</v>
      </c>
      <c r="AI1440" s="37" t="s">
        <v>94</v>
      </c>
      <c r="AJ1440" s="61" t="s">
        <v>341</v>
      </c>
      <c r="AK1440" s="37"/>
      <c r="AL1440" s="44">
        <f t="shared" si="764"/>
        <v>0</v>
      </c>
      <c r="AM1440" s="44">
        <f t="shared" si="765"/>
        <v>0</v>
      </c>
      <c r="AN1440" s="44">
        <f t="shared" si="766"/>
        <v>36</v>
      </c>
      <c r="AO1440" s="44">
        <f t="shared" si="767"/>
        <v>0</v>
      </c>
      <c r="AP1440" s="44">
        <f t="shared" si="768"/>
        <v>7.5</v>
      </c>
      <c r="AQ1440" s="44">
        <f t="shared" si="769"/>
        <v>1</v>
      </c>
      <c r="AR1440" s="44">
        <f t="shared" si="770"/>
        <v>0</v>
      </c>
      <c r="AS1440" s="44">
        <f t="shared" si="771"/>
        <v>0</v>
      </c>
      <c r="AT1440" s="44">
        <f t="shared" si="772"/>
        <v>0</v>
      </c>
      <c r="AU1440" s="44">
        <f t="shared" si="773"/>
        <v>0</v>
      </c>
      <c r="AV1440" s="44">
        <f>IF(M1440="ПП",РПП*AA1440*(U1440/1.5),IF(M1440="ВП",ВПр*AA1440*(U1440/1.5),IF(M1440="РПА",РПА*AA1440*(U1440/1.5),IF(M1440="КПА",кпа*AA1440*(U1440/1.5),0))))</f>
        <v>0</v>
      </c>
      <c r="AW1440" s="44">
        <f t="shared" si="774"/>
        <v>0</v>
      </c>
      <c r="AX1440" s="44">
        <f t="shared" si="775"/>
        <v>0</v>
      </c>
      <c r="AY1440" s="44">
        <f t="shared" si="776"/>
        <v>0</v>
      </c>
      <c r="AZ1440" s="44">
        <f t="shared" si="777"/>
        <v>0</v>
      </c>
      <c r="BA1440" s="44">
        <f t="shared" si="788"/>
        <v>0</v>
      </c>
      <c r="BB1440" s="44">
        <f t="shared" si="778"/>
        <v>0</v>
      </c>
      <c r="BC1440" s="44">
        <f t="shared" si="779"/>
        <v>0</v>
      </c>
      <c r="BD1440" s="44">
        <f t="shared" si="780"/>
        <v>0</v>
      </c>
      <c r="BE1440" s="45">
        <f t="shared" si="781"/>
        <v>44.5</v>
      </c>
      <c r="BF1440" s="46"/>
      <c r="BG1440" s="47">
        <f t="shared" si="782"/>
        <v>36</v>
      </c>
      <c r="BH1440" s="47">
        <f t="shared" si="783"/>
        <v>2</v>
      </c>
      <c r="BI1440" s="47">
        <f t="shared" si="784"/>
        <v>8.5</v>
      </c>
      <c r="BJ1440" s="48">
        <f t="shared" si="785"/>
        <v>0</v>
      </c>
      <c r="BK1440" s="48">
        <f t="shared" si="786"/>
        <v>0</v>
      </c>
      <c r="BL1440" s="48">
        <f t="shared" si="787"/>
        <v>0</v>
      </c>
    </row>
    <row r="1441" spans="1:64" s="2" customFormat="1" ht="30" customHeight="1">
      <c r="A1441" s="29" t="str">
        <f t="shared" si="758"/>
        <v>Д</v>
      </c>
      <c r="B1441" s="29" t="str">
        <f t="shared" si="759"/>
        <v>Б</v>
      </c>
      <c r="C1441" s="59" t="s">
        <v>193</v>
      </c>
      <c r="D1441" s="31" t="str">
        <f t="shared" si="760"/>
        <v>'09.03.03</v>
      </c>
      <c r="E1441" s="32" t="str">
        <f t="shared" si="761"/>
        <v>Прикладная информатика</v>
      </c>
      <c r="F1441" s="33" t="s">
        <v>74</v>
      </c>
      <c r="G1441" s="33" t="s">
        <v>75</v>
      </c>
      <c r="H1441" s="34" t="s">
        <v>317</v>
      </c>
      <c r="I1441" s="34"/>
      <c r="J1441" s="35" t="s">
        <v>344</v>
      </c>
      <c r="K1441" s="36" t="s">
        <v>159</v>
      </c>
      <c r="L1441" s="36">
        <v>9</v>
      </c>
      <c r="M1441" s="37" t="s">
        <v>108</v>
      </c>
      <c r="N1441" s="36"/>
      <c r="O1441" s="36">
        <v>4</v>
      </c>
      <c r="P1441" s="36"/>
      <c r="Q1441" s="37" t="s">
        <v>85</v>
      </c>
      <c r="R1441" s="36"/>
      <c r="S1441" s="36"/>
      <c r="T1441" s="36"/>
      <c r="U1441" s="36"/>
      <c r="V1441" s="36"/>
      <c r="W1441" s="39" t="str">
        <f t="shared" si="762"/>
        <v>НПИбд</v>
      </c>
      <c r="X1441" s="36" t="s">
        <v>160</v>
      </c>
      <c r="Y1441" s="36">
        <v>1</v>
      </c>
      <c r="Z1441" s="36">
        <v>1</v>
      </c>
      <c r="AA1441" s="60">
        <f t="shared" si="763"/>
        <v>14</v>
      </c>
      <c r="AB1441" s="49">
        <v>10</v>
      </c>
      <c r="AC1441" s="49">
        <v>4</v>
      </c>
      <c r="AD1441" s="40">
        <f t="shared" si="754"/>
        <v>12</v>
      </c>
      <c r="AE1441" s="41">
        <f t="shared" si="755"/>
        <v>1</v>
      </c>
      <c r="AF1441" s="41">
        <f t="shared" si="756"/>
        <v>1.1666666666666667</v>
      </c>
      <c r="AG1441" s="42" t="s">
        <v>93</v>
      </c>
      <c r="AH1441" s="37" t="s">
        <v>81</v>
      </c>
      <c r="AI1441" s="37" t="s">
        <v>94</v>
      </c>
      <c r="AJ1441" s="61" t="s">
        <v>341</v>
      </c>
      <c r="AK1441" s="37"/>
      <c r="AL1441" s="44">
        <f t="shared" si="764"/>
        <v>0</v>
      </c>
      <c r="AM1441" s="44">
        <f t="shared" si="765"/>
        <v>0</v>
      </c>
      <c r="AN1441" s="44">
        <f t="shared" si="766"/>
        <v>36</v>
      </c>
      <c r="AO1441" s="44">
        <f t="shared" si="767"/>
        <v>0</v>
      </c>
      <c r="AP1441" s="44">
        <f t="shared" si="768"/>
        <v>7</v>
      </c>
      <c r="AQ1441" s="44">
        <f t="shared" si="769"/>
        <v>1</v>
      </c>
      <c r="AR1441" s="44">
        <f t="shared" si="770"/>
        <v>0</v>
      </c>
      <c r="AS1441" s="44">
        <f t="shared" si="771"/>
        <v>0</v>
      </c>
      <c r="AT1441" s="44">
        <f t="shared" si="772"/>
        <v>0</v>
      </c>
      <c r="AU1441" s="44">
        <f t="shared" si="773"/>
        <v>0</v>
      </c>
      <c r="AV1441" s="44">
        <f>IF(M1441="ПП",РПП*AA1441*(U1441/1.5),IF(M1441="ВП",ВПр*AA1441*(U1441/1.5),IF(M1441="РПА",РПА*AA1441*(U1441/1.5),IF(M1441="КПА",кпа*AA1441*(U1441/1.5),0))))</f>
        <v>0</v>
      </c>
      <c r="AW1441" s="44">
        <f t="shared" si="774"/>
        <v>0</v>
      </c>
      <c r="AX1441" s="44">
        <f t="shared" si="775"/>
        <v>0</v>
      </c>
      <c r="AY1441" s="44">
        <f t="shared" si="776"/>
        <v>0</v>
      </c>
      <c r="AZ1441" s="44">
        <f t="shared" si="777"/>
        <v>0</v>
      </c>
      <c r="BA1441" s="44">
        <f t="shared" si="788"/>
        <v>0</v>
      </c>
      <c r="BB1441" s="44">
        <f t="shared" si="778"/>
        <v>0</v>
      </c>
      <c r="BC1441" s="44">
        <f t="shared" si="779"/>
        <v>0</v>
      </c>
      <c r="BD1441" s="44">
        <f t="shared" si="780"/>
        <v>0</v>
      </c>
      <c r="BE1441" s="45">
        <f t="shared" si="781"/>
        <v>44</v>
      </c>
      <c r="BF1441" s="46"/>
      <c r="BG1441" s="47">
        <f t="shared" si="782"/>
        <v>36</v>
      </c>
      <c r="BH1441" s="47">
        <f t="shared" si="783"/>
        <v>2</v>
      </c>
      <c r="BI1441" s="47">
        <f t="shared" si="784"/>
        <v>8</v>
      </c>
      <c r="BJ1441" s="48">
        <f t="shared" si="785"/>
        <v>0</v>
      </c>
      <c r="BK1441" s="48">
        <f t="shared" si="786"/>
        <v>0</v>
      </c>
      <c r="BL1441" s="48">
        <f t="shared" si="787"/>
        <v>0</v>
      </c>
    </row>
    <row r="1442" spans="1:64" s="2" customFormat="1" ht="30" customHeight="1">
      <c r="A1442" s="29" t="str">
        <f t="shared" si="758"/>
        <v>Д</v>
      </c>
      <c r="B1442" s="29" t="str">
        <f t="shared" si="759"/>
        <v>Б</v>
      </c>
      <c r="C1442" s="59" t="s">
        <v>193</v>
      </c>
      <c r="D1442" s="31" t="str">
        <f t="shared" si="760"/>
        <v>'09.03.03</v>
      </c>
      <c r="E1442" s="32" t="str">
        <f t="shared" si="761"/>
        <v>Прикладная информатика</v>
      </c>
      <c r="F1442" s="33" t="s">
        <v>74</v>
      </c>
      <c r="G1442" s="33" t="s">
        <v>75</v>
      </c>
      <c r="H1442" s="34" t="s">
        <v>317</v>
      </c>
      <c r="I1442" s="34"/>
      <c r="J1442" s="35" t="s">
        <v>367</v>
      </c>
      <c r="K1442" s="36" t="s">
        <v>165</v>
      </c>
      <c r="L1442" s="36">
        <v>9</v>
      </c>
      <c r="M1442" s="37" t="s">
        <v>78</v>
      </c>
      <c r="N1442" s="36">
        <v>2</v>
      </c>
      <c r="O1442" s="36"/>
      <c r="P1442" s="36"/>
      <c r="Q1442" s="37" t="s">
        <v>91</v>
      </c>
      <c r="R1442" s="36"/>
      <c r="S1442" s="36"/>
      <c r="T1442" s="36"/>
      <c r="U1442" s="36"/>
      <c r="V1442" s="36"/>
      <c r="W1442" s="39" t="str">
        <f t="shared" si="762"/>
        <v>НПИбд</v>
      </c>
      <c r="X1442" s="36" t="s">
        <v>160</v>
      </c>
      <c r="Y1442" s="36">
        <v>2</v>
      </c>
      <c r="Z1442" s="36">
        <v>1</v>
      </c>
      <c r="AA1442" s="60">
        <f t="shared" si="763"/>
        <v>29</v>
      </c>
      <c r="AB1442" s="36">
        <v>21</v>
      </c>
      <c r="AC1442" s="36">
        <v>8</v>
      </c>
      <c r="AD1442" s="40">
        <f t="shared" si="754"/>
        <v>29</v>
      </c>
      <c r="AE1442" s="41">
        <f t="shared" si="755"/>
        <v>1</v>
      </c>
      <c r="AF1442" s="41">
        <f t="shared" si="756"/>
        <v>1</v>
      </c>
      <c r="AG1442" s="42" t="s">
        <v>93</v>
      </c>
      <c r="AH1442" s="37" t="s">
        <v>81</v>
      </c>
      <c r="AI1442" s="37" t="s">
        <v>94</v>
      </c>
      <c r="AJ1442" s="61" t="s">
        <v>327</v>
      </c>
      <c r="AK1442" s="37"/>
      <c r="AL1442" s="44">
        <f t="shared" si="764"/>
        <v>18</v>
      </c>
      <c r="AM1442" s="44">
        <f t="shared" si="765"/>
        <v>0</v>
      </c>
      <c r="AN1442" s="44">
        <f t="shared" si="766"/>
        <v>0</v>
      </c>
      <c r="AO1442" s="44">
        <f t="shared" si="767"/>
        <v>0</v>
      </c>
      <c r="AP1442" s="44">
        <f t="shared" si="768"/>
        <v>14.5</v>
      </c>
      <c r="AQ1442" s="44">
        <f t="shared" si="769"/>
        <v>1</v>
      </c>
      <c r="AR1442" s="44">
        <f t="shared" si="770"/>
        <v>0.9</v>
      </c>
      <c r="AS1442" s="44">
        <f t="shared" si="771"/>
        <v>0</v>
      </c>
      <c r="AT1442" s="44">
        <f t="shared" si="772"/>
        <v>0</v>
      </c>
      <c r="AU1442" s="44">
        <f t="shared" si="773"/>
        <v>0</v>
      </c>
      <c r="AV1442" s="44">
        <f>IF(M1442="ПП",РПП*AA1442*(U1442/1.5),IF(M1442="ВП",ВПр*AA1442*(U1442/1.5),IF(M1442="РПА",РПА*AA1442*(U1442/1.5),IF(M1442="КПА",кпа*AA1442*(U1442/1.5),0))))</f>
        <v>0</v>
      </c>
      <c r="AW1442" s="44">
        <f t="shared" si="774"/>
        <v>0</v>
      </c>
      <c r="AX1442" s="44">
        <f t="shared" si="775"/>
        <v>0</v>
      </c>
      <c r="AY1442" s="44">
        <f t="shared" si="776"/>
        <v>0</v>
      </c>
      <c r="AZ1442" s="44">
        <f t="shared" si="777"/>
        <v>0</v>
      </c>
      <c r="BA1442" s="44">
        <f t="shared" si="788"/>
        <v>0</v>
      </c>
      <c r="BB1442" s="44">
        <f t="shared" si="778"/>
        <v>0</v>
      </c>
      <c r="BC1442" s="44">
        <f t="shared" si="779"/>
        <v>0</v>
      </c>
      <c r="BD1442" s="44">
        <f t="shared" si="780"/>
        <v>0</v>
      </c>
      <c r="BE1442" s="45">
        <f t="shared" si="781"/>
        <v>34.4</v>
      </c>
      <c r="BF1442" s="46"/>
      <c r="BG1442" s="47">
        <f t="shared" si="782"/>
        <v>18</v>
      </c>
      <c r="BH1442" s="47">
        <f t="shared" si="783"/>
        <v>1</v>
      </c>
      <c r="BI1442" s="47">
        <f t="shared" si="784"/>
        <v>16.399999999999999</v>
      </c>
      <c r="BJ1442" s="48">
        <f t="shared" si="785"/>
        <v>0</v>
      </c>
      <c r="BK1442" s="48">
        <f t="shared" si="786"/>
        <v>0</v>
      </c>
      <c r="BL1442" s="48">
        <f t="shared" si="787"/>
        <v>0</v>
      </c>
    </row>
    <row r="1443" spans="1:64" s="2" customFormat="1" ht="30" customHeight="1">
      <c r="A1443" s="29" t="str">
        <f t="shared" si="758"/>
        <v>Д</v>
      </c>
      <c r="B1443" s="29" t="str">
        <f t="shared" si="759"/>
        <v>Б</v>
      </c>
      <c r="C1443" s="59" t="s">
        <v>193</v>
      </c>
      <c r="D1443" s="31" t="str">
        <f t="shared" si="760"/>
        <v>'09.03.03</v>
      </c>
      <c r="E1443" s="32" t="str">
        <f t="shared" si="761"/>
        <v>Прикладная информатика</v>
      </c>
      <c r="F1443" s="33" t="s">
        <v>74</v>
      </c>
      <c r="G1443" s="33" t="s">
        <v>75</v>
      </c>
      <c r="H1443" s="34" t="s">
        <v>317</v>
      </c>
      <c r="I1443" s="34"/>
      <c r="J1443" s="35" t="s">
        <v>367</v>
      </c>
      <c r="K1443" s="36" t="s">
        <v>165</v>
      </c>
      <c r="L1443" s="36">
        <v>9</v>
      </c>
      <c r="M1443" s="37" t="s">
        <v>108</v>
      </c>
      <c r="N1443" s="36"/>
      <c r="O1443" s="36">
        <v>4</v>
      </c>
      <c r="P1443" s="36"/>
      <c r="Q1443" s="37"/>
      <c r="R1443" s="36"/>
      <c r="S1443" s="36"/>
      <c r="T1443" s="36"/>
      <c r="U1443" s="36"/>
      <c r="V1443" s="36"/>
      <c r="W1443" s="39" t="str">
        <f t="shared" si="762"/>
        <v>НПИбд</v>
      </c>
      <c r="X1443" s="36" t="s">
        <v>160</v>
      </c>
      <c r="Y1443" s="36">
        <v>1</v>
      </c>
      <c r="Z1443" s="36">
        <v>1</v>
      </c>
      <c r="AA1443" s="60">
        <f t="shared" si="763"/>
        <v>15</v>
      </c>
      <c r="AB1443" s="49">
        <v>11</v>
      </c>
      <c r="AC1443" s="49">
        <v>4</v>
      </c>
      <c r="AD1443" s="40">
        <f t="shared" si="754"/>
        <v>12</v>
      </c>
      <c r="AE1443" s="41">
        <f t="shared" si="755"/>
        <v>1</v>
      </c>
      <c r="AF1443" s="41">
        <f t="shared" si="756"/>
        <v>1.25</v>
      </c>
      <c r="AG1443" s="42" t="s">
        <v>93</v>
      </c>
      <c r="AH1443" s="37" t="s">
        <v>139</v>
      </c>
      <c r="AI1443" s="37" t="s">
        <v>94</v>
      </c>
      <c r="AJ1443" s="61" t="s">
        <v>382</v>
      </c>
      <c r="AK1443" s="37"/>
      <c r="AL1443" s="44">
        <f t="shared" si="764"/>
        <v>0</v>
      </c>
      <c r="AM1443" s="44">
        <f t="shared" si="765"/>
        <v>0</v>
      </c>
      <c r="AN1443" s="44">
        <f t="shared" si="766"/>
        <v>36</v>
      </c>
      <c r="AO1443" s="44">
        <f t="shared" si="767"/>
        <v>0</v>
      </c>
      <c r="AP1443" s="44">
        <f t="shared" si="768"/>
        <v>0</v>
      </c>
      <c r="AQ1443" s="44">
        <f t="shared" si="769"/>
        <v>0</v>
      </c>
      <c r="AR1443" s="44">
        <f t="shared" si="770"/>
        <v>0</v>
      </c>
      <c r="AS1443" s="44">
        <f t="shared" si="771"/>
        <v>0</v>
      </c>
      <c r="AT1443" s="44">
        <f t="shared" si="772"/>
        <v>0</v>
      </c>
      <c r="AU1443" s="44">
        <f t="shared" si="773"/>
        <v>0</v>
      </c>
      <c r="AV1443" s="44">
        <f>IF(M1443="ПП",РПП*AA1443*(U1443/1.5),IF(M1443="ВП",ВПр*AA1443*(U1443/1.5),IF(M1443="РПА",РПА*AA1443*(U1443/1.5),IF(M1443="КПА",кпа*AA1443*(U1443/1.5),0))))</f>
        <v>0</v>
      </c>
      <c r="AW1443" s="44">
        <f t="shared" si="774"/>
        <v>0</v>
      </c>
      <c r="AX1443" s="44">
        <f t="shared" si="775"/>
        <v>0</v>
      </c>
      <c r="AY1443" s="44">
        <f t="shared" si="776"/>
        <v>0</v>
      </c>
      <c r="AZ1443" s="44">
        <f t="shared" si="777"/>
        <v>0</v>
      </c>
      <c r="BA1443" s="44">
        <f t="shared" si="788"/>
        <v>0</v>
      </c>
      <c r="BB1443" s="44">
        <f t="shared" si="778"/>
        <v>0</v>
      </c>
      <c r="BC1443" s="44">
        <f t="shared" si="779"/>
        <v>0</v>
      </c>
      <c r="BD1443" s="44">
        <f t="shared" si="780"/>
        <v>0</v>
      </c>
      <c r="BE1443" s="45">
        <f t="shared" si="781"/>
        <v>36</v>
      </c>
      <c r="BF1443" s="46"/>
      <c r="BG1443" s="47">
        <f t="shared" si="782"/>
        <v>36</v>
      </c>
      <c r="BH1443" s="47">
        <f t="shared" si="783"/>
        <v>2</v>
      </c>
      <c r="BI1443" s="47">
        <f t="shared" si="784"/>
        <v>0</v>
      </c>
      <c r="BJ1443" s="48">
        <f t="shared" si="785"/>
        <v>0</v>
      </c>
      <c r="BK1443" s="48">
        <f t="shared" si="786"/>
        <v>0</v>
      </c>
      <c r="BL1443" s="48">
        <f t="shared" si="787"/>
        <v>0</v>
      </c>
    </row>
    <row r="1444" spans="1:64" s="2" customFormat="1" ht="30" customHeight="1">
      <c r="A1444" s="29" t="str">
        <f t="shared" si="758"/>
        <v>Д</v>
      </c>
      <c r="B1444" s="29" t="str">
        <f t="shared" si="759"/>
        <v>Б</v>
      </c>
      <c r="C1444" s="59" t="s">
        <v>193</v>
      </c>
      <c r="D1444" s="31" t="str">
        <f t="shared" si="760"/>
        <v>'09.03.03</v>
      </c>
      <c r="E1444" s="32" t="str">
        <f t="shared" si="761"/>
        <v>Прикладная информатика</v>
      </c>
      <c r="F1444" s="33" t="s">
        <v>74</v>
      </c>
      <c r="G1444" s="33" t="s">
        <v>75</v>
      </c>
      <c r="H1444" s="34" t="s">
        <v>317</v>
      </c>
      <c r="I1444" s="34"/>
      <c r="J1444" s="35" t="s">
        <v>367</v>
      </c>
      <c r="K1444" s="36" t="s">
        <v>165</v>
      </c>
      <c r="L1444" s="36">
        <v>9</v>
      </c>
      <c r="M1444" s="37" t="s">
        <v>108</v>
      </c>
      <c r="N1444" s="36"/>
      <c r="O1444" s="36">
        <v>4</v>
      </c>
      <c r="P1444" s="36"/>
      <c r="Q1444" s="37"/>
      <c r="R1444" s="36"/>
      <c r="S1444" s="36"/>
      <c r="T1444" s="36"/>
      <c r="U1444" s="36"/>
      <c r="V1444" s="36"/>
      <c r="W1444" s="39" t="str">
        <f t="shared" si="762"/>
        <v>НПИбд</v>
      </c>
      <c r="X1444" s="36" t="s">
        <v>160</v>
      </c>
      <c r="Y1444" s="36">
        <v>1</v>
      </c>
      <c r="Z1444" s="36">
        <v>1</v>
      </c>
      <c r="AA1444" s="60">
        <f t="shared" si="763"/>
        <v>14</v>
      </c>
      <c r="AB1444" s="49">
        <v>10</v>
      </c>
      <c r="AC1444" s="49">
        <v>4</v>
      </c>
      <c r="AD1444" s="40">
        <f t="shared" si="754"/>
        <v>12</v>
      </c>
      <c r="AE1444" s="41">
        <f t="shared" si="755"/>
        <v>1</v>
      </c>
      <c r="AF1444" s="41">
        <f t="shared" si="756"/>
        <v>1.1666666666666667</v>
      </c>
      <c r="AG1444" s="42" t="s">
        <v>93</v>
      </c>
      <c r="AH1444" s="37" t="s">
        <v>139</v>
      </c>
      <c r="AI1444" s="37" t="s">
        <v>94</v>
      </c>
      <c r="AJ1444" s="61" t="s">
        <v>382</v>
      </c>
      <c r="AK1444" s="37"/>
      <c r="AL1444" s="44">
        <f t="shared" si="764"/>
        <v>0</v>
      </c>
      <c r="AM1444" s="44">
        <f t="shared" si="765"/>
        <v>0</v>
      </c>
      <c r="AN1444" s="44">
        <f t="shared" si="766"/>
        <v>36</v>
      </c>
      <c r="AO1444" s="44">
        <f t="shared" si="767"/>
        <v>0</v>
      </c>
      <c r="AP1444" s="44">
        <f t="shared" si="768"/>
        <v>0</v>
      </c>
      <c r="AQ1444" s="44">
        <f t="shared" si="769"/>
        <v>0</v>
      </c>
      <c r="AR1444" s="44">
        <f t="shared" si="770"/>
        <v>0</v>
      </c>
      <c r="AS1444" s="44">
        <f t="shared" si="771"/>
        <v>0</v>
      </c>
      <c r="AT1444" s="44">
        <f t="shared" si="772"/>
        <v>0</v>
      </c>
      <c r="AU1444" s="44">
        <f t="shared" si="773"/>
        <v>0</v>
      </c>
      <c r="AV1444" s="44">
        <f>IF(M1444="ПП",РПП*AA1444*(U1444/1.5),IF(M1444="ВП",ВПр*AA1444*(U1444/1.5),IF(M1444="РПА",РПА*AA1444*(U1444/1.5),IF(M1444="КПА",кпа*AA1444*(U1444/1.5),0))))</f>
        <v>0</v>
      </c>
      <c r="AW1444" s="44">
        <f t="shared" si="774"/>
        <v>0</v>
      </c>
      <c r="AX1444" s="44">
        <f t="shared" si="775"/>
        <v>0</v>
      </c>
      <c r="AY1444" s="44">
        <f t="shared" si="776"/>
        <v>0</v>
      </c>
      <c r="AZ1444" s="44">
        <f t="shared" si="777"/>
        <v>0</v>
      </c>
      <c r="BA1444" s="44">
        <f t="shared" si="788"/>
        <v>0</v>
      </c>
      <c r="BB1444" s="44">
        <f t="shared" si="778"/>
        <v>0</v>
      </c>
      <c r="BC1444" s="44">
        <f t="shared" si="779"/>
        <v>0</v>
      </c>
      <c r="BD1444" s="44">
        <f t="shared" si="780"/>
        <v>0</v>
      </c>
      <c r="BE1444" s="45">
        <f t="shared" si="781"/>
        <v>36</v>
      </c>
      <c r="BF1444" s="46"/>
      <c r="BG1444" s="47">
        <f t="shared" si="782"/>
        <v>36</v>
      </c>
      <c r="BH1444" s="47">
        <f t="shared" si="783"/>
        <v>2</v>
      </c>
      <c r="BI1444" s="47">
        <f t="shared" si="784"/>
        <v>0</v>
      </c>
      <c r="BJ1444" s="48">
        <f t="shared" si="785"/>
        <v>0</v>
      </c>
      <c r="BK1444" s="48">
        <f t="shared" si="786"/>
        <v>0</v>
      </c>
      <c r="BL1444" s="48">
        <f t="shared" si="787"/>
        <v>0</v>
      </c>
    </row>
    <row r="1445" spans="1:64" s="2" customFormat="1" ht="30" customHeight="1">
      <c r="A1445" s="29" t="str">
        <f t="shared" si="758"/>
        <v>Д</v>
      </c>
      <c r="B1445" s="29" t="str">
        <f t="shared" si="759"/>
        <v>Б</v>
      </c>
      <c r="C1445" s="59" t="s">
        <v>193</v>
      </c>
      <c r="D1445" s="31" t="str">
        <f t="shared" si="760"/>
        <v>'09.03.03</v>
      </c>
      <c r="E1445" s="32" t="str">
        <f t="shared" si="761"/>
        <v>Прикладная информатика</v>
      </c>
      <c r="F1445" s="33" t="s">
        <v>74</v>
      </c>
      <c r="G1445" s="33" t="s">
        <v>129</v>
      </c>
      <c r="H1445" s="34" t="s">
        <v>317</v>
      </c>
      <c r="I1445" s="34" t="s">
        <v>130</v>
      </c>
      <c r="J1445" s="62" t="s">
        <v>346</v>
      </c>
      <c r="K1445" s="36">
        <v>2</v>
      </c>
      <c r="L1445" s="36">
        <v>18</v>
      </c>
      <c r="M1445" s="37" t="s">
        <v>108</v>
      </c>
      <c r="N1445" s="36"/>
      <c r="O1445" s="36">
        <v>4</v>
      </c>
      <c r="P1445" s="36"/>
      <c r="Q1445" s="37" t="s">
        <v>85</v>
      </c>
      <c r="R1445" s="36"/>
      <c r="S1445" s="36"/>
      <c r="T1445" s="36"/>
      <c r="U1445" s="36"/>
      <c r="V1445" s="36"/>
      <c r="W1445" s="39" t="str">
        <f t="shared" si="762"/>
        <v>НПИбд</v>
      </c>
      <c r="X1445" s="36" t="s">
        <v>92</v>
      </c>
      <c r="Y1445" s="36">
        <v>1</v>
      </c>
      <c r="Z1445" s="36">
        <v>1</v>
      </c>
      <c r="AA1445" s="60">
        <f t="shared" si="763"/>
        <v>13</v>
      </c>
      <c r="AB1445" s="53">
        <v>10</v>
      </c>
      <c r="AC1445" s="53">
        <v>3</v>
      </c>
      <c r="AD1445" s="40">
        <f t="shared" si="754"/>
        <v>12</v>
      </c>
      <c r="AE1445" s="41">
        <f t="shared" si="755"/>
        <v>1</v>
      </c>
      <c r="AF1445" s="41">
        <f t="shared" si="756"/>
        <v>1.0833333333333333</v>
      </c>
      <c r="AG1445" s="42" t="s">
        <v>93</v>
      </c>
      <c r="AH1445" s="37" t="s">
        <v>81</v>
      </c>
      <c r="AI1445" s="37" t="s">
        <v>82</v>
      </c>
      <c r="AJ1445" s="61" t="s">
        <v>325</v>
      </c>
      <c r="AK1445" s="37"/>
      <c r="AL1445" s="44">
        <f t="shared" si="764"/>
        <v>0</v>
      </c>
      <c r="AM1445" s="44">
        <f t="shared" si="765"/>
        <v>0</v>
      </c>
      <c r="AN1445" s="44">
        <f t="shared" si="766"/>
        <v>72</v>
      </c>
      <c r="AO1445" s="44">
        <f t="shared" si="767"/>
        <v>4.29</v>
      </c>
      <c r="AP1445" s="44">
        <f t="shared" si="768"/>
        <v>6.5</v>
      </c>
      <c r="AQ1445" s="44">
        <f t="shared" si="769"/>
        <v>1</v>
      </c>
      <c r="AR1445" s="44">
        <f t="shared" si="770"/>
        <v>0</v>
      </c>
      <c r="AS1445" s="44">
        <f t="shared" si="771"/>
        <v>0</v>
      </c>
      <c r="AT1445" s="44">
        <f t="shared" si="772"/>
        <v>0</v>
      </c>
      <c r="AU1445" s="44">
        <f t="shared" si="773"/>
        <v>0</v>
      </c>
      <c r="AV1445" s="44">
        <f>IF(M1445="ПП",РПП*AA1445*(U1445/1.5),IF(M1445="ВП",ВПр*AA1445*(U1445/1.5),IF(M1445="РПА",РПА*AA1445*(U1445/1.5),IF(M1445="КПА",кпа*AA1445*(U1445/1.5),0))))</f>
        <v>0</v>
      </c>
      <c r="AW1445" s="44">
        <f t="shared" si="774"/>
        <v>0</v>
      </c>
      <c r="AX1445" s="44">
        <f t="shared" si="775"/>
        <v>0</v>
      </c>
      <c r="AY1445" s="44">
        <f t="shared" si="776"/>
        <v>0</v>
      </c>
      <c r="AZ1445" s="44">
        <f t="shared" si="777"/>
        <v>0</v>
      </c>
      <c r="BA1445" s="44">
        <f t="shared" si="788"/>
        <v>0</v>
      </c>
      <c r="BB1445" s="44">
        <f t="shared" si="778"/>
        <v>0</v>
      </c>
      <c r="BC1445" s="44">
        <f t="shared" si="779"/>
        <v>0</v>
      </c>
      <c r="BD1445" s="44">
        <f t="shared" si="780"/>
        <v>0</v>
      </c>
      <c r="BE1445" s="45">
        <f t="shared" si="781"/>
        <v>83.79</v>
      </c>
      <c r="BF1445" s="46"/>
      <c r="BG1445" s="47">
        <f t="shared" si="782"/>
        <v>0</v>
      </c>
      <c r="BH1445" s="47">
        <f t="shared" si="783"/>
        <v>0</v>
      </c>
      <c r="BI1445" s="47">
        <f t="shared" si="784"/>
        <v>0</v>
      </c>
      <c r="BJ1445" s="48">
        <f t="shared" si="785"/>
        <v>72</v>
      </c>
      <c r="BK1445" s="48">
        <f t="shared" si="786"/>
        <v>2</v>
      </c>
      <c r="BL1445" s="48">
        <f t="shared" si="787"/>
        <v>11.79</v>
      </c>
    </row>
    <row r="1446" spans="1:64" s="2" customFormat="1" ht="30" customHeight="1">
      <c r="A1446" s="29" t="str">
        <f t="shared" si="758"/>
        <v>Д</v>
      </c>
      <c r="B1446" s="29" t="str">
        <f t="shared" si="759"/>
        <v>Б</v>
      </c>
      <c r="C1446" s="59" t="s">
        <v>193</v>
      </c>
      <c r="D1446" s="31" t="str">
        <f t="shared" si="760"/>
        <v>'09.03.03</v>
      </c>
      <c r="E1446" s="32" t="str">
        <f t="shared" si="761"/>
        <v>Прикладная информатика</v>
      </c>
      <c r="F1446" s="33" t="s">
        <v>74</v>
      </c>
      <c r="G1446" s="33" t="s">
        <v>129</v>
      </c>
      <c r="H1446" s="34" t="s">
        <v>317</v>
      </c>
      <c r="I1446" s="34" t="s">
        <v>130</v>
      </c>
      <c r="J1446" s="62" t="s">
        <v>346</v>
      </c>
      <c r="K1446" s="36">
        <v>2</v>
      </c>
      <c r="L1446" s="36">
        <v>18</v>
      </c>
      <c r="M1446" s="37" t="s">
        <v>108</v>
      </c>
      <c r="N1446" s="36"/>
      <c r="O1446" s="36">
        <v>4</v>
      </c>
      <c r="P1446" s="36"/>
      <c r="Q1446" s="37" t="s">
        <v>85</v>
      </c>
      <c r="R1446" s="36"/>
      <c r="S1446" s="36"/>
      <c r="T1446" s="36"/>
      <c r="U1446" s="36"/>
      <c r="V1446" s="36"/>
      <c r="W1446" s="39" t="str">
        <f t="shared" si="762"/>
        <v>НПИбд</v>
      </c>
      <c r="X1446" s="36" t="s">
        <v>127</v>
      </c>
      <c r="Y1446" s="36">
        <v>1</v>
      </c>
      <c r="Z1446" s="36">
        <v>1</v>
      </c>
      <c r="AA1446" s="60">
        <f t="shared" si="763"/>
        <v>12</v>
      </c>
      <c r="AB1446" s="53">
        <v>10</v>
      </c>
      <c r="AC1446" s="53">
        <v>2</v>
      </c>
      <c r="AD1446" s="40">
        <f t="shared" si="754"/>
        <v>12</v>
      </c>
      <c r="AE1446" s="41">
        <f t="shared" si="755"/>
        <v>1</v>
      </c>
      <c r="AF1446" s="41">
        <f t="shared" si="756"/>
        <v>1</v>
      </c>
      <c r="AG1446" s="42" t="s">
        <v>93</v>
      </c>
      <c r="AH1446" s="37" t="s">
        <v>81</v>
      </c>
      <c r="AI1446" s="37" t="s">
        <v>82</v>
      </c>
      <c r="AJ1446" s="61" t="s">
        <v>325</v>
      </c>
      <c r="AK1446" s="37"/>
      <c r="AL1446" s="44">
        <f t="shared" si="764"/>
        <v>0</v>
      </c>
      <c r="AM1446" s="44">
        <f t="shared" si="765"/>
        <v>0</v>
      </c>
      <c r="AN1446" s="44">
        <f t="shared" si="766"/>
        <v>72</v>
      </c>
      <c r="AO1446" s="44">
        <f t="shared" si="767"/>
        <v>3.96</v>
      </c>
      <c r="AP1446" s="44">
        <f t="shared" si="768"/>
        <v>6</v>
      </c>
      <c r="AQ1446" s="44">
        <f t="shared" si="769"/>
        <v>1</v>
      </c>
      <c r="AR1446" s="44">
        <f t="shared" si="770"/>
        <v>0</v>
      </c>
      <c r="AS1446" s="44">
        <f t="shared" si="771"/>
        <v>0</v>
      </c>
      <c r="AT1446" s="44">
        <f t="shared" si="772"/>
        <v>0</v>
      </c>
      <c r="AU1446" s="44">
        <f t="shared" si="773"/>
        <v>0</v>
      </c>
      <c r="AV1446" s="44">
        <f>IF(M1446="ПП",РПП*AA1446*(U1446/1.5),IF(M1446="ВП",ВПр*AA1446*(U1446/1.5),IF(M1446="РПА",РПА*AA1446*(U1446/1.5),IF(M1446="КПА",кпа*AA1446*(U1446/1.5),0))))</f>
        <v>0</v>
      </c>
      <c r="AW1446" s="44">
        <f t="shared" si="774"/>
        <v>0</v>
      </c>
      <c r="AX1446" s="44">
        <f t="shared" si="775"/>
        <v>0</v>
      </c>
      <c r="AY1446" s="44">
        <f t="shared" si="776"/>
        <v>0</v>
      </c>
      <c r="AZ1446" s="44">
        <f t="shared" si="777"/>
        <v>0</v>
      </c>
      <c r="BA1446" s="44">
        <f t="shared" si="788"/>
        <v>0</v>
      </c>
      <c r="BB1446" s="44">
        <f t="shared" si="778"/>
        <v>0</v>
      </c>
      <c r="BC1446" s="44">
        <f t="shared" si="779"/>
        <v>0</v>
      </c>
      <c r="BD1446" s="44">
        <f t="shared" si="780"/>
        <v>0</v>
      </c>
      <c r="BE1446" s="45">
        <f t="shared" si="781"/>
        <v>82.96</v>
      </c>
      <c r="BF1446" s="46"/>
      <c r="BG1446" s="47">
        <f t="shared" si="782"/>
        <v>0</v>
      </c>
      <c r="BH1446" s="47">
        <f t="shared" si="783"/>
        <v>0</v>
      </c>
      <c r="BI1446" s="47">
        <f t="shared" si="784"/>
        <v>0</v>
      </c>
      <c r="BJ1446" s="48">
        <f t="shared" si="785"/>
        <v>72</v>
      </c>
      <c r="BK1446" s="48">
        <f t="shared" si="786"/>
        <v>2</v>
      </c>
      <c r="BL1446" s="48">
        <f t="shared" si="787"/>
        <v>10.96</v>
      </c>
    </row>
    <row r="1447" spans="1:64" s="2" customFormat="1" ht="30" customHeight="1">
      <c r="A1447" s="29" t="str">
        <f t="shared" si="758"/>
        <v>Д</v>
      </c>
      <c r="B1447" s="29" t="str">
        <f t="shared" si="759"/>
        <v>Б</v>
      </c>
      <c r="C1447" s="59" t="s">
        <v>193</v>
      </c>
      <c r="D1447" s="31" t="str">
        <f t="shared" si="760"/>
        <v>'09.03.03</v>
      </c>
      <c r="E1447" s="32" t="str">
        <f t="shared" si="761"/>
        <v>Прикладная информатика</v>
      </c>
      <c r="F1447" s="33" t="s">
        <v>74</v>
      </c>
      <c r="G1447" s="33" t="s">
        <v>129</v>
      </c>
      <c r="H1447" s="34" t="s">
        <v>317</v>
      </c>
      <c r="I1447" s="34" t="s">
        <v>201</v>
      </c>
      <c r="J1447" s="62" t="s">
        <v>336</v>
      </c>
      <c r="K1447" s="36" t="s">
        <v>77</v>
      </c>
      <c r="L1447" s="36">
        <v>9</v>
      </c>
      <c r="M1447" s="37" t="s">
        <v>78</v>
      </c>
      <c r="N1447" s="36">
        <v>2</v>
      </c>
      <c r="O1447" s="36"/>
      <c r="P1447" s="36"/>
      <c r="Q1447" s="37"/>
      <c r="R1447" s="36"/>
      <c r="S1447" s="36"/>
      <c r="T1447" s="36"/>
      <c r="U1447" s="36"/>
      <c r="V1447" s="36"/>
      <c r="W1447" s="39" t="str">
        <f t="shared" si="762"/>
        <v>НПИбд</v>
      </c>
      <c r="X1447" s="36" t="s">
        <v>331</v>
      </c>
      <c r="Y1447" s="36">
        <v>1</v>
      </c>
      <c r="Z1447" s="36">
        <v>1</v>
      </c>
      <c r="AA1447" s="60">
        <f t="shared" si="763"/>
        <v>17</v>
      </c>
      <c r="AB1447" s="54">
        <v>13</v>
      </c>
      <c r="AC1447" s="54">
        <v>4</v>
      </c>
      <c r="AD1447" s="40">
        <f t="shared" si="754"/>
        <v>17</v>
      </c>
      <c r="AE1447" s="41">
        <f t="shared" si="755"/>
        <v>1</v>
      </c>
      <c r="AF1447" s="41">
        <f t="shared" si="756"/>
        <v>1</v>
      </c>
      <c r="AG1447" s="42" t="s">
        <v>93</v>
      </c>
      <c r="AH1447" s="37" t="s">
        <v>100</v>
      </c>
      <c r="AI1447" s="37" t="s">
        <v>82</v>
      </c>
      <c r="AJ1447" s="61" t="s">
        <v>337</v>
      </c>
      <c r="AK1447" s="37"/>
      <c r="AL1447" s="44">
        <f t="shared" si="764"/>
        <v>18</v>
      </c>
      <c r="AM1447" s="44">
        <f t="shared" si="765"/>
        <v>0</v>
      </c>
      <c r="AN1447" s="44">
        <f t="shared" si="766"/>
        <v>0</v>
      </c>
      <c r="AO1447" s="44">
        <f t="shared" si="767"/>
        <v>0</v>
      </c>
      <c r="AP1447" s="44">
        <f t="shared" si="768"/>
        <v>0</v>
      </c>
      <c r="AQ1447" s="44">
        <f t="shared" si="769"/>
        <v>0</v>
      </c>
      <c r="AR1447" s="44">
        <f t="shared" si="770"/>
        <v>0.9</v>
      </c>
      <c r="AS1447" s="44">
        <f t="shared" si="771"/>
        <v>0</v>
      </c>
      <c r="AT1447" s="44">
        <f t="shared" si="772"/>
        <v>0</v>
      </c>
      <c r="AU1447" s="44">
        <f t="shared" si="773"/>
        <v>0</v>
      </c>
      <c r="AV1447" s="44">
        <f>IF(M1447="ПП",РПП*AA1447*(U1447/1.5),IF(M1447="ВП",ВПр*AA1447*(U1447/1.5),IF(M1447="РПА",РПА*AA1447*(U1447/1.5),IF(M1447="КПА",кпа*AA1447*(U1447/1.5),0))))</f>
        <v>0</v>
      </c>
      <c r="AW1447" s="44">
        <f t="shared" si="774"/>
        <v>0</v>
      </c>
      <c r="AX1447" s="44">
        <f t="shared" si="775"/>
        <v>0</v>
      </c>
      <c r="AY1447" s="44">
        <f t="shared" si="776"/>
        <v>0</v>
      </c>
      <c r="AZ1447" s="44">
        <f t="shared" si="777"/>
        <v>0</v>
      </c>
      <c r="BA1447" s="44">
        <f t="shared" si="788"/>
        <v>0</v>
      </c>
      <c r="BB1447" s="44">
        <f t="shared" si="778"/>
        <v>0</v>
      </c>
      <c r="BC1447" s="44">
        <f t="shared" si="779"/>
        <v>0</v>
      </c>
      <c r="BD1447" s="44">
        <f t="shared" si="780"/>
        <v>0</v>
      </c>
      <c r="BE1447" s="45">
        <f t="shared" si="781"/>
        <v>18.899999999999999</v>
      </c>
      <c r="BF1447" s="46"/>
      <c r="BG1447" s="47">
        <f t="shared" si="782"/>
        <v>18</v>
      </c>
      <c r="BH1447" s="47">
        <f t="shared" si="783"/>
        <v>1</v>
      </c>
      <c r="BI1447" s="47">
        <f t="shared" si="784"/>
        <v>0.9</v>
      </c>
      <c r="BJ1447" s="48">
        <f t="shared" si="785"/>
        <v>0</v>
      </c>
      <c r="BK1447" s="48">
        <f t="shared" si="786"/>
        <v>0</v>
      </c>
      <c r="BL1447" s="48">
        <f t="shared" si="787"/>
        <v>0</v>
      </c>
    </row>
    <row r="1448" spans="1:64" s="2" customFormat="1" ht="30" customHeight="1">
      <c r="A1448" s="29" t="str">
        <f t="shared" si="758"/>
        <v>Д</v>
      </c>
      <c r="B1448" s="29" t="str">
        <f t="shared" si="759"/>
        <v>Б</v>
      </c>
      <c r="C1448" s="59" t="s">
        <v>193</v>
      </c>
      <c r="D1448" s="31" t="str">
        <f t="shared" si="760"/>
        <v>'09.03.03</v>
      </c>
      <c r="E1448" s="32" t="str">
        <f t="shared" si="761"/>
        <v>Прикладная информатика</v>
      </c>
      <c r="F1448" s="33" t="s">
        <v>74</v>
      </c>
      <c r="G1448" s="33" t="s">
        <v>129</v>
      </c>
      <c r="H1448" s="34" t="s">
        <v>317</v>
      </c>
      <c r="I1448" s="34" t="s">
        <v>201</v>
      </c>
      <c r="J1448" s="62" t="s">
        <v>336</v>
      </c>
      <c r="K1448" s="36" t="s">
        <v>77</v>
      </c>
      <c r="L1448" s="36">
        <v>9</v>
      </c>
      <c r="M1448" s="37" t="s">
        <v>108</v>
      </c>
      <c r="N1448" s="36"/>
      <c r="O1448" s="36">
        <v>2</v>
      </c>
      <c r="P1448" s="36"/>
      <c r="Q1448" s="37" t="s">
        <v>85</v>
      </c>
      <c r="R1448" s="36"/>
      <c r="S1448" s="36"/>
      <c r="T1448" s="36"/>
      <c r="U1448" s="36"/>
      <c r="V1448" s="36"/>
      <c r="W1448" s="39" t="str">
        <f t="shared" si="762"/>
        <v>НПИбд</v>
      </c>
      <c r="X1448" s="36" t="s">
        <v>331</v>
      </c>
      <c r="Y1448" s="36">
        <v>1</v>
      </c>
      <c r="Z1448" s="36">
        <v>1</v>
      </c>
      <c r="AA1448" s="60">
        <f t="shared" si="763"/>
        <v>17</v>
      </c>
      <c r="AB1448" s="53">
        <v>13</v>
      </c>
      <c r="AC1448" s="53">
        <v>4</v>
      </c>
      <c r="AD1448" s="40">
        <f t="shared" si="754"/>
        <v>12</v>
      </c>
      <c r="AE1448" s="41">
        <f t="shared" si="755"/>
        <v>1</v>
      </c>
      <c r="AF1448" s="41">
        <f t="shared" si="756"/>
        <v>1.4166666666666667</v>
      </c>
      <c r="AG1448" s="42" t="s">
        <v>93</v>
      </c>
      <c r="AH1448" s="37" t="s">
        <v>100</v>
      </c>
      <c r="AI1448" s="37" t="s">
        <v>82</v>
      </c>
      <c r="AJ1448" s="61" t="s">
        <v>337</v>
      </c>
      <c r="AK1448" s="37"/>
      <c r="AL1448" s="44">
        <f t="shared" si="764"/>
        <v>0</v>
      </c>
      <c r="AM1448" s="44">
        <f t="shared" si="765"/>
        <v>0</v>
      </c>
      <c r="AN1448" s="44">
        <f t="shared" si="766"/>
        <v>18</v>
      </c>
      <c r="AO1448" s="44">
        <f t="shared" si="767"/>
        <v>0</v>
      </c>
      <c r="AP1448" s="44">
        <f t="shared" si="768"/>
        <v>8.5</v>
      </c>
      <c r="AQ1448" s="44">
        <f t="shared" si="769"/>
        <v>1</v>
      </c>
      <c r="AR1448" s="44">
        <f t="shared" si="770"/>
        <v>0</v>
      </c>
      <c r="AS1448" s="44">
        <f t="shared" si="771"/>
        <v>0</v>
      </c>
      <c r="AT1448" s="44">
        <f t="shared" si="772"/>
        <v>0</v>
      </c>
      <c r="AU1448" s="44">
        <f t="shared" si="773"/>
        <v>0</v>
      </c>
      <c r="AV1448" s="44">
        <f>IF(M1448="ПП",РПП*AA1448*(U1448/1.5),IF(M1448="ВП",ВПр*AA1448*(U1448/1.5),IF(M1448="РПА",РПА*AA1448*(U1448/1.5),IF(M1448="КПА",кпа*AA1448*(U1448/1.5),0))))</f>
        <v>0</v>
      </c>
      <c r="AW1448" s="44">
        <f t="shared" si="774"/>
        <v>0</v>
      </c>
      <c r="AX1448" s="44">
        <f t="shared" si="775"/>
        <v>0</v>
      </c>
      <c r="AY1448" s="44">
        <f t="shared" si="776"/>
        <v>0</v>
      </c>
      <c r="AZ1448" s="44">
        <f t="shared" si="777"/>
        <v>0</v>
      </c>
      <c r="BA1448" s="44">
        <f t="shared" si="788"/>
        <v>0</v>
      </c>
      <c r="BB1448" s="44">
        <f t="shared" si="778"/>
        <v>0</v>
      </c>
      <c r="BC1448" s="44">
        <f t="shared" si="779"/>
        <v>0</v>
      </c>
      <c r="BD1448" s="44">
        <f t="shared" si="780"/>
        <v>0</v>
      </c>
      <c r="BE1448" s="45">
        <f t="shared" si="781"/>
        <v>27.5</v>
      </c>
      <c r="BF1448" s="46"/>
      <c r="BG1448" s="47">
        <f t="shared" si="782"/>
        <v>18</v>
      </c>
      <c r="BH1448" s="47">
        <f t="shared" si="783"/>
        <v>1</v>
      </c>
      <c r="BI1448" s="47">
        <f t="shared" si="784"/>
        <v>9.5</v>
      </c>
      <c r="BJ1448" s="48">
        <f t="shared" si="785"/>
        <v>0</v>
      </c>
      <c r="BK1448" s="48">
        <f t="shared" si="786"/>
        <v>0</v>
      </c>
      <c r="BL1448" s="48">
        <f t="shared" si="787"/>
        <v>0</v>
      </c>
    </row>
    <row r="1449" spans="1:64" s="2" customFormat="1" ht="30" customHeight="1">
      <c r="A1449" s="29" t="str">
        <f t="shared" si="758"/>
        <v>Д</v>
      </c>
      <c r="B1449" s="29" t="str">
        <f t="shared" si="759"/>
        <v>Б</v>
      </c>
      <c r="C1449" s="59" t="s">
        <v>193</v>
      </c>
      <c r="D1449" s="31" t="str">
        <f t="shared" si="760"/>
        <v>'09.03.03</v>
      </c>
      <c r="E1449" s="32" t="str">
        <f t="shared" si="761"/>
        <v>Прикладная информатика</v>
      </c>
      <c r="F1449" s="33" t="s">
        <v>74</v>
      </c>
      <c r="G1449" s="33" t="s">
        <v>129</v>
      </c>
      <c r="H1449" s="34" t="s">
        <v>317</v>
      </c>
      <c r="I1449" s="34" t="s">
        <v>201</v>
      </c>
      <c r="J1449" s="62" t="s">
        <v>336</v>
      </c>
      <c r="K1449" s="36" t="s">
        <v>77</v>
      </c>
      <c r="L1449" s="36">
        <v>9</v>
      </c>
      <c r="M1449" s="37" t="s">
        <v>108</v>
      </c>
      <c r="N1449" s="36"/>
      <c r="O1449" s="36">
        <v>2</v>
      </c>
      <c r="P1449" s="36"/>
      <c r="Q1449" s="37" t="s">
        <v>85</v>
      </c>
      <c r="R1449" s="36"/>
      <c r="S1449" s="36"/>
      <c r="T1449" s="36"/>
      <c r="U1449" s="36"/>
      <c r="V1449" s="36"/>
      <c r="W1449" s="39" t="str">
        <f t="shared" si="762"/>
        <v>НПИбд</v>
      </c>
      <c r="X1449" s="36"/>
      <c r="Y1449" s="36"/>
      <c r="Z1449" s="36"/>
      <c r="AA1449" s="60">
        <f t="shared" si="763"/>
        <v>0</v>
      </c>
      <c r="AB1449" s="36"/>
      <c r="AC1449" s="36"/>
      <c r="AD1449" s="40">
        <f t="shared" si="754"/>
        <v>12</v>
      </c>
      <c r="AE1449" s="41">
        <f t="shared" si="755"/>
        <v>0</v>
      </c>
      <c r="AF1449" s="41">
        <f t="shared" si="756"/>
        <v>0</v>
      </c>
      <c r="AG1449" s="42" t="s">
        <v>93</v>
      </c>
      <c r="AH1449" s="37" t="s">
        <v>100</v>
      </c>
      <c r="AI1449" s="37" t="s">
        <v>82</v>
      </c>
      <c r="AJ1449" s="61" t="s">
        <v>337</v>
      </c>
      <c r="AK1449" s="37"/>
      <c r="AL1449" s="44">
        <f t="shared" si="764"/>
        <v>0</v>
      </c>
      <c r="AM1449" s="44">
        <f t="shared" si="765"/>
        <v>0</v>
      </c>
      <c r="AN1449" s="44">
        <f t="shared" si="766"/>
        <v>0</v>
      </c>
      <c r="AO1449" s="44">
        <f t="shared" si="767"/>
        <v>0</v>
      </c>
      <c r="AP1449" s="44">
        <f t="shared" si="768"/>
        <v>0</v>
      </c>
      <c r="AQ1449" s="44">
        <f t="shared" si="769"/>
        <v>0</v>
      </c>
      <c r="AR1449" s="44">
        <f t="shared" si="770"/>
        <v>0</v>
      </c>
      <c r="AS1449" s="44">
        <f t="shared" si="771"/>
        <v>0</v>
      </c>
      <c r="AT1449" s="44">
        <f t="shared" si="772"/>
        <v>0</v>
      </c>
      <c r="AU1449" s="44">
        <f t="shared" si="773"/>
        <v>0</v>
      </c>
      <c r="AV1449" s="44">
        <f>IF(M1449="ПП",РПП*AA1449*(U1449/1.5),IF(M1449="ВП",ВПр*AA1449*(U1449/1.5),IF(M1449="РПА",РПА*AA1449*(U1449/1.5),IF(M1449="КПА",кпа*AA1449*(U1449/1.5),0))))</f>
        <v>0</v>
      </c>
      <c r="AW1449" s="44">
        <f t="shared" si="774"/>
        <v>0</v>
      </c>
      <c r="AX1449" s="44">
        <f t="shared" si="775"/>
        <v>0</v>
      </c>
      <c r="AY1449" s="44">
        <f t="shared" si="776"/>
        <v>0</v>
      </c>
      <c r="AZ1449" s="44">
        <f t="shared" si="777"/>
        <v>0</v>
      </c>
      <c r="BA1449" s="44">
        <f t="shared" si="788"/>
        <v>0</v>
      </c>
      <c r="BB1449" s="44">
        <f t="shared" si="778"/>
        <v>0</v>
      </c>
      <c r="BC1449" s="44">
        <f t="shared" si="779"/>
        <v>0</v>
      </c>
      <c r="BD1449" s="44">
        <f t="shared" si="780"/>
        <v>0</v>
      </c>
      <c r="BE1449" s="45">
        <f t="shared" si="781"/>
        <v>0</v>
      </c>
      <c r="BF1449" s="46"/>
      <c r="BG1449" s="47">
        <f t="shared" si="782"/>
        <v>0</v>
      </c>
      <c r="BH1449" s="47">
        <f t="shared" si="783"/>
        <v>0</v>
      </c>
      <c r="BI1449" s="47">
        <f t="shared" si="784"/>
        <v>0</v>
      </c>
      <c r="BJ1449" s="48">
        <f t="shared" si="785"/>
        <v>0</v>
      </c>
      <c r="BK1449" s="48">
        <f t="shared" si="786"/>
        <v>0</v>
      </c>
      <c r="BL1449" s="48">
        <f t="shared" si="787"/>
        <v>0</v>
      </c>
    </row>
    <row r="1450" spans="1:64" s="2" customFormat="1" ht="30" customHeight="1">
      <c r="A1450" s="29" t="str">
        <f t="shared" si="758"/>
        <v>Д</v>
      </c>
      <c r="B1450" s="29" t="str">
        <f t="shared" si="759"/>
        <v>Б</v>
      </c>
      <c r="C1450" s="59" t="s">
        <v>193</v>
      </c>
      <c r="D1450" s="31" t="str">
        <f t="shared" si="760"/>
        <v>'09.03.03</v>
      </c>
      <c r="E1450" s="32" t="str">
        <f t="shared" si="761"/>
        <v>Прикладная информатика</v>
      </c>
      <c r="F1450" s="33" t="s">
        <v>74</v>
      </c>
      <c r="G1450" s="33" t="s">
        <v>129</v>
      </c>
      <c r="H1450" s="34" t="s">
        <v>317</v>
      </c>
      <c r="I1450" s="34" t="s">
        <v>201</v>
      </c>
      <c r="J1450" s="62" t="s">
        <v>369</v>
      </c>
      <c r="K1450" s="36" t="s">
        <v>142</v>
      </c>
      <c r="L1450" s="36">
        <v>9</v>
      </c>
      <c r="M1450" s="37" t="s">
        <v>78</v>
      </c>
      <c r="N1450" s="36">
        <v>2</v>
      </c>
      <c r="O1450" s="36"/>
      <c r="P1450" s="36"/>
      <c r="Q1450" s="37"/>
      <c r="R1450" s="36"/>
      <c r="S1450" s="36"/>
      <c r="T1450" s="36"/>
      <c r="U1450" s="36"/>
      <c r="V1450" s="36"/>
      <c r="W1450" s="39" t="str">
        <f t="shared" si="762"/>
        <v>НПИбд</v>
      </c>
      <c r="X1450" s="36" t="s">
        <v>331</v>
      </c>
      <c r="Y1450" s="36">
        <v>1</v>
      </c>
      <c r="Z1450" s="36">
        <v>1</v>
      </c>
      <c r="AA1450" s="60">
        <f t="shared" si="763"/>
        <v>17</v>
      </c>
      <c r="AB1450" s="54">
        <v>13</v>
      </c>
      <c r="AC1450" s="54">
        <v>4</v>
      </c>
      <c r="AD1450" s="40">
        <f t="shared" si="754"/>
        <v>17</v>
      </c>
      <c r="AE1450" s="41">
        <f t="shared" si="755"/>
        <v>1</v>
      </c>
      <c r="AF1450" s="41">
        <f t="shared" si="756"/>
        <v>1</v>
      </c>
      <c r="AG1450" s="42" t="s">
        <v>93</v>
      </c>
      <c r="AH1450" s="37" t="s">
        <v>81</v>
      </c>
      <c r="AI1450" s="37" t="s">
        <v>82</v>
      </c>
      <c r="AJ1450" s="61" t="s">
        <v>350</v>
      </c>
      <c r="AK1450" s="37"/>
      <c r="AL1450" s="44">
        <f t="shared" si="764"/>
        <v>18</v>
      </c>
      <c r="AM1450" s="44">
        <f t="shared" si="765"/>
        <v>0</v>
      </c>
      <c r="AN1450" s="44">
        <f t="shared" si="766"/>
        <v>0</v>
      </c>
      <c r="AO1450" s="44">
        <f t="shared" si="767"/>
        <v>0</v>
      </c>
      <c r="AP1450" s="44">
        <f t="shared" si="768"/>
        <v>0</v>
      </c>
      <c r="AQ1450" s="44">
        <f t="shared" si="769"/>
        <v>0</v>
      </c>
      <c r="AR1450" s="44">
        <f t="shared" si="770"/>
        <v>0.9</v>
      </c>
      <c r="AS1450" s="44">
        <f t="shared" si="771"/>
        <v>0</v>
      </c>
      <c r="AT1450" s="44">
        <f t="shared" si="772"/>
        <v>0</v>
      </c>
      <c r="AU1450" s="44">
        <f t="shared" si="773"/>
        <v>0</v>
      </c>
      <c r="AV1450" s="44">
        <f>IF(M1450="ПП",РПП*AA1450*(U1450/1.5),IF(M1450="ВП",ВПр*AA1450*(U1450/1.5),IF(M1450="РПА",РПА*AA1450*(U1450/1.5),IF(M1450="КПА",кпа*AA1450*(U1450/1.5),0))))</f>
        <v>0</v>
      </c>
      <c r="AW1450" s="44">
        <f t="shared" si="774"/>
        <v>0</v>
      </c>
      <c r="AX1450" s="44">
        <f t="shared" si="775"/>
        <v>0</v>
      </c>
      <c r="AY1450" s="44">
        <f t="shared" si="776"/>
        <v>0</v>
      </c>
      <c r="AZ1450" s="44">
        <f t="shared" si="777"/>
        <v>0</v>
      </c>
      <c r="BA1450" s="44">
        <f t="shared" si="788"/>
        <v>0</v>
      </c>
      <c r="BB1450" s="44">
        <f t="shared" si="778"/>
        <v>0</v>
      </c>
      <c r="BC1450" s="44">
        <f t="shared" si="779"/>
        <v>0</v>
      </c>
      <c r="BD1450" s="44">
        <f t="shared" si="780"/>
        <v>0</v>
      </c>
      <c r="BE1450" s="45">
        <f t="shared" si="781"/>
        <v>18.899999999999999</v>
      </c>
      <c r="BF1450" s="46"/>
      <c r="BG1450" s="47">
        <f t="shared" si="782"/>
        <v>18</v>
      </c>
      <c r="BH1450" s="47">
        <f t="shared" si="783"/>
        <v>1</v>
      </c>
      <c r="BI1450" s="47">
        <f t="shared" si="784"/>
        <v>0.9</v>
      </c>
      <c r="BJ1450" s="48">
        <f t="shared" si="785"/>
        <v>0</v>
      </c>
      <c r="BK1450" s="48">
        <f t="shared" si="786"/>
        <v>0</v>
      </c>
      <c r="BL1450" s="48">
        <f t="shared" si="787"/>
        <v>0</v>
      </c>
    </row>
    <row r="1451" spans="1:64" s="2" customFormat="1" ht="30" customHeight="1">
      <c r="A1451" s="29" t="str">
        <f t="shared" si="758"/>
        <v>Д</v>
      </c>
      <c r="B1451" s="29" t="str">
        <f t="shared" si="759"/>
        <v>Б</v>
      </c>
      <c r="C1451" s="59" t="s">
        <v>193</v>
      </c>
      <c r="D1451" s="31" t="str">
        <f t="shared" si="760"/>
        <v>'09.03.03</v>
      </c>
      <c r="E1451" s="32" t="str">
        <f t="shared" si="761"/>
        <v>Прикладная информатика</v>
      </c>
      <c r="F1451" s="33" t="s">
        <v>74</v>
      </c>
      <c r="G1451" s="33" t="s">
        <v>129</v>
      </c>
      <c r="H1451" s="34" t="s">
        <v>317</v>
      </c>
      <c r="I1451" s="34" t="s">
        <v>201</v>
      </c>
      <c r="J1451" s="62" t="s">
        <v>369</v>
      </c>
      <c r="K1451" s="36" t="s">
        <v>142</v>
      </c>
      <c r="L1451" s="36">
        <v>9</v>
      </c>
      <c r="M1451" s="37" t="s">
        <v>84</v>
      </c>
      <c r="N1451" s="36"/>
      <c r="O1451" s="36"/>
      <c r="P1451" s="36">
        <v>4</v>
      </c>
      <c r="Q1451" s="37" t="s">
        <v>85</v>
      </c>
      <c r="R1451" s="36"/>
      <c r="S1451" s="36"/>
      <c r="T1451" s="36"/>
      <c r="U1451" s="36"/>
      <c r="V1451" s="36"/>
      <c r="W1451" s="39" t="str">
        <f t="shared" si="762"/>
        <v>НПИбд</v>
      </c>
      <c r="X1451" s="36" t="s">
        <v>331</v>
      </c>
      <c r="Y1451" s="36">
        <v>1</v>
      </c>
      <c r="Z1451" s="36">
        <v>1</v>
      </c>
      <c r="AA1451" s="60">
        <f t="shared" si="763"/>
        <v>17</v>
      </c>
      <c r="AB1451" s="53">
        <v>13</v>
      </c>
      <c r="AC1451" s="53">
        <v>4</v>
      </c>
      <c r="AD1451" s="40">
        <f t="shared" ref="AD1451:AD1514" si="789">IF(M1451="сп",6,IF(M1451="клн",8,IF(OR(M1451="лаб",M1451="ия"),12,IF(OR(M1451="пр",M1451="ТЕСТ"),IF(OR(B1451="Б",B1451="С"),24,12),IF(M1451="лек",AA1451,1)))))</f>
        <v>24</v>
      </c>
      <c r="AE1451" s="41">
        <f t="shared" ref="AE1451:AE1514" si="790">IF(AF1451&gt;1,1,AF1451)</f>
        <v>0.70833333333333337</v>
      </c>
      <c r="AF1451" s="41">
        <f t="shared" ref="AF1451:AF1514" si="791">AA1451/AD1451</f>
        <v>0.70833333333333337</v>
      </c>
      <c r="AG1451" s="42" t="s">
        <v>93</v>
      </c>
      <c r="AH1451" s="37" t="s">
        <v>81</v>
      </c>
      <c r="AI1451" s="37" t="s">
        <v>82</v>
      </c>
      <c r="AJ1451" s="61" t="s">
        <v>350</v>
      </c>
      <c r="AK1451" s="37"/>
      <c r="AL1451" s="44">
        <f t="shared" si="764"/>
        <v>0</v>
      </c>
      <c r="AM1451" s="44">
        <f t="shared" si="765"/>
        <v>25.5</v>
      </c>
      <c r="AN1451" s="44">
        <f t="shared" si="766"/>
        <v>0</v>
      </c>
      <c r="AO1451" s="44">
        <f t="shared" si="767"/>
        <v>0</v>
      </c>
      <c r="AP1451" s="44">
        <f t="shared" si="768"/>
        <v>8.5</v>
      </c>
      <c r="AQ1451" s="44">
        <f t="shared" si="769"/>
        <v>0.70833333333333337</v>
      </c>
      <c r="AR1451" s="44">
        <f t="shared" si="770"/>
        <v>0</v>
      </c>
      <c r="AS1451" s="44">
        <f t="shared" si="771"/>
        <v>0</v>
      </c>
      <c r="AT1451" s="44">
        <f t="shared" si="772"/>
        <v>0</v>
      </c>
      <c r="AU1451" s="44">
        <f t="shared" si="773"/>
        <v>0</v>
      </c>
      <c r="AV1451" s="44">
        <f>IF(M1451="ПП",РПП*AA1451*(U1451/1.5),IF(M1451="ВП",ВПр*AA1451*(U1451/1.5),IF(M1451="РПА",РПА*AA1451*(U1451/1.5),IF(M1451="КПА",кпа*AA1451*(U1451/1.5),0))))</f>
        <v>0</v>
      </c>
      <c r="AW1451" s="44">
        <f t="shared" si="774"/>
        <v>0</v>
      </c>
      <c r="AX1451" s="44">
        <f t="shared" si="775"/>
        <v>0</v>
      </c>
      <c r="AY1451" s="44">
        <f t="shared" si="776"/>
        <v>0</v>
      </c>
      <c r="AZ1451" s="44">
        <f t="shared" si="777"/>
        <v>0</v>
      </c>
      <c r="BA1451" s="44">
        <f t="shared" si="788"/>
        <v>0</v>
      </c>
      <c r="BB1451" s="44">
        <f t="shared" si="778"/>
        <v>0</v>
      </c>
      <c r="BC1451" s="44">
        <f t="shared" si="779"/>
        <v>0</v>
      </c>
      <c r="BD1451" s="44">
        <f t="shared" si="780"/>
        <v>0</v>
      </c>
      <c r="BE1451" s="45">
        <f t="shared" si="781"/>
        <v>34.708333333333336</v>
      </c>
      <c r="BF1451" s="46"/>
      <c r="BG1451" s="47">
        <f t="shared" si="782"/>
        <v>25.5</v>
      </c>
      <c r="BH1451" s="47">
        <f t="shared" si="783"/>
        <v>2</v>
      </c>
      <c r="BI1451" s="47">
        <f t="shared" si="784"/>
        <v>9.2083333333333339</v>
      </c>
      <c r="BJ1451" s="48">
        <f t="shared" si="785"/>
        <v>0</v>
      </c>
      <c r="BK1451" s="48">
        <f t="shared" si="786"/>
        <v>0</v>
      </c>
      <c r="BL1451" s="48">
        <f t="shared" si="787"/>
        <v>0</v>
      </c>
    </row>
    <row r="1452" spans="1:64" s="2" customFormat="1" ht="30" customHeight="1">
      <c r="A1452" s="29" t="str">
        <f t="shared" si="758"/>
        <v>Д</v>
      </c>
      <c r="B1452" s="29" t="str">
        <f t="shared" si="759"/>
        <v>Б</v>
      </c>
      <c r="C1452" s="59" t="s">
        <v>193</v>
      </c>
      <c r="D1452" s="31" t="str">
        <f t="shared" si="760"/>
        <v>'09.03.03</v>
      </c>
      <c r="E1452" s="32" t="str">
        <f t="shared" si="761"/>
        <v>Прикладная информатика</v>
      </c>
      <c r="F1452" s="33" t="s">
        <v>74</v>
      </c>
      <c r="G1452" s="33" t="s">
        <v>129</v>
      </c>
      <c r="H1452" s="34" t="s">
        <v>317</v>
      </c>
      <c r="I1452" s="34" t="s">
        <v>201</v>
      </c>
      <c r="J1452" s="62" t="s">
        <v>370</v>
      </c>
      <c r="K1452" s="36" t="s">
        <v>145</v>
      </c>
      <c r="L1452" s="36">
        <v>9</v>
      </c>
      <c r="M1452" s="37" t="s">
        <v>78</v>
      </c>
      <c r="N1452" s="36">
        <v>2</v>
      </c>
      <c r="O1452" s="36"/>
      <c r="P1452" s="36"/>
      <c r="Q1452" s="37"/>
      <c r="R1452" s="36"/>
      <c r="S1452" s="36"/>
      <c r="T1452" s="36"/>
      <c r="U1452" s="36"/>
      <c r="V1452" s="36"/>
      <c r="W1452" s="39" t="str">
        <f t="shared" si="762"/>
        <v>НПИбд</v>
      </c>
      <c r="X1452" s="36" t="s">
        <v>331</v>
      </c>
      <c r="Y1452" s="36">
        <v>1</v>
      </c>
      <c r="Z1452" s="36">
        <v>1</v>
      </c>
      <c r="AA1452" s="60">
        <f t="shared" si="763"/>
        <v>17</v>
      </c>
      <c r="AB1452" s="54">
        <v>13</v>
      </c>
      <c r="AC1452" s="54">
        <v>4</v>
      </c>
      <c r="AD1452" s="40">
        <f t="shared" si="789"/>
        <v>17</v>
      </c>
      <c r="AE1452" s="41">
        <f t="shared" si="790"/>
        <v>1</v>
      </c>
      <c r="AF1452" s="41">
        <f t="shared" si="791"/>
        <v>1</v>
      </c>
      <c r="AG1452" s="42" t="s">
        <v>93</v>
      </c>
      <c r="AH1452" s="37" t="s">
        <v>81</v>
      </c>
      <c r="AI1452" s="37" t="s">
        <v>82</v>
      </c>
      <c r="AJ1452" s="61" t="s">
        <v>350</v>
      </c>
      <c r="AK1452" s="37"/>
      <c r="AL1452" s="44">
        <f t="shared" si="764"/>
        <v>18</v>
      </c>
      <c r="AM1452" s="44">
        <f t="shared" si="765"/>
        <v>0</v>
      </c>
      <c r="AN1452" s="44">
        <f t="shared" si="766"/>
        <v>0</v>
      </c>
      <c r="AO1452" s="44">
        <f t="shared" si="767"/>
        <v>0</v>
      </c>
      <c r="AP1452" s="44">
        <f t="shared" si="768"/>
        <v>0</v>
      </c>
      <c r="AQ1452" s="44">
        <f t="shared" si="769"/>
        <v>0</v>
      </c>
      <c r="AR1452" s="44">
        <f t="shared" si="770"/>
        <v>0.9</v>
      </c>
      <c r="AS1452" s="44">
        <f t="shared" si="771"/>
        <v>0</v>
      </c>
      <c r="AT1452" s="44">
        <f t="shared" si="772"/>
        <v>0</v>
      </c>
      <c r="AU1452" s="44">
        <f t="shared" si="773"/>
        <v>0</v>
      </c>
      <c r="AV1452" s="44">
        <f>IF(M1452="ПП",РПП*AA1452*(U1452/1.5),IF(M1452="ВП",ВПр*AA1452*(U1452/1.5),IF(M1452="РПА",РПА*AA1452*(U1452/1.5),IF(M1452="КПА",кпа*AA1452*(U1452/1.5),0))))</f>
        <v>0</v>
      </c>
      <c r="AW1452" s="44">
        <f t="shared" si="774"/>
        <v>0</v>
      </c>
      <c r="AX1452" s="44">
        <f t="shared" si="775"/>
        <v>0</v>
      </c>
      <c r="AY1452" s="44">
        <f t="shared" si="776"/>
        <v>0</v>
      </c>
      <c r="AZ1452" s="44">
        <f t="shared" si="777"/>
        <v>0</v>
      </c>
      <c r="BA1452" s="44">
        <f t="shared" si="788"/>
        <v>0</v>
      </c>
      <c r="BB1452" s="44">
        <f t="shared" si="778"/>
        <v>0</v>
      </c>
      <c r="BC1452" s="44">
        <f t="shared" si="779"/>
        <v>0</v>
      </c>
      <c r="BD1452" s="44">
        <f t="shared" si="780"/>
        <v>0</v>
      </c>
      <c r="BE1452" s="45">
        <f t="shared" si="781"/>
        <v>18.899999999999999</v>
      </c>
      <c r="BF1452" s="46"/>
      <c r="BG1452" s="47">
        <f t="shared" si="782"/>
        <v>0</v>
      </c>
      <c r="BH1452" s="47">
        <f t="shared" si="783"/>
        <v>0</v>
      </c>
      <c r="BI1452" s="47">
        <f t="shared" si="784"/>
        <v>0</v>
      </c>
      <c r="BJ1452" s="48">
        <f t="shared" si="785"/>
        <v>18</v>
      </c>
      <c r="BK1452" s="48">
        <f t="shared" si="786"/>
        <v>1</v>
      </c>
      <c r="BL1452" s="48">
        <f t="shared" si="787"/>
        <v>0.9</v>
      </c>
    </row>
    <row r="1453" spans="1:64" s="2" customFormat="1" ht="30" customHeight="1">
      <c r="A1453" s="29" t="str">
        <f t="shared" si="758"/>
        <v>Д</v>
      </c>
      <c r="B1453" s="29" t="str">
        <f t="shared" si="759"/>
        <v>Б</v>
      </c>
      <c r="C1453" s="59" t="s">
        <v>193</v>
      </c>
      <c r="D1453" s="31" t="str">
        <f t="shared" si="760"/>
        <v>'09.03.03</v>
      </c>
      <c r="E1453" s="32" t="str">
        <f t="shared" si="761"/>
        <v>Прикладная информатика</v>
      </c>
      <c r="F1453" s="33" t="s">
        <v>74</v>
      </c>
      <c r="G1453" s="33" t="s">
        <v>129</v>
      </c>
      <c r="H1453" s="34" t="s">
        <v>317</v>
      </c>
      <c r="I1453" s="34" t="s">
        <v>201</v>
      </c>
      <c r="J1453" s="62" t="s">
        <v>370</v>
      </c>
      <c r="K1453" s="36" t="s">
        <v>145</v>
      </c>
      <c r="L1453" s="36">
        <v>9</v>
      </c>
      <c r="M1453" s="37" t="s">
        <v>84</v>
      </c>
      <c r="N1453" s="36"/>
      <c r="O1453" s="36"/>
      <c r="P1453" s="36">
        <v>4</v>
      </c>
      <c r="Q1453" s="37" t="s">
        <v>85</v>
      </c>
      <c r="R1453" s="36"/>
      <c r="S1453" s="36"/>
      <c r="T1453" s="36"/>
      <c r="U1453" s="36"/>
      <c r="V1453" s="36"/>
      <c r="W1453" s="39" t="str">
        <f t="shared" si="762"/>
        <v>НПИбд</v>
      </c>
      <c r="X1453" s="36" t="s">
        <v>331</v>
      </c>
      <c r="Y1453" s="36">
        <v>1</v>
      </c>
      <c r="Z1453" s="36">
        <v>1</v>
      </c>
      <c r="AA1453" s="60">
        <f t="shared" si="763"/>
        <v>17</v>
      </c>
      <c r="AB1453" s="53">
        <v>13</v>
      </c>
      <c r="AC1453" s="53">
        <v>4</v>
      </c>
      <c r="AD1453" s="40">
        <f t="shared" si="789"/>
        <v>24</v>
      </c>
      <c r="AE1453" s="41">
        <f t="shared" si="790"/>
        <v>0.70833333333333337</v>
      </c>
      <c r="AF1453" s="41">
        <f t="shared" si="791"/>
        <v>0.70833333333333337</v>
      </c>
      <c r="AG1453" s="42" t="s">
        <v>93</v>
      </c>
      <c r="AH1453" s="37" t="s">
        <v>81</v>
      </c>
      <c r="AI1453" s="37" t="s">
        <v>82</v>
      </c>
      <c r="AJ1453" s="61" t="s">
        <v>350</v>
      </c>
      <c r="AK1453" s="37"/>
      <c r="AL1453" s="44">
        <f t="shared" si="764"/>
        <v>0</v>
      </c>
      <c r="AM1453" s="44">
        <f t="shared" si="765"/>
        <v>25.5</v>
      </c>
      <c r="AN1453" s="44">
        <f t="shared" si="766"/>
        <v>0</v>
      </c>
      <c r="AO1453" s="44">
        <f t="shared" si="767"/>
        <v>0</v>
      </c>
      <c r="AP1453" s="44">
        <f t="shared" si="768"/>
        <v>8.5</v>
      </c>
      <c r="AQ1453" s="44">
        <f t="shared" si="769"/>
        <v>0.70833333333333337</v>
      </c>
      <c r="AR1453" s="44">
        <f t="shared" si="770"/>
        <v>0</v>
      </c>
      <c r="AS1453" s="44">
        <f t="shared" si="771"/>
        <v>0</v>
      </c>
      <c r="AT1453" s="44">
        <f t="shared" si="772"/>
        <v>0</v>
      </c>
      <c r="AU1453" s="44">
        <f t="shared" si="773"/>
        <v>0</v>
      </c>
      <c r="AV1453" s="44">
        <f>IF(M1453="ПП",РПП*AA1453*(U1453/1.5),IF(M1453="ВП",ВПр*AA1453*(U1453/1.5),IF(M1453="РПА",РПА*AA1453*(U1453/1.5),IF(M1453="КПА",кпа*AA1453*(U1453/1.5),0))))</f>
        <v>0</v>
      </c>
      <c r="AW1453" s="44">
        <f t="shared" si="774"/>
        <v>0</v>
      </c>
      <c r="AX1453" s="44">
        <f t="shared" si="775"/>
        <v>0</v>
      </c>
      <c r="AY1453" s="44">
        <f t="shared" si="776"/>
        <v>0</v>
      </c>
      <c r="AZ1453" s="44">
        <f t="shared" si="777"/>
        <v>0</v>
      </c>
      <c r="BA1453" s="44">
        <f t="shared" si="788"/>
        <v>0</v>
      </c>
      <c r="BB1453" s="44">
        <f t="shared" si="778"/>
        <v>0</v>
      </c>
      <c r="BC1453" s="44">
        <f t="shared" si="779"/>
        <v>0</v>
      </c>
      <c r="BD1453" s="44">
        <f t="shared" si="780"/>
        <v>0</v>
      </c>
      <c r="BE1453" s="45">
        <f t="shared" si="781"/>
        <v>34.708333333333336</v>
      </c>
      <c r="BF1453" s="46"/>
      <c r="BG1453" s="47">
        <f t="shared" si="782"/>
        <v>0</v>
      </c>
      <c r="BH1453" s="47">
        <f t="shared" si="783"/>
        <v>0</v>
      </c>
      <c r="BI1453" s="47">
        <f t="shared" si="784"/>
        <v>0</v>
      </c>
      <c r="BJ1453" s="48">
        <f t="shared" si="785"/>
        <v>25.5</v>
      </c>
      <c r="BK1453" s="48">
        <f t="shared" si="786"/>
        <v>2</v>
      </c>
      <c r="BL1453" s="48">
        <f t="shared" si="787"/>
        <v>9.2083333333333339</v>
      </c>
    </row>
    <row r="1454" spans="1:64" s="2" customFormat="1" ht="30" customHeight="1">
      <c r="A1454" s="29" t="str">
        <f t="shared" si="758"/>
        <v>Д</v>
      </c>
      <c r="B1454" s="29" t="str">
        <f t="shared" si="759"/>
        <v>Б</v>
      </c>
      <c r="C1454" s="59" t="s">
        <v>193</v>
      </c>
      <c r="D1454" s="31" t="str">
        <f t="shared" si="760"/>
        <v>'09.03.03</v>
      </c>
      <c r="E1454" s="32" t="str">
        <f t="shared" si="761"/>
        <v>Прикладная информатика</v>
      </c>
      <c r="F1454" s="33" t="s">
        <v>74</v>
      </c>
      <c r="G1454" s="33" t="s">
        <v>129</v>
      </c>
      <c r="H1454" s="34" t="s">
        <v>317</v>
      </c>
      <c r="I1454" s="34" t="s">
        <v>201</v>
      </c>
      <c r="J1454" s="62" t="s">
        <v>355</v>
      </c>
      <c r="K1454" s="36" t="s">
        <v>148</v>
      </c>
      <c r="L1454" s="36">
        <v>9</v>
      </c>
      <c r="M1454" s="37" t="s">
        <v>78</v>
      </c>
      <c r="N1454" s="36">
        <v>2</v>
      </c>
      <c r="O1454" s="36"/>
      <c r="P1454" s="36"/>
      <c r="Q1454" s="37"/>
      <c r="R1454" s="36"/>
      <c r="S1454" s="36"/>
      <c r="T1454" s="36"/>
      <c r="U1454" s="36"/>
      <c r="V1454" s="36"/>
      <c r="W1454" s="39" t="str">
        <f t="shared" si="762"/>
        <v>НПИбд</v>
      </c>
      <c r="X1454" s="36" t="s">
        <v>331</v>
      </c>
      <c r="Y1454" s="36">
        <v>1</v>
      </c>
      <c r="Z1454" s="36">
        <v>1</v>
      </c>
      <c r="AA1454" s="60">
        <f t="shared" si="763"/>
        <v>17</v>
      </c>
      <c r="AB1454" s="54">
        <v>13</v>
      </c>
      <c r="AC1454" s="54">
        <v>4</v>
      </c>
      <c r="AD1454" s="40">
        <f t="shared" si="789"/>
        <v>17</v>
      </c>
      <c r="AE1454" s="41">
        <f t="shared" si="790"/>
        <v>1</v>
      </c>
      <c r="AF1454" s="41">
        <f t="shared" si="791"/>
        <v>1</v>
      </c>
      <c r="AG1454" s="42" t="s">
        <v>93</v>
      </c>
      <c r="AH1454" s="37" t="s">
        <v>81</v>
      </c>
      <c r="AI1454" s="37" t="s">
        <v>94</v>
      </c>
      <c r="AJ1454" s="61" t="s">
        <v>341</v>
      </c>
      <c r="AK1454" s="37"/>
      <c r="AL1454" s="44">
        <f t="shared" si="764"/>
        <v>18</v>
      </c>
      <c r="AM1454" s="44">
        <f t="shared" si="765"/>
        <v>0</v>
      </c>
      <c r="AN1454" s="44">
        <f t="shared" si="766"/>
        <v>0</v>
      </c>
      <c r="AO1454" s="44">
        <f t="shared" si="767"/>
        <v>0</v>
      </c>
      <c r="AP1454" s="44">
        <f t="shared" si="768"/>
        <v>0</v>
      </c>
      <c r="AQ1454" s="44">
        <f t="shared" si="769"/>
        <v>0</v>
      </c>
      <c r="AR1454" s="44">
        <f t="shared" si="770"/>
        <v>0.9</v>
      </c>
      <c r="AS1454" s="44">
        <f t="shared" si="771"/>
        <v>0</v>
      </c>
      <c r="AT1454" s="44">
        <f t="shared" si="772"/>
        <v>0</v>
      </c>
      <c r="AU1454" s="44">
        <f t="shared" si="773"/>
        <v>0</v>
      </c>
      <c r="AV1454" s="44">
        <f>IF(M1454="ПП",РПП*AA1454*(U1454/1.5),IF(M1454="ВП",ВПр*AA1454*(U1454/1.5),IF(M1454="РПА",РПА*AA1454*(U1454/1.5),IF(M1454="КПА",кпа*AA1454*(U1454/1.5),0))))</f>
        <v>0</v>
      </c>
      <c r="AW1454" s="44">
        <f t="shared" si="774"/>
        <v>0</v>
      </c>
      <c r="AX1454" s="44">
        <f t="shared" si="775"/>
        <v>0</v>
      </c>
      <c r="AY1454" s="44">
        <f t="shared" si="776"/>
        <v>0</v>
      </c>
      <c r="AZ1454" s="44">
        <f t="shared" si="777"/>
        <v>0</v>
      </c>
      <c r="BA1454" s="44">
        <f t="shared" si="788"/>
        <v>0</v>
      </c>
      <c r="BB1454" s="44">
        <f t="shared" si="778"/>
        <v>0</v>
      </c>
      <c r="BC1454" s="44">
        <f t="shared" si="779"/>
        <v>0</v>
      </c>
      <c r="BD1454" s="44">
        <f t="shared" si="780"/>
        <v>0</v>
      </c>
      <c r="BE1454" s="45">
        <f t="shared" si="781"/>
        <v>18.899999999999999</v>
      </c>
      <c r="BF1454" s="46"/>
      <c r="BG1454" s="47">
        <f t="shared" si="782"/>
        <v>0</v>
      </c>
      <c r="BH1454" s="47">
        <f t="shared" si="783"/>
        <v>0</v>
      </c>
      <c r="BI1454" s="47">
        <f t="shared" si="784"/>
        <v>0</v>
      </c>
      <c r="BJ1454" s="48">
        <f t="shared" si="785"/>
        <v>18</v>
      </c>
      <c r="BK1454" s="48">
        <f t="shared" si="786"/>
        <v>1</v>
      </c>
      <c r="BL1454" s="48">
        <f t="shared" si="787"/>
        <v>0.9</v>
      </c>
    </row>
    <row r="1455" spans="1:64" s="2" customFormat="1" ht="30" customHeight="1">
      <c r="A1455" s="29" t="str">
        <f t="shared" si="758"/>
        <v>Д</v>
      </c>
      <c r="B1455" s="29" t="str">
        <f t="shared" si="759"/>
        <v>Б</v>
      </c>
      <c r="C1455" s="59" t="s">
        <v>193</v>
      </c>
      <c r="D1455" s="31" t="str">
        <f t="shared" si="760"/>
        <v>'09.03.03</v>
      </c>
      <c r="E1455" s="32" t="str">
        <f t="shared" si="761"/>
        <v>Прикладная информатика</v>
      </c>
      <c r="F1455" s="33" t="s">
        <v>74</v>
      </c>
      <c r="G1455" s="33" t="s">
        <v>129</v>
      </c>
      <c r="H1455" s="34" t="s">
        <v>317</v>
      </c>
      <c r="I1455" s="34" t="s">
        <v>201</v>
      </c>
      <c r="J1455" s="62" t="s">
        <v>355</v>
      </c>
      <c r="K1455" s="36" t="s">
        <v>148</v>
      </c>
      <c r="L1455" s="36">
        <v>9</v>
      </c>
      <c r="M1455" s="37" t="s">
        <v>108</v>
      </c>
      <c r="N1455" s="36"/>
      <c r="O1455" s="36">
        <v>4</v>
      </c>
      <c r="P1455" s="36"/>
      <c r="Q1455" s="37" t="s">
        <v>85</v>
      </c>
      <c r="R1455" s="36"/>
      <c r="S1455" s="36"/>
      <c r="T1455" s="36"/>
      <c r="U1455" s="36"/>
      <c r="V1455" s="36"/>
      <c r="W1455" s="39" t="str">
        <f t="shared" si="762"/>
        <v>НПИбд</v>
      </c>
      <c r="X1455" s="36" t="s">
        <v>331</v>
      </c>
      <c r="Y1455" s="36">
        <v>1</v>
      </c>
      <c r="Z1455" s="36">
        <v>1</v>
      </c>
      <c r="AA1455" s="60">
        <f t="shared" si="763"/>
        <v>17</v>
      </c>
      <c r="AB1455" s="53">
        <v>13</v>
      </c>
      <c r="AC1455" s="53">
        <v>4</v>
      </c>
      <c r="AD1455" s="40">
        <f t="shared" si="789"/>
        <v>12</v>
      </c>
      <c r="AE1455" s="41">
        <f t="shared" si="790"/>
        <v>1</v>
      </c>
      <c r="AF1455" s="41">
        <f t="shared" si="791"/>
        <v>1.4166666666666667</v>
      </c>
      <c r="AG1455" s="42" t="s">
        <v>93</v>
      </c>
      <c r="AH1455" s="37" t="s">
        <v>81</v>
      </c>
      <c r="AI1455" s="37" t="s">
        <v>94</v>
      </c>
      <c r="AJ1455" s="61" t="s">
        <v>341</v>
      </c>
      <c r="AK1455" s="37"/>
      <c r="AL1455" s="44">
        <f t="shared" si="764"/>
        <v>0</v>
      </c>
      <c r="AM1455" s="44">
        <f t="shared" si="765"/>
        <v>0</v>
      </c>
      <c r="AN1455" s="44">
        <f t="shared" si="766"/>
        <v>36</v>
      </c>
      <c r="AO1455" s="44">
        <f t="shared" si="767"/>
        <v>0</v>
      </c>
      <c r="AP1455" s="44">
        <f t="shared" si="768"/>
        <v>8.5</v>
      </c>
      <c r="AQ1455" s="44">
        <f t="shared" si="769"/>
        <v>1</v>
      </c>
      <c r="AR1455" s="44">
        <f t="shared" si="770"/>
        <v>0</v>
      </c>
      <c r="AS1455" s="44">
        <f t="shared" si="771"/>
        <v>0</v>
      </c>
      <c r="AT1455" s="44">
        <f t="shared" si="772"/>
        <v>0</v>
      </c>
      <c r="AU1455" s="44">
        <f t="shared" si="773"/>
        <v>0</v>
      </c>
      <c r="AV1455" s="44">
        <f>IF(M1455="ПП",РПП*AA1455*(U1455/1.5),IF(M1455="ВП",ВПр*AA1455*(U1455/1.5),IF(M1455="РПА",РПА*AA1455*(U1455/1.5),IF(M1455="КПА",кпа*AA1455*(U1455/1.5),0))))</f>
        <v>0</v>
      </c>
      <c r="AW1455" s="44">
        <f t="shared" si="774"/>
        <v>0</v>
      </c>
      <c r="AX1455" s="44">
        <f t="shared" si="775"/>
        <v>0</v>
      </c>
      <c r="AY1455" s="44">
        <f t="shared" si="776"/>
        <v>0</v>
      </c>
      <c r="AZ1455" s="44">
        <f t="shared" si="777"/>
        <v>0</v>
      </c>
      <c r="BA1455" s="44">
        <f t="shared" si="788"/>
        <v>0</v>
      </c>
      <c r="BB1455" s="44">
        <f t="shared" si="778"/>
        <v>0</v>
      </c>
      <c r="BC1455" s="44">
        <f t="shared" si="779"/>
        <v>0</v>
      </c>
      <c r="BD1455" s="44">
        <f t="shared" si="780"/>
        <v>0</v>
      </c>
      <c r="BE1455" s="45">
        <f t="shared" si="781"/>
        <v>45.5</v>
      </c>
      <c r="BF1455" s="46"/>
      <c r="BG1455" s="47">
        <f t="shared" si="782"/>
        <v>0</v>
      </c>
      <c r="BH1455" s="47">
        <f t="shared" si="783"/>
        <v>0</v>
      </c>
      <c r="BI1455" s="47">
        <f t="shared" si="784"/>
        <v>0</v>
      </c>
      <c r="BJ1455" s="48">
        <f t="shared" si="785"/>
        <v>36</v>
      </c>
      <c r="BK1455" s="48">
        <f t="shared" si="786"/>
        <v>2</v>
      </c>
      <c r="BL1455" s="48">
        <f t="shared" si="787"/>
        <v>9.5</v>
      </c>
    </row>
    <row r="1456" spans="1:64" s="2" customFormat="1" ht="30" customHeight="1">
      <c r="A1456" s="29" t="str">
        <f t="shared" si="758"/>
        <v>Д</v>
      </c>
      <c r="B1456" s="29" t="str">
        <f t="shared" si="759"/>
        <v>Б</v>
      </c>
      <c r="C1456" s="59" t="s">
        <v>193</v>
      </c>
      <c r="D1456" s="31" t="str">
        <f t="shared" si="760"/>
        <v>'09.03.03</v>
      </c>
      <c r="E1456" s="32" t="str">
        <f t="shared" si="761"/>
        <v>Прикладная информатика</v>
      </c>
      <c r="F1456" s="33" t="s">
        <v>74</v>
      </c>
      <c r="G1456" s="33" t="s">
        <v>129</v>
      </c>
      <c r="H1456" s="34" t="s">
        <v>317</v>
      </c>
      <c r="I1456" s="34" t="s">
        <v>201</v>
      </c>
      <c r="J1456" s="62" t="s">
        <v>355</v>
      </c>
      <c r="K1456" s="36" t="s">
        <v>148</v>
      </c>
      <c r="L1456" s="36">
        <v>9</v>
      </c>
      <c r="M1456" s="37" t="s">
        <v>108</v>
      </c>
      <c r="N1456" s="36"/>
      <c r="O1456" s="36">
        <v>4</v>
      </c>
      <c r="P1456" s="36"/>
      <c r="Q1456" s="37" t="s">
        <v>85</v>
      </c>
      <c r="R1456" s="36"/>
      <c r="S1456" s="36"/>
      <c r="T1456" s="36"/>
      <c r="U1456" s="36"/>
      <c r="V1456" s="36"/>
      <c r="W1456" s="39" t="str">
        <f t="shared" si="762"/>
        <v>НПИбд</v>
      </c>
      <c r="X1456" s="36"/>
      <c r="Y1456" s="36"/>
      <c r="Z1456" s="36"/>
      <c r="AA1456" s="60">
        <f t="shared" si="763"/>
        <v>0</v>
      </c>
      <c r="AB1456" s="36"/>
      <c r="AC1456" s="36"/>
      <c r="AD1456" s="40">
        <f t="shared" si="789"/>
        <v>12</v>
      </c>
      <c r="AE1456" s="41">
        <f t="shared" si="790"/>
        <v>0</v>
      </c>
      <c r="AF1456" s="41">
        <f t="shared" si="791"/>
        <v>0</v>
      </c>
      <c r="AG1456" s="42" t="s">
        <v>93</v>
      </c>
      <c r="AH1456" s="37" t="s">
        <v>81</v>
      </c>
      <c r="AI1456" s="37" t="s">
        <v>94</v>
      </c>
      <c r="AJ1456" s="61" t="s">
        <v>341</v>
      </c>
      <c r="AK1456" s="37"/>
      <c r="AL1456" s="44">
        <f t="shared" si="764"/>
        <v>0</v>
      </c>
      <c r="AM1456" s="44">
        <f t="shared" si="765"/>
        <v>0</v>
      </c>
      <c r="AN1456" s="44">
        <f t="shared" si="766"/>
        <v>0</v>
      </c>
      <c r="AO1456" s="44">
        <f t="shared" si="767"/>
        <v>0</v>
      </c>
      <c r="AP1456" s="44">
        <f t="shared" si="768"/>
        <v>0</v>
      </c>
      <c r="AQ1456" s="44">
        <f t="shared" si="769"/>
        <v>0</v>
      </c>
      <c r="AR1456" s="44">
        <f t="shared" si="770"/>
        <v>0</v>
      </c>
      <c r="AS1456" s="44">
        <f t="shared" si="771"/>
        <v>0</v>
      </c>
      <c r="AT1456" s="44">
        <f t="shared" si="772"/>
        <v>0</v>
      </c>
      <c r="AU1456" s="44">
        <f t="shared" si="773"/>
        <v>0</v>
      </c>
      <c r="AV1456" s="44">
        <f>IF(M1456="ПП",РПП*AA1456*(U1456/1.5),IF(M1456="ВП",ВПр*AA1456*(U1456/1.5),IF(M1456="РПА",РПА*AA1456*(U1456/1.5),IF(M1456="КПА",кпа*AA1456*(U1456/1.5),0))))</f>
        <v>0</v>
      </c>
      <c r="AW1456" s="44">
        <f t="shared" si="774"/>
        <v>0</v>
      </c>
      <c r="AX1456" s="44">
        <f t="shared" si="775"/>
        <v>0</v>
      </c>
      <c r="AY1456" s="44">
        <f t="shared" si="776"/>
        <v>0</v>
      </c>
      <c r="AZ1456" s="44">
        <f t="shared" si="777"/>
        <v>0</v>
      </c>
      <c r="BA1456" s="44">
        <f t="shared" si="788"/>
        <v>0</v>
      </c>
      <c r="BB1456" s="44">
        <f t="shared" si="778"/>
        <v>0</v>
      </c>
      <c r="BC1456" s="44">
        <f t="shared" si="779"/>
        <v>0</v>
      </c>
      <c r="BD1456" s="44">
        <f t="shared" si="780"/>
        <v>0</v>
      </c>
      <c r="BE1456" s="45">
        <f t="shared" si="781"/>
        <v>0</v>
      </c>
      <c r="BF1456" s="46"/>
      <c r="BG1456" s="47">
        <f t="shared" si="782"/>
        <v>0</v>
      </c>
      <c r="BH1456" s="47">
        <f t="shared" si="783"/>
        <v>0</v>
      </c>
      <c r="BI1456" s="47">
        <f t="shared" si="784"/>
        <v>0</v>
      </c>
      <c r="BJ1456" s="48">
        <f t="shared" si="785"/>
        <v>0</v>
      </c>
      <c r="BK1456" s="48">
        <f t="shared" si="786"/>
        <v>0</v>
      </c>
      <c r="BL1456" s="48">
        <f t="shared" si="787"/>
        <v>0</v>
      </c>
    </row>
    <row r="1457" spans="1:64" s="2" customFormat="1" ht="30" customHeight="1">
      <c r="A1457" s="29" t="str">
        <f t="shared" si="758"/>
        <v>Д</v>
      </c>
      <c r="B1457" s="29" t="str">
        <f t="shared" si="759"/>
        <v>Б</v>
      </c>
      <c r="C1457" s="59" t="s">
        <v>193</v>
      </c>
      <c r="D1457" s="31" t="str">
        <f t="shared" si="760"/>
        <v>'09.03.03</v>
      </c>
      <c r="E1457" s="32" t="str">
        <f t="shared" si="761"/>
        <v>Прикладная информатика</v>
      </c>
      <c r="F1457" s="33" t="s">
        <v>74</v>
      </c>
      <c r="G1457" s="33" t="s">
        <v>129</v>
      </c>
      <c r="H1457" s="34" t="s">
        <v>317</v>
      </c>
      <c r="I1457" s="34" t="s">
        <v>130</v>
      </c>
      <c r="J1457" s="62" t="s">
        <v>343</v>
      </c>
      <c r="K1457" s="36" t="s">
        <v>159</v>
      </c>
      <c r="L1457" s="36">
        <v>9</v>
      </c>
      <c r="M1457" s="37" t="s">
        <v>78</v>
      </c>
      <c r="N1457" s="36">
        <v>2</v>
      </c>
      <c r="O1457" s="36"/>
      <c r="P1457" s="36"/>
      <c r="Q1457" s="37" t="s">
        <v>91</v>
      </c>
      <c r="R1457" s="36"/>
      <c r="S1457" s="36"/>
      <c r="T1457" s="36"/>
      <c r="U1457" s="36"/>
      <c r="V1457" s="36"/>
      <c r="W1457" s="39" t="str">
        <f t="shared" si="762"/>
        <v>НПИбд</v>
      </c>
      <c r="X1457" s="36" t="s">
        <v>160</v>
      </c>
      <c r="Y1457" s="36">
        <v>1</v>
      </c>
      <c r="Z1457" s="36">
        <v>1</v>
      </c>
      <c r="AA1457" s="60">
        <f t="shared" si="763"/>
        <v>15</v>
      </c>
      <c r="AB1457" s="54">
        <v>11</v>
      </c>
      <c r="AC1457" s="54">
        <v>4</v>
      </c>
      <c r="AD1457" s="40">
        <f t="shared" si="789"/>
        <v>15</v>
      </c>
      <c r="AE1457" s="41">
        <f t="shared" si="790"/>
        <v>1</v>
      </c>
      <c r="AF1457" s="41">
        <f t="shared" si="791"/>
        <v>1</v>
      </c>
      <c r="AG1457" s="42" t="s">
        <v>93</v>
      </c>
      <c r="AH1457" s="37" t="s">
        <v>81</v>
      </c>
      <c r="AI1457" s="37" t="s">
        <v>94</v>
      </c>
      <c r="AJ1457" s="61" t="s">
        <v>320</v>
      </c>
      <c r="AK1457" s="37"/>
      <c r="AL1457" s="44">
        <f t="shared" si="764"/>
        <v>18</v>
      </c>
      <c r="AM1457" s="44">
        <f t="shared" si="765"/>
        <v>0</v>
      </c>
      <c r="AN1457" s="44">
        <f t="shared" si="766"/>
        <v>0</v>
      </c>
      <c r="AO1457" s="44">
        <f t="shared" si="767"/>
        <v>0</v>
      </c>
      <c r="AP1457" s="44">
        <f t="shared" si="768"/>
        <v>7.5</v>
      </c>
      <c r="AQ1457" s="44">
        <f t="shared" si="769"/>
        <v>1</v>
      </c>
      <c r="AR1457" s="44">
        <f t="shared" si="770"/>
        <v>0.9</v>
      </c>
      <c r="AS1457" s="44">
        <f t="shared" si="771"/>
        <v>0</v>
      </c>
      <c r="AT1457" s="44">
        <f t="shared" si="772"/>
        <v>0</v>
      </c>
      <c r="AU1457" s="44">
        <f t="shared" si="773"/>
        <v>0</v>
      </c>
      <c r="AV1457" s="44">
        <f>IF(M1457="ПП",РПП*AA1457*(U1457/1.5),IF(M1457="ВП",ВПр*AA1457*(U1457/1.5),IF(M1457="РПА",РПА*AA1457*(U1457/1.5),IF(M1457="КПА",кпа*AA1457*(U1457/1.5),0))))</f>
        <v>0</v>
      </c>
      <c r="AW1457" s="44">
        <f t="shared" si="774"/>
        <v>0</v>
      </c>
      <c r="AX1457" s="44">
        <f t="shared" si="775"/>
        <v>0</v>
      </c>
      <c r="AY1457" s="44">
        <f t="shared" si="776"/>
        <v>0</v>
      </c>
      <c r="AZ1457" s="44">
        <f t="shared" si="777"/>
        <v>0</v>
      </c>
      <c r="BA1457" s="44">
        <f t="shared" si="788"/>
        <v>0</v>
      </c>
      <c r="BB1457" s="44">
        <f t="shared" si="778"/>
        <v>0</v>
      </c>
      <c r="BC1457" s="44">
        <f t="shared" si="779"/>
        <v>0</v>
      </c>
      <c r="BD1457" s="44">
        <f t="shared" si="780"/>
        <v>0</v>
      </c>
      <c r="BE1457" s="45">
        <f t="shared" si="781"/>
        <v>27.4</v>
      </c>
      <c r="BF1457" s="46"/>
      <c r="BG1457" s="47">
        <f t="shared" si="782"/>
        <v>18</v>
      </c>
      <c r="BH1457" s="47">
        <f t="shared" si="783"/>
        <v>1</v>
      </c>
      <c r="BI1457" s="47">
        <f t="shared" si="784"/>
        <v>9.4</v>
      </c>
      <c r="BJ1457" s="48">
        <f t="shared" si="785"/>
        <v>0</v>
      </c>
      <c r="BK1457" s="48">
        <f t="shared" si="786"/>
        <v>0</v>
      </c>
      <c r="BL1457" s="48">
        <f t="shared" si="787"/>
        <v>0</v>
      </c>
    </row>
    <row r="1458" spans="1:64" s="2" customFormat="1" ht="30" customHeight="1">
      <c r="A1458" s="29" t="str">
        <f t="shared" si="758"/>
        <v>Д</v>
      </c>
      <c r="B1458" s="29" t="str">
        <f t="shared" si="759"/>
        <v>Б</v>
      </c>
      <c r="C1458" s="59" t="s">
        <v>193</v>
      </c>
      <c r="D1458" s="31" t="str">
        <f t="shared" si="760"/>
        <v>'09.03.03</v>
      </c>
      <c r="E1458" s="32" t="str">
        <f t="shared" si="761"/>
        <v>Прикладная информатика</v>
      </c>
      <c r="F1458" s="33" t="s">
        <v>74</v>
      </c>
      <c r="G1458" s="33" t="s">
        <v>129</v>
      </c>
      <c r="H1458" s="34" t="s">
        <v>317</v>
      </c>
      <c r="I1458" s="34" t="s">
        <v>130</v>
      </c>
      <c r="J1458" s="62" t="s">
        <v>343</v>
      </c>
      <c r="K1458" s="36" t="s">
        <v>159</v>
      </c>
      <c r="L1458" s="36">
        <v>9</v>
      </c>
      <c r="M1458" s="37" t="s">
        <v>108</v>
      </c>
      <c r="N1458" s="36"/>
      <c r="O1458" s="36">
        <v>4</v>
      </c>
      <c r="P1458" s="36"/>
      <c r="Q1458" s="37"/>
      <c r="R1458" s="36"/>
      <c r="S1458" s="36"/>
      <c r="T1458" s="36"/>
      <c r="U1458" s="36"/>
      <c r="V1458" s="36"/>
      <c r="W1458" s="39" t="str">
        <f t="shared" si="762"/>
        <v>НПИбд</v>
      </c>
      <c r="X1458" s="36" t="s">
        <v>160</v>
      </c>
      <c r="Y1458" s="36">
        <v>1</v>
      </c>
      <c r="Z1458" s="36">
        <v>1</v>
      </c>
      <c r="AA1458" s="60">
        <f t="shared" si="763"/>
        <v>15</v>
      </c>
      <c r="AB1458" s="53">
        <v>11</v>
      </c>
      <c r="AC1458" s="53">
        <v>4</v>
      </c>
      <c r="AD1458" s="40">
        <f t="shared" si="789"/>
        <v>12</v>
      </c>
      <c r="AE1458" s="41">
        <f t="shared" si="790"/>
        <v>1</v>
      </c>
      <c r="AF1458" s="41">
        <f t="shared" si="791"/>
        <v>1.25</v>
      </c>
      <c r="AG1458" s="42" t="s">
        <v>93</v>
      </c>
      <c r="AH1458" s="37" t="s">
        <v>81</v>
      </c>
      <c r="AI1458" s="37" t="s">
        <v>94</v>
      </c>
      <c r="AJ1458" s="61" t="s">
        <v>320</v>
      </c>
      <c r="AK1458" s="37"/>
      <c r="AL1458" s="44">
        <f t="shared" si="764"/>
        <v>0</v>
      </c>
      <c r="AM1458" s="44">
        <f t="shared" si="765"/>
        <v>0</v>
      </c>
      <c r="AN1458" s="44">
        <f t="shared" si="766"/>
        <v>36</v>
      </c>
      <c r="AO1458" s="44">
        <f t="shared" si="767"/>
        <v>0</v>
      </c>
      <c r="AP1458" s="44">
        <f t="shared" si="768"/>
        <v>0</v>
      </c>
      <c r="AQ1458" s="44">
        <f t="shared" si="769"/>
        <v>0</v>
      </c>
      <c r="AR1458" s="44">
        <f t="shared" si="770"/>
        <v>0</v>
      </c>
      <c r="AS1458" s="44">
        <f t="shared" si="771"/>
        <v>0</v>
      </c>
      <c r="AT1458" s="44">
        <f t="shared" si="772"/>
        <v>0</v>
      </c>
      <c r="AU1458" s="44">
        <f t="shared" si="773"/>
        <v>0</v>
      </c>
      <c r="AV1458" s="44">
        <f>IF(M1458="ПП",РПП*AA1458*(U1458/1.5),IF(M1458="ВП",ВПр*AA1458*(U1458/1.5),IF(M1458="РПА",РПА*AA1458*(U1458/1.5),IF(M1458="КПА",кпа*AA1458*(U1458/1.5),0))))</f>
        <v>0</v>
      </c>
      <c r="AW1458" s="44">
        <f t="shared" si="774"/>
        <v>0</v>
      </c>
      <c r="AX1458" s="44">
        <f t="shared" si="775"/>
        <v>0</v>
      </c>
      <c r="AY1458" s="44">
        <f t="shared" si="776"/>
        <v>0</v>
      </c>
      <c r="AZ1458" s="44">
        <f t="shared" si="777"/>
        <v>0</v>
      </c>
      <c r="BA1458" s="44">
        <f t="shared" si="788"/>
        <v>0</v>
      </c>
      <c r="BB1458" s="44">
        <f t="shared" si="778"/>
        <v>0</v>
      </c>
      <c r="BC1458" s="44">
        <f t="shared" si="779"/>
        <v>0</v>
      </c>
      <c r="BD1458" s="44">
        <f t="shared" si="780"/>
        <v>0</v>
      </c>
      <c r="BE1458" s="45">
        <f t="shared" si="781"/>
        <v>36</v>
      </c>
      <c r="BF1458" s="46"/>
      <c r="BG1458" s="47">
        <f t="shared" si="782"/>
        <v>36</v>
      </c>
      <c r="BH1458" s="47">
        <f t="shared" si="783"/>
        <v>2</v>
      </c>
      <c r="BI1458" s="47">
        <f t="shared" si="784"/>
        <v>0</v>
      </c>
      <c r="BJ1458" s="48">
        <f t="shared" si="785"/>
        <v>0</v>
      </c>
      <c r="BK1458" s="48">
        <f t="shared" si="786"/>
        <v>0</v>
      </c>
      <c r="BL1458" s="48">
        <f t="shared" si="787"/>
        <v>0</v>
      </c>
    </row>
    <row r="1459" spans="1:64" s="2" customFormat="1" ht="30" customHeight="1">
      <c r="A1459" s="29" t="str">
        <f t="shared" si="758"/>
        <v>Д</v>
      </c>
      <c r="B1459" s="29" t="str">
        <f t="shared" si="759"/>
        <v>Б</v>
      </c>
      <c r="C1459" s="59" t="s">
        <v>193</v>
      </c>
      <c r="D1459" s="31" t="str">
        <f t="shared" si="760"/>
        <v>'09.03.03</v>
      </c>
      <c r="E1459" s="32" t="str">
        <f t="shared" si="761"/>
        <v>Прикладная информатика</v>
      </c>
      <c r="F1459" s="33" t="s">
        <v>74</v>
      </c>
      <c r="G1459" s="33" t="s">
        <v>129</v>
      </c>
      <c r="H1459" s="34" t="s">
        <v>317</v>
      </c>
      <c r="I1459" s="34" t="s">
        <v>130</v>
      </c>
      <c r="J1459" s="62" t="s">
        <v>373</v>
      </c>
      <c r="K1459" s="36" t="s">
        <v>165</v>
      </c>
      <c r="L1459" s="36">
        <v>9</v>
      </c>
      <c r="M1459" s="37" t="s">
        <v>108</v>
      </c>
      <c r="N1459" s="36"/>
      <c r="O1459" s="36">
        <v>4</v>
      </c>
      <c r="P1459" s="36"/>
      <c r="Q1459" s="37" t="s">
        <v>85</v>
      </c>
      <c r="R1459" s="36"/>
      <c r="S1459" s="36"/>
      <c r="T1459" s="36"/>
      <c r="U1459" s="36"/>
      <c r="V1459" s="36"/>
      <c r="W1459" s="39" t="str">
        <f t="shared" si="762"/>
        <v>НПИбд</v>
      </c>
      <c r="X1459" s="36" t="s">
        <v>160</v>
      </c>
      <c r="Y1459" s="36">
        <v>1</v>
      </c>
      <c r="Z1459" s="36">
        <v>1</v>
      </c>
      <c r="AA1459" s="60">
        <f t="shared" si="763"/>
        <v>15</v>
      </c>
      <c r="AB1459" s="53">
        <v>11</v>
      </c>
      <c r="AC1459" s="53">
        <v>4</v>
      </c>
      <c r="AD1459" s="40">
        <f t="shared" si="789"/>
        <v>12</v>
      </c>
      <c r="AE1459" s="41">
        <f t="shared" si="790"/>
        <v>1</v>
      </c>
      <c r="AF1459" s="41">
        <f t="shared" si="791"/>
        <v>1.25</v>
      </c>
      <c r="AG1459" s="42" t="s">
        <v>93</v>
      </c>
      <c r="AH1459" s="37" t="s">
        <v>81</v>
      </c>
      <c r="AI1459" s="37" t="s">
        <v>82</v>
      </c>
      <c r="AJ1459" s="61" t="s">
        <v>350</v>
      </c>
      <c r="AK1459" s="37"/>
      <c r="AL1459" s="44">
        <f t="shared" si="764"/>
        <v>0</v>
      </c>
      <c r="AM1459" s="44">
        <f t="shared" si="765"/>
        <v>0</v>
      </c>
      <c r="AN1459" s="44">
        <f t="shared" si="766"/>
        <v>36</v>
      </c>
      <c r="AO1459" s="44">
        <f t="shared" si="767"/>
        <v>0</v>
      </c>
      <c r="AP1459" s="44">
        <f t="shared" si="768"/>
        <v>7.5</v>
      </c>
      <c r="AQ1459" s="44">
        <f t="shared" si="769"/>
        <v>1</v>
      </c>
      <c r="AR1459" s="44">
        <f t="shared" si="770"/>
        <v>0</v>
      </c>
      <c r="AS1459" s="44">
        <f t="shared" si="771"/>
        <v>0</v>
      </c>
      <c r="AT1459" s="44">
        <f t="shared" si="772"/>
        <v>0</v>
      </c>
      <c r="AU1459" s="44">
        <f t="shared" si="773"/>
        <v>0</v>
      </c>
      <c r="AV1459" s="44">
        <f>IF(M1459="ПП",РПП*AA1459*(U1459/1.5),IF(M1459="ВП",ВПр*AA1459*(U1459/1.5),IF(M1459="РПА",РПА*AA1459*(U1459/1.5),IF(M1459="КПА",кпа*AA1459*(U1459/1.5),0))))</f>
        <v>0</v>
      </c>
      <c r="AW1459" s="44">
        <f t="shared" si="774"/>
        <v>0</v>
      </c>
      <c r="AX1459" s="44">
        <f t="shared" si="775"/>
        <v>0</v>
      </c>
      <c r="AY1459" s="44">
        <f t="shared" si="776"/>
        <v>0</v>
      </c>
      <c r="AZ1459" s="44">
        <f t="shared" si="777"/>
        <v>0</v>
      </c>
      <c r="BA1459" s="44">
        <f t="shared" si="788"/>
        <v>0</v>
      </c>
      <c r="BB1459" s="44">
        <f t="shared" si="778"/>
        <v>0</v>
      </c>
      <c r="BC1459" s="44">
        <f t="shared" si="779"/>
        <v>0</v>
      </c>
      <c r="BD1459" s="44">
        <f t="shared" si="780"/>
        <v>0</v>
      </c>
      <c r="BE1459" s="45">
        <f t="shared" si="781"/>
        <v>44.5</v>
      </c>
      <c r="BF1459" s="46"/>
      <c r="BG1459" s="47">
        <f t="shared" si="782"/>
        <v>36</v>
      </c>
      <c r="BH1459" s="47">
        <f t="shared" si="783"/>
        <v>2</v>
      </c>
      <c r="BI1459" s="47">
        <f t="shared" si="784"/>
        <v>8.5</v>
      </c>
      <c r="BJ1459" s="48">
        <f t="shared" si="785"/>
        <v>0</v>
      </c>
      <c r="BK1459" s="48">
        <f t="shared" si="786"/>
        <v>0</v>
      </c>
      <c r="BL1459" s="48">
        <f t="shared" si="787"/>
        <v>0</v>
      </c>
    </row>
    <row r="1460" spans="1:64" s="2" customFormat="1" ht="30" customHeight="1">
      <c r="A1460" s="29" t="str">
        <f t="shared" si="758"/>
        <v>Д</v>
      </c>
      <c r="B1460" s="29" t="str">
        <f t="shared" si="759"/>
        <v>Б</v>
      </c>
      <c r="C1460" s="59" t="s">
        <v>193</v>
      </c>
      <c r="D1460" s="31" t="str">
        <f t="shared" si="760"/>
        <v>'09.03.03</v>
      </c>
      <c r="E1460" s="32" t="str">
        <f t="shared" si="761"/>
        <v>Прикладная информатика</v>
      </c>
      <c r="F1460" s="33" t="s">
        <v>74</v>
      </c>
      <c r="G1460" s="33" t="s">
        <v>129</v>
      </c>
      <c r="H1460" s="34" t="s">
        <v>317</v>
      </c>
      <c r="I1460" s="34" t="s">
        <v>130</v>
      </c>
      <c r="J1460" s="62" t="s">
        <v>334</v>
      </c>
      <c r="K1460" s="36" t="s">
        <v>165</v>
      </c>
      <c r="L1460" s="36">
        <v>9</v>
      </c>
      <c r="M1460" s="37" t="s">
        <v>78</v>
      </c>
      <c r="N1460" s="36">
        <v>2</v>
      </c>
      <c r="O1460" s="36"/>
      <c r="P1460" s="36"/>
      <c r="Q1460" s="37" t="s">
        <v>91</v>
      </c>
      <c r="R1460" s="36"/>
      <c r="S1460" s="36"/>
      <c r="T1460" s="36"/>
      <c r="U1460" s="36"/>
      <c r="V1460" s="36"/>
      <c r="W1460" s="39" t="str">
        <f t="shared" si="762"/>
        <v>НПИбд</v>
      </c>
      <c r="X1460" s="36" t="s">
        <v>160</v>
      </c>
      <c r="Y1460" s="36">
        <v>1</v>
      </c>
      <c r="Z1460" s="36">
        <v>1</v>
      </c>
      <c r="AA1460" s="60">
        <f t="shared" si="763"/>
        <v>15</v>
      </c>
      <c r="AB1460" s="54">
        <v>11</v>
      </c>
      <c r="AC1460" s="54">
        <v>4</v>
      </c>
      <c r="AD1460" s="40">
        <f t="shared" si="789"/>
        <v>15</v>
      </c>
      <c r="AE1460" s="41">
        <f t="shared" si="790"/>
        <v>1</v>
      </c>
      <c r="AF1460" s="41">
        <f t="shared" si="791"/>
        <v>1</v>
      </c>
      <c r="AG1460" s="42" t="s">
        <v>93</v>
      </c>
      <c r="AH1460" s="37" t="s">
        <v>81</v>
      </c>
      <c r="AI1460" s="37" t="s">
        <v>82</v>
      </c>
      <c r="AJ1460" s="61" t="s">
        <v>335</v>
      </c>
      <c r="AK1460" s="37"/>
      <c r="AL1460" s="44">
        <f t="shared" si="764"/>
        <v>18</v>
      </c>
      <c r="AM1460" s="44">
        <f t="shared" si="765"/>
        <v>0</v>
      </c>
      <c r="AN1460" s="44">
        <f t="shared" si="766"/>
        <v>0</v>
      </c>
      <c r="AO1460" s="44">
        <f t="shared" si="767"/>
        <v>0</v>
      </c>
      <c r="AP1460" s="44">
        <f t="shared" si="768"/>
        <v>7.5</v>
      </c>
      <c r="AQ1460" s="44">
        <f t="shared" si="769"/>
        <v>1</v>
      </c>
      <c r="AR1460" s="44">
        <f t="shared" si="770"/>
        <v>0.9</v>
      </c>
      <c r="AS1460" s="44">
        <f t="shared" si="771"/>
        <v>0</v>
      </c>
      <c r="AT1460" s="44">
        <f t="shared" si="772"/>
        <v>0</v>
      </c>
      <c r="AU1460" s="44">
        <f t="shared" si="773"/>
        <v>0</v>
      </c>
      <c r="AV1460" s="44">
        <f>IF(M1460="ПП",РПП*AA1460*(U1460/1.5),IF(M1460="ВП",ВПр*AA1460*(U1460/1.5),IF(M1460="РПА",РПА*AA1460*(U1460/1.5),IF(M1460="КПА",кпа*AA1460*(U1460/1.5),0))))</f>
        <v>0</v>
      </c>
      <c r="AW1460" s="44">
        <f t="shared" si="774"/>
        <v>0</v>
      </c>
      <c r="AX1460" s="44">
        <f t="shared" si="775"/>
        <v>0</v>
      </c>
      <c r="AY1460" s="44">
        <f t="shared" si="776"/>
        <v>0</v>
      </c>
      <c r="AZ1460" s="44">
        <f t="shared" si="777"/>
        <v>0</v>
      </c>
      <c r="BA1460" s="44">
        <f t="shared" si="788"/>
        <v>0</v>
      </c>
      <c r="BB1460" s="44">
        <f t="shared" si="778"/>
        <v>0</v>
      </c>
      <c r="BC1460" s="44">
        <f t="shared" si="779"/>
        <v>0</v>
      </c>
      <c r="BD1460" s="44">
        <f t="shared" si="780"/>
        <v>0</v>
      </c>
      <c r="BE1460" s="45">
        <f t="shared" si="781"/>
        <v>27.4</v>
      </c>
      <c r="BF1460" s="46"/>
      <c r="BG1460" s="47">
        <f t="shared" si="782"/>
        <v>18</v>
      </c>
      <c r="BH1460" s="47">
        <f t="shared" si="783"/>
        <v>1</v>
      </c>
      <c r="BI1460" s="47">
        <f t="shared" si="784"/>
        <v>9.4</v>
      </c>
      <c r="BJ1460" s="48">
        <f t="shared" si="785"/>
        <v>0</v>
      </c>
      <c r="BK1460" s="48">
        <f t="shared" si="786"/>
        <v>0</v>
      </c>
      <c r="BL1460" s="48">
        <f t="shared" si="787"/>
        <v>0</v>
      </c>
    </row>
    <row r="1461" spans="1:64" s="2" customFormat="1" ht="30" customHeight="1">
      <c r="A1461" s="29" t="str">
        <f t="shared" si="758"/>
        <v>Д</v>
      </c>
      <c r="B1461" s="29" t="str">
        <f t="shared" si="759"/>
        <v>Б</v>
      </c>
      <c r="C1461" s="59" t="s">
        <v>193</v>
      </c>
      <c r="D1461" s="31" t="str">
        <f t="shared" si="760"/>
        <v>'09.03.03</v>
      </c>
      <c r="E1461" s="32" t="str">
        <f t="shared" si="761"/>
        <v>Прикладная информатика</v>
      </c>
      <c r="F1461" s="33" t="s">
        <v>74</v>
      </c>
      <c r="G1461" s="33" t="s">
        <v>129</v>
      </c>
      <c r="H1461" s="34" t="s">
        <v>317</v>
      </c>
      <c r="I1461" s="34" t="s">
        <v>130</v>
      </c>
      <c r="J1461" s="62" t="s">
        <v>334</v>
      </c>
      <c r="K1461" s="36" t="s">
        <v>165</v>
      </c>
      <c r="L1461" s="36">
        <v>9</v>
      </c>
      <c r="M1461" s="37" t="s">
        <v>108</v>
      </c>
      <c r="N1461" s="36"/>
      <c r="O1461" s="36">
        <v>4</v>
      </c>
      <c r="P1461" s="36"/>
      <c r="Q1461" s="37"/>
      <c r="R1461" s="36"/>
      <c r="S1461" s="36"/>
      <c r="T1461" s="36"/>
      <c r="U1461" s="36"/>
      <c r="V1461" s="36"/>
      <c r="W1461" s="39" t="str">
        <f t="shared" si="762"/>
        <v>НПИбд</v>
      </c>
      <c r="X1461" s="36" t="s">
        <v>160</v>
      </c>
      <c r="Y1461" s="36">
        <v>1</v>
      </c>
      <c r="Z1461" s="36">
        <v>1</v>
      </c>
      <c r="AA1461" s="60">
        <f t="shared" si="763"/>
        <v>15</v>
      </c>
      <c r="AB1461" s="53">
        <v>11</v>
      </c>
      <c r="AC1461" s="53">
        <v>4</v>
      </c>
      <c r="AD1461" s="40">
        <f t="shared" si="789"/>
        <v>12</v>
      </c>
      <c r="AE1461" s="41">
        <f t="shared" si="790"/>
        <v>1</v>
      </c>
      <c r="AF1461" s="41">
        <f t="shared" si="791"/>
        <v>1.25</v>
      </c>
      <c r="AG1461" s="42" t="s">
        <v>93</v>
      </c>
      <c r="AH1461" s="37" t="s">
        <v>81</v>
      </c>
      <c r="AI1461" s="37" t="s">
        <v>82</v>
      </c>
      <c r="AJ1461" s="61" t="s">
        <v>335</v>
      </c>
      <c r="AK1461" s="37"/>
      <c r="AL1461" s="44">
        <f t="shared" si="764"/>
        <v>0</v>
      </c>
      <c r="AM1461" s="44">
        <f t="shared" si="765"/>
        <v>0</v>
      </c>
      <c r="AN1461" s="44">
        <f t="shared" si="766"/>
        <v>36</v>
      </c>
      <c r="AO1461" s="44">
        <f t="shared" si="767"/>
        <v>0</v>
      </c>
      <c r="AP1461" s="44">
        <f t="shared" si="768"/>
        <v>0</v>
      </c>
      <c r="AQ1461" s="44">
        <f t="shared" si="769"/>
        <v>0</v>
      </c>
      <c r="AR1461" s="44">
        <f t="shared" si="770"/>
        <v>0</v>
      </c>
      <c r="AS1461" s="44">
        <f t="shared" si="771"/>
        <v>0</v>
      </c>
      <c r="AT1461" s="44">
        <f t="shared" si="772"/>
        <v>0</v>
      </c>
      <c r="AU1461" s="44">
        <f t="shared" si="773"/>
        <v>0</v>
      </c>
      <c r="AV1461" s="44">
        <f>IF(M1461="ПП",РПП*AA1461*(U1461/1.5),IF(M1461="ВП",ВПр*AA1461*(U1461/1.5),IF(M1461="РПА",РПА*AA1461*(U1461/1.5),IF(M1461="КПА",кпа*AA1461*(U1461/1.5),0))))</f>
        <v>0</v>
      </c>
      <c r="AW1461" s="44">
        <f t="shared" si="774"/>
        <v>0</v>
      </c>
      <c r="AX1461" s="44">
        <f t="shared" si="775"/>
        <v>0</v>
      </c>
      <c r="AY1461" s="44">
        <f t="shared" si="776"/>
        <v>0</v>
      </c>
      <c r="AZ1461" s="44">
        <f t="shared" si="777"/>
        <v>0</v>
      </c>
      <c r="BA1461" s="44">
        <f t="shared" si="788"/>
        <v>0</v>
      </c>
      <c r="BB1461" s="44">
        <f t="shared" si="778"/>
        <v>0</v>
      </c>
      <c r="BC1461" s="44">
        <f t="shared" si="779"/>
        <v>0</v>
      </c>
      <c r="BD1461" s="44">
        <f t="shared" si="780"/>
        <v>0</v>
      </c>
      <c r="BE1461" s="45">
        <f t="shared" si="781"/>
        <v>36</v>
      </c>
      <c r="BF1461" s="46"/>
      <c r="BG1461" s="47">
        <f t="shared" si="782"/>
        <v>36</v>
      </c>
      <c r="BH1461" s="47">
        <f t="shared" si="783"/>
        <v>2</v>
      </c>
      <c r="BI1461" s="47">
        <f t="shared" si="784"/>
        <v>0</v>
      </c>
      <c r="BJ1461" s="48">
        <f t="shared" si="785"/>
        <v>0</v>
      </c>
      <c r="BK1461" s="48">
        <f t="shared" si="786"/>
        <v>0</v>
      </c>
      <c r="BL1461" s="48">
        <f t="shared" si="787"/>
        <v>0</v>
      </c>
    </row>
    <row r="1462" spans="1:64" s="2" customFormat="1" ht="30" customHeight="1">
      <c r="A1462" s="29" t="str">
        <f t="shared" si="758"/>
        <v>Д</v>
      </c>
      <c r="B1462" s="29" t="str">
        <f t="shared" si="759"/>
        <v>Б</v>
      </c>
      <c r="C1462" s="59" t="s">
        <v>193</v>
      </c>
      <c r="D1462" s="31" t="str">
        <f t="shared" si="760"/>
        <v>'09.03.03</v>
      </c>
      <c r="E1462" s="32" t="str">
        <f t="shared" si="761"/>
        <v>Прикладная информатика</v>
      </c>
      <c r="F1462" s="33" t="s">
        <v>154</v>
      </c>
      <c r="G1462" s="33" t="s">
        <v>75</v>
      </c>
      <c r="H1462" s="34" t="s">
        <v>317</v>
      </c>
      <c r="I1462" s="34" t="s">
        <v>130</v>
      </c>
      <c r="J1462" s="35" t="s">
        <v>155</v>
      </c>
      <c r="K1462" s="36" t="s">
        <v>148</v>
      </c>
      <c r="L1462" s="36"/>
      <c r="M1462" s="37" t="s">
        <v>156</v>
      </c>
      <c r="N1462" s="36"/>
      <c r="O1462" s="36"/>
      <c r="P1462" s="36"/>
      <c r="Q1462" s="37"/>
      <c r="R1462" s="36"/>
      <c r="S1462" s="36"/>
      <c r="T1462" s="36">
        <v>3</v>
      </c>
      <c r="U1462" s="36"/>
      <c r="V1462" s="36"/>
      <c r="W1462" s="39" t="str">
        <f t="shared" si="762"/>
        <v>НПИбд</v>
      </c>
      <c r="X1462" s="36" t="s">
        <v>331</v>
      </c>
      <c r="Y1462" s="36">
        <v>1</v>
      </c>
      <c r="Z1462" s="36">
        <v>1</v>
      </c>
      <c r="AA1462" s="60">
        <f t="shared" si="763"/>
        <v>25</v>
      </c>
      <c r="AB1462" s="54">
        <v>20</v>
      </c>
      <c r="AC1462" s="54">
        <v>5</v>
      </c>
      <c r="AD1462" s="40">
        <f t="shared" si="789"/>
        <v>1</v>
      </c>
      <c r="AE1462" s="41">
        <f t="shared" si="790"/>
        <v>1</v>
      </c>
      <c r="AF1462" s="41">
        <f t="shared" si="791"/>
        <v>25</v>
      </c>
      <c r="AG1462" s="42" t="s">
        <v>93</v>
      </c>
      <c r="AH1462" s="37" t="s">
        <v>81</v>
      </c>
      <c r="AI1462" s="37" t="s">
        <v>94</v>
      </c>
      <c r="AJ1462" s="61" t="s">
        <v>358</v>
      </c>
      <c r="AK1462" s="37"/>
      <c r="AL1462" s="44">
        <f t="shared" si="764"/>
        <v>0</v>
      </c>
      <c r="AM1462" s="44">
        <f t="shared" si="765"/>
        <v>0</v>
      </c>
      <c r="AN1462" s="44">
        <f t="shared" si="766"/>
        <v>0</v>
      </c>
      <c r="AO1462" s="44">
        <f t="shared" si="767"/>
        <v>0</v>
      </c>
      <c r="AP1462" s="44">
        <f t="shared" si="768"/>
        <v>0</v>
      </c>
      <c r="AQ1462" s="44">
        <f t="shared" si="769"/>
        <v>0</v>
      </c>
      <c r="AR1462" s="44">
        <f t="shared" si="770"/>
        <v>0</v>
      </c>
      <c r="AS1462" s="44">
        <f t="shared" si="771"/>
        <v>0</v>
      </c>
      <c r="AT1462" s="44">
        <f t="shared" si="772"/>
        <v>0</v>
      </c>
      <c r="AU1462" s="44">
        <f t="shared" si="773"/>
        <v>75</v>
      </c>
      <c r="AV1462" s="44">
        <f>IF(M1462="ПП",РПП*AA1462*(U1462/1.5),IF(M1462="ВП",ВПр*AA1462*(U1462/1.5),IF(M1462="РПА",РПА*AA1462*(U1462/1.5),IF(M1462="КПА",кпа*AA1462*(U1462/1.5),0))))</f>
        <v>0</v>
      </c>
      <c r="AW1462" s="44">
        <f t="shared" si="774"/>
        <v>0</v>
      </c>
      <c r="AX1462" s="44">
        <f t="shared" si="775"/>
        <v>0</v>
      </c>
      <c r="AY1462" s="44">
        <f t="shared" si="776"/>
        <v>0</v>
      </c>
      <c r="AZ1462" s="44">
        <f t="shared" si="777"/>
        <v>0</v>
      </c>
      <c r="BA1462" s="44">
        <f t="shared" si="788"/>
        <v>0</v>
      </c>
      <c r="BB1462" s="44">
        <f t="shared" si="778"/>
        <v>0</v>
      </c>
      <c r="BC1462" s="44">
        <f t="shared" si="779"/>
        <v>0</v>
      </c>
      <c r="BD1462" s="44">
        <f t="shared" si="780"/>
        <v>0</v>
      </c>
      <c r="BE1462" s="45">
        <f t="shared" si="781"/>
        <v>75</v>
      </c>
      <c r="BF1462" s="46"/>
      <c r="BG1462" s="47">
        <f t="shared" si="782"/>
        <v>0</v>
      </c>
      <c r="BH1462" s="47">
        <f t="shared" si="783"/>
        <v>0</v>
      </c>
      <c r="BI1462" s="47">
        <f t="shared" si="784"/>
        <v>0</v>
      </c>
      <c r="BJ1462" s="48">
        <f t="shared" si="785"/>
        <v>0</v>
      </c>
      <c r="BK1462" s="48">
        <f t="shared" si="786"/>
        <v>0</v>
      </c>
      <c r="BL1462" s="48">
        <f t="shared" si="787"/>
        <v>75</v>
      </c>
    </row>
    <row r="1463" spans="1:64" s="2" customFormat="1" ht="30" customHeight="1">
      <c r="A1463" s="29" t="str">
        <f t="shared" si="758"/>
        <v>Д</v>
      </c>
      <c r="B1463" s="29" t="str">
        <f t="shared" si="759"/>
        <v>Б</v>
      </c>
      <c r="C1463" s="59" t="s">
        <v>193</v>
      </c>
      <c r="D1463" s="31" t="str">
        <f t="shared" si="760"/>
        <v>'09.03.03</v>
      </c>
      <c r="E1463" s="32" t="str">
        <f t="shared" si="761"/>
        <v>Прикладная информатика</v>
      </c>
      <c r="F1463" s="33" t="s">
        <v>154</v>
      </c>
      <c r="G1463" s="33" t="s">
        <v>75</v>
      </c>
      <c r="H1463" s="34" t="s">
        <v>317</v>
      </c>
      <c r="I1463" s="34"/>
      <c r="J1463" s="35" t="s">
        <v>166</v>
      </c>
      <c r="K1463" s="36" t="s">
        <v>383</v>
      </c>
      <c r="L1463" s="36"/>
      <c r="M1463" s="37" t="s">
        <v>168</v>
      </c>
      <c r="N1463" s="36"/>
      <c r="O1463" s="36"/>
      <c r="P1463" s="36"/>
      <c r="Q1463" s="37"/>
      <c r="R1463" s="36"/>
      <c r="S1463" s="36"/>
      <c r="T1463" s="36"/>
      <c r="U1463" s="36"/>
      <c r="V1463" s="36">
        <v>15</v>
      </c>
      <c r="W1463" s="39" t="str">
        <f t="shared" si="762"/>
        <v>НПИбд</v>
      </c>
      <c r="X1463" s="36" t="s">
        <v>160</v>
      </c>
      <c r="Y1463" s="36">
        <v>1</v>
      </c>
      <c r="Z1463" s="36">
        <v>1</v>
      </c>
      <c r="AA1463" s="60">
        <f t="shared" si="763"/>
        <v>11</v>
      </c>
      <c r="AB1463" s="36">
        <v>9</v>
      </c>
      <c r="AC1463" s="36">
        <v>2</v>
      </c>
      <c r="AD1463" s="40">
        <f t="shared" si="789"/>
        <v>1</v>
      </c>
      <c r="AE1463" s="41">
        <f t="shared" si="790"/>
        <v>1</v>
      </c>
      <c r="AF1463" s="41">
        <f t="shared" si="791"/>
        <v>11</v>
      </c>
      <c r="AG1463" s="42" t="s">
        <v>93</v>
      </c>
      <c r="AH1463" s="37" t="s">
        <v>81</v>
      </c>
      <c r="AI1463" s="37" t="s">
        <v>94</v>
      </c>
      <c r="AJ1463" s="61" t="s">
        <v>358</v>
      </c>
      <c r="AK1463" s="37"/>
      <c r="AL1463" s="44">
        <f t="shared" si="764"/>
        <v>0</v>
      </c>
      <c r="AM1463" s="44">
        <f t="shared" si="765"/>
        <v>0</v>
      </c>
      <c r="AN1463" s="44">
        <f t="shared" si="766"/>
        <v>0</v>
      </c>
      <c r="AO1463" s="44">
        <f t="shared" si="767"/>
        <v>0</v>
      </c>
      <c r="AP1463" s="44">
        <f t="shared" si="768"/>
        <v>0</v>
      </c>
      <c r="AQ1463" s="44">
        <f t="shared" si="769"/>
        <v>0</v>
      </c>
      <c r="AR1463" s="44">
        <f t="shared" si="770"/>
        <v>0</v>
      </c>
      <c r="AS1463" s="44">
        <f t="shared" si="771"/>
        <v>0</v>
      </c>
      <c r="AT1463" s="44">
        <f t="shared" si="772"/>
        <v>0</v>
      </c>
      <c r="AU1463" s="44">
        <f t="shared" si="773"/>
        <v>0</v>
      </c>
      <c r="AV1463" s="44">
        <f>IF(M1463="ПП",РПП*AA1463*(U1463/1.5),IF(M1463="ВП",ВПр*AA1463*(U1463/1.5),IF(M1463="РПА",РПА*AA1463*(U1463/1.5),IF(M1463="КПА",кпа*AA1463*(U1463/1.5),0))))</f>
        <v>0</v>
      </c>
      <c r="AW1463" s="44">
        <f t="shared" si="774"/>
        <v>120</v>
      </c>
      <c r="AX1463" s="44">
        <f t="shared" si="775"/>
        <v>0</v>
      </c>
      <c r="AY1463" s="44">
        <f t="shared" si="776"/>
        <v>0</v>
      </c>
      <c r="AZ1463" s="44">
        <f t="shared" si="777"/>
        <v>0</v>
      </c>
      <c r="BA1463" s="44">
        <f t="shared" si="788"/>
        <v>0</v>
      </c>
      <c r="BB1463" s="44">
        <f t="shared" si="778"/>
        <v>0</v>
      </c>
      <c r="BC1463" s="44">
        <f t="shared" si="779"/>
        <v>0</v>
      </c>
      <c r="BD1463" s="44">
        <f t="shared" si="780"/>
        <v>0</v>
      </c>
      <c r="BE1463" s="45">
        <f t="shared" si="781"/>
        <v>120</v>
      </c>
      <c r="BF1463" s="46"/>
      <c r="BG1463" s="47">
        <f t="shared" si="782"/>
        <v>0</v>
      </c>
      <c r="BH1463" s="47">
        <f t="shared" si="783"/>
        <v>0</v>
      </c>
      <c r="BI1463" s="47">
        <f t="shared" si="784"/>
        <v>0</v>
      </c>
      <c r="BJ1463" s="48">
        <f t="shared" si="785"/>
        <v>0</v>
      </c>
      <c r="BK1463" s="48">
        <f t="shared" si="786"/>
        <v>0</v>
      </c>
      <c r="BL1463" s="48">
        <f t="shared" si="787"/>
        <v>0</v>
      </c>
    </row>
    <row r="1464" spans="1:64" s="2" customFormat="1" ht="30" customHeight="1">
      <c r="A1464" s="29" t="str">
        <f t="shared" si="758"/>
        <v>Д</v>
      </c>
      <c r="B1464" s="29" t="str">
        <f t="shared" si="759"/>
        <v>Б</v>
      </c>
      <c r="C1464" s="59" t="s">
        <v>193</v>
      </c>
      <c r="D1464" s="31" t="str">
        <f t="shared" si="760"/>
        <v>'09.03.03</v>
      </c>
      <c r="E1464" s="32" t="str">
        <f t="shared" si="761"/>
        <v>Прикладная информатика</v>
      </c>
      <c r="F1464" s="33" t="s">
        <v>154</v>
      </c>
      <c r="G1464" s="33" t="s">
        <v>75</v>
      </c>
      <c r="H1464" s="34" t="s">
        <v>317</v>
      </c>
      <c r="I1464" s="34"/>
      <c r="J1464" s="35" t="s">
        <v>171</v>
      </c>
      <c r="K1464" s="36" t="s">
        <v>384</v>
      </c>
      <c r="L1464" s="36"/>
      <c r="M1464" s="37" t="s">
        <v>173</v>
      </c>
      <c r="N1464" s="36"/>
      <c r="O1464" s="36"/>
      <c r="P1464" s="36"/>
      <c r="Q1464" s="37"/>
      <c r="R1464" s="36"/>
      <c r="S1464" s="36"/>
      <c r="T1464" s="36"/>
      <c r="U1464" s="36">
        <v>3</v>
      </c>
      <c r="V1464" s="36"/>
      <c r="W1464" s="39" t="str">
        <f t="shared" si="762"/>
        <v>НПИбд</v>
      </c>
      <c r="X1464" s="36" t="s">
        <v>160</v>
      </c>
      <c r="Y1464" s="36">
        <v>1</v>
      </c>
      <c r="Z1464" s="36">
        <v>1</v>
      </c>
      <c r="AA1464" s="60">
        <f t="shared" si="763"/>
        <v>11</v>
      </c>
      <c r="AB1464" s="36">
        <v>9</v>
      </c>
      <c r="AC1464" s="36">
        <v>2</v>
      </c>
      <c r="AD1464" s="40">
        <f t="shared" si="789"/>
        <v>1</v>
      </c>
      <c r="AE1464" s="41">
        <f t="shared" si="790"/>
        <v>1</v>
      </c>
      <c r="AF1464" s="41">
        <f t="shared" si="791"/>
        <v>11</v>
      </c>
      <c r="AG1464" s="42" t="s">
        <v>93</v>
      </c>
      <c r="AH1464" s="37" t="s">
        <v>81</v>
      </c>
      <c r="AI1464" s="37" t="s">
        <v>94</v>
      </c>
      <c r="AJ1464" s="61" t="s">
        <v>358</v>
      </c>
      <c r="AK1464" s="37"/>
      <c r="AL1464" s="44">
        <f t="shared" si="764"/>
        <v>0</v>
      </c>
      <c r="AM1464" s="44">
        <f t="shared" si="765"/>
        <v>0</v>
      </c>
      <c r="AN1464" s="44">
        <f t="shared" si="766"/>
        <v>0</v>
      </c>
      <c r="AO1464" s="44">
        <f t="shared" si="767"/>
        <v>0</v>
      </c>
      <c r="AP1464" s="44">
        <f t="shared" si="768"/>
        <v>0</v>
      </c>
      <c r="AQ1464" s="44">
        <f t="shared" si="769"/>
        <v>0</v>
      </c>
      <c r="AR1464" s="44">
        <f t="shared" si="770"/>
        <v>0</v>
      </c>
      <c r="AS1464" s="44">
        <f t="shared" si="771"/>
        <v>0</v>
      </c>
      <c r="AT1464" s="44">
        <f t="shared" si="772"/>
        <v>0</v>
      </c>
      <c r="AU1464" s="44">
        <f t="shared" si="773"/>
        <v>0</v>
      </c>
      <c r="AV1464" s="44">
        <f>IF(M1464="ПП",РПП*AA1464*(U1464/1.5),IF(M1464="ВП",ВПр*AA1464*(U1464/1.5),IF(M1464="РПА",РПА*AA1464*(U1464/1.5),IF(M1464="КПА",кпа*AA1464*(U1464/1.5),0))))</f>
        <v>33</v>
      </c>
      <c r="AW1464" s="44">
        <f t="shared" si="774"/>
        <v>0</v>
      </c>
      <c r="AX1464" s="44">
        <f t="shared" si="775"/>
        <v>0</v>
      </c>
      <c r="AY1464" s="44">
        <f t="shared" si="776"/>
        <v>0</v>
      </c>
      <c r="AZ1464" s="44">
        <f t="shared" si="777"/>
        <v>0</v>
      </c>
      <c r="BA1464" s="44">
        <f t="shared" si="788"/>
        <v>0</v>
      </c>
      <c r="BB1464" s="44">
        <f t="shared" si="778"/>
        <v>0</v>
      </c>
      <c r="BC1464" s="44">
        <f t="shared" si="779"/>
        <v>0</v>
      </c>
      <c r="BD1464" s="44">
        <f t="shared" si="780"/>
        <v>0</v>
      </c>
      <c r="BE1464" s="45">
        <f t="shared" si="781"/>
        <v>33</v>
      </c>
      <c r="BF1464" s="46"/>
      <c r="BG1464" s="47">
        <f t="shared" si="782"/>
        <v>0</v>
      </c>
      <c r="BH1464" s="47">
        <f t="shared" si="783"/>
        <v>0</v>
      </c>
      <c r="BI1464" s="47">
        <f t="shared" si="784"/>
        <v>0</v>
      </c>
      <c r="BJ1464" s="48">
        <f t="shared" si="785"/>
        <v>0</v>
      </c>
      <c r="BK1464" s="48">
        <f t="shared" si="786"/>
        <v>0</v>
      </c>
      <c r="BL1464" s="48">
        <f t="shared" si="787"/>
        <v>0</v>
      </c>
    </row>
    <row r="1465" spans="1:64" s="2" customFormat="1" ht="30" customHeight="1">
      <c r="A1465" s="29" t="str">
        <f t="shared" si="758"/>
        <v>Д</v>
      </c>
      <c r="B1465" s="29" t="str">
        <f t="shared" si="759"/>
        <v>Б</v>
      </c>
      <c r="C1465" s="59" t="s">
        <v>193</v>
      </c>
      <c r="D1465" s="31" t="str">
        <f t="shared" si="760"/>
        <v>'09.03.03</v>
      </c>
      <c r="E1465" s="32" t="str">
        <f t="shared" si="761"/>
        <v>Прикладная информатика</v>
      </c>
      <c r="F1465" s="33" t="s">
        <v>174</v>
      </c>
      <c r="G1465" s="33" t="s">
        <v>75</v>
      </c>
      <c r="H1465" s="34" t="s">
        <v>317</v>
      </c>
      <c r="I1465" s="34"/>
      <c r="J1465" s="35" t="s">
        <v>356</v>
      </c>
      <c r="K1465" s="36">
        <v>8</v>
      </c>
      <c r="L1465" s="36"/>
      <c r="M1465" s="37" t="s">
        <v>180</v>
      </c>
      <c r="N1465" s="36"/>
      <c r="O1465" s="36"/>
      <c r="P1465" s="36"/>
      <c r="Q1465" s="37" t="s">
        <v>181</v>
      </c>
      <c r="R1465" s="36"/>
      <c r="S1465" s="36"/>
      <c r="T1465" s="36"/>
      <c r="U1465" s="36"/>
      <c r="V1465" s="36"/>
      <c r="W1465" s="39" t="str">
        <f t="shared" si="762"/>
        <v>НПИбд</v>
      </c>
      <c r="X1465" s="36" t="s">
        <v>160</v>
      </c>
      <c r="Y1465" s="36"/>
      <c r="Z1465" s="36">
        <v>1</v>
      </c>
      <c r="AA1465" s="60">
        <f t="shared" si="763"/>
        <v>11</v>
      </c>
      <c r="AB1465" s="36">
        <v>9</v>
      </c>
      <c r="AC1465" s="36">
        <v>2</v>
      </c>
      <c r="AD1465" s="40">
        <f t="shared" si="789"/>
        <v>24</v>
      </c>
      <c r="AE1465" s="41">
        <f t="shared" si="790"/>
        <v>0.45833333333333331</v>
      </c>
      <c r="AF1465" s="41">
        <f t="shared" si="791"/>
        <v>0.45833333333333331</v>
      </c>
      <c r="AG1465" s="42" t="s">
        <v>93</v>
      </c>
      <c r="AH1465" s="37" t="s">
        <v>81</v>
      </c>
      <c r="AI1465" s="37" t="s">
        <v>94</v>
      </c>
      <c r="AJ1465" s="61" t="s">
        <v>320</v>
      </c>
      <c r="AK1465" s="37"/>
      <c r="AL1465" s="44">
        <f t="shared" si="764"/>
        <v>0</v>
      </c>
      <c r="AM1465" s="44">
        <f t="shared" si="765"/>
        <v>0</v>
      </c>
      <c r="AN1465" s="44">
        <f t="shared" si="766"/>
        <v>0</v>
      </c>
      <c r="AO1465" s="44">
        <f t="shared" si="767"/>
        <v>0</v>
      </c>
      <c r="AP1465" s="44">
        <f t="shared" si="768"/>
        <v>0</v>
      </c>
      <c r="AQ1465" s="44">
        <f t="shared" si="769"/>
        <v>0</v>
      </c>
      <c r="AR1465" s="44">
        <f t="shared" si="770"/>
        <v>0</v>
      </c>
      <c r="AS1465" s="44">
        <f t="shared" si="771"/>
        <v>0</v>
      </c>
      <c r="AT1465" s="44">
        <f t="shared" si="772"/>
        <v>0</v>
      </c>
      <c r="AU1465" s="44">
        <f t="shared" si="773"/>
        <v>0</v>
      </c>
      <c r="AV1465" s="44">
        <f>IF(M1465="ПП",РПП*AA1465*(U1465/1.5),IF(M1465="ВП",ВПр*AA1465*(U1465/1.5),IF(M1465="РПА",РПА*AA1465*(U1465/1.5),IF(M1465="КПА",кпа*AA1465*(U1465/1.5),0))))</f>
        <v>0</v>
      </c>
      <c r="AW1465" s="44">
        <f t="shared" si="774"/>
        <v>0</v>
      </c>
      <c r="AX1465" s="44">
        <f t="shared" si="775"/>
        <v>0</v>
      </c>
      <c r="AY1465" s="44">
        <f t="shared" si="776"/>
        <v>0</v>
      </c>
      <c r="AZ1465" s="44">
        <f t="shared" si="777"/>
        <v>0</v>
      </c>
      <c r="BA1465" s="44">
        <f t="shared" si="788"/>
        <v>0</v>
      </c>
      <c r="BB1465" s="44">
        <f t="shared" si="778"/>
        <v>0</v>
      </c>
      <c r="BC1465" s="44">
        <f t="shared" si="779"/>
        <v>0</v>
      </c>
      <c r="BD1465" s="44">
        <f t="shared" si="780"/>
        <v>0.91666666666666663</v>
      </c>
      <c r="BE1465" s="45">
        <f t="shared" si="781"/>
        <v>0.91666666666666663</v>
      </c>
      <c r="BF1465" s="46"/>
      <c r="BG1465" s="47">
        <f t="shared" si="782"/>
        <v>0</v>
      </c>
      <c r="BH1465" s="47">
        <f t="shared" si="783"/>
        <v>0</v>
      </c>
      <c r="BI1465" s="47">
        <f t="shared" si="784"/>
        <v>0</v>
      </c>
      <c r="BJ1465" s="48">
        <f t="shared" si="785"/>
        <v>0</v>
      </c>
      <c r="BK1465" s="48">
        <f t="shared" si="786"/>
        <v>0</v>
      </c>
      <c r="BL1465" s="48">
        <f t="shared" si="787"/>
        <v>0.91666666666666663</v>
      </c>
    </row>
    <row r="1466" spans="1:64" s="2" customFormat="1" ht="30" customHeight="1">
      <c r="A1466" s="29" t="str">
        <f t="shared" si="758"/>
        <v>Д</v>
      </c>
      <c r="B1466" s="29" t="str">
        <f t="shared" si="759"/>
        <v>Б</v>
      </c>
      <c r="C1466" s="59" t="s">
        <v>193</v>
      </c>
      <c r="D1466" s="31" t="str">
        <f t="shared" si="760"/>
        <v>'09.03.03</v>
      </c>
      <c r="E1466" s="32" t="str">
        <f t="shared" si="761"/>
        <v>Прикладная информатика</v>
      </c>
      <c r="F1466" s="33" t="s">
        <v>174</v>
      </c>
      <c r="G1466" s="33" t="s">
        <v>75</v>
      </c>
      <c r="H1466" s="34" t="s">
        <v>317</v>
      </c>
      <c r="I1466" s="34"/>
      <c r="J1466" s="35" t="s">
        <v>356</v>
      </c>
      <c r="K1466" s="36">
        <v>8</v>
      </c>
      <c r="L1466" s="36"/>
      <c r="M1466" s="37" t="s">
        <v>183</v>
      </c>
      <c r="N1466" s="36"/>
      <c r="O1466" s="36"/>
      <c r="P1466" s="36"/>
      <c r="Q1466" s="37" t="s">
        <v>181</v>
      </c>
      <c r="R1466" s="36"/>
      <c r="S1466" s="36"/>
      <c r="T1466" s="36"/>
      <c r="U1466" s="36"/>
      <c r="V1466" s="36"/>
      <c r="W1466" s="39" t="str">
        <f t="shared" si="762"/>
        <v>НПИбд</v>
      </c>
      <c r="X1466" s="36" t="s">
        <v>160</v>
      </c>
      <c r="Y1466" s="36"/>
      <c r="Z1466" s="36">
        <v>1</v>
      </c>
      <c r="AA1466" s="60">
        <f t="shared" si="763"/>
        <v>11</v>
      </c>
      <c r="AB1466" s="36">
        <v>9</v>
      </c>
      <c r="AC1466" s="36">
        <v>2</v>
      </c>
      <c r="AD1466" s="40">
        <f t="shared" si="789"/>
        <v>1</v>
      </c>
      <c r="AE1466" s="41">
        <f t="shared" si="790"/>
        <v>1</v>
      </c>
      <c r="AF1466" s="41">
        <f t="shared" si="791"/>
        <v>11</v>
      </c>
      <c r="AG1466" s="42" t="s">
        <v>93</v>
      </c>
      <c r="AH1466" s="37" t="s">
        <v>169</v>
      </c>
      <c r="AI1466" s="37"/>
      <c r="AJ1466" s="55" t="s">
        <v>170</v>
      </c>
      <c r="AK1466" s="37"/>
      <c r="AL1466" s="44">
        <f t="shared" si="764"/>
        <v>0</v>
      </c>
      <c r="AM1466" s="44">
        <f t="shared" si="765"/>
        <v>0</v>
      </c>
      <c r="AN1466" s="44">
        <f t="shared" si="766"/>
        <v>0</v>
      </c>
      <c r="AO1466" s="44">
        <f t="shared" si="767"/>
        <v>0</v>
      </c>
      <c r="AP1466" s="44">
        <f t="shared" si="768"/>
        <v>0</v>
      </c>
      <c r="AQ1466" s="44">
        <f t="shared" si="769"/>
        <v>0</v>
      </c>
      <c r="AR1466" s="44">
        <f t="shared" si="770"/>
        <v>0</v>
      </c>
      <c r="AS1466" s="44">
        <f t="shared" si="771"/>
        <v>0</v>
      </c>
      <c r="AT1466" s="44">
        <f t="shared" si="772"/>
        <v>0</v>
      </c>
      <c r="AU1466" s="44">
        <f t="shared" si="773"/>
        <v>0</v>
      </c>
      <c r="AV1466" s="44">
        <f>IF(M1466="ПП",РПП*AA1466*(U1466/1.5),IF(M1466="ВП",ВПр*AA1466*(U1466/1.5),IF(M1466="РПА",РПА*AA1466*(U1466/1.5),IF(M1466="КПА",кпа*AA1466*(U1466/1.5),0))))</f>
        <v>0</v>
      </c>
      <c r="AW1466" s="44">
        <f t="shared" si="774"/>
        <v>0</v>
      </c>
      <c r="AX1466" s="44">
        <f t="shared" si="775"/>
        <v>0</v>
      </c>
      <c r="AY1466" s="44">
        <f t="shared" si="776"/>
        <v>0</v>
      </c>
      <c r="AZ1466" s="44">
        <f t="shared" si="777"/>
        <v>0</v>
      </c>
      <c r="BA1466" s="44">
        <f t="shared" si="788"/>
        <v>0</v>
      </c>
      <c r="BB1466" s="44">
        <f t="shared" si="778"/>
        <v>0</v>
      </c>
      <c r="BC1466" s="44">
        <f t="shared" si="779"/>
        <v>0</v>
      </c>
      <c r="BD1466" s="44">
        <f t="shared" si="780"/>
        <v>5.5</v>
      </c>
      <c r="BE1466" s="45">
        <f t="shared" si="781"/>
        <v>5.5</v>
      </c>
      <c r="BF1466" s="46"/>
      <c r="BG1466" s="47">
        <f t="shared" si="782"/>
        <v>0</v>
      </c>
      <c r="BH1466" s="47">
        <f t="shared" si="783"/>
        <v>0</v>
      </c>
      <c r="BI1466" s="47">
        <f t="shared" si="784"/>
        <v>0</v>
      </c>
      <c r="BJ1466" s="48">
        <f t="shared" si="785"/>
        <v>0</v>
      </c>
      <c r="BK1466" s="48">
        <f t="shared" si="786"/>
        <v>0</v>
      </c>
      <c r="BL1466" s="48">
        <f t="shared" si="787"/>
        <v>5.5</v>
      </c>
    </row>
    <row r="1467" spans="1:64" s="2" customFormat="1" ht="30" customHeight="1">
      <c r="A1467" s="29" t="str">
        <f t="shared" si="758"/>
        <v>Д</v>
      </c>
      <c r="B1467" s="29" t="str">
        <f t="shared" si="759"/>
        <v>Б</v>
      </c>
      <c r="C1467" s="59" t="s">
        <v>193</v>
      </c>
      <c r="D1467" s="31" t="str">
        <f t="shared" si="760"/>
        <v>'09.03.03</v>
      </c>
      <c r="E1467" s="32" t="str">
        <f t="shared" si="761"/>
        <v>Прикладная информатика</v>
      </c>
      <c r="F1467" s="33" t="s">
        <v>174</v>
      </c>
      <c r="G1467" s="33" t="s">
        <v>75</v>
      </c>
      <c r="H1467" s="34" t="s">
        <v>317</v>
      </c>
      <c r="I1467" s="34"/>
      <c r="J1467" s="35" t="s">
        <v>356</v>
      </c>
      <c r="K1467" s="36">
        <v>8</v>
      </c>
      <c r="L1467" s="36"/>
      <c r="M1467" s="37" t="s">
        <v>192</v>
      </c>
      <c r="N1467" s="36"/>
      <c r="O1467" s="36"/>
      <c r="P1467" s="36"/>
      <c r="Q1467" s="37" t="s">
        <v>181</v>
      </c>
      <c r="R1467" s="36"/>
      <c r="S1467" s="36"/>
      <c r="T1467" s="36"/>
      <c r="U1467" s="36"/>
      <c r="V1467" s="36"/>
      <c r="W1467" s="39" t="str">
        <f t="shared" si="762"/>
        <v>НПИбд</v>
      </c>
      <c r="X1467" s="36" t="s">
        <v>160</v>
      </c>
      <c r="Y1467" s="36"/>
      <c r="Z1467" s="36">
        <v>1</v>
      </c>
      <c r="AA1467" s="60">
        <f t="shared" si="763"/>
        <v>11</v>
      </c>
      <c r="AB1467" s="36">
        <v>9</v>
      </c>
      <c r="AC1467" s="36">
        <v>2</v>
      </c>
      <c r="AD1467" s="40">
        <f t="shared" si="789"/>
        <v>1</v>
      </c>
      <c r="AE1467" s="41">
        <f t="shared" si="790"/>
        <v>1</v>
      </c>
      <c r="AF1467" s="41">
        <f t="shared" si="791"/>
        <v>11</v>
      </c>
      <c r="AG1467" s="42" t="s">
        <v>93</v>
      </c>
      <c r="AH1467" s="37" t="s">
        <v>81</v>
      </c>
      <c r="AI1467" s="37" t="s">
        <v>94</v>
      </c>
      <c r="AJ1467" s="61" t="s">
        <v>320</v>
      </c>
      <c r="AK1467" s="37"/>
      <c r="AL1467" s="44">
        <f t="shared" si="764"/>
        <v>0</v>
      </c>
      <c r="AM1467" s="44">
        <f t="shared" si="765"/>
        <v>0</v>
      </c>
      <c r="AN1467" s="44">
        <f t="shared" si="766"/>
        <v>0</v>
      </c>
      <c r="AO1467" s="44">
        <f t="shared" si="767"/>
        <v>0</v>
      </c>
      <c r="AP1467" s="44">
        <f t="shared" si="768"/>
        <v>0</v>
      </c>
      <c r="AQ1467" s="44">
        <f t="shared" si="769"/>
        <v>0</v>
      </c>
      <c r="AR1467" s="44">
        <f t="shared" si="770"/>
        <v>0</v>
      </c>
      <c r="AS1467" s="44">
        <f t="shared" si="771"/>
        <v>0</v>
      </c>
      <c r="AT1467" s="44">
        <f t="shared" si="772"/>
        <v>0</v>
      </c>
      <c r="AU1467" s="44">
        <f t="shared" si="773"/>
        <v>0</v>
      </c>
      <c r="AV1467" s="44">
        <f>IF(M1467="ПП",РПП*AA1467*(U1467/1.5),IF(M1467="ВП",ВПр*AA1467*(U1467/1.5),IF(M1467="РПА",РПА*AA1467*(U1467/1.5),IF(M1467="КПА",кпа*AA1467*(U1467/1.5),0))))</f>
        <v>0</v>
      </c>
      <c r="AW1467" s="44">
        <f t="shared" si="774"/>
        <v>0</v>
      </c>
      <c r="AX1467" s="44">
        <f t="shared" si="775"/>
        <v>0</v>
      </c>
      <c r="AY1467" s="44">
        <f t="shared" si="776"/>
        <v>0</v>
      </c>
      <c r="AZ1467" s="44">
        <f t="shared" si="777"/>
        <v>0</v>
      </c>
      <c r="BA1467" s="44">
        <f t="shared" si="788"/>
        <v>0</v>
      </c>
      <c r="BB1467" s="44">
        <f t="shared" si="778"/>
        <v>0</v>
      </c>
      <c r="BC1467" s="44">
        <f t="shared" si="779"/>
        <v>0</v>
      </c>
      <c r="BD1467" s="44">
        <f t="shared" si="780"/>
        <v>5.5</v>
      </c>
      <c r="BE1467" s="45">
        <f t="shared" si="781"/>
        <v>5.5</v>
      </c>
      <c r="BF1467" s="46"/>
      <c r="BG1467" s="47">
        <f t="shared" si="782"/>
        <v>0</v>
      </c>
      <c r="BH1467" s="47">
        <f t="shared" si="783"/>
        <v>0</v>
      </c>
      <c r="BI1467" s="47">
        <f t="shared" si="784"/>
        <v>0</v>
      </c>
      <c r="BJ1467" s="48">
        <f t="shared" si="785"/>
        <v>0</v>
      </c>
      <c r="BK1467" s="48">
        <f t="shared" si="786"/>
        <v>0</v>
      </c>
      <c r="BL1467" s="48">
        <f t="shared" si="787"/>
        <v>5.5</v>
      </c>
    </row>
    <row r="1468" spans="1:64" s="2" customFormat="1" ht="30" customHeight="1">
      <c r="A1468" s="29" t="str">
        <f t="shared" si="758"/>
        <v>Д</v>
      </c>
      <c r="B1468" s="29" t="str">
        <f t="shared" si="759"/>
        <v>Б</v>
      </c>
      <c r="C1468" s="59" t="s">
        <v>193</v>
      </c>
      <c r="D1468" s="31" t="str">
        <f t="shared" si="760"/>
        <v>'09.03.03</v>
      </c>
      <c r="E1468" s="32" t="str">
        <f t="shared" si="761"/>
        <v>Прикладная информатика</v>
      </c>
      <c r="F1468" s="33" t="s">
        <v>174</v>
      </c>
      <c r="G1468" s="33" t="s">
        <v>75</v>
      </c>
      <c r="H1468" s="34" t="s">
        <v>317</v>
      </c>
      <c r="I1468" s="34"/>
      <c r="J1468" s="35" t="s">
        <v>356</v>
      </c>
      <c r="K1468" s="36">
        <v>8</v>
      </c>
      <c r="L1468" s="36"/>
      <c r="M1468" s="37" t="s">
        <v>186</v>
      </c>
      <c r="N1468" s="36"/>
      <c r="O1468" s="36"/>
      <c r="P1468" s="36"/>
      <c r="Q1468" s="37" t="s">
        <v>181</v>
      </c>
      <c r="R1468" s="36"/>
      <c r="S1468" s="36"/>
      <c r="T1468" s="36"/>
      <c r="U1468" s="36"/>
      <c r="V1468" s="36"/>
      <c r="W1468" s="39" t="str">
        <f t="shared" si="762"/>
        <v>НПИбд</v>
      </c>
      <c r="X1468" s="36" t="s">
        <v>160</v>
      </c>
      <c r="Y1468" s="36"/>
      <c r="Z1468" s="36">
        <v>1</v>
      </c>
      <c r="AA1468" s="60">
        <f t="shared" si="763"/>
        <v>11</v>
      </c>
      <c r="AB1468" s="36">
        <v>9</v>
      </c>
      <c r="AC1468" s="36">
        <v>2</v>
      </c>
      <c r="AD1468" s="40">
        <f t="shared" si="789"/>
        <v>1</v>
      </c>
      <c r="AE1468" s="41">
        <f t="shared" si="790"/>
        <v>1</v>
      </c>
      <c r="AF1468" s="41">
        <f t="shared" si="791"/>
        <v>11</v>
      </c>
      <c r="AG1468" s="42" t="s">
        <v>93</v>
      </c>
      <c r="AH1468" s="37" t="s">
        <v>169</v>
      </c>
      <c r="AI1468" s="37"/>
      <c r="AJ1468" s="55" t="s">
        <v>170</v>
      </c>
      <c r="AK1468" s="37"/>
      <c r="AL1468" s="44">
        <f t="shared" si="764"/>
        <v>0</v>
      </c>
      <c r="AM1468" s="44">
        <f t="shared" si="765"/>
        <v>0</v>
      </c>
      <c r="AN1468" s="44">
        <f t="shared" si="766"/>
        <v>0</v>
      </c>
      <c r="AO1468" s="44">
        <f t="shared" si="767"/>
        <v>0</v>
      </c>
      <c r="AP1468" s="44">
        <f t="shared" si="768"/>
        <v>0</v>
      </c>
      <c r="AQ1468" s="44">
        <f t="shared" si="769"/>
        <v>0</v>
      </c>
      <c r="AR1468" s="44">
        <f t="shared" si="770"/>
        <v>0</v>
      </c>
      <c r="AS1468" s="44">
        <f t="shared" si="771"/>
        <v>0</v>
      </c>
      <c r="AT1468" s="44">
        <f t="shared" si="772"/>
        <v>0</v>
      </c>
      <c r="AU1468" s="44">
        <f t="shared" si="773"/>
        <v>0</v>
      </c>
      <c r="AV1468" s="44">
        <f>IF(M1468="ПП",РПП*AA1468*(U1468/1.5),IF(M1468="ВП",ВПр*AA1468*(U1468/1.5),IF(M1468="РПА",РПА*AA1468*(U1468/1.5),IF(M1468="КПА",кпа*AA1468*(U1468/1.5),0))))</f>
        <v>0</v>
      </c>
      <c r="AW1468" s="44">
        <f t="shared" si="774"/>
        <v>0</v>
      </c>
      <c r="AX1468" s="44">
        <f t="shared" si="775"/>
        <v>0</v>
      </c>
      <c r="AY1468" s="44">
        <f t="shared" si="776"/>
        <v>0</v>
      </c>
      <c r="AZ1468" s="44">
        <f t="shared" si="777"/>
        <v>0</v>
      </c>
      <c r="BA1468" s="44">
        <f t="shared" si="788"/>
        <v>0</v>
      </c>
      <c r="BB1468" s="44">
        <f t="shared" si="778"/>
        <v>0</v>
      </c>
      <c r="BC1468" s="44">
        <f t="shared" si="779"/>
        <v>0</v>
      </c>
      <c r="BD1468" s="44">
        <f t="shared" si="780"/>
        <v>2.75</v>
      </c>
      <c r="BE1468" s="45">
        <f t="shared" si="781"/>
        <v>2.75</v>
      </c>
      <c r="BF1468" s="46"/>
      <c r="BG1468" s="47">
        <f t="shared" si="782"/>
        <v>0</v>
      </c>
      <c r="BH1468" s="47">
        <f t="shared" si="783"/>
        <v>0</v>
      </c>
      <c r="BI1468" s="47">
        <f t="shared" si="784"/>
        <v>0</v>
      </c>
      <c r="BJ1468" s="48">
        <f t="shared" si="785"/>
        <v>0</v>
      </c>
      <c r="BK1468" s="48">
        <f t="shared" si="786"/>
        <v>0</v>
      </c>
      <c r="BL1468" s="48">
        <f t="shared" si="787"/>
        <v>2.75</v>
      </c>
    </row>
    <row r="1469" spans="1:64" s="2" customFormat="1" ht="30" customHeight="1">
      <c r="A1469" s="29" t="str">
        <f t="shared" si="758"/>
        <v>Д</v>
      </c>
      <c r="B1469" s="29" t="str">
        <f t="shared" si="759"/>
        <v>Б</v>
      </c>
      <c r="C1469" s="59" t="s">
        <v>193</v>
      </c>
      <c r="D1469" s="31" t="str">
        <f t="shared" si="760"/>
        <v>'09.03.03</v>
      </c>
      <c r="E1469" s="32" t="str">
        <f t="shared" si="761"/>
        <v>Прикладная информатика</v>
      </c>
      <c r="F1469" s="33" t="s">
        <v>174</v>
      </c>
      <c r="G1469" s="33" t="s">
        <v>75</v>
      </c>
      <c r="H1469" s="34" t="s">
        <v>317</v>
      </c>
      <c r="I1469" s="34"/>
      <c r="J1469" s="35" t="s">
        <v>356</v>
      </c>
      <c r="K1469" s="36">
        <v>8</v>
      </c>
      <c r="L1469" s="36"/>
      <c r="M1469" s="37" t="s">
        <v>186</v>
      </c>
      <c r="N1469" s="36"/>
      <c r="O1469" s="36"/>
      <c r="P1469" s="36"/>
      <c r="Q1469" s="37" t="s">
        <v>181</v>
      </c>
      <c r="R1469" s="36"/>
      <c r="S1469" s="36"/>
      <c r="T1469" s="36"/>
      <c r="U1469" s="36"/>
      <c r="V1469" s="36"/>
      <c r="W1469" s="39" t="str">
        <f t="shared" si="762"/>
        <v>НПИбд</v>
      </c>
      <c r="X1469" s="36" t="s">
        <v>160</v>
      </c>
      <c r="Y1469" s="36"/>
      <c r="Z1469" s="36">
        <v>1</v>
      </c>
      <c r="AA1469" s="60">
        <f t="shared" si="763"/>
        <v>11</v>
      </c>
      <c r="AB1469" s="36">
        <v>9</v>
      </c>
      <c r="AC1469" s="36">
        <v>2</v>
      </c>
      <c r="AD1469" s="40">
        <f t="shared" si="789"/>
        <v>1</v>
      </c>
      <c r="AE1469" s="41">
        <f t="shared" si="790"/>
        <v>1</v>
      </c>
      <c r="AF1469" s="41">
        <f t="shared" si="791"/>
        <v>11</v>
      </c>
      <c r="AG1469" s="42" t="s">
        <v>93</v>
      </c>
      <c r="AH1469" s="37" t="s">
        <v>169</v>
      </c>
      <c r="AI1469" s="37"/>
      <c r="AJ1469" s="55" t="s">
        <v>170</v>
      </c>
      <c r="AK1469" s="37"/>
      <c r="AL1469" s="44">
        <f t="shared" si="764"/>
        <v>0</v>
      </c>
      <c r="AM1469" s="44">
        <f t="shared" si="765"/>
        <v>0</v>
      </c>
      <c r="AN1469" s="44">
        <f t="shared" si="766"/>
        <v>0</v>
      </c>
      <c r="AO1469" s="44">
        <f t="shared" si="767"/>
        <v>0</v>
      </c>
      <c r="AP1469" s="44">
        <f t="shared" si="768"/>
        <v>0</v>
      </c>
      <c r="AQ1469" s="44">
        <f t="shared" si="769"/>
        <v>0</v>
      </c>
      <c r="AR1469" s="44">
        <f t="shared" si="770"/>
        <v>0</v>
      </c>
      <c r="AS1469" s="44">
        <f t="shared" si="771"/>
        <v>0</v>
      </c>
      <c r="AT1469" s="44">
        <f t="shared" si="772"/>
        <v>0</v>
      </c>
      <c r="AU1469" s="44">
        <f t="shared" si="773"/>
        <v>0</v>
      </c>
      <c r="AV1469" s="44">
        <f>IF(M1469="ПП",РПП*AA1469*(U1469/1.5),IF(M1469="ВП",ВПр*AA1469*(U1469/1.5),IF(M1469="РПА",РПА*AA1469*(U1469/1.5),IF(M1469="КПА",кпа*AA1469*(U1469/1.5),0))))</f>
        <v>0</v>
      </c>
      <c r="AW1469" s="44">
        <f t="shared" si="774"/>
        <v>0</v>
      </c>
      <c r="AX1469" s="44">
        <f t="shared" si="775"/>
        <v>0</v>
      </c>
      <c r="AY1469" s="44">
        <f t="shared" si="776"/>
        <v>0</v>
      </c>
      <c r="AZ1469" s="44">
        <f t="shared" si="777"/>
        <v>0</v>
      </c>
      <c r="BA1469" s="44">
        <f t="shared" si="788"/>
        <v>0</v>
      </c>
      <c r="BB1469" s="44">
        <f t="shared" si="778"/>
        <v>0</v>
      </c>
      <c r="BC1469" s="44">
        <f t="shared" si="779"/>
        <v>0</v>
      </c>
      <c r="BD1469" s="44">
        <f t="shared" si="780"/>
        <v>2.75</v>
      </c>
      <c r="BE1469" s="45">
        <f t="shared" si="781"/>
        <v>2.75</v>
      </c>
      <c r="BF1469" s="46"/>
      <c r="BG1469" s="47">
        <f t="shared" si="782"/>
        <v>0</v>
      </c>
      <c r="BH1469" s="47">
        <f t="shared" si="783"/>
        <v>0</v>
      </c>
      <c r="BI1469" s="47">
        <f t="shared" si="784"/>
        <v>0</v>
      </c>
      <c r="BJ1469" s="48">
        <f t="shared" si="785"/>
        <v>0</v>
      </c>
      <c r="BK1469" s="48">
        <f t="shared" si="786"/>
        <v>0</v>
      </c>
      <c r="BL1469" s="48">
        <f t="shared" si="787"/>
        <v>2.75</v>
      </c>
    </row>
    <row r="1470" spans="1:64" s="2" customFormat="1" ht="30" customHeight="1">
      <c r="A1470" s="29" t="str">
        <f t="shared" si="758"/>
        <v>Д</v>
      </c>
      <c r="B1470" s="29" t="str">
        <f t="shared" si="759"/>
        <v>Б</v>
      </c>
      <c r="C1470" s="59" t="s">
        <v>193</v>
      </c>
      <c r="D1470" s="31" t="str">
        <f t="shared" si="760"/>
        <v>'09.03.03</v>
      </c>
      <c r="E1470" s="32" t="str">
        <f t="shared" si="761"/>
        <v>Прикладная информатика</v>
      </c>
      <c r="F1470" s="33" t="s">
        <v>174</v>
      </c>
      <c r="G1470" s="33" t="s">
        <v>75</v>
      </c>
      <c r="H1470" s="34" t="s">
        <v>317</v>
      </c>
      <c r="I1470" s="34"/>
      <c r="J1470" s="35" t="s">
        <v>356</v>
      </c>
      <c r="K1470" s="36">
        <v>8</v>
      </c>
      <c r="L1470" s="36"/>
      <c r="M1470" s="37" t="s">
        <v>186</v>
      </c>
      <c r="N1470" s="36"/>
      <c r="O1470" s="36"/>
      <c r="P1470" s="36"/>
      <c r="Q1470" s="37" t="s">
        <v>181</v>
      </c>
      <c r="R1470" s="36"/>
      <c r="S1470" s="36"/>
      <c r="T1470" s="36"/>
      <c r="U1470" s="36"/>
      <c r="V1470" s="36"/>
      <c r="W1470" s="39" t="str">
        <f t="shared" si="762"/>
        <v>НПИбд</v>
      </c>
      <c r="X1470" s="36" t="s">
        <v>160</v>
      </c>
      <c r="Y1470" s="36"/>
      <c r="Z1470" s="36">
        <v>1</v>
      </c>
      <c r="AA1470" s="60">
        <f t="shared" si="763"/>
        <v>11</v>
      </c>
      <c r="AB1470" s="36">
        <v>9</v>
      </c>
      <c r="AC1470" s="36">
        <v>2</v>
      </c>
      <c r="AD1470" s="40">
        <f t="shared" si="789"/>
        <v>1</v>
      </c>
      <c r="AE1470" s="41">
        <f t="shared" si="790"/>
        <v>1</v>
      </c>
      <c r="AF1470" s="41">
        <f t="shared" si="791"/>
        <v>11</v>
      </c>
      <c r="AG1470" s="42" t="s">
        <v>93</v>
      </c>
      <c r="AH1470" s="37" t="s">
        <v>169</v>
      </c>
      <c r="AI1470" s="37"/>
      <c r="AJ1470" s="55" t="s">
        <v>170</v>
      </c>
      <c r="AK1470" s="37"/>
      <c r="AL1470" s="44">
        <f t="shared" si="764"/>
        <v>0</v>
      </c>
      <c r="AM1470" s="44">
        <f t="shared" si="765"/>
        <v>0</v>
      </c>
      <c r="AN1470" s="44">
        <f t="shared" si="766"/>
        <v>0</v>
      </c>
      <c r="AO1470" s="44">
        <f t="shared" si="767"/>
        <v>0</v>
      </c>
      <c r="AP1470" s="44">
        <f t="shared" si="768"/>
        <v>0</v>
      </c>
      <c r="AQ1470" s="44">
        <f t="shared" si="769"/>
        <v>0</v>
      </c>
      <c r="AR1470" s="44">
        <f t="shared" si="770"/>
        <v>0</v>
      </c>
      <c r="AS1470" s="44">
        <f t="shared" si="771"/>
        <v>0</v>
      </c>
      <c r="AT1470" s="44">
        <f t="shared" si="772"/>
        <v>0</v>
      </c>
      <c r="AU1470" s="44">
        <f t="shared" si="773"/>
        <v>0</v>
      </c>
      <c r="AV1470" s="44">
        <f>IF(M1470="ПП",РПП*AA1470*(U1470/1.5),IF(M1470="ВП",ВПр*AA1470*(U1470/1.5),IF(M1470="РПА",РПА*AA1470*(U1470/1.5),IF(M1470="КПА",кпа*AA1470*(U1470/1.5),0))))</f>
        <v>0</v>
      </c>
      <c r="AW1470" s="44">
        <f t="shared" si="774"/>
        <v>0</v>
      </c>
      <c r="AX1470" s="44">
        <f t="shared" si="775"/>
        <v>0</v>
      </c>
      <c r="AY1470" s="44">
        <f t="shared" si="776"/>
        <v>0</v>
      </c>
      <c r="AZ1470" s="44">
        <f t="shared" si="777"/>
        <v>0</v>
      </c>
      <c r="BA1470" s="44">
        <f t="shared" si="788"/>
        <v>0</v>
      </c>
      <c r="BB1470" s="44">
        <f t="shared" si="778"/>
        <v>0</v>
      </c>
      <c r="BC1470" s="44">
        <f t="shared" si="779"/>
        <v>0</v>
      </c>
      <c r="BD1470" s="44">
        <f t="shared" si="780"/>
        <v>2.75</v>
      </c>
      <c r="BE1470" s="45">
        <f t="shared" si="781"/>
        <v>2.75</v>
      </c>
      <c r="BF1470" s="46"/>
      <c r="BG1470" s="47">
        <f t="shared" si="782"/>
        <v>0</v>
      </c>
      <c r="BH1470" s="47">
        <f t="shared" si="783"/>
        <v>0</v>
      </c>
      <c r="BI1470" s="47">
        <f t="shared" si="784"/>
        <v>0</v>
      </c>
      <c r="BJ1470" s="48">
        <f t="shared" si="785"/>
        <v>0</v>
      </c>
      <c r="BK1470" s="48">
        <f t="shared" si="786"/>
        <v>0</v>
      </c>
      <c r="BL1470" s="48">
        <f t="shared" si="787"/>
        <v>2.75</v>
      </c>
    </row>
    <row r="1471" spans="1:64" s="2" customFormat="1" ht="30" customHeight="1">
      <c r="A1471" s="29" t="str">
        <f t="shared" si="758"/>
        <v>Д</v>
      </c>
      <c r="B1471" s="29" t="str">
        <f t="shared" si="759"/>
        <v>Б</v>
      </c>
      <c r="C1471" s="59" t="s">
        <v>193</v>
      </c>
      <c r="D1471" s="31" t="str">
        <f t="shared" si="760"/>
        <v>'09.03.03</v>
      </c>
      <c r="E1471" s="32" t="str">
        <f t="shared" si="761"/>
        <v>Прикладная информатика</v>
      </c>
      <c r="F1471" s="33" t="s">
        <v>174</v>
      </c>
      <c r="G1471" s="33" t="s">
        <v>75</v>
      </c>
      <c r="H1471" s="34" t="s">
        <v>317</v>
      </c>
      <c r="I1471" s="34"/>
      <c r="J1471" s="35" t="s">
        <v>356</v>
      </c>
      <c r="K1471" s="36">
        <v>8</v>
      </c>
      <c r="L1471" s="36"/>
      <c r="M1471" s="37" t="s">
        <v>186</v>
      </c>
      <c r="N1471" s="36"/>
      <c r="O1471" s="36"/>
      <c r="P1471" s="36"/>
      <c r="Q1471" s="37" t="s">
        <v>181</v>
      </c>
      <c r="R1471" s="36"/>
      <c r="S1471" s="36"/>
      <c r="T1471" s="36"/>
      <c r="U1471" s="36"/>
      <c r="V1471" s="36"/>
      <c r="W1471" s="39" t="str">
        <f t="shared" si="762"/>
        <v>НПИбд</v>
      </c>
      <c r="X1471" s="36" t="s">
        <v>160</v>
      </c>
      <c r="Y1471" s="36"/>
      <c r="Z1471" s="36">
        <v>1</v>
      </c>
      <c r="AA1471" s="60">
        <f t="shared" si="763"/>
        <v>11</v>
      </c>
      <c r="AB1471" s="36">
        <v>9</v>
      </c>
      <c r="AC1471" s="36">
        <v>2</v>
      </c>
      <c r="AD1471" s="40">
        <f t="shared" si="789"/>
        <v>1</v>
      </c>
      <c r="AE1471" s="41">
        <f t="shared" si="790"/>
        <v>1</v>
      </c>
      <c r="AF1471" s="41">
        <f t="shared" si="791"/>
        <v>11</v>
      </c>
      <c r="AG1471" s="42" t="s">
        <v>93</v>
      </c>
      <c r="AH1471" s="37" t="s">
        <v>169</v>
      </c>
      <c r="AI1471" s="37"/>
      <c r="AJ1471" s="55" t="s">
        <v>170</v>
      </c>
      <c r="AK1471" s="37"/>
      <c r="AL1471" s="44">
        <f t="shared" si="764"/>
        <v>0</v>
      </c>
      <c r="AM1471" s="44">
        <f t="shared" si="765"/>
        <v>0</v>
      </c>
      <c r="AN1471" s="44">
        <f t="shared" si="766"/>
        <v>0</v>
      </c>
      <c r="AO1471" s="44">
        <f t="shared" si="767"/>
        <v>0</v>
      </c>
      <c r="AP1471" s="44">
        <f t="shared" si="768"/>
        <v>0</v>
      </c>
      <c r="AQ1471" s="44">
        <f t="shared" si="769"/>
        <v>0</v>
      </c>
      <c r="AR1471" s="44">
        <f t="shared" si="770"/>
        <v>0</v>
      </c>
      <c r="AS1471" s="44">
        <f t="shared" si="771"/>
        <v>0</v>
      </c>
      <c r="AT1471" s="44">
        <f t="shared" si="772"/>
        <v>0</v>
      </c>
      <c r="AU1471" s="44">
        <f t="shared" si="773"/>
        <v>0</v>
      </c>
      <c r="AV1471" s="44">
        <f>IF(M1471="ПП",РПП*AA1471*(U1471/1.5),IF(M1471="ВП",ВПр*AA1471*(U1471/1.5),IF(M1471="РПА",РПА*AA1471*(U1471/1.5),IF(M1471="КПА",кпа*AA1471*(U1471/1.5),0))))</f>
        <v>0</v>
      </c>
      <c r="AW1471" s="44">
        <f t="shared" si="774"/>
        <v>0</v>
      </c>
      <c r="AX1471" s="44">
        <f t="shared" si="775"/>
        <v>0</v>
      </c>
      <c r="AY1471" s="44">
        <f t="shared" si="776"/>
        <v>0</v>
      </c>
      <c r="AZ1471" s="44">
        <f t="shared" si="777"/>
        <v>0</v>
      </c>
      <c r="BA1471" s="44">
        <f t="shared" si="788"/>
        <v>0</v>
      </c>
      <c r="BB1471" s="44">
        <f t="shared" si="778"/>
        <v>0</v>
      </c>
      <c r="BC1471" s="44">
        <f t="shared" si="779"/>
        <v>0</v>
      </c>
      <c r="BD1471" s="44">
        <f t="shared" si="780"/>
        <v>2.75</v>
      </c>
      <c r="BE1471" s="45">
        <f t="shared" si="781"/>
        <v>2.75</v>
      </c>
      <c r="BF1471" s="46"/>
      <c r="BG1471" s="47">
        <f t="shared" si="782"/>
        <v>0</v>
      </c>
      <c r="BH1471" s="47">
        <f t="shared" si="783"/>
        <v>0</v>
      </c>
      <c r="BI1471" s="47">
        <f t="shared" si="784"/>
        <v>0</v>
      </c>
      <c r="BJ1471" s="48">
        <f t="shared" si="785"/>
        <v>0</v>
      </c>
      <c r="BK1471" s="48">
        <f t="shared" si="786"/>
        <v>0</v>
      </c>
      <c r="BL1471" s="48">
        <f t="shared" si="787"/>
        <v>2.75</v>
      </c>
    </row>
    <row r="1472" spans="1:64" s="2" customFormat="1" ht="30" customHeight="1">
      <c r="A1472" s="29" t="str">
        <f t="shared" si="758"/>
        <v>Д</v>
      </c>
      <c r="B1472" s="29" t="str">
        <f t="shared" si="759"/>
        <v>Б</v>
      </c>
      <c r="C1472" s="59" t="s">
        <v>193</v>
      </c>
      <c r="D1472" s="31" t="str">
        <f t="shared" si="760"/>
        <v>'09.03.03</v>
      </c>
      <c r="E1472" s="32" t="str">
        <f t="shared" si="761"/>
        <v>Прикладная информатика</v>
      </c>
      <c r="F1472" s="33" t="s">
        <v>174</v>
      </c>
      <c r="G1472" s="33" t="s">
        <v>75</v>
      </c>
      <c r="H1472" s="34" t="s">
        <v>317</v>
      </c>
      <c r="I1472" s="34"/>
      <c r="J1472" s="35" t="s">
        <v>356</v>
      </c>
      <c r="K1472" s="36">
        <v>8</v>
      </c>
      <c r="L1472" s="36"/>
      <c r="M1472" s="37" t="s">
        <v>186</v>
      </c>
      <c r="N1472" s="36"/>
      <c r="O1472" s="36"/>
      <c r="P1472" s="36"/>
      <c r="Q1472" s="37" t="s">
        <v>177</v>
      </c>
      <c r="R1472" s="36"/>
      <c r="S1472" s="36"/>
      <c r="T1472" s="36"/>
      <c r="U1472" s="36"/>
      <c r="V1472" s="36"/>
      <c r="W1472" s="39" t="str">
        <f t="shared" si="762"/>
        <v>НПИбд</v>
      </c>
      <c r="X1472" s="36" t="s">
        <v>160</v>
      </c>
      <c r="Y1472" s="36"/>
      <c r="Z1472" s="36">
        <v>1</v>
      </c>
      <c r="AA1472" s="60">
        <f t="shared" si="763"/>
        <v>11</v>
      </c>
      <c r="AB1472" s="36">
        <v>9</v>
      </c>
      <c r="AC1472" s="36">
        <v>2</v>
      </c>
      <c r="AD1472" s="40">
        <f t="shared" si="789"/>
        <v>1</v>
      </c>
      <c r="AE1472" s="41">
        <f t="shared" si="790"/>
        <v>1</v>
      </c>
      <c r="AF1472" s="41">
        <f t="shared" si="791"/>
        <v>11</v>
      </c>
      <c r="AG1472" s="42" t="s">
        <v>93</v>
      </c>
      <c r="AH1472" s="37" t="s">
        <v>169</v>
      </c>
      <c r="AI1472" s="37"/>
      <c r="AJ1472" s="55" t="s">
        <v>170</v>
      </c>
      <c r="AK1472" s="37"/>
      <c r="AL1472" s="44">
        <f t="shared" si="764"/>
        <v>0</v>
      </c>
      <c r="AM1472" s="44">
        <f t="shared" si="765"/>
        <v>0</v>
      </c>
      <c r="AN1472" s="44">
        <f t="shared" si="766"/>
        <v>0</v>
      </c>
      <c r="AO1472" s="44">
        <f t="shared" si="767"/>
        <v>0</v>
      </c>
      <c r="AP1472" s="44">
        <f t="shared" si="768"/>
        <v>0</v>
      </c>
      <c r="AQ1472" s="44">
        <f t="shared" si="769"/>
        <v>0</v>
      </c>
      <c r="AR1472" s="44">
        <f t="shared" si="770"/>
        <v>0</v>
      </c>
      <c r="AS1472" s="44">
        <f t="shared" si="771"/>
        <v>0</v>
      </c>
      <c r="AT1472" s="44">
        <f t="shared" si="772"/>
        <v>0</v>
      </c>
      <c r="AU1472" s="44">
        <f t="shared" si="773"/>
        <v>0</v>
      </c>
      <c r="AV1472" s="44">
        <f>IF(M1472="ПП",РПП*AA1472*(U1472/1.5),IF(M1472="ВП",ВПр*AA1472*(U1472/1.5),IF(M1472="РПА",РПА*AA1472*(U1472/1.5),IF(M1472="КПА",кпа*AA1472*(U1472/1.5),0))))</f>
        <v>0</v>
      </c>
      <c r="AW1472" s="44">
        <f t="shared" si="774"/>
        <v>0</v>
      </c>
      <c r="AX1472" s="44">
        <f t="shared" si="775"/>
        <v>0</v>
      </c>
      <c r="AY1472" s="44">
        <f t="shared" si="776"/>
        <v>0</v>
      </c>
      <c r="AZ1472" s="44">
        <f t="shared" si="777"/>
        <v>0</v>
      </c>
      <c r="BA1472" s="44">
        <f t="shared" si="788"/>
        <v>0</v>
      </c>
      <c r="BB1472" s="44">
        <f t="shared" si="778"/>
        <v>0</v>
      </c>
      <c r="BC1472" s="44">
        <f t="shared" si="779"/>
        <v>0</v>
      </c>
      <c r="BD1472" s="44">
        <f t="shared" si="780"/>
        <v>2.75</v>
      </c>
      <c r="BE1472" s="45">
        <f t="shared" si="781"/>
        <v>2.75</v>
      </c>
      <c r="BF1472" s="46"/>
      <c r="BG1472" s="47">
        <f t="shared" si="782"/>
        <v>0</v>
      </c>
      <c r="BH1472" s="47">
        <f t="shared" si="783"/>
        <v>0</v>
      </c>
      <c r="BI1472" s="47">
        <f t="shared" si="784"/>
        <v>0</v>
      </c>
      <c r="BJ1472" s="48">
        <f t="shared" si="785"/>
        <v>0</v>
      </c>
      <c r="BK1472" s="48">
        <f t="shared" si="786"/>
        <v>0</v>
      </c>
      <c r="BL1472" s="48">
        <f t="shared" si="787"/>
        <v>2.75</v>
      </c>
    </row>
    <row r="1473" spans="1:64" s="2" customFormat="1" ht="30" customHeight="1">
      <c r="A1473" s="29" t="str">
        <f t="shared" si="758"/>
        <v>Д</v>
      </c>
      <c r="B1473" s="29" t="str">
        <f t="shared" si="759"/>
        <v>Б</v>
      </c>
      <c r="C1473" s="59" t="s">
        <v>193</v>
      </c>
      <c r="D1473" s="31" t="str">
        <f t="shared" si="760"/>
        <v>'09.03.03</v>
      </c>
      <c r="E1473" s="32" t="str">
        <f t="shared" si="761"/>
        <v>Прикладная информатика</v>
      </c>
      <c r="F1473" s="33" t="s">
        <v>174</v>
      </c>
      <c r="G1473" s="33" t="s">
        <v>75</v>
      </c>
      <c r="H1473" s="34" t="s">
        <v>317</v>
      </c>
      <c r="I1473" s="34"/>
      <c r="J1473" s="35" t="s">
        <v>356</v>
      </c>
      <c r="K1473" s="36">
        <v>8</v>
      </c>
      <c r="L1473" s="36"/>
      <c r="M1473" s="37" t="s">
        <v>186</v>
      </c>
      <c r="N1473" s="36"/>
      <c r="O1473" s="36"/>
      <c r="P1473" s="36"/>
      <c r="Q1473" s="37" t="s">
        <v>177</v>
      </c>
      <c r="R1473" s="36"/>
      <c r="S1473" s="36"/>
      <c r="T1473" s="36"/>
      <c r="U1473" s="36"/>
      <c r="V1473" s="36"/>
      <c r="W1473" s="39" t="str">
        <f t="shared" si="762"/>
        <v>НПИбд</v>
      </c>
      <c r="X1473" s="36" t="s">
        <v>160</v>
      </c>
      <c r="Y1473" s="36"/>
      <c r="Z1473" s="36">
        <v>1</v>
      </c>
      <c r="AA1473" s="60">
        <f t="shared" si="763"/>
        <v>11</v>
      </c>
      <c r="AB1473" s="36">
        <v>9</v>
      </c>
      <c r="AC1473" s="36">
        <v>2</v>
      </c>
      <c r="AD1473" s="40">
        <f t="shared" si="789"/>
        <v>1</v>
      </c>
      <c r="AE1473" s="41">
        <f t="shared" si="790"/>
        <v>1</v>
      </c>
      <c r="AF1473" s="41">
        <f t="shared" si="791"/>
        <v>11</v>
      </c>
      <c r="AG1473" s="42" t="s">
        <v>93</v>
      </c>
      <c r="AH1473" s="37" t="s">
        <v>169</v>
      </c>
      <c r="AI1473" s="37"/>
      <c r="AJ1473" s="55" t="s">
        <v>170</v>
      </c>
      <c r="AK1473" s="37"/>
      <c r="AL1473" s="44">
        <f t="shared" si="764"/>
        <v>0</v>
      </c>
      <c r="AM1473" s="44">
        <f t="shared" si="765"/>
        <v>0</v>
      </c>
      <c r="AN1473" s="44">
        <f t="shared" si="766"/>
        <v>0</v>
      </c>
      <c r="AO1473" s="44">
        <f t="shared" si="767"/>
        <v>0</v>
      </c>
      <c r="AP1473" s="44">
        <f t="shared" si="768"/>
        <v>0</v>
      </c>
      <c r="AQ1473" s="44">
        <f t="shared" si="769"/>
        <v>0</v>
      </c>
      <c r="AR1473" s="44">
        <f t="shared" si="770"/>
        <v>0</v>
      </c>
      <c r="AS1473" s="44">
        <f t="shared" si="771"/>
        <v>0</v>
      </c>
      <c r="AT1473" s="44">
        <f t="shared" si="772"/>
        <v>0</v>
      </c>
      <c r="AU1473" s="44">
        <f t="shared" si="773"/>
        <v>0</v>
      </c>
      <c r="AV1473" s="44">
        <f>IF(M1473="ПП",РПП*AA1473*(U1473/1.5),IF(M1473="ВП",ВПр*AA1473*(U1473/1.5),IF(M1473="РПА",РПА*AA1473*(U1473/1.5),IF(M1473="КПА",кпа*AA1473*(U1473/1.5),0))))</f>
        <v>0</v>
      </c>
      <c r="AW1473" s="44">
        <f t="shared" si="774"/>
        <v>0</v>
      </c>
      <c r="AX1473" s="44">
        <f t="shared" si="775"/>
        <v>0</v>
      </c>
      <c r="AY1473" s="44">
        <f t="shared" si="776"/>
        <v>0</v>
      </c>
      <c r="AZ1473" s="44">
        <f t="shared" si="777"/>
        <v>0</v>
      </c>
      <c r="BA1473" s="44">
        <f t="shared" si="788"/>
        <v>0</v>
      </c>
      <c r="BB1473" s="44">
        <f t="shared" si="778"/>
        <v>0</v>
      </c>
      <c r="BC1473" s="44">
        <f t="shared" si="779"/>
        <v>0</v>
      </c>
      <c r="BD1473" s="44">
        <f t="shared" si="780"/>
        <v>2.75</v>
      </c>
      <c r="BE1473" s="45">
        <f t="shared" si="781"/>
        <v>2.75</v>
      </c>
      <c r="BF1473" s="46"/>
      <c r="BG1473" s="47">
        <f t="shared" si="782"/>
        <v>0</v>
      </c>
      <c r="BH1473" s="47">
        <f t="shared" si="783"/>
        <v>0</v>
      </c>
      <c r="BI1473" s="47">
        <f t="shared" si="784"/>
        <v>0</v>
      </c>
      <c r="BJ1473" s="48">
        <f t="shared" si="785"/>
        <v>0</v>
      </c>
      <c r="BK1473" s="48">
        <f t="shared" si="786"/>
        <v>0</v>
      </c>
      <c r="BL1473" s="48">
        <f t="shared" si="787"/>
        <v>2.75</v>
      </c>
    </row>
    <row r="1474" spans="1:64" s="2" customFormat="1" ht="30" customHeight="1">
      <c r="A1474" s="29" t="str">
        <f t="shared" si="758"/>
        <v>Д</v>
      </c>
      <c r="B1474" s="29" t="str">
        <f t="shared" si="759"/>
        <v>Б</v>
      </c>
      <c r="C1474" s="59" t="s">
        <v>193</v>
      </c>
      <c r="D1474" s="31" t="str">
        <f t="shared" si="760"/>
        <v>'09.03.03</v>
      </c>
      <c r="E1474" s="32" t="str">
        <f t="shared" si="761"/>
        <v>Прикладная информатика</v>
      </c>
      <c r="F1474" s="33" t="s">
        <v>174</v>
      </c>
      <c r="G1474" s="33" t="s">
        <v>75</v>
      </c>
      <c r="H1474" s="34" t="s">
        <v>317</v>
      </c>
      <c r="I1474" s="34"/>
      <c r="J1474" s="35" t="s">
        <v>356</v>
      </c>
      <c r="K1474" s="36">
        <v>8</v>
      </c>
      <c r="L1474" s="36"/>
      <c r="M1474" s="37" t="s">
        <v>186</v>
      </c>
      <c r="N1474" s="36"/>
      <c r="O1474" s="36"/>
      <c r="P1474" s="36"/>
      <c r="Q1474" s="37" t="s">
        <v>177</v>
      </c>
      <c r="R1474" s="36"/>
      <c r="S1474" s="36"/>
      <c r="T1474" s="36"/>
      <c r="U1474" s="36"/>
      <c r="V1474" s="36"/>
      <c r="W1474" s="39" t="str">
        <f t="shared" si="762"/>
        <v>НПИбд</v>
      </c>
      <c r="X1474" s="36" t="s">
        <v>160</v>
      </c>
      <c r="Y1474" s="36"/>
      <c r="Z1474" s="36">
        <v>1</v>
      </c>
      <c r="AA1474" s="60">
        <f t="shared" si="763"/>
        <v>11</v>
      </c>
      <c r="AB1474" s="36">
        <v>9</v>
      </c>
      <c r="AC1474" s="36">
        <v>2</v>
      </c>
      <c r="AD1474" s="40">
        <f t="shared" si="789"/>
        <v>1</v>
      </c>
      <c r="AE1474" s="41">
        <f t="shared" si="790"/>
        <v>1</v>
      </c>
      <c r="AF1474" s="41">
        <f t="shared" si="791"/>
        <v>11</v>
      </c>
      <c r="AG1474" s="42" t="s">
        <v>93</v>
      </c>
      <c r="AH1474" s="37" t="s">
        <v>169</v>
      </c>
      <c r="AI1474" s="37"/>
      <c r="AJ1474" s="55" t="s">
        <v>170</v>
      </c>
      <c r="AK1474" s="37"/>
      <c r="AL1474" s="44">
        <f t="shared" si="764"/>
        <v>0</v>
      </c>
      <c r="AM1474" s="44">
        <f t="shared" si="765"/>
        <v>0</v>
      </c>
      <c r="AN1474" s="44">
        <f t="shared" si="766"/>
        <v>0</v>
      </c>
      <c r="AO1474" s="44">
        <f t="shared" si="767"/>
        <v>0</v>
      </c>
      <c r="AP1474" s="44">
        <f t="shared" si="768"/>
        <v>0</v>
      </c>
      <c r="AQ1474" s="44">
        <f t="shared" si="769"/>
        <v>0</v>
      </c>
      <c r="AR1474" s="44">
        <f t="shared" si="770"/>
        <v>0</v>
      </c>
      <c r="AS1474" s="44">
        <f t="shared" si="771"/>
        <v>0</v>
      </c>
      <c r="AT1474" s="44">
        <f t="shared" si="772"/>
        <v>0</v>
      </c>
      <c r="AU1474" s="44">
        <f t="shared" si="773"/>
        <v>0</v>
      </c>
      <c r="AV1474" s="44">
        <f>IF(M1474="ПП",РПП*AA1474*(U1474/1.5),IF(M1474="ВП",ВПр*AA1474*(U1474/1.5),IF(M1474="РПА",РПА*AA1474*(U1474/1.5),IF(M1474="КПА",кпа*AA1474*(U1474/1.5),0))))</f>
        <v>0</v>
      </c>
      <c r="AW1474" s="44">
        <f t="shared" si="774"/>
        <v>0</v>
      </c>
      <c r="AX1474" s="44">
        <f t="shared" si="775"/>
        <v>0</v>
      </c>
      <c r="AY1474" s="44">
        <f t="shared" si="776"/>
        <v>0</v>
      </c>
      <c r="AZ1474" s="44">
        <f t="shared" si="777"/>
        <v>0</v>
      </c>
      <c r="BA1474" s="44">
        <f t="shared" si="788"/>
        <v>0</v>
      </c>
      <c r="BB1474" s="44">
        <f t="shared" si="778"/>
        <v>0</v>
      </c>
      <c r="BC1474" s="44">
        <f t="shared" si="779"/>
        <v>0</v>
      </c>
      <c r="BD1474" s="44">
        <f t="shared" si="780"/>
        <v>2.75</v>
      </c>
      <c r="BE1474" s="45">
        <f t="shared" si="781"/>
        <v>2.75</v>
      </c>
      <c r="BF1474" s="46"/>
      <c r="BG1474" s="47">
        <f t="shared" si="782"/>
        <v>0</v>
      </c>
      <c r="BH1474" s="47">
        <f t="shared" si="783"/>
        <v>0</v>
      </c>
      <c r="BI1474" s="47">
        <f t="shared" si="784"/>
        <v>0</v>
      </c>
      <c r="BJ1474" s="48">
        <f t="shared" si="785"/>
        <v>0</v>
      </c>
      <c r="BK1474" s="48">
        <f t="shared" si="786"/>
        <v>0</v>
      </c>
      <c r="BL1474" s="48">
        <f t="shared" si="787"/>
        <v>2.75</v>
      </c>
    </row>
    <row r="1475" spans="1:64" s="2" customFormat="1" ht="30" customHeight="1">
      <c r="A1475" s="29" t="str">
        <f t="shared" si="758"/>
        <v>Д</v>
      </c>
      <c r="B1475" s="29" t="str">
        <f t="shared" si="759"/>
        <v>Б</v>
      </c>
      <c r="C1475" s="59" t="s">
        <v>193</v>
      </c>
      <c r="D1475" s="31" t="str">
        <f t="shared" si="760"/>
        <v>'09.03.03</v>
      </c>
      <c r="E1475" s="32" t="str">
        <f t="shared" si="761"/>
        <v>Прикладная информатика</v>
      </c>
      <c r="F1475" s="33" t="s">
        <v>174</v>
      </c>
      <c r="G1475" s="33" t="s">
        <v>75</v>
      </c>
      <c r="H1475" s="34" t="s">
        <v>317</v>
      </c>
      <c r="I1475" s="34"/>
      <c r="J1475" s="35" t="s">
        <v>356</v>
      </c>
      <c r="K1475" s="36">
        <v>8</v>
      </c>
      <c r="L1475" s="36"/>
      <c r="M1475" s="37" t="s">
        <v>186</v>
      </c>
      <c r="N1475" s="36"/>
      <c r="O1475" s="36"/>
      <c r="P1475" s="36"/>
      <c r="Q1475" s="37" t="s">
        <v>177</v>
      </c>
      <c r="R1475" s="36"/>
      <c r="S1475" s="36"/>
      <c r="T1475" s="36"/>
      <c r="U1475" s="36"/>
      <c r="V1475" s="36"/>
      <c r="W1475" s="39" t="str">
        <f t="shared" si="762"/>
        <v>НПИбд</v>
      </c>
      <c r="X1475" s="36" t="s">
        <v>160</v>
      </c>
      <c r="Y1475" s="36"/>
      <c r="Z1475" s="36">
        <v>1</v>
      </c>
      <c r="AA1475" s="60">
        <f t="shared" si="763"/>
        <v>11</v>
      </c>
      <c r="AB1475" s="36">
        <v>9</v>
      </c>
      <c r="AC1475" s="36">
        <v>2</v>
      </c>
      <c r="AD1475" s="40">
        <f t="shared" si="789"/>
        <v>1</v>
      </c>
      <c r="AE1475" s="41">
        <f t="shared" si="790"/>
        <v>1</v>
      </c>
      <c r="AF1475" s="41">
        <f t="shared" si="791"/>
        <v>11</v>
      </c>
      <c r="AG1475" s="42" t="s">
        <v>93</v>
      </c>
      <c r="AH1475" s="37" t="s">
        <v>169</v>
      </c>
      <c r="AI1475" s="37"/>
      <c r="AJ1475" s="55" t="s">
        <v>170</v>
      </c>
      <c r="AK1475" s="37"/>
      <c r="AL1475" s="44">
        <f t="shared" si="764"/>
        <v>0</v>
      </c>
      <c r="AM1475" s="44">
        <f t="shared" si="765"/>
        <v>0</v>
      </c>
      <c r="AN1475" s="44">
        <f t="shared" si="766"/>
        <v>0</v>
      </c>
      <c r="AO1475" s="44">
        <f t="shared" si="767"/>
        <v>0</v>
      </c>
      <c r="AP1475" s="44">
        <f t="shared" si="768"/>
        <v>0</v>
      </c>
      <c r="AQ1475" s="44">
        <f t="shared" si="769"/>
        <v>0</v>
      </c>
      <c r="AR1475" s="44">
        <f t="shared" si="770"/>
        <v>0</v>
      </c>
      <c r="AS1475" s="44">
        <f t="shared" si="771"/>
        <v>0</v>
      </c>
      <c r="AT1475" s="44">
        <f t="shared" si="772"/>
        <v>0</v>
      </c>
      <c r="AU1475" s="44">
        <f t="shared" si="773"/>
        <v>0</v>
      </c>
      <c r="AV1475" s="44">
        <f>IF(M1475="ПП",РПП*AA1475*(U1475/1.5),IF(M1475="ВП",ВПр*AA1475*(U1475/1.5),IF(M1475="РПА",РПА*AA1475*(U1475/1.5),IF(M1475="КПА",кпа*AA1475*(U1475/1.5),0))))</f>
        <v>0</v>
      </c>
      <c r="AW1475" s="44">
        <f t="shared" si="774"/>
        <v>0</v>
      </c>
      <c r="AX1475" s="44">
        <f t="shared" si="775"/>
        <v>0</v>
      </c>
      <c r="AY1475" s="44">
        <f t="shared" si="776"/>
        <v>0</v>
      </c>
      <c r="AZ1475" s="44">
        <f t="shared" si="777"/>
        <v>0</v>
      </c>
      <c r="BA1475" s="44">
        <f t="shared" si="788"/>
        <v>0</v>
      </c>
      <c r="BB1475" s="44">
        <f t="shared" si="778"/>
        <v>0</v>
      </c>
      <c r="BC1475" s="44">
        <f t="shared" si="779"/>
        <v>0</v>
      </c>
      <c r="BD1475" s="44">
        <f t="shared" si="780"/>
        <v>2.75</v>
      </c>
      <c r="BE1475" s="45">
        <f t="shared" si="781"/>
        <v>2.75</v>
      </c>
      <c r="BF1475" s="46"/>
      <c r="BG1475" s="47">
        <f t="shared" si="782"/>
        <v>0</v>
      </c>
      <c r="BH1475" s="47">
        <f t="shared" si="783"/>
        <v>0</v>
      </c>
      <c r="BI1475" s="47">
        <f t="shared" si="784"/>
        <v>0</v>
      </c>
      <c r="BJ1475" s="48">
        <f t="shared" si="785"/>
        <v>0</v>
      </c>
      <c r="BK1475" s="48">
        <f t="shared" si="786"/>
        <v>0</v>
      </c>
      <c r="BL1475" s="48">
        <f t="shared" si="787"/>
        <v>2.75</v>
      </c>
    </row>
    <row r="1476" spans="1:64" s="2" customFormat="1" ht="30" customHeight="1">
      <c r="A1476" s="29" t="str">
        <f t="shared" si="758"/>
        <v>Д</v>
      </c>
      <c r="B1476" s="29" t="str">
        <f t="shared" si="759"/>
        <v>Б</v>
      </c>
      <c r="C1476" s="59" t="s">
        <v>193</v>
      </c>
      <c r="D1476" s="31" t="str">
        <f t="shared" si="760"/>
        <v>'09.03.03</v>
      </c>
      <c r="E1476" s="32" t="str">
        <f t="shared" si="761"/>
        <v>Прикладная информатика</v>
      </c>
      <c r="F1476" s="33" t="s">
        <v>174</v>
      </c>
      <c r="G1476" s="33" t="s">
        <v>75</v>
      </c>
      <c r="H1476" s="34" t="s">
        <v>317</v>
      </c>
      <c r="I1476" s="34"/>
      <c r="J1476" s="35" t="s">
        <v>357</v>
      </c>
      <c r="K1476" s="36">
        <v>8</v>
      </c>
      <c r="L1476" s="36"/>
      <c r="M1476" s="37" t="s">
        <v>176</v>
      </c>
      <c r="N1476" s="36"/>
      <c r="O1476" s="36"/>
      <c r="P1476" s="36"/>
      <c r="Q1476" s="37"/>
      <c r="R1476" s="36"/>
      <c r="S1476" s="36"/>
      <c r="T1476" s="36"/>
      <c r="U1476" s="36"/>
      <c r="V1476" s="36"/>
      <c r="W1476" s="39" t="str">
        <f t="shared" si="762"/>
        <v>НПИбд</v>
      </c>
      <c r="X1476" s="36" t="s">
        <v>160</v>
      </c>
      <c r="Y1476" s="36"/>
      <c r="Z1476" s="36">
        <v>1</v>
      </c>
      <c r="AA1476" s="60">
        <f t="shared" si="763"/>
        <v>11</v>
      </c>
      <c r="AB1476" s="36">
        <v>9</v>
      </c>
      <c r="AC1476" s="36">
        <v>2</v>
      </c>
      <c r="AD1476" s="40">
        <f t="shared" si="789"/>
        <v>1</v>
      </c>
      <c r="AE1476" s="41">
        <f t="shared" si="790"/>
        <v>1</v>
      </c>
      <c r="AF1476" s="41">
        <f t="shared" si="791"/>
        <v>11</v>
      </c>
      <c r="AG1476" s="42" t="s">
        <v>93</v>
      </c>
      <c r="AH1476" s="37" t="s">
        <v>169</v>
      </c>
      <c r="AI1476" s="37"/>
      <c r="AJ1476" s="55" t="s">
        <v>170</v>
      </c>
      <c r="AK1476" s="37"/>
      <c r="AL1476" s="44">
        <f t="shared" si="764"/>
        <v>0</v>
      </c>
      <c r="AM1476" s="44">
        <f t="shared" si="765"/>
        <v>0</v>
      </c>
      <c r="AN1476" s="44">
        <f t="shared" si="766"/>
        <v>0</v>
      </c>
      <c r="AO1476" s="44">
        <f t="shared" si="767"/>
        <v>0</v>
      </c>
      <c r="AP1476" s="44">
        <f t="shared" si="768"/>
        <v>0</v>
      </c>
      <c r="AQ1476" s="44">
        <f t="shared" si="769"/>
        <v>0</v>
      </c>
      <c r="AR1476" s="44">
        <f t="shared" si="770"/>
        <v>0</v>
      </c>
      <c r="AS1476" s="44">
        <f t="shared" si="771"/>
        <v>0</v>
      </c>
      <c r="AT1476" s="44">
        <f t="shared" si="772"/>
        <v>0</v>
      </c>
      <c r="AU1476" s="44">
        <f t="shared" si="773"/>
        <v>0</v>
      </c>
      <c r="AV1476" s="44">
        <f>IF(M1476="ПП",РПП*AA1476*(U1476/1.5),IF(M1476="ВП",ВПр*AA1476*(U1476/1.5),IF(M1476="РПА",РПА*AA1476*(U1476/1.5),IF(M1476="КПА",кпа*AA1476*(U1476/1.5),0))))</f>
        <v>0</v>
      </c>
      <c r="AW1476" s="44">
        <f t="shared" si="774"/>
        <v>0</v>
      </c>
      <c r="AX1476" s="44">
        <f t="shared" si="775"/>
        <v>0</v>
      </c>
      <c r="AY1476" s="44">
        <f t="shared" si="776"/>
        <v>0</v>
      </c>
      <c r="AZ1476" s="44">
        <f t="shared" si="777"/>
        <v>0</v>
      </c>
      <c r="BA1476" s="44">
        <f t="shared" si="788"/>
        <v>0</v>
      </c>
      <c r="BB1476" s="44">
        <f t="shared" si="778"/>
        <v>240</v>
      </c>
      <c r="BC1476" s="44">
        <f t="shared" si="779"/>
        <v>0</v>
      </c>
      <c r="BD1476" s="44">
        <f t="shared" si="780"/>
        <v>0</v>
      </c>
      <c r="BE1476" s="45">
        <f t="shared" si="781"/>
        <v>240</v>
      </c>
      <c r="BF1476" s="46"/>
      <c r="BG1476" s="47">
        <f t="shared" si="782"/>
        <v>0</v>
      </c>
      <c r="BH1476" s="47">
        <f t="shared" si="783"/>
        <v>0</v>
      </c>
      <c r="BI1476" s="47">
        <f t="shared" si="784"/>
        <v>0</v>
      </c>
      <c r="BJ1476" s="48">
        <f t="shared" si="785"/>
        <v>0</v>
      </c>
      <c r="BK1476" s="48">
        <f t="shared" si="786"/>
        <v>0</v>
      </c>
      <c r="BL1476" s="48">
        <f t="shared" si="787"/>
        <v>240</v>
      </c>
    </row>
    <row r="1477" spans="1:64" s="2" customFormat="1" ht="30" customHeight="1">
      <c r="A1477" s="29" t="str">
        <f t="shared" si="758"/>
        <v>Д</v>
      </c>
      <c r="B1477" s="29" t="str">
        <f t="shared" si="759"/>
        <v>Б</v>
      </c>
      <c r="C1477" s="59" t="s">
        <v>193</v>
      </c>
      <c r="D1477" s="31" t="str">
        <f t="shared" si="760"/>
        <v>'09.03.03</v>
      </c>
      <c r="E1477" s="32" t="str">
        <f t="shared" si="761"/>
        <v>Прикладная информатика</v>
      </c>
      <c r="F1477" s="33" t="s">
        <v>174</v>
      </c>
      <c r="G1477" s="33" t="s">
        <v>75</v>
      </c>
      <c r="H1477" s="34" t="s">
        <v>317</v>
      </c>
      <c r="I1477" s="34"/>
      <c r="J1477" s="35" t="s">
        <v>357</v>
      </c>
      <c r="K1477" s="36">
        <v>8</v>
      </c>
      <c r="L1477" s="36"/>
      <c r="M1477" s="37" t="s">
        <v>176</v>
      </c>
      <c r="N1477" s="36"/>
      <c r="O1477" s="36"/>
      <c r="P1477" s="36"/>
      <c r="Q1477" s="37"/>
      <c r="R1477" s="36"/>
      <c r="S1477" s="36"/>
      <c r="T1477" s="36"/>
      <c r="U1477" s="36"/>
      <c r="V1477" s="36"/>
      <c r="W1477" s="39" t="str">
        <f t="shared" si="762"/>
        <v>НПИбд</v>
      </c>
      <c r="X1477" s="36" t="s">
        <v>160</v>
      </c>
      <c r="Y1477" s="36"/>
      <c r="Z1477" s="36">
        <v>1</v>
      </c>
      <c r="AA1477" s="60">
        <f t="shared" si="763"/>
        <v>0</v>
      </c>
      <c r="AB1477" s="36"/>
      <c r="AC1477" s="36"/>
      <c r="AD1477" s="40">
        <f t="shared" si="789"/>
        <v>1</v>
      </c>
      <c r="AE1477" s="41">
        <f t="shared" si="790"/>
        <v>0</v>
      </c>
      <c r="AF1477" s="41">
        <f t="shared" si="791"/>
        <v>0</v>
      </c>
      <c r="AG1477" s="42" t="s">
        <v>93</v>
      </c>
      <c r="AH1477" s="37"/>
      <c r="AI1477" s="37"/>
      <c r="AJ1477" s="61"/>
      <c r="AK1477" s="37"/>
      <c r="AL1477" s="44">
        <f t="shared" si="764"/>
        <v>0</v>
      </c>
      <c r="AM1477" s="44">
        <f t="shared" si="765"/>
        <v>0</v>
      </c>
      <c r="AN1477" s="44">
        <f t="shared" si="766"/>
        <v>0</v>
      </c>
      <c r="AO1477" s="44">
        <f t="shared" si="767"/>
        <v>0</v>
      </c>
      <c r="AP1477" s="44">
        <f t="shared" si="768"/>
        <v>0</v>
      </c>
      <c r="AQ1477" s="44">
        <f t="shared" si="769"/>
        <v>0</v>
      </c>
      <c r="AR1477" s="44">
        <f t="shared" si="770"/>
        <v>0</v>
      </c>
      <c r="AS1477" s="44">
        <f t="shared" si="771"/>
        <v>0</v>
      </c>
      <c r="AT1477" s="44">
        <f t="shared" si="772"/>
        <v>0</v>
      </c>
      <c r="AU1477" s="44">
        <f t="shared" si="773"/>
        <v>0</v>
      </c>
      <c r="AV1477" s="44">
        <f>IF(M1477="ПП",РПП*AA1477*(U1477/1.5),IF(M1477="ВП",ВПр*AA1477*(U1477/1.5),IF(M1477="РПА",РПА*AA1477*(U1477/1.5),IF(M1477="КПА",кпа*AA1477*(U1477/1.5),0))))</f>
        <v>0</v>
      </c>
      <c r="AW1477" s="44">
        <f t="shared" si="774"/>
        <v>0</v>
      </c>
      <c r="AX1477" s="44">
        <f t="shared" si="775"/>
        <v>0</v>
      </c>
      <c r="AY1477" s="44">
        <f t="shared" si="776"/>
        <v>0</v>
      </c>
      <c r="AZ1477" s="44">
        <f t="shared" si="777"/>
        <v>0</v>
      </c>
      <c r="BA1477" s="44">
        <f t="shared" si="788"/>
        <v>0</v>
      </c>
      <c r="BB1477" s="44">
        <f t="shared" si="778"/>
        <v>0</v>
      </c>
      <c r="BC1477" s="44">
        <f t="shared" si="779"/>
        <v>0</v>
      </c>
      <c r="BD1477" s="44">
        <f t="shared" si="780"/>
        <v>0</v>
      </c>
      <c r="BE1477" s="45">
        <f t="shared" si="781"/>
        <v>0</v>
      </c>
      <c r="BF1477" s="46"/>
      <c r="BG1477" s="47">
        <f t="shared" si="782"/>
        <v>0</v>
      </c>
      <c r="BH1477" s="47">
        <f t="shared" si="783"/>
        <v>0</v>
      </c>
      <c r="BI1477" s="47">
        <f t="shared" si="784"/>
        <v>0</v>
      </c>
      <c r="BJ1477" s="48">
        <f t="shared" si="785"/>
        <v>0</v>
      </c>
      <c r="BK1477" s="48">
        <f t="shared" si="786"/>
        <v>0</v>
      </c>
      <c r="BL1477" s="48">
        <f t="shared" si="787"/>
        <v>0</v>
      </c>
    </row>
    <row r="1478" spans="1:64" s="2" customFormat="1" ht="30" customHeight="1">
      <c r="A1478" s="29" t="str">
        <f t="shared" ref="A1478:A1541" si="792">IF(C1478&gt;0, VLOOKUP(C1478,Код_ООП,12,FALSE()),0)</f>
        <v>Д</v>
      </c>
      <c r="B1478" s="29" t="str">
        <f t="shared" ref="B1478:B1541" si="793">IF(C1478&gt;0, VLOOKUP(C1478,Код_ООП,11,FALSE()),0)</f>
        <v>Б</v>
      </c>
      <c r="C1478" s="59" t="s">
        <v>193</v>
      </c>
      <c r="D1478" s="31" t="str">
        <f t="shared" ref="D1478:D1541" si="794">IF(C1478&gt;0, VLOOKUP(C1478,Код_ООП,2,FALSE()),0)</f>
        <v>'09.03.03</v>
      </c>
      <c r="E1478" s="32" t="str">
        <f t="shared" ref="E1478:E1541" si="795">IF(C1478&gt;0, VLOOKUP(C1478,Код_ООП,8,FALSE()),0)</f>
        <v>Прикладная информатика</v>
      </c>
      <c r="F1478" s="33" t="s">
        <v>174</v>
      </c>
      <c r="G1478" s="33" t="s">
        <v>75</v>
      </c>
      <c r="H1478" s="34" t="s">
        <v>317</v>
      </c>
      <c r="I1478" s="34"/>
      <c r="J1478" s="35" t="s">
        <v>357</v>
      </c>
      <c r="K1478" s="36">
        <v>8</v>
      </c>
      <c r="L1478" s="36"/>
      <c r="M1478" s="37" t="s">
        <v>176</v>
      </c>
      <c r="N1478" s="36"/>
      <c r="O1478" s="36"/>
      <c r="P1478" s="36"/>
      <c r="Q1478" s="37"/>
      <c r="R1478" s="36"/>
      <c r="S1478" s="36"/>
      <c r="T1478" s="36"/>
      <c r="U1478" s="36"/>
      <c r="V1478" s="36"/>
      <c r="W1478" s="39" t="str">
        <f t="shared" ref="W1478:W1541" si="796">MID(C1478,1,5)</f>
        <v>НПИбд</v>
      </c>
      <c r="X1478" s="36" t="s">
        <v>160</v>
      </c>
      <c r="Y1478" s="36"/>
      <c r="Z1478" s="36">
        <v>1</v>
      </c>
      <c r="AA1478" s="60">
        <f t="shared" ref="AA1478:AA1541" si="797">AB1478+AC1478</f>
        <v>0</v>
      </c>
      <c r="AB1478" s="36"/>
      <c r="AC1478" s="36"/>
      <c r="AD1478" s="40">
        <f t="shared" si="789"/>
        <v>1</v>
      </c>
      <c r="AE1478" s="41">
        <f t="shared" si="790"/>
        <v>0</v>
      </c>
      <c r="AF1478" s="41">
        <f t="shared" si="791"/>
        <v>0</v>
      </c>
      <c r="AG1478" s="42" t="s">
        <v>93</v>
      </c>
      <c r="AH1478" s="37"/>
      <c r="AI1478" s="37"/>
      <c r="AJ1478" s="61"/>
      <c r="AK1478" s="37"/>
      <c r="AL1478" s="44">
        <f t="shared" ref="AL1478:AL1541" si="798">IF(OR(M1478="лек",M1478="ТУИС"),(IF(NOT(B1478="ЦМ"),N1478*L1478,0)),0)</f>
        <v>0</v>
      </c>
      <c r="AM1478" s="44">
        <f t="shared" ref="AM1478:AM1541" si="799">IF(OR(M1478="пр",M1478="ия",M1478="сп"),P1478*AE1478*L1478,0)</f>
        <v>0</v>
      </c>
      <c r="AN1478" s="44">
        <f t="shared" ref="AN1478:AN1541" si="800">IF(OR(M1478="лаб",M1478="клн"),O1478*AE1478*L1478,0)</f>
        <v>0</v>
      </c>
      <c r="AO1478" s="44">
        <f t="shared" ref="AO1478:AO1541" si="801">IF((AND(OR(K1478=1,K1478=2,K1478=3,K1478=4,K1478=5,K1478=6,K1478=7,K1478=8,K1478=9,K1478=10,K1478=11,K1478=12),OR(Q1478="Зач",Q1478="Экз"))),ТКиРА*AA1478,0)+IF(SUM(N1478:P1478)&lt;&gt;0,IF(Q1478="ТК",ТКиРА*AA1478,0),0)</f>
        <v>0</v>
      </c>
      <c r="AP1478" s="44">
        <f t="shared" ref="AP1478:AP1541" si="802">IF(SUM(O1478:P1478)&lt;&gt;0,IF(Q1478="Зач",ПАБРС*AA1478,0),0)+IF(N1478&lt;&gt;0,IF(Q1478="Экз",ПАБРС*AA1478,0),0)</f>
        <v>0</v>
      </c>
      <c r="AQ1478" s="44">
        <f t="shared" ref="AQ1478:AQ1541" si="803">IF(AP1478&lt;&gt;0,ОфВед*(IF(OR(M1478="лек",M1478="лаб"),Z1478,AE1478)),0)</f>
        <v>0</v>
      </c>
      <c r="AR1478" s="44">
        <f t="shared" ref="AR1478:AR1541" si="804">IF(A1478="Д",ТКЛД,IF(A1478="В",ТКЛВ,IF(A1478="З",ТКЛЗ,0)))*AL1478*Z1478</f>
        <v>0</v>
      </c>
      <c r="AS1478" s="44">
        <f t="shared" ref="AS1478:AS1541" si="805">IF(OR(M1478="лаб",M1478="пр"),IF(R1478="К",AA1478*ВПКР,IF(R1478="М",AA1478*ВПИБ,0)),0)</f>
        <v>0</v>
      </c>
      <c r="AT1478" s="44">
        <f t="shared" ref="AT1478:AT1541" si="806">IF(OR(M1478="лаб",M1478="пр"),IF(S1478="К",AA1478*ВПКП,0),0)</f>
        <v>0</v>
      </c>
      <c r="AU1478" s="44">
        <f t="shared" ref="AU1478:AU1541" si="807">IF(M1478="УП",T1478/1.5*AA1478*РУП,IF(M1478="УПМ",T1478/1.5*AA1478*РУПЛеч,0))</f>
        <v>0</v>
      </c>
      <c r="AV1478" s="44">
        <f>IF(M1478="ПП",РПП*AA1478*(U1478/1.5),IF(M1478="ВП",ВПр*AA1478*(U1478/1.5),IF(M1478="РПА",РПА*AA1478*(U1478/1.5),IF(M1478="КПА",кпа*AA1478*(U1478/1.5),0))))</f>
        <v>0</v>
      </c>
      <c r="AW1478" s="44">
        <f t="shared" ref="AW1478:AW1541" si="808">IF(M1478="НР",(AB1478*НИРМ+AC1478*НИРМИн)*(V1478/1.5),IF(M1478="НИ",(AB1478*НИРА+AC1478*НИРАИ)*(V1478/1.5),0))</f>
        <v>0</v>
      </c>
      <c r="AX1478" s="44">
        <f t="shared" ref="AX1478:AX1541" si="809">IF(AND(M1478="ЦП",B1478="ЦМ"),AA1478*ЦП,0)</f>
        <v>0</v>
      </c>
      <c r="AY1478" s="44">
        <f t="shared" ref="AY1478:AY1541" si="810">IF(B1478="А",IF(M1478="РР",AA1478*РефАсп,IF(M1478="РРФ",AA1478*РефФил,0)),0)</f>
        <v>0</v>
      </c>
      <c r="AZ1478" s="44">
        <f t="shared" ref="AZ1478:AZ1541" si="811">IF(AND(Q1478="КЭ",M1478="ЧК"),AA1478*КдЭк,0)</f>
        <v>0</v>
      </c>
      <c r="BA1478" s="44">
        <f t="shared" si="788"/>
        <v>0</v>
      </c>
      <c r="BB1478" s="44">
        <f t="shared" ref="BB1478:BB1541" si="812">IF(M1478="РК",IF(OR(B1478="С",B1478="М"),(AB1478*РСМ+AC1478*РСМИ),0),0)+IF(M1478="РК",IF(B1478="Б",(AB1478*РБ+AC1478*РБИ),0),0)+IF(M1478="РК",IF(B1478="А",(AB1478*РНКР+AC1478*РНКРИн),0),0)+IF(AND(Q1478="ПАкр"),AA1478*0.3)</f>
        <v>0</v>
      </c>
      <c r="BC1478" s="44">
        <f t="shared" ref="BC1478:BC1541" si="813">IF(M1478="РДП",IF(B1478="А",AA1478*РРА,IF(OR(B1478="С",B1478="М"),AA1478*РРСМ,IF(B1478="Б",AA1478*РРБ,0))),IF(M1478="РДИ",AA1478*РДП,0))</f>
        <v>0</v>
      </c>
      <c r="BD1478" s="44">
        <f t="shared" ref="BD1478:BD1541" si="814">IF(M1478="ЧГ",AA1478*ЧГ,IF(M1478="ПГ",AA1478*ПГ,IF(M1478="ТЕСТ",ТГИЭ*AF1478,IF(M1478="СГ",AA1478*СГ,0))))</f>
        <v>0</v>
      </c>
      <c r="BE1478" s="45">
        <f t="shared" ref="BE1478:BE1541" si="815">SUM(AL1478:BD1478)</f>
        <v>0</v>
      </c>
      <c r="BF1478" s="46"/>
      <c r="BG1478" s="47">
        <f t="shared" ref="BG1478:BG1541" si="816">IF(OR(K1478="1;1",K1478="1;2",K1478=1,K1478="3;1",K1478="3;2",K1478=3,K1478="5;1",K1478="5;2",K1478=5,K1478="7;1",K1478="7;2",K1478=7,K1478="9;1",K1478="9;2",K1478=9,K1478=11),SUM(AL1478:AN1478),0)</f>
        <v>0</v>
      </c>
      <c r="BH1478" s="47">
        <f t="shared" ref="BH1478:BH1541" si="817">IF(BG1478&lt;&gt;0,SUM(N1478:P1478)/2,0)</f>
        <v>0</v>
      </c>
      <c r="BI1478" s="47">
        <f t="shared" ref="BI1478:BI1541" si="818">IF(OR(K1478="1;1",K1478="1;2",K1478=1,K1478="3;1",K1478="3;2",K1478=3,K1478="5;1",K1478="5;2",K1478=5,K1478="7;1",K1478="7;2",K1478=7,K1478="9;1",K1478="9;2",K1478=9,K1478=11),SUM(AO1478:BD1478),0)</f>
        <v>0</v>
      </c>
      <c r="BJ1478" s="48">
        <f t="shared" ref="BJ1478:BJ1541" si="819">IF(OR(K1478="2;3",K1478="2;4",K1478=2,K1478="4;3",K1478="4;4",K1478=4,K1478="6;3",K1478="6;4",K1478=6,K1478="8;3",K1478="8;4",K1478=8,K1478="10;3",K1478="10;4",K1478=10,K1478=12),SUM(AL1478:AN1478),0)</f>
        <v>0</v>
      </c>
      <c r="BK1478" s="48">
        <f t="shared" ref="BK1478:BK1541" si="820">IF(BJ1478&lt;&gt;0,SUM(N1478:P1478)/2,0)</f>
        <v>0</v>
      </c>
      <c r="BL1478" s="48">
        <f t="shared" ref="BL1478:BL1541" si="821">IF(OR(K1478="2;3",K1478="2;4",K1478=2,K1478="4;3",K1478="4;4",K1478=4,K1478="6;3",K1478="6;4",K1478=6,K1478="8;3",K1478="8;4",K1478=8,K1478="10;3",K1478="10;4",K1478=10,K1478=12),SUM(AO1478:BD1478),0)</f>
        <v>0</v>
      </c>
    </row>
    <row r="1479" spans="1:64" s="2" customFormat="1" ht="30" customHeight="1">
      <c r="A1479" s="29" t="str">
        <f t="shared" si="792"/>
        <v>Д</v>
      </c>
      <c r="B1479" s="29" t="str">
        <f t="shared" si="793"/>
        <v>Б</v>
      </c>
      <c r="C1479" s="59" t="s">
        <v>193</v>
      </c>
      <c r="D1479" s="31" t="str">
        <f t="shared" si="794"/>
        <v>'09.03.03</v>
      </c>
      <c r="E1479" s="32" t="str">
        <f t="shared" si="795"/>
        <v>Прикладная информатика</v>
      </c>
      <c r="F1479" s="33" t="s">
        <v>174</v>
      </c>
      <c r="G1479" s="33" t="s">
        <v>75</v>
      </c>
      <c r="H1479" s="34" t="s">
        <v>317</v>
      </c>
      <c r="I1479" s="34"/>
      <c r="J1479" s="35" t="s">
        <v>357</v>
      </c>
      <c r="K1479" s="36">
        <v>8</v>
      </c>
      <c r="L1479" s="36"/>
      <c r="M1479" s="37" t="s">
        <v>176</v>
      </c>
      <c r="N1479" s="36"/>
      <c r="O1479" s="36"/>
      <c r="P1479" s="36"/>
      <c r="Q1479" s="37"/>
      <c r="R1479" s="36"/>
      <c r="S1479" s="36"/>
      <c r="T1479" s="36"/>
      <c r="U1479" s="36"/>
      <c r="V1479" s="36"/>
      <c r="W1479" s="39" t="str">
        <f t="shared" si="796"/>
        <v>НПИбд</v>
      </c>
      <c r="X1479" s="36" t="s">
        <v>160</v>
      </c>
      <c r="Y1479" s="36"/>
      <c r="Z1479" s="36">
        <v>1</v>
      </c>
      <c r="AA1479" s="60">
        <f t="shared" si="797"/>
        <v>0</v>
      </c>
      <c r="AB1479" s="36"/>
      <c r="AC1479" s="36"/>
      <c r="AD1479" s="40">
        <f t="shared" si="789"/>
        <v>1</v>
      </c>
      <c r="AE1479" s="41">
        <f t="shared" si="790"/>
        <v>0</v>
      </c>
      <c r="AF1479" s="41">
        <f t="shared" si="791"/>
        <v>0</v>
      </c>
      <c r="AG1479" s="42" t="s">
        <v>93</v>
      </c>
      <c r="AH1479" s="37"/>
      <c r="AI1479" s="37"/>
      <c r="AJ1479" s="61"/>
      <c r="AK1479" s="37"/>
      <c r="AL1479" s="44">
        <f t="shared" si="798"/>
        <v>0</v>
      </c>
      <c r="AM1479" s="44">
        <f t="shared" si="799"/>
        <v>0</v>
      </c>
      <c r="AN1479" s="44">
        <f t="shared" si="800"/>
        <v>0</v>
      </c>
      <c r="AO1479" s="44">
        <f t="shared" si="801"/>
        <v>0</v>
      </c>
      <c r="AP1479" s="44">
        <f t="shared" si="802"/>
        <v>0</v>
      </c>
      <c r="AQ1479" s="44">
        <f t="shared" si="803"/>
        <v>0</v>
      </c>
      <c r="AR1479" s="44">
        <f t="shared" si="804"/>
        <v>0</v>
      </c>
      <c r="AS1479" s="44">
        <f t="shared" si="805"/>
        <v>0</v>
      </c>
      <c r="AT1479" s="44">
        <f t="shared" si="806"/>
        <v>0</v>
      </c>
      <c r="AU1479" s="44">
        <f t="shared" si="807"/>
        <v>0</v>
      </c>
      <c r="AV1479" s="44">
        <f>IF(M1479="ПП",РПП*AA1479*(U1479/1.5),IF(M1479="ВП",ВПр*AA1479*(U1479/1.5),IF(M1479="РПА",РПА*AA1479*(U1479/1.5),IF(M1479="КПА",кпа*AA1479*(U1479/1.5),0))))</f>
        <v>0</v>
      </c>
      <c r="AW1479" s="44">
        <f t="shared" si="808"/>
        <v>0</v>
      </c>
      <c r="AX1479" s="44">
        <f t="shared" si="809"/>
        <v>0</v>
      </c>
      <c r="AY1479" s="44">
        <f t="shared" si="810"/>
        <v>0</v>
      </c>
      <c r="AZ1479" s="44">
        <f t="shared" si="811"/>
        <v>0</v>
      </c>
      <c r="BA1479" s="44">
        <f t="shared" si="788"/>
        <v>0</v>
      </c>
      <c r="BB1479" s="44">
        <f t="shared" si="812"/>
        <v>0</v>
      </c>
      <c r="BC1479" s="44">
        <f t="shared" si="813"/>
        <v>0</v>
      </c>
      <c r="BD1479" s="44">
        <f t="shared" si="814"/>
        <v>0</v>
      </c>
      <c r="BE1479" s="45">
        <f t="shared" si="815"/>
        <v>0</v>
      </c>
      <c r="BF1479" s="46"/>
      <c r="BG1479" s="47">
        <f t="shared" si="816"/>
        <v>0</v>
      </c>
      <c r="BH1479" s="47">
        <f t="shared" si="817"/>
        <v>0</v>
      </c>
      <c r="BI1479" s="47">
        <f t="shared" si="818"/>
        <v>0</v>
      </c>
      <c r="BJ1479" s="48">
        <f t="shared" si="819"/>
        <v>0</v>
      </c>
      <c r="BK1479" s="48">
        <f t="shared" si="820"/>
        <v>0</v>
      </c>
      <c r="BL1479" s="48">
        <f t="shared" si="821"/>
        <v>0</v>
      </c>
    </row>
    <row r="1480" spans="1:64" s="2" customFormat="1" ht="30" customHeight="1">
      <c r="A1480" s="29" t="str">
        <f t="shared" si="792"/>
        <v>Д</v>
      </c>
      <c r="B1480" s="29" t="str">
        <f t="shared" si="793"/>
        <v>Б</v>
      </c>
      <c r="C1480" s="59" t="s">
        <v>193</v>
      </c>
      <c r="D1480" s="31" t="str">
        <f t="shared" si="794"/>
        <v>'09.03.03</v>
      </c>
      <c r="E1480" s="32" t="str">
        <f t="shared" si="795"/>
        <v>Прикладная информатика</v>
      </c>
      <c r="F1480" s="33" t="s">
        <v>174</v>
      </c>
      <c r="G1480" s="33" t="s">
        <v>75</v>
      </c>
      <c r="H1480" s="34" t="s">
        <v>317</v>
      </c>
      <c r="I1480" s="34"/>
      <c r="J1480" s="35" t="s">
        <v>357</v>
      </c>
      <c r="K1480" s="36">
        <v>8</v>
      </c>
      <c r="L1480" s="36"/>
      <c r="M1480" s="37" t="s">
        <v>176</v>
      </c>
      <c r="N1480" s="36"/>
      <c r="O1480" s="36"/>
      <c r="P1480" s="36"/>
      <c r="Q1480" s="37"/>
      <c r="R1480" s="36"/>
      <c r="S1480" s="36"/>
      <c r="T1480" s="36"/>
      <c r="U1480" s="36"/>
      <c r="V1480" s="36"/>
      <c r="W1480" s="39" t="str">
        <f t="shared" si="796"/>
        <v>НПИбд</v>
      </c>
      <c r="X1480" s="36" t="s">
        <v>160</v>
      </c>
      <c r="Y1480" s="36"/>
      <c r="Z1480" s="36">
        <v>1</v>
      </c>
      <c r="AA1480" s="60">
        <f t="shared" si="797"/>
        <v>0</v>
      </c>
      <c r="AB1480" s="36"/>
      <c r="AC1480" s="36"/>
      <c r="AD1480" s="40">
        <f t="shared" si="789"/>
        <v>1</v>
      </c>
      <c r="AE1480" s="41">
        <f t="shared" si="790"/>
        <v>0</v>
      </c>
      <c r="AF1480" s="41">
        <f t="shared" si="791"/>
        <v>0</v>
      </c>
      <c r="AG1480" s="42" t="s">
        <v>93</v>
      </c>
      <c r="AH1480" s="37"/>
      <c r="AI1480" s="37"/>
      <c r="AJ1480" s="61"/>
      <c r="AK1480" s="37"/>
      <c r="AL1480" s="44">
        <f t="shared" si="798"/>
        <v>0</v>
      </c>
      <c r="AM1480" s="44">
        <f t="shared" si="799"/>
        <v>0</v>
      </c>
      <c r="AN1480" s="44">
        <f t="shared" si="800"/>
        <v>0</v>
      </c>
      <c r="AO1480" s="44">
        <f t="shared" si="801"/>
        <v>0</v>
      </c>
      <c r="AP1480" s="44">
        <f t="shared" si="802"/>
        <v>0</v>
      </c>
      <c r="AQ1480" s="44">
        <f t="shared" si="803"/>
        <v>0</v>
      </c>
      <c r="AR1480" s="44">
        <f t="shared" si="804"/>
        <v>0</v>
      </c>
      <c r="AS1480" s="44">
        <f t="shared" si="805"/>
        <v>0</v>
      </c>
      <c r="AT1480" s="44">
        <f t="shared" si="806"/>
        <v>0</v>
      </c>
      <c r="AU1480" s="44">
        <f t="shared" si="807"/>
        <v>0</v>
      </c>
      <c r="AV1480" s="44">
        <f>IF(M1480="ПП",РПП*AA1480*(U1480/1.5),IF(M1480="ВП",ВПр*AA1480*(U1480/1.5),IF(M1480="РПА",РПА*AA1480*(U1480/1.5),IF(M1480="КПА",кпа*AA1480*(U1480/1.5),0))))</f>
        <v>0</v>
      </c>
      <c r="AW1480" s="44">
        <f t="shared" si="808"/>
        <v>0</v>
      </c>
      <c r="AX1480" s="44">
        <f t="shared" si="809"/>
        <v>0</v>
      </c>
      <c r="AY1480" s="44">
        <f t="shared" si="810"/>
        <v>0</v>
      </c>
      <c r="AZ1480" s="44">
        <f t="shared" si="811"/>
        <v>0</v>
      </c>
      <c r="BA1480" s="44">
        <f t="shared" si="788"/>
        <v>0</v>
      </c>
      <c r="BB1480" s="44">
        <f t="shared" si="812"/>
        <v>0</v>
      </c>
      <c r="BC1480" s="44">
        <f t="shared" si="813"/>
        <v>0</v>
      </c>
      <c r="BD1480" s="44">
        <f t="shared" si="814"/>
        <v>0</v>
      </c>
      <c r="BE1480" s="45">
        <f t="shared" si="815"/>
        <v>0</v>
      </c>
      <c r="BF1480" s="46"/>
      <c r="BG1480" s="47">
        <f t="shared" si="816"/>
        <v>0</v>
      </c>
      <c r="BH1480" s="47">
        <f t="shared" si="817"/>
        <v>0</v>
      </c>
      <c r="BI1480" s="47">
        <f t="shared" si="818"/>
        <v>0</v>
      </c>
      <c r="BJ1480" s="48">
        <f t="shared" si="819"/>
        <v>0</v>
      </c>
      <c r="BK1480" s="48">
        <f t="shared" si="820"/>
        <v>0</v>
      </c>
      <c r="BL1480" s="48">
        <f t="shared" si="821"/>
        <v>0</v>
      </c>
    </row>
    <row r="1481" spans="1:64" s="2" customFormat="1" ht="30" customHeight="1">
      <c r="A1481" s="29" t="str">
        <f t="shared" si="792"/>
        <v>Д</v>
      </c>
      <c r="B1481" s="29" t="str">
        <f t="shared" si="793"/>
        <v>Б</v>
      </c>
      <c r="C1481" s="59" t="s">
        <v>193</v>
      </c>
      <c r="D1481" s="31" t="str">
        <f t="shared" si="794"/>
        <v>'09.03.03</v>
      </c>
      <c r="E1481" s="32" t="str">
        <f t="shared" si="795"/>
        <v>Прикладная информатика</v>
      </c>
      <c r="F1481" s="33" t="s">
        <v>174</v>
      </c>
      <c r="G1481" s="33" t="s">
        <v>75</v>
      </c>
      <c r="H1481" s="34" t="s">
        <v>317</v>
      </c>
      <c r="I1481" s="34"/>
      <c r="J1481" s="35" t="s">
        <v>357</v>
      </c>
      <c r="K1481" s="36">
        <v>8</v>
      </c>
      <c r="L1481" s="36"/>
      <c r="M1481" s="37" t="s">
        <v>176</v>
      </c>
      <c r="N1481" s="36"/>
      <c r="O1481" s="36"/>
      <c r="P1481" s="36"/>
      <c r="Q1481" s="37"/>
      <c r="R1481" s="36"/>
      <c r="S1481" s="36"/>
      <c r="T1481" s="36"/>
      <c r="U1481" s="36"/>
      <c r="V1481" s="36"/>
      <c r="W1481" s="39" t="str">
        <f t="shared" si="796"/>
        <v>НПИбд</v>
      </c>
      <c r="X1481" s="36" t="s">
        <v>160</v>
      </c>
      <c r="Y1481" s="36"/>
      <c r="Z1481" s="36">
        <v>1</v>
      </c>
      <c r="AA1481" s="60">
        <f t="shared" si="797"/>
        <v>0</v>
      </c>
      <c r="AB1481" s="36"/>
      <c r="AC1481" s="36"/>
      <c r="AD1481" s="40">
        <f t="shared" si="789"/>
        <v>1</v>
      </c>
      <c r="AE1481" s="41">
        <f t="shared" si="790"/>
        <v>0</v>
      </c>
      <c r="AF1481" s="41">
        <f t="shared" si="791"/>
        <v>0</v>
      </c>
      <c r="AG1481" s="42" t="s">
        <v>93</v>
      </c>
      <c r="AH1481" s="37"/>
      <c r="AI1481" s="37"/>
      <c r="AJ1481" s="61"/>
      <c r="AK1481" s="37"/>
      <c r="AL1481" s="44">
        <f t="shared" si="798"/>
        <v>0</v>
      </c>
      <c r="AM1481" s="44">
        <f t="shared" si="799"/>
        <v>0</v>
      </c>
      <c r="AN1481" s="44">
        <f t="shared" si="800"/>
        <v>0</v>
      </c>
      <c r="AO1481" s="44">
        <f t="shared" si="801"/>
        <v>0</v>
      </c>
      <c r="AP1481" s="44">
        <f t="shared" si="802"/>
        <v>0</v>
      </c>
      <c r="AQ1481" s="44">
        <f t="shared" si="803"/>
        <v>0</v>
      </c>
      <c r="AR1481" s="44">
        <f t="shared" si="804"/>
        <v>0</v>
      </c>
      <c r="AS1481" s="44">
        <f t="shared" si="805"/>
        <v>0</v>
      </c>
      <c r="AT1481" s="44">
        <f t="shared" si="806"/>
        <v>0</v>
      </c>
      <c r="AU1481" s="44">
        <f t="shared" si="807"/>
        <v>0</v>
      </c>
      <c r="AV1481" s="44">
        <f>IF(M1481="ПП",РПП*AA1481*(U1481/1.5),IF(M1481="ВП",ВПр*AA1481*(U1481/1.5),IF(M1481="РПА",РПА*AA1481*(U1481/1.5),IF(M1481="КПА",кпа*AA1481*(U1481/1.5),0))))</f>
        <v>0</v>
      </c>
      <c r="AW1481" s="44">
        <f t="shared" si="808"/>
        <v>0</v>
      </c>
      <c r="AX1481" s="44">
        <f t="shared" si="809"/>
        <v>0</v>
      </c>
      <c r="AY1481" s="44">
        <f t="shared" si="810"/>
        <v>0</v>
      </c>
      <c r="AZ1481" s="44">
        <f t="shared" si="811"/>
        <v>0</v>
      </c>
      <c r="BA1481" s="44">
        <f t="shared" si="788"/>
        <v>0</v>
      </c>
      <c r="BB1481" s="44">
        <f t="shared" si="812"/>
        <v>0</v>
      </c>
      <c r="BC1481" s="44">
        <f t="shared" si="813"/>
        <v>0</v>
      </c>
      <c r="BD1481" s="44">
        <f t="shared" si="814"/>
        <v>0</v>
      </c>
      <c r="BE1481" s="45">
        <f t="shared" si="815"/>
        <v>0</v>
      </c>
      <c r="BF1481" s="46"/>
      <c r="BG1481" s="47">
        <f t="shared" si="816"/>
        <v>0</v>
      </c>
      <c r="BH1481" s="47">
        <f t="shared" si="817"/>
        <v>0</v>
      </c>
      <c r="BI1481" s="47">
        <f t="shared" si="818"/>
        <v>0</v>
      </c>
      <c r="BJ1481" s="48">
        <f t="shared" si="819"/>
        <v>0</v>
      </c>
      <c r="BK1481" s="48">
        <f t="shared" si="820"/>
        <v>0</v>
      </c>
      <c r="BL1481" s="48">
        <f t="shared" si="821"/>
        <v>0</v>
      </c>
    </row>
    <row r="1482" spans="1:64" s="2" customFormat="1" ht="30" customHeight="1">
      <c r="A1482" s="29" t="str">
        <f t="shared" si="792"/>
        <v>Д</v>
      </c>
      <c r="B1482" s="29" t="str">
        <f t="shared" si="793"/>
        <v>Б</v>
      </c>
      <c r="C1482" s="59" t="s">
        <v>193</v>
      </c>
      <c r="D1482" s="31" t="str">
        <f t="shared" si="794"/>
        <v>'09.03.03</v>
      </c>
      <c r="E1482" s="32" t="str">
        <f t="shared" si="795"/>
        <v>Прикладная информатика</v>
      </c>
      <c r="F1482" s="33" t="s">
        <v>174</v>
      </c>
      <c r="G1482" s="33" t="s">
        <v>75</v>
      </c>
      <c r="H1482" s="34" t="s">
        <v>317</v>
      </c>
      <c r="I1482" s="34"/>
      <c r="J1482" s="35" t="s">
        <v>357</v>
      </c>
      <c r="K1482" s="36">
        <v>8</v>
      </c>
      <c r="L1482" s="36"/>
      <c r="M1482" s="37" t="s">
        <v>176</v>
      </c>
      <c r="N1482" s="36"/>
      <c r="O1482" s="36"/>
      <c r="P1482" s="36"/>
      <c r="Q1482" s="37"/>
      <c r="R1482" s="36"/>
      <c r="S1482" s="36"/>
      <c r="T1482" s="36"/>
      <c r="U1482" s="36"/>
      <c r="V1482" s="36"/>
      <c r="W1482" s="39" t="str">
        <f t="shared" si="796"/>
        <v>НПИбд</v>
      </c>
      <c r="X1482" s="36" t="s">
        <v>160</v>
      </c>
      <c r="Y1482" s="36"/>
      <c r="Z1482" s="36">
        <v>1</v>
      </c>
      <c r="AA1482" s="60">
        <f t="shared" si="797"/>
        <v>0</v>
      </c>
      <c r="AB1482" s="36"/>
      <c r="AC1482" s="36"/>
      <c r="AD1482" s="40">
        <f t="shared" si="789"/>
        <v>1</v>
      </c>
      <c r="AE1482" s="41">
        <f t="shared" si="790"/>
        <v>0</v>
      </c>
      <c r="AF1482" s="41">
        <f t="shared" si="791"/>
        <v>0</v>
      </c>
      <c r="AG1482" s="42" t="s">
        <v>93</v>
      </c>
      <c r="AH1482" s="37"/>
      <c r="AI1482" s="37"/>
      <c r="AJ1482" s="61"/>
      <c r="AK1482" s="37"/>
      <c r="AL1482" s="44">
        <f t="shared" si="798"/>
        <v>0</v>
      </c>
      <c r="AM1482" s="44">
        <f t="shared" si="799"/>
        <v>0</v>
      </c>
      <c r="AN1482" s="44">
        <f t="shared" si="800"/>
        <v>0</v>
      </c>
      <c r="AO1482" s="44">
        <f t="shared" si="801"/>
        <v>0</v>
      </c>
      <c r="AP1482" s="44">
        <f t="shared" si="802"/>
        <v>0</v>
      </c>
      <c r="AQ1482" s="44">
        <f t="shared" si="803"/>
        <v>0</v>
      </c>
      <c r="AR1482" s="44">
        <f t="shared" si="804"/>
        <v>0</v>
      </c>
      <c r="AS1482" s="44">
        <f t="shared" si="805"/>
        <v>0</v>
      </c>
      <c r="AT1482" s="44">
        <f t="shared" si="806"/>
        <v>0</v>
      </c>
      <c r="AU1482" s="44">
        <f t="shared" si="807"/>
        <v>0</v>
      </c>
      <c r="AV1482" s="44">
        <f>IF(M1482="ПП",РПП*AA1482*(U1482/1.5),IF(M1482="ВП",ВПр*AA1482*(U1482/1.5),IF(M1482="РПА",РПА*AA1482*(U1482/1.5),IF(M1482="КПА",кпа*AA1482*(U1482/1.5),0))))</f>
        <v>0</v>
      </c>
      <c r="AW1482" s="44">
        <f t="shared" si="808"/>
        <v>0</v>
      </c>
      <c r="AX1482" s="44">
        <f t="shared" si="809"/>
        <v>0</v>
      </c>
      <c r="AY1482" s="44">
        <f t="shared" si="810"/>
        <v>0</v>
      </c>
      <c r="AZ1482" s="44">
        <f t="shared" si="811"/>
        <v>0</v>
      </c>
      <c r="BA1482" s="44">
        <f t="shared" si="788"/>
        <v>0</v>
      </c>
      <c r="BB1482" s="44">
        <f t="shared" si="812"/>
        <v>0</v>
      </c>
      <c r="BC1482" s="44">
        <f t="shared" si="813"/>
        <v>0</v>
      </c>
      <c r="BD1482" s="44">
        <f t="shared" si="814"/>
        <v>0</v>
      </c>
      <c r="BE1482" s="45">
        <f t="shared" si="815"/>
        <v>0</v>
      </c>
      <c r="BF1482" s="46"/>
      <c r="BG1482" s="47">
        <f t="shared" si="816"/>
        <v>0</v>
      </c>
      <c r="BH1482" s="47">
        <f t="shared" si="817"/>
        <v>0</v>
      </c>
      <c r="BI1482" s="47">
        <f t="shared" si="818"/>
        <v>0</v>
      </c>
      <c r="BJ1482" s="48">
        <f t="shared" si="819"/>
        <v>0</v>
      </c>
      <c r="BK1482" s="48">
        <f t="shared" si="820"/>
        <v>0</v>
      </c>
      <c r="BL1482" s="48">
        <f t="shared" si="821"/>
        <v>0</v>
      </c>
    </row>
    <row r="1483" spans="1:64" s="2" customFormat="1" ht="30" customHeight="1">
      <c r="A1483" s="29" t="str">
        <f t="shared" si="792"/>
        <v>Д</v>
      </c>
      <c r="B1483" s="29" t="str">
        <f t="shared" si="793"/>
        <v>Б</v>
      </c>
      <c r="C1483" s="59" t="s">
        <v>193</v>
      </c>
      <c r="D1483" s="31" t="str">
        <f t="shared" si="794"/>
        <v>'09.03.03</v>
      </c>
      <c r="E1483" s="32" t="str">
        <f t="shared" si="795"/>
        <v>Прикладная информатика</v>
      </c>
      <c r="F1483" s="33" t="s">
        <v>174</v>
      </c>
      <c r="G1483" s="33" t="s">
        <v>75</v>
      </c>
      <c r="H1483" s="34" t="s">
        <v>317</v>
      </c>
      <c r="I1483" s="34"/>
      <c r="J1483" s="35" t="s">
        <v>47</v>
      </c>
      <c r="K1483" s="36">
        <v>8</v>
      </c>
      <c r="L1483" s="36"/>
      <c r="M1483" s="37" t="s">
        <v>178</v>
      </c>
      <c r="N1483" s="36"/>
      <c r="O1483" s="36"/>
      <c r="P1483" s="36"/>
      <c r="Q1483" s="37"/>
      <c r="R1483" s="36"/>
      <c r="S1483" s="36"/>
      <c r="T1483" s="36"/>
      <c r="U1483" s="36"/>
      <c r="V1483" s="36"/>
      <c r="W1483" s="39" t="str">
        <f t="shared" si="796"/>
        <v>НПИбд</v>
      </c>
      <c r="X1483" s="36" t="s">
        <v>160</v>
      </c>
      <c r="Y1483" s="36"/>
      <c r="Z1483" s="36">
        <v>1</v>
      </c>
      <c r="AA1483" s="60">
        <f t="shared" si="797"/>
        <v>11</v>
      </c>
      <c r="AB1483" s="36">
        <v>9</v>
      </c>
      <c r="AC1483" s="36">
        <v>2</v>
      </c>
      <c r="AD1483" s="40">
        <f t="shared" si="789"/>
        <v>1</v>
      </c>
      <c r="AE1483" s="41">
        <f t="shared" si="790"/>
        <v>1</v>
      </c>
      <c r="AF1483" s="41">
        <f t="shared" si="791"/>
        <v>11</v>
      </c>
      <c r="AG1483" s="42" t="s">
        <v>93</v>
      </c>
      <c r="AH1483" s="37" t="s">
        <v>169</v>
      </c>
      <c r="AI1483" s="37"/>
      <c r="AJ1483" s="55" t="s">
        <v>170</v>
      </c>
      <c r="AK1483" s="37"/>
      <c r="AL1483" s="44">
        <f t="shared" si="798"/>
        <v>0</v>
      </c>
      <c r="AM1483" s="44">
        <f t="shared" si="799"/>
        <v>0</v>
      </c>
      <c r="AN1483" s="44">
        <f t="shared" si="800"/>
        <v>0</v>
      </c>
      <c r="AO1483" s="44">
        <f t="shared" si="801"/>
        <v>0</v>
      </c>
      <c r="AP1483" s="44">
        <f t="shared" si="802"/>
        <v>0</v>
      </c>
      <c r="AQ1483" s="44">
        <f t="shared" si="803"/>
        <v>0</v>
      </c>
      <c r="AR1483" s="44">
        <f t="shared" si="804"/>
        <v>0</v>
      </c>
      <c r="AS1483" s="44">
        <f t="shared" si="805"/>
        <v>0</v>
      </c>
      <c r="AT1483" s="44">
        <f t="shared" si="806"/>
        <v>0</v>
      </c>
      <c r="AU1483" s="44">
        <f t="shared" si="807"/>
        <v>0</v>
      </c>
      <c r="AV1483" s="44">
        <f>IF(M1483="ПП",РПП*AA1483*(U1483/1.5),IF(M1483="ВП",ВПр*AA1483*(U1483/1.5),IF(M1483="РПА",РПА*AA1483*(U1483/1.5),IF(M1483="КПА",кпа*AA1483*(U1483/1.5),0))))</f>
        <v>0</v>
      </c>
      <c r="AW1483" s="44">
        <f t="shared" si="808"/>
        <v>0</v>
      </c>
      <c r="AX1483" s="44">
        <f t="shared" si="809"/>
        <v>0</v>
      </c>
      <c r="AY1483" s="44">
        <f t="shared" si="810"/>
        <v>0</v>
      </c>
      <c r="AZ1483" s="44">
        <f t="shared" si="811"/>
        <v>0</v>
      </c>
      <c r="BA1483" s="44">
        <f t="shared" si="788"/>
        <v>0</v>
      </c>
      <c r="BB1483" s="44">
        <f t="shared" si="812"/>
        <v>0</v>
      </c>
      <c r="BC1483" s="44">
        <f t="shared" si="813"/>
        <v>22</v>
      </c>
      <c r="BD1483" s="44">
        <f t="shared" si="814"/>
        <v>0</v>
      </c>
      <c r="BE1483" s="45">
        <f t="shared" si="815"/>
        <v>22</v>
      </c>
      <c r="BF1483" s="46"/>
      <c r="BG1483" s="47">
        <f t="shared" si="816"/>
        <v>0</v>
      </c>
      <c r="BH1483" s="47">
        <f t="shared" si="817"/>
        <v>0</v>
      </c>
      <c r="BI1483" s="47">
        <f t="shared" si="818"/>
        <v>0</v>
      </c>
      <c r="BJ1483" s="48">
        <f t="shared" si="819"/>
        <v>0</v>
      </c>
      <c r="BK1483" s="48">
        <f t="shared" si="820"/>
        <v>0</v>
      </c>
      <c r="BL1483" s="48">
        <f t="shared" si="821"/>
        <v>22</v>
      </c>
    </row>
    <row r="1484" spans="1:64" s="2" customFormat="1" ht="30" customHeight="1">
      <c r="A1484" s="29" t="str">
        <f t="shared" si="792"/>
        <v>Д</v>
      </c>
      <c r="B1484" s="29" t="str">
        <f t="shared" si="793"/>
        <v>Б</v>
      </c>
      <c r="C1484" s="59" t="s">
        <v>193</v>
      </c>
      <c r="D1484" s="31" t="str">
        <f t="shared" si="794"/>
        <v>'09.03.03</v>
      </c>
      <c r="E1484" s="32" t="str">
        <f t="shared" si="795"/>
        <v>Прикладная информатика</v>
      </c>
      <c r="F1484" s="33" t="s">
        <v>174</v>
      </c>
      <c r="G1484" s="33" t="s">
        <v>75</v>
      </c>
      <c r="H1484" s="34" t="s">
        <v>317</v>
      </c>
      <c r="I1484" s="34"/>
      <c r="J1484" s="35" t="s">
        <v>47</v>
      </c>
      <c r="K1484" s="36">
        <v>8</v>
      </c>
      <c r="L1484" s="36"/>
      <c r="M1484" s="37" t="s">
        <v>178</v>
      </c>
      <c r="N1484" s="36"/>
      <c r="O1484" s="36"/>
      <c r="P1484" s="36"/>
      <c r="Q1484" s="37"/>
      <c r="R1484" s="36"/>
      <c r="S1484" s="36"/>
      <c r="T1484" s="36"/>
      <c r="U1484" s="36"/>
      <c r="V1484" s="36"/>
      <c r="W1484" s="39" t="str">
        <f t="shared" si="796"/>
        <v>НПИбд</v>
      </c>
      <c r="X1484" s="36" t="s">
        <v>160</v>
      </c>
      <c r="Y1484" s="36"/>
      <c r="Z1484" s="36">
        <v>1</v>
      </c>
      <c r="AA1484" s="60">
        <f t="shared" si="797"/>
        <v>0</v>
      </c>
      <c r="AB1484" s="36"/>
      <c r="AC1484" s="36"/>
      <c r="AD1484" s="40">
        <f t="shared" si="789"/>
        <v>1</v>
      </c>
      <c r="AE1484" s="41">
        <f t="shared" si="790"/>
        <v>0</v>
      </c>
      <c r="AF1484" s="41">
        <f t="shared" si="791"/>
        <v>0</v>
      </c>
      <c r="AG1484" s="42" t="s">
        <v>93</v>
      </c>
      <c r="AH1484" s="37"/>
      <c r="AI1484" s="37"/>
      <c r="AJ1484" s="61"/>
      <c r="AK1484" s="37"/>
      <c r="AL1484" s="44">
        <f t="shared" si="798"/>
        <v>0</v>
      </c>
      <c r="AM1484" s="44">
        <f t="shared" si="799"/>
        <v>0</v>
      </c>
      <c r="AN1484" s="44">
        <f t="shared" si="800"/>
        <v>0</v>
      </c>
      <c r="AO1484" s="44">
        <f t="shared" si="801"/>
        <v>0</v>
      </c>
      <c r="AP1484" s="44">
        <f t="shared" si="802"/>
        <v>0</v>
      </c>
      <c r="AQ1484" s="44">
        <f t="shared" si="803"/>
        <v>0</v>
      </c>
      <c r="AR1484" s="44">
        <f t="shared" si="804"/>
        <v>0</v>
      </c>
      <c r="AS1484" s="44">
        <f t="shared" si="805"/>
        <v>0</v>
      </c>
      <c r="AT1484" s="44">
        <f t="shared" si="806"/>
        <v>0</v>
      </c>
      <c r="AU1484" s="44">
        <f t="shared" si="807"/>
        <v>0</v>
      </c>
      <c r="AV1484" s="44">
        <f>IF(M1484="ПП",РПП*AA1484*(U1484/1.5),IF(M1484="ВП",ВПр*AA1484*(U1484/1.5),IF(M1484="РПА",РПА*AA1484*(U1484/1.5),IF(M1484="КПА",кпа*AA1484*(U1484/1.5),0))))</f>
        <v>0</v>
      </c>
      <c r="AW1484" s="44">
        <f t="shared" si="808"/>
        <v>0</v>
      </c>
      <c r="AX1484" s="44">
        <f t="shared" si="809"/>
        <v>0</v>
      </c>
      <c r="AY1484" s="44">
        <f t="shared" si="810"/>
        <v>0</v>
      </c>
      <c r="AZ1484" s="44">
        <f t="shared" si="811"/>
        <v>0</v>
      </c>
      <c r="BA1484" s="44">
        <f t="shared" si="788"/>
        <v>0</v>
      </c>
      <c r="BB1484" s="44">
        <f t="shared" si="812"/>
        <v>0</v>
      </c>
      <c r="BC1484" s="44">
        <f t="shared" si="813"/>
        <v>0</v>
      </c>
      <c r="BD1484" s="44">
        <f t="shared" si="814"/>
        <v>0</v>
      </c>
      <c r="BE1484" s="45">
        <f t="shared" si="815"/>
        <v>0</v>
      </c>
      <c r="BF1484" s="46"/>
      <c r="BG1484" s="47">
        <f t="shared" si="816"/>
        <v>0</v>
      </c>
      <c r="BH1484" s="47">
        <f t="shared" si="817"/>
        <v>0</v>
      </c>
      <c r="BI1484" s="47">
        <f t="shared" si="818"/>
        <v>0</v>
      </c>
      <c r="BJ1484" s="48">
        <f t="shared" si="819"/>
        <v>0</v>
      </c>
      <c r="BK1484" s="48">
        <f t="shared" si="820"/>
        <v>0</v>
      </c>
      <c r="BL1484" s="48">
        <f t="shared" si="821"/>
        <v>0</v>
      </c>
    </row>
    <row r="1485" spans="1:64" s="2" customFormat="1" ht="30" customHeight="1">
      <c r="A1485" s="29" t="str">
        <f t="shared" si="792"/>
        <v>Д</v>
      </c>
      <c r="B1485" s="29" t="str">
        <f t="shared" si="793"/>
        <v>Б</v>
      </c>
      <c r="C1485" s="59" t="s">
        <v>193</v>
      </c>
      <c r="D1485" s="31" t="str">
        <f t="shared" si="794"/>
        <v>'09.03.03</v>
      </c>
      <c r="E1485" s="32" t="str">
        <f t="shared" si="795"/>
        <v>Прикладная информатика</v>
      </c>
      <c r="F1485" s="33" t="s">
        <v>174</v>
      </c>
      <c r="G1485" s="33" t="s">
        <v>75</v>
      </c>
      <c r="H1485" s="34" t="s">
        <v>317</v>
      </c>
      <c r="I1485" s="34"/>
      <c r="J1485" s="35" t="s">
        <v>47</v>
      </c>
      <c r="K1485" s="36">
        <v>8</v>
      </c>
      <c r="L1485" s="36"/>
      <c r="M1485" s="37" t="s">
        <v>178</v>
      </c>
      <c r="N1485" s="36"/>
      <c r="O1485" s="36"/>
      <c r="P1485" s="36"/>
      <c r="Q1485" s="37"/>
      <c r="R1485" s="36"/>
      <c r="S1485" s="36"/>
      <c r="T1485" s="36"/>
      <c r="U1485" s="36"/>
      <c r="V1485" s="36"/>
      <c r="W1485" s="39" t="str">
        <f t="shared" si="796"/>
        <v>НПИбд</v>
      </c>
      <c r="X1485" s="36" t="s">
        <v>160</v>
      </c>
      <c r="Y1485" s="36"/>
      <c r="Z1485" s="36">
        <v>1</v>
      </c>
      <c r="AA1485" s="60">
        <f t="shared" si="797"/>
        <v>0</v>
      </c>
      <c r="AB1485" s="36"/>
      <c r="AC1485" s="36"/>
      <c r="AD1485" s="40">
        <f t="shared" si="789"/>
        <v>1</v>
      </c>
      <c r="AE1485" s="41">
        <f t="shared" si="790"/>
        <v>0</v>
      </c>
      <c r="AF1485" s="41">
        <f t="shared" si="791"/>
        <v>0</v>
      </c>
      <c r="AG1485" s="42" t="s">
        <v>93</v>
      </c>
      <c r="AH1485" s="37"/>
      <c r="AI1485" s="37"/>
      <c r="AJ1485" s="61"/>
      <c r="AK1485" s="37"/>
      <c r="AL1485" s="44">
        <f t="shared" si="798"/>
        <v>0</v>
      </c>
      <c r="AM1485" s="44">
        <f t="shared" si="799"/>
        <v>0</v>
      </c>
      <c r="AN1485" s="44">
        <f t="shared" si="800"/>
        <v>0</v>
      </c>
      <c r="AO1485" s="44">
        <f t="shared" si="801"/>
        <v>0</v>
      </c>
      <c r="AP1485" s="44">
        <f t="shared" si="802"/>
        <v>0</v>
      </c>
      <c r="AQ1485" s="44">
        <f t="shared" si="803"/>
        <v>0</v>
      </c>
      <c r="AR1485" s="44">
        <f t="shared" si="804"/>
        <v>0</v>
      </c>
      <c r="AS1485" s="44">
        <f t="shared" si="805"/>
        <v>0</v>
      </c>
      <c r="AT1485" s="44">
        <f t="shared" si="806"/>
        <v>0</v>
      </c>
      <c r="AU1485" s="44">
        <f t="shared" si="807"/>
        <v>0</v>
      </c>
      <c r="AV1485" s="44">
        <f>IF(M1485="ПП",РПП*AA1485*(U1485/1.5),IF(M1485="ВП",ВПр*AA1485*(U1485/1.5),IF(M1485="РПА",РПА*AA1485*(U1485/1.5),IF(M1485="КПА",кпа*AA1485*(U1485/1.5),0))))</f>
        <v>0</v>
      </c>
      <c r="AW1485" s="44">
        <f t="shared" si="808"/>
        <v>0</v>
      </c>
      <c r="AX1485" s="44">
        <f t="shared" si="809"/>
        <v>0</v>
      </c>
      <c r="AY1485" s="44">
        <f t="shared" si="810"/>
        <v>0</v>
      </c>
      <c r="AZ1485" s="44">
        <f t="shared" si="811"/>
        <v>0</v>
      </c>
      <c r="BA1485" s="44">
        <f t="shared" si="788"/>
        <v>0</v>
      </c>
      <c r="BB1485" s="44">
        <f t="shared" si="812"/>
        <v>0</v>
      </c>
      <c r="BC1485" s="44">
        <f t="shared" si="813"/>
        <v>0</v>
      </c>
      <c r="BD1485" s="44">
        <f t="shared" si="814"/>
        <v>0</v>
      </c>
      <c r="BE1485" s="45">
        <f t="shared" si="815"/>
        <v>0</v>
      </c>
      <c r="BF1485" s="46"/>
      <c r="BG1485" s="47">
        <f t="shared" si="816"/>
        <v>0</v>
      </c>
      <c r="BH1485" s="47">
        <f t="shared" si="817"/>
        <v>0</v>
      </c>
      <c r="BI1485" s="47">
        <f t="shared" si="818"/>
        <v>0</v>
      </c>
      <c r="BJ1485" s="48">
        <f t="shared" si="819"/>
        <v>0</v>
      </c>
      <c r="BK1485" s="48">
        <f t="shared" si="820"/>
        <v>0</v>
      </c>
      <c r="BL1485" s="48">
        <f t="shared" si="821"/>
        <v>0</v>
      </c>
    </row>
    <row r="1486" spans="1:64" s="2" customFormat="1" ht="30" customHeight="1">
      <c r="A1486" s="29" t="str">
        <f t="shared" si="792"/>
        <v>Д</v>
      </c>
      <c r="B1486" s="29" t="str">
        <f t="shared" si="793"/>
        <v>Б</v>
      </c>
      <c r="C1486" s="59" t="s">
        <v>193</v>
      </c>
      <c r="D1486" s="31" t="str">
        <f t="shared" si="794"/>
        <v>'09.03.03</v>
      </c>
      <c r="E1486" s="32" t="str">
        <f t="shared" si="795"/>
        <v>Прикладная информатика</v>
      </c>
      <c r="F1486" s="33" t="s">
        <v>174</v>
      </c>
      <c r="G1486" s="33" t="s">
        <v>75</v>
      </c>
      <c r="H1486" s="34" t="s">
        <v>317</v>
      </c>
      <c r="I1486" s="34"/>
      <c r="J1486" s="35" t="s">
        <v>47</v>
      </c>
      <c r="K1486" s="36">
        <v>8</v>
      </c>
      <c r="L1486" s="36"/>
      <c r="M1486" s="37" t="s">
        <v>178</v>
      </c>
      <c r="N1486" s="36"/>
      <c r="O1486" s="36"/>
      <c r="P1486" s="36"/>
      <c r="Q1486" s="37"/>
      <c r="R1486" s="36"/>
      <c r="S1486" s="36"/>
      <c r="T1486" s="36"/>
      <c r="U1486" s="36"/>
      <c r="V1486" s="36"/>
      <c r="W1486" s="39" t="str">
        <f t="shared" si="796"/>
        <v>НПИбд</v>
      </c>
      <c r="X1486" s="36" t="s">
        <v>160</v>
      </c>
      <c r="Y1486" s="36"/>
      <c r="Z1486" s="36">
        <v>1</v>
      </c>
      <c r="AA1486" s="60">
        <f t="shared" si="797"/>
        <v>0</v>
      </c>
      <c r="AB1486" s="36"/>
      <c r="AC1486" s="36"/>
      <c r="AD1486" s="40">
        <f t="shared" si="789"/>
        <v>1</v>
      </c>
      <c r="AE1486" s="41">
        <f t="shared" si="790"/>
        <v>0</v>
      </c>
      <c r="AF1486" s="41">
        <f t="shared" si="791"/>
        <v>0</v>
      </c>
      <c r="AG1486" s="42" t="s">
        <v>93</v>
      </c>
      <c r="AH1486" s="37"/>
      <c r="AI1486" s="37"/>
      <c r="AJ1486" s="61"/>
      <c r="AK1486" s="37"/>
      <c r="AL1486" s="44">
        <f t="shared" si="798"/>
        <v>0</v>
      </c>
      <c r="AM1486" s="44">
        <f t="shared" si="799"/>
        <v>0</v>
      </c>
      <c r="AN1486" s="44">
        <f t="shared" si="800"/>
        <v>0</v>
      </c>
      <c r="AO1486" s="44">
        <f t="shared" si="801"/>
        <v>0</v>
      </c>
      <c r="AP1486" s="44">
        <f t="shared" si="802"/>
        <v>0</v>
      </c>
      <c r="AQ1486" s="44">
        <f t="shared" si="803"/>
        <v>0</v>
      </c>
      <c r="AR1486" s="44">
        <f t="shared" si="804"/>
        <v>0</v>
      </c>
      <c r="AS1486" s="44">
        <f t="shared" si="805"/>
        <v>0</v>
      </c>
      <c r="AT1486" s="44">
        <f t="shared" si="806"/>
        <v>0</v>
      </c>
      <c r="AU1486" s="44">
        <f t="shared" si="807"/>
        <v>0</v>
      </c>
      <c r="AV1486" s="44">
        <f>IF(M1486="ПП",РПП*AA1486*(U1486/1.5),IF(M1486="ВП",ВПр*AA1486*(U1486/1.5),IF(M1486="РПА",РПА*AA1486*(U1486/1.5),IF(M1486="КПА",кпа*AA1486*(U1486/1.5),0))))</f>
        <v>0</v>
      </c>
      <c r="AW1486" s="44">
        <f t="shared" si="808"/>
        <v>0</v>
      </c>
      <c r="AX1486" s="44">
        <f t="shared" si="809"/>
        <v>0</v>
      </c>
      <c r="AY1486" s="44">
        <f t="shared" si="810"/>
        <v>0</v>
      </c>
      <c r="AZ1486" s="44">
        <f t="shared" si="811"/>
        <v>0</v>
      </c>
      <c r="BA1486" s="44">
        <f t="shared" si="788"/>
        <v>0</v>
      </c>
      <c r="BB1486" s="44">
        <f t="shared" si="812"/>
        <v>0</v>
      </c>
      <c r="BC1486" s="44">
        <f t="shared" si="813"/>
        <v>0</v>
      </c>
      <c r="BD1486" s="44">
        <f t="shared" si="814"/>
        <v>0</v>
      </c>
      <c r="BE1486" s="45">
        <f t="shared" si="815"/>
        <v>0</v>
      </c>
      <c r="BF1486" s="46"/>
      <c r="BG1486" s="47">
        <f t="shared" si="816"/>
        <v>0</v>
      </c>
      <c r="BH1486" s="47">
        <f t="shared" si="817"/>
        <v>0</v>
      </c>
      <c r="BI1486" s="47">
        <f t="shared" si="818"/>
        <v>0</v>
      </c>
      <c r="BJ1486" s="48">
        <f t="shared" si="819"/>
        <v>0</v>
      </c>
      <c r="BK1486" s="48">
        <f t="shared" si="820"/>
        <v>0</v>
      </c>
      <c r="BL1486" s="48">
        <f t="shared" si="821"/>
        <v>0</v>
      </c>
    </row>
    <row r="1487" spans="1:64" s="2" customFormat="1" ht="30" customHeight="1">
      <c r="A1487" s="29" t="str">
        <f t="shared" si="792"/>
        <v>Д</v>
      </c>
      <c r="B1487" s="29" t="str">
        <f t="shared" si="793"/>
        <v>Б</v>
      </c>
      <c r="C1487" s="59" t="s">
        <v>193</v>
      </c>
      <c r="D1487" s="31" t="str">
        <f t="shared" si="794"/>
        <v>'09.03.03</v>
      </c>
      <c r="E1487" s="32" t="str">
        <f t="shared" si="795"/>
        <v>Прикладная информатика</v>
      </c>
      <c r="F1487" s="33" t="s">
        <v>174</v>
      </c>
      <c r="G1487" s="33" t="s">
        <v>75</v>
      </c>
      <c r="H1487" s="34" t="s">
        <v>317</v>
      </c>
      <c r="I1487" s="34"/>
      <c r="J1487" s="35" t="s">
        <v>47</v>
      </c>
      <c r="K1487" s="36">
        <v>8</v>
      </c>
      <c r="L1487" s="36"/>
      <c r="M1487" s="37" t="s">
        <v>178</v>
      </c>
      <c r="N1487" s="36"/>
      <c r="O1487" s="36"/>
      <c r="P1487" s="36"/>
      <c r="Q1487" s="37"/>
      <c r="R1487" s="36"/>
      <c r="S1487" s="36"/>
      <c r="T1487" s="36"/>
      <c r="U1487" s="36"/>
      <c r="V1487" s="36"/>
      <c r="W1487" s="39" t="str">
        <f t="shared" si="796"/>
        <v>НПИбд</v>
      </c>
      <c r="X1487" s="36" t="s">
        <v>160</v>
      </c>
      <c r="Y1487" s="36"/>
      <c r="Z1487" s="36">
        <v>1</v>
      </c>
      <c r="AA1487" s="60">
        <f t="shared" si="797"/>
        <v>0</v>
      </c>
      <c r="AB1487" s="36"/>
      <c r="AC1487" s="36"/>
      <c r="AD1487" s="40">
        <f t="shared" si="789"/>
        <v>1</v>
      </c>
      <c r="AE1487" s="41">
        <f t="shared" si="790"/>
        <v>0</v>
      </c>
      <c r="AF1487" s="41">
        <f t="shared" si="791"/>
        <v>0</v>
      </c>
      <c r="AG1487" s="42" t="s">
        <v>93</v>
      </c>
      <c r="AH1487" s="37"/>
      <c r="AI1487" s="37"/>
      <c r="AJ1487" s="61"/>
      <c r="AK1487" s="37"/>
      <c r="AL1487" s="44">
        <f t="shared" si="798"/>
        <v>0</v>
      </c>
      <c r="AM1487" s="44">
        <f t="shared" si="799"/>
        <v>0</v>
      </c>
      <c r="AN1487" s="44">
        <f t="shared" si="800"/>
        <v>0</v>
      </c>
      <c r="AO1487" s="44">
        <f t="shared" si="801"/>
        <v>0</v>
      </c>
      <c r="AP1487" s="44">
        <f t="shared" si="802"/>
        <v>0</v>
      </c>
      <c r="AQ1487" s="44">
        <f t="shared" si="803"/>
        <v>0</v>
      </c>
      <c r="AR1487" s="44">
        <f t="shared" si="804"/>
        <v>0</v>
      </c>
      <c r="AS1487" s="44">
        <f t="shared" si="805"/>
        <v>0</v>
      </c>
      <c r="AT1487" s="44">
        <f t="shared" si="806"/>
        <v>0</v>
      </c>
      <c r="AU1487" s="44">
        <f t="shared" si="807"/>
        <v>0</v>
      </c>
      <c r="AV1487" s="44">
        <f>IF(M1487="ПП",РПП*AA1487*(U1487/1.5),IF(M1487="ВП",ВПр*AA1487*(U1487/1.5),IF(M1487="РПА",РПА*AA1487*(U1487/1.5),IF(M1487="КПА",кпа*AA1487*(U1487/1.5),0))))</f>
        <v>0</v>
      </c>
      <c r="AW1487" s="44">
        <f t="shared" si="808"/>
        <v>0</v>
      </c>
      <c r="AX1487" s="44">
        <f t="shared" si="809"/>
        <v>0</v>
      </c>
      <c r="AY1487" s="44">
        <f t="shared" si="810"/>
        <v>0</v>
      </c>
      <c r="AZ1487" s="44">
        <f t="shared" si="811"/>
        <v>0</v>
      </c>
      <c r="BA1487" s="44">
        <f t="shared" si="788"/>
        <v>0</v>
      </c>
      <c r="BB1487" s="44">
        <f t="shared" si="812"/>
        <v>0</v>
      </c>
      <c r="BC1487" s="44">
        <f t="shared" si="813"/>
        <v>0</v>
      </c>
      <c r="BD1487" s="44">
        <f t="shared" si="814"/>
        <v>0</v>
      </c>
      <c r="BE1487" s="45">
        <f t="shared" si="815"/>
        <v>0</v>
      </c>
      <c r="BF1487" s="46"/>
      <c r="BG1487" s="47">
        <f t="shared" si="816"/>
        <v>0</v>
      </c>
      <c r="BH1487" s="47">
        <f t="shared" si="817"/>
        <v>0</v>
      </c>
      <c r="BI1487" s="47">
        <f t="shared" si="818"/>
        <v>0</v>
      </c>
      <c r="BJ1487" s="48">
        <f t="shared" si="819"/>
        <v>0</v>
      </c>
      <c r="BK1487" s="48">
        <f t="shared" si="820"/>
        <v>0</v>
      </c>
      <c r="BL1487" s="48">
        <f t="shared" si="821"/>
        <v>0</v>
      </c>
    </row>
    <row r="1488" spans="1:64" s="2" customFormat="1" ht="30" customHeight="1">
      <c r="A1488" s="29" t="str">
        <f t="shared" si="792"/>
        <v>Д</v>
      </c>
      <c r="B1488" s="29" t="str">
        <f t="shared" si="793"/>
        <v>Б</v>
      </c>
      <c r="C1488" s="59" t="s">
        <v>193</v>
      </c>
      <c r="D1488" s="31" t="str">
        <f t="shared" si="794"/>
        <v>'09.03.03</v>
      </c>
      <c r="E1488" s="32" t="str">
        <f t="shared" si="795"/>
        <v>Прикладная информатика</v>
      </c>
      <c r="F1488" s="33" t="s">
        <v>174</v>
      </c>
      <c r="G1488" s="33" t="s">
        <v>75</v>
      </c>
      <c r="H1488" s="34" t="s">
        <v>317</v>
      </c>
      <c r="I1488" s="34"/>
      <c r="J1488" s="35" t="s">
        <v>47</v>
      </c>
      <c r="K1488" s="36">
        <v>8</v>
      </c>
      <c r="L1488" s="36"/>
      <c r="M1488" s="37" t="s">
        <v>178</v>
      </c>
      <c r="N1488" s="36"/>
      <c r="O1488" s="36"/>
      <c r="P1488" s="36"/>
      <c r="Q1488" s="37"/>
      <c r="R1488" s="36"/>
      <c r="S1488" s="36"/>
      <c r="T1488" s="36"/>
      <c r="U1488" s="36"/>
      <c r="V1488" s="36"/>
      <c r="W1488" s="39" t="str">
        <f t="shared" si="796"/>
        <v>НПИбд</v>
      </c>
      <c r="X1488" s="36" t="s">
        <v>160</v>
      </c>
      <c r="Y1488" s="36"/>
      <c r="Z1488" s="36">
        <v>1</v>
      </c>
      <c r="AA1488" s="60">
        <f t="shared" si="797"/>
        <v>0</v>
      </c>
      <c r="AB1488" s="36"/>
      <c r="AC1488" s="36"/>
      <c r="AD1488" s="40">
        <f t="shared" si="789"/>
        <v>1</v>
      </c>
      <c r="AE1488" s="41">
        <f t="shared" si="790"/>
        <v>0</v>
      </c>
      <c r="AF1488" s="41">
        <f t="shared" si="791"/>
        <v>0</v>
      </c>
      <c r="AG1488" s="42" t="s">
        <v>93</v>
      </c>
      <c r="AH1488" s="37"/>
      <c r="AI1488" s="37"/>
      <c r="AJ1488" s="61"/>
      <c r="AK1488" s="37"/>
      <c r="AL1488" s="44">
        <f t="shared" si="798"/>
        <v>0</v>
      </c>
      <c r="AM1488" s="44">
        <f t="shared" si="799"/>
        <v>0</v>
      </c>
      <c r="AN1488" s="44">
        <f t="shared" si="800"/>
        <v>0</v>
      </c>
      <c r="AO1488" s="44">
        <f t="shared" si="801"/>
        <v>0</v>
      </c>
      <c r="AP1488" s="44">
        <f t="shared" si="802"/>
        <v>0</v>
      </c>
      <c r="AQ1488" s="44">
        <f t="shared" si="803"/>
        <v>0</v>
      </c>
      <c r="AR1488" s="44">
        <f t="shared" si="804"/>
        <v>0</v>
      </c>
      <c r="AS1488" s="44">
        <f t="shared" si="805"/>
        <v>0</v>
      </c>
      <c r="AT1488" s="44">
        <f t="shared" si="806"/>
        <v>0</v>
      </c>
      <c r="AU1488" s="44">
        <f t="shared" si="807"/>
        <v>0</v>
      </c>
      <c r="AV1488" s="44">
        <f>IF(M1488="ПП",РПП*AA1488*(U1488/1.5),IF(M1488="ВП",ВПр*AA1488*(U1488/1.5),IF(M1488="РПА",РПА*AA1488*(U1488/1.5),IF(M1488="КПА",кпа*AA1488*(U1488/1.5),0))))</f>
        <v>0</v>
      </c>
      <c r="AW1488" s="44">
        <f t="shared" si="808"/>
        <v>0</v>
      </c>
      <c r="AX1488" s="44">
        <f t="shared" si="809"/>
        <v>0</v>
      </c>
      <c r="AY1488" s="44">
        <f t="shared" si="810"/>
        <v>0</v>
      </c>
      <c r="AZ1488" s="44">
        <f t="shared" si="811"/>
        <v>0</v>
      </c>
      <c r="BA1488" s="44">
        <f t="shared" si="788"/>
        <v>0</v>
      </c>
      <c r="BB1488" s="44">
        <f t="shared" si="812"/>
        <v>0</v>
      </c>
      <c r="BC1488" s="44">
        <f t="shared" si="813"/>
        <v>0</v>
      </c>
      <c r="BD1488" s="44">
        <f t="shared" si="814"/>
        <v>0</v>
      </c>
      <c r="BE1488" s="45">
        <f t="shared" si="815"/>
        <v>0</v>
      </c>
      <c r="BF1488" s="46"/>
      <c r="BG1488" s="47">
        <f t="shared" si="816"/>
        <v>0</v>
      </c>
      <c r="BH1488" s="47">
        <f t="shared" si="817"/>
        <v>0</v>
      </c>
      <c r="BI1488" s="47">
        <f t="shared" si="818"/>
        <v>0</v>
      </c>
      <c r="BJ1488" s="48">
        <f t="shared" si="819"/>
        <v>0</v>
      </c>
      <c r="BK1488" s="48">
        <f t="shared" si="820"/>
        <v>0</v>
      </c>
      <c r="BL1488" s="48">
        <f t="shared" si="821"/>
        <v>0</v>
      </c>
    </row>
    <row r="1489" spans="1:64" s="2" customFormat="1" ht="30" customHeight="1">
      <c r="A1489" s="29" t="str">
        <f t="shared" si="792"/>
        <v>Д</v>
      </c>
      <c r="B1489" s="29" t="str">
        <f t="shared" si="793"/>
        <v>Б</v>
      </c>
      <c r="C1489" s="59" t="s">
        <v>193</v>
      </c>
      <c r="D1489" s="31" t="str">
        <f t="shared" si="794"/>
        <v>'09.03.03</v>
      </c>
      <c r="E1489" s="32" t="str">
        <f t="shared" si="795"/>
        <v>Прикладная информатика</v>
      </c>
      <c r="F1489" s="33" t="s">
        <v>174</v>
      </c>
      <c r="G1489" s="33" t="s">
        <v>75</v>
      </c>
      <c r="H1489" s="34" t="s">
        <v>317</v>
      </c>
      <c r="I1489" s="34"/>
      <c r="J1489" s="35" t="s">
        <v>47</v>
      </c>
      <c r="K1489" s="36">
        <v>8</v>
      </c>
      <c r="L1489" s="36"/>
      <c r="M1489" s="37" t="s">
        <v>178</v>
      </c>
      <c r="N1489" s="36"/>
      <c r="O1489" s="36"/>
      <c r="P1489" s="36"/>
      <c r="Q1489" s="37"/>
      <c r="R1489" s="36"/>
      <c r="S1489" s="36"/>
      <c r="T1489" s="36"/>
      <c r="U1489" s="36"/>
      <c r="V1489" s="36"/>
      <c r="W1489" s="39" t="str">
        <f t="shared" si="796"/>
        <v>НПИбд</v>
      </c>
      <c r="X1489" s="36" t="s">
        <v>160</v>
      </c>
      <c r="Y1489" s="36"/>
      <c r="Z1489" s="36">
        <v>1</v>
      </c>
      <c r="AA1489" s="60">
        <f t="shared" si="797"/>
        <v>0</v>
      </c>
      <c r="AB1489" s="36"/>
      <c r="AC1489" s="36"/>
      <c r="AD1489" s="40">
        <f t="shared" si="789"/>
        <v>1</v>
      </c>
      <c r="AE1489" s="41">
        <f t="shared" si="790"/>
        <v>0</v>
      </c>
      <c r="AF1489" s="41">
        <f t="shared" si="791"/>
        <v>0</v>
      </c>
      <c r="AG1489" s="42" t="s">
        <v>93</v>
      </c>
      <c r="AH1489" s="37"/>
      <c r="AI1489" s="37"/>
      <c r="AJ1489" s="61"/>
      <c r="AK1489" s="37"/>
      <c r="AL1489" s="44">
        <f t="shared" si="798"/>
        <v>0</v>
      </c>
      <c r="AM1489" s="44">
        <f t="shared" si="799"/>
        <v>0</v>
      </c>
      <c r="AN1489" s="44">
        <f t="shared" si="800"/>
        <v>0</v>
      </c>
      <c r="AO1489" s="44">
        <f t="shared" si="801"/>
        <v>0</v>
      </c>
      <c r="AP1489" s="44">
        <f t="shared" si="802"/>
        <v>0</v>
      </c>
      <c r="AQ1489" s="44">
        <f t="shared" si="803"/>
        <v>0</v>
      </c>
      <c r="AR1489" s="44">
        <f t="shared" si="804"/>
        <v>0</v>
      </c>
      <c r="AS1489" s="44">
        <f t="shared" si="805"/>
        <v>0</v>
      </c>
      <c r="AT1489" s="44">
        <f t="shared" si="806"/>
        <v>0</v>
      </c>
      <c r="AU1489" s="44">
        <f t="shared" si="807"/>
        <v>0</v>
      </c>
      <c r="AV1489" s="44">
        <f>IF(M1489="ПП",РПП*AA1489*(U1489/1.5),IF(M1489="ВП",ВПр*AA1489*(U1489/1.5),IF(M1489="РПА",РПА*AA1489*(U1489/1.5),IF(M1489="КПА",кпа*AA1489*(U1489/1.5),0))))</f>
        <v>0</v>
      </c>
      <c r="AW1489" s="44">
        <f t="shared" si="808"/>
        <v>0</v>
      </c>
      <c r="AX1489" s="44">
        <f t="shared" si="809"/>
        <v>0</v>
      </c>
      <c r="AY1489" s="44">
        <f t="shared" si="810"/>
        <v>0</v>
      </c>
      <c r="AZ1489" s="44">
        <f t="shared" si="811"/>
        <v>0</v>
      </c>
      <c r="BA1489" s="44">
        <f t="shared" si="788"/>
        <v>0</v>
      </c>
      <c r="BB1489" s="44">
        <f t="shared" si="812"/>
        <v>0</v>
      </c>
      <c r="BC1489" s="44">
        <f t="shared" si="813"/>
        <v>0</v>
      </c>
      <c r="BD1489" s="44">
        <f t="shared" si="814"/>
        <v>0</v>
      </c>
      <c r="BE1489" s="45">
        <f t="shared" si="815"/>
        <v>0</v>
      </c>
      <c r="BF1489" s="46"/>
      <c r="BG1489" s="47">
        <f t="shared" si="816"/>
        <v>0</v>
      </c>
      <c r="BH1489" s="47">
        <f t="shared" si="817"/>
        <v>0</v>
      </c>
      <c r="BI1489" s="47">
        <f t="shared" si="818"/>
        <v>0</v>
      </c>
      <c r="BJ1489" s="48">
        <f t="shared" si="819"/>
        <v>0</v>
      </c>
      <c r="BK1489" s="48">
        <f t="shared" si="820"/>
        <v>0</v>
      </c>
      <c r="BL1489" s="48">
        <f t="shared" si="821"/>
        <v>0</v>
      </c>
    </row>
    <row r="1490" spans="1:64" s="2" customFormat="1" ht="30" customHeight="1">
      <c r="A1490" s="29" t="str">
        <f t="shared" si="792"/>
        <v>Д</v>
      </c>
      <c r="B1490" s="29" t="str">
        <f t="shared" si="793"/>
        <v>Б</v>
      </c>
      <c r="C1490" s="73" t="s">
        <v>219</v>
      </c>
      <c r="D1490" s="31" t="str">
        <f t="shared" si="794"/>
        <v>'01.03.02</v>
      </c>
      <c r="E1490" s="32" t="str">
        <f t="shared" si="795"/>
        <v>Прикладная математика и информатика</v>
      </c>
      <c r="F1490" s="33" t="s">
        <v>74</v>
      </c>
      <c r="G1490" s="33" t="s">
        <v>75</v>
      </c>
      <c r="H1490" s="34" t="s">
        <v>317</v>
      </c>
      <c r="I1490" s="34"/>
      <c r="J1490" s="35" t="s">
        <v>330</v>
      </c>
      <c r="K1490" s="36" t="s">
        <v>77</v>
      </c>
      <c r="L1490" s="36">
        <v>9</v>
      </c>
      <c r="M1490" s="37" t="s">
        <v>78</v>
      </c>
      <c r="N1490" s="36">
        <v>2</v>
      </c>
      <c r="O1490" s="36"/>
      <c r="P1490" s="36"/>
      <c r="Q1490" s="37" t="s">
        <v>91</v>
      </c>
      <c r="R1490" s="36"/>
      <c r="S1490" s="36"/>
      <c r="T1490" s="36"/>
      <c r="U1490" s="36"/>
      <c r="V1490" s="36"/>
      <c r="W1490" s="39" t="str">
        <f t="shared" si="796"/>
        <v>НПМбд</v>
      </c>
      <c r="X1490" s="36" t="s">
        <v>331</v>
      </c>
      <c r="Y1490" s="36">
        <v>4</v>
      </c>
      <c r="Z1490" s="36">
        <v>2</v>
      </c>
      <c r="AA1490" s="60">
        <f t="shared" si="797"/>
        <v>47</v>
      </c>
      <c r="AB1490" s="36">
        <v>40</v>
      </c>
      <c r="AC1490" s="36">
        <v>7</v>
      </c>
      <c r="AD1490" s="40">
        <f t="shared" si="789"/>
        <v>47</v>
      </c>
      <c r="AE1490" s="41">
        <f t="shared" si="790"/>
        <v>1</v>
      </c>
      <c r="AF1490" s="41">
        <f t="shared" si="791"/>
        <v>1</v>
      </c>
      <c r="AG1490" s="42" t="s">
        <v>93</v>
      </c>
      <c r="AH1490" s="37" t="s">
        <v>81</v>
      </c>
      <c r="AI1490" s="37" t="s">
        <v>94</v>
      </c>
      <c r="AJ1490" s="61" t="s">
        <v>327</v>
      </c>
      <c r="AK1490" s="37"/>
      <c r="AL1490" s="44">
        <f t="shared" si="798"/>
        <v>18</v>
      </c>
      <c r="AM1490" s="44">
        <f t="shared" si="799"/>
        <v>0</v>
      </c>
      <c r="AN1490" s="44">
        <f t="shared" si="800"/>
        <v>0</v>
      </c>
      <c r="AO1490" s="44">
        <f t="shared" si="801"/>
        <v>0</v>
      </c>
      <c r="AP1490" s="44">
        <f t="shared" si="802"/>
        <v>23.5</v>
      </c>
      <c r="AQ1490" s="44">
        <f t="shared" si="803"/>
        <v>2</v>
      </c>
      <c r="AR1490" s="44">
        <f t="shared" si="804"/>
        <v>1.8</v>
      </c>
      <c r="AS1490" s="44">
        <f t="shared" si="805"/>
        <v>0</v>
      </c>
      <c r="AT1490" s="44">
        <f t="shared" si="806"/>
        <v>0</v>
      </c>
      <c r="AU1490" s="44">
        <f t="shared" si="807"/>
        <v>0</v>
      </c>
      <c r="AV1490" s="44">
        <f>IF(M1490="ПП",РПП*AA1490*(U1490/1.5),IF(M1490="ВП",ВПр*AA1490*(U1490/1.5),IF(M1490="РПА",РПА*AA1490*(U1490/1.5),IF(M1490="КПА",кпа*AA1490*(U1490/1.5),0))))</f>
        <v>0</v>
      </c>
      <c r="AW1490" s="44">
        <f t="shared" si="808"/>
        <v>0</v>
      </c>
      <c r="AX1490" s="44">
        <f t="shared" si="809"/>
        <v>0</v>
      </c>
      <c r="AY1490" s="44">
        <f t="shared" si="810"/>
        <v>0</v>
      </c>
      <c r="AZ1490" s="44">
        <f t="shared" si="811"/>
        <v>0</v>
      </c>
      <c r="BA1490" s="44">
        <f t="shared" si="788"/>
        <v>0</v>
      </c>
      <c r="BB1490" s="44">
        <f t="shared" si="812"/>
        <v>0</v>
      </c>
      <c r="BC1490" s="44">
        <f t="shared" si="813"/>
        <v>0</v>
      </c>
      <c r="BD1490" s="44">
        <f t="shared" si="814"/>
        <v>0</v>
      </c>
      <c r="BE1490" s="45">
        <f t="shared" si="815"/>
        <v>45.3</v>
      </c>
      <c r="BF1490" s="46"/>
      <c r="BG1490" s="47">
        <f t="shared" si="816"/>
        <v>18</v>
      </c>
      <c r="BH1490" s="47">
        <f t="shared" si="817"/>
        <v>1</v>
      </c>
      <c r="BI1490" s="47">
        <f t="shared" si="818"/>
        <v>27.3</v>
      </c>
      <c r="BJ1490" s="48">
        <f t="shared" si="819"/>
        <v>0</v>
      </c>
      <c r="BK1490" s="48">
        <f t="shared" si="820"/>
        <v>0</v>
      </c>
      <c r="BL1490" s="48">
        <f t="shared" si="821"/>
        <v>0</v>
      </c>
    </row>
    <row r="1491" spans="1:64" s="2" customFormat="1" ht="30" customHeight="1">
      <c r="A1491" s="29" t="str">
        <f t="shared" si="792"/>
        <v>Д</v>
      </c>
      <c r="B1491" s="29" t="str">
        <f t="shared" si="793"/>
        <v>Б</v>
      </c>
      <c r="C1491" s="73" t="s">
        <v>219</v>
      </c>
      <c r="D1491" s="31" t="str">
        <f t="shared" si="794"/>
        <v>'01.03.02</v>
      </c>
      <c r="E1491" s="32" t="str">
        <f t="shared" si="795"/>
        <v>Прикладная математика и информатика</v>
      </c>
      <c r="F1491" s="33" t="s">
        <v>74</v>
      </c>
      <c r="G1491" s="33" t="s">
        <v>75</v>
      </c>
      <c r="H1491" s="34" t="s">
        <v>317</v>
      </c>
      <c r="I1491" s="34"/>
      <c r="J1491" s="35" t="s">
        <v>330</v>
      </c>
      <c r="K1491" s="36" t="s">
        <v>77</v>
      </c>
      <c r="L1491" s="36">
        <v>9</v>
      </c>
      <c r="M1491" s="37" t="s">
        <v>84</v>
      </c>
      <c r="N1491" s="36"/>
      <c r="O1491" s="36"/>
      <c r="P1491" s="36">
        <v>4</v>
      </c>
      <c r="Q1491" s="37"/>
      <c r="R1491" s="36"/>
      <c r="S1491" s="36"/>
      <c r="T1491" s="36"/>
      <c r="U1491" s="36"/>
      <c r="V1491" s="36"/>
      <c r="W1491" s="39" t="str">
        <f t="shared" si="796"/>
        <v>НПМбд</v>
      </c>
      <c r="X1491" s="36" t="s">
        <v>86</v>
      </c>
      <c r="Y1491" s="36"/>
      <c r="Z1491" s="36">
        <v>1</v>
      </c>
      <c r="AA1491" s="60">
        <f t="shared" si="797"/>
        <v>24</v>
      </c>
      <c r="AB1491" s="36">
        <v>20</v>
      </c>
      <c r="AC1491" s="36">
        <v>4</v>
      </c>
      <c r="AD1491" s="40">
        <f t="shared" si="789"/>
        <v>24</v>
      </c>
      <c r="AE1491" s="41">
        <f t="shared" si="790"/>
        <v>1</v>
      </c>
      <c r="AF1491" s="41">
        <f t="shared" si="791"/>
        <v>1</v>
      </c>
      <c r="AG1491" s="42" t="s">
        <v>93</v>
      </c>
      <c r="AH1491" s="37" t="s">
        <v>139</v>
      </c>
      <c r="AI1491" s="37" t="s">
        <v>94</v>
      </c>
      <c r="AJ1491" s="61" t="s">
        <v>382</v>
      </c>
      <c r="AK1491" s="37"/>
      <c r="AL1491" s="44">
        <f t="shared" si="798"/>
        <v>0</v>
      </c>
      <c r="AM1491" s="44">
        <f t="shared" si="799"/>
        <v>36</v>
      </c>
      <c r="AN1491" s="44">
        <f t="shared" si="800"/>
        <v>0</v>
      </c>
      <c r="AO1491" s="44">
        <f t="shared" si="801"/>
        <v>0</v>
      </c>
      <c r="AP1491" s="44">
        <f t="shared" si="802"/>
        <v>0</v>
      </c>
      <c r="AQ1491" s="44">
        <f t="shared" si="803"/>
        <v>0</v>
      </c>
      <c r="AR1491" s="44">
        <f t="shared" si="804"/>
        <v>0</v>
      </c>
      <c r="AS1491" s="44">
        <f t="shared" si="805"/>
        <v>0</v>
      </c>
      <c r="AT1491" s="44">
        <f t="shared" si="806"/>
        <v>0</v>
      </c>
      <c r="AU1491" s="44">
        <f t="shared" si="807"/>
        <v>0</v>
      </c>
      <c r="AV1491" s="44">
        <f>IF(M1491="ПП",РПП*AA1491*(U1491/1.5),IF(M1491="ВП",ВПр*AA1491*(U1491/1.5),IF(M1491="РПА",РПА*AA1491*(U1491/1.5),IF(M1491="КПА",кпа*AA1491*(U1491/1.5),0))))</f>
        <v>0</v>
      </c>
      <c r="AW1491" s="44">
        <f t="shared" si="808"/>
        <v>0</v>
      </c>
      <c r="AX1491" s="44">
        <f t="shared" si="809"/>
        <v>0</v>
      </c>
      <c r="AY1491" s="44">
        <f t="shared" si="810"/>
        <v>0</v>
      </c>
      <c r="AZ1491" s="44">
        <f t="shared" si="811"/>
        <v>0</v>
      </c>
      <c r="BA1491" s="44">
        <f t="shared" si="788"/>
        <v>0</v>
      </c>
      <c r="BB1491" s="44">
        <f t="shared" si="812"/>
        <v>0</v>
      </c>
      <c r="BC1491" s="44">
        <f t="shared" si="813"/>
        <v>0</v>
      </c>
      <c r="BD1491" s="44">
        <f t="shared" si="814"/>
        <v>0</v>
      </c>
      <c r="BE1491" s="45">
        <f t="shared" si="815"/>
        <v>36</v>
      </c>
      <c r="BF1491" s="46"/>
      <c r="BG1491" s="47">
        <f t="shared" si="816"/>
        <v>36</v>
      </c>
      <c r="BH1491" s="47">
        <f t="shared" si="817"/>
        <v>2</v>
      </c>
      <c r="BI1491" s="47">
        <f t="shared" si="818"/>
        <v>0</v>
      </c>
      <c r="BJ1491" s="48">
        <f t="shared" si="819"/>
        <v>0</v>
      </c>
      <c r="BK1491" s="48">
        <f t="shared" si="820"/>
        <v>0</v>
      </c>
      <c r="BL1491" s="48">
        <f t="shared" si="821"/>
        <v>0</v>
      </c>
    </row>
    <row r="1492" spans="1:64" s="2" customFormat="1" ht="30" customHeight="1">
      <c r="A1492" s="29" t="str">
        <f t="shared" si="792"/>
        <v>Д</v>
      </c>
      <c r="B1492" s="29" t="str">
        <f t="shared" si="793"/>
        <v>Б</v>
      </c>
      <c r="C1492" s="73" t="s">
        <v>219</v>
      </c>
      <c r="D1492" s="31" t="str">
        <f t="shared" si="794"/>
        <v>'01.03.02</v>
      </c>
      <c r="E1492" s="32" t="str">
        <f t="shared" si="795"/>
        <v>Прикладная математика и информатика</v>
      </c>
      <c r="F1492" s="33" t="s">
        <v>74</v>
      </c>
      <c r="G1492" s="33" t="s">
        <v>75</v>
      </c>
      <c r="H1492" s="34" t="s">
        <v>317</v>
      </c>
      <c r="I1492" s="34"/>
      <c r="J1492" s="35" t="s">
        <v>330</v>
      </c>
      <c r="K1492" s="36" t="s">
        <v>77</v>
      </c>
      <c r="L1492" s="36">
        <v>9</v>
      </c>
      <c r="M1492" s="37" t="s">
        <v>84</v>
      </c>
      <c r="N1492" s="36"/>
      <c r="O1492" s="36"/>
      <c r="P1492" s="36">
        <v>4</v>
      </c>
      <c r="Q1492" s="37"/>
      <c r="R1492" s="36"/>
      <c r="S1492" s="36"/>
      <c r="T1492" s="36"/>
      <c r="U1492" s="36"/>
      <c r="V1492" s="36"/>
      <c r="W1492" s="39" t="str">
        <f t="shared" si="796"/>
        <v>НПМбд</v>
      </c>
      <c r="X1492" s="36" t="s">
        <v>86</v>
      </c>
      <c r="Y1492" s="36"/>
      <c r="Z1492" s="36">
        <v>1</v>
      </c>
      <c r="AA1492" s="60">
        <f t="shared" si="797"/>
        <v>23</v>
      </c>
      <c r="AB1492" s="36">
        <v>20</v>
      </c>
      <c r="AC1492" s="36">
        <v>3</v>
      </c>
      <c r="AD1492" s="40">
        <f t="shared" si="789"/>
        <v>24</v>
      </c>
      <c r="AE1492" s="41">
        <f t="shared" si="790"/>
        <v>0.95833333333333337</v>
      </c>
      <c r="AF1492" s="41">
        <f t="shared" si="791"/>
        <v>0.95833333333333337</v>
      </c>
      <c r="AG1492" s="42" t="s">
        <v>93</v>
      </c>
      <c r="AH1492" s="37" t="s">
        <v>139</v>
      </c>
      <c r="AI1492" s="37" t="s">
        <v>94</v>
      </c>
      <c r="AJ1492" s="61" t="s">
        <v>382</v>
      </c>
      <c r="AK1492" s="37"/>
      <c r="AL1492" s="44">
        <f t="shared" si="798"/>
        <v>0</v>
      </c>
      <c r="AM1492" s="44">
        <f t="shared" si="799"/>
        <v>34.5</v>
      </c>
      <c r="AN1492" s="44">
        <f t="shared" si="800"/>
        <v>0</v>
      </c>
      <c r="AO1492" s="44">
        <f t="shared" si="801"/>
        <v>0</v>
      </c>
      <c r="AP1492" s="44">
        <f t="shared" si="802"/>
        <v>0</v>
      </c>
      <c r="AQ1492" s="44">
        <f t="shared" si="803"/>
        <v>0</v>
      </c>
      <c r="AR1492" s="44">
        <f t="shared" si="804"/>
        <v>0</v>
      </c>
      <c r="AS1492" s="44">
        <f t="shared" si="805"/>
        <v>0</v>
      </c>
      <c r="AT1492" s="44">
        <f t="shared" si="806"/>
        <v>0</v>
      </c>
      <c r="AU1492" s="44">
        <f t="shared" si="807"/>
        <v>0</v>
      </c>
      <c r="AV1492" s="44">
        <f>IF(M1492="ПП",РПП*AA1492*(U1492/1.5),IF(M1492="ВП",ВПр*AA1492*(U1492/1.5),IF(M1492="РПА",РПА*AA1492*(U1492/1.5),IF(M1492="КПА",кпа*AA1492*(U1492/1.5),0))))</f>
        <v>0</v>
      </c>
      <c r="AW1492" s="44">
        <f t="shared" si="808"/>
        <v>0</v>
      </c>
      <c r="AX1492" s="44">
        <f t="shared" si="809"/>
        <v>0</v>
      </c>
      <c r="AY1492" s="44">
        <f t="shared" si="810"/>
        <v>0</v>
      </c>
      <c r="AZ1492" s="44">
        <f t="shared" si="811"/>
        <v>0</v>
      </c>
      <c r="BA1492" s="44">
        <f t="shared" si="788"/>
        <v>0</v>
      </c>
      <c r="BB1492" s="44">
        <f t="shared" si="812"/>
        <v>0</v>
      </c>
      <c r="BC1492" s="44">
        <f t="shared" si="813"/>
        <v>0</v>
      </c>
      <c r="BD1492" s="44">
        <f t="shared" si="814"/>
        <v>0</v>
      </c>
      <c r="BE1492" s="45">
        <f t="shared" si="815"/>
        <v>34.5</v>
      </c>
      <c r="BF1492" s="46"/>
      <c r="BG1492" s="47">
        <f t="shared" si="816"/>
        <v>34.5</v>
      </c>
      <c r="BH1492" s="47">
        <f t="shared" si="817"/>
        <v>2</v>
      </c>
      <c r="BI1492" s="47">
        <f t="shared" si="818"/>
        <v>0</v>
      </c>
      <c r="BJ1492" s="48">
        <f t="shared" si="819"/>
        <v>0</v>
      </c>
      <c r="BK1492" s="48">
        <f t="shared" si="820"/>
        <v>0</v>
      </c>
      <c r="BL1492" s="48">
        <f t="shared" si="821"/>
        <v>0</v>
      </c>
    </row>
    <row r="1493" spans="1:64" s="2" customFormat="1" ht="30" customHeight="1">
      <c r="A1493" s="29" t="str">
        <f t="shared" si="792"/>
        <v>Д</v>
      </c>
      <c r="B1493" s="29" t="str">
        <f t="shared" si="793"/>
        <v>М</v>
      </c>
      <c r="C1493" s="59" t="s">
        <v>286</v>
      </c>
      <c r="D1493" s="31" t="str">
        <f t="shared" si="794"/>
        <v>'02.04.02</v>
      </c>
      <c r="E1493" s="32" t="str">
        <f t="shared" si="795"/>
        <v>Управление инфокоммуникациями и интеллектуальные системы</v>
      </c>
      <c r="F1493" s="33" t="s">
        <v>74</v>
      </c>
      <c r="G1493" s="33" t="s">
        <v>75</v>
      </c>
      <c r="H1493" s="34" t="s">
        <v>317</v>
      </c>
      <c r="I1493" s="34"/>
      <c r="J1493" s="35" t="s">
        <v>385</v>
      </c>
      <c r="K1493" s="36">
        <v>1</v>
      </c>
      <c r="L1493" s="36">
        <v>18</v>
      </c>
      <c r="M1493" s="37" t="s">
        <v>78</v>
      </c>
      <c r="N1493" s="36">
        <v>1</v>
      </c>
      <c r="O1493" s="36"/>
      <c r="P1493" s="36"/>
      <c r="Q1493" s="37"/>
      <c r="R1493" s="36"/>
      <c r="S1493" s="36"/>
      <c r="T1493" s="36"/>
      <c r="U1493" s="36"/>
      <c r="V1493" s="36"/>
      <c r="W1493" s="39" t="str">
        <f t="shared" si="796"/>
        <v>НФИмд</v>
      </c>
      <c r="X1493" s="36" t="s">
        <v>375</v>
      </c>
      <c r="Y1493" s="36">
        <v>4</v>
      </c>
      <c r="Z1493" s="36">
        <v>2</v>
      </c>
      <c r="AA1493" s="60">
        <f t="shared" si="797"/>
        <v>42</v>
      </c>
      <c r="AB1493" s="36">
        <v>26</v>
      </c>
      <c r="AC1493" s="36">
        <v>16</v>
      </c>
      <c r="AD1493" s="40">
        <f t="shared" si="789"/>
        <v>42</v>
      </c>
      <c r="AE1493" s="41">
        <f t="shared" si="790"/>
        <v>1</v>
      </c>
      <c r="AF1493" s="41">
        <f t="shared" si="791"/>
        <v>1</v>
      </c>
      <c r="AG1493" s="42" t="s">
        <v>93</v>
      </c>
      <c r="AH1493" s="37" t="s">
        <v>81</v>
      </c>
      <c r="AI1493" s="37" t="s">
        <v>94</v>
      </c>
      <c r="AJ1493" s="61" t="s">
        <v>358</v>
      </c>
      <c r="AK1493" s="37"/>
      <c r="AL1493" s="44">
        <f t="shared" si="798"/>
        <v>18</v>
      </c>
      <c r="AM1493" s="44">
        <f t="shared" si="799"/>
        <v>0</v>
      </c>
      <c r="AN1493" s="44">
        <f t="shared" si="800"/>
        <v>0</v>
      </c>
      <c r="AO1493" s="44">
        <f t="shared" si="801"/>
        <v>0</v>
      </c>
      <c r="AP1493" s="44">
        <f t="shared" si="802"/>
        <v>0</v>
      </c>
      <c r="AQ1493" s="44">
        <f t="shared" si="803"/>
        <v>0</v>
      </c>
      <c r="AR1493" s="44">
        <f t="shared" si="804"/>
        <v>1.8</v>
      </c>
      <c r="AS1493" s="44">
        <f t="shared" si="805"/>
        <v>0</v>
      </c>
      <c r="AT1493" s="44">
        <f t="shared" si="806"/>
        <v>0</v>
      </c>
      <c r="AU1493" s="44">
        <f t="shared" si="807"/>
        <v>0</v>
      </c>
      <c r="AV1493" s="44">
        <f>IF(M1493="ПП",РПП*AA1493*(U1493/1.5),IF(M1493="ВП",ВПр*AA1493*(U1493/1.5),IF(M1493="РПА",РПА*AA1493*(U1493/1.5),IF(M1493="КПА",кпа*AA1493*(U1493/1.5),0))))</f>
        <v>0</v>
      </c>
      <c r="AW1493" s="44">
        <f t="shared" si="808"/>
        <v>0</v>
      </c>
      <c r="AX1493" s="44">
        <f t="shared" si="809"/>
        <v>0</v>
      </c>
      <c r="AY1493" s="44">
        <f t="shared" si="810"/>
        <v>0</v>
      </c>
      <c r="AZ1493" s="44">
        <f t="shared" si="811"/>
        <v>0</v>
      </c>
      <c r="BA1493" s="44">
        <f t="shared" si="788"/>
        <v>0</v>
      </c>
      <c r="BB1493" s="44">
        <f t="shared" si="812"/>
        <v>0</v>
      </c>
      <c r="BC1493" s="44">
        <f t="shared" si="813"/>
        <v>0</v>
      </c>
      <c r="BD1493" s="44">
        <f t="shared" si="814"/>
        <v>0</v>
      </c>
      <c r="BE1493" s="45">
        <f t="shared" si="815"/>
        <v>19.8</v>
      </c>
      <c r="BF1493" s="46"/>
      <c r="BG1493" s="47">
        <f t="shared" si="816"/>
        <v>18</v>
      </c>
      <c r="BH1493" s="47">
        <f t="shared" si="817"/>
        <v>0.5</v>
      </c>
      <c r="BI1493" s="47">
        <f t="shared" si="818"/>
        <v>1.8</v>
      </c>
      <c r="BJ1493" s="48">
        <f t="shared" si="819"/>
        <v>0</v>
      </c>
      <c r="BK1493" s="48">
        <f t="shared" si="820"/>
        <v>0</v>
      </c>
      <c r="BL1493" s="48">
        <f t="shared" si="821"/>
        <v>0</v>
      </c>
    </row>
    <row r="1494" spans="1:64" s="2" customFormat="1" ht="30" customHeight="1">
      <c r="A1494" s="29" t="str">
        <f t="shared" si="792"/>
        <v>Д</v>
      </c>
      <c r="B1494" s="29" t="str">
        <f t="shared" si="793"/>
        <v>М</v>
      </c>
      <c r="C1494" s="59" t="s">
        <v>286</v>
      </c>
      <c r="D1494" s="31" t="str">
        <f t="shared" si="794"/>
        <v>'02.04.02</v>
      </c>
      <c r="E1494" s="32" t="str">
        <f t="shared" si="795"/>
        <v>Управление инфокоммуникациями и интеллектуальные системы</v>
      </c>
      <c r="F1494" s="33" t="s">
        <v>74</v>
      </c>
      <c r="G1494" s="33" t="s">
        <v>75</v>
      </c>
      <c r="H1494" s="34" t="s">
        <v>317</v>
      </c>
      <c r="I1494" s="34"/>
      <c r="J1494" s="35" t="s">
        <v>385</v>
      </c>
      <c r="K1494" s="36">
        <v>1</v>
      </c>
      <c r="L1494" s="36">
        <v>18</v>
      </c>
      <c r="M1494" s="37" t="s">
        <v>84</v>
      </c>
      <c r="N1494" s="36"/>
      <c r="O1494" s="36"/>
      <c r="P1494" s="36">
        <v>2</v>
      </c>
      <c r="Q1494" s="37" t="s">
        <v>85</v>
      </c>
      <c r="R1494" s="36"/>
      <c r="S1494" s="36"/>
      <c r="T1494" s="36"/>
      <c r="U1494" s="36"/>
      <c r="V1494" s="36"/>
      <c r="W1494" s="39" t="str">
        <f t="shared" si="796"/>
        <v>НФИмд</v>
      </c>
      <c r="X1494" s="36" t="s">
        <v>92</v>
      </c>
      <c r="Y1494" s="36"/>
      <c r="Z1494" s="36">
        <v>1</v>
      </c>
      <c r="AA1494" s="60">
        <f t="shared" si="797"/>
        <v>21</v>
      </c>
      <c r="AB1494" s="49">
        <v>13</v>
      </c>
      <c r="AC1494" s="49">
        <v>8</v>
      </c>
      <c r="AD1494" s="40">
        <f t="shared" si="789"/>
        <v>12</v>
      </c>
      <c r="AE1494" s="41">
        <f t="shared" si="790"/>
        <v>1</v>
      </c>
      <c r="AF1494" s="41">
        <f t="shared" si="791"/>
        <v>1.75</v>
      </c>
      <c r="AG1494" s="42" t="s">
        <v>93</v>
      </c>
      <c r="AH1494" s="37" t="s">
        <v>81</v>
      </c>
      <c r="AI1494" s="37" t="s">
        <v>94</v>
      </c>
      <c r="AJ1494" s="61" t="s">
        <v>358</v>
      </c>
      <c r="AK1494" s="37"/>
      <c r="AL1494" s="44">
        <f t="shared" si="798"/>
        <v>0</v>
      </c>
      <c r="AM1494" s="44">
        <f t="shared" si="799"/>
        <v>36</v>
      </c>
      <c r="AN1494" s="44">
        <f t="shared" si="800"/>
        <v>0</v>
      </c>
      <c r="AO1494" s="44">
        <f t="shared" si="801"/>
        <v>6.9300000000000006</v>
      </c>
      <c r="AP1494" s="44">
        <f t="shared" si="802"/>
        <v>10.5</v>
      </c>
      <c r="AQ1494" s="44">
        <f t="shared" si="803"/>
        <v>1</v>
      </c>
      <c r="AR1494" s="44">
        <f t="shared" si="804"/>
        <v>0</v>
      </c>
      <c r="AS1494" s="44">
        <f t="shared" si="805"/>
        <v>0</v>
      </c>
      <c r="AT1494" s="44">
        <f t="shared" si="806"/>
        <v>0</v>
      </c>
      <c r="AU1494" s="44">
        <f t="shared" si="807"/>
        <v>0</v>
      </c>
      <c r="AV1494" s="44">
        <f>IF(M1494="ПП",РПП*AA1494*(U1494/1.5),IF(M1494="ВП",ВПр*AA1494*(U1494/1.5),IF(M1494="РПА",РПА*AA1494*(U1494/1.5),IF(M1494="КПА",кпа*AA1494*(U1494/1.5),0))))</f>
        <v>0</v>
      </c>
      <c r="AW1494" s="44">
        <f t="shared" si="808"/>
        <v>0</v>
      </c>
      <c r="AX1494" s="44">
        <f t="shared" si="809"/>
        <v>0</v>
      </c>
      <c r="AY1494" s="44">
        <f t="shared" si="810"/>
        <v>0</v>
      </c>
      <c r="AZ1494" s="44">
        <f t="shared" si="811"/>
        <v>0</v>
      </c>
      <c r="BA1494" s="44">
        <f t="shared" si="788"/>
        <v>0</v>
      </c>
      <c r="BB1494" s="44">
        <f t="shared" si="812"/>
        <v>0</v>
      </c>
      <c r="BC1494" s="44">
        <f t="shared" si="813"/>
        <v>0</v>
      </c>
      <c r="BD1494" s="44">
        <f t="shared" si="814"/>
        <v>0</v>
      </c>
      <c r="BE1494" s="45">
        <f t="shared" si="815"/>
        <v>54.43</v>
      </c>
      <c r="BF1494" s="46"/>
      <c r="BG1494" s="47">
        <f t="shared" si="816"/>
        <v>36</v>
      </c>
      <c r="BH1494" s="47">
        <f t="shared" si="817"/>
        <v>1</v>
      </c>
      <c r="BI1494" s="47">
        <f t="shared" si="818"/>
        <v>18.43</v>
      </c>
      <c r="BJ1494" s="48">
        <f t="shared" si="819"/>
        <v>0</v>
      </c>
      <c r="BK1494" s="48">
        <f t="shared" si="820"/>
        <v>0</v>
      </c>
      <c r="BL1494" s="48">
        <f t="shared" si="821"/>
        <v>0</v>
      </c>
    </row>
    <row r="1495" spans="1:64" s="2" customFormat="1" ht="30" customHeight="1">
      <c r="A1495" s="29" t="str">
        <f t="shared" si="792"/>
        <v>Д</v>
      </c>
      <c r="B1495" s="29" t="str">
        <f t="shared" si="793"/>
        <v>М</v>
      </c>
      <c r="C1495" s="59" t="s">
        <v>286</v>
      </c>
      <c r="D1495" s="31" t="str">
        <f t="shared" si="794"/>
        <v>'02.04.02</v>
      </c>
      <c r="E1495" s="32" t="str">
        <f t="shared" si="795"/>
        <v>Управление инфокоммуникациями и интеллектуальные системы</v>
      </c>
      <c r="F1495" s="33" t="s">
        <v>74</v>
      </c>
      <c r="G1495" s="33" t="s">
        <v>75</v>
      </c>
      <c r="H1495" s="34" t="s">
        <v>317</v>
      </c>
      <c r="I1495" s="34"/>
      <c r="J1495" s="35" t="s">
        <v>385</v>
      </c>
      <c r="K1495" s="36">
        <v>1</v>
      </c>
      <c r="L1495" s="36">
        <v>18</v>
      </c>
      <c r="M1495" s="37" t="s">
        <v>84</v>
      </c>
      <c r="N1495" s="36"/>
      <c r="O1495" s="36"/>
      <c r="P1495" s="36">
        <v>2</v>
      </c>
      <c r="Q1495" s="37" t="s">
        <v>85</v>
      </c>
      <c r="R1495" s="36"/>
      <c r="S1495" s="36"/>
      <c r="T1495" s="36"/>
      <c r="U1495" s="36"/>
      <c r="V1495" s="36"/>
      <c r="W1495" s="39" t="str">
        <f t="shared" si="796"/>
        <v>НФИмд</v>
      </c>
      <c r="X1495" s="36" t="s">
        <v>127</v>
      </c>
      <c r="Y1495" s="36"/>
      <c r="Z1495" s="36">
        <v>1</v>
      </c>
      <c r="AA1495" s="60">
        <f t="shared" si="797"/>
        <v>21</v>
      </c>
      <c r="AB1495" s="49">
        <v>13</v>
      </c>
      <c r="AC1495" s="49">
        <v>8</v>
      </c>
      <c r="AD1495" s="40">
        <f t="shared" si="789"/>
        <v>12</v>
      </c>
      <c r="AE1495" s="41">
        <f t="shared" si="790"/>
        <v>1</v>
      </c>
      <c r="AF1495" s="41">
        <f t="shared" si="791"/>
        <v>1.75</v>
      </c>
      <c r="AG1495" s="42" t="s">
        <v>93</v>
      </c>
      <c r="AH1495" s="37" t="s">
        <v>81</v>
      </c>
      <c r="AI1495" s="37" t="s">
        <v>94</v>
      </c>
      <c r="AJ1495" s="61" t="s">
        <v>358</v>
      </c>
      <c r="AK1495" s="37"/>
      <c r="AL1495" s="44">
        <f t="shared" si="798"/>
        <v>0</v>
      </c>
      <c r="AM1495" s="44">
        <f t="shared" si="799"/>
        <v>36</v>
      </c>
      <c r="AN1495" s="44">
        <f t="shared" si="800"/>
        <v>0</v>
      </c>
      <c r="AO1495" s="44">
        <f t="shared" si="801"/>
        <v>6.9300000000000006</v>
      </c>
      <c r="AP1495" s="44">
        <f t="shared" si="802"/>
        <v>10.5</v>
      </c>
      <c r="AQ1495" s="44">
        <f t="shared" si="803"/>
        <v>1</v>
      </c>
      <c r="AR1495" s="44">
        <f t="shared" si="804"/>
        <v>0</v>
      </c>
      <c r="AS1495" s="44">
        <f t="shared" si="805"/>
        <v>0</v>
      </c>
      <c r="AT1495" s="44">
        <f t="shared" si="806"/>
        <v>0</v>
      </c>
      <c r="AU1495" s="44">
        <f t="shared" si="807"/>
        <v>0</v>
      </c>
      <c r="AV1495" s="44">
        <f>IF(M1495="ПП",РПП*AA1495*(U1495/1.5),IF(M1495="ВП",ВПр*AA1495*(U1495/1.5),IF(M1495="РПА",РПА*AA1495*(U1495/1.5),IF(M1495="КПА",кпа*AA1495*(U1495/1.5),0))))</f>
        <v>0</v>
      </c>
      <c r="AW1495" s="44">
        <f t="shared" si="808"/>
        <v>0</v>
      </c>
      <c r="AX1495" s="44">
        <f t="shared" si="809"/>
        <v>0</v>
      </c>
      <c r="AY1495" s="44">
        <f t="shared" si="810"/>
        <v>0</v>
      </c>
      <c r="AZ1495" s="44">
        <f t="shared" si="811"/>
        <v>0</v>
      </c>
      <c r="BA1495" s="44">
        <f t="shared" si="788"/>
        <v>0</v>
      </c>
      <c r="BB1495" s="44">
        <f t="shared" si="812"/>
        <v>0</v>
      </c>
      <c r="BC1495" s="44">
        <f t="shared" si="813"/>
        <v>0</v>
      </c>
      <c r="BD1495" s="44">
        <f t="shared" si="814"/>
        <v>0</v>
      </c>
      <c r="BE1495" s="45">
        <f t="shared" si="815"/>
        <v>54.43</v>
      </c>
      <c r="BF1495" s="46"/>
      <c r="BG1495" s="47">
        <f t="shared" si="816"/>
        <v>36</v>
      </c>
      <c r="BH1495" s="47">
        <f t="shared" si="817"/>
        <v>1</v>
      </c>
      <c r="BI1495" s="47">
        <f t="shared" si="818"/>
        <v>18.43</v>
      </c>
      <c r="BJ1495" s="48">
        <f t="shared" si="819"/>
        <v>0</v>
      </c>
      <c r="BK1495" s="48">
        <f t="shared" si="820"/>
        <v>0</v>
      </c>
      <c r="BL1495" s="48">
        <f t="shared" si="821"/>
        <v>0</v>
      </c>
    </row>
    <row r="1496" spans="1:64" s="2" customFormat="1" ht="30" customHeight="1">
      <c r="A1496" s="29" t="str">
        <f t="shared" si="792"/>
        <v>Д</v>
      </c>
      <c r="B1496" s="29" t="str">
        <f t="shared" si="793"/>
        <v>М</v>
      </c>
      <c r="C1496" s="59" t="s">
        <v>286</v>
      </c>
      <c r="D1496" s="31" t="str">
        <f t="shared" si="794"/>
        <v>'02.04.02</v>
      </c>
      <c r="E1496" s="32" t="str">
        <f t="shared" si="795"/>
        <v>Управление инфокоммуникациями и интеллектуальные системы</v>
      </c>
      <c r="F1496" s="33" t="s">
        <v>74</v>
      </c>
      <c r="G1496" s="33" t="s">
        <v>129</v>
      </c>
      <c r="H1496" s="34" t="s">
        <v>317</v>
      </c>
      <c r="I1496" s="34" t="s">
        <v>130</v>
      </c>
      <c r="J1496" s="62" t="s">
        <v>386</v>
      </c>
      <c r="K1496" s="36">
        <v>1</v>
      </c>
      <c r="L1496" s="36">
        <v>18</v>
      </c>
      <c r="M1496" s="37" t="s">
        <v>78</v>
      </c>
      <c r="N1496" s="36">
        <v>1</v>
      </c>
      <c r="O1496" s="36"/>
      <c r="P1496" s="36"/>
      <c r="Q1496" s="37"/>
      <c r="R1496" s="36"/>
      <c r="S1496" s="36"/>
      <c r="T1496" s="36"/>
      <c r="U1496" s="36"/>
      <c r="V1496" s="36"/>
      <c r="W1496" s="39" t="str">
        <f t="shared" si="796"/>
        <v>НФИмд</v>
      </c>
      <c r="X1496" s="36" t="s">
        <v>92</v>
      </c>
      <c r="Y1496" s="36"/>
      <c r="Z1496" s="36">
        <v>1</v>
      </c>
      <c r="AA1496" s="60">
        <f t="shared" si="797"/>
        <v>21</v>
      </c>
      <c r="AB1496" s="36">
        <v>13</v>
      </c>
      <c r="AC1496" s="36">
        <v>8</v>
      </c>
      <c r="AD1496" s="40">
        <f t="shared" si="789"/>
        <v>21</v>
      </c>
      <c r="AE1496" s="41">
        <f t="shared" si="790"/>
        <v>1</v>
      </c>
      <c r="AF1496" s="41">
        <f t="shared" si="791"/>
        <v>1</v>
      </c>
      <c r="AG1496" s="42" t="s">
        <v>93</v>
      </c>
      <c r="AH1496" s="37" t="s">
        <v>81</v>
      </c>
      <c r="AI1496" s="37" t="s">
        <v>82</v>
      </c>
      <c r="AJ1496" s="61" t="s">
        <v>325</v>
      </c>
      <c r="AK1496" s="37"/>
      <c r="AL1496" s="44">
        <f t="shared" si="798"/>
        <v>18</v>
      </c>
      <c r="AM1496" s="44">
        <f t="shared" si="799"/>
        <v>0</v>
      </c>
      <c r="AN1496" s="44">
        <f t="shared" si="800"/>
        <v>0</v>
      </c>
      <c r="AO1496" s="44">
        <f t="shared" si="801"/>
        <v>0</v>
      </c>
      <c r="AP1496" s="44">
        <f t="shared" si="802"/>
        <v>0</v>
      </c>
      <c r="AQ1496" s="44">
        <f t="shared" si="803"/>
        <v>0</v>
      </c>
      <c r="AR1496" s="44">
        <f t="shared" si="804"/>
        <v>0.9</v>
      </c>
      <c r="AS1496" s="44">
        <f t="shared" si="805"/>
        <v>0</v>
      </c>
      <c r="AT1496" s="44">
        <f t="shared" si="806"/>
        <v>0</v>
      </c>
      <c r="AU1496" s="44">
        <f t="shared" si="807"/>
        <v>0</v>
      </c>
      <c r="AV1496" s="44">
        <f>IF(M1496="ПП",РПП*AA1496*(U1496/1.5),IF(M1496="ВП",ВПр*AA1496*(U1496/1.5),IF(M1496="РПА",РПА*AA1496*(U1496/1.5),IF(M1496="КПА",кпа*AA1496*(U1496/1.5),0))))</f>
        <v>0</v>
      </c>
      <c r="AW1496" s="44">
        <f t="shared" si="808"/>
        <v>0</v>
      </c>
      <c r="AX1496" s="44">
        <f t="shared" si="809"/>
        <v>0</v>
      </c>
      <c r="AY1496" s="44">
        <f t="shared" si="810"/>
        <v>0</v>
      </c>
      <c r="AZ1496" s="44">
        <f t="shared" si="811"/>
        <v>0</v>
      </c>
      <c r="BA1496" s="44">
        <f t="shared" ref="BA1496:BA1559" si="822">IF(AND(M1496="НКД",B1496="Д"),AA1496*НКД,0)+IF(AND(M1496="РПЛ",B1496="А"),AA1496*РукПЛ,0)+IF(AND(M1496="РСтж",B1496="А"),AB1496*РукСт+AC1496*РукИСт,0)+IF(M1496="ФГТ",AB1496*РукРФа+AC1496*РукИна,0)</f>
        <v>0</v>
      </c>
      <c r="BB1496" s="44">
        <f t="shared" si="812"/>
        <v>0</v>
      </c>
      <c r="BC1496" s="44">
        <f t="shared" si="813"/>
        <v>0</v>
      </c>
      <c r="BD1496" s="44">
        <f t="shared" si="814"/>
        <v>0</v>
      </c>
      <c r="BE1496" s="45">
        <f t="shared" si="815"/>
        <v>18.899999999999999</v>
      </c>
      <c r="BF1496" s="46"/>
      <c r="BG1496" s="47">
        <f t="shared" si="816"/>
        <v>18</v>
      </c>
      <c r="BH1496" s="47">
        <f t="shared" si="817"/>
        <v>0.5</v>
      </c>
      <c r="BI1496" s="47">
        <f t="shared" si="818"/>
        <v>0.9</v>
      </c>
      <c r="BJ1496" s="48">
        <f t="shared" si="819"/>
        <v>0</v>
      </c>
      <c r="BK1496" s="48">
        <f t="shared" si="820"/>
        <v>0</v>
      </c>
      <c r="BL1496" s="48">
        <f t="shared" si="821"/>
        <v>0</v>
      </c>
    </row>
    <row r="1497" spans="1:64" s="2" customFormat="1" ht="30" customHeight="1">
      <c r="A1497" s="29" t="str">
        <f t="shared" si="792"/>
        <v>Д</v>
      </c>
      <c r="B1497" s="29" t="str">
        <f t="shared" si="793"/>
        <v>М</v>
      </c>
      <c r="C1497" s="59" t="s">
        <v>286</v>
      </c>
      <c r="D1497" s="31" t="str">
        <f t="shared" si="794"/>
        <v>'02.04.02</v>
      </c>
      <c r="E1497" s="32" t="str">
        <f t="shared" si="795"/>
        <v>Управление инфокоммуникациями и интеллектуальные системы</v>
      </c>
      <c r="F1497" s="33" t="s">
        <v>74</v>
      </c>
      <c r="G1497" s="33" t="s">
        <v>129</v>
      </c>
      <c r="H1497" s="34" t="s">
        <v>317</v>
      </c>
      <c r="I1497" s="34" t="s">
        <v>130</v>
      </c>
      <c r="J1497" s="62" t="s">
        <v>386</v>
      </c>
      <c r="K1497" s="36">
        <v>1</v>
      </c>
      <c r="L1497" s="36">
        <v>18</v>
      </c>
      <c r="M1497" s="37" t="s">
        <v>84</v>
      </c>
      <c r="N1497" s="36"/>
      <c r="O1497" s="36"/>
      <c r="P1497" s="36">
        <v>1</v>
      </c>
      <c r="Q1497" s="37" t="s">
        <v>85</v>
      </c>
      <c r="R1497" s="36"/>
      <c r="S1497" s="36"/>
      <c r="T1497" s="36"/>
      <c r="U1497" s="36"/>
      <c r="V1497" s="36"/>
      <c r="W1497" s="39" t="str">
        <f t="shared" si="796"/>
        <v>НФИмд</v>
      </c>
      <c r="X1497" s="36" t="s">
        <v>92</v>
      </c>
      <c r="Y1497" s="36"/>
      <c r="Z1497" s="36">
        <v>1</v>
      </c>
      <c r="AA1497" s="60">
        <f t="shared" si="797"/>
        <v>21</v>
      </c>
      <c r="AB1497" s="49">
        <v>13</v>
      </c>
      <c r="AC1497" s="49">
        <v>8</v>
      </c>
      <c r="AD1497" s="40">
        <f t="shared" si="789"/>
        <v>12</v>
      </c>
      <c r="AE1497" s="41">
        <f t="shared" si="790"/>
        <v>1</v>
      </c>
      <c r="AF1497" s="41">
        <f t="shared" si="791"/>
        <v>1.75</v>
      </c>
      <c r="AG1497" s="42" t="s">
        <v>93</v>
      </c>
      <c r="AH1497" s="37" t="s">
        <v>81</v>
      </c>
      <c r="AI1497" s="37" t="s">
        <v>82</v>
      </c>
      <c r="AJ1497" s="61" t="s">
        <v>325</v>
      </c>
      <c r="AK1497" s="37"/>
      <c r="AL1497" s="44">
        <f t="shared" si="798"/>
        <v>0</v>
      </c>
      <c r="AM1497" s="44">
        <f t="shared" si="799"/>
        <v>18</v>
      </c>
      <c r="AN1497" s="44">
        <f t="shared" si="800"/>
        <v>0</v>
      </c>
      <c r="AO1497" s="44">
        <f t="shared" si="801"/>
        <v>6.9300000000000006</v>
      </c>
      <c r="AP1497" s="44">
        <f t="shared" si="802"/>
        <v>10.5</v>
      </c>
      <c r="AQ1497" s="44">
        <f t="shared" si="803"/>
        <v>1</v>
      </c>
      <c r="AR1497" s="44">
        <f t="shared" si="804"/>
        <v>0</v>
      </c>
      <c r="AS1497" s="44">
        <f t="shared" si="805"/>
        <v>0</v>
      </c>
      <c r="AT1497" s="44">
        <f t="shared" si="806"/>
        <v>0</v>
      </c>
      <c r="AU1497" s="44">
        <f t="shared" si="807"/>
        <v>0</v>
      </c>
      <c r="AV1497" s="44">
        <f>IF(M1497="ПП",РПП*AA1497*(U1497/1.5),IF(M1497="ВП",ВПр*AA1497*(U1497/1.5),IF(M1497="РПА",РПА*AA1497*(U1497/1.5),IF(M1497="КПА",кпа*AA1497*(U1497/1.5),0))))</f>
        <v>0</v>
      </c>
      <c r="AW1497" s="44">
        <f t="shared" si="808"/>
        <v>0</v>
      </c>
      <c r="AX1497" s="44">
        <f t="shared" si="809"/>
        <v>0</v>
      </c>
      <c r="AY1497" s="44">
        <f t="shared" si="810"/>
        <v>0</v>
      </c>
      <c r="AZ1497" s="44">
        <f t="shared" si="811"/>
        <v>0</v>
      </c>
      <c r="BA1497" s="44">
        <f t="shared" si="822"/>
        <v>0</v>
      </c>
      <c r="BB1497" s="44">
        <f t="shared" si="812"/>
        <v>0</v>
      </c>
      <c r="BC1497" s="44">
        <f t="shared" si="813"/>
        <v>0</v>
      </c>
      <c r="BD1497" s="44">
        <f t="shared" si="814"/>
        <v>0</v>
      </c>
      <c r="BE1497" s="45">
        <f t="shared" si="815"/>
        <v>36.43</v>
      </c>
      <c r="BF1497" s="46"/>
      <c r="BG1497" s="47">
        <f t="shared" si="816"/>
        <v>18</v>
      </c>
      <c r="BH1497" s="47">
        <f t="shared" si="817"/>
        <v>0.5</v>
      </c>
      <c r="BI1497" s="47">
        <f t="shared" si="818"/>
        <v>18.43</v>
      </c>
      <c r="BJ1497" s="48">
        <f t="shared" si="819"/>
        <v>0</v>
      </c>
      <c r="BK1497" s="48">
        <f t="shared" si="820"/>
        <v>0</v>
      </c>
      <c r="BL1497" s="48">
        <f t="shared" si="821"/>
        <v>0</v>
      </c>
    </row>
    <row r="1498" spans="1:64" s="2" customFormat="1" ht="30" customHeight="1">
      <c r="A1498" s="29" t="str">
        <f t="shared" si="792"/>
        <v>Д</v>
      </c>
      <c r="B1498" s="29" t="str">
        <f t="shared" si="793"/>
        <v>М</v>
      </c>
      <c r="C1498" s="59" t="s">
        <v>286</v>
      </c>
      <c r="D1498" s="31" t="str">
        <f t="shared" si="794"/>
        <v>'02.04.02</v>
      </c>
      <c r="E1498" s="32" t="str">
        <f t="shared" si="795"/>
        <v>Управление инфокоммуникациями и интеллектуальные системы</v>
      </c>
      <c r="F1498" s="33" t="s">
        <v>74</v>
      </c>
      <c r="G1498" s="33" t="s">
        <v>129</v>
      </c>
      <c r="H1498" s="34" t="s">
        <v>317</v>
      </c>
      <c r="I1498" s="34" t="s">
        <v>130</v>
      </c>
      <c r="J1498" s="62" t="s">
        <v>387</v>
      </c>
      <c r="K1498" s="36">
        <v>1</v>
      </c>
      <c r="L1498" s="36">
        <v>18</v>
      </c>
      <c r="M1498" s="37" t="s">
        <v>78</v>
      </c>
      <c r="N1498" s="36">
        <v>1</v>
      </c>
      <c r="O1498" s="36"/>
      <c r="P1498" s="36"/>
      <c r="Q1498" s="37" t="s">
        <v>85</v>
      </c>
      <c r="R1498" s="36"/>
      <c r="S1498" s="36"/>
      <c r="T1498" s="36"/>
      <c r="U1498" s="36"/>
      <c r="V1498" s="36"/>
      <c r="W1498" s="39" t="str">
        <f t="shared" si="796"/>
        <v>НФИмд</v>
      </c>
      <c r="X1498" s="36" t="s">
        <v>92</v>
      </c>
      <c r="Y1498" s="36"/>
      <c r="Z1498" s="36">
        <v>1</v>
      </c>
      <c r="AA1498" s="60">
        <f t="shared" si="797"/>
        <v>21</v>
      </c>
      <c r="AB1498" s="36">
        <v>13</v>
      </c>
      <c r="AC1498" s="36">
        <v>8</v>
      </c>
      <c r="AD1498" s="40">
        <f t="shared" si="789"/>
        <v>21</v>
      </c>
      <c r="AE1498" s="41">
        <f t="shared" si="790"/>
        <v>1</v>
      </c>
      <c r="AF1498" s="41">
        <f t="shared" si="791"/>
        <v>1</v>
      </c>
      <c r="AG1498" s="42" t="s">
        <v>93</v>
      </c>
      <c r="AH1498" s="37" t="s">
        <v>111</v>
      </c>
      <c r="AI1498" s="37" t="s">
        <v>82</v>
      </c>
      <c r="AJ1498" s="61" t="s">
        <v>379</v>
      </c>
      <c r="AK1498" s="37"/>
      <c r="AL1498" s="44">
        <f t="shared" si="798"/>
        <v>18</v>
      </c>
      <c r="AM1498" s="44">
        <f t="shared" si="799"/>
        <v>0</v>
      </c>
      <c r="AN1498" s="44">
        <f t="shared" si="800"/>
        <v>0</v>
      </c>
      <c r="AO1498" s="44">
        <f t="shared" si="801"/>
        <v>6.9300000000000006</v>
      </c>
      <c r="AP1498" s="44">
        <f t="shared" si="802"/>
        <v>0</v>
      </c>
      <c r="AQ1498" s="44">
        <f t="shared" si="803"/>
        <v>0</v>
      </c>
      <c r="AR1498" s="44">
        <f t="shared" si="804"/>
        <v>0.9</v>
      </c>
      <c r="AS1498" s="44">
        <f t="shared" si="805"/>
        <v>0</v>
      </c>
      <c r="AT1498" s="44">
        <f t="shared" si="806"/>
        <v>0</v>
      </c>
      <c r="AU1498" s="44">
        <f t="shared" si="807"/>
        <v>0</v>
      </c>
      <c r="AV1498" s="44">
        <f>IF(M1498="ПП",РПП*AA1498*(U1498/1.5),IF(M1498="ВП",ВПр*AA1498*(U1498/1.5),IF(M1498="РПА",РПА*AA1498*(U1498/1.5),IF(M1498="КПА",кпа*AA1498*(U1498/1.5),0))))</f>
        <v>0</v>
      </c>
      <c r="AW1498" s="44">
        <f t="shared" si="808"/>
        <v>0</v>
      </c>
      <c r="AX1498" s="44">
        <f t="shared" si="809"/>
        <v>0</v>
      </c>
      <c r="AY1498" s="44">
        <f t="shared" si="810"/>
        <v>0</v>
      </c>
      <c r="AZ1498" s="44">
        <f t="shared" si="811"/>
        <v>0</v>
      </c>
      <c r="BA1498" s="44">
        <f t="shared" si="822"/>
        <v>0</v>
      </c>
      <c r="BB1498" s="44">
        <f t="shared" si="812"/>
        <v>0</v>
      </c>
      <c r="BC1498" s="44">
        <f t="shared" si="813"/>
        <v>0</v>
      </c>
      <c r="BD1498" s="44">
        <f t="shared" si="814"/>
        <v>0</v>
      </c>
      <c r="BE1498" s="45">
        <f t="shared" si="815"/>
        <v>25.83</v>
      </c>
      <c r="BF1498" s="46"/>
      <c r="BG1498" s="47">
        <f t="shared" si="816"/>
        <v>18</v>
      </c>
      <c r="BH1498" s="47">
        <f t="shared" si="817"/>
        <v>0.5</v>
      </c>
      <c r="BI1498" s="47">
        <f t="shared" si="818"/>
        <v>7.830000000000001</v>
      </c>
      <c r="BJ1498" s="48">
        <f t="shared" si="819"/>
        <v>0</v>
      </c>
      <c r="BK1498" s="48">
        <f t="shared" si="820"/>
        <v>0</v>
      </c>
      <c r="BL1498" s="48">
        <f t="shared" si="821"/>
        <v>0</v>
      </c>
    </row>
    <row r="1499" spans="1:64" s="2" customFormat="1" ht="30" customHeight="1">
      <c r="A1499" s="29" t="str">
        <f t="shared" si="792"/>
        <v>Д</v>
      </c>
      <c r="B1499" s="29" t="str">
        <f t="shared" si="793"/>
        <v>М</v>
      </c>
      <c r="C1499" s="59" t="s">
        <v>286</v>
      </c>
      <c r="D1499" s="31" t="str">
        <f t="shared" si="794"/>
        <v>'02.04.02</v>
      </c>
      <c r="E1499" s="32" t="str">
        <f t="shared" si="795"/>
        <v>Управление инфокоммуникациями и интеллектуальные системы</v>
      </c>
      <c r="F1499" s="33" t="s">
        <v>74</v>
      </c>
      <c r="G1499" s="33" t="s">
        <v>129</v>
      </c>
      <c r="H1499" s="34" t="s">
        <v>317</v>
      </c>
      <c r="I1499" s="34" t="s">
        <v>130</v>
      </c>
      <c r="J1499" s="62" t="s">
        <v>387</v>
      </c>
      <c r="K1499" s="36">
        <v>1</v>
      </c>
      <c r="L1499" s="36">
        <v>18</v>
      </c>
      <c r="M1499" s="37" t="s">
        <v>84</v>
      </c>
      <c r="N1499" s="36"/>
      <c r="O1499" s="36"/>
      <c r="P1499" s="36">
        <v>1</v>
      </c>
      <c r="Q1499" s="37" t="s">
        <v>85</v>
      </c>
      <c r="R1499" s="36"/>
      <c r="S1499" s="36"/>
      <c r="T1499" s="36"/>
      <c r="U1499" s="36"/>
      <c r="V1499" s="36"/>
      <c r="W1499" s="39" t="str">
        <f t="shared" si="796"/>
        <v>НФИмд</v>
      </c>
      <c r="X1499" s="36" t="s">
        <v>92</v>
      </c>
      <c r="Y1499" s="36"/>
      <c r="Z1499" s="36">
        <v>1</v>
      </c>
      <c r="AA1499" s="60">
        <f t="shared" si="797"/>
        <v>21</v>
      </c>
      <c r="AB1499" s="49">
        <v>13</v>
      </c>
      <c r="AC1499" s="49">
        <v>8</v>
      </c>
      <c r="AD1499" s="40">
        <f t="shared" si="789"/>
        <v>12</v>
      </c>
      <c r="AE1499" s="41">
        <f t="shared" si="790"/>
        <v>1</v>
      </c>
      <c r="AF1499" s="41">
        <f t="shared" si="791"/>
        <v>1.75</v>
      </c>
      <c r="AG1499" s="42" t="s">
        <v>93</v>
      </c>
      <c r="AH1499" s="37" t="s">
        <v>111</v>
      </c>
      <c r="AI1499" s="37" t="s">
        <v>82</v>
      </c>
      <c r="AJ1499" s="61" t="s">
        <v>379</v>
      </c>
      <c r="AK1499" s="37"/>
      <c r="AL1499" s="44">
        <f t="shared" si="798"/>
        <v>0</v>
      </c>
      <c r="AM1499" s="44">
        <f t="shared" si="799"/>
        <v>18</v>
      </c>
      <c r="AN1499" s="44">
        <f t="shared" si="800"/>
        <v>0</v>
      </c>
      <c r="AO1499" s="44">
        <f t="shared" si="801"/>
        <v>6.9300000000000006</v>
      </c>
      <c r="AP1499" s="44">
        <f t="shared" si="802"/>
        <v>10.5</v>
      </c>
      <c r="AQ1499" s="44">
        <f t="shared" si="803"/>
        <v>1</v>
      </c>
      <c r="AR1499" s="44">
        <f t="shared" si="804"/>
        <v>0</v>
      </c>
      <c r="AS1499" s="44">
        <f t="shared" si="805"/>
        <v>0</v>
      </c>
      <c r="AT1499" s="44">
        <f t="shared" si="806"/>
        <v>0</v>
      </c>
      <c r="AU1499" s="44">
        <f t="shared" si="807"/>
        <v>0</v>
      </c>
      <c r="AV1499" s="44">
        <f>IF(M1499="ПП",РПП*AA1499*(U1499/1.5),IF(M1499="ВП",ВПр*AA1499*(U1499/1.5),IF(M1499="РПА",РПА*AA1499*(U1499/1.5),IF(M1499="КПА",кпа*AA1499*(U1499/1.5),0))))</f>
        <v>0</v>
      </c>
      <c r="AW1499" s="44">
        <f t="shared" si="808"/>
        <v>0</v>
      </c>
      <c r="AX1499" s="44">
        <f t="shared" si="809"/>
        <v>0</v>
      </c>
      <c r="AY1499" s="44">
        <f t="shared" si="810"/>
        <v>0</v>
      </c>
      <c r="AZ1499" s="44">
        <f t="shared" si="811"/>
        <v>0</v>
      </c>
      <c r="BA1499" s="44">
        <f t="shared" si="822"/>
        <v>0</v>
      </c>
      <c r="BB1499" s="44">
        <f t="shared" si="812"/>
        <v>0</v>
      </c>
      <c r="BC1499" s="44">
        <f t="shared" si="813"/>
        <v>0</v>
      </c>
      <c r="BD1499" s="44">
        <f t="shared" si="814"/>
        <v>0</v>
      </c>
      <c r="BE1499" s="45">
        <f t="shared" si="815"/>
        <v>36.43</v>
      </c>
      <c r="BF1499" s="46"/>
      <c r="BG1499" s="47">
        <f t="shared" si="816"/>
        <v>18</v>
      </c>
      <c r="BH1499" s="47">
        <f t="shared" si="817"/>
        <v>0.5</v>
      </c>
      <c r="BI1499" s="47">
        <f t="shared" si="818"/>
        <v>18.43</v>
      </c>
      <c r="BJ1499" s="48">
        <f t="shared" si="819"/>
        <v>0</v>
      </c>
      <c r="BK1499" s="48">
        <f t="shared" si="820"/>
        <v>0</v>
      </c>
      <c r="BL1499" s="48">
        <f t="shared" si="821"/>
        <v>0</v>
      </c>
    </row>
    <row r="1500" spans="1:64" s="2" customFormat="1" ht="30" customHeight="1">
      <c r="A1500" s="29" t="str">
        <f t="shared" si="792"/>
        <v>Д</v>
      </c>
      <c r="B1500" s="29" t="str">
        <f t="shared" si="793"/>
        <v>М</v>
      </c>
      <c r="C1500" s="59" t="s">
        <v>286</v>
      </c>
      <c r="D1500" s="31" t="str">
        <f t="shared" si="794"/>
        <v>'02.04.02</v>
      </c>
      <c r="E1500" s="32" t="str">
        <f t="shared" si="795"/>
        <v>Управление инфокоммуникациями и интеллектуальные системы</v>
      </c>
      <c r="F1500" s="33" t="s">
        <v>74</v>
      </c>
      <c r="G1500" s="33" t="s">
        <v>75</v>
      </c>
      <c r="H1500" s="34" t="s">
        <v>317</v>
      </c>
      <c r="I1500" s="34"/>
      <c r="J1500" s="35" t="s">
        <v>388</v>
      </c>
      <c r="K1500" s="36">
        <v>3</v>
      </c>
      <c r="L1500" s="36">
        <v>18</v>
      </c>
      <c r="M1500" s="37" t="s">
        <v>78</v>
      </c>
      <c r="N1500" s="36">
        <v>1</v>
      </c>
      <c r="O1500" s="36"/>
      <c r="P1500" s="36"/>
      <c r="Q1500" s="37" t="s">
        <v>91</v>
      </c>
      <c r="R1500" s="36"/>
      <c r="S1500" s="36"/>
      <c r="T1500" s="36"/>
      <c r="U1500" s="36"/>
      <c r="V1500" s="36"/>
      <c r="W1500" s="39" t="str">
        <f t="shared" si="796"/>
        <v>НФИмд</v>
      </c>
      <c r="X1500" s="36" t="s">
        <v>377</v>
      </c>
      <c r="Y1500" s="36">
        <v>4</v>
      </c>
      <c r="Z1500" s="36">
        <v>2</v>
      </c>
      <c r="AA1500" s="60">
        <f t="shared" si="797"/>
        <v>40</v>
      </c>
      <c r="AB1500" s="36">
        <v>24</v>
      </c>
      <c r="AC1500" s="36">
        <v>16</v>
      </c>
      <c r="AD1500" s="40">
        <f t="shared" si="789"/>
        <v>40</v>
      </c>
      <c r="AE1500" s="41">
        <f t="shared" si="790"/>
        <v>1</v>
      </c>
      <c r="AF1500" s="41">
        <f t="shared" si="791"/>
        <v>1</v>
      </c>
      <c r="AG1500" s="42" t="s">
        <v>93</v>
      </c>
      <c r="AH1500" s="37" t="s">
        <v>111</v>
      </c>
      <c r="AI1500" s="37" t="s">
        <v>82</v>
      </c>
      <c r="AJ1500" s="61" t="s">
        <v>371</v>
      </c>
      <c r="AK1500" s="37"/>
      <c r="AL1500" s="44">
        <f t="shared" si="798"/>
        <v>18</v>
      </c>
      <c r="AM1500" s="44">
        <f t="shared" si="799"/>
        <v>0</v>
      </c>
      <c r="AN1500" s="44">
        <f t="shared" si="800"/>
        <v>0</v>
      </c>
      <c r="AO1500" s="44">
        <f t="shared" si="801"/>
        <v>13.200000000000001</v>
      </c>
      <c r="AP1500" s="44">
        <f t="shared" si="802"/>
        <v>20</v>
      </c>
      <c r="AQ1500" s="44">
        <f t="shared" si="803"/>
        <v>2</v>
      </c>
      <c r="AR1500" s="44">
        <f t="shared" si="804"/>
        <v>1.8</v>
      </c>
      <c r="AS1500" s="44">
        <f t="shared" si="805"/>
        <v>0</v>
      </c>
      <c r="AT1500" s="44">
        <f t="shared" si="806"/>
        <v>0</v>
      </c>
      <c r="AU1500" s="44">
        <f t="shared" si="807"/>
        <v>0</v>
      </c>
      <c r="AV1500" s="44">
        <f>IF(M1500="ПП",РПП*AA1500*(U1500/1.5),IF(M1500="ВП",ВПр*AA1500*(U1500/1.5),IF(M1500="РПА",РПА*AA1500*(U1500/1.5),IF(M1500="КПА",кпа*AA1500*(U1500/1.5),0))))</f>
        <v>0</v>
      </c>
      <c r="AW1500" s="44">
        <f t="shared" si="808"/>
        <v>0</v>
      </c>
      <c r="AX1500" s="44">
        <f t="shared" si="809"/>
        <v>0</v>
      </c>
      <c r="AY1500" s="44">
        <f t="shared" si="810"/>
        <v>0</v>
      </c>
      <c r="AZ1500" s="44">
        <f t="shared" si="811"/>
        <v>0</v>
      </c>
      <c r="BA1500" s="44">
        <f t="shared" si="822"/>
        <v>0</v>
      </c>
      <c r="BB1500" s="44">
        <f t="shared" si="812"/>
        <v>0</v>
      </c>
      <c r="BC1500" s="44">
        <f t="shared" si="813"/>
        <v>0</v>
      </c>
      <c r="BD1500" s="44">
        <f t="shared" si="814"/>
        <v>0</v>
      </c>
      <c r="BE1500" s="45">
        <f t="shared" si="815"/>
        <v>55</v>
      </c>
      <c r="BF1500" s="46"/>
      <c r="BG1500" s="47">
        <f t="shared" si="816"/>
        <v>18</v>
      </c>
      <c r="BH1500" s="47">
        <f t="shared" si="817"/>
        <v>0.5</v>
      </c>
      <c r="BI1500" s="47">
        <f t="shared" si="818"/>
        <v>37</v>
      </c>
      <c r="BJ1500" s="48">
        <f t="shared" si="819"/>
        <v>0</v>
      </c>
      <c r="BK1500" s="48">
        <f t="shared" si="820"/>
        <v>0</v>
      </c>
      <c r="BL1500" s="48">
        <f t="shared" si="821"/>
        <v>0</v>
      </c>
    </row>
    <row r="1501" spans="1:64" s="2" customFormat="1" ht="30" customHeight="1">
      <c r="A1501" s="29" t="str">
        <f t="shared" si="792"/>
        <v>Д</v>
      </c>
      <c r="B1501" s="29" t="str">
        <f t="shared" si="793"/>
        <v>М</v>
      </c>
      <c r="C1501" s="59" t="s">
        <v>286</v>
      </c>
      <c r="D1501" s="31" t="str">
        <f t="shared" si="794"/>
        <v>'02.04.02</v>
      </c>
      <c r="E1501" s="32" t="str">
        <f t="shared" si="795"/>
        <v>Управление инфокоммуникациями и интеллектуальные системы</v>
      </c>
      <c r="F1501" s="33" t="s">
        <v>74</v>
      </c>
      <c r="G1501" s="33" t="s">
        <v>75</v>
      </c>
      <c r="H1501" s="34" t="s">
        <v>317</v>
      </c>
      <c r="I1501" s="34"/>
      <c r="J1501" s="35" t="s">
        <v>388</v>
      </c>
      <c r="K1501" s="36">
        <v>3</v>
      </c>
      <c r="L1501" s="36">
        <v>18</v>
      </c>
      <c r="M1501" s="37" t="s">
        <v>84</v>
      </c>
      <c r="N1501" s="36"/>
      <c r="O1501" s="36"/>
      <c r="P1501" s="36">
        <v>2</v>
      </c>
      <c r="Q1501" s="37"/>
      <c r="R1501" s="36"/>
      <c r="S1501" s="36"/>
      <c r="T1501" s="36"/>
      <c r="U1501" s="36"/>
      <c r="V1501" s="36"/>
      <c r="W1501" s="39" t="str">
        <f t="shared" si="796"/>
        <v>НФИмд</v>
      </c>
      <c r="X1501" s="36" t="s">
        <v>116</v>
      </c>
      <c r="Y1501" s="36"/>
      <c r="Z1501" s="36">
        <v>1</v>
      </c>
      <c r="AA1501" s="60">
        <f t="shared" si="797"/>
        <v>20</v>
      </c>
      <c r="AB1501" s="49">
        <v>12</v>
      </c>
      <c r="AC1501" s="49">
        <v>8</v>
      </c>
      <c r="AD1501" s="40">
        <f t="shared" si="789"/>
        <v>12</v>
      </c>
      <c r="AE1501" s="41">
        <f t="shared" si="790"/>
        <v>1</v>
      </c>
      <c r="AF1501" s="41">
        <f t="shared" si="791"/>
        <v>1.6666666666666667</v>
      </c>
      <c r="AG1501" s="42" t="s">
        <v>93</v>
      </c>
      <c r="AH1501" s="37" t="s">
        <v>111</v>
      </c>
      <c r="AI1501" s="37" t="s">
        <v>82</v>
      </c>
      <c r="AJ1501" s="61" t="s">
        <v>371</v>
      </c>
      <c r="AK1501" s="37"/>
      <c r="AL1501" s="44">
        <f t="shared" si="798"/>
        <v>0</v>
      </c>
      <c r="AM1501" s="44">
        <f t="shared" si="799"/>
        <v>36</v>
      </c>
      <c r="AN1501" s="44">
        <f t="shared" si="800"/>
        <v>0</v>
      </c>
      <c r="AO1501" s="44">
        <f t="shared" si="801"/>
        <v>0</v>
      </c>
      <c r="AP1501" s="44">
        <f t="shared" si="802"/>
        <v>0</v>
      </c>
      <c r="AQ1501" s="44">
        <f t="shared" si="803"/>
        <v>0</v>
      </c>
      <c r="AR1501" s="44">
        <f t="shared" si="804"/>
        <v>0</v>
      </c>
      <c r="AS1501" s="44">
        <f t="shared" si="805"/>
        <v>0</v>
      </c>
      <c r="AT1501" s="44">
        <f t="shared" si="806"/>
        <v>0</v>
      </c>
      <c r="AU1501" s="44">
        <f t="shared" si="807"/>
        <v>0</v>
      </c>
      <c r="AV1501" s="44">
        <f>IF(M1501="ПП",РПП*AA1501*(U1501/1.5),IF(M1501="ВП",ВПр*AA1501*(U1501/1.5),IF(M1501="РПА",РПА*AA1501*(U1501/1.5),IF(M1501="КПА",кпа*AA1501*(U1501/1.5),0))))</f>
        <v>0</v>
      </c>
      <c r="AW1501" s="44">
        <f t="shared" si="808"/>
        <v>0</v>
      </c>
      <c r="AX1501" s="44">
        <f t="shared" si="809"/>
        <v>0</v>
      </c>
      <c r="AY1501" s="44">
        <f t="shared" si="810"/>
        <v>0</v>
      </c>
      <c r="AZ1501" s="44">
        <f t="shared" si="811"/>
        <v>0</v>
      </c>
      <c r="BA1501" s="44">
        <f t="shared" si="822"/>
        <v>0</v>
      </c>
      <c r="BB1501" s="44">
        <f t="shared" si="812"/>
        <v>0</v>
      </c>
      <c r="BC1501" s="44">
        <f t="shared" si="813"/>
        <v>0</v>
      </c>
      <c r="BD1501" s="44">
        <f t="shared" si="814"/>
        <v>0</v>
      </c>
      <c r="BE1501" s="45">
        <f t="shared" si="815"/>
        <v>36</v>
      </c>
      <c r="BF1501" s="46"/>
      <c r="BG1501" s="47">
        <f t="shared" si="816"/>
        <v>36</v>
      </c>
      <c r="BH1501" s="47">
        <f t="shared" si="817"/>
        <v>1</v>
      </c>
      <c r="BI1501" s="47">
        <f t="shared" si="818"/>
        <v>0</v>
      </c>
      <c r="BJ1501" s="48">
        <f t="shared" si="819"/>
        <v>0</v>
      </c>
      <c r="BK1501" s="48">
        <f t="shared" si="820"/>
        <v>0</v>
      </c>
      <c r="BL1501" s="48">
        <f t="shared" si="821"/>
        <v>0</v>
      </c>
    </row>
    <row r="1502" spans="1:64" s="2" customFormat="1" ht="30" customHeight="1">
      <c r="A1502" s="29" t="str">
        <f t="shared" si="792"/>
        <v>Д</v>
      </c>
      <c r="B1502" s="29" t="str">
        <f t="shared" si="793"/>
        <v>М</v>
      </c>
      <c r="C1502" s="59" t="s">
        <v>286</v>
      </c>
      <c r="D1502" s="31" t="str">
        <f t="shared" si="794"/>
        <v>'02.04.02</v>
      </c>
      <c r="E1502" s="32" t="str">
        <f t="shared" si="795"/>
        <v>Управление инфокоммуникациями и интеллектуальные системы</v>
      </c>
      <c r="F1502" s="33" t="s">
        <v>74</v>
      </c>
      <c r="G1502" s="33" t="s">
        <v>75</v>
      </c>
      <c r="H1502" s="34" t="s">
        <v>317</v>
      </c>
      <c r="I1502" s="34"/>
      <c r="J1502" s="35" t="s">
        <v>388</v>
      </c>
      <c r="K1502" s="36">
        <v>3</v>
      </c>
      <c r="L1502" s="36">
        <v>18</v>
      </c>
      <c r="M1502" s="37" t="s">
        <v>84</v>
      </c>
      <c r="N1502" s="36"/>
      <c r="O1502" s="36"/>
      <c r="P1502" s="36">
        <v>2</v>
      </c>
      <c r="Q1502" s="37"/>
      <c r="R1502" s="36"/>
      <c r="S1502" s="36"/>
      <c r="T1502" s="36"/>
      <c r="U1502" s="36"/>
      <c r="V1502" s="36"/>
      <c r="W1502" s="39" t="str">
        <f t="shared" si="796"/>
        <v>НФИмд</v>
      </c>
      <c r="X1502" s="36" t="s">
        <v>133</v>
      </c>
      <c r="Y1502" s="36"/>
      <c r="Z1502" s="36">
        <v>1</v>
      </c>
      <c r="AA1502" s="60">
        <f t="shared" si="797"/>
        <v>20</v>
      </c>
      <c r="AB1502" s="49">
        <v>12</v>
      </c>
      <c r="AC1502" s="49">
        <v>8</v>
      </c>
      <c r="AD1502" s="40">
        <f t="shared" si="789"/>
        <v>12</v>
      </c>
      <c r="AE1502" s="41">
        <f t="shared" si="790"/>
        <v>1</v>
      </c>
      <c r="AF1502" s="41">
        <f t="shared" si="791"/>
        <v>1.6666666666666667</v>
      </c>
      <c r="AG1502" s="42" t="s">
        <v>93</v>
      </c>
      <c r="AH1502" s="37" t="s">
        <v>111</v>
      </c>
      <c r="AI1502" s="37" t="s">
        <v>82</v>
      </c>
      <c r="AJ1502" s="61" t="s">
        <v>371</v>
      </c>
      <c r="AK1502" s="37"/>
      <c r="AL1502" s="44">
        <f t="shared" si="798"/>
        <v>0</v>
      </c>
      <c r="AM1502" s="44">
        <f t="shared" si="799"/>
        <v>36</v>
      </c>
      <c r="AN1502" s="44">
        <f t="shared" si="800"/>
        <v>0</v>
      </c>
      <c r="AO1502" s="44">
        <f t="shared" si="801"/>
        <v>0</v>
      </c>
      <c r="AP1502" s="44">
        <f t="shared" si="802"/>
        <v>0</v>
      </c>
      <c r="AQ1502" s="44">
        <f t="shared" si="803"/>
        <v>0</v>
      </c>
      <c r="AR1502" s="44">
        <f t="shared" si="804"/>
        <v>0</v>
      </c>
      <c r="AS1502" s="44">
        <f t="shared" si="805"/>
        <v>0</v>
      </c>
      <c r="AT1502" s="44">
        <f t="shared" si="806"/>
        <v>0</v>
      </c>
      <c r="AU1502" s="44">
        <f t="shared" si="807"/>
        <v>0</v>
      </c>
      <c r="AV1502" s="44">
        <f>IF(M1502="ПП",РПП*AA1502*(U1502/1.5),IF(M1502="ВП",ВПр*AA1502*(U1502/1.5),IF(M1502="РПА",РПА*AA1502*(U1502/1.5),IF(M1502="КПА",кпа*AA1502*(U1502/1.5),0))))</f>
        <v>0</v>
      </c>
      <c r="AW1502" s="44">
        <f t="shared" si="808"/>
        <v>0</v>
      </c>
      <c r="AX1502" s="44">
        <f t="shared" si="809"/>
        <v>0</v>
      </c>
      <c r="AY1502" s="44">
        <f t="shared" si="810"/>
        <v>0</v>
      </c>
      <c r="AZ1502" s="44">
        <f t="shared" si="811"/>
        <v>0</v>
      </c>
      <c r="BA1502" s="44">
        <f t="shared" si="822"/>
        <v>0</v>
      </c>
      <c r="BB1502" s="44">
        <f t="shared" si="812"/>
        <v>0</v>
      </c>
      <c r="BC1502" s="44">
        <f t="shared" si="813"/>
        <v>0</v>
      </c>
      <c r="BD1502" s="44">
        <f t="shared" si="814"/>
        <v>0</v>
      </c>
      <c r="BE1502" s="45">
        <f t="shared" si="815"/>
        <v>36</v>
      </c>
      <c r="BF1502" s="46"/>
      <c r="BG1502" s="47">
        <f t="shared" si="816"/>
        <v>36</v>
      </c>
      <c r="BH1502" s="47">
        <f t="shared" si="817"/>
        <v>1</v>
      </c>
      <c r="BI1502" s="47">
        <f t="shared" si="818"/>
        <v>0</v>
      </c>
      <c r="BJ1502" s="48">
        <f t="shared" si="819"/>
        <v>0</v>
      </c>
      <c r="BK1502" s="48">
        <f t="shared" si="820"/>
        <v>0</v>
      </c>
      <c r="BL1502" s="48">
        <f t="shared" si="821"/>
        <v>0</v>
      </c>
    </row>
    <row r="1503" spans="1:64" s="2" customFormat="1" ht="30" customHeight="1">
      <c r="A1503" s="29" t="str">
        <f t="shared" si="792"/>
        <v>Д</v>
      </c>
      <c r="B1503" s="29" t="str">
        <f t="shared" si="793"/>
        <v>М</v>
      </c>
      <c r="C1503" s="59" t="s">
        <v>286</v>
      </c>
      <c r="D1503" s="31" t="str">
        <f t="shared" si="794"/>
        <v>'02.04.02</v>
      </c>
      <c r="E1503" s="32" t="str">
        <f t="shared" si="795"/>
        <v>Управление инфокоммуникациями и интеллектуальные системы</v>
      </c>
      <c r="F1503" s="33" t="s">
        <v>74</v>
      </c>
      <c r="G1503" s="33" t="s">
        <v>75</v>
      </c>
      <c r="H1503" s="34" t="s">
        <v>317</v>
      </c>
      <c r="I1503" s="34"/>
      <c r="J1503" s="35" t="s">
        <v>389</v>
      </c>
      <c r="K1503" s="36">
        <v>3</v>
      </c>
      <c r="L1503" s="36">
        <v>18</v>
      </c>
      <c r="M1503" s="37" t="s">
        <v>78</v>
      </c>
      <c r="N1503" s="36">
        <v>1</v>
      </c>
      <c r="O1503" s="36"/>
      <c r="P1503" s="36"/>
      <c r="Q1503" s="37"/>
      <c r="R1503" s="36"/>
      <c r="S1503" s="36"/>
      <c r="T1503" s="36"/>
      <c r="U1503" s="36"/>
      <c r="V1503" s="36"/>
      <c r="W1503" s="39" t="str">
        <f t="shared" si="796"/>
        <v>НФИмд</v>
      </c>
      <c r="X1503" s="36" t="s">
        <v>377</v>
      </c>
      <c r="Y1503" s="36">
        <v>4</v>
      </c>
      <c r="Z1503" s="36">
        <v>2</v>
      </c>
      <c r="AA1503" s="60">
        <f t="shared" si="797"/>
        <v>40</v>
      </c>
      <c r="AB1503" s="36">
        <v>24</v>
      </c>
      <c r="AC1503" s="36">
        <v>16</v>
      </c>
      <c r="AD1503" s="40">
        <f t="shared" si="789"/>
        <v>40</v>
      </c>
      <c r="AE1503" s="41">
        <f t="shared" si="790"/>
        <v>1</v>
      </c>
      <c r="AF1503" s="41">
        <f t="shared" si="791"/>
        <v>1</v>
      </c>
      <c r="AG1503" s="42" t="s">
        <v>93</v>
      </c>
      <c r="AH1503" s="37" t="s">
        <v>81</v>
      </c>
      <c r="AI1503" s="37" t="s">
        <v>82</v>
      </c>
      <c r="AJ1503" s="61" t="s">
        <v>335</v>
      </c>
      <c r="AK1503" s="37"/>
      <c r="AL1503" s="44">
        <f t="shared" si="798"/>
        <v>18</v>
      </c>
      <c r="AM1503" s="44">
        <f t="shared" si="799"/>
        <v>0</v>
      </c>
      <c r="AN1503" s="44">
        <f t="shared" si="800"/>
        <v>0</v>
      </c>
      <c r="AO1503" s="44">
        <f t="shared" si="801"/>
        <v>0</v>
      </c>
      <c r="AP1503" s="44">
        <f t="shared" si="802"/>
        <v>0</v>
      </c>
      <c r="AQ1503" s="44">
        <f t="shared" si="803"/>
        <v>0</v>
      </c>
      <c r="AR1503" s="44">
        <f t="shared" si="804"/>
        <v>1.8</v>
      </c>
      <c r="AS1503" s="44">
        <f t="shared" si="805"/>
        <v>0</v>
      </c>
      <c r="AT1503" s="44">
        <f t="shared" si="806"/>
        <v>0</v>
      </c>
      <c r="AU1503" s="44">
        <f t="shared" si="807"/>
        <v>0</v>
      </c>
      <c r="AV1503" s="44">
        <f>IF(M1503="ПП",РПП*AA1503*(U1503/1.5),IF(M1503="ВП",ВПр*AA1503*(U1503/1.5),IF(M1503="РПА",РПА*AA1503*(U1503/1.5),IF(M1503="КПА",кпа*AA1503*(U1503/1.5),0))))</f>
        <v>0</v>
      </c>
      <c r="AW1503" s="44">
        <f t="shared" si="808"/>
        <v>0</v>
      </c>
      <c r="AX1503" s="44">
        <f t="shared" si="809"/>
        <v>0</v>
      </c>
      <c r="AY1503" s="44">
        <f t="shared" si="810"/>
        <v>0</v>
      </c>
      <c r="AZ1503" s="44">
        <f t="shared" si="811"/>
        <v>0</v>
      </c>
      <c r="BA1503" s="44">
        <f t="shared" si="822"/>
        <v>0</v>
      </c>
      <c r="BB1503" s="44">
        <f t="shared" si="812"/>
        <v>0</v>
      </c>
      <c r="BC1503" s="44">
        <f t="shared" si="813"/>
        <v>0</v>
      </c>
      <c r="BD1503" s="44">
        <f t="shared" si="814"/>
        <v>0</v>
      </c>
      <c r="BE1503" s="45">
        <f t="shared" si="815"/>
        <v>19.8</v>
      </c>
      <c r="BF1503" s="46"/>
      <c r="BG1503" s="47">
        <f t="shared" si="816"/>
        <v>18</v>
      </c>
      <c r="BH1503" s="47">
        <f t="shared" si="817"/>
        <v>0.5</v>
      </c>
      <c r="BI1503" s="47">
        <f t="shared" si="818"/>
        <v>1.8</v>
      </c>
      <c r="BJ1503" s="48">
        <f t="shared" si="819"/>
        <v>0</v>
      </c>
      <c r="BK1503" s="48">
        <f t="shared" si="820"/>
        <v>0</v>
      </c>
      <c r="BL1503" s="48">
        <f t="shared" si="821"/>
        <v>0</v>
      </c>
    </row>
    <row r="1504" spans="1:64" s="2" customFormat="1" ht="30" customHeight="1">
      <c r="A1504" s="29" t="str">
        <f t="shared" si="792"/>
        <v>Д</v>
      </c>
      <c r="B1504" s="29" t="str">
        <f t="shared" si="793"/>
        <v>М</v>
      </c>
      <c r="C1504" s="59" t="s">
        <v>286</v>
      </c>
      <c r="D1504" s="31" t="str">
        <f t="shared" si="794"/>
        <v>'02.04.02</v>
      </c>
      <c r="E1504" s="32" t="str">
        <f t="shared" si="795"/>
        <v>Управление инфокоммуникациями и интеллектуальные системы</v>
      </c>
      <c r="F1504" s="33" t="s">
        <v>74</v>
      </c>
      <c r="G1504" s="33" t="s">
        <v>75</v>
      </c>
      <c r="H1504" s="34" t="s">
        <v>317</v>
      </c>
      <c r="I1504" s="34"/>
      <c r="J1504" s="35" t="s">
        <v>389</v>
      </c>
      <c r="K1504" s="36">
        <v>3</v>
      </c>
      <c r="L1504" s="36">
        <v>18</v>
      </c>
      <c r="M1504" s="37" t="s">
        <v>84</v>
      </c>
      <c r="N1504" s="36"/>
      <c r="O1504" s="36"/>
      <c r="P1504" s="36">
        <v>2</v>
      </c>
      <c r="Q1504" s="37" t="s">
        <v>85</v>
      </c>
      <c r="R1504" s="36"/>
      <c r="S1504" s="36"/>
      <c r="T1504" s="36"/>
      <c r="U1504" s="36"/>
      <c r="V1504" s="36"/>
      <c r="W1504" s="39" t="str">
        <f t="shared" si="796"/>
        <v>НФИмд</v>
      </c>
      <c r="X1504" s="36" t="s">
        <v>116</v>
      </c>
      <c r="Y1504" s="36"/>
      <c r="Z1504" s="36">
        <v>1</v>
      </c>
      <c r="AA1504" s="60">
        <f t="shared" si="797"/>
        <v>20</v>
      </c>
      <c r="AB1504" s="49">
        <v>12</v>
      </c>
      <c r="AC1504" s="49">
        <v>8</v>
      </c>
      <c r="AD1504" s="40">
        <f t="shared" si="789"/>
        <v>12</v>
      </c>
      <c r="AE1504" s="41">
        <f t="shared" si="790"/>
        <v>1</v>
      </c>
      <c r="AF1504" s="41">
        <f t="shared" si="791"/>
        <v>1.6666666666666667</v>
      </c>
      <c r="AG1504" s="42" t="s">
        <v>93</v>
      </c>
      <c r="AH1504" s="37" t="s">
        <v>81</v>
      </c>
      <c r="AI1504" s="37" t="s">
        <v>82</v>
      </c>
      <c r="AJ1504" s="61" t="s">
        <v>335</v>
      </c>
      <c r="AK1504" s="37"/>
      <c r="AL1504" s="44">
        <f t="shared" si="798"/>
        <v>0</v>
      </c>
      <c r="AM1504" s="44">
        <f t="shared" si="799"/>
        <v>36</v>
      </c>
      <c r="AN1504" s="44">
        <f t="shared" si="800"/>
        <v>0</v>
      </c>
      <c r="AO1504" s="44">
        <f t="shared" si="801"/>
        <v>6.6000000000000005</v>
      </c>
      <c r="AP1504" s="44">
        <f t="shared" si="802"/>
        <v>10</v>
      </c>
      <c r="AQ1504" s="44">
        <f t="shared" si="803"/>
        <v>1</v>
      </c>
      <c r="AR1504" s="44">
        <f t="shared" si="804"/>
        <v>0</v>
      </c>
      <c r="AS1504" s="44">
        <f t="shared" si="805"/>
        <v>0</v>
      </c>
      <c r="AT1504" s="44">
        <f t="shared" si="806"/>
        <v>0</v>
      </c>
      <c r="AU1504" s="44">
        <f t="shared" si="807"/>
        <v>0</v>
      </c>
      <c r="AV1504" s="44">
        <f>IF(M1504="ПП",РПП*AA1504*(U1504/1.5),IF(M1504="ВП",ВПр*AA1504*(U1504/1.5),IF(M1504="РПА",РПА*AA1504*(U1504/1.5),IF(M1504="КПА",кпа*AA1504*(U1504/1.5),0))))</f>
        <v>0</v>
      </c>
      <c r="AW1504" s="44">
        <f t="shared" si="808"/>
        <v>0</v>
      </c>
      <c r="AX1504" s="44">
        <f t="shared" si="809"/>
        <v>0</v>
      </c>
      <c r="AY1504" s="44">
        <f t="shared" si="810"/>
        <v>0</v>
      </c>
      <c r="AZ1504" s="44">
        <f t="shared" si="811"/>
        <v>0</v>
      </c>
      <c r="BA1504" s="44">
        <f t="shared" si="822"/>
        <v>0</v>
      </c>
      <c r="BB1504" s="44">
        <f t="shared" si="812"/>
        <v>0</v>
      </c>
      <c r="BC1504" s="44">
        <f t="shared" si="813"/>
        <v>0</v>
      </c>
      <c r="BD1504" s="44">
        <f t="shared" si="814"/>
        <v>0</v>
      </c>
      <c r="BE1504" s="45">
        <f t="shared" si="815"/>
        <v>53.6</v>
      </c>
      <c r="BF1504" s="46"/>
      <c r="BG1504" s="47">
        <f t="shared" si="816"/>
        <v>36</v>
      </c>
      <c r="BH1504" s="47">
        <f t="shared" si="817"/>
        <v>1</v>
      </c>
      <c r="BI1504" s="47">
        <f t="shared" si="818"/>
        <v>17.600000000000001</v>
      </c>
      <c r="BJ1504" s="48">
        <f t="shared" si="819"/>
        <v>0</v>
      </c>
      <c r="BK1504" s="48">
        <f t="shared" si="820"/>
        <v>0</v>
      </c>
      <c r="BL1504" s="48">
        <f t="shared" si="821"/>
        <v>0</v>
      </c>
    </row>
    <row r="1505" spans="1:64" s="2" customFormat="1" ht="30" customHeight="1">
      <c r="A1505" s="29" t="str">
        <f t="shared" si="792"/>
        <v>Д</v>
      </c>
      <c r="B1505" s="29" t="str">
        <f t="shared" si="793"/>
        <v>М</v>
      </c>
      <c r="C1505" s="59" t="s">
        <v>286</v>
      </c>
      <c r="D1505" s="31" t="str">
        <f t="shared" si="794"/>
        <v>'02.04.02</v>
      </c>
      <c r="E1505" s="32" t="str">
        <f t="shared" si="795"/>
        <v>Управление инфокоммуникациями и интеллектуальные системы</v>
      </c>
      <c r="F1505" s="33" t="s">
        <v>74</v>
      </c>
      <c r="G1505" s="33" t="s">
        <v>75</v>
      </c>
      <c r="H1505" s="34" t="s">
        <v>317</v>
      </c>
      <c r="I1505" s="34"/>
      <c r="J1505" s="35" t="s">
        <v>389</v>
      </c>
      <c r="K1505" s="36">
        <v>3</v>
      </c>
      <c r="L1505" s="36">
        <v>18</v>
      </c>
      <c r="M1505" s="37" t="s">
        <v>84</v>
      </c>
      <c r="N1505" s="36"/>
      <c r="O1505" s="36"/>
      <c r="P1505" s="36">
        <v>2</v>
      </c>
      <c r="Q1505" s="37" t="s">
        <v>85</v>
      </c>
      <c r="R1505" s="36"/>
      <c r="S1505" s="36"/>
      <c r="T1505" s="36"/>
      <c r="U1505" s="36"/>
      <c r="V1505" s="36"/>
      <c r="W1505" s="39" t="str">
        <f t="shared" si="796"/>
        <v>НФИмд</v>
      </c>
      <c r="X1505" s="36" t="s">
        <v>133</v>
      </c>
      <c r="Y1505" s="36"/>
      <c r="Z1505" s="36">
        <v>1</v>
      </c>
      <c r="AA1505" s="60">
        <f t="shared" si="797"/>
        <v>20</v>
      </c>
      <c r="AB1505" s="49">
        <v>12</v>
      </c>
      <c r="AC1505" s="49">
        <v>8</v>
      </c>
      <c r="AD1505" s="40">
        <f t="shared" si="789"/>
        <v>12</v>
      </c>
      <c r="AE1505" s="41">
        <f t="shared" si="790"/>
        <v>1</v>
      </c>
      <c r="AF1505" s="41">
        <f t="shared" si="791"/>
        <v>1.6666666666666667</v>
      </c>
      <c r="AG1505" s="42" t="s">
        <v>93</v>
      </c>
      <c r="AH1505" s="37" t="s">
        <v>81</v>
      </c>
      <c r="AI1505" s="37" t="s">
        <v>82</v>
      </c>
      <c r="AJ1505" s="61" t="s">
        <v>335</v>
      </c>
      <c r="AK1505" s="37"/>
      <c r="AL1505" s="44">
        <f t="shared" si="798"/>
        <v>0</v>
      </c>
      <c r="AM1505" s="44">
        <f t="shared" si="799"/>
        <v>36</v>
      </c>
      <c r="AN1505" s="44">
        <f t="shared" si="800"/>
        <v>0</v>
      </c>
      <c r="AO1505" s="44">
        <f t="shared" si="801"/>
        <v>6.6000000000000005</v>
      </c>
      <c r="AP1505" s="44">
        <f t="shared" si="802"/>
        <v>10</v>
      </c>
      <c r="AQ1505" s="44">
        <f t="shared" si="803"/>
        <v>1</v>
      </c>
      <c r="AR1505" s="44">
        <f t="shared" si="804"/>
        <v>0</v>
      </c>
      <c r="AS1505" s="44">
        <f t="shared" si="805"/>
        <v>0</v>
      </c>
      <c r="AT1505" s="44">
        <f t="shared" si="806"/>
        <v>0</v>
      </c>
      <c r="AU1505" s="44">
        <f t="shared" si="807"/>
        <v>0</v>
      </c>
      <c r="AV1505" s="44">
        <f>IF(M1505="ПП",РПП*AA1505*(U1505/1.5),IF(M1505="ВП",ВПр*AA1505*(U1505/1.5),IF(M1505="РПА",РПА*AA1505*(U1505/1.5),IF(M1505="КПА",кпа*AA1505*(U1505/1.5),0))))</f>
        <v>0</v>
      </c>
      <c r="AW1505" s="44">
        <f t="shared" si="808"/>
        <v>0</v>
      </c>
      <c r="AX1505" s="44">
        <f t="shared" si="809"/>
        <v>0</v>
      </c>
      <c r="AY1505" s="44">
        <f t="shared" si="810"/>
        <v>0</v>
      </c>
      <c r="AZ1505" s="44">
        <f t="shared" si="811"/>
        <v>0</v>
      </c>
      <c r="BA1505" s="44">
        <f t="shared" si="822"/>
        <v>0</v>
      </c>
      <c r="BB1505" s="44">
        <f t="shared" si="812"/>
        <v>0</v>
      </c>
      <c r="BC1505" s="44">
        <f t="shared" si="813"/>
        <v>0</v>
      </c>
      <c r="BD1505" s="44">
        <f t="shared" si="814"/>
        <v>0</v>
      </c>
      <c r="BE1505" s="45">
        <f t="shared" si="815"/>
        <v>53.6</v>
      </c>
      <c r="BF1505" s="46"/>
      <c r="BG1505" s="47">
        <f t="shared" si="816"/>
        <v>36</v>
      </c>
      <c r="BH1505" s="47">
        <f t="shared" si="817"/>
        <v>1</v>
      </c>
      <c r="BI1505" s="47">
        <f t="shared" si="818"/>
        <v>17.600000000000001</v>
      </c>
      <c r="BJ1505" s="48">
        <f t="shared" si="819"/>
        <v>0</v>
      </c>
      <c r="BK1505" s="48">
        <f t="shared" si="820"/>
        <v>0</v>
      </c>
      <c r="BL1505" s="48">
        <f t="shared" si="821"/>
        <v>0</v>
      </c>
    </row>
    <row r="1506" spans="1:64" s="2" customFormat="1" ht="30" customHeight="1">
      <c r="A1506" s="29" t="str">
        <f t="shared" si="792"/>
        <v>Д</v>
      </c>
      <c r="B1506" s="29" t="str">
        <f t="shared" si="793"/>
        <v>М</v>
      </c>
      <c r="C1506" s="59" t="s">
        <v>286</v>
      </c>
      <c r="D1506" s="31" t="str">
        <f t="shared" si="794"/>
        <v>'02.04.02</v>
      </c>
      <c r="E1506" s="32" t="str">
        <f t="shared" si="795"/>
        <v>Управление инфокоммуникациями и интеллектуальные системы</v>
      </c>
      <c r="F1506" s="33" t="s">
        <v>74</v>
      </c>
      <c r="G1506" s="33" t="s">
        <v>129</v>
      </c>
      <c r="H1506" s="34" t="s">
        <v>317</v>
      </c>
      <c r="I1506" s="34" t="s">
        <v>130</v>
      </c>
      <c r="J1506" s="62" t="s">
        <v>390</v>
      </c>
      <c r="K1506" s="36">
        <v>3</v>
      </c>
      <c r="L1506" s="36">
        <v>18</v>
      </c>
      <c r="M1506" s="37" t="s">
        <v>78</v>
      </c>
      <c r="N1506" s="36">
        <v>1</v>
      </c>
      <c r="O1506" s="36"/>
      <c r="P1506" s="36"/>
      <c r="Q1506" s="37" t="s">
        <v>91</v>
      </c>
      <c r="R1506" s="36"/>
      <c r="S1506" s="36"/>
      <c r="T1506" s="36"/>
      <c r="U1506" s="36"/>
      <c r="V1506" s="36"/>
      <c r="W1506" s="39" t="str">
        <f t="shared" si="796"/>
        <v>НФИмд</v>
      </c>
      <c r="X1506" s="36" t="s">
        <v>116</v>
      </c>
      <c r="Y1506" s="36"/>
      <c r="Z1506" s="36">
        <v>1</v>
      </c>
      <c r="AA1506" s="60">
        <f t="shared" si="797"/>
        <v>20</v>
      </c>
      <c r="AB1506" s="36">
        <v>12</v>
      </c>
      <c r="AC1506" s="36">
        <v>8</v>
      </c>
      <c r="AD1506" s="40">
        <f t="shared" si="789"/>
        <v>20</v>
      </c>
      <c r="AE1506" s="41">
        <f t="shared" si="790"/>
        <v>1</v>
      </c>
      <c r="AF1506" s="41">
        <f t="shared" si="791"/>
        <v>1</v>
      </c>
      <c r="AG1506" s="42" t="s">
        <v>93</v>
      </c>
      <c r="AH1506" s="37" t="s">
        <v>81</v>
      </c>
      <c r="AI1506" s="37" t="s">
        <v>82</v>
      </c>
      <c r="AJ1506" s="61" t="s">
        <v>350</v>
      </c>
      <c r="AK1506" s="37"/>
      <c r="AL1506" s="44">
        <f t="shared" si="798"/>
        <v>18</v>
      </c>
      <c r="AM1506" s="44">
        <f t="shared" si="799"/>
        <v>0</v>
      </c>
      <c r="AN1506" s="44">
        <f t="shared" si="800"/>
        <v>0</v>
      </c>
      <c r="AO1506" s="44">
        <f t="shared" si="801"/>
        <v>6.6000000000000005</v>
      </c>
      <c r="AP1506" s="44">
        <f t="shared" si="802"/>
        <v>10</v>
      </c>
      <c r="AQ1506" s="44">
        <f t="shared" si="803"/>
        <v>1</v>
      </c>
      <c r="AR1506" s="44">
        <f t="shared" si="804"/>
        <v>0.9</v>
      </c>
      <c r="AS1506" s="44">
        <f t="shared" si="805"/>
        <v>0</v>
      </c>
      <c r="AT1506" s="44">
        <f t="shared" si="806"/>
        <v>0</v>
      </c>
      <c r="AU1506" s="44">
        <f t="shared" si="807"/>
        <v>0</v>
      </c>
      <c r="AV1506" s="44">
        <f>IF(M1506="ПП",РПП*AA1506*(U1506/1.5),IF(M1506="ВП",ВПр*AA1506*(U1506/1.5),IF(M1506="РПА",РПА*AA1506*(U1506/1.5),IF(M1506="КПА",кпа*AA1506*(U1506/1.5),0))))</f>
        <v>0</v>
      </c>
      <c r="AW1506" s="44">
        <f t="shared" si="808"/>
        <v>0</v>
      </c>
      <c r="AX1506" s="44">
        <f t="shared" si="809"/>
        <v>0</v>
      </c>
      <c r="AY1506" s="44">
        <f t="shared" si="810"/>
        <v>0</v>
      </c>
      <c r="AZ1506" s="44">
        <f t="shared" si="811"/>
        <v>0</v>
      </c>
      <c r="BA1506" s="44">
        <f t="shared" si="822"/>
        <v>0</v>
      </c>
      <c r="BB1506" s="44">
        <f t="shared" si="812"/>
        <v>0</v>
      </c>
      <c r="BC1506" s="44">
        <f t="shared" si="813"/>
        <v>0</v>
      </c>
      <c r="BD1506" s="44">
        <f t="shared" si="814"/>
        <v>0</v>
      </c>
      <c r="BE1506" s="45">
        <f t="shared" si="815"/>
        <v>36.5</v>
      </c>
      <c r="BF1506" s="46"/>
      <c r="BG1506" s="47">
        <f t="shared" si="816"/>
        <v>18</v>
      </c>
      <c r="BH1506" s="47">
        <f t="shared" si="817"/>
        <v>0.5</v>
      </c>
      <c r="BI1506" s="47">
        <f t="shared" si="818"/>
        <v>18.5</v>
      </c>
      <c r="BJ1506" s="48">
        <f t="shared" si="819"/>
        <v>0</v>
      </c>
      <c r="BK1506" s="48">
        <f t="shared" si="820"/>
        <v>0</v>
      </c>
      <c r="BL1506" s="48">
        <f t="shared" si="821"/>
        <v>0</v>
      </c>
    </row>
    <row r="1507" spans="1:64" s="2" customFormat="1" ht="30" customHeight="1">
      <c r="A1507" s="29" t="str">
        <f t="shared" si="792"/>
        <v>Д</v>
      </c>
      <c r="B1507" s="29" t="str">
        <f t="shared" si="793"/>
        <v>М</v>
      </c>
      <c r="C1507" s="59" t="s">
        <v>286</v>
      </c>
      <c r="D1507" s="31" t="str">
        <f t="shared" si="794"/>
        <v>'02.04.02</v>
      </c>
      <c r="E1507" s="32" t="str">
        <f t="shared" si="795"/>
        <v>Управление инфокоммуникациями и интеллектуальные системы</v>
      </c>
      <c r="F1507" s="33" t="s">
        <v>74</v>
      </c>
      <c r="G1507" s="33" t="s">
        <v>129</v>
      </c>
      <c r="H1507" s="34" t="s">
        <v>317</v>
      </c>
      <c r="I1507" s="34" t="s">
        <v>130</v>
      </c>
      <c r="J1507" s="62" t="s">
        <v>390</v>
      </c>
      <c r="K1507" s="36">
        <v>3</v>
      </c>
      <c r="L1507" s="36">
        <v>18</v>
      </c>
      <c r="M1507" s="37" t="s">
        <v>84</v>
      </c>
      <c r="N1507" s="36"/>
      <c r="O1507" s="36"/>
      <c r="P1507" s="36">
        <v>2</v>
      </c>
      <c r="Q1507" s="37"/>
      <c r="R1507" s="36"/>
      <c r="S1507" s="36"/>
      <c r="T1507" s="36"/>
      <c r="U1507" s="36"/>
      <c r="V1507" s="36"/>
      <c r="W1507" s="39" t="str">
        <f t="shared" si="796"/>
        <v>НФИмд</v>
      </c>
      <c r="X1507" s="36" t="s">
        <v>116</v>
      </c>
      <c r="Y1507" s="36"/>
      <c r="Z1507" s="36">
        <v>1</v>
      </c>
      <c r="AA1507" s="60">
        <f t="shared" si="797"/>
        <v>20</v>
      </c>
      <c r="AB1507" s="49">
        <v>12</v>
      </c>
      <c r="AC1507" s="49">
        <v>8</v>
      </c>
      <c r="AD1507" s="40">
        <f t="shared" si="789"/>
        <v>12</v>
      </c>
      <c r="AE1507" s="41">
        <f t="shared" si="790"/>
        <v>1</v>
      </c>
      <c r="AF1507" s="41">
        <f t="shared" si="791"/>
        <v>1.6666666666666667</v>
      </c>
      <c r="AG1507" s="42" t="s">
        <v>93</v>
      </c>
      <c r="AH1507" s="37" t="s">
        <v>81</v>
      </c>
      <c r="AI1507" s="37" t="s">
        <v>82</v>
      </c>
      <c r="AJ1507" s="61" t="s">
        <v>350</v>
      </c>
      <c r="AK1507" s="37"/>
      <c r="AL1507" s="44">
        <f t="shared" si="798"/>
        <v>0</v>
      </c>
      <c r="AM1507" s="44">
        <f t="shared" si="799"/>
        <v>36</v>
      </c>
      <c r="AN1507" s="44">
        <f t="shared" si="800"/>
        <v>0</v>
      </c>
      <c r="AO1507" s="44">
        <f t="shared" si="801"/>
        <v>0</v>
      </c>
      <c r="AP1507" s="44">
        <f t="shared" si="802"/>
        <v>0</v>
      </c>
      <c r="AQ1507" s="44">
        <f t="shared" si="803"/>
        <v>0</v>
      </c>
      <c r="AR1507" s="44">
        <f t="shared" si="804"/>
        <v>0</v>
      </c>
      <c r="AS1507" s="44">
        <f t="shared" si="805"/>
        <v>0</v>
      </c>
      <c r="AT1507" s="44">
        <f t="shared" si="806"/>
        <v>0</v>
      </c>
      <c r="AU1507" s="44">
        <f t="shared" si="807"/>
        <v>0</v>
      </c>
      <c r="AV1507" s="44">
        <f>IF(M1507="ПП",РПП*AA1507*(U1507/1.5),IF(M1507="ВП",ВПр*AA1507*(U1507/1.5),IF(M1507="РПА",РПА*AA1507*(U1507/1.5),IF(M1507="КПА",кпа*AA1507*(U1507/1.5),0))))</f>
        <v>0</v>
      </c>
      <c r="AW1507" s="44">
        <f t="shared" si="808"/>
        <v>0</v>
      </c>
      <c r="AX1507" s="44">
        <f t="shared" si="809"/>
        <v>0</v>
      </c>
      <c r="AY1507" s="44">
        <f t="shared" si="810"/>
        <v>0</v>
      </c>
      <c r="AZ1507" s="44">
        <f t="shared" si="811"/>
        <v>0</v>
      </c>
      <c r="BA1507" s="44">
        <f t="shared" si="822"/>
        <v>0</v>
      </c>
      <c r="BB1507" s="44">
        <f t="shared" si="812"/>
        <v>0</v>
      </c>
      <c r="BC1507" s="44">
        <f t="shared" si="813"/>
        <v>0</v>
      </c>
      <c r="BD1507" s="44">
        <f t="shared" si="814"/>
        <v>0</v>
      </c>
      <c r="BE1507" s="45">
        <f t="shared" si="815"/>
        <v>36</v>
      </c>
      <c r="BF1507" s="46"/>
      <c r="BG1507" s="47">
        <f t="shared" si="816"/>
        <v>36</v>
      </c>
      <c r="BH1507" s="47">
        <f t="shared" si="817"/>
        <v>1</v>
      </c>
      <c r="BI1507" s="47">
        <f t="shared" si="818"/>
        <v>0</v>
      </c>
      <c r="BJ1507" s="48">
        <f t="shared" si="819"/>
        <v>0</v>
      </c>
      <c r="BK1507" s="48">
        <f t="shared" si="820"/>
        <v>0</v>
      </c>
      <c r="BL1507" s="48">
        <f t="shared" si="821"/>
        <v>0</v>
      </c>
    </row>
    <row r="1508" spans="1:64" s="2" customFormat="1" ht="30" customHeight="1">
      <c r="A1508" s="29" t="str">
        <f t="shared" si="792"/>
        <v>Д</v>
      </c>
      <c r="B1508" s="29" t="str">
        <f t="shared" si="793"/>
        <v>М</v>
      </c>
      <c r="C1508" s="59" t="s">
        <v>286</v>
      </c>
      <c r="D1508" s="31" t="str">
        <f t="shared" si="794"/>
        <v>'02.04.02</v>
      </c>
      <c r="E1508" s="32" t="str">
        <f t="shared" si="795"/>
        <v>Управление инфокоммуникациями и интеллектуальные системы</v>
      </c>
      <c r="F1508" s="33" t="s">
        <v>74</v>
      </c>
      <c r="G1508" s="33" t="s">
        <v>75</v>
      </c>
      <c r="H1508" s="34" t="s">
        <v>317</v>
      </c>
      <c r="I1508" s="34"/>
      <c r="J1508" s="35" t="s">
        <v>391</v>
      </c>
      <c r="K1508" s="36">
        <v>2</v>
      </c>
      <c r="L1508" s="36">
        <v>18</v>
      </c>
      <c r="M1508" s="37" t="s">
        <v>78</v>
      </c>
      <c r="N1508" s="36">
        <v>1</v>
      </c>
      <c r="O1508" s="36"/>
      <c r="P1508" s="36"/>
      <c r="Q1508" s="37" t="s">
        <v>91</v>
      </c>
      <c r="R1508" s="36"/>
      <c r="S1508" s="36"/>
      <c r="T1508" s="36"/>
      <c r="U1508" s="36"/>
      <c r="V1508" s="36"/>
      <c r="W1508" s="39" t="str">
        <f t="shared" si="796"/>
        <v>НФИмд</v>
      </c>
      <c r="X1508" s="36" t="s">
        <v>375</v>
      </c>
      <c r="Y1508" s="36">
        <v>4</v>
      </c>
      <c r="Z1508" s="36">
        <v>2</v>
      </c>
      <c r="AA1508" s="60">
        <f t="shared" si="797"/>
        <v>42</v>
      </c>
      <c r="AB1508" s="36">
        <v>26</v>
      </c>
      <c r="AC1508" s="36">
        <v>16</v>
      </c>
      <c r="AD1508" s="40">
        <f t="shared" si="789"/>
        <v>42</v>
      </c>
      <c r="AE1508" s="41">
        <f t="shared" si="790"/>
        <v>1</v>
      </c>
      <c r="AF1508" s="41">
        <f t="shared" si="791"/>
        <v>1</v>
      </c>
      <c r="AG1508" s="42" t="s">
        <v>93</v>
      </c>
      <c r="AH1508" s="37" t="s">
        <v>81</v>
      </c>
      <c r="AI1508" s="37" t="s">
        <v>94</v>
      </c>
      <c r="AJ1508" s="61" t="s">
        <v>327</v>
      </c>
      <c r="AK1508" s="37"/>
      <c r="AL1508" s="44">
        <f t="shared" si="798"/>
        <v>18</v>
      </c>
      <c r="AM1508" s="44">
        <f t="shared" si="799"/>
        <v>0</v>
      </c>
      <c r="AN1508" s="44">
        <f t="shared" si="800"/>
        <v>0</v>
      </c>
      <c r="AO1508" s="44">
        <f t="shared" si="801"/>
        <v>13.860000000000001</v>
      </c>
      <c r="AP1508" s="44">
        <f t="shared" si="802"/>
        <v>21</v>
      </c>
      <c r="AQ1508" s="44">
        <f t="shared" si="803"/>
        <v>2</v>
      </c>
      <c r="AR1508" s="44">
        <f t="shared" si="804"/>
        <v>1.8</v>
      </c>
      <c r="AS1508" s="44">
        <f t="shared" si="805"/>
        <v>0</v>
      </c>
      <c r="AT1508" s="44">
        <f t="shared" si="806"/>
        <v>0</v>
      </c>
      <c r="AU1508" s="44">
        <f t="shared" si="807"/>
        <v>0</v>
      </c>
      <c r="AV1508" s="44">
        <f>IF(M1508="ПП",РПП*AA1508*(U1508/1.5),IF(M1508="ВП",ВПр*AA1508*(U1508/1.5),IF(M1508="РПА",РПА*AA1508*(U1508/1.5),IF(M1508="КПА",кпа*AA1508*(U1508/1.5),0))))</f>
        <v>0</v>
      </c>
      <c r="AW1508" s="44">
        <f t="shared" si="808"/>
        <v>0</v>
      </c>
      <c r="AX1508" s="44">
        <f t="shared" si="809"/>
        <v>0</v>
      </c>
      <c r="AY1508" s="44">
        <f t="shared" si="810"/>
        <v>0</v>
      </c>
      <c r="AZ1508" s="44">
        <f t="shared" si="811"/>
        <v>0</v>
      </c>
      <c r="BA1508" s="44">
        <f t="shared" si="822"/>
        <v>0</v>
      </c>
      <c r="BB1508" s="44">
        <f t="shared" si="812"/>
        <v>0</v>
      </c>
      <c r="BC1508" s="44">
        <f t="shared" si="813"/>
        <v>0</v>
      </c>
      <c r="BD1508" s="44">
        <f t="shared" si="814"/>
        <v>0</v>
      </c>
      <c r="BE1508" s="45">
        <f t="shared" si="815"/>
        <v>56.66</v>
      </c>
      <c r="BF1508" s="46"/>
      <c r="BG1508" s="47">
        <f t="shared" si="816"/>
        <v>0</v>
      </c>
      <c r="BH1508" s="47">
        <f t="shared" si="817"/>
        <v>0</v>
      </c>
      <c r="BI1508" s="47">
        <f t="shared" si="818"/>
        <v>0</v>
      </c>
      <c r="BJ1508" s="48">
        <f t="shared" si="819"/>
        <v>18</v>
      </c>
      <c r="BK1508" s="48">
        <f t="shared" si="820"/>
        <v>0.5</v>
      </c>
      <c r="BL1508" s="48">
        <f t="shared" si="821"/>
        <v>38.659999999999997</v>
      </c>
    </row>
    <row r="1509" spans="1:64" s="2" customFormat="1" ht="30" customHeight="1">
      <c r="A1509" s="29" t="str">
        <f t="shared" si="792"/>
        <v>Д</v>
      </c>
      <c r="B1509" s="29" t="str">
        <f t="shared" si="793"/>
        <v>М</v>
      </c>
      <c r="C1509" s="59" t="s">
        <v>286</v>
      </c>
      <c r="D1509" s="31" t="str">
        <f t="shared" si="794"/>
        <v>'02.04.02</v>
      </c>
      <c r="E1509" s="32" t="str">
        <f t="shared" si="795"/>
        <v>Управление инфокоммуникациями и интеллектуальные системы</v>
      </c>
      <c r="F1509" s="33" t="s">
        <v>74</v>
      </c>
      <c r="G1509" s="33" t="s">
        <v>75</v>
      </c>
      <c r="H1509" s="34" t="s">
        <v>317</v>
      </c>
      <c r="I1509" s="34"/>
      <c r="J1509" s="35" t="s">
        <v>391</v>
      </c>
      <c r="K1509" s="36">
        <v>2</v>
      </c>
      <c r="L1509" s="36">
        <v>18</v>
      </c>
      <c r="M1509" s="37" t="s">
        <v>84</v>
      </c>
      <c r="N1509" s="36"/>
      <c r="O1509" s="36"/>
      <c r="P1509" s="36">
        <v>2</v>
      </c>
      <c r="Q1509" s="37"/>
      <c r="R1509" s="36"/>
      <c r="S1509" s="36"/>
      <c r="T1509" s="36"/>
      <c r="U1509" s="36"/>
      <c r="V1509" s="36"/>
      <c r="W1509" s="39" t="str">
        <f t="shared" si="796"/>
        <v>НФИмд</v>
      </c>
      <c r="X1509" s="36" t="s">
        <v>92</v>
      </c>
      <c r="Y1509" s="36"/>
      <c r="Z1509" s="36">
        <v>1</v>
      </c>
      <c r="AA1509" s="60">
        <f t="shared" si="797"/>
        <v>21</v>
      </c>
      <c r="AB1509" s="49">
        <v>13</v>
      </c>
      <c r="AC1509" s="49">
        <v>8</v>
      </c>
      <c r="AD1509" s="40">
        <f t="shared" si="789"/>
        <v>12</v>
      </c>
      <c r="AE1509" s="41">
        <f t="shared" si="790"/>
        <v>1</v>
      </c>
      <c r="AF1509" s="41">
        <f t="shared" si="791"/>
        <v>1.75</v>
      </c>
      <c r="AG1509" s="42" t="s">
        <v>93</v>
      </c>
      <c r="AH1509" s="37" t="s">
        <v>81</v>
      </c>
      <c r="AI1509" s="37" t="s">
        <v>94</v>
      </c>
      <c r="AJ1509" s="61" t="s">
        <v>327</v>
      </c>
      <c r="AK1509" s="37"/>
      <c r="AL1509" s="44">
        <f t="shared" si="798"/>
        <v>0</v>
      </c>
      <c r="AM1509" s="44">
        <f t="shared" si="799"/>
        <v>36</v>
      </c>
      <c r="AN1509" s="44">
        <f t="shared" si="800"/>
        <v>0</v>
      </c>
      <c r="AO1509" s="44">
        <f t="shared" si="801"/>
        <v>0</v>
      </c>
      <c r="AP1509" s="44">
        <f t="shared" si="802"/>
        <v>0</v>
      </c>
      <c r="AQ1509" s="44">
        <f t="shared" si="803"/>
        <v>0</v>
      </c>
      <c r="AR1509" s="44">
        <f t="shared" si="804"/>
        <v>0</v>
      </c>
      <c r="AS1509" s="44">
        <f t="shared" si="805"/>
        <v>0</v>
      </c>
      <c r="AT1509" s="44">
        <f t="shared" si="806"/>
        <v>0</v>
      </c>
      <c r="AU1509" s="44">
        <f t="shared" si="807"/>
        <v>0</v>
      </c>
      <c r="AV1509" s="44">
        <f>IF(M1509="ПП",РПП*AA1509*(U1509/1.5),IF(M1509="ВП",ВПр*AA1509*(U1509/1.5),IF(M1509="РПА",РПА*AA1509*(U1509/1.5),IF(M1509="КПА",кпа*AA1509*(U1509/1.5),0))))</f>
        <v>0</v>
      </c>
      <c r="AW1509" s="44">
        <f t="shared" si="808"/>
        <v>0</v>
      </c>
      <c r="AX1509" s="44">
        <f t="shared" si="809"/>
        <v>0</v>
      </c>
      <c r="AY1509" s="44">
        <f t="shared" si="810"/>
        <v>0</v>
      </c>
      <c r="AZ1509" s="44">
        <f t="shared" si="811"/>
        <v>0</v>
      </c>
      <c r="BA1509" s="44">
        <f t="shared" si="822"/>
        <v>0</v>
      </c>
      <c r="BB1509" s="44">
        <f t="shared" si="812"/>
        <v>0</v>
      </c>
      <c r="BC1509" s="44">
        <f t="shared" si="813"/>
        <v>0</v>
      </c>
      <c r="BD1509" s="44">
        <f t="shared" si="814"/>
        <v>0</v>
      </c>
      <c r="BE1509" s="45">
        <f t="shared" si="815"/>
        <v>36</v>
      </c>
      <c r="BF1509" s="46"/>
      <c r="BG1509" s="47">
        <f t="shared" si="816"/>
        <v>0</v>
      </c>
      <c r="BH1509" s="47">
        <f t="shared" si="817"/>
        <v>0</v>
      </c>
      <c r="BI1509" s="47">
        <f t="shared" si="818"/>
        <v>0</v>
      </c>
      <c r="BJ1509" s="48">
        <f t="shared" si="819"/>
        <v>36</v>
      </c>
      <c r="BK1509" s="48">
        <f t="shared" si="820"/>
        <v>1</v>
      </c>
      <c r="BL1509" s="48">
        <f t="shared" si="821"/>
        <v>0</v>
      </c>
    </row>
    <row r="1510" spans="1:64" s="2" customFormat="1" ht="30" customHeight="1">
      <c r="A1510" s="29" t="str">
        <f t="shared" si="792"/>
        <v>Д</v>
      </c>
      <c r="B1510" s="29" t="str">
        <f t="shared" si="793"/>
        <v>М</v>
      </c>
      <c r="C1510" s="59" t="s">
        <v>286</v>
      </c>
      <c r="D1510" s="31" t="str">
        <f t="shared" si="794"/>
        <v>'02.04.02</v>
      </c>
      <c r="E1510" s="32" t="str">
        <f t="shared" si="795"/>
        <v>Управление инфокоммуникациями и интеллектуальные системы</v>
      </c>
      <c r="F1510" s="33" t="s">
        <v>74</v>
      </c>
      <c r="G1510" s="33" t="s">
        <v>75</v>
      </c>
      <c r="H1510" s="34" t="s">
        <v>317</v>
      </c>
      <c r="I1510" s="34"/>
      <c r="J1510" s="35" t="s">
        <v>391</v>
      </c>
      <c r="K1510" s="36">
        <v>2</v>
      </c>
      <c r="L1510" s="36">
        <v>18</v>
      </c>
      <c r="M1510" s="37" t="s">
        <v>84</v>
      </c>
      <c r="N1510" s="36"/>
      <c r="O1510" s="36"/>
      <c r="P1510" s="36">
        <v>2</v>
      </c>
      <c r="Q1510" s="37"/>
      <c r="R1510" s="36"/>
      <c r="S1510" s="36"/>
      <c r="T1510" s="36"/>
      <c r="U1510" s="36"/>
      <c r="V1510" s="36"/>
      <c r="W1510" s="39" t="str">
        <f t="shared" si="796"/>
        <v>НФИмд</v>
      </c>
      <c r="X1510" s="36" t="s">
        <v>127</v>
      </c>
      <c r="Y1510" s="36"/>
      <c r="Z1510" s="36">
        <v>1</v>
      </c>
      <c r="AA1510" s="60">
        <f t="shared" si="797"/>
        <v>21</v>
      </c>
      <c r="AB1510" s="49">
        <v>13</v>
      </c>
      <c r="AC1510" s="49">
        <v>8</v>
      </c>
      <c r="AD1510" s="40">
        <f t="shared" si="789"/>
        <v>12</v>
      </c>
      <c r="AE1510" s="41">
        <f t="shared" si="790"/>
        <v>1</v>
      </c>
      <c r="AF1510" s="41">
        <f t="shared" si="791"/>
        <v>1.75</v>
      </c>
      <c r="AG1510" s="42" t="s">
        <v>93</v>
      </c>
      <c r="AH1510" s="37" t="s">
        <v>81</v>
      </c>
      <c r="AI1510" s="37" t="s">
        <v>94</v>
      </c>
      <c r="AJ1510" s="61" t="s">
        <v>327</v>
      </c>
      <c r="AK1510" s="37"/>
      <c r="AL1510" s="44">
        <f t="shared" si="798"/>
        <v>0</v>
      </c>
      <c r="AM1510" s="44">
        <f t="shared" si="799"/>
        <v>36</v>
      </c>
      <c r="AN1510" s="44">
        <f t="shared" si="800"/>
        <v>0</v>
      </c>
      <c r="AO1510" s="44">
        <f t="shared" si="801"/>
        <v>0</v>
      </c>
      <c r="AP1510" s="44">
        <f t="shared" si="802"/>
        <v>0</v>
      </c>
      <c r="AQ1510" s="44">
        <f t="shared" si="803"/>
        <v>0</v>
      </c>
      <c r="AR1510" s="44">
        <f t="shared" si="804"/>
        <v>0</v>
      </c>
      <c r="AS1510" s="44">
        <f t="shared" si="805"/>
        <v>0</v>
      </c>
      <c r="AT1510" s="44">
        <f t="shared" si="806"/>
        <v>0</v>
      </c>
      <c r="AU1510" s="44">
        <f t="shared" si="807"/>
        <v>0</v>
      </c>
      <c r="AV1510" s="44">
        <f>IF(M1510="ПП",РПП*AA1510*(U1510/1.5),IF(M1510="ВП",ВПр*AA1510*(U1510/1.5),IF(M1510="РПА",РПА*AA1510*(U1510/1.5),IF(M1510="КПА",кпа*AA1510*(U1510/1.5),0))))</f>
        <v>0</v>
      </c>
      <c r="AW1510" s="44">
        <f t="shared" si="808"/>
        <v>0</v>
      </c>
      <c r="AX1510" s="44">
        <f t="shared" si="809"/>
        <v>0</v>
      </c>
      <c r="AY1510" s="44">
        <f t="shared" si="810"/>
        <v>0</v>
      </c>
      <c r="AZ1510" s="44">
        <f t="shared" si="811"/>
        <v>0</v>
      </c>
      <c r="BA1510" s="44">
        <f t="shared" si="822"/>
        <v>0</v>
      </c>
      <c r="BB1510" s="44">
        <f t="shared" si="812"/>
        <v>0</v>
      </c>
      <c r="BC1510" s="44">
        <f t="shared" si="813"/>
        <v>0</v>
      </c>
      <c r="BD1510" s="44">
        <f t="shared" si="814"/>
        <v>0</v>
      </c>
      <c r="BE1510" s="45">
        <f t="shared" si="815"/>
        <v>36</v>
      </c>
      <c r="BF1510" s="46"/>
      <c r="BG1510" s="47">
        <f t="shared" si="816"/>
        <v>0</v>
      </c>
      <c r="BH1510" s="47">
        <f t="shared" si="817"/>
        <v>0</v>
      </c>
      <c r="BI1510" s="47">
        <f t="shared" si="818"/>
        <v>0</v>
      </c>
      <c r="BJ1510" s="48">
        <f t="shared" si="819"/>
        <v>36</v>
      </c>
      <c r="BK1510" s="48">
        <f t="shared" si="820"/>
        <v>1</v>
      </c>
      <c r="BL1510" s="48">
        <f t="shared" si="821"/>
        <v>0</v>
      </c>
    </row>
    <row r="1511" spans="1:64" s="2" customFormat="1" ht="30" customHeight="1">
      <c r="A1511" s="29" t="str">
        <f t="shared" si="792"/>
        <v>Д</v>
      </c>
      <c r="B1511" s="29" t="str">
        <f t="shared" si="793"/>
        <v>М</v>
      </c>
      <c r="C1511" s="59" t="s">
        <v>286</v>
      </c>
      <c r="D1511" s="31" t="str">
        <f t="shared" si="794"/>
        <v>'02.04.02</v>
      </c>
      <c r="E1511" s="32" t="str">
        <f t="shared" si="795"/>
        <v>Управление инфокоммуникациями и интеллектуальные системы</v>
      </c>
      <c r="F1511" s="33" t="s">
        <v>74</v>
      </c>
      <c r="G1511" s="33" t="s">
        <v>75</v>
      </c>
      <c r="H1511" s="34" t="s">
        <v>317</v>
      </c>
      <c r="I1511" s="34"/>
      <c r="J1511" s="35" t="s">
        <v>392</v>
      </c>
      <c r="K1511" s="36">
        <v>2</v>
      </c>
      <c r="L1511" s="36">
        <v>18</v>
      </c>
      <c r="M1511" s="37" t="s">
        <v>78</v>
      </c>
      <c r="N1511" s="36">
        <v>1</v>
      </c>
      <c r="O1511" s="36"/>
      <c r="P1511" s="36"/>
      <c r="Q1511" s="37"/>
      <c r="R1511" s="36"/>
      <c r="S1511" s="36"/>
      <c r="T1511" s="36"/>
      <c r="U1511" s="36"/>
      <c r="V1511" s="36"/>
      <c r="W1511" s="39" t="str">
        <f t="shared" si="796"/>
        <v>НФИмд</v>
      </c>
      <c r="X1511" s="36" t="s">
        <v>375</v>
      </c>
      <c r="Y1511" s="36">
        <v>4</v>
      </c>
      <c r="Z1511" s="36">
        <v>2</v>
      </c>
      <c r="AA1511" s="60">
        <f t="shared" si="797"/>
        <v>42</v>
      </c>
      <c r="AB1511" s="36">
        <v>26</v>
      </c>
      <c r="AC1511" s="36">
        <v>16</v>
      </c>
      <c r="AD1511" s="40">
        <f t="shared" si="789"/>
        <v>42</v>
      </c>
      <c r="AE1511" s="41">
        <f t="shared" si="790"/>
        <v>1</v>
      </c>
      <c r="AF1511" s="41">
        <f t="shared" si="791"/>
        <v>1</v>
      </c>
      <c r="AG1511" s="42" t="s">
        <v>93</v>
      </c>
      <c r="AH1511" s="37" t="s">
        <v>81</v>
      </c>
      <c r="AI1511" s="37" t="s">
        <v>94</v>
      </c>
      <c r="AJ1511" s="61" t="s">
        <v>358</v>
      </c>
      <c r="AK1511" s="37"/>
      <c r="AL1511" s="44">
        <f t="shared" si="798"/>
        <v>18</v>
      </c>
      <c r="AM1511" s="44">
        <f t="shared" si="799"/>
        <v>0</v>
      </c>
      <c r="AN1511" s="44">
        <f t="shared" si="800"/>
        <v>0</v>
      </c>
      <c r="AO1511" s="44">
        <f t="shared" si="801"/>
        <v>0</v>
      </c>
      <c r="AP1511" s="44">
        <f t="shared" si="802"/>
        <v>0</v>
      </c>
      <c r="AQ1511" s="44">
        <f t="shared" si="803"/>
        <v>0</v>
      </c>
      <c r="AR1511" s="44">
        <f t="shared" si="804"/>
        <v>1.8</v>
      </c>
      <c r="AS1511" s="44">
        <f t="shared" si="805"/>
        <v>0</v>
      </c>
      <c r="AT1511" s="44">
        <f t="shared" si="806"/>
        <v>0</v>
      </c>
      <c r="AU1511" s="44">
        <f t="shared" si="807"/>
        <v>0</v>
      </c>
      <c r="AV1511" s="44">
        <f>IF(M1511="ПП",РПП*AA1511*(U1511/1.5),IF(M1511="ВП",ВПр*AA1511*(U1511/1.5),IF(M1511="РПА",РПА*AA1511*(U1511/1.5),IF(M1511="КПА",кпа*AA1511*(U1511/1.5),0))))</f>
        <v>0</v>
      </c>
      <c r="AW1511" s="44">
        <f t="shared" si="808"/>
        <v>0</v>
      </c>
      <c r="AX1511" s="44">
        <f t="shared" si="809"/>
        <v>0</v>
      </c>
      <c r="AY1511" s="44">
        <f t="shared" si="810"/>
        <v>0</v>
      </c>
      <c r="AZ1511" s="44">
        <f t="shared" si="811"/>
        <v>0</v>
      </c>
      <c r="BA1511" s="44">
        <f t="shared" si="822"/>
        <v>0</v>
      </c>
      <c r="BB1511" s="44">
        <f t="shared" si="812"/>
        <v>0</v>
      </c>
      <c r="BC1511" s="44">
        <f t="shared" si="813"/>
        <v>0</v>
      </c>
      <c r="BD1511" s="44">
        <f t="shared" si="814"/>
        <v>0</v>
      </c>
      <c r="BE1511" s="45">
        <f t="shared" si="815"/>
        <v>19.8</v>
      </c>
      <c r="BF1511" s="46"/>
      <c r="BG1511" s="47">
        <f t="shared" si="816"/>
        <v>0</v>
      </c>
      <c r="BH1511" s="47">
        <f t="shared" si="817"/>
        <v>0</v>
      </c>
      <c r="BI1511" s="47">
        <f t="shared" si="818"/>
        <v>0</v>
      </c>
      <c r="BJ1511" s="48">
        <f t="shared" si="819"/>
        <v>18</v>
      </c>
      <c r="BK1511" s="48">
        <f t="shared" si="820"/>
        <v>0.5</v>
      </c>
      <c r="BL1511" s="48">
        <f t="shared" si="821"/>
        <v>1.8</v>
      </c>
    </row>
    <row r="1512" spans="1:64" s="2" customFormat="1" ht="30" customHeight="1">
      <c r="A1512" s="29" t="str">
        <f t="shared" si="792"/>
        <v>Д</v>
      </c>
      <c r="B1512" s="29" t="str">
        <f t="shared" si="793"/>
        <v>М</v>
      </c>
      <c r="C1512" s="59" t="s">
        <v>286</v>
      </c>
      <c r="D1512" s="31" t="str">
        <f t="shared" si="794"/>
        <v>'02.04.02</v>
      </c>
      <c r="E1512" s="32" t="str">
        <f t="shared" si="795"/>
        <v>Управление инфокоммуникациями и интеллектуальные системы</v>
      </c>
      <c r="F1512" s="33" t="s">
        <v>74</v>
      </c>
      <c r="G1512" s="33" t="s">
        <v>75</v>
      </c>
      <c r="H1512" s="34" t="s">
        <v>317</v>
      </c>
      <c r="I1512" s="34"/>
      <c r="J1512" s="35" t="s">
        <v>392</v>
      </c>
      <c r="K1512" s="36">
        <v>2</v>
      </c>
      <c r="L1512" s="36">
        <v>18</v>
      </c>
      <c r="M1512" s="37" t="s">
        <v>84</v>
      </c>
      <c r="N1512" s="36"/>
      <c r="O1512" s="36"/>
      <c r="P1512" s="36">
        <v>1</v>
      </c>
      <c r="Q1512" s="37" t="s">
        <v>85</v>
      </c>
      <c r="R1512" s="36"/>
      <c r="S1512" s="36"/>
      <c r="T1512" s="36"/>
      <c r="U1512" s="36"/>
      <c r="V1512" s="36"/>
      <c r="W1512" s="39" t="str">
        <f t="shared" si="796"/>
        <v>НФИмд</v>
      </c>
      <c r="X1512" s="36" t="s">
        <v>92</v>
      </c>
      <c r="Y1512" s="36"/>
      <c r="Z1512" s="36">
        <v>1</v>
      </c>
      <c r="AA1512" s="60">
        <f t="shared" si="797"/>
        <v>21</v>
      </c>
      <c r="AB1512" s="49">
        <v>13</v>
      </c>
      <c r="AC1512" s="49">
        <v>8</v>
      </c>
      <c r="AD1512" s="40">
        <f t="shared" si="789"/>
        <v>12</v>
      </c>
      <c r="AE1512" s="41">
        <f t="shared" si="790"/>
        <v>1</v>
      </c>
      <c r="AF1512" s="41">
        <f t="shared" si="791"/>
        <v>1.75</v>
      </c>
      <c r="AG1512" s="42" t="s">
        <v>93</v>
      </c>
      <c r="AH1512" s="37" t="s">
        <v>111</v>
      </c>
      <c r="AI1512" s="37" t="s">
        <v>82</v>
      </c>
      <c r="AJ1512" s="61" t="s">
        <v>379</v>
      </c>
      <c r="AK1512" s="37"/>
      <c r="AL1512" s="44">
        <f t="shared" si="798"/>
        <v>0</v>
      </c>
      <c r="AM1512" s="44">
        <f t="shared" si="799"/>
        <v>18</v>
      </c>
      <c r="AN1512" s="44">
        <f t="shared" si="800"/>
        <v>0</v>
      </c>
      <c r="AO1512" s="44">
        <f t="shared" si="801"/>
        <v>6.9300000000000006</v>
      </c>
      <c r="AP1512" s="44">
        <f t="shared" si="802"/>
        <v>10.5</v>
      </c>
      <c r="AQ1512" s="44">
        <f t="shared" si="803"/>
        <v>1</v>
      </c>
      <c r="AR1512" s="44">
        <f t="shared" si="804"/>
        <v>0</v>
      </c>
      <c r="AS1512" s="44">
        <f t="shared" si="805"/>
        <v>0</v>
      </c>
      <c r="AT1512" s="44">
        <f t="shared" si="806"/>
        <v>0</v>
      </c>
      <c r="AU1512" s="44">
        <f t="shared" si="807"/>
        <v>0</v>
      </c>
      <c r="AV1512" s="44">
        <f>IF(M1512="ПП",РПП*AA1512*(U1512/1.5),IF(M1512="ВП",ВПр*AA1512*(U1512/1.5),IF(M1512="РПА",РПА*AA1512*(U1512/1.5),IF(M1512="КПА",кпа*AA1512*(U1512/1.5),0))))</f>
        <v>0</v>
      </c>
      <c r="AW1512" s="44">
        <f t="shared" si="808"/>
        <v>0</v>
      </c>
      <c r="AX1512" s="44">
        <f t="shared" si="809"/>
        <v>0</v>
      </c>
      <c r="AY1512" s="44">
        <f t="shared" si="810"/>
        <v>0</v>
      </c>
      <c r="AZ1512" s="44">
        <f t="shared" si="811"/>
        <v>0</v>
      </c>
      <c r="BA1512" s="44">
        <f t="shared" si="822"/>
        <v>0</v>
      </c>
      <c r="BB1512" s="44">
        <f t="shared" si="812"/>
        <v>0</v>
      </c>
      <c r="BC1512" s="44">
        <f t="shared" si="813"/>
        <v>0</v>
      </c>
      <c r="BD1512" s="44">
        <f t="shared" si="814"/>
        <v>0</v>
      </c>
      <c r="BE1512" s="45">
        <f t="shared" si="815"/>
        <v>36.43</v>
      </c>
      <c r="BF1512" s="46"/>
      <c r="BG1512" s="47">
        <f t="shared" si="816"/>
        <v>0</v>
      </c>
      <c r="BH1512" s="47">
        <f t="shared" si="817"/>
        <v>0</v>
      </c>
      <c r="BI1512" s="47">
        <f t="shared" si="818"/>
        <v>0</v>
      </c>
      <c r="BJ1512" s="48">
        <f t="shared" si="819"/>
        <v>18</v>
      </c>
      <c r="BK1512" s="48">
        <f t="shared" si="820"/>
        <v>0.5</v>
      </c>
      <c r="BL1512" s="48">
        <f t="shared" si="821"/>
        <v>18.43</v>
      </c>
    </row>
    <row r="1513" spans="1:64" s="2" customFormat="1" ht="30" customHeight="1">
      <c r="A1513" s="29" t="str">
        <f t="shared" si="792"/>
        <v>Д</v>
      </c>
      <c r="B1513" s="29" t="str">
        <f t="shared" si="793"/>
        <v>М</v>
      </c>
      <c r="C1513" s="59" t="s">
        <v>286</v>
      </c>
      <c r="D1513" s="31" t="str">
        <f t="shared" si="794"/>
        <v>'02.04.02</v>
      </c>
      <c r="E1513" s="32" t="str">
        <f t="shared" si="795"/>
        <v>Управление инфокоммуникациями и интеллектуальные системы</v>
      </c>
      <c r="F1513" s="33" t="s">
        <v>74</v>
      </c>
      <c r="G1513" s="33" t="s">
        <v>75</v>
      </c>
      <c r="H1513" s="34" t="s">
        <v>317</v>
      </c>
      <c r="I1513" s="34"/>
      <c r="J1513" s="35" t="s">
        <v>392</v>
      </c>
      <c r="K1513" s="36">
        <v>2</v>
      </c>
      <c r="L1513" s="36">
        <v>18</v>
      </c>
      <c r="M1513" s="37" t="s">
        <v>84</v>
      </c>
      <c r="N1513" s="36"/>
      <c r="O1513" s="36"/>
      <c r="P1513" s="36">
        <v>1</v>
      </c>
      <c r="Q1513" s="37" t="s">
        <v>85</v>
      </c>
      <c r="R1513" s="36"/>
      <c r="S1513" s="36"/>
      <c r="T1513" s="36"/>
      <c r="U1513" s="36"/>
      <c r="V1513" s="36"/>
      <c r="W1513" s="39" t="str">
        <f t="shared" si="796"/>
        <v>НФИмд</v>
      </c>
      <c r="X1513" s="36" t="s">
        <v>127</v>
      </c>
      <c r="Y1513" s="36"/>
      <c r="Z1513" s="36">
        <v>1</v>
      </c>
      <c r="AA1513" s="60">
        <f t="shared" si="797"/>
        <v>21</v>
      </c>
      <c r="AB1513" s="49">
        <v>13</v>
      </c>
      <c r="AC1513" s="49">
        <v>8</v>
      </c>
      <c r="AD1513" s="40">
        <f t="shared" si="789"/>
        <v>12</v>
      </c>
      <c r="AE1513" s="41">
        <f t="shared" si="790"/>
        <v>1</v>
      </c>
      <c r="AF1513" s="41">
        <f t="shared" si="791"/>
        <v>1.75</v>
      </c>
      <c r="AG1513" s="42" t="s">
        <v>93</v>
      </c>
      <c r="AH1513" s="37" t="s">
        <v>111</v>
      </c>
      <c r="AI1513" s="37" t="s">
        <v>82</v>
      </c>
      <c r="AJ1513" s="61" t="s">
        <v>379</v>
      </c>
      <c r="AK1513" s="37"/>
      <c r="AL1513" s="44">
        <f t="shared" si="798"/>
        <v>0</v>
      </c>
      <c r="AM1513" s="44">
        <f t="shared" si="799"/>
        <v>18</v>
      </c>
      <c r="AN1513" s="44">
        <f t="shared" si="800"/>
        <v>0</v>
      </c>
      <c r="AO1513" s="44">
        <f t="shared" si="801"/>
        <v>6.9300000000000006</v>
      </c>
      <c r="AP1513" s="44">
        <f t="shared" si="802"/>
        <v>10.5</v>
      </c>
      <c r="AQ1513" s="44">
        <f t="shared" si="803"/>
        <v>1</v>
      </c>
      <c r="AR1513" s="44">
        <f t="shared" si="804"/>
        <v>0</v>
      </c>
      <c r="AS1513" s="44">
        <f t="shared" si="805"/>
        <v>0</v>
      </c>
      <c r="AT1513" s="44">
        <f t="shared" si="806"/>
        <v>0</v>
      </c>
      <c r="AU1513" s="44">
        <f t="shared" si="807"/>
        <v>0</v>
      </c>
      <c r="AV1513" s="44">
        <f>IF(M1513="ПП",РПП*AA1513*(U1513/1.5),IF(M1513="ВП",ВПр*AA1513*(U1513/1.5),IF(M1513="РПА",РПА*AA1513*(U1513/1.5),IF(M1513="КПА",кпа*AA1513*(U1513/1.5),0))))</f>
        <v>0</v>
      </c>
      <c r="AW1513" s="44">
        <f t="shared" si="808"/>
        <v>0</v>
      </c>
      <c r="AX1513" s="44">
        <f t="shared" si="809"/>
        <v>0</v>
      </c>
      <c r="AY1513" s="44">
        <f t="shared" si="810"/>
        <v>0</v>
      </c>
      <c r="AZ1513" s="44">
        <f t="shared" si="811"/>
        <v>0</v>
      </c>
      <c r="BA1513" s="44">
        <f t="shared" si="822"/>
        <v>0</v>
      </c>
      <c r="BB1513" s="44">
        <f t="shared" si="812"/>
        <v>0</v>
      </c>
      <c r="BC1513" s="44">
        <f t="shared" si="813"/>
        <v>0</v>
      </c>
      <c r="BD1513" s="44">
        <f t="shared" si="814"/>
        <v>0</v>
      </c>
      <c r="BE1513" s="45">
        <f t="shared" si="815"/>
        <v>36.43</v>
      </c>
      <c r="BF1513" s="46"/>
      <c r="BG1513" s="47">
        <f t="shared" si="816"/>
        <v>0</v>
      </c>
      <c r="BH1513" s="47">
        <f t="shared" si="817"/>
        <v>0</v>
      </c>
      <c r="BI1513" s="47">
        <f t="shared" si="818"/>
        <v>0</v>
      </c>
      <c r="BJ1513" s="48">
        <f t="shared" si="819"/>
        <v>18</v>
      </c>
      <c r="BK1513" s="48">
        <f t="shared" si="820"/>
        <v>0.5</v>
      </c>
      <c r="BL1513" s="48">
        <f t="shared" si="821"/>
        <v>18.43</v>
      </c>
    </row>
    <row r="1514" spans="1:64" s="2" customFormat="1" ht="30" customHeight="1">
      <c r="A1514" s="29" t="str">
        <f t="shared" si="792"/>
        <v>Д</v>
      </c>
      <c r="B1514" s="29" t="str">
        <f t="shared" si="793"/>
        <v>М</v>
      </c>
      <c r="C1514" s="59" t="s">
        <v>286</v>
      </c>
      <c r="D1514" s="31" t="str">
        <f t="shared" si="794"/>
        <v>'02.04.02</v>
      </c>
      <c r="E1514" s="32" t="str">
        <f t="shared" si="795"/>
        <v>Управление инфокоммуникациями и интеллектуальные системы</v>
      </c>
      <c r="F1514" s="33" t="s">
        <v>74</v>
      </c>
      <c r="G1514" s="33" t="s">
        <v>75</v>
      </c>
      <c r="H1514" s="34" t="s">
        <v>317</v>
      </c>
      <c r="I1514" s="34" t="s">
        <v>130</v>
      </c>
      <c r="J1514" s="62" t="s">
        <v>393</v>
      </c>
      <c r="K1514" s="36">
        <v>2</v>
      </c>
      <c r="L1514" s="36">
        <v>18</v>
      </c>
      <c r="M1514" s="37" t="s">
        <v>78</v>
      </c>
      <c r="N1514" s="36">
        <v>1</v>
      </c>
      <c r="O1514" s="36"/>
      <c r="P1514" s="36"/>
      <c r="Q1514" s="37" t="s">
        <v>91</v>
      </c>
      <c r="R1514" s="36"/>
      <c r="S1514" s="36"/>
      <c r="T1514" s="36"/>
      <c r="U1514" s="36"/>
      <c r="V1514" s="36"/>
      <c r="W1514" s="39" t="str">
        <f t="shared" si="796"/>
        <v>НФИмд</v>
      </c>
      <c r="X1514" s="36" t="s">
        <v>127</v>
      </c>
      <c r="Y1514" s="36"/>
      <c r="Z1514" s="36">
        <v>1</v>
      </c>
      <c r="AA1514" s="60">
        <f t="shared" si="797"/>
        <v>20</v>
      </c>
      <c r="AB1514" s="36">
        <v>12</v>
      </c>
      <c r="AC1514" s="36">
        <v>8</v>
      </c>
      <c r="AD1514" s="40">
        <f t="shared" si="789"/>
        <v>20</v>
      </c>
      <c r="AE1514" s="41">
        <f t="shared" si="790"/>
        <v>1</v>
      </c>
      <c r="AF1514" s="41">
        <f t="shared" si="791"/>
        <v>1</v>
      </c>
      <c r="AG1514" s="42" t="s">
        <v>93</v>
      </c>
      <c r="AH1514" s="37" t="s">
        <v>111</v>
      </c>
      <c r="AI1514" s="37" t="s">
        <v>82</v>
      </c>
      <c r="AJ1514" s="61" t="s">
        <v>371</v>
      </c>
      <c r="AK1514" s="37"/>
      <c r="AL1514" s="44">
        <f t="shared" si="798"/>
        <v>18</v>
      </c>
      <c r="AM1514" s="44">
        <f t="shared" si="799"/>
        <v>0</v>
      </c>
      <c r="AN1514" s="44">
        <f t="shared" si="800"/>
        <v>0</v>
      </c>
      <c r="AO1514" s="44">
        <f t="shared" si="801"/>
        <v>6.6000000000000005</v>
      </c>
      <c r="AP1514" s="44">
        <f t="shared" si="802"/>
        <v>10</v>
      </c>
      <c r="AQ1514" s="44">
        <f t="shared" si="803"/>
        <v>1</v>
      </c>
      <c r="AR1514" s="44">
        <f t="shared" si="804"/>
        <v>0.9</v>
      </c>
      <c r="AS1514" s="44">
        <f t="shared" si="805"/>
        <v>0</v>
      </c>
      <c r="AT1514" s="44">
        <f t="shared" si="806"/>
        <v>0</v>
      </c>
      <c r="AU1514" s="44">
        <f t="shared" si="807"/>
        <v>0</v>
      </c>
      <c r="AV1514" s="44">
        <f>IF(M1514="ПП",РПП*AA1514*(U1514/1.5),IF(M1514="ВП",ВПр*AA1514*(U1514/1.5),IF(M1514="РПА",РПА*AA1514*(U1514/1.5),IF(M1514="КПА",кпа*AA1514*(U1514/1.5),0))))</f>
        <v>0</v>
      </c>
      <c r="AW1514" s="44">
        <f t="shared" si="808"/>
        <v>0</v>
      </c>
      <c r="AX1514" s="44">
        <f t="shared" si="809"/>
        <v>0</v>
      </c>
      <c r="AY1514" s="44">
        <f t="shared" si="810"/>
        <v>0</v>
      </c>
      <c r="AZ1514" s="44">
        <f t="shared" si="811"/>
        <v>0</v>
      </c>
      <c r="BA1514" s="44">
        <f t="shared" si="822"/>
        <v>0</v>
      </c>
      <c r="BB1514" s="44">
        <f t="shared" si="812"/>
        <v>0</v>
      </c>
      <c r="BC1514" s="44">
        <f t="shared" si="813"/>
        <v>0</v>
      </c>
      <c r="BD1514" s="44">
        <f t="shared" si="814"/>
        <v>0</v>
      </c>
      <c r="BE1514" s="45">
        <f t="shared" si="815"/>
        <v>36.5</v>
      </c>
      <c r="BF1514" s="46"/>
      <c r="BG1514" s="47">
        <f t="shared" si="816"/>
        <v>0</v>
      </c>
      <c r="BH1514" s="47">
        <f t="shared" si="817"/>
        <v>0</v>
      </c>
      <c r="BI1514" s="47">
        <f t="shared" si="818"/>
        <v>0</v>
      </c>
      <c r="BJ1514" s="48">
        <f t="shared" si="819"/>
        <v>18</v>
      </c>
      <c r="BK1514" s="48">
        <f t="shared" si="820"/>
        <v>0.5</v>
      </c>
      <c r="BL1514" s="48">
        <f t="shared" si="821"/>
        <v>18.5</v>
      </c>
    </row>
    <row r="1515" spans="1:64" s="2" customFormat="1" ht="30" customHeight="1">
      <c r="A1515" s="29" t="str">
        <f t="shared" si="792"/>
        <v>Д</v>
      </c>
      <c r="B1515" s="29" t="str">
        <f t="shared" si="793"/>
        <v>М</v>
      </c>
      <c r="C1515" s="59" t="s">
        <v>286</v>
      </c>
      <c r="D1515" s="31" t="str">
        <f t="shared" si="794"/>
        <v>'02.04.02</v>
      </c>
      <c r="E1515" s="32" t="str">
        <f t="shared" si="795"/>
        <v>Управление инфокоммуникациями и интеллектуальные системы</v>
      </c>
      <c r="F1515" s="33" t="s">
        <v>74</v>
      </c>
      <c r="G1515" s="33" t="s">
        <v>75</v>
      </c>
      <c r="H1515" s="34" t="s">
        <v>317</v>
      </c>
      <c r="I1515" s="34" t="s">
        <v>130</v>
      </c>
      <c r="J1515" s="62" t="s">
        <v>393</v>
      </c>
      <c r="K1515" s="36">
        <v>2</v>
      </c>
      <c r="L1515" s="36">
        <v>18</v>
      </c>
      <c r="M1515" s="37" t="s">
        <v>84</v>
      </c>
      <c r="N1515" s="36"/>
      <c r="O1515" s="36"/>
      <c r="P1515" s="36">
        <v>1</v>
      </c>
      <c r="Q1515" s="37"/>
      <c r="R1515" s="36"/>
      <c r="S1515" s="36"/>
      <c r="T1515" s="36"/>
      <c r="U1515" s="36"/>
      <c r="V1515" s="36"/>
      <c r="W1515" s="39" t="str">
        <f t="shared" si="796"/>
        <v>НФИмд</v>
      </c>
      <c r="X1515" s="36" t="s">
        <v>127</v>
      </c>
      <c r="Y1515" s="36"/>
      <c r="Z1515" s="36">
        <v>1</v>
      </c>
      <c r="AA1515" s="60">
        <f t="shared" si="797"/>
        <v>20</v>
      </c>
      <c r="AB1515" s="49">
        <v>12</v>
      </c>
      <c r="AC1515" s="49">
        <v>8</v>
      </c>
      <c r="AD1515" s="40">
        <f t="shared" ref="AD1515:AD1578" si="823">IF(M1515="сп",6,IF(M1515="клн",8,IF(OR(M1515="лаб",M1515="ия"),12,IF(OR(M1515="пр",M1515="ТЕСТ"),IF(OR(B1515="Б",B1515="С"),24,12),IF(M1515="лек",AA1515,1)))))</f>
        <v>12</v>
      </c>
      <c r="AE1515" s="41">
        <f t="shared" ref="AE1515:AE1578" si="824">IF(AF1515&gt;1,1,AF1515)</f>
        <v>1</v>
      </c>
      <c r="AF1515" s="41">
        <f t="shared" ref="AF1515:AF1578" si="825">AA1515/AD1515</f>
        <v>1.6666666666666667</v>
      </c>
      <c r="AG1515" s="42" t="s">
        <v>93</v>
      </c>
      <c r="AH1515" s="37" t="s">
        <v>111</v>
      </c>
      <c r="AI1515" s="37" t="s">
        <v>82</v>
      </c>
      <c r="AJ1515" s="61" t="s">
        <v>371</v>
      </c>
      <c r="AK1515" s="37"/>
      <c r="AL1515" s="44">
        <f t="shared" si="798"/>
        <v>0</v>
      </c>
      <c r="AM1515" s="44">
        <f t="shared" si="799"/>
        <v>18</v>
      </c>
      <c r="AN1515" s="44">
        <f t="shared" si="800"/>
        <v>0</v>
      </c>
      <c r="AO1515" s="44">
        <f t="shared" si="801"/>
        <v>0</v>
      </c>
      <c r="AP1515" s="44">
        <f t="shared" si="802"/>
        <v>0</v>
      </c>
      <c r="AQ1515" s="44">
        <f t="shared" si="803"/>
        <v>0</v>
      </c>
      <c r="AR1515" s="44">
        <f t="shared" si="804"/>
        <v>0</v>
      </c>
      <c r="AS1515" s="44">
        <f t="shared" si="805"/>
        <v>0</v>
      </c>
      <c r="AT1515" s="44">
        <f t="shared" si="806"/>
        <v>0</v>
      </c>
      <c r="AU1515" s="44">
        <f t="shared" si="807"/>
        <v>0</v>
      </c>
      <c r="AV1515" s="44">
        <f>IF(M1515="ПП",РПП*AA1515*(U1515/1.5),IF(M1515="ВП",ВПр*AA1515*(U1515/1.5),IF(M1515="РПА",РПА*AA1515*(U1515/1.5),IF(M1515="КПА",кпа*AA1515*(U1515/1.5),0))))</f>
        <v>0</v>
      </c>
      <c r="AW1515" s="44">
        <f t="shared" si="808"/>
        <v>0</v>
      </c>
      <c r="AX1515" s="44">
        <f t="shared" si="809"/>
        <v>0</v>
      </c>
      <c r="AY1515" s="44">
        <f t="shared" si="810"/>
        <v>0</v>
      </c>
      <c r="AZ1515" s="44">
        <f t="shared" si="811"/>
        <v>0</v>
      </c>
      <c r="BA1515" s="44">
        <f t="shared" si="822"/>
        <v>0</v>
      </c>
      <c r="BB1515" s="44">
        <f t="shared" si="812"/>
        <v>0</v>
      </c>
      <c r="BC1515" s="44">
        <f t="shared" si="813"/>
        <v>0</v>
      </c>
      <c r="BD1515" s="44">
        <f t="shared" si="814"/>
        <v>0</v>
      </c>
      <c r="BE1515" s="45">
        <f t="shared" si="815"/>
        <v>18</v>
      </c>
      <c r="BF1515" s="46"/>
      <c r="BG1515" s="47">
        <f t="shared" si="816"/>
        <v>0</v>
      </c>
      <c r="BH1515" s="47">
        <f t="shared" si="817"/>
        <v>0</v>
      </c>
      <c r="BI1515" s="47">
        <f t="shared" si="818"/>
        <v>0</v>
      </c>
      <c r="BJ1515" s="48">
        <f t="shared" si="819"/>
        <v>18</v>
      </c>
      <c r="BK1515" s="48">
        <f t="shared" si="820"/>
        <v>0.5</v>
      </c>
      <c r="BL1515" s="48">
        <f t="shared" si="821"/>
        <v>0</v>
      </c>
    </row>
    <row r="1516" spans="1:64" s="2" customFormat="1" ht="30" customHeight="1">
      <c r="A1516" s="29" t="str">
        <f t="shared" si="792"/>
        <v>Д</v>
      </c>
      <c r="B1516" s="29" t="str">
        <f t="shared" si="793"/>
        <v>М</v>
      </c>
      <c r="C1516" s="59" t="s">
        <v>286</v>
      </c>
      <c r="D1516" s="31" t="str">
        <f t="shared" si="794"/>
        <v>'02.04.02</v>
      </c>
      <c r="E1516" s="32" t="str">
        <f t="shared" si="795"/>
        <v>Управление инфокоммуникациями и интеллектуальные системы</v>
      </c>
      <c r="F1516" s="33" t="s">
        <v>74</v>
      </c>
      <c r="G1516" s="33" t="s">
        <v>75</v>
      </c>
      <c r="H1516" s="34" t="s">
        <v>317</v>
      </c>
      <c r="I1516" s="34" t="s">
        <v>130</v>
      </c>
      <c r="J1516" s="62" t="s">
        <v>394</v>
      </c>
      <c r="K1516" s="36">
        <v>2</v>
      </c>
      <c r="L1516" s="36">
        <v>18</v>
      </c>
      <c r="M1516" s="37" t="s">
        <v>78</v>
      </c>
      <c r="N1516" s="36">
        <v>1</v>
      </c>
      <c r="O1516" s="36"/>
      <c r="P1516" s="36"/>
      <c r="Q1516" s="37" t="s">
        <v>91</v>
      </c>
      <c r="R1516" s="36"/>
      <c r="S1516" s="36"/>
      <c r="T1516" s="36"/>
      <c r="U1516" s="36"/>
      <c r="V1516" s="36"/>
      <c r="W1516" s="39" t="str">
        <f t="shared" si="796"/>
        <v>НФИмд</v>
      </c>
      <c r="X1516" s="36" t="s">
        <v>127</v>
      </c>
      <c r="Y1516" s="36"/>
      <c r="Z1516" s="36">
        <v>1</v>
      </c>
      <c r="AA1516" s="60">
        <f t="shared" si="797"/>
        <v>20</v>
      </c>
      <c r="AB1516" s="36">
        <v>12</v>
      </c>
      <c r="AC1516" s="36">
        <v>8</v>
      </c>
      <c r="AD1516" s="40">
        <f t="shared" si="823"/>
        <v>20</v>
      </c>
      <c r="AE1516" s="41">
        <f t="shared" si="824"/>
        <v>1</v>
      </c>
      <c r="AF1516" s="41">
        <f t="shared" si="825"/>
        <v>1</v>
      </c>
      <c r="AG1516" s="42" t="s">
        <v>93</v>
      </c>
      <c r="AH1516" s="37" t="s">
        <v>111</v>
      </c>
      <c r="AI1516" s="37" t="s">
        <v>82</v>
      </c>
      <c r="AJ1516" s="61" t="s">
        <v>379</v>
      </c>
      <c r="AK1516" s="37"/>
      <c r="AL1516" s="44">
        <f t="shared" si="798"/>
        <v>18</v>
      </c>
      <c r="AM1516" s="44">
        <f t="shared" si="799"/>
        <v>0</v>
      </c>
      <c r="AN1516" s="44">
        <f t="shared" si="800"/>
        <v>0</v>
      </c>
      <c r="AO1516" s="44">
        <f t="shared" si="801"/>
        <v>6.6000000000000005</v>
      </c>
      <c r="AP1516" s="44">
        <f t="shared" si="802"/>
        <v>10</v>
      </c>
      <c r="AQ1516" s="44">
        <f t="shared" si="803"/>
        <v>1</v>
      </c>
      <c r="AR1516" s="44">
        <f t="shared" si="804"/>
        <v>0.9</v>
      </c>
      <c r="AS1516" s="44">
        <f t="shared" si="805"/>
        <v>0</v>
      </c>
      <c r="AT1516" s="44">
        <f t="shared" si="806"/>
        <v>0</v>
      </c>
      <c r="AU1516" s="44">
        <f t="shared" si="807"/>
        <v>0</v>
      </c>
      <c r="AV1516" s="44">
        <f>IF(M1516="ПП",РПП*AA1516*(U1516/1.5),IF(M1516="ВП",ВПр*AA1516*(U1516/1.5),IF(M1516="РПА",РПА*AA1516*(U1516/1.5),IF(M1516="КПА",кпа*AA1516*(U1516/1.5),0))))</f>
        <v>0</v>
      </c>
      <c r="AW1516" s="44">
        <f t="shared" si="808"/>
        <v>0</v>
      </c>
      <c r="AX1516" s="44">
        <f t="shared" si="809"/>
        <v>0</v>
      </c>
      <c r="AY1516" s="44">
        <f t="shared" si="810"/>
        <v>0</v>
      </c>
      <c r="AZ1516" s="44">
        <f t="shared" si="811"/>
        <v>0</v>
      </c>
      <c r="BA1516" s="44">
        <f t="shared" si="822"/>
        <v>0</v>
      </c>
      <c r="BB1516" s="44">
        <f t="shared" si="812"/>
        <v>0</v>
      </c>
      <c r="BC1516" s="44">
        <f t="shared" si="813"/>
        <v>0</v>
      </c>
      <c r="BD1516" s="44">
        <f t="shared" si="814"/>
        <v>0</v>
      </c>
      <c r="BE1516" s="45">
        <f t="shared" si="815"/>
        <v>36.5</v>
      </c>
      <c r="BF1516" s="46"/>
      <c r="BG1516" s="47">
        <f t="shared" si="816"/>
        <v>0</v>
      </c>
      <c r="BH1516" s="47">
        <f t="shared" si="817"/>
        <v>0</v>
      </c>
      <c r="BI1516" s="47">
        <f t="shared" si="818"/>
        <v>0</v>
      </c>
      <c r="BJ1516" s="48">
        <f t="shared" si="819"/>
        <v>18</v>
      </c>
      <c r="BK1516" s="48">
        <f t="shared" si="820"/>
        <v>0.5</v>
      </c>
      <c r="BL1516" s="48">
        <f t="shared" si="821"/>
        <v>18.5</v>
      </c>
    </row>
    <row r="1517" spans="1:64" s="2" customFormat="1" ht="30" customHeight="1">
      <c r="A1517" s="29" t="str">
        <f t="shared" si="792"/>
        <v>Д</v>
      </c>
      <c r="B1517" s="29" t="str">
        <f t="shared" si="793"/>
        <v>М</v>
      </c>
      <c r="C1517" s="59" t="s">
        <v>286</v>
      </c>
      <c r="D1517" s="31" t="str">
        <f t="shared" si="794"/>
        <v>'02.04.02</v>
      </c>
      <c r="E1517" s="32" t="str">
        <f t="shared" si="795"/>
        <v>Управление инфокоммуникациями и интеллектуальные системы</v>
      </c>
      <c r="F1517" s="33" t="s">
        <v>74</v>
      </c>
      <c r="G1517" s="33" t="s">
        <v>75</v>
      </c>
      <c r="H1517" s="34" t="s">
        <v>317</v>
      </c>
      <c r="I1517" s="34" t="s">
        <v>130</v>
      </c>
      <c r="J1517" s="62" t="s">
        <v>394</v>
      </c>
      <c r="K1517" s="36">
        <v>2</v>
      </c>
      <c r="L1517" s="36">
        <v>18</v>
      </c>
      <c r="M1517" s="37" t="s">
        <v>84</v>
      </c>
      <c r="N1517" s="36"/>
      <c r="O1517" s="36"/>
      <c r="P1517" s="36">
        <v>1</v>
      </c>
      <c r="Q1517" s="37"/>
      <c r="R1517" s="36"/>
      <c r="S1517" s="36"/>
      <c r="T1517" s="36"/>
      <c r="U1517" s="36"/>
      <c r="V1517" s="36"/>
      <c r="W1517" s="39" t="str">
        <f t="shared" si="796"/>
        <v>НФИмд</v>
      </c>
      <c r="X1517" s="36" t="s">
        <v>127</v>
      </c>
      <c r="Y1517" s="36"/>
      <c r="Z1517" s="36">
        <v>1</v>
      </c>
      <c r="AA1517" s="60">
        <f t="shared" si="797"/>
        <v>20</v>
      </c>
      <c r="AB1517" s="49">
        <v>12</v>
      </c>
      <c r="AC1517" s="49">
        <v>8</v>
      </c>
      <c r="AD1517" s="40">
        <f t="shared" si="823"/>
        <v>12</v>
      </c>
      <c r="AE1517" s="41">
        <f t="shared" si="824"/>
        <v>1</v>
      </c>
      <c r="AF1517" s="41">
        <f t="shared" si="825"/>
        <v>1.6666666666666667</v>
      </c>
      <c r="AG1517" s="42" t="s">
        <v>93</v>
      </c>
      <c r="AH1517" s="37" t="s">
        <v>111</v>
      </c>
      <c r="AI1517" s="37" t="s">
        <v>82</v>
      </c>
      <c r="AJ1517" s="61" t="s">
        <v>379</v>
      </c>
      <c r="AK1517" s="37"/>
      <c r="AL1517" s="44">
        <f t="shared" si="798"/>
        <v>0</v>
      </c>
      <c r="AM1517" s="44">
        <f t="shared" si="799"/>
        <v>18</v>
      </c>
      <c r="AN1517" s="44">
        <f t="shared" si="800"/>
        <v>0</v>
      </c>
      <c r="AO1517" s="44">
        <f t="shared" si="801"/>
        <v>0</v>
      </c>
      <c r="AP1517" s="44">
        <f t="shared" si="802"/>
        <v>0</v>
      </c>
      <c r="AQ1517" s="44">
        <f t="shared" si="803"/>
        <v>0</v>
      </c>
      <c r="AR1517" s="44">
        <f t="shared" si="804"/>
        <v>0</v>
      </c>
      <c r="AS1517" s="44">
        <f t="shared" si="805"/>
        <v>0</v>
      </c>
      <c r="AT1517" s="44">
        <f t="shared" si="806"/>
        <v>0</v>
      </c>
      <c r="AU1517" s="44">
        <f t="shared" si="807"/>
        <v>0</v>
      </c>
      <c r="AV1517" s="44">
        <f>IF(M1517="ПП",РПП*AA1517*(U1517/1.5),IF(M1517="ВП",ВПр*AA1517*(U1517/1.5),IF(M1517="РПА",РПА*AA1517*(U1517/1.5),IF(M1517="КПА",кпа*AA1517*(U1517/1.5),0))))</f>
        <v>0</v>
      </c>
      <c r="AW1517" s="44">
        <f t="shared" si="808"/>
        <v>0</v>
      </c>
      <c r="AX1517" s="44">
        <f t="shared" si="809"/>
        <v>0</v>
      </c>
      <c r="AY1517" s="44">
        <f t="shared" si="810"/>
        <v>0</v>
      </c>
      <c r="AZ1517" s="44">
        <f t="shared" si="811"/>
        <v>0</v>
      </c>
      <c r="BA1517" s="44">
        <f t="shared" si="822"/>
        <v>0</v>
      </c>
      <c r="BB1517" s="44">
        <f t="shared" si="812"/>
        <v>0</v>
      </c>
      <c r="BC1517" s="44">
        <f t="shared" si="813"/>
        <v>0</v>
      </c>
      <c r="BD1517" s="44">
        <f t="shared" si="814"/>
        <v>0</v>
      </c>
      <c r="BE1517" s="45">
        <f t="shared" si="815"/>
        <v>18</v>
      </c>
      <c r="BF1517" s="46"/>
      <c r="BG1517" s="47">
        <f t="shared" si="816"/>
        <v>0</v>
      </c>
      <c r="BH1517" s="47">
        <f t="shared" si="817"/>
        <v>0</v>
      </c>
      <c r="BI1517" s="47">
        <f t="shared" si="818"/>
        <v>0</v>
      </c>
      <c r="BJ1517" s="48">
        <f t="shared" si="819"/>
        <v>18</v>
      </c>
      <c r="BK1517" s="48">
        <f t="shared" si="820"/>
        <v>0.5</v>
      </c>
      <c r="BL1517" s="48">
        <f t="shared" si="821"/>
        <v>0</v>
      </c>
    </row>
    <row r="1518" spans="1:64" s="2" customFormat="1" ht="30" customHeight="1">
      <c r="A1518" s="29" t="str">
        <f t="shared" si="792"/>
        <v>Д</v>
      </c>
      <c r="B1518" s="29" t="str">
        <f t="shared" si="793"/>
        <v>М</v>
      </c>
      <c r="C1518" s="59" t="s">
        <v>286</v>
      </c>
      <c r="D1518" s="31" t="str">
        <f t="shared" si="794"/>
        <v>'02.04.02</v>
      </c>
      <c r="E1518" s="32" t="str">
        <f t="shared" si="795"/>
        <v>Управление инфокоммуникациями и интеллектуальные системы</v>
      </c>
      <c r="F1518" s="33" t="s">
        <v>154</v>
      </c>
      <c r="G1518" s="33"/>
      <c r="H1518" s="34" t="s">
        <v>317</v>
      </c>
      <c r="I1518" s="34" t="s">
        <v>130</v>
      </c>
      <c r="J1518" s="35" t="s">
        <v>155</v>
      </c>
      <c r="K1518" s="36">
        <v>2</v>
      </c>
      <c r="L1518" s="36"/>
      <c r="M1518" s="37" t="s">
        <v>156</v>
      </c>
      <c r="N1518" s="36"/>
      <c r="O1518" s="36"/>
      <c r="P1518" s="36"/>
      <c r="Q1518" s="37"/>
      <c r="R1518" s="36"/>
      <c r="S1518" s="36"/>
      <c r="T1518" s="36">
        <v>3</v>
      </c>
      <c r="U1518" s="36"/>
      <c r="V1518" s="36"/>
      <c r="W1518" s="39" t="str">
        <f t="shared" si="796"/>
        <v>НФИмд</v>
      </c>
      <c r="X1518" s="36" t="s">
        <v>92</v>
      </c>
      <c r="Y1518" s="36"/>
      <c r="Z1518" s="36">
        <v>1</v>
      </c>
      <c r="AA1518" s="60">
        <f t="shared" si="797"/>
        <v>21</v>
      </c>
      <c r="AB1518" s="36">
        <v>13</v>
      </c>
      <c r="AC1518" s="36">
        <v>8</v>
      </c>
      <c r="AD1518" s="40">
        <f t="shared" si="823"/>
        <v>1</v>
      </c>
      <c r="AE1518" s="41">
        <f t="shared" si="824"/>
        <v>1</v>
      </c>
      <c r="AF1518" s="41">
        <f t="shared" si="825"/>
        <v>21</v>
      </c>
      <c r="AG1518" s="42" t="s">
        <v>93</v>
      </c>
      <c r="AH1518" s="37" t="s">
        <v>81</v>
      </c>
      <c r="AI1518" s="37" t="s">
        <v>94</v>
      </c>
      <c r="AJ1518" s="61" t="s">
        <v>327</v>
      </c>
      <c r="AK1518" s="37"/>
      <c r="AL1518" s="44">
        <f t="shared" si="798"/>
        <v>0</v>
      </c>
      <c r="AM1518" s="44">
        <f t="shared" si="799"/>
        <v>0</v>
      </c>
      <c r="AN1518" s="44">
        <f t="shared" si="800"/>
        <v>0</v>
      </c>
      <c r="AO1518" s="44">
        <f t="shared" si="801"/>
        <v>0</v>
      </c>
      <c r="AP1518" s="44">
        <f t="shared" si="802"/>
        <v>0</v>
      </c>
      <c r="AQ1518" s="44">
        <f t="shared" si="803"/>
        <v>0</v>
      </c>
      <c r="AR1518" s="44">
        <f t="shared" si="804"/>
        <v>0</v>
      </c>
      <c r="AS1518" s="44">
        <f t="shared" si="805"/>
        <v>0</v>
      </c>
      <c r="AT1518" s="44">
        <f t="shared" si="806"/>
        <v>0</v>
      </c>
      <c r="AU1518" s="44">
        <f t="shared" si="807"/>
        <v>63</v>
      </c>
      <c r="AV1518" s="44">
        <f>IF(M1518="ПП",РПП*AA1518*(U1518/1.5),IF(M1518="ВП",ВПр*AA1518*(U1518/1.5),IF(M1518="РПА",РПА*AA1518*(U1518/1.5),IF(M1518="КПА",кпа*AA1518*(U1518/1.5),0))))</f>
        <v>0</v>
      </c>
      <c r="AW1518" s="44">
        <f t="shared" si="808"/>
        <v>0</v>
      </c>
      <c r="AX1518" s="44">
        <f t="shared" si="809"/>
        <v>0</v>
      </c>
      <c r="AY1518" s="44">
        <f t="shared" si="810"/>
        <v>0</v>
      </c>
      <c r="AZ1518" s="44">
        <f t="shared" si="811"/>
        <v>0</v>
      </c>
      <c r="BA1518" s="44">
        <f t="shared" si="822"/>
        <v>0</v>
      </c>
      <c r="BB1518" s="44">
        <f t="shared" si="812"/>
        <v>0</v>
      </c>
      <c r="BC1518" s="44">
        <f t="shared" si="813"/>
        <v>0</v>
      </c>
      <c r="BD1518" s="44">
        <f t="shared" si="814"/>
        <v>0</v>
      </c>
      <c r="BE1518" s="45">
        <f t="shared" si="815"/>
        <v>63</v>
      </c>
      <c r="BF1518" s="46"/>
      <c r="BG1518" s="47">
        <f t="shared" si="816"/>
        <v>0</v>
      </c>
      <c r="BH1518" s="47">
        <f t="shared" si="817"/>
        <v>0</v>
      </c>
      <c r="BI1518" s="47">
        <f t="shared" si="818"/>
        <v>0</v>
      </c>
      <c r="BJ1518" s="48">
        <f t="shared" si="819"/>
        <v>0</v>
      </c>
      <c r="BK1518" s="48">
        <f t="shared" si="820"/>
        <v>0</v>
      </c>
      <c r="BL1518" s="48">
        <f t="shared" si="821"/>
        <v>63</v>
      </c>
    </row>
    <row r="1519" spans="1:64" s="2" customFormat="1" ht="30" customHeight="1">
      <c r="A1519" s="29" t="str">
        <f t="shared" si="792"/>
        <v>Д</v>
      </c>
      <c r="B1519" s="29" t="str">
        <f t="shared" si="793"/>
        <v>М</v>
      </c>
      <c r="C1519" s="59" t="s">
        <v>286</v>
      </c>
      <c r="D1519" s="31" t="str">
        <f t="shared" si="794"/>
        <v>'02.04.02</v>
      </c>
      <c r="E1519" s="32" t="str">
        <f t="shared" si="795"/>
        <v>Управление инфокоммуникациями и интеллектуальные системы</v>
      </c>
      <c r="F1519" s="33" t="s">
        <v>154</v>
      </c>
      <c r="G1519" s="33"/>
      <c r="H1519" s="34" t="s">
        <v>317</v>
      </c>
      <c r="I1519" s="34"/>
      <c r="J1519" s="35" t="s">
        <v>166</v>
      </c>
      <c r="K1519" s="36">
        <v>3</v>
      </c>
      <c r="L1519" s="36"/>
      <c r="M1519" s="37" t="s">
        <v>285</v>
      </c>
      <c r="N1519" s="36"/>
      <c r="O1519" s="36"/>
      <c r="P1519" s="36"/>
      <c r="Q1519" s="37"/>
      <c r="R1519" s="36"/>
      <c r="S1519" s="36"/>
      <c r="T1519" s="36"/>
      <c r="U1519" s="36">
        <v>6</v>
      </c>
      <c r="V1519" s="36"/>
      <c r="W1519" s="39" t="str">
        <f t="shared" si="796"/>
        <v>НФИмд</v>
      </c>
      <c r="X1519" s="36" t="s">
        <v>116</v>
      </c>
      <c r="Y1519" s="36"/>
      <c r="Z1519" s="36">
        <v>1</v>
      </c>
      <c r="AA1519" s="60">
        <f t="shared" si="797"/>
        <v>4</v>
      </c>
      <c r="AB1519" s="36">
        <v>3</v>
      </c>
      <c r="AC1519" s="36">
        <v>1</v>
      </c>
      <c r="AD1519" s="40">
        <f t="shared" si="823"/>
        <v>1</v>
      </c>
      <c r="AE1519" s="41">
        <f t="shared" si="824"/>
        <v>1</v>
      </c>
      <c r="AF1519" s="41">
        <f t="shared" si="825"/>
        <v>4</v>
      </c>
      <c r="AG1519" s="42" t="s">
        <v>93</v>
      </c>
      <c r="AH1519" s="37" t="s">
        <v>81</v>
      </c>
      <c r="AI1519" s="37" t="s">
        <v>82</v>
      </c>
      <c r="AJ1519" s="61" t="s">
        <v>325</v>
      </c>
      <c r="AK1519" s="37"/>
      <c r="AL1519" s="44">
        <f t="shared" si="798"/>
        <v>0</v>
      </c>
      <c r="AM1519" s="44">
        <f t="shared" si="799"/>
        <v>0</v>
      </c>
      <c r="AN1519" s="44">
        <f t="shared" si="800"/>
        <v>0</v>
      </c>
      <c r="AO1519" s="44">
        <f t="shared" si="801"/>
        <v>0</v>
      </c>
      <c r="AP1519" s="44">
        <f t="shared" si="802"/>
        <v>0</v>
      </c>
      <c r="AQ1519" s="44">
        <f t="shared" si="803"/>
        <v>0</v>
      </c>
      <c r="AR1519" s="44">
        <f t="shared" si="804"/>
        <v>0</v>
      </c>
      <c r="AS1519" s="44">
        <f t="shared" si="805"/>
        <v>0</v>
      </c>
      <c r="AT1519" s="44">
        <f t="shared" si="806"/>
        <v>0</v>
      </c>
      <c r="AU1519" s="44">
        <f t="shared" si="807"/>
        <v>0</v>
      </c>
      <c r="AV1519" s="44">
        <f>IF(M1519="ПП",РПП*AA1519*(U1519/1.5),IF(M1519="ВП",ВПр*AA1519*(U1519/1.5),IF(M1519="РПА",РПА*AA1519*(U1519/1.5),IF(M1519="КПА",кпа*AA1519*(U1519/1.5),0))))</f>
        <v>12</v>
      </c>
      <c r="AW1519" s="44">
        <f t="shared" si="808"/>
        <v>0</v>
      </c>
      <c r="AX1519" s="44">
        <f t="shared" si="809"/>
        <v>0</v>
      </c>
      <c r="AY1519" s="44">
        <f t="shared" si="810"/>
        <v>0</v>
      </c>
      <c r="AZ1519" s="44">
        <f t="shared" si="811"/>
        <v>0</v>
      </c>
      <c r="BA1519" s="44">
        <f t="shared" si="822"/>
        <v>0</v>
      </c>
      <c r="BB1519" s="44">
        <f t="shared" si="812"/>
        <v>0</v>
      </c>
      <c r="BC1519" s="44">
        <f t="shared" si="813"/>
        <v>0</v>
      </c>
      <c r="BD1519" s="44">
        <f t="shared" si="814"/>
        <v>0</v>
      </c>
      <c r="BE1519" s="45">
        <f t="shared" si="815"/>
        <v>12</v>
      </c>
      <c r="BF1519" s="46"/>
      <c r="BG1519" s="47">
        <f t="shared" si="816"/>
        <v>0</v>
      </c>
      <c r="BH1519" s="47">
        <f t="shared" si="817"/>
        <v>0</v>
      </c>
      <c r="BI1519" s="47">
        <f t="shared" si="818"/>
        <v>12</v>
      </c>
      <c r="BJ1519" s="48">
        <f t="shared" si="819"/>
        <v>0</v>
      </c>
      <c r="BK1519" s="48">
        <f t="shared" si="820"/>
        <v>0</v>
      </c>
      <c r="BL1519" s="48">
        <f t="shared" si="821"/>
        <v>0</v>
      </c>
    </row>
    <row r="1520" spans="1:64" s="2" customFormat="1" ht="30" customHeight="1">
      <c r="A1520" s="29" t="str">
        <f t="shared" si="792"/>
        <v>Д</v>
      </c>
      <c r="B1520" s="29" t="str">
        <f t="shared" si="793"/>
        <v>М</v>
      </c>
      <c r="C1520" s="59" t="s">
        <v>286</v>
      </c>
      <c r="D1520" s="31" t="str">
        <f t="shared" si="794"/>
        <v>'02.04.02</v>
      </c>
      <c r="E1520" s="32" t="str">
        <f t="shared" si="795"/>
        <v>Управление инфокоммуникациями и интеллектуальные системы</v>
      </c>
      <c r="F1520" s="33" t="s">
        <v>154</v>
      </c>
      <c r="G1520" s="33"/>
      <c r="H1520" s="34" t="s">
        <v>317</v>
      </c>
      <c r="I1520" s="34"/>
      <c r="J1520" s="35" t="s">
        <v>166</v>
      </c>
      <c r="K1520" s="36">
        <v>3</v>
      </c>
      <c r="L1520" s="36"/>
      <c r="M1520" s="37" t="s">
        <v>285</v>
      </c>
      <c r="N1520" s="36"/>
      <c r="O1520" s="36"/>
      <c r="P1520" s="36"/>
      <c r="Q1520" s="37"/>
      <c r="R1520" s="36"/>
      <c r="S1520" s="36"/>
      <c r="T1520" s="36"/>
      <c r="U1520" s="36">
        <v>6</v>
      </c>
      <c r="V1520" s="36"/>
      <c r="W1520" s="39" t="str">
        <f t="shared" si="796"/>
        <v>НФИмд</v>
      </c>
      <c r="X1520" s="36"/>
      <c r="Y1520" s="36"/>
      <c r="Z1520" s="36">
        <v>1</v>
      </c>
      <c r="AA1520" s="60">
        <f t="shared" si="797"/>
        <v>3</v>
      </c>
      <c r="AB1520" s="36">
        <v>2</v>
      </c>
      <c r="AC1520" s="36">
        <v>1</v>
      </c>
      <c r="AD1520" s="40">
        <f t="shared" si="823"/>
        <v>1</v>
      </c>
      <c r="AE1520" s="41">
        <f t="shared" si="824"/>
        <v>1</v>
      </c>
      <c r="AF1520" s="41">
        <f t="shared" si="825"/>
        <v>3</v>
      </c>
      <c r="AG1520" s="42" t="s">
        <v>93</v>
      </c>
      <c r="AH1520" s="37" t="s">
        <v>81</v>
      </c>
      <c r="AI1520" s="37" t="s">
        <v>94</v>
      </c>
      <c r="AJ1520" s="61" t="s">
        <v>341</v>
      </c>
      <c r="AK1520" s="37"/>
      <c r="AL1520" s="44">
        <f t="shared" si="798"/>
        <v>0</v>
      </c>
      <c r="AM1520" s="44">
        <f t="shared" si="799"/>
        <v>0</v>
      </c>
      <c r="AN1520" s="44">
        <f t="shared" si="800"/>
        <v>0</v>
      </c>
      <c r="AO1520" s="44">
        <f t="shared" si="801"/>
        <v>0</v>
      </c>
      <c r="AP1520" s="44">
        <f t="shared" si="802"/>
        <v>0</v>
      </c>
      <c r="AQ1520" s="44">
        <f t="shared" si="803"/>
        <v>0</v>
      </c>
      <c r="AR1520" s="44">
        <f t="shared" si="804"/>
        <v>0</v>
      </c>
      <c r="AS1520" s="44">
        <f t="shared" si="805"/>
        <v>0</v>
      </c>
      <c r="AT1520" s="44">
        <f t="shared" si="806"/>
        <v>0</v>
      </c>
      <c r="AU1520" s="44">
        <f t="shared" si="807"/>
        <v>0</v>
      </c>
      <c r="AV1520" s="44">
        <f>IF(M1520="ПП",РПП*AA1520*(U1520/1.5),IF(M1520="ВП",ВПр*AA1520*(U1520/1.5),IF(M1520="РПА",РПА*AA1520*(U1520/1.5),IF(M1520="КПА",кпа*AA1520*(U1520/1.5),0))))</f>
        <v>9</v>
      </c>
      <c r="AW1520" s="44">
        <f t="shared" si="808"/>
        <v>0</v>
      </c>
      <c r="AX1520" s="44">
        <f t="shared" si="809"/>
        <v>0</v>
      </c>
      <c r="AY1520" s="44">
        <f t="shared" si="810"/>
        <v>0</v>
      </c>
      <c r="AZ1520" s="44">
        <f t="shared" si="811"/>
        <v>0</v>
      </c>
      <c r="BA1520" s="44">
        <f t="shared" si="822"/>
        <v>0</v>
      </c>
      <c r="BB1520" s="44">
        <f t="shared" si="812"/>
        <v>0</v>
      </c>
      <c r="BC1520" s="44">
        <f t="shared" si="813"/>
        <v>0</v>
      </c>
      <c r="BD1520" s="44">
        <f t="shared" si="814"/>
        <v>0</v>
      </c>
      <c r="BE1520" s="45">
        <f t="shared" si="815"/>
        <v>9</v>
      </c>
      <c r="BF1520" s="46"/>
      <c r="BG1520" s="47">
        <f t="shared" si="816"/>
        <v>0</v>
      </c>
      <c r="BH1520" s="47">
        <f t="shared" si="817"/>
        <v>0</v>
      </c>
      <c r="BI1520" s="47">
        <f t="shared" si="818"/>
        <v>9</v>
      </c>
      <c r="BJ1520" s="48">
        <f t="shared" si="819"/>
        <v>0</v>
      </c>
      <c r="BK1520" s="48">
        <f t="shared" si="820"/>
        <v>0</v>
      </c>
      <c r="BL1520" s="48">
        <f t="shared" si="821"/>
        <v>0</v>
      </c>
    </row>
    <row r="1521" spans="1:64" s="2" customFormat="1" ht="30" customHeight="1">
      <c r="A1521" s="29" t="str">
        <f t="shared" si="792"/>
        <v>Д</v>
      </c>
      <c r="B1521" s="29" t="str">
        <f t="shared" si="793"/>
        <v>М</v>
      </c>
      <c r="C1521" s="59" t="s">
        <v>286</v>
      </c>
      <c r="D1521" s="31" t="str">
        <f t="shared" si="794"/>
        <v>'02.04.02</v>
      </c>
      <c r="E1521" s="32" t="str">
        <f t="shared" si="795"/>
        <v>Управление инфокоммуникациями и интеллектуальные системы</v>
      </c>
      <c r="F1521" s="33" t="s">
        <v>154</v>
      </c>
      <c r="G1521" s="33"/>
      <c r="H1521" s="34" t="s">
        <v>317</v>
      </c>
      <c r="I1521" s="34"/>
      <c r="J1521" s="35" t="s">
        <v>166</v>
      </c>
      <c r="K1521" s="36">
        <v>3</v>
      </c>
      <c r="L1521" s="36"/>
      <c r="M1521" s="37" t="s">
        <v>285</v>
      </c>
      <c r="N1521" s="36"/>
      <c r="O1521" s="36"/>
      <c r="P1521" s="36"/>
      <c r="Q1521" s="37"/>
      <c r="R1521" s="36"/>
      <c r="S1521" s="36"/>
      <c r="T1521" s="36"/>
      <c r="U1521" s="36">
        <v>6</v>
      </c>
      <c r="V1521" s="36"/>
      <c r="W1521" s="39" t="str">
        <f t="shared" si="796"/>
        <v>НФИмд</v>
      </c>
      <c r="X1521" s="36"/>
      <c r="Y1521" s="36"/>
      <c r="Z1521" s="36">
        <v>1</v>
      </c>
      <c r="AA1521" s="60">
        <f t="shared" si="797"/>
        <v>4</v>
      </c>
      <c r="AB1521" s="36">
        <v>2</v>
      </c>
      <c r="AC1521" s="36">
        <v>2</v>
      </c>
      <c r="AD1521" s="40">
        <f t="shared" si="823"/>
        <v>1</v>
      </c>
      <c r="AE1521" s="41">
        <f t="shared" si="824"/>
        <v>1</v>
      </c>
      <c r="AF1521" s="41">
        <f t="shared" si="825"/>
        <v>4</v>
      </c>
      <c r="AG1521" s="42" t="s">
        <v>93</v>
      </c>
      <c r="AH1521" s="37" t="s">
        <v>81</v>
      </c>
      <c r="AI1521" s="37" t="s">
        <v>94</v>
      </c>
      <c r="AJ1521" s="61" t="s">
        <v>327</v>
      </c>
      <c r="AK1521" s="37"/>
      <c r="AL1521" s="44">
        <f t="shared" si="798"/>
        <v>0</v>
      </c>
      <c r="AM1521" s="44">
        <f t="shared" si="799"/>
        <v>0</v>
      </c>
      <c r="AN1521" s="44">
        <f t="shared" si="800"/>
        <v>0</v>
      </c>
      <c r="AO1521" s="44">
        <f t="shared" si="801"/>
        <v>0</v>
      </c>
      <c r="AP1521" s="44">
        <f t="shared" si="802"/>
        <v>0</v>
      </c>
      <c r="AQ1521" s="44">
        <f t="shared" si="803"/>
        <v>0</v>
      </c>
      <c r="AR1521" s="44">
        <f t="shared" si="804"/>
        <v>0</v>
      </c>
      <c r="AS1521" s="44">
        <f t="shared" si="805"/>
        <v>0</v>
      </c>
      <c r="AT1521" s="44">
        <f t="shared" si="806"/>
        <v>0</v>
      </c>
      <c r="AU1521" s="44">
        <f t="shared" si="807"/>
        <v>0</v>
      </c>
      <c r="AV1521" s="44">
        <f>IF(M1521="ПП",РПП*AA1521*(U1521/1.5),IF(M1521="ВП",ВПр*AA1521*(U1521/1.5),IF(M1521="РПА",РПА*AA1521*(U1521/1.5),IF(M1521="КПА",кпа*AA1521*(U1521/1.5),0))))</f>
        <v>12</v>
      </c>
      <c r="AW1521" s="44">
        <f t="shared" si="808"/>
        <v>0</v>
      </c>
      <c r="AX1521" s="44">
        <f t="shared" si="809"/>
        <v>0</v>
      </c>
      <c r="AY1521" s="44">
        <f t="shared" si="810"/>
        <v>0</v>
      </c>
      <c r="AZ1521" s="44">
        <f t="shared" si="811"/>
        <v>0</v>
      </c>
      <c r="BA1521" s="44">
        <f t="shared" si="822"/>
        <v>0</v>
      </c>
      <c r="BB1521" s="44">
        <f t="shared" si="812"/>
        <v>0</v>
      </c>
      <c r="BC1521" s="44">
        <f t="shared" si="813"/>
        <v>0</v>
      </c>
      <c r="BD1521" s="44">
        <f t="shared" si="814"/>
        <v>0</v>
      </c>
      <c r="BE1521" s="45">
        <f t="shared" si="815"/>
        <v>12</v>
      </c>
      <c r="BF1521" s="46"/>
      <c r="BG1521" s="47">
        <f t="shared" si="816"/>
        <v>0</v>
      </c>
      <c r="BH1521" s="47">
        <f t="shared" si="817"/>
        <v>0</v>
      </c>
      <c r="BI1521" s="47">
        <f t="shared" si="818"/>
        <v>12</v>
      </c>
      <c r="BJ1521" s="48">
        <f t="shared" si="819"/>
        <v>0</v>
      </c>
      <c r="BK1521" s="48">
        <f t="shared" si="820"/>
        <v>0</v>
      </c>
      <c r="BL1521" s="48">
        <f t="shared" si="821"/>
        <v>0</v>
      </c>
    </row>
    <row r="1522" spans="1:64" s="2" customFormat="1" ht="30" customHeight="1">
      <c r="A1522" s="29" t="str">
        <f t="shared" si="792"/>
        <v>Д</v>
      </c>
      <c r="B1522" s="29" t="str">
        <f t="shared" si="793"/>
        <v>М</v>
      </c>
      <c r="C1522" s="59" t="s">
        <v>286</v>
      </c>
      <c r="D1522" s="31" t="str">
        <f t="shared" si="794"/>
        <v>'02.04.02</v>
      </c>
      <c r="E1522" s="32" t="str">
        <f t="shared" si="795"/>
        <v>Управление инфокоммуникациями и интеллектуальные системы</v>
      </c>
      <c r="F1522" s="33" t="s">
        <v>154</v>
      </c>
      <c r="G1522" s="33"/>
      <c r="H1522" s="34" t="s">
        <v>317</v>
      </c>
      <c r="I1522" s="34"/>
      <c r="J1522" s="35" t="s">
        <v>166</v>
      </c>
      <c r="K1522" s="36">
        <v>3</v>
      </c>
      <c r="L1522" s="36"/>
      <c r="M1522" s="37" t="s">
        <v>285</v>
      </c>
      <c r="N1522" s="36"/>
      <c r="O1522" s="36"/>
      <c r="P1522" s="36"/>
      <c r="Q1522" s="37"/>
      <c r="R1522" s="36"/>
      <c r="S1522" s="36"/>
      <c r="T1522" s="36"/>
      <c r="U1522" s="36">
        <v>6</v>
      </c>
      <c r="V1522" s="36"/>
      <c r="W1522" s="39" t="str">
        <f t="shared" si="796"/>
        <v>НФИмд</v>
      </c>
      <c r="X1522" s="36"/>
      <c r="Y1522" s="36"/>
      <c r="Z1522" s="36">
        <v>1</v>
      </c>
      <c r="AA1522" s="60">
        <f t="shared" si="797"/>
        <v>4</v>
      </c>
      <c r="AB1522" s="36">
        <v>2</v>
      </c>
      <c r="AC1522" s="36">
        <v>2</v>
      </c>
      <c r="AD1522" s="40">
        <f t="shared" si="823"/>
        <v>1</v>
      </c>
      <c r="AE1522" s="41">
        <f t="shared" si="824"/>
        <v>1</v>
      </c>
      <c r="AF1522" s="41">
        <f t="shared" si="825"/>
        <v>4</v>
      </c>
      <c r="AG1522" s="42" t="s">
        <v>93</v>
      </c>
      <c r="AH1522" s="37" t="s">
        <v>81</v>
      </c>
      <c r="AI1522" s="37" t="s">
        <v>94</v>
      </c>
      <c r="AJ1522" s="61" t="s">
        <v>358</v>
      </c>
      <c r="AK1522" s="37"/>
      <c r="AL1522" s="44">
        <f t="shared" si="798"/>
        <v>0</v>
      </c>
      <c r="AM1522" s="44">
        <f t="shared" si="799"/>
        <v>0</v>
      </c>
      <c r="AN1522" s="44">
        <f t="shared" si="800"/>
        <v>0</v>
      </c>
      <c r="AO1522" s="44">
        <f t="shared" si="801"/>
        <v>0</v>
      </c>
      <c r="AP1522" s="44">
        <f t="shared" si="802"/>
        <v>0</v>
      </c>
      <c r="AQ1522" s="44">
        <f t="shared" si="803"/>
        <v>0</v>
      </c>
      <c r="AR1522" s="44">
        <f t="shared" si="804"/>
        <v>0</v>
      </c>
      <c r="AS1522" s="44">
        <f t="shared" si="805"/>
        <v>0</v>
      </c>
      <c r="AT1522" s="44">
        <f t="shared" si="806"/>
        <v>0</v>
      </c>
      <c r="AU1522" s="44">
        <f t="shared" si="807"/>
        <v>0</v>
      </c>
      <c r="AV1522" s="44">
        <f>IF(M1522="ПП",РПП*AA1522*(U1522/1.5),IF(M1522="ВП",ВПр*AA1522*(U1522/1.5),IF(M1522="РПА",РПА*AA1522*(U1522/1.5),IF(M1522="КПА",кпа*AA1522*(U1522/1.5),0))))</f>
        <v>12</v>
      </c>
      <c r="AW1522" s="44">
        <f t="shared" si="808"/>
        <v>0</v>
      </c>
      <c r="AX1522" s="44">
        <f t="shared" si="809"/>
        <v>0</v>
      </c>
      <c r="AY1522" s="44">
        <f t="shared" si="810"/>
        <v>0</v>
      </c>
      <c r="AZ1522" s="44">
        <f t="shared" si="811"/>
        <v>0</v>
      </c>
      <c r="BA1522" s="44">
        <f t="shared" si="822"/>
        <v>0</v>
      </c>
      <c r="BB1522" s="44">
        <f t="shared" si="812"/>
        <v>0</v>
      </c>
      <c r="BC1522" s="44">
        <f t="shared" si="813"/>
        <v>0</v>
      </c>
      <c r="BD1522" s="44">
        <f t="shared" si="814"/>
        <v>0</v>
      </c>
      <c r="BE1522" s="45">
        <f t="shared" si="815"/>
        <v>12</v>
      </c>
      <c r="BF1522" s="46"/>
      <c r="BG1522" s="47">
        <f t="shared" si="816"/>
        <v>0</v>
      </c>
      <c r="BH1522" s="47">
        <f t="shared" si="817"/>
        <v>0</v>
      </c>
      <c r="BI1522" s="47">
        <f t="shared" si="818"/>
        <v>12</v>
      </c>
      <c r="BJ1522" s="48">
        <f t="shared" si="819"/>
        <v>0</v>
      </c>
      <c r="BK1522" s="48">
        <f t="shared" si="820"/>
        <v>0</v>
      </c>
      <c r="BL1522" s="48">
        <f t="shared" si="821"/>
        <v>0</v>
      </c>
    </row>
    <row r="1523" spans="1:64" s="2" customFormat="1" ht="30" customHeight="1">
      <c r="A1523" s="29" t="str">
        <f t="shared" si="792"/>
        <v>Д</v>
      </c>
      <c r="B1523" s="29" t="str">
        <f t="shared" si="793"/>
        <v>М</v>
      </c>
      <c r="C1523" s="59" t="s">
        <v>286</v>
      </c>
      <c r="D1523" s="31" t="str">
        <f t="shared" si="794"/>
        <v>'02.04.02</v>
      </c>
      <c r="E1523" s="32" t="str">
        <f t="shared" si="795"/>
        <v>Управление инфокоммуникациями и интеллектуальные системы</v>
      </c>
      <c r="F1523" s="33" t="s">
        <v>154</v>
      </c>
      <c r="G1523" s="33"/>
      <c r="H1523" s="34" t="s">
        <v>317</v>
      </c>
      <c r="I1523" s="34"/>
      <c r="J1523" s="35" t="s">
        <v>166</v>
      </c>
      <c r="K1523" s="36">
        <v>3</v>
      </c>
      <c r="L1523" s="36"/>
      <c r="M1523" s="37" t="s">
        <v>285</v>
      </c>
      <c r="N1523" s="36"/>
      <c r="O1523" s="36"/>
      <c r="P1523" s="36"/>
      <c r="Q1523" s="37"/>
      <c r="R1523" s="36"/>
      <c r="S1523" s="36"/>
      <c r="T1523" s="36"/>
      <c r="U1523" s="36">
        <v>6</v>
      </c>
      <c r="V1523" s="36"/>
      <c r="W1523" s="39" t="str">
        <f t="shared" si="796"/>
        <v>НФИмд</v>
      </c>
      <c r="X1523" s="36"/>
      <c r="Y1523" s="36"/>
      <c r="Z1523" s="36">
        <v>1</v>
      </c>
      <c r="AA1523" s="60">
        <f t="shared" si="797"/>
        <v>5</v>
      </c>
      <c r="AB1523" s="36">
        <v>3</v>
      </c>
      <c r="AC1523" s="36">
        <v>2</v>
      </c>
      <c r="AD1523" s="40">
        <f t="shared" si="823"/>
        <v>1</v>
      </c>
      <c r="AE1523" s="41">
        <f t="shared" si="824"/>
        <v>1</v>
      </c>
      <c r="AF1523" s="41">
        <f t="shared" si="825"/>
        <v>5</v>
      </c>
      <c r="AG1523" s="42" t="s">
        <v>93</v>
      </c>
      <c r="AH1523" s="37" t="s">
        <v>81</v>
      </c>
      <c r="AI1523" s="37" t="s">
        <v>82</v>
      </c>
      <c r="AJ1523" s="61" t="s">
        <v>350</v>
      </c>
      <c r="AK1523" s="37"/>
      <c r="AL1523" s="44">
        <f t="shared" si="798"/>
        <v>0</v>
      </c>
      <c r="AM1523" s="44">
        <f t="shared" si="799"/>
        <v>0</v>
      </c>
      <c r="AN1523" s="44">
        <f t="shared" si="800"/>
        <v>0</v>
      </c>
      <c r="AO1523" s="44">
        <f t="shared" si="801"/>
        <v>0</v>
      </c>
      <c r="AP1523" s="44">
        <f t="shared" si="802"/>
        <v>0</v>
      </c>
      <c r="AQ1523" s="44">
        <f t="shared" si="803"/>
        <v>0</v>
      </c>
      <c r="AR1523" s="44">
        <f t="shared" si="804"/>
        <v>0</v>
      </c>
      <c r="AS1523" s="44">
        <f t="shared" si="805"/>
        <v>0</v>
      </c>
      <c r="AT1523" s="44">
        <f t="shared" si="806"/>
        <v>0</v>
      </c>
      <c r="AU1523" s="44">
        <f t="shared" si="807"/>
        <v>0</v>
      </c>
      <c r="AV1523" s="44">
        <f>IF(M1523="ПП",РПП*AA1523*(U1523/1.5),IF(M1523="ВП",ВПр*AA1523*(U1523/1.5),IF(M1523="РПА",РПА*AA1523*(U1523/1.5),IF(M1523="КПА",кпа*AA1523*(U1523/1.5),0))))</f>
        <v>15</v>
      </c>
      <c r="AW1523" s="44">
        <f t="shared" si="808"/>
        <v>0</v>
      </c>
      <c r="AX1523" s="44">
        <f t="shared" si="809"/>
        <v>0</v>
      </c>
      <c r="AY1523" s="44">
        <f t="shared" si="810"/>
        <v>0</v>
      </c>
      <c r="AZ1523" s="44">
        <f t="shared" si="811"/>
        <v>0</v>
      </c>
      <c r="BA1523" s="44">
        <f t="shared" si="822"/>
        <v>0</v>
      </c>
      <c r="BB1523" s="44">
        <f t="shared" si="812"/>
        <v>0</v>
      </c>
      <c r="BC1523" s="44">
        <f t="shared" si="813"/>
        <v>0</v>
      </c>
      <c r="BD1523" s="44">
        <f t="shared" si="814"/>
        <v>0</v>
      </c>
      <c r="BE1523" s="45">
        <f t="shared" si="815"/>
        <v>15</v>
      </c>
      <c r="BF1523" s="46"/>
      <c r="BG1523" s="47">
        <f t="shared" si="816"/>
        <v>0</v>
      </c>
      <c r="BH1523" s="47">
        <f t="shared" si="817"/>
        <v>0</v>
      </c>
      <c r="BI1523" s="47">
        <f t="shared" si="818"/>
        <v>15</v>
      </c>
      <c r="BJ1523" s="48">
        <f t="shared" si="819"/>
        <v>0</v>
      </c>
      <c r="BK1523" s="48">
        <f t="shared" si="820"/>
        <v>0</v>
      </c>
      <c r="BL1523" s="48">
        <f t="shared" si="821"/>
        <v>0</v>
      </c>
    </row>
    <row r="1524" spans="1:64" s="2" customFormat="1" ht="30" customHeight="1">
      <c r="A1524" s="29" t="str">
        <f t="shared" si="792"/>
        <v>Д</v>
      </c>
      <c r="B1524" s="29" t="str">
        <f t="shared" si="793"/>
        <v>М</v>
      </c>
      <c r="C1524" s="59" t="s">
        <v>286</v>
      </c>
      <c r="D1524" s="31" t="str">
        <f t="shared" si="794"/>
        <v>'02.04.02</v>
      </c>
      <c r="E1524" s="32" t="str">
        <f t="shared" si="795"/>
        <v>Управление инфокоммуникациями и интеллектуальные системы</v>
      </c>
      <c r="F1524" s="33" t="s">
        <v>154</v>
      </c>
      <c r="G1524" s="33"/>
      <c r="H1524" s="34" t="s">
        <v>317</v>
      </c>
      <c r="I1524" s="34"/>
      <c r="J1524" s="35" t="s">
        <v>292</v>
      </c>
      <c r="K1524" s="36">
        <v>4</v>
      </c>
      <c r="L1524" s="36"/>
      <c r="M1524" s="37" t="s">
        <v>285</v>
      </c>
      <c r="N1524" s="36"/>
      <c r="O1524" s="36"/>
      <c r="P1524" s="36"/>
      <c r="Q1524" s="37"/>
      <c r="R1524" s="36"/>
      <c r="S1524" s="36"/>
      <c r="T1524" s="36"/>
      <c r="U1524" s="36">
        <v>6</v>
      </c>
      <c r="V1524" s="36"/>
      <c r="W1524" s="39" t="str">
        <f t="shared" si="796"/>
        <v>НФИмд</v>
      </c>
      <c r="X1524" s="36"/>
      <c r="Y1524" s="36"/>
      <c r="Z1524" s="36">
        <v>2</v>
      </c>
      <c r="AA1524" s="60">
        <f t="shared" si="797"/>
        <v>20</v>
      </c>
      <c r="AB1524" s="36">
        <v>12</v>
      </c>
      <c r="AC1524" s="36">
        <v>8</v>
      </c>
      <c r="AD1524" s="40">
        <f t="shared" si="823"/>
        <v>1</v>
      </c>
      <c r="AE1524" s="41">
        <f t="shared" si="824"/>
        <v>1</v>
      </c>
      <c r="AF1524" s="41">
        <f t="shared" si="825"/>
        <v>20</v>
      </c>
      <c r="AG1524" s="42" t="s">
        <v>93</v>
      </c>
      <c r="AH1524" s="37" t="s">
        <v>81</v>
      </c>
      <c r="AI1524" s="37" t="s">
        <v>94</v>
      </c>
      <c r="AJ1524" s="61" t="s">
        <v>327</v>
      </c>
      <c r="AK1524" s="37"/>
      <c r="AL1524" s="44">
        <f t="shared" si="798"/>
        <v>0</v>
      </c>
      <c r="AM1524" s="44">
        <f t="shared" si="799"/>
        <v>0</v>
      </c>
      <c r="AN1524" s="44">
        <f t="shared" si="800"/>
        <v>0</v>
      </c>
      <c r="AO1524" s="44">
        <f t="shared" si="801"/>
        <v>0</v>
      </c>
      <c r="AP1524" s="44">
        <f t="shared" si="802"/>
        <v>0</v>
      </c>
      <c r="AQ1524" s="44">
        <f t="shared" si="803"/>
        <v>0</v>
      </c>
      <c r="AR1524" s="44">
        <f t="shared" si="804"/>
        <v>0</v>
      </c>
      <c r="AS1524" s="44">
        <f t="shared" si="805"/>
        <v>0</v>
      </c>
      <c r="AT1524" s="44">
        <f t="shared" si="806"/>
        <v>0</v>
      </c>
      <c r="AU1524" s="44">
        <f t="shared" si="807"/>
        <v>0</v>
      </c>
      <c r="AV1524" s="44">
        <f>IF(M1524="ПП",РПП*AA1524*(U1524/1.5),IF(M1524="ВП",ВПр*AA1524*(U1524/1.5),IF(M1524="РПА",РПА*AA1524*(U1524/1.5),IF(M1524="КПА",кпа*AA1524*(U1524/1.5),0))))</f>
        <v>60</v>
      </c>
      <c r="AW1524" s="44">
        <f t="shared" si="808"/>
        <v>0</v>
      </c>
      <c r="AX1524" s="44">
        <f t="shared" si="809"/>
        <v>0</v>
      </c>
      <c r="AY1524" s="44">
        <f t="shared" si="810"/>
        <v>0</v>
      </c>
      <c r="AZ1524" s="44">
        <f t="shared" si="811"/>
        <v>0</v>
      </c>
      <c r="BA1524" s="44">
        <f t="shared" si="822"/>
        <v>0</v>
      </c>
      <c r="BB1524" s="44">
        <f t="shared" si="812"/>
        <v>0</v>
      </c>
      <c r="BC1524" s="44">
        <f t="shared" si="813"/>
        <v>0</v>
      </c>
      <c r="BD1524" s="44">
        <f t="shared" si="814"/>
        <v>0</v>
      </c>
      <c r="BE1524" s="45">
        <f t="shared" si="815"/>
        <v>60</v>
      </c>
      <c r="BF1524" s="46"/>
      <c r="BG1524" s="47">
        <f t="shared" si="816"/>
        <v>0</v>
      </c>
      <c r="BH1524" s="47">
        <f t="shared" si="817"/>
        <v>0</v>
      </c>
      <c r="BI1524" s="47">
        <f t="shared" si="818"/>
        <v>0</v>
      </c>
      <c r="BJ1524" s="48">
        <f t="shared" si="819"/>
        <v>0</v>
      </c>
      <c r="BK1524" s="48">
        <f t="shared" si="820"/>
        <v>0</v>
      </c>
      <c r="BL1524" s="48">
        <f t="shared" si="821"/>
        <v>60</v>
      </c>
    </row>
    <row r="1525" spans="1:64" s="2" customFormat="1" ht="30" customHeight="1">
      <c r="A1525" s="29" t="str">
        <f t="shared" si="792"/>
        <v>Д</v>
      </c>
      <c r="B1525" s="29" t="str">
        <f t="shared" si="793"/>
        <v>М</v>
      </c>
      <c r="C1525" s="59" t="s">
        <v>286</v>
      </c>
      <c r="D1525" s="31" t="str">
        <f t="shared" si="794"/>
        <v>'02.04.02</v>
      </c>
      <c r="E1525" s="32" t="str">
        <f t="shared" si="795"/>
        <v>Управление инфокоммуникациями и интеллектуальные системы</v>
      </c>
      <c r="F1525" s="33" t="s">
        <v>154</v>
      </c>
      <c r="G1525" s="33"/>
      <c r="H1525" s="34" t="s">
        <v>317</v>
      </c>
      <c r="I1525" s="34"/>
      <c r="J1525" s="35" t="s">
        <v>171</v>
      </c>
      <c r="K1525" s="36">
        <v>4</v>
      </c>
      <c r="L1525" s="36"/>
      <c r="M1525" s="37" t="s">
        <v>173</v>
      </c>
      <c r="N1525" s="36"/>
      <c r="O1525" s="36"/>
      <c r="P1525" s="36"/>
      <c r="Q1525" s="37"/>
      <c r="R1525" s="36"/>
      <c r="S1525" s="36"/>
      <c r="T1525" s="36"/>
      <c r="U1525" s="36">
        <v>15</v>
      </c>
      <c r="V1525" s="36"/>
      <c r="W1525" s="39" t="str">
        <f t="shared" si="796"/>
        <v>НФИмд</v>
      </c>
      <c r="X1525" s="36"/>
      <c r="Y1525" s="36"/>
      <c r="Z1525" s="36">
        <v>2</v>
      </c>
      <c r="AA1525" s="60">
        <f t="shared" si="797"/>
        <v>20</v>
      </c>
      <c r="AB1525" s="36">
        <v>12</v>
      </c>
      <c r="AC1525" s="36">
        <v>8</v>
      </c>
      <c r="AD1525" s="40">
        <f t="shared" si="823"/>
        <v>1</v>
      </c>
      <c r="AE1525" s="41">
        <f t="shared" si="824"/>
        <v>1</v>
      </c>
      <c r="AF1525" s="41">
        <f t="shared" si="825"/>
        <v>20</v>
      </c>
      <c r="AG1525" s="42" t="s">
        <v>93</v>
      </c>
      <c r="AH1525" s="37" t="s">
        <v>81</v>
      </c>
      <c r="AI1525" s="37" t="s">
        <v>94</v>
      </c>
      <c r="AJ1525" s="61" t="s">
        <v>327</v>
      </c>
      <c r="AK1525" s="37"/>
      <c r="AL1525" s="44">
        <f t="shared" si="798"/>
        <v>0</v>
      </c>
      <c r="AM1525" s="44">
        <f t="shared" si="799"/>
        <v>0</v>
      </c>
      <c r="AN1525" s="44">
        <f t="shared" si="800"/>
        <v>0</v>
      </c>
      <c r="AO1525" s="44">
        <f t="shared" si="801"/>
        <v>0</v>
      </c>
      <c r="AP1525" s="44">
        <f t="shared" si="802"/>
        <v>0</v>
      </c>
      <c r="AQ1525" s="44">
        <f t="shared" si="803"/>
        <v>0</v>
      </c>
      <c r="AR1525" s="44">
        <f t="shared" si="804"/>
        <v>0</v>
      </c>
      <c r="AS1525" s="44">
        <f t="shared" si="805"/>
        <v>0</v>
      </c>
      <c r="AT1525" s="44">
        <f t="shared" si="806"/>
        <v>0</v>
      </c>
      <c r="AU1525" s="44">
        <f t="shared" si="807"/>
        <v>0</v>
      </c>
      <c r="AV1525" s="44">
        <f>IF(M1525="ПП",РПП*AA1525*(U1525/1.5),IF(M1525="ВП",ВПр*AA1525*(U1525/1.5),IF(M1525="РПА",РПА*AA1525*(U1525/1.5),IF(M1525="КПА",кпа*AA1525*(U1525/1.5),0))))</f>
        <v>300</v>
      </c>
      <c r="AW1525" s="44">
        <f t="shared" si="808"/>
        <v>0</v>
      </c>
      <c r="AX1525" s="44">
        <f t="shared" si="809"/>
        <v>0</v>
      </c>
      <c r="AY1525" s="44">
        <f t="shared" si="810"/>
        <v>0</v>
      </c>
      <c r="AZ1525" s="44">
        <f t="shared" si="811"/>
        <v>0</v>
      </c>
      <c r="BA1525" s="44">
        <f t="shared" si="822"/>
        <v>0</v>
      </c>
      <c r="BB1525" s="44">
        <f t="shared" si="812"/>
        <v>0</v>
      </c>
      <c r="BC1525" s="44">
        <f t="shared" si="813"/>
        <v>0</v>
      </c>
      <c r="BD1525" s="44">
        <f t="shared" si="814"/>
        <v>0</v>
      </c>
      <c r="BE1525" s="45">
        <f t="shared" si="815"/>
        <v>300</v>
      </c>
      <c r="BF1525" s="46"/>
      <c r="BG1525" s="47">
        <f t="shared" si="816"/>
        <v>0</v>
      </c>
      <c r="BH1525" s="47">
        <f t="shared" si="817"/>
        <v>0</v>
      </c>
      <c r="BI1525" s="47">
        <f t="shared" si="818"/>
        <v>0</v>
      </c>
      <c r="BJ1525" s="48">
        <f t="shared" si="819"/>
        <v>0</v>
      </c>
      <c r="BK1525" s="48">
        <f t="shared" si="820"/>
        <v>0</v>
      </c>
      <c r="BL1525" s="48">
        <f t="shared" si="821"/>
        <v>300</v>
      </c>
    </row>
    <row r="1526" spans="1:64" s="2" customFormat="1" ht="30" customHeight="1">
      <c r="A1526" s="29" t="str">
        <f t="shared" si="792"/>
        <v>Д</v>
      </c>
      <c r="B1526" s="29" t="str">
        <f t="shared" si="793"/>
        <v>М</v>
      </c>
      <c r="C1526" s="59" t="s">
        <v>286</v>
      </c>
      <c r="D1526" s="31" t="str">
        <f t="shared" si="794"/>
        <v>'02.04.02</v>
      </c>
      <c r="E1526" s="32" t="str">
        <f t="shared" si="795"/>
        <v>Управление инфокоммуникациями и интеллектуальные системы</v>
      </c>
      <c r="F1526" s="33"/>
      <c r="G1526" s="33"/>
      <c r="H1526" s="34" t="s">
        <v>317</v>
      </c>
      <c r="I1526" s="34"/>
      <c r="J1526" s="35" t="s">
        <v>356</v>
      </c>
      <c r="K1526" s="36">
        <v>4</v>
      </c>
      <c r="L1526" s="36"/>
      <c r="M1526" s="37" t="s">
        <v>180</v>
      </c>
      <c r="N1526" s="36"/>
      <c r="O1526" s="36"/>
      <c r="P1526" s="36"/>
      <c r="Q1526" s="37" t="s">
        <v>181</v>
      </c>
      <c r="R1526" s="36"/>
      <c r="S1526" s="36"/>
      <c r="T1526" s="36"/>
      <c r="U1526" s="36"/>
      <c r="V1526" s="36"/>
      <c r="W1526" s="39" t="str">
        <f t="shared" si="796"/>
        <v>НФИмд</v>
      </c>
      <c r="X1526" s="36"/>
      <c r="Y1526" s="36"/>
      <c r="Z1526" s="36">
        <v>1</v>
      </c>
      <c r="AA1526" s="60">
        <f t="shared" si="797"/>
        <v>20</v>
      </c>
      <c r="AB1526" s="36">
        <v>12</v>
      </c>
      <c r="AC1526" s="36">
        <v>8</v>
      </c>
      <c r="AD1526" s="40">
        <f t="shared" si="823"/>
        <v>12</v>
      </c>
      <c r="AE1526" s="41">
        <f t="shared" si="824"/>
        <v>1</v>
      </c>
      <c r="AF1526" s="41">
        <f t="shared" si="825"/>
        <v>1.6666666666666667</v>
      </c>
      <c r="AG1526" s="42" t="s">
        <v>93</v>
      </c>
      <c r="AH1526" s="37" t="s">
        <v>81</v>
      </c>
      <c r="AI1526" s="37" t="s">
        <v>94</v>
      </c>
      <c r="AJ1526" s="61" t="s">
        <v>320</v>
      </c>
      <c r="AK1526" s="37"/>
      <c r="AL1526" s="44">
        <f t="shared" si="798"/>
        <v>0</v>
      </c>
      <c r="AM1526" s="44">
        <f t="shared" si="799"/>
        <v>0</v>
      </c>
      <c r="AN1526" s="44">
        <f t="shared" si="800"/>
        <v>0</v>
      </c>
      <c r="AO1526" s="44">
        <f t="shared" si="801"/>
        <v>0</v>
      </c>
      <c r="AP1526" s="44">
        <f t="shared" si="802"/>
        <v>0</v>
      </c>
      <c r="AQ1526" s="44">
        <f t="shared" si="803"/>
        <v>0</v>
      </c>
      <c r="AR1526" s="44">
        <f t="shared" si="804"/>
        <v>0</v>
      </c>
      <c r="AS1526" s="44">
        <f t="shared" si="805"/>
        <v>0</v>
      </c>
      <c r="AT1526" s="44">
        <f t="shared" si="806"/>
        <v>0</v>
      </c>
      <c r="AU1526" s="44">
        <f t="shared" si="807"/>
        <v>0</v>
      </c>
      <c r="AV1526" s="44">
        <f>IF(M1526="ПП",РПП*AA1526*(U1526/1.5),IF(M1526="ВП",ВПр*AA1526*(U1526/1.5),IF(M1526="РПА",РПА*AA1526*(U1526/1.5),IF(M1526="КПА",кпа*AA1526*(U1526/1.5),0))))</f>
        <v>0</v>
      </c>
      <c r="AW1526" s="44">
        <f t="shared" si="808"/>
        <v>0</v>
      </c>
      <c r="AX1526" s="44">
        <f t="shared" si="809"/>
        <v>0</v>
      </c>
      <c r="AY1526" s="44">
        <f t="shared" si="810"/>
        <v>0</v>
      </c>
      <c r="AZ1526" s="44">
        <f t="shared" si="811"/>
        <v>0</v>
      </c>
      <c r="BA1526" s="44">
        <f t="shared" si="822"/>
        <v>0</v>
      </c>
      <c r="BB1526" s="44">
        <f t="shared" si="812"/>
        <v>0</v>
      </c>
      <c r="BC1526" s="44">
        <f t="shared" si="813"/>
        <v>0</v>
      </c>
      <c r="BD1526" s="44">
        <f t="shared" si="814"/>
        <v>3.3333333333333335</v>
      </c>
      <c r="BE1526" s="45">
        <f t="shared" si="815"/>
        <v>3.3333333333333335</v>
      </c>
      <c r="BF1526" s="46"/>
      <c r="BG1526" s="47">
        <f t="shared" si="816"/>
        <v>0</v>
      </c>
      <c r="BH1526" s="47">
        <f t="shared" si="817"/>
        <v>0</v>
      </c>
      <c r="BI1526" s="47">
        <f t="shared" si="818"/>
        <v>0</v>
      </c>
      <c r="BJ1526" s="48">
        <f t="shared" si="819"/>
        <v>0</v>
      </c>
      <c r="BK1526" s="48">
        <f t="shared" si="820"/>
        <v>0</v>
      </c>
      <c r="BL1526" s="48">
        <f t="shared" si="821"/>
        <v>3.3333333333333335</v>
      </c>
    </row>
    <row r="1527" spans="1:64" s="2" customFormat="1" ht="30" customHeight="1">
      <c r="A1527" s="29" t="str">
        <f t="shared" si="792"/>
        <v>Д</v>
      </c>
      <c r="B1527" s="29" t="str">
        <f t="shared" si="793"/>
        <v>М</v>
      </c>
      <c r="C1527" s="59" t="s">
        <v>286</v>
      </c>
      <c r="D1527" s="31" t="str">
        <f t="shared" si="794"/>
        <v>'02.04.02</v>
      </c>
      <c r="E1527" s="32" t="str">
        <f t="shared" si="795"/>
        <v>Управление инфокоммуникациями и интеллектуальные системы</v>
      </c>
      <c r="F1527" s="33"/>
      <c r="G1527" s="33"/>
      <c r="H1527" s="34" t="s">
        <v>317</v>
      </c>
      <c r="I1527" s="34"/>
      <c r="J1527" s="35" t="s">
        <v>356</v>
      </c>
      <c r="K1527" s="36">
        <v>4</v>
      </c>
      <c r="L1527" s="36"/>
      <c r="M1527" s="37" t="s">
        <v>183</v>
      </c>
      <c r="N1527" s="36"/>
      <c r="O1527" s="36"/>
      <c r="P1527" s="36"/>
      <c r="Q1527" s="37" t="s">
        <v>181</v>
      </c>
      <c r="R1527" s="36"/>
      <c r="S1527" s="36"/>
      <c r="T1527" s="36"/>
      <c r="U1527" s="36"/>
      <c r="V1527" s="36"/>
      <c r="W1527" s="39" t="str">
        <f t="shared" si="796"/>
        <v>НФИмд</v>
      </c>
      <c r="X1527" s="36"/>
      <c r="Y1527" s="36"/>
      <c r="Z1527" s="36">
        <v>1</v>
      </c>
      <c r="AA1527" s="60">
        <f t="shared" si="797"/>
        <v>20</v>
      </c>
      <c r="AB1527" s="36">
        <v>12</v>
      </c>
      <c r="AC1527" s="36">
        <v>8</v>
      </c>
      <c r="AD1527" s="40">
        <f t="shared" si="823"/>
        <v>1</v>
      </c>
      <c r="AE1527" s="41">
        <f t="shared" si="824"/>
        <v>1</v>
      </c>
      <c r="AF1527" s="41">
        <f t="shared" si="825"/>
        <v>20</v>
      </c>
      <c r="AG1527" s="42" t="s">
        <v>93</v>
      </c>
      <c r="AH1527" s="37" t="s">
        <v>169</v>
      </c>
      <c r="AI1527" s="37"/>
      <c r="AJ1527" s="55" t="s">
        <v>170</v>
      </c>
      <c r="AK1527" s="37"/>
      <c r="AL1527" s="44">
        <f t="shared" si="798"/>
        <v>0</v>
      </c>
      <c r="AM1527" s="44">
        <f t="shared" si="799"/>
        <v>0</v>
      </c>
      <c r="AN1527" s="44">
        <f t="shared" si="800"/>
        <v>0</v>
      </c>
      <c r="AO1527" s="44">
        <f t="shared" si="801"/>
        <v>0</v>
      </c>
      <c r="AP1527" s="44">
        <f t="shared" si="802"/>
        <v>0</v>
      </c>
      <c r="AQ1527" s="44">
        <f t="shared" si="803"/>
        <v>0</v>
      </c>
      <c r="AR1527" s="44">
        <f t="shared" si="804"/>
        <v>0</v>
      </c>
      <c r="AS1527" s="44">
        <f t="shared" si="805"/>
        <v>0</v>
      </c>
      <c r="AT1527" s="44">
        <f t="shared" si="806"/>
        <v>0</v>
      </c>
      <c r="AU1527" s="44">
        <f t="shared" si="807"/>
        <v>0</v>
      </c>
      <c r="AV1527" s="44">
        <f>IF(M1527="ПП",РПП*AA1527*(U1527/1.5),IF(M1527="ВП",ВПр*AA1527*(U1527/1.5),IF(M1527="РПА",РПА*AA1527*(U1527/1.5),IF(M1527="КПА",кпа*AA1527*(U1527/1.5),0))))</f>
        <v>0</v>
      </c>
      <c r="AW1527" s="44">
        <f t="shared" si="808"/>
        <v>0</v>
      </c>
      <c r="AX1527" s="44">
        <f t="shared" si="809"/>
        <v>0</v>
      </c>
      <c r="AY1527" s="44">
        <f t="shared" si="810"/>
        <v>0</v>
      </c>
      <c r="AZ1527" s="44">
        <f t="shared" si="811"/>
        <v>0</v>
      </c>
      <c r="BA1527" s="44">
        <f t="shared" si="822"/>
        <v>0</v>
      </c>
      <c r="BB1527" s="44">
        <f t="shared" si="812"/>
        <v>0</v>
      </c>
      <c r="BC1527" s="44">
        <f t="shared" si="813"/>
        <v>0</v>
      </c>
      <c r="BD1527" s="44">
        <f t="shared" si="814"/>
        <v>10</v>
      </c>
      <c r="BE1527" s="45">
        <f t="shared" si="815"/>
        <v>10</v>
      </c>
      <c r="BF1527" s="46"/>
      <c r="BG1527" s="47">
        <f t="shared" si="816"/>
        <v>0</v>
      </c>
      <c r="BH1527" s="47">
        <f t="shared" si="817"/>
        <v>0</v>
      </c>
      <c r="BI1527" s="47">
        <f t="shared" si="818"/>
        <v>0</v>
      </c>
      <c r="BJ1527" s="48">
        <f t="shared" si="819"/>
        <v>0</v>
      </c>
      <c r="BK1527" s="48">
        <f t="shared" si="820"/>
        <v>0</v>
      </c>
      <c r="BL1527" s="48">
        <f t="shared" si="821"/>
        <v>10</v>
      </c>
    </row>
    <row r="1528" spans="1:64" s="2" customFormat="1" ht="30" customHeight="1">
      <c r="A1528" s="29" t="str">
        <f t="shared" si="792"/>
        <v>Д</v>
      </c>
      <c r="B1528" s="29" t="str">
        <f t="shared" si="793"/>
        <v>М</v>
      </c>
      <c r="C1528" s="59" t="s">
        <v>286</v>
      </c>
      <c r="D1528" s="31" t="str">
        <f t="shared" si="794"/>
        <v>'02.04.02</v>
      </c>
      <c r="E1528" s="32" t="str">
        <f t="shared" si="795"/>
        <v>Управление инфокоммуникациями и интеллектуальные системы</v>
      </c>
      <c r="F1528" s="33"/>
      <c r="G1528" s="33"/>
      <c r="H1528" s="34" t="s">
        <v>317</v>
      </c>
      <c r="I1528" s="34"/>
      <c r="J1528" s="35" t="s">
        <v>356</v>
      </c>
      <c r="K1528" s="36">
        <v>4</v>
      </c>
      <c r="L1528" s="36"/>
      <c r="M1528" s="37" t="s">
        <v>192</v>
      </c>
      <c r="N1528" s="36"/>
      <c r="O1528" s="36"/>
      <c r="P1528" s="36"/>
      <c r="Q1528" s="37" t="s">
        <v>181</v>
      </c>
      <c r="R1528" s="36"/>
      <c r="S1528" s="36"/>
      <c r="T1528" s="36"/>
      <c r="U1528" s="36"/>
      <c r="V1528" s="36"/>
      <c r="W1528" s="39" t="str">
        <f t="shared" si="796"/>
        <v>НФИмд</v>
      </c>
      <c r="X1528" s="36"/>
      <c r="Y1528" s="36"/>
      <c r="Z1528" s="36">
        <v>1</v>
      </c>
      <c r="AA1528" s="60">
        <f t="shared" si="797"/>
        <v>20</v>
      </c>
      <c r="AB1528" s="36">
        <v>12</v>
      </c>
      <c r="AC1528" s="36">
        <v>8</v>
      </c>
      <c r="AD1528" s="40">
        <f t="shared" si="823"/>
        <v>1</v>
      </c>
      <c r="AE1528" s="41">
        <f t="shared" si="824"/>
        <v>1</v>
      </c>
      <c r="AF1528" s="41">
        <f t="shared" si="825"/>
        <v>20</v>
      </c>
      <c r="AG1528" s="42" t="s">
        <v>93</v>
      </c>
      <c r="AH1528" s="37" t="s">
        <v>81</v>
      </c>
      <c r="AI1528" s="37" t="s">
        <v>94</v>
      </c>
      <c r="AJ1528" s="61" t="s">
        <v>320</v>
      </c>
      <c r="AK1528" s="37"/>
      <c r="AL1528" s="44">
        <f t="shared" si="798"/>
        <v>0</v>
      </c>
      <c r="AM1528" s="44">
        <f t="shared" si="799"/>
        <v>0</v>
      </c>
      <c r="AN1528" s="44">
        <f t="shared" si="800"/>
        <v>0</v>
      </c>
      <c r="AO1528" s="44">
        <f t="shared" si="801"/>
        <v>0</v>
      </c>
      <c r="AP1528" s="44">
        <f t="shared" si="802"/>
        <v>0</v>
      </c>
      <c r="AQ1528" s="44">
        <f t="shared" si="803"/>
        <v>0</v>
      </c>
      <c r="AR1528" s="44">
        <f t="shared" si="804"/>
        <v>0</v>
      </c>
      <c r="AS1528" s="44">
        <f t="shared" si="805"/>
        <v>0</v>
      </c>
      <c r="AT1528" s="44">
        <f t="shared" si="806"/>
        <v>0</v>
      </c>
      <c r="AU1528" s="44">
        <f t="shared" si="807"/>
        <v>0</v>
      </c>
      <c r="AV1528" s="44">
        <f>IF(M1528="ПП",РПП*AA1528*(U1528/1.5),IF(M1528="ВП",ВПр*AA1528*(U1528/1.5),IF(M1528="РПА",РПА*AA1528*(U1528/1.5),IF(M1528="КПА",кпа*AA1528*(U1528/1.5),0))))</f>
        <v>0</v>
      </c>
      <c r="AW1528" s="44">
        <f t="shared" si="808"/>
        <v>0</v>
      </c>
      <c r="AX1528" s="44">
        <f t="shared" si="809"/>
        <v>0</v>
      </c>
      <c r="AY1528" s="44">
        <f t="shared" si="810"/>
        <v>0</v>
      </c>
      <c r="AZ1528" s="44">
        <f t="shared" si="811"/>
        <v>0</v>
      </c>
      <c r="BA1528" s="44">
        <f t="shared" si="822"/>
        <v>0</v>
      </c>
      <c r="BB1528" s="44">
        <f t="shared" si="812"/>
        <v>0</v>
      </c>
      <c r="BC1528" s="44">
        <f t="shared" si="813"/>
        <v>0</v>
      </c>
      <c r="BD1528" s="44">
        <f t="shared" si="814"/>
        <v>10</v>
      </c>
      <c r="BE1528" s="45">
        <f t="shared" si="815"/>
        <v>10</v>
      </c>
      <c r="BF1528" s="46"/>
      <c r="BG1528" s="47">
        <f t="shared" si="816"/>
        <v>0</v>
      </c>
      <c r="BH1528" s="47">
        <f t="shared" si="817"/>
        <v>0</v>
      </c>
      <c r="BI1528" s="47">
        <f t="shared" si="818"/>
        <v>0</v>
      </c>
      <c r="BJ1528" s="48">
        <f t="shared" si="819"/>
        <v>0</v>
      </c>
      <c r="BK1528" s="48">
        <f t="shared" si="820"/>
        <v>0</v>
      </c>
      <c r="BL1528" s="48">
        <f t="shared" si="821"/>
        <v>10</v>
      </c>
    </row>
    <row r="1529" spans="1:64" s="2" customFormat="1" ht="30" customHeight="1">
      <c r="A1529" s="29" t="str">
        <f t="shared" si="792"/>
        <v>Д</v>
      </c>
      <c r="B1529" s="29" t="str">
        <f t="shared" si="793"/>
        <v>М</v>
      </c>
      <c r="C1529" s="59" t="s">
        <v>286</v>
      </c>
      <c r="D1529" s="31" t="str">
        <f t="shared" si="794"/>
        <v>'02.04.02</v>
      </c>
      <c r="E1529" s="32" t="str">
        <f t="shared" si="795"/>
        <v>Управление инфокоммуникациями и интеллектуальные системы</v>
      </c>
      <c r="F1529" s="33"/>
      <c r="G1529" s="33"/>
      <c r="H1529" s="34" t="s">
        <v>317</v>
      </c>
      <c r="I1529" s="34"/>
      <c r="J1529" s="35" t="s">
        <v>356</v>
      </c>
      <c r="K1529" s="36">
        <v>4</v>
      </c>
      <c r="L1529" s="36"/>
      <c r="M1529" s="37" t="s">
        <v>186</v>
      </c>
      <c r="N1529" s="36"/>
      <c r="O1529" s="36"/>
      <c r="P1529" s="36"/>
      <c r="Q1529" s="37" t="s">
        <v>181</v>
      </c>
      <c r="R1529" s="36"/>
      <c r="S1529" s="36"/>
      <c r="T1529" s="36"/>
      <c r="U1529" s="36"/>
      <c r="V1529" s="36"/>
      <c r="W1529" s="39" t="str">
        <f t="shared" si="796"/>
        <v>НФИмд</v>
      </c>
      <c r="X1529" s="36"/>
      <c r="Y1529" s="36"/>
      <c r="Z1529" s="36">
        <v>1</v>
      </c>
      <c r="AA1529" s="60">
        <f t="shared" si="797"/>
        <v>20</v>
      </c>
      <c r="AB1529" s="36">
        <v>12</v>
      </c>
      <c r="AC1529" s="36">
        <v>8</v>
      </c>
      <c r="AD1529" s="40">
        <f t="shared" si="823"/>
        <v>1</v>
      </c>
      <c r="AE1529" s="41">
        <f t="shared" si="824"/>
        <v>1</v>
      </c>
      <c r="AF1529" s="41">
        <f t="shared" si="825"/>
        <v>20</v>
      </c>
      <c r="AG1529" s="42" t="s">
        <v>93</v>
      </c>
      <c r="AH1529" s="37" t="s">
        <v>169</v>
      </c>
      <c r="AI1529" s="37"/>
      <c r="AJ1529" s="55" t="s">
        <v>170</v>
      </c>
      <c r="AK1529" s="37"/>
      <c r="AL1529" s="44">
        <f t="shared" si="798"/>
        <v>0</v>
      </c>
      <c r="AM1529" s="44">
        <f t="shared" si="799"/>
        <v>0</v>
      </c>
      <c r="AN1529" s="44">
        <f t="shared" si="800"/>
        <v>0</v>
      </c>
      <c r="AO1529" s="44">
        <f t="shared" si="801"/>
        <v>0</v>
      </c>
      <c r="AP1529" s="44">
        <f t="shared" si="802"/>
        <v>0</v>
      </c>
      <c r="AQ1529" s="44">
        <f t="shared" si="803"/>
        <v>0</v>
      </c>
      <c r="AR1529" s="44">
        <f t="shared" si="804"/>
        <v>0</v>
      </c>
      <c r="AS1529" s="44">
        <f t="shared" si="805"/>
        <v>0</v>
      </c>
      <c r="AT1529" s="44">
        <f t="shared" si="806"/>
        <v>0</v>
      </c>
      <c r="AU1529" s="44">
        <f t="shared" si="807"/>
        <v>0</v>
      </c>
      <c r="AV1529" s="44">
        <f>IF(M1529="ПП",РПП*AA1529*(U1529/1.5),IF(M1529="ВП",ВПр*AA1529*(U1529/1.5),IF(M1529="РПА",РПА*AA1529*(U1529/1.5),IF(M1529="КПА",кпа*AA1529*(U1529/1.5),0))))</f>
        <v>0</v>
      </c>
      <c r="AW1529" s="44">
        <f t="shared" si="808"/>
        <v>0</v>
      </c>
      <c r="AX1529" s="44">
        <f t="shared" si="809"/>
        <v>0</v>
      </c>
      <c r="AY1529" s="44">
        <f t="shared" si="810"/>
        <v>0</v>
      </c>
      <c r="AZ1529" s="44">
        <f t="shared" si="811"/>
        <v>0</v>
      </c>
      <c r="BA1529" s="44">
        <f t="shared" si="822"/>
        <v>0</v>
      </c>
      <c r="BB1529" s="44">
        <f t="shared" si="812"/>
        <v>0</v>
      </c>
      <c r="BC1529" s="44">
        <f t="shared" si="813"/>
        <v>0</v>
      </c>
      <c r="BD1529" s="44">
        <f t="shared" si="814"/>
        <v>5</v>
      </c>
      <c r="BE1529" s="45">
        <f t="shared" si="815"/>
        <v>5</v>
      </c>
      <c r="BF1529" s="46"/>
      <c r="BG1529" s="47">
        <f t="shared" si="816"/>
        <v>0</v>
      </c>
      <c r="BH1529" s="47">
        <f t="shared" si="817"/>
        <v>0</v>
      </c>
      <c r="BI1529" s="47">
        <f t="shared" si="818"/>
        <v>0</v>
      </c>
      <c r="BJ1529" s="48">
        <f t="shared" si="819"/>
        <v>0</v>
      </c>
      <c r="BK1529" s="48">
        <f t="shared" si="820"/>
        <v>0</v>
      </c>
      <c r="BL1529" s="48">
        <f t="shared" si="821"/>
        <v>5</v>
      </c>
    </row>
    <row r="1530" spans="1:64" s="2" customFormat="1" ht="30" customHeight="1">
      <c r="A1530" s="29" t="str">
        <f t="shared" si="792"/>
        <v>Д</v>
      </c>
      <c r="B1530" s="29" t="str">
        <f t="shared" si="793"/>
        <v>М</v>
      </c>
      <c r="C1530" s="59" t="s">
        <v>286</v>
      </c>
      <c r="D1530" s="31" t="str">
        <f t="shared" si="794"/>
        <v>'02.04.02</v>
      </c>
      <c r="E1530" s="32" t="str">
        <f t="shared" si="795"/>
        <v>Управление инфокоммуникациями и интеллектуальные системы</v>
      </c>
      <c r="F1530" s="33"/>
      <c r="G1530" s="33"/>
      <c r="H1530" s="34" t="s">
        <v>317</v>
      </c>
      <c r="I1530" s="34"/>
      <c r="J1530" s="35" t="s">
        <v>356</v>
      </c>
      <c r="K1530" s="36">
        <v>4</v>
      </c>
      <c r="L1530" s="36"/>
      <c r="M1530" s="37" t="s">
        <v>186</v>
      </c>
      <c r="N1530" s="36"/>
      <c r="O1530" s="36"/>
      <c r="P1530" s="36"/>
      <c r="Q1530" s="37" t="s">
        <v>181</v>
      </c>
      <c r="R1530" s="36"/>
      <c r="S1530" s="36"/>
      <c r="T1530" s="36"/>
      <c r="U1530" s="36"/>
      <c r="V1530" s="36"/>
      <c r="W1530" s="39" t="str">
        <f t="shared" si="796"/>
        <v>НФИмд</v>
      </c>
      <c r="X1530" s="36"/>
      <c r="Y1530" s="36"/>
      <c r="Z1530" s="36">
        <v>1</v>
      </c>
      <c r="AA1530" s="60">
        <f t="shared" si="797"/>
        <v>20</v>
      </c>
      <c r="AB1530" s="36">
        <v>12</v>
      </c>
      <c r="AC1530" s="36">
        <v>8</v>
      </c>
      <c r="AD1530" s="40">
        <f t="shared" si="823"/>
        <v>1</v>
      </c>
      <c r="AE1530" s="41">
        <f t="shared" si="824"/>
        <v>1</v>
      </c>
      <c r="AF1530" s="41">
        <f t="shared" si="825"/>
        <v>20</v>
      </c>
      <c r="AG1530" s="42" t="s">
        <v>93</v>
      </c>
      <c r="AH1530" s="37" t="s">
        <v>169</v>
      </c>
      <c r="AI1530" s="37"/>
      <c r="AJ1530" s="55" t="s">
        <v>170</v>
      </c>
      <c r="AK1530" s="37"/>
      <c r="AL1530" s="44">
        <f t="shared" si="798"/>
        <v>0</v>
      </c>
      <c r="AM1530" s="44">
        <f t="shared" si="799"/>
        <v>0</v>
      </c>
      <c r="AN1530" s="44">
        <f t="shared" si="800"/>
        <v>0</v>
      </c>
      <c r="AO1530" s="44">
        <f t="shared" si="801"/>
        <v>0</v>
      </c>
      <c r="AP1530" s="44">
        <f t="shared" si="802"/>
        <v>0</v>
      </c>
      <c r="AQ1530" s="44">
        <f t="shared" si="803"/>
        <v>0</v>
      </c>
      <c r="AR1530" s="44">
        <f t="shared" si="804"/>
        <v>0</v>
      </c>
      <c r="AS1530" s="44">
        <f t="shared" si="805"/>
        <v>0</v>
      </c>
      <c r="AT1530" s="44">
        <f t="shared" si="806"/>
        <v>0</v>
      </c>
      <c r="AU1530" s="44">
        <f t="shared" si="807"/>
        <v>0</v>
      </c>
      <c r="AV1530" s="44">
        <f>IF(M1530="ПП",РПП*AA1530*(U1530/1.5),IF(M1530="ВП",ВПр*AA1530*(U1530/1.5),IF(M1530="РПА",РПА*AA1530*(U1530/1.5),IF(M1530="КПА",кпа*AA1530*(U1530/1.5),0))))</f>
        <v>0</v>
      </c>
      <c r="AW1530" s="44">
        <f t="shared" si="808"/>
        <v>0</v>
      </c>
      <c r="AX1530" s="44">
        <f t="shared" si="809"/>
        <v>0</v>
      </c>
      <c r="AY1530" s="44">
        <f t="shared" si="810"/>
        <v>0</v>
      </c>
      <c r="AZ1530" s="44">
        <f t="shared" si="811"/>
        <v>0</v>
      </c>
      <c r="BA1530" s="44">
        <f t="shared" si="822"/>
        <v>0</v>
      </c>
      <c r="BB1530" s="44">
        <f t="shared" si="812"/>
        <v>0</v>
      </c>
      <c r="BC1530" s="44">
        <f t="shared" si="813"/>
        <v>0</v>
      </c>
      <c r="BD1530" s="44">
        <f t="shared" si="814"/>
        <v>5</v>
      </c>
      <c r="BE1530" s="45">
        <f t="shared" si="815"/>
        <v>5</v>
      </c>
      <c r="BF1530" s="46"/>
      <c r="BG1530" s="47">
        <f t="shared" si="816"/>
        <v>0</v>
      </c>
      <c r="BH1530" s="47">
        <f t="shared" si="817"/>
        <v>0</v>
      </c>
      <c r="BI1530" s="47">
        <f t="shared" si="818"/>
        <v>0</v>
      </c>
      <c r="BJ1530" s="48">
        <f t="shared" si="819"/>
        <v>0</v>
      </c>
      <c r="BK1530" s="48">
        <f t="shared" si="820"/>
        <v>0</v>
      </c>
      <c r="BL1530" s="48">
        <f t="shared" si="821"/>
        <v>5</v>
      </c>
    </row>
    <row r="1531" spans="1:64" s="2" customFormat="1" ht="30" customHeight="1">
      <c r="A1531" s="29" t="str">
        <f t="shared" si="792"/>
        <v>Д</v>
      </c>
      <c r="B1531" s="29" t="str">
        <f t="shared" si="793"/>
        <v>М</v>
      </c>
      <c r="C1531" s="59" t="s">
        <v>286</v>
      </c>
      <c r="D1531" s="31" t="str">
        <f t="shared" si="794"/>
        <v>'02.04.02</v>
      </c>
      <c r="E1531" s="32" t="str">
        <f t="shared" si="795"/>
        <v>Управление инфокоммуникациями и интеллектуальные системы</v>
      </c>
      <c r="F1531" s="33"/>
      <c r="G1531" s="33"/>
      <c r="H1531" s="34" t="s">
        <v>317</v>
      </c>
      <c r="I1531" s="34"/>
      <c r="J1531" s="35" t="s">
        <v>356</v>
      </c>
      <c r="K1531" s="36">
        <v>4</v>
      </c>
      <c r="L1531" s="36"/>
      <c r="M1531" s="37" t="s">
        <v>186</v>
      </c>
      <c r="N1531" s="36"/>
      <c r="O1531" s="36"/>
      <c r="P1531" s="36"/>
      <c r="Q1531" s="37" t="s">
        <v>181</v>
      </c>
      <c r="R1531" s="36"/>
      <c r="S1531" s="36"/>
      <c r="T1531" s="36"/>
      <c r="U1531" s="36"/>
      <c r="V1531" s="36"/>
      <c r="W1531" s="39" t="str">
        <f t="shared" si="796"/>
        <v>НФИмд</v>
      </c>
      <c r="X1531" s="36"/>
      <c r="Y1531" s="36"/>
      <c r="Z1531" s="36">
        <v>1</v>
      </c>
      <c r="AA1531" s="60">
        <f t="shared" si="797"/>
        <v>20</v>
      </c>
      <c r="AB1531" s="36">
        <v>12</v>
      </c>
      <c r="AC1531" s="36">
        <v>8</v>
      </c>
      <c r="AD1531" s="40">
        <f t="shared" si="823"/>
        <v>1</v>
      </c>
      <c r="AE1531" s="41">
        <f t="shared" si="824"/>
        <v>1</v>
      </c>
      <c r="AF1531" s="41">
        <f t="shared" si="825"/>
        <v>20</v>
      </c>
      <c r="AG1531" s="42" t="s">
        <v>93</v>
      </c>
      <c r="AH1531" s="37" t="s">
        <v>169</v>
      </c>
      <c r="AI1531" s="37"/>
      <c r="AJ1531" s="55" t="s">
        <v>170</v>
      </c>
      <c r="AK1531" s="37"/>
      <c r="AL1531" s="44">
        <f t="shared" si="798"/>
        <v>0</v>
      </c>
      <c r="AM1531" s="44">
        <f t="shared" si="799"/>
        <v>0</v>
      </c>
      <c r="AN1531" s="44">
        <f t="shared" si="800"/>
        <v>0</v>
      </c>
      <c r="AO1531" s="44">
        <f t="shared" si="801"/>
        <v>0</v>
      </c>
      <c r="AP1531" s="44">
        <f t="shared" si="802"/>
        <v>0</v>
      </c>
      <c r="AQ1531" s="44">
        <f t="shared" si="803"/>
        <v>0</v>
      </c>
      <c r="AR1531" s="44">
        <f t="shared" si="804"/>
        <v>0</v>
      </c>
      <c r="AS1531" s="44">
        <f t="shared" si="805"/>
        <v>0</v>
      </c>
      <c r="AT1531" s="44">
        <f t="shared" si="806"/>
        <v>0</v>
      </c>
      <c r="AU1531" s="44">
        <f t="shared" si="807"/>
        <v>0</v>
      </c>
      <c r="AV1531" s="44">
        <f>IF(M1531="ПП",РПП*AA1531*(U1531/1.5),IF(M1531="ВП",ВПр*AA1531*(U1531/1.5),IF(M1531="РПА",РПА*AA1531*(U1531/1.5),IF(M1531="КПА",кпа*AA1531*(U1531/1.5),0))))</f>
        <v>0</v>
      </c>
      <c r="AW1531" s="44">
        <f t="shared" si="808"/>
        <v>0</v>
      </c>
      <c r="AX1531" s="44">
        <f t="shared" si="809"/>
        <v>0</v>
      </c>
      <c r="AY1531" s="44">
        <f t="shared" si="810"/>
        <v>0</v>
      </c>
      <c r="AZ1531" s="44">
        <f t="shared" si="811"/>
        <v>0</v>
      </c>
      <c r="BA1531" s="44">
        <f t="shared" si="822"/>
        <v>0</v>
      </c>
      <c r="BB1531" s="44">
        <f t="shared" si="812"/>
        <v>0</v>
      </c>
      <c r="BC1531" s="44">
        <f t="shared" si="813"/>
        <v>0</v>
      </c>
      <c r="BD1531" s="44">
        <f t="shared" si="814"/>
        <v>5</v>
      </c>
      <c r="BE1531" s="45">
        <f t="shared" si="815"/>
        <v>5</v>
      </c>
      <c r="BF1531" s="46"/>
      <c r="BG1531" s="47">
        <f t="shared" si="816"/>
        <v>0</v>
      </c>
      <c r="BH1531" s="47">
        <f t="shared" si="817"/>
        <v>0</v>
      </c>
      <c r="BI1531" s="47">
        <f t="shared" si="818"/>
        <v>0</v>
      </c>
      <c r="BJ1531" s="48">
        <f t="shared" si="819"/>
        <v>0</v>
      </c>
      <c r="BK1531" s="48">
        <f t="shared" si="820"/>
        <v>0</v>
      </c>
      <c r="BL1531" s="48">
        <f t="shared" si="821"/>
        <v>5</v>
      </c>
    </row>
    <row r="1532" spans="1:64" s="2" customFormat="1" ht="30" customHeight="1">
      <c r="A1532" s="29" t="str">
        <f t="shared" si="792"/>
        <v>Д</v>
      </c>
      <c r="B1532" s="29" t="str">
        <f t="shared" si="793"/>
        <v>М</v>
      </c>
      <c r="C1532" s="59" t="s">
        <v>286</v>
      </c>
      <c r="D1532" s="31" t="str">
        <f t="shared" si="794"/>
        <v>'02.04.02</v>
      </c>
      <c r="E1532" s="32" t="str">
        <f t="shared" si="795"/>
        <v>Управление инфокоммуникациями и интеллектуальные системы</v>
      </c>
      <c r="F1532" s="33"/>
      <c r="G1532" s="33"/>
      <c r="H1532" s="34" t="s">
        <v>317</v>
      </c>
      <c r="I1532" s="34"/>
      <c r="J1532" s="35" t="s">
        <v>356</v>
      </c>
      <c r="K1532" s="36">
        <v>4</v>
      </c>
      <c r="L1532" s="36"/>
      <c r="M1532" s="37" t="s">
        <v>186</v>
      </c>
      <c r="N1532" s="36"/>
      <c r="O1532" s="36"/>
      <c r="P1532" s="36"/>
      <c r="Q1532" s="37" t="s">
        <v>181</v>
      </c>
      <c r="R1532" s="36"/>
      <c r="S1532" s="36"/>
      <c r="T1532" s="36"/>
      <c r="U1532" s="36"/>
      <c r="V1532" s="36"/>
      <c r="W1532" s="39" t="str">
        <f t="shared" si="796"/>
        <v>НФИмд</v>
      </c>
      <c r="X1532" s="36"/>
      <c r="Y1532" s="36"/>
      <c r="Z1532" s="36">
        <v>1</v>
      </c>
      <c r="AA1532" s="60">
        <f t="shared" si="797"/>
        <v>20</v>
      </c>
      <c r="AB1532" s="36">
        <v>12</v>
      </c>
      <c r="AC1532" s="36">
        <v>8</v>
      </c>
      <c r="AD1532" s="40">
        <f t="shared" si="823"/>
        <v>1</v>
      </c>
      <c r="AE1532" s="41">
        <f t="shared" si="824"/>
        <v>1</v>
      </c>
      <c r="AF1532" s="41">
        <f t="shared" si="825"/>
        <v>20</v>
      </c>
      <c r="AG1532" s="42" t="s">
        <v>93</v>
      </c>
      <c r="AH1532" s="37" t="s">
        <v>169</v>
      </c>
      <c r="AI1532" s="37"/>
      <c r="AJ1532" s="55" t="s">
        <v>170</v>
      </c>
      <c r="AK1532" s="37"/>
      <c r="AL1532" s="44">
        <f t="shared" si="798"/>
        <v>0</v>
      </c>
      <c r="AM1532" s="44">
        <f t="shared" si="799"/>
        <v>0</v>
      </c>
      <c r="AN1532" s="44">
        <f t="shared" si="800"/>
        <v>0</v>
      </c>
      <c r="AO1532" s="44">
        <f t="shared" si="801"/>
        <v>0</v>
      </c>
      <c r="AP1532" s="44">
        <f t="shared" si="802"/>
        <v>0</v>
      </c>
      <c r="AQ1532" s="44">
        <f t="shared" si="803"/>
        <v>0</v>
      </c>
      <c r="AR1532" s="44">
        <f t="shared" si="804"/>
        <v>0</v>
      </c>
      <c r="AS1532" s="44">
        <f t="shared" si="805"/>
        <v>0</v>
      </c>
      <c r="AT1532" s="44">
        <f t="shared" si="806"/>
        <v>0</v>
      </c>
      <c r="AU1532" s="44">
        <f t="shared" si="807"/>
        <v>0</v>
      </c>
      <c r="AV1532" s="44">
        <f>IF(M1532="ПП",РПП*AA1532*(U1532/1.5),IF(M1532="ВП",ВПр*AA1532*(U1532/1.5),IF(M1532="РПА",РПА*AA1532*(U1532/1.5),IF(M1532="КПА",кпа*AA1532*(U1532/1.5),0))))</f>
        <v>0</v>
      </c>
      <c r="AW1532" s="44">
        <f t="shared" si="808"/>
        <v>0</v>
      </c>
      <c r="AX1532" s="44">
        <f t="shared" si="809"/>
        <v>0</v>
      </c>
      <c r="AY1532" s="44">
        <f t="shared" si="810"/>
        <v>0</v>
      </c>
      <c r="AZ1532" s="44">
        <f t="shared" si="811"/>
        <v>0</v>
      </c>
      <c r="BA1532" s="44">
        <f t="shared" si="822"/>
        <v>0</v>
      </c>
      <c r="BB1532" s="44">
        <f t="shared" si="812"/>
        <v>0</v>
      </c>
      <c r="BC1532" s="44">
        <f t="shared" si="813"/>
        <v>0</v>
      </c>
      <c r="BD1532" s="44">
        <f t="shared" si="814"/>
        <v>5</v>
      </c>
      <c r="BE1532" s="45">
        <f t="shared" si="815"/>
        <v>5</v>
      </c>
      <c r="BF1532" s="46"/>
      <c r="BG1532" s="47">
        <f t="shared" si="816"/>
        <v>0</v>
      </c>
      <c r="BH1532" s="47">
        <f t="shared" si="817"/>
        <v>0</v>
      </c>
      <c r="BI1532" s="47">
        <f t="shared" si="818"/>
        <v>0</v>
      </c>
      <c r="BJ1532" s="48">
        <f t="shared" si="819"/>
        <v>0</v>
      </c>
      <c r="BK1532" s="48">
        <f t="shared" si="820"/>
        <v>0</v>
      </c>
      <c r="BL1532" s="48">
        <f t="shared" si="821"/>
        <v>5</v>
      </c>
    </row>
    <row r="1533" spans="1:64" s="2" customFormat="1" ht="30" customHeight="1">
      <c r="A1533" s="29" t="str">
        <f t="shared" si="792"/>
        <v>Д</v>
      </c>
      <c r="B1533" s="29" t="str">
        <f t="shared" si="793"/>
        <v>М</v>
      </c>
      <c r="C1533" s="59" t="s">
        <v>286</v>
      </c>
      <c r="D1533" s="31" t="str">
        <f t="shared" si="794"/>
        <v>'02.04.02</v>
      </c>
      <c r="E1533" s="32" t="str">
        <f t="shared" si="795"/>
        <v>Управление инфокоммуникациями и интеллектуальные системы</v>
      </c>
      <c r="F1533" s="33"/>
      <c r="G1533" s="33"/>
      <c r="H1533" s="34" t="s">
        <v>317</v>
      </c>
      <c r="I1533" s="34"/>
      <c r="J1533" s="35" t="s">
        <v>356</v>
      </c>
      <c r="K1533" s="36">
        <v>4</v>
      </c>
      <c r="L1533" s="36"/>
      <c r="M1533" s="37" t="s">
        <v>186</v>
      </c>
      <c r="N1533" s="36"/>
      <c r="O1533" s="36"/>
      <c r="P1533" s="36"/>
      <c r="Q1533" s="37" t="s">
        <v>177</v>
      </c>
      <c r="R1533" s="36"/>
      <c r="S1533" s="36"/>
      <c r="T1533" s="36"/>
      <c r="U1533" s="36"/>
      <c r="V1533" s="36"/>
      <c r="W1533" s="39" t="str">
        <f t="shared" si="796"/>
        <v>НФИмд</v>
      </c>
      <c r="X1533" s="36"/>
      <c r="Y1533" s="36"/>
      <c r="Z1533" s="36">
        <v>1</v>
      </c>
      <c r="AA1533" s="60">
        <f t="shared" si="797"/>
        <v>20</v>
      </c>
      <c r="AB1533" s="36">
        <v>12</v>
      </c>
      <c r="AC1533" s="36">
        <v>8</v>
      </c>
      <c r="AD1533" s="40">
        <f t="shared" si="823"/>
        <v>1</v>
      </c>
      <c r="AE1533" s="41">
        <f t="shared" si="824"/>
        <v>1</v>
      </c>
      <c r="AF1533" s="41">
        <f t="shared" si="825"/>
        <v>20</v>
      </c>
      <c r="AG1533" s="42" t="s">
        <v>93</v>
      </c>
      <c r="AH1533" s="37" t="s">
        <v>169</v>
      </c>
      <c r="AI1533" s="37"/>
      <c r="AJ1533" s="55" t="s">
        <v>170</v>
      </c>
      <c r="AK1533" s="37"/>
      <c r="AL1533" s="44">
        <f t="shared" si="798"/>
        <v>0</v>
      </c>
      <c r="AM1533" s="44">
        <f t="shared" si="799"/>
        <v>0</v>
      </c>
      <c r="AN1533" s="44">
        <f t="shared" si="800"/>
        <v>0</v>
      </c>
      <c r="AO1533" s="44">
        <f t="shared" si="801"/>
        <v>0</v>
      </c>
      <c r="AP1533" s="44">
        <f t="shared" si="802"/>
        <v>0</v>
      </c>
      <c r="AQ1533" s="44">
        <f t="shared" si="803"/>
        <v>0</v>
      </c>
      <c r="AR1533" s="44">
        <f t="shared" si="804"/>
        <v>0</v>
      </c>
      <c r="AS1533" s="44">
        <f t="shared" si="805"/>
        <v>0</v>
      </c>
      <c r="AT1533" s="44">
        <f t="shared" si="806"/>
        <v>0</v>
      </c>
      <c r="AU1533" s="44">
        <f t="shared" si="807"/>
        <v>0</v>
      </c>
      <c r="AV1533" s="44">
        <f>IF(M1533="ПП",РПП*AA1533*(U1533/1.5),IF(M1533="ВП",ВПр*AA1533*(U1533/1.5),IF(M1533="РПА",РПА*AA1533*(U1533/1.5),IF(M1533="КПА",кпа*AA1533*(U1533/1.5),0))))</f>
        <v>0</v>
      </c>
      <c r="AW1533" s="44">
        <f t="shared" si="808"/>
        <v>0</v>
      </c>
      <c r="AX1533" s="44">
        <f t="shared" si="809"/>
        <v>0</v>
      </c>
      <c r="AY1533" s="44">
        <f t="shared" si="810"/>
        <v>0</v>
      </c>
      <c r="AZ1533" s="44">
        <f t="shared" si="811"/>
        <v>0</v>
      </c>
      <c r="BA1533" s="44">
        <f t="shared" si="822"/>
        <v>0</v>
      </c>
      <c r="BB1533" s="44">
        <f t="shared" si="812"/>
        <v>0</v>
      </c>
      <c r="BC1533" s="44">
        <f t="shared" si="813"/>
        <v>0</v>
      </c>
      <c r="BD1533" s="44">
        <f t="shared" si="814"/>
        <v>5</v>
      </c>
      <c r="BE1533" s="45">
        <f t="shared" si="815"/>
        <v>5</v>
      </c>
      <c r="BF1533" s="46"/>
      <c r="BG1533" s="47">
        <f t="shared" si="816"/>
        <v>0</v>
      </c>
      <c r="BH1533" s="47">
        <f t="shared" si="817"/>
        <v>0</v>
      </c>
      <c r="BI1533" s="47">
        <f t="shared" si="818"/>
        <v>0</v>
      </c>
      <c r="BJ1533" s="48">
        <f t="shared" si="819"/>
        <v>0</v>
      </c>
      <c r="BK1533" s="48">
        <f t="shared" si="820"/>
        <v>0</v>
      </c>
      <c r="BL1533" s="48">
        <f t="shared" si="821"/>
        <v>5</v>
      </c>
    </row>
    <row r="1534" spans="1:64" s="2" customFormat="1" ht="30" customHeight="1">
      <c r="A1534" s="29" t="str">
        <f t="shared" si="792"/>
        <v>Д</v>
      </c>
      <c r="B1534" s="29" t="str">
        <f t="shared" si="793"/>
        <v>М</v>
      </c>
      <c r="C1534" s="59" t="s">
        <v>286</v>
      </c>
      <c r="D1534" s="31" t="str">
        <f t="shared" si="794"/>
        <v>'02.04.02</v>
      </c>
      <c r="E1534" s="32" t="str">
        <f t="shared" si="795"/>
        <v>Управление инфокоммуникациями и интеллектуальные системы</v>
      </c>
      <c r="F1534" s="33"/>
      <c r="G1534" s="33"/>
      <c r="H1534" s="34" t="s">
        <v>317</v>
      </c>
      <c r="I1534" s="34"/>
      <c r="J1534" s="35" t="s">
        <v>356</v>
      </c>
      <c r="K1534" s="36">
        <v>4</v>
      </c>
      <c r="L1534" s="36"/>
      <c r="M1534" s="37" t="s">
        <v>186</v>
      </c>
      <c r="N1534" s="36"/>
      <c r="O1534" s="36"/>
      <c r="P1534" s="36"/>
      <c r="Q1534" s="37" t="s">
        <v>177</v>
      </c>
      <c r="R1534" s="36"/>
      <c r="S1534" s="36"/>
      <c r="T1534" s="36"/>
      <c r="U1534" s="36"/>
      <c r="V1534" s="36"/>
      <c r="W1534" s="39" t="str">
        <f t="shared" si="796"/>
        <v>НФИмд</v>
      </c>
      <c r="X1534" s="36"/>
      <c r="Y1534" s="36"/>
      <c r="Z1534" s="36">
        <v>1</v>
      </c>
      <c r="AA1534" s="60">
        <f t="shared" si="797"/>
        <v>20</v>
      </c>
      <c r="AB1534" s="36">
        <v>12</v>
      </c>
      <c r="AC1534" s="36">
        <v>8</v>
      </c>
      <c r="AD1534" s="40">
        <f t="shared" si="823"/>
        <v>1</v>
      </c>
      <c r="AE1534" s="41">
        <f t="shared" si="824"/>
        <v>1</v>
      </c>
      <c r="AF1534" s="41">
        <f t="shared" si="825"/>
        <v>20</v>
      </c>
      <c r="AG1534" s="42" t="s">
        <v>93</v>
      </c>
      <c r="AH1534" s="37" t="s">
        <v>169</v>
      </c>
      <c r="AI1534" s="37"/>
      <c r="AJ1534" s="55" t="s">
        <v>170</v>
      </c>
      <c r="AK1534" s="37"/>
      <c r="AL1534" s="44">
        <f t="shared" si="798"/>
        <v>0</v>
      </c>
      <c r="AM1534" s="44">
        <f t="shared" si="799"/>
        <v>0</v>
      </c>
      <c r="AN1534" s="44">
        <f t="shared" si="800"/>
        <v>0</v>
      </c>
      <c r="AO1534" s="44">
        <f t="shared" si="801"/>
        <v>0</v>
      </c>
      <c r="AP1534" s="44">
        <f t="shared" si="802"/>
        <v>0</v>
      </c>
      <c r="AQ1534" s="44">
        <f t="shared" si="803"/>
        <v>0</v>
      </c>
      <c r="AR1534" s="44">
        <f t="shared" si="804"/>
        <v>0</v>
      </c>
      <c r="AS1534" s="44">
        <f t="shared" si="805"/>
        <v>0</v>
      </c>
      <c r="AT1534" s="44">
        <f t="shared" si="806"/>
        <v>0</v>
      </c>
      <c r="AU1534" s="44">
        <f t="shared" si="807"/>
        <v>0</v>
      </c>
      <c r="AV1534" s="44">
        <f>IF(M1534="ПП",РПП*AA1534*(U1534/1.5),IF(M1534="ВП",ВПр*AA1534*(U1534/1.5),IF(M1534="РПА",РПА*AA1534*(U1534/1.5),IF(M1534="КПА",кпа*AA1534*(U1534/1.5),0))))</f>
        <v>0</v>
      </c>
      <c r="AW1534" s="44">
        <f t="shared" si="808"/>
        <v>0</v>
      </c>
      <c r="AX1534" s="44">
        <f t="shared" si="809"/>
        <v>0</v>
      </c>
      <c r="AY1534" s="44">
        <f t="shared" si="810"/>
        <v>0</v>
      </c>
      <c r="AZ1534" s="44">
        <f t="shared" si="811"/>
        <v>0</v>
      </c>
      <c r="BA1534" s="44">
        <f t="shared" si="822"/>
        <v>0</v>
      </c>
      <c r="BB1534" s="44">
        <f t="shared" si="812"/>
        <v>0</v>
      </c>
      <c r="BC1534" s="44">
        <f t="shared" si="813"/>
        <v>0</v>
      </c>
      <c r="BD1534" s="44">
        <f t="shared" si="814"/>
        <v>5</v>
      </c>
      <c r="BE1534" s="45">
        <f t="shared" si="815"/>
        <v>5</v>
      </c>
      <c r="BF1534" s="46"/>
      <c r="BG1534" s="47">
        <f t="shared" si="816"/>
        <v>0</v>
      </c>
      <c r="BH1534" s="47">
        <f t="shared" si="817"/>
        <v>0</v>
      </c>
      <c r="BI1534" s="47">
        <f t="shared" si="818"/>
        <v>0</v>
      </c>
      <c r="BJ1534" s="48">
        <f t="shared" si="819"/>
        <v>0</v>
      </c>
      <c r="BK1534" s="48">
        <f t="shared" si="820"/>
        <v>0</v>
      </c>
      <c r="BL1534" s="48">
        <f t="shared" si="821"/>
        <v>5</v>
      </c>
    </row>
    <row r="1535" spans="1:64" s="2" customFormat="1" ht="30" customHeight="1">
      <c r="A1535" s="29" t="str">
        <f t="shared" si="792"/>
        <v>Д</v>
      </c>
      <c r="B1535" s="29" t="str">
        <f t="shared" si="793"/>
        <v>М</v>
      </c>
      <c r="C1535" s="59" t="s">
        <v>286</v>
      </c>
      <c r="D1535" s="31" t="str">
        <f t="shared" si="794"/>
        <v>'02.04.02</v>
      </c>
      <c r="E1535" s="32" t="str">
        <f t="shared" si="795"/>
        <v>Управление инфокоммуникациями и интеллектуальные системы</v>
      </c>
      <c r="F1535" s="33"/>
      <c r="G1535" s="33"/>
      <c r="H1535" s="34" t="s">
        <v>317</v>
      </c>
      <c r="I1535" s="34"/>
      <c r="J1535" s="35" t="s">
        <v>356</v>
      </c>
      <c r="K1535" s="36">
        <v>4</v>
      </c>
      <c r="L1535" s="36"/>
      <c r="M1535" s="37" t="s">
        <v>186</v>
      </c>
      <c r="N1535" s="36"/>
      <c r="O1535" s="36"/>
      <c r="P1535" s="36"/>
      <c r="Q1535" s="37" t="s">
        <v>177</v>
      </c>
      <c r="R1535" s="36"/>
      <c r="S1535" s="36"/>
      <c r="T1535" s="36"/>
      <c r="U1535" s="36"/>
      <c r="V1535" s="36"/>
      <c r="W1535" s="39" t="str">
        <f t="shared" si="796"/>
        <v>НФИмд</v>
      </c>
      <c r="X1535" s="36"/>
      <c r="Y1535" s="36"/>
      <c r="Z1535" s="36">
        <v>1</v>
      </c>
      <c r="AA1535" s="60">
        <f t="shared" si="797"/>
        <v>20</v>
      </c>
      <c r="AB1535" s="36">
        <v>12</v>
      </c>
      <c r="AC1535" s="36">
        <v>8</v>
      </c>
      <c r="AD1535" s="40">
        <f t="shared" si="823"/>
        <v>1</v>
      </c>
      <c r="AE1535" s="41">
        <f t="shared" si="824"/>
        <v>1</v>
      </c>
      <c r="AF1535" s="41">
        <f t="shared" si="825"/>
        <v>20</v>
      </c>
      <c r="AG1535" s="42" t="s">
        <v>93</v>
      </c>
      <c r="AH1535" s="37" t="s">
        <v>169</v>
      </c>
      <c r="AI1535" s="37"/>
      <c r="AJ1535" s="55" t="s">
        <v>170</v>
      </c>
      <c r="AK1535" s="37"/>
      <c r="AL1535" s="44">
        <f t="shared" si="798"/>
        <v>0</v>
      </c>
      <c r="AM1535" s="44">
        <f t="shared" si="799"/>
        <v>0</v>
      </c>
      <c r="AN1535" s="44">
        <f t="shared" si="800"/>
        <v>0</v>
      </c>
      <c r="AO1535" s="44">
        <f t="shared" si="801"/>
        <v>0</v>
      </c>
      <c r="AP1535" s="44">
        <f t="shared" si="802"/>
        <v>0</v>
      </c>
      <c r="AQ1535" s="44">
        <f t="shared" si="803"/>
        <v>0</v>
      </c>
      <c r="AR1535" s="44">
        <f t="shared" si="804"/>
        <v>0</v>
      </c>
      <c r="AS1535" s="44">
        <f t="shared" si="805"/>
        <v>0</v>
      </c>
      <c r="AT1535" s="44">
        <f t="shared" si="806"/>
        <v>0</v>
      </c>
      <c r="AU1535" s="44">
        <f t="shared" si="807"/>
        <v>0</v>
      </c>
      <c r="AV1535" s="44">
        <f>IF(M1535="ПП",РПП*AA1535*(U1535/1.5),IF(M1535="ВП",ВПр*AA1535*(U1535/1.5),IF(M1535="РПА",РПА*AA1535*(U1535/1.5),IF(M1535="КПА",кпа*AA1535*(U1535/1.5),0))))</f>
        <v>0</v>
      </c>
      <c r="AW1535" s="44">
        <f t="shared" si="808"/>
        <v>0</v>
      </c>
      <c r="AX1535" s="44">
        <f t="shared" si="809"/>
        <v>0</v>
      </c>
      <c r="AY1535" s="44">
        <f t="shared" si="810"/>
        <v>0</v>
      </c>
      <c r="AZ1535" s="44">
        <f t="shared" si="811"/>
        <v>0</v>
      </c>
      <c r="BA1535" s="44">
        <f t="shared" si="822"/>
        <v>0</v>
      </c>
      <c r="BB1535" s="44">
        <f t="shared" si="812"/>
        <v>0</v>
      </c>
      <c r="BC1535" s="44">
        <f t="shared" si="813"/>
        <v>0</v>
      </c>
      <c r="BD1535" s="44">
        <f t="shared" si="814"/>
        <v>5</v>
      </c>
      <c r="BE1535" s="45">
        <f t="shared" si="815"/>
        <v>5</v>
      </c>
      <c r="BF1535" s="46"/>
      <c r="BG1535" s="47">
        <f t="shared" si="816"/>
        <v>0</v>
      </c>
      <c r="BH1535" s="47">
        <f t="shared" si="817"/>
        <v>0</v>
      </c>
      <c r="BI1535" s="47">
        <f t="shared" si="818"/>
        <v>0</v>
      </c>
      <c r="BJ1535" s="48">
        <f t="shared" si="819"/>
        <v>0</v>
      </c>
      <c r="BK1535" s="48">
        <f t="shared" si="820"/>
        <v>0</v>
      </c>
      <c r="BL1535" s="48">
        <f t="shared" si="821"/>
        <v>5</v>
      </c>
    </row>
    <row r="1536" spans="1:64" s="2" customFormat="1" ht="30" customHeight="1">
      <c r="A1536" s="29" t="str">
        <f t="shared" si="792"/>
        <v>Д</v>
      </c>
      <c r="B1536" s="29" t="str">
        <f t="shared" si="793"/>
        <v>М</v>
      </c>
      <c r="C1536" s="59" t="s">
        <v>286</v>
      </c>
      <c r="D1536" s="31" t="str">
        <f t="shared" si="794"/>
        <v>'02.04.02</v>
      </c>
      <c r="E1536" s="32" t="str">
        <f t="shared" si="795"/>
        <v>Управление инфокоммуникациями и интеллектуальные системы</v>
      </c>
      <c r="F1536" s="33"/>
      <c r="G1536" s="33"/>
      <c r="H1536" s="34" t="s">
        <v>317</v>
      </c>
      <c r="I1536" s="34"/>
      <c r="J1536" s="35" t="s">
        <v>356</v>
      </c>
      <c r="K1536" s="36">
        <v>4</v>
      </c>
      <c r="L1536" s="36"/>
      <c r="M1536" s="37" t="s">
        <v>186</v>
      </c>
      <c r="N1536" s="36"/>
      <c r="O1536" s="36"/>
      <c r="P1536" s="36"/>
      <c r="Q1536" s="37" t="s">
        <v>177</v>
      </c>
      <c r="R1536" s="36"/>
      <c r="S1536" s="36"/>
      <c r="T1536" s="36"/>
      <c r="U1536" s="36"/>
      <c r="V1536" s="36"/>
      <c r="W1536" s="39" t="str">
        <f t="shared" si="796"/>
        <v>НФИмд</v>
      </c>
      <c r="X1536" s="36"/>
      <c r="Y1536" s="36"/>
      <c r="Z1536" s="36">
        <v>1</v>
      </c>
      <c r="AA1536" s="60">
        <f t="shared" si="797"/>
        <v>20</v>
      </c>
      <c r="AB1536" s="36">
        <v>12</v>
      </c>
      <c r="AC1536" s="36">
        <v>8</v>
      </c>
      <c r="AD1536" s="40">
        <f t="shared" si="823"/>
        <v>1</v>
      </c>
      <c r="AE1536" s="41">
        <f t="shared" si="824"/>
        <v>1</v>
      </c>
      <c r="AF1536" s="41">
        <f t="shared" si="825"/>
        <v>20</v>
      </c>
      <c r="AG1536" s="42" t="s">
        <v>93</v>
      </c>
      <c r="AH1536" s="37" t="s">
        <v>169</v>
      </c>
      <c r="AI1536" s="37"/>
      <c r="AJ1536" s="55" t="s">
        <v>170</v>
      </c>
      <c r="AK1536" s="37"/>
      <c r="AL1536" s="44">
        <f t="shared" si="798"/>
        <v>0</v>
      </c>
      <c r="AM1536" s="44">
        <f t="shared" si="799"/>
        <v>0</v>
      </c>
      <c r="AN1536" s="44">
        <f t="shared" si="800"/>
        <v>0</v>
      </c>
      <c r="AO1536" s="44">
        <f t="shared" si="801"/>
        <v>0</v>
      </c>
      <c r="AP1536" s="44">
        <f t="shared" si="802"/>
        <v>0</v>
      </c>
      <c r="AQ1536" s="44">
        <f t="shared" si="803"/>
        <v>0</v>
      </c>
      <c r="AR1536" s="44">
        <f t="shared" si="804"/>
        <v>0</v>
      </c>
      <c r="AS1536" s="44">
        <f t="shared" si="805"/>
        <v>0</v>
      </c>
      <c r="AT1536" s="44">
        <f t="shared" si="806"/>
        <v>0</v>
      </c>
      <c r="AU1536" s="44">
        <f t="shared" si="807"/>
        <v>0</v>
      </c>
      <c r="AV1536" s="44">
        <f>IF(M1536="ПП",РПП*AA1536*(U1536/1.5),IF(M1536="ВП",ВПр*AA1536*(U1536/1.5),IF(M1536="РПА",РПА*AA1536*(U1536/1.5),IF(M1536="КПА",кпа*AA1536*(U1536/1.5),0))))</f>
        <v>0</v>
      </c>
      <c r="AW1536" s="44">
        <f t="shared" si="808"/>
        <v>0</v>
      </c>
      <c r="AX1536" s="44">
        <f t="shared" si="809"/>
        <v>0</v>
      </c>
      <c r="AY1536" s="44">
        <f t="shared" si="810"/>
        <v>0</v>
      </c>
      <c r="AZ1536" s="44">
        <f t="shared" si="811"/>
        <v>0</v>
      </c>
      <c r="BA1536" s="44">
        <f t="shared" si="822"/>
        <v>0</v>
      </c>
      <c r="BB1536" s="44">
        <f t="shared" si="812"/>
        <v>0</v>
      </c>
      <c r="BC1536" s="44">
        <f t="shared" si="813"/>
        <v>0</v>
      </c>
      <c r="BD1536" s="44">
        <f t="shared" si="814"/>
        <v>5</v>
      </c>
      <c r="BE1536" s="45">
        <f t="shared" si="815"/>
        <v>5</v>
      </c>
      <c r="BF1536" s="46"/>
      <c r="BG1536" s="47">
        <f t="shared" si="816"/>
        <v>0</v>
      </c>
      <c r="BH1536" s="47">
        <f t="shared" si="817"/>
        <v>0</v>
      </c>
      <c r="BI1536" s="47">
        <f t="shared" si="818"/>
        <v>0</v>
      </c>
      <c r="BJ1536" s="48">
        <f t="shared" si="819"/>
        <v>0</v>
      </c>
      <c r="BK1536" s="48">
        <f t="shared" si="820"/>
        <v>0</v>
      </c>
      <c r="BL1536" s="48">
        <f t="shared" si="821"/>
        <v>5</v>
      </c>
    </row>
    <row r="1537" spans="1:64" s="2" customFormat="1" ht="30" customHeight="1">
      <c r="A1537" s="29" t="str">
        <f t="shared" si="792"/>
        <v>Д</v>
      </c>
      <c r="B1537" s="29" t="str">
        <f t="shared" si="793"/>
        <v>М</v>
      </c>
      <c r="C1537" s="59" t="s">
        <v>286</v>
      </c>
      <c r="D1537" s="31" t="str">
        <f t="shared" si="794"/>
        <v>'02.04.02</v>
      </c>
      <c r="E1537" s="32" t="str">
        <f t="shared" si="795"/>
        <v>Управление инфокоммуникациями и интеллектуальные системы</v>
      </c>
      <c r="F1537" s="33"/>
      <c r="G1537" s="33"/>
      <c r="H1537" s="34" t="s">
        <v>317</v>
      </c>
      <c r="I1537" s="34"/>
      <c r="J1537" s="35" t="s">
        <v>357</v>
      </c>
      <c r="K1537" s="36">
        <v>4</v>
      </c>
      <c r="L1537" s="36"/>
      <c r="M1537" s="37" t="s">
        <v>176</v>
      </c>
      <c r="N1537" s="36"/>
      <c r="O1537" s="36"/>
      <c r="P1537" s="36"/>
      <c r="Q1537" s="37"/>
      <c r="R1537" s="36"/>
      <c r="S1537" s="36"/>
      <c r="T1537" s="36"/>
      <c r="U1537" s="36"/>
      <c r="V1537" s="36"/>
      <c r="W1537" s="39" t="str">
        <f t="shared" si="796"/>
        <v>НФИмд</v>
      </c>
      <c r="X1537" s="36"/>
      <c r="Y1537" s="36"/>
      <c r="Z1537" s="36">
        <v>1</v>
      </c>
      <c r="AA1537" s="60">
        <f t="shared" si="797"/>
        <v>4</v>
      </c>
      <c r="AB1537" s="36">
        <v>3</v>
      </c>
      <c r="AC1537" s="36">
        <v>1</v>
      </c>
      <c r="AD1537" s="40">
        <f t="shared" si="823"/>
        <v>1</v>
      </c>
      <c r="AE1537" s="41">
        <f t="shared" si="824"/>
        <v>1</v>
      </c>
      <c r="AF1537" s="41">
        <f t="shared" si="825"/>
        <v>4</v>
      </c>
      <c r="AG1537" s="42" t="s">
        <v>93</v>
      </c>
      <c r="AH1537" s="37" t="s">
        <v>81</v>
      </c>
      <c r="AI1537" s="37" t="s">
        <v>82</v>
      </c>
      <c r="AJ1537" s="61" t="s">
        <v>325</v>
      </c>
      <c r="AK1537" s="37"/>
      <c r="AL1537" s="44">
        <f t="shared" si="798"/>
        <v>0</v>
      </c>
      <c r="AM1537" s="44">
        <f t="shared" si="799"/>
        <v>0</v>
      </c>
      <c r="AN1537" s="44">
        <f t="shared" si="800"/>
        <v>0</v>
      </c>
      <c r="AO1537" s="44">
        <f t="shared" si="801"/>
        <v>0</v>
      </c>
      <c r="AP1537" s="44">
        <f t="shared" si="802"/>
        <v>0</v>
      </c>
      <c r="AQ1537" s="44">
        <f t="shared" si="803"/>
        <v>0</v>
      </c>
      <c r="AR1537" s="44">
        <f t="shared" si="804"/>
        <v>0</v>
      </c>
      <c r="AS1537" s="44">
        <f t="shared" si="805"/>
        <v>0</v>
      </c>
      <c r="AT1537" s="44">
        <f t="shared" si="806"/>
        <v>0</v>
      </c>
      <c r="AU1537" s="44">
        <f t="shared" si="807"/>
        <v>0</v>
      </c>
      <c r="AV1537" s="44">
        <f>IF(M1537="ПП",РПП*AA1537*(U1537/1.5),IF(M1537="ВП",ВПр*AA1537*(U1537/1.5),IF(M1537="РПА",РПА*AA1537*(U1537/1.5),IF(M1537="КПА",кпа*AA1537*(U1537/1.5),0))))</f>
        <v>0</v>
      </c>
      <c r="AW1537" s="44">
        <f t="shared" si="808"/>
        <v>0</v>
      </c>
      <c r="AX1537" s="44">
        <f t="shared" si="809"/>
        <v>0</v>
      </c>
      <c r="AY1537" s="44">
        <f t="shared" si="810"/>
        <v>0</v>
      </c>
      <c r="AZ1537" s="44">
        <f t="shared" si="811"/>
        <v>0</v>
      </c>
      <c r="BA1537" s="44">
        <f t="shared" si="822"/>
        <v>0</v>
      </c>
      <c r="BB1537" s="44">
        <f t="shared" si="812"/>
        <v>114</v>
      </c>
      <c r="BC1537" s="44">
        <f t="shared" si="813"/>
        <v>0</v>
      </c>
      <c r="BD1537" s="44">
        <f t="shared" si="814"/>
        <v>0</v>
      </c>
      <c r="BE1537" s="45">
        <f t="shared" si="815"/>
        <v>114</v>
      </c>
      <c r="BF1537" s="46"/>
      <c r="BG1537" s="47">
        <f t="shared" si="816"/>
        <v>0</v>
      </c>
      <c r="BH1537" s="47">
        <f t="shared" si="817"/>
        <v>0</v>
      </c>
      <c r="BI1537" s="47">
        <f t="shared" si="818"/>
        <v>0</v>
      </c>
      <c r="BJ1537" s="48">
        <f t="shared" si="819"/>
        <v>0</v>
      </c>
      <c r="BK1537" s="48">
        <f t="shared" si="820"/>
        <v>0</v>
      </c>
      <c r="BL1537" s="48">
        <f t="shared" si="821"/>
        <v>114</v>
      </c>
    </row>
    <row r="1538" spans="1:64" s="2" customFormat="1" ht="30" customHeight="1">
      <c r="A1538" s="29" t="str">
        <f t="shared" si="792"/>
        <v>Д</v>
      </c>
      <c r="B1538" s="29" t="str">
        <f t="shared" si="793"/>
        <v>М</v>
      </c>
      <c r="C1538" s="59" t="s">
        <v>286</v>
      </c>
      <c r="D1538" s="31" t="str">
        <f t="shared" si="794"/>
        <v>'02.04.02</v>
      </c>
      <c r="E1538" s="32" t="str">
        <f t="shared" si="795"/>
        <v>Управление инфокоммуникациями и интеллектуальные системы</v>
      </c>
      <c r="F1538" s="33"/>
      <c r="G1538" s="33"/>
      <c r="H1538" s="34" t="s">
        <v>317</v>
      </c>
      <c r="I1538" s="34"/>
      <c r="J1538" s="35" t="s">
        <v>357</v>
      </c>
      <c r="K1538" s="36">
        <v>4</v>
      </c>
      <c r="L1538" s="36"/>
      <c r="M1538" s="37" t="s">
        <v>176</v>
      </c>
      <c r="N1538" s="36"/>
      <c r="O1538" s="36"/>
      <c r="P1538" s="36"/>
      <c r="Q1538" s="37"/>
      <c r="R1538" s="36"/>
      <c r="S1538" s="36"/>
      <c r="T1538" s="36"/>
      <c r="U1538" s="36"/>
      <c r="V1538" s="36"/>
      <c r="W1538" s="39" t="str">
        <f t="shared" si="796"/>
        <v>НФИмд</v>
      </c>
      <c r="X1538" s="36"/>
      <c r="Y1538" s="36"/>
      <c r="Z1538" s="36">
        <v>1</v>
      </c>
      <c r="AA1538" s="60">
        <f t="shared" si="797"/>
        <v>3</v>
      </c>
      <c r="AB1538" s="36">
        <v>2</v>
      </c>
      <c r="AC1538" s="36">
        <v>1</v>
      </c>
      <c r="AD1538" s="40">
        <f t="shared" si="823"/>
        <v>1</v>
      </c>
      <c r="AE1538" s="41">
        <f t="shared" si="824"/>
        <v>1</v>
      </c>
      <c r="AF1538" s="41">
        <f t="shared" si="825"/>
        <v>3</v>
      </c>
      <c r="AG1538" s="42" t="s">
        <v>93</v>
      </c>
      <c r="AH1538" s="37" t="s">
        <v>81</v>
      </c>
      <c r="AI1538" s="37" t="s">
        <v>94</v>
      </c>
      <c r="AJ1538" s="61" t="s">
        <v>341</v>
      </c>
      <c r="AK1538" s="37"/>
      <c r="AL1538" s="44">
        <f t="shared" si="798"/>
        <v>0</v>
      </c>
      <c r="AM1538" s="44">
        <f t="shared" si="799"/>
        <v>0</v>
      </c>
      <c r="AN1538" s="44">
        <f t="shared" si="800"/>
        <v>0</v>
      </c>
      <c r="AO1538" s="44">
        <f t="shared" si="801"/>
        <v>0</v>
      </c>
      <c r="AP1538" s="44">
        <f t="shared" si="802"/>
        <v>0</v>
      </c>
      <c r="AQ1538" s="44">
        <f t="shared" si="803"/>
        <v>0</v>
      </c>
      <c r="AR1538" s="44">
        <f t="shared" si="804"/>
        <v>0</v>
      </c>
      <c r="AS1538" s="44">
        <f t="shared" si="805"/>
        <v>0</v>
      </c>
      <c r="AT1538" s="44">
        <f t="shared" si="806"/>
        <v>0</v>
      </c>
      <c r="AU1538" s="44">
        <f t="shared" si="807"/>
        <v>0</v>
      </c>
      <c r="AV1538" s="44">
        <f>IF(M1538="ПП",РПП*AA1538*(U1538/1.5),IF(M1538="ВП",ВПр*AA1538*(U1538/1.5),IF(M1538="РПА",РПА*AA1538*(U1538/1.5),IF(M1538="КПА",кпа*AA1538*(U1538/1.5),0))))</f>
        <v>0</v>
      </c>
      <c r="AW1538" s="44">
        <f t="shared" si="808"/>
        <v>0</v>
      </c>
      <c r="AX1538" s="44">
        <f t="shared" si="809"/>
        <v>0</v>
      </c>
      <c r="AY1538" s="44">
        <f t="shared" si="810"/>
        <v>0</v>
      </c>
      <c r="AZ1538" s="44">
        <f t="shared" si="811"/>
        <v>0</v>
      </c>
      <c r="BA1538" s="44">
        <f t="shared" si="822"/>
        <v>0</v>
      </c>
      <c r="BB1538" s="44">
        <f t="shared" si="812"/>
        <v>88</v>
      </c>
      <c r="BC1538" s="44">
        <f t="shared" si="813"/>
        <v>0</v>
      </c>
      <c r="BD1538" s="44">
        <f t="shared" si="814"/>
        <v>0</v>
      </c>
      <c r="BE1538" s="45">
        <f t="shared" si="815"/>
        <v>88</v>
      </c>
      <c r="BF1538" s="46"/>
      <c r="BG1538" s="47">
        <f t="shared" si="816"/>
        <v>0</v>
      </c>
      <c r="BH1538" s="47">
        <f t="shared" si="817"/>
        <v>0</v>
      </c>
      <c r="BI1538" s="47">
        <f t="shared" si="818"/>
        <v>0</v>
      </c>
      <c r="BJ1538" s="48">
        <f t="shared" si="819"/>
        <v>0</v>
      </c>
      <c r="BK1538" s="48">
        <f t="shared" si="820"/>
        <v>0</v>
      </c>
      <c r="BL1538" s="48">
        <f t="shared" si="821"/>
        <v>88</v>
      </c>
    </row>
    <row r="1539" spans="1:64" s="2" customFormat="1" ht="30" customHeight="1">
      <c r="A1539" s="29" t="str">
        <f t="shared" si="792"/>
        <v>Д</v>
      </c>
      <c r="B1539" s="29" t="str">
        <f t="shared" si="793"/>
        <v>М</v>
      </c>
      <c r="C1539" s="59" t="s">
        <v>286</v>
      </c>
      <c r="D1539" s="31" t="str">
        <f t="shared" si="794"/>
        <v>'02.04.02</v>
      </c>
      <c r="E1539" s="32" t="str">
        <f t="shared" si="795"/>
        <v>Управление инфокоммуникациями и интеллектуальные системы</v>
      </c>
      <c r="F1539" s="33"/>
      <c r="G1539" s="33"/>
      <c r="H1539" s="34" t="s">
        <v>317</v>
      </c>
      <c r="I1539" s="34"/>
      <c r="J1539" s="35" t="s">
        <v>357</v>
      </c>
      <c r="K1539" s="36">
        <v>4</v>
      </c>
      <c r="L1539" s="36"/>
      <c r="M1539" s="37" t="s">
        <v>176</v>
      </c>
      <c r="N1539" s="36"/>
      <c r="O1539" s="36"/>
      <c r="P1539" s="36"/>
      <c r="Q1539" s="37"/>
      <c r="R1539" s="36"/>
      <c r="S1539" s="36"/>
      <c r="T1539" s="36"/>
      <c r="U1539" s="36"/>
      <c r="V1539" s="36"/>
      <c r="W1539" s="39" t="str">
        <f t="shared" si="796"/>
        <v>НФИмд</v>
      </c>
      <c r="X1539" s="36"/>
      <c r="Y1539" s="36"/>
      <c r="Z1539" s="36">
        <v>1</v>
      </c>
      <c r="AA1539" s="60">
        <f t="shared" si="797"/>
        <v>4</v>
      </c>
      <c r="AB1539" s="36">
        <v>2</v>
      </c>
      <c r="AC1539" s="36">
        <v>2</v>
      </c>
      <c r="AD1539" s="40">
        <f t="shared" si="823"/>
        <v>1</v>
      </c>
      <c r="AE1539" s="41">
        <f t="shared" si="824"/>
        <v>1</v>
      </c>
      <c r="AF1539" s="41">
        <f t="shared" si="825"/>
        <v>4</v>
      </c>
      <c r="AG1539" s="42" t="s">
        <v>93</v>
      </c>
      <c r="AH1539" s="37" t="s">
        <v>81</v>
      </c>
      <c r="AI1539" s="37" t="s">
        <v>94</v>
      </c>
      <c r="AJ1539" s="61" t="s">
        <v>327</v>
      </c>
      <c r="AK1539" s="37"/>
      <c r="AL1539" s="44">
        <f t="shared" si="798"/>
        <v>0</v>
      </c>
      <c r="AM1539" s="44">
        <f t="shared" si="799"/>
        <v>0</v>
      </c>
      <c r="AN1539" s="44">
        <f t="shared" si="800"/>
        <v>0</v>
      </c>
      <c r="AO1539" s="44">
        <f t="shared" si="801"/>
        <v>0</v>
      </c>
      <c r="AP1539" s="44">
        <f t="shared" si="802"/>
        <v>0</v>
      </c>
      <c r="AQ1539" s="44">
        <f t="shared" si="803"/>
        <v>0</v>
      </c>
      <c r="AR1539" s="44">
        <f t="shared" si="804"/>
        <v>0</v>
      </c>
      <c r="AS1539" s="44">
        <f t="shared" si="805"/>
        <v>0</v>
      </c>
      <c r="AT1539" s="44">
        <f t="shared" si="806"/>
        <v>0</v>
      </c>
      <c r="AU1539" s="44">
        <f t="shared" si="807"/>
        <v>0</v>
      </c>
      <c r="AV1539" s="44">
        <f>IF(M1539="ПП",РПП*AA1539*(U1539/1.5),IF(M1539="ВП",ВПр*AA1539*(U1539/1.5),IF(M1539="РПА",РПА*AA1539*(U1539/1.5),IF(M1539="КПА",кпа*AA1539*(U1539/1.5),0))))</f>
        <v>0</v>
      </c>
      <c r="AW1539" s="44">
        <f t="shared" si="808"/>
        <v>0</v>
      </c>
      <c r="AX1539" s="44">
        <f t="shared" si="809"/>
        <v>0</v>
      </c>
      <c r="AY1539" s="44">
        <f t="shared" si="810"/>
        <v>0</v>
      </c>
      <c r="AZ1539" s="44">
        <f t="shared" si="811"/>
        <v>0</v>
      </c>
      <c r="BA1539" s="44">
        <f t="shared" si="822"/>
        <v>0</v>
      </c>
      <c r="BB1539" s="44">
        <f t="shared" si="812"/>
        <v>124</v>
      </c>
      <c r="BC1539" s="44">
        <f t="shared" si="813"/>
        <v>0</v>
      </c>
      <c r="BD1539" s="44">
        <f t="shared" si="814"/>
        <v>0</v>
      </c>
      <c r="BE1539" s="45">
        <f t="shared" si="815"/>
        <v>124</v>
      </c>
      <c r="BF1539" s="46"/>
      <c r="BG1539" s="47">
        <f t="shared" si="816"/>
        <v>0</v>
      </c>
      <c r="BH1539" s="47">
        <f t="shared" si="817"/>
        <v>0</v>
      </c>
      <c r="BI1539" s="47">
        <f t="shared" si="818"/>
        <v>0</v>
      </c>
      <c r="BJ1539" s="48">
        <f t="shared" si="819"/>
        <v>0</v>
      </c>
      <c r="BK1539" s="48">
        <f t="shared" si="820"/>
        <v>0</v>
      </c>
      <c r="BL1539" s="48">
        <f t="shared" si="821"/>
        <v>124</v>
      </c>
    </row>
    <row r="1540" spans="1:64" s="2" customFormat="1" ht="30" customHeight="1">
      <c r="A1540" s="29" t="str">
        <f t="shared" si="792"/>
        <v>Д</v>
      </c>
      <c r="B1540" s="29" t="str">
        <f t="shared" si="793"/>
        <v>М</v>
      </c>
      <c r="C1540" s="59" t="s">
        <v>286</v>
      </c>
      <c r="D1540" s="31" t="str">
        <f t="shared" si="794"/>
        <v>'02.04.02</v>
      </c>
      <c r="E1540" s="32" t="str">
        <f t="shared" si="795"/>
        <v>Управление инфокоммуникациями и интеллектуальные системы</v>
      </c>
      <c r="F1540" s="33"/>
      <c r="G1540" s="33"/>
      <c r="H1540" s="34" t="s">
        <v>317</v>
      </c>
      <c r="I1540" s="34"/>
      <c r="J1540" s="35" t="s">
        <v>357</v>
      </c>
      <c r="K1540" s="36">
        <v>4</v>
      </c>
      <c r="L1540" s="36"/>
      <c r="M1540" s="37" t="s">
        <v>176</v>
      </c>
      <c r="N1540" s="36"/>
      <c r="O1540" s="36"/>
      <c r="P1540" s="36"/>
      <c r="Q1540" s="37"/>
      <c r="R1540" s="36"/>
      <c r="S1540" s="36"/>
      <c r="T1540" s="36"/>
      <c r="U1540" s="36"/>
      <c r="V1540" s="36"/>
      <c r="W1540" s="39" t="str">
        <f t="shared" si="796"/>
        <v>НФИмд</v>
      </c>
      <c r="X1540" s="36"/>
      <c r="Y1540" s="36"/>
      <c r="Z1540" s="36">
        <v>1</v>
      </c>
      <c r="AA1540" s="60">
        <f t="shared" si="797"/>
        <v>4</v>
      </c>
      <c r="AB1540" s="36">
        <v>2</v>
      </c>
      <c r="AC1540" s="36">
        <v>2</v>
      </c>
      <c r="AD1540" s="40">
        <f t="shared" si="823"/>
        <v>1</v>
      </c>
      <c r="AE1540" s="41">
        <f t="shared" si="824"/>
        <v>1</v>
      </c>
      <c r="AF1540" s="41">
        <f t="shared" si="825"/>
        <v>4</v>
      </c>
      <c r="AG1540" s="42" t="s">
        <v>93</v>
      </c>
      <c r="AH1540" s="37" t="s">
        <v>81</v>
      </c>
      <c r="AI1540" s="37" t="s">
        <v>94</v>
      </c>
      <c r="AJ1540" s="61" t="s">
        <v>358</v>
      </c>
      <c r="AK1540" s="37"/>
      <c r="AL1540" s="44">
        <f t="shared" si="798"/>
        <v>0</v>
      </c>
      <c r="AM1540" s="44">
        <f t="shared" si="799"/>
        <v>0</v>
      </c>
      <c r="AN1540" s="44">
        <f t="shared" si="800"/>
        <v>0</v>
      </c>
      <c r="AO1540" s="44">
        <f t="shared" si="801"/>
        <v>0</v>
      </c>
      <c r="AP1540" s="44">
        <f t="shared" si="802"/>
        <v>0</v>
      </c>
      <c r="AQ1540" s="44">
        <f t="shared" si="803"/>
        <v>0</v>
      </c>
      <c r="AR1540" s="44">
        <f t="shared" si="804"/>
        <v>0</v>
      </c>
      <c r="AS1540" s="44">
        <f t="shared" si="805"/>
        <v>0</v>
      </c>
      <c r="AT1540" s="44">
        <f t="shared" si="806"/>
        <v>0</v>
      </c>
      <c r="AU1540" s="44">
        <f t="shared" si="807"/>
        <v>0</v>
      </c>
      <c r="AV1540" s="44">
        <f>IF(M1540="ПП",РПП*AA1540*(U1540/1.5),IF(M1540="ВП",ВПр*AA1540*(U1540/1.5),IF(M1540="РПА",РПА*AA1540*(U1540/1.5),IF(M1540="КПА",кпа*AA1540*(U1540/1.5),0))))</f>
        <v>0</v>
      </c>
      <c r="AW1540" s="44">
        <f t="shared" si="808"/>
        <v>0</v>
      </c>
      <c r="AX1540" s="44">
        <f t="shared" si="809"/>
        <v>0</v>
      </c>
      <c r="AY1540" s="44">
        <f t="shared" si="810"/>
        <v>0</v>
      </c>
      <c r="AZ1540" s="44">
        <f t="shared" si="811"/>
        <v>0</v>
      </c>
      <c r="BA1540" s="44">
        <f t="shared" si="822"/>
        <v>0</v>
      </c>
      <c r="BB1540" s="44">
        <f t="shared" si="812"/>
        <v>124</v>
      </c>
      <c r="BC1540" s="44">
        <f t="shared" si="813"/>
        <v>0</v>
      </c>
      <c r="BD1540" s="44">
        <f t="shared" si="814"/>
        <v>0</v>
      </c>
      <c r="BE1540" s="45">
        <f t="shared" si="815"/>
        <v>124</v>
      </c>
      <c r="BF1540" s="46"/>
      <c r="BG1540" s="47">
        <f t="shared" si="816"/>
        <v>0</v>
      </c>
      <c r="BH1540" s="47">
        <f t="shared" si="817"/>
        <v>0</v>
      </c>
      <c r="BI1540" s="47">
        <f t="shared" si="818"/>
        <v>0</v>
      </c>
      <c r="BJ1540" s="48">
        <f t="shared" si="819"/>
        <v>0</v>
      </c>
      <c r="BK1540" s="48">
        <f t="shared" si="820"/>
        <v>0</v>
      </c>
      <c r="BL1540" s="48">
        <f t="shared" si="821"/>
        <v>124</v>
      </c>
    </row>
    <row r="1541" spans="1:64" s="2" customFormat="1" ht="30" customHeight="1">
      <c r="A1541" s="29" t="str">
        <f t="shared" si="792"/>
        <v>Д</v>
      </c>
      <c r="B1541" s="29" t="str">
        <f t="shared" si="793"/>
        <v>М</v>
      </c>
      <c r="C1541" s="59" t="s">
        <v>286</v>
      </c>
      <c r="D1541" s="31" t="str">
        <f t="shared" si="794"/>
        <v>'02.04.02</v>
      </c>
      <c r="E1541" s="32" t="str">
        <f t="shared" si="795"/>
        <v>Управление инфокоммуникациями и интеллектуальные системы</v>
      </c>
      <c r="F1541" s="33"/>
      <c r="G1541" s="33"/>
      <c r="H1541" s="34" t="s">
        <v>317</v>
      </c>
      <c r="I1541" s="34"/>
      <c r="J1541" s="35" t="s">
        <v>357</v>
      </c>
      <c r="K1541" s="36">
        <v>4</v>
      </c>
      <c r="L1541" s="36"/>
      <c r="M1541" s="37" t="s">
        <v>176</v>
      </c>
      <c r="N1541" s="36"/>
      <c r="O1541" s="36"/>
      <c r="P1541" s="36"/>
      <c r="Q1541" s="37"/>
      <c r="R1541" s="36"/>
      <c r="S1541" s="36"/>
      <c r="T1541" s="36"/>
      <c r="U1541" s="36"/>
      <c r="V1541" s="36"/>
      <c r="W1541" s="39" t="str">
        <f t="shared" si="796"/>
        <v>НФИмд</v>
      </c>
      <c r="X1541" s="36"/>
      <c r="Y1541" s="36"/>
      <c r="Z1541" s="36">
        <v>1</v>
      </c>
      <c r="AA1541" s="60">
        <f t="shared" si="797"/>
        <v>5</v>
      </c>
      <c r="AB1541" s="36">
        <v>3</v>
      </c>
      <c r="AC1541" s="36">
        <v>2</v>
      </c>
      <c r="AD1541" s="40">
        <f t="shared" si="823"/>
        <v>1</v>
      </c>
      <c r="AE1541" s="41">
        <f t="shared" si="824"/>
        <v>1</v>
      </c>
      <c r="AF1541" s="41">
        <f t="shared" si="825"/>
        <v>5</v>
      </c>
      <c r="AG1541" s="42" t="s">
        <v>93</v>
      </c>
      <c r="AH1541" s="37" t="s">
        <v>81</v>
      </c>
      <c r="AI1541" s="37" t="s">
        <v>82</v>
      </c>
      <c r="AJ1541" s="61" t="s">
        <v>350</v>
      </c>
      <c r="AK1541" s="37"/>
      <c r="AL1541" s="44">
        <f t="shared" si="798"/>
        <v>0</v>
      </c>
      <c r="AM1541" s="44">
        <f t="shared" si="799"/>
        <v>0</v>
      </c>
      <c r="AN1541" s="44">
        <f t="shared" si="800"/>
        <v>0</v>
      </c>
      <c r="AO1541" s="44">
        <f t="shared" si="801"/>
        <v>0</v>
      </c>
      <c r="AP1541" s="44">
        <f t="shared" si="802"/>
        <v>0</v>
      </c>
      <c r="AQ1541" s="44">
        <f t="shared" si="803"/>
        <v>0</v>
      </c>
      <c r="AR1541" s="44">
        <f t="shared" si="804"/>
        <v>0</v>
      </c>
      <c r="AS1541" s="44">
        <f t="shared" si="805"/>
        <v>0</v>
      </c>
      <c r="AT1541" s="44">
        <f t="shared" si="806"/>
        <v>0</v>
      </c>
      <c r="AU1541" s="44">
        <f t="shared" si="807"/>
        <v>0</v>
      </c>
      <c r="AV1541" s="44">
        <f>IF(M1541="ПП",РПП*AA1541*(U1541/1.5),IF(M1541="ВП",ВПр*AA1541*(U1541/1.5),IF(M1541="РПА",РПА*AA1541*(U1541/1.5),IF(M1541="КПА",кпа*AA1541*(U1541/1.5),0))))</f>
        <v>0</v>
      </c>
      <c r="AW1541" s="44">
        <f t="shared" si="808"/>
        <v>0</v>
      </c>
      <c r="AX1541" s="44">
        <f t="shared" si="809"/>
        <v>0</v>
      </c>
      <c r="AY1541" s="44">
        <f t="shared" si="810"/>
        <v>0</v>
      </c>
      <c r="AZ1541" s="44">
        <f t="shared" si="811"/>
        <v>0</v>
      </c>
      <c r="BA1541" s="44">
        <f t="shared" si="822"/>
        <v>0</v>
      </c>
      <c r="BB1541" s="44">
        <f t="shared" si="812"/>
        <v>150</v>
      </c>
      <c r="BC1541" s="44">
        <f t="shared" si="813"/>
        <v>0</v>
      </c>
      <c r="BD1541" s="44">
        <f t="shared" si="814"/>
        <v>0</v>
      </c>
      <c r="BE1541" s="45">
        <f t="shared" si="815"/>
        <v>150</v>
      </c>
      <c r="BF1541" s="46"/>
      <c r="BG1541" s="47">
        <f t="shared" si="816"/>
        <v>0</v>
      </c>
      <c r="BH1541" s="47">
        <f t="shared" si="817"/>
        <v>0</v>
      </c>
      <c r="BI1541" s="47">
        <f t="shared" si="818"/>
        <v>0</v>
      </c>
      <c r="BJ1541" s="48">
        <f t="shared" si="819"/>
        <v>0</v>
      </c>
      <c r="BK1541" s="48">
        <f t="shared" si="820"/>
        <v>0</v>
      </c>
      <c r="BL1541" s="48">
        <f t="shared" si="821"/>
        <v>150</v>
      </c>
    </row>
    <row r="1542" spans="1:64" s="2" customFormat="1" ht="30" customHeight="1">
      <c r="A1542" s="29" t="str">
        <f t="shared" ref="A1542:A1605" si="826">IF(C1542&gt;0, VLOOKUP(C1542,Код_ООП,12,FALSE()),0)</f>
        <v>Д</v>
      </c>
      <c r="B1542" s="29" t="str">
        <f t="shared" ref="B1542:B1605" si="827">IF(C1542&gt;0, VLOOKUP(C1542,Код_ООП,11,FALSE()),0)</f>
        <v>М</v>
      </c>
      <c r="C1542" s="59" t="s">
        <v>286</v>
      </c>
      <c r="D1542" s="31" t="str">
        <f t="shared" ref="D1542:D1605" si="828">IF(C1542&gt;0, VLOOKUP(C1542,Код_ООП,2,FALSE()),0)</f>
        <v>'02.04.02</v>
      </c>
      <c r="E1542" s="32" t="str">
        <f t="shared" ref="E1542:E1605" si="829">IF(C1542&gt;0, VLOOKUP(C1542,Код_ООП,8,FALSE()),0)</f>
        <v>Управление инфокоммуникациями и интеллектуальные системы</v>
      </c>
      <c r="F1542" s="33"/>
      <c r="G1542" s="33"/>
      <c r="H1542" s="34" t="s">
        <v>317</v>
      </c>
      <c r="I1542" s="34"/>
      <c r="J1542" s="35" t="s">
        <v>47</v>
      </c>
      <c r="K1542" s="36">
        <v>4</v>
      </c>
      <c r="L1542" s="36"/>
      <c r="M1542" s="37" t="s">
        <v>178</v>
      </c>
      <c r="N1542" s="36"/>
      <c r="O1542" s="36"/>
      <c r="P1542" s="36"/>
      <c r="Q1542" s="37"/>
      <c r="R1542" s="36"/>
      <c r="S1542" s="36"/>
      <c r="T1542" s="36"/>
      <c r="U1542" s="36"/>
      <c r="V1542" s="36"/>
      <c r="W1542" s="39" t="str">
        <f t="shared" ref="W1542:W1605" si="830">MID(C1542,1,5)</f>
        <v>НФИмд</v>
      </c>
      <c r="X1542" s="36"/>
      <c r="Y1542" s="36"/>
      <c r="Z1542" s="36">
        <v>1</v>
      </c>
      <c r="AA1542" s="60">
        <f t="shared" ref="AA1542:AA1605" si="831">AB1542+AC1542</f>
        <v>4</v>
      </c>
      <c r="AB1542" s="36">
        <v>3</v>
      </c>
      <c r="AC1542" s="36">
        <v>1</v>
      </c>
      <c r="AD1542" s="40">
        <f t="shared" si="823"/>
        <v>1</v>
      </c>
      <c r="AE1542" s="41">
        <f t="shared" si="824"/>
        <v>1</v>
      </c>
      <c r="AF1542" s="41">
        <f t="shared" si="825"/>
        <v>4</v>
      </c>
      <c r="AG1542" s="42" t="s">
        <v>93</v>
      </c>
      <c r="AH1542" s="37" t="s">
        <v>81</v>
      </c>
      <c r="AI1542" s="37" t="s">
        <v>82</v>
      </c>
      <c r="AJ1542" s="61" t="s">
        <v>325</v>
      </c>
      <c r="AK1542" s="37"/>
      <c r="AL1542" s="44">
        <f t="shared" ref="AL1542:AL1605" si="832">IF(OR(M1542="лек",M1542="ТУИС"),(IF(NOT(B1542="ЦМ"),N1542*L1542,0)),0)</f>
        <v>0</v>
      </c>
      <c r="AM1542" s="44">
        <f t="shared" ref="AM1542:AM1605" si="833">IF(OR(M1542="пр",M1542="ия",M1542="сп"),P1542*AE1542*L1542,0)</f>
        <v>0</v>
      </c>
      <c r="AN1542" s="44">
        <f t="shared" ref="AN1542:AN1605" si="834">IF(OR(M1542="лаб",M1542="клн"),O1542*AE1542*L1542,0)</f>
        <v>0</v>
      </c>
      <c r="AO1542" s="44">
        <f t="shared" ref="AO1542:AO1605" si="835">IF((AND(OR(K1542=1,K1542=2,K1542=3,K1542=4,K1542=5,K1542=6,K1542=7,K1542=8,K1542=9,K1542=10,K1542=11,K1542=12),OR(Q1542="Зач",Q1542="Экз"))),ТКиРА*AA1542,0)+IF(SUM(N1542:P1542)&lt;&gt;0,IF(Q1542="ТК",ТКиРА*AA1542,0),0)</f>
        <v>0</v>
      </c>
      <c r="AP1542" s="44">
        <f t="shared" ref="AP1542:AP1605" si="836">IF(SUM(O1542:P1542)&lt;&gt;0,IF(Q1542="Зач",ПАБРС*AA1542,0),0)+IF(N1542&lt;&gt;0,IF(Q1542="Экз",ПАБРС*AA1542,0),0)</f>
        <v>0</v>
      </c>
      <c r="AQ1542" s="44">
        <f t="shared" ref="AQ1542:AQ1605" si="837">IF(AP1542&lt;&gt;0,ОфВед*(IF(OR(M1542="лек",M1542="лаб"),Z1542,AE1542)),0)</f>
        <v>0</v>
      </c>
      <c r="AR1542" s="44">
        <f t="shared" ref="AR1542:AR1605" si="838">IF(A1542="Д",ТКЛД,IF(A1542="В",ТКЛВ,IF(A1542="З",ТКЛЗ,0)))*AL1542*Z1542</f>
        <v>0</v>
      </c>
      <c r="AS1542" s="44">
        <f t="shared" ref="AS1542:AS1605" si="839">IF(OR(M1542="лаб",M1542="пр"),IF(R1542="К",AA1542*ВПКР,IF(R1542="М",AA1542*ВПИБ,0)),0)</f>
        <v>0</v>
      </c>
      <c r="AT1542" s="44">
        <f t="shared" ref="AT1542:AT1605" si="840">IF(OR(M1542="лаб",M1542="пр"),IF(S1542="К",AA1542*ВПКП,0),0)</f>
        <v>0</v>
      </c>
      <c r="AU1542" s="44">
        <f t="shared" ref="AU1542:AU1605" si="841">IF(M1542="УП",T1542/1.5*AA1542*РУП,IF(M1542="УПМ",T1542/1.5*AA1542*РУПЛеч,0))</f>
        <v>0</v>
      </c>
      <c r="AV1542" s="44">
        <f>IF(M1542="ПП",РПП*AA1542*(U1542/1.5),IF(M1542="ВП",ВПр*AA1542*(U1542/1.5),IF(M1542="РПА",РПА*AA1542*(U1542/1.5),IF(M1542="КПА",кпа*AA1542*(U1542/1.5),0))))</f>
        <v>0</v>
      </c>
      <c r="AW1542" s="44">
        <f t="shared" ref="AW1542:AW1605" si="842">IF(M1542="НР",(AB1542*НИРМ+AC1542*НИРМИн)*(V1542/1.5),IF(M1542="НИ",(AB1542*НИРА+AC1542*НИРАИ)*(V1542/1.5),0))</f>
        <v>0</v>
      </c>
      <c r="AX1542" s="44">
        <f t="shared" ref="AX1542:AX1605" si="843">IF(AND(M1542="ЦП",B1542="ЦМ"),AA1542*ЦП,0)</f>
        <v>0</v>
      </c>
      <c r="AY1542" s="44">
        <f t="shared" ref="AY1542:AY1605" si="844">IF(B1542="А",IF(M1542="РР",AA1542*РефАсп,IF(M1542="РРФ",AA1542*РефФил,0)),0)</f>
        <v>0</v>
      </c>
      <c r="AZ1542" s="44">
        <f t="shared" ref="AZ1542:AZ1605" si="845">IF(AND(Q1542="КЭ",M1542="ЧК"),AA1542*КдЭк,0)</f>
        <v>0</v>
      </c>
      <c r="BA1542" s="44">
        <f t="shared" si="822"/>
        <v>0</v>
      </c>
      <c r="BB1542" s="44">
        <f t="shared" ref="BB1542:BB1605" si="846">IF(M1542="РК",IF(OR(B1542="С",B1542="М"),(AB1542*РСМ+AC1542*РСМИ),0),0)+IF(M1542="РК",IF(B1542="Б",(AB1542*РБ+AC1542*РБИ),0),0)+IF(M1542="РК",IF(B1542="А",(AB1542*РНКР+AC1542*РНКРИн),0),0)+IF(AND(Q1542="ПАкр"),AA1542*0.3)</f>
        <v>0</v>
      </c>
      <c r="BC1542" s="44">
        <f t="shared" ref="BC1542:BC1605" si="847">IF(M1542="РДП",IF(B1542="А",AA1542*РРА,IF(OR(B1542="С",B1542="М"),AA1542*РРСМ,IF(B1542="Б",AA1542*РРБ,0))),IF(M1542="РДИ",AA1542*РДП,0))</f>
        <v>16</v>
      </c>
      <c r="BD1542" s="44">
        <f t="shared" ref="BD1542:BD1605" si="848">IF(M1542="ЧГ",AA1542*ЧГ,IF(M1542="ПГ",AA1542*ПГ,IF(M1542="ТЕСТ",ТГИЭ*AF1542,IF(M1542="СГ",AA1542*СГ,0))))</f>
        <v>0</v>
      </c>
      <c r="BE1542" s="45">
        <f t="shared" ref="BE1542:BE1605" si="849">SUM(AL1542:BD1542)</f>
        <v>16</v>
      </c>
      <c r="BF1542" s="46"/>
      <c r="BG1542" s="47">
        <f t="shared" ref="BG1542:BG1605" si="850">IF(OR(K1542="1;1",K1542="1;2",K1542=1,K1542="3;1",K1542="3;2",K1542=3,K1542="5;1",K1542="5;2",K1542=5,K1542="7;1",K1542="7;2",K1542=7,K1542="9;1",K1542="9;2",K1542=9,K1542=11),SUM(AL1542:AN1542),0)</f>
        <v>0</v>
      </c>
      <c r="BH1542" s="47">
        <f t="shared" ref="BH1542:BH1605" si="851">IF(BG1542&lt;&gt;0,SUM(N1542:P1542)/2,0)</f>
        <v>0</v>
      </c>
      <c r="BI1542" s="47">
        <f t="shared" ref="BI1542:BI1605" si="852">IF(OR(K1542="1;1",K1542="1;2",K1542=1,K1542="3;1",K1542="3;2",K1542=3,K1542="5;1",K1542="5;2",K1542=5,K1542="7;1",K1542="7;2",K1542=7,K1542="9;1",K1542="9;2",K1542=9,K1542=11),SUM(AO1542:BD1542),0)</f>
        <v>0</v>
      </c>
      <c r="BJ1542" s="48">
        <f t="shared" ref="BJ1542:BJ1605" si="853">IF(OR(K1542="2;3",K1542="2;4",K1542=2,K1542="4;3",K1542="4;4",K1542=4,K1542="6;3",K1542="6;4",K1542=6,K1542="8;3",K1542="8;4",K1542=8,K1542="10;3",K1542="10;4",K1542=10,K1542=12),SUM(AL1542:AN1542),0)</f>
        <v>0</v>
      </c>
      <c r="BK1542" s="48">
        <f t="shared" ref="BK1542:BK1605" si="854">IF(BJ1542&lt;&gt;0,SUM(N1542:P1542)/2,0)</f>
        <v>0</v>
      </c>
      <c r="BL1542" s="48">
        <f t="shared" ref="BL1542:BL1605" si="855">IF(OR(K1542="2;3",K1542="2;4",K1542=2,K1542="4;3",K1542="4;4",K1542=4,K1542="6;3",K1542="6;4",K1542=6,K1542="8;3",K1542="8;4",K1542=8,K1542="10;3",K1542="10;4",K1542=10,K1542=12),SUM(AO1542:BD1542),0)</f>
        <v>16</v>
      </c>
    </row>
    <row r="1543" spans="1:64" s="2" customFormat="1" ht="30" customHeight="1">
      <c r="A1543" s="29" t="str">
        <f t="shared" si="826"/>
        <v>Д</v>
      </c>
      <c r="B1543" s="29" t="str">
        <f t="shared" si="827"/>
        <v>М</v>
      </c>
      <c r="C1543" s="59" t="s">
        <v>286</v>
      </c>
      <c r="D1543" s="31" t="str">
        <f t="shared" si="828"/>
        <v>'02.04.02</v>
      </c>
      <c r="E1543" s="32" t="str">
        <f t="shared" si="829"/>
        <v>Управление инфокоммуникациями и интеллектуальные системы</v>
      </c>
      <c r="F1543" s="33"/>
      <c r="G1543" s="33"/>
      <c r="H1543" s="34" t="s">
        <v>317</v>
      </c>
      <c r="I1543" s="34"/>
      <c r="J1543" s="35" t="s">
        <v>47</v>
      </c>
      <c r="K1543" s="36">
        <v>4</v>
      </c>
      <c r="L1543" s="36"/>
      <c r="M1543" s="37" t="s">
        <v>178</v>
      </c>
      <c r="N1543" s="36"/>
      <c r="O1543" s="36"/>
      <c r="P1543" s="36"/>
      <c r="Q1543" s="37"/>
      <c r="R1543" s="36"/>
      <c r="S1543" s="36"/>
      <c r="T1543" s="36"/>
      <c r="U1543" s="36"/>
      <c r="V1543" s="36"/>
      <c r="W1543" s="39" t="str">
        <f t="shared" si="830"/>
        <v>НФИмд</v>
      </c>
      <c r="X1543" s="36"/>
      <c r="Y1543" s="36"/>
      <c r="Z1543" s="36">
        <v>1</v>
      </c>
      <c r="AA1543" s="60">
        <f t="shared" si="831"/>
        <v>3</v>
      </c>
      <c r="AB1543" s="36">
        <v>2</v>
      </c>
      <c r="AC1543" s="36">
        <v>1</v>
      </c>
      <c r="AD1543" s="40">
        <f t="shared" si="823"/>
        <v>1</v>
      </c>
      <c r="AE1543" s="41">
        <f t="shared" si="824"/>
        <v>1</v>
      </c>
      <c r="AF1543" s="41">
        <f t="shared" si="825"/>
        <v>3</v>
      </c>
      <c r="AG1543" s="42" t="s">
        <v>93</v>
      </c>
      <c r="AH1543" s="37" t="s">
        <v>81</v>
      </c>
      <c r="AI1543" s="37" t="s">
        <v>94</v>
      </c>
      <c r="AJ1543" s="61" t="s">
        <v>341</v>
      </c>
      <c r="AK1543" s="37"/>
      <c r="AL1543" s="44">
        <f t="shared" si="832"/>
        <v>0</v>
      </c>
      <c r="AM1543" s="44">
        <f t="shared" si="833"/>
        <v>0</v>
      </c>
      <c r="AN1543" s="44">
        <f t="shared" si="834"/>
        <v>0</v>
      </c>
      <c r="AO1543" s="44">
        <f t="shared" si="835"/>
        <v>0</v>
      </c>
      <c r="AP1543" s="44">
        <f t="shared" si="836"/>
        <v>0</v>
      </c>
      <c r="AQ1543" s="44">
        <f t="shared" si="837"/>
        <v>0</v>
      </c>
      <c r="AR1543" s="44">
        <f t="shared" si="838"/>
        <v>0</v>
      </c>
      <c r="AS1543" s="44">
        <f t="shared" si="839"/>
        <v>0</v>
      </c>
      <c r="AT1543" s="44">
        <f t="shared" si="840"/>
        <v>0</v>
      </c>
      <c r="AU1543" s="44">
        <f t="shared" si="841"/>
        <v>0</v>
      </c>
      <c r="AV1543" s="44">
        <f>IF(M1543="ПП",РПП*AA1543*(U1543/1.5),IF(M1543="ВП",ВПр*AA1543*(U1543/1.5),IF(M1543="РПА",РПА*AA1543*(U1543/1.5),IF(M1543="КПА",кпа*AA1543*(U1543/1.5),0))))</f>
        <v>0</v>
      </c>
      <c r="AW1543" s="44">
        <f t="shared" si="842"/>
        <v>0</v>
      </c>
      <c r="AX1543" s="44">
        <f t="shared" si="843"/>
        <v>0</v>
      </c>
      <c r="AY1543" s="44">
        <f t="shared" si="844"/>
        <v>0</v>
      </c>
      <c r="AZ1543" s="44">
        <f t="shared" si="845"/>
        <v>0</v>
      </c>
      <c r="BA1543" s="44">
        <f t="shared" si="822"/>
        <v>0</v>
      </c>
      <c r="BB1543" s="44">
        <f t="shared" si="846"/>
        <v>0</v>
      </c>
      <c r="BC1543" s="44">
        <f t="shared" si="847"/>
        <v>12</v>
      </c>
      <c r="BD1543" s="44">
        <f t="shared" si="848"/>
        <v>0</v>
      </c>
      <c r="BE1543" s="45">
        <f t="shared" si="849"/>
        <v>12</v>
      </c>
      <c r="BF1543" s="46"/>
      <c r="BG1543" s="47">
        <f t="shared" si="850"/>
        <v>0</v>
      </c>
      <c r="BH1543" s="47">
        <f t="shared" si="851"/>
        <v>0</v>
      </c>
      <c r="BI1543" s="47">
        <f t="shared" si="852"/>
        <v>0</v>
      </c>
      <c r="BJ1543" s="48">
        <f t="shared" si="853"/>
        <v>0</v>
      </c>
      <c r="BK1543" s="48">
        <f t="shared" si="854"/>
        <v>0</v>
      </c>
      <c r="BL1543" s="48">
        <f t="shared" si="855"/>
        <v>12</v>
      </c>
    </row>
    <row r="1544" spans="1:64" s="2" customFormat="1" ht="30" customHeight="1">
      <c r="A1544" s="29" t="str">
        <f t="shared" si="826"/>
        <v>Д</v>
      </c>
      <c r="B1544" s="29" t="str">
        <f t="shared" si="827"/>
        <v>М</v>
      </c>
      <c r="C1544" s="59" t="s">
        <v>286</v>
      </c>
      <c r="D1544" s="31" t="str">
        <f t="shared" si="828"/>
        <v>'02.04.02</v>
      </c>
      <c r="E1544" s="32" t="str">
        <f t="shared" si="829"/>
        <v>Управление инфокоммуникациями и интеллектуальные системы</v>
      </c>
      <c r="F1544" s="33"/>
      <c r="G1544" s="33"/>
      <c r="H1544" s="34" t="s">
        <v>317</v>
      </c>
      <c r="I1544" s="34"/>
      <c r="J1544" s="35" t="s">
        <v>47</v>
      </c>
      <c r="K1544" s="36">
        <v>4</v>
      </c>
      <c r="L1544" s="36"/>
      <c r="M1544" s="37" t="s">
        <v>178</v>
      </c>
      <c r="N1544" s="36"/>
      <c r="O1544" s="36"/>
      <c r="P1544" s="36"/>
      <c r="Q1544" s="37"/>
      <c r="R1544" s="36"/>
      <c r="S1544" s="36"/>
      <c r="T1544" s="36"/>
      <c r="U1544" s="36"/>
      <c r="V1544" s="36"/>
      <c r="W1544" s="39" t="str">
        <f t="shared" si="830"/>
        <v>НФИмд</v>
      </c>
      <c r="X1544" s="36"/>
      <c r="Y1544" s="36"/>
      <c r="Z1544" s="36">
        <v>1</v>
      </c>
      <c r="AA1544" s="60">
        <f t="shared" si="831"/>
        <v>4</v>
      </c>
      <c r="AB1544" s="36">
        <v>2</v>
      </c>
      <c r="AC1544" s="36">
        <v>2</v>
      </c>
      <c r="AD1544" s="40">
        <f t="shared" si="823"/>
        <v>1</v>
      </c>
      <c r="AE1544" s="41">
        <f t="shared" si="824"/>
        <v>1</v>
      </c>
      <c r="AF1544" s="41">
        <f t="shared" si="825"/>
        <v>4</v>
      </c>
      <c r="AG1544" s="42" t="s">
        <v>93</v>
      </c>
      <c r="AH1544" s="37" t="s">
        <v>81</v>
      </c>
      <c r="AI1544" s="37" t="s">
        <v>94</v>
      </c>
      <c r="AJ1544" s="61" t="s">
        <v>327</v>
      </c>
      <c r="AK1544" s="37"/>
      <c r="AL1544" s="44">
        <f t="shared" si="832"/>
        <v>0</v>
      </c>
      <c r="AM1544" s="44">
        <f t="shared" si="833"/>
        <v>0</v>
      </c>
      <c r="AN1544" s="44">
        <f t="shared" si="834"/>
        <v>0</v>
      </c>
      <c r="AO1544" s="44">
        <f t="shared" si="835"/>
        <v>0</v>
      </c>
      <c r="AP1544" s="44">
        <f t="shared" si="836"/>
        <v>0</v>
      </c>
      <c r="AQ1544" s="44">
        <f t="shared" si="837"/>
        <v>0</v>
      </c>
      <c r="AR1544" s="44">
        <f t="shared" si="838"/>
        <v>0</v>
      </c>
      <c r="AS1544" s="44">
        <f t="shared" si="839"/>
        <v>0</v>
      </c>
      <c r="AT1544" s="44">
        <f t="shared" si="840"/>
        <v>0</v>
      </c>
      <c r="AU1544" s="44">
        <f t="shared" si="841"/>
        <v>0</v>
      </c>
      <c r="AV1544" s="44">
        <f>IF(M1544="ПП",РПП*AA1544*(U1544/1.5),IF(M1544="ВП",ВПр*AA1544*(U1544/1.5),IF(M1544="РПА",РПА*AA1544*(U1544/1.5),IF(M1544="КПА",кпа*AA1544*(U1544/1.5),0))))</f>
        <v>0</v>
      </c>
      <c r="AW1544" s="44">
        <f t="shared" si="842"/>
        <v>0</v>
      </c>
      <c r="AX1544" s="44">
        <f t="shared" si="843"/>
        <v>0</v>
      </c>
      <c r="AY1544" s="44">
        <f t="shared" si="844"/>
        <v>0</v>
      </c>
      <c r="AZ1544" s="44">
        <f t="shared" si="845"/>
        <v>0</v>
      </c>
      <c r="BA1544" s="44">
        <f t="shared" si="822"/>
        <v>0</v>
      </c>
      <c r="BB1544" s="44">
        <f t="shared" si="846"/>
        <v>0</v>
      </c>
      <c r="BC1544" s="44">
        <f t="shared" si="847"/>
        <v>16</v>
      </c>
      <c r="BD1544" s="44">
        <f t="shared" si="848"/>
        <v>0</v>
      </c>
      <c r="BE1544" s="45">
        <f t="shared" si="849"/>
        <v>16</v>
      </c>
      <c r="BF1544" s="46"/>
      <c r="BG1544" s="47">
        <f t="shared" si="850"/>
        <v>0</v>
      </c>
      <c r="BH1544" s="47">
        <f t="shared" si="851"/>
        <v>0</v>
      </c>
      <c r="BI1544" s="47">
        <f t="shared" si="852"/>
        <v>0</v>
      </c>
      <c r="BJ1544" s="48">
        <f t="shared" si="853"/>
        <v>0</v>
      </c>
      <c r="BK1544" s="48">
        <f t="shared" si="854"/>
        <v>0</v>
      </c>
      <c r="BL1544" s="48">
        <f t="shared" si="855"/>
        <v>16</v>
      </c>
    </row>
    <row r="1545" spans="1:64" s="2" customFormat="1" ht="30" customHeight="1">
      <c r="A1545" s="29" t="str">
        <f t="shared" si="826"/>
        <v>Д</v>
      </c>
      <c r="B1545" s="29" t="str">
        <f t="shared" si="827"/>
        <v>М</v>
      </c>
      <c r="C1545" s="59" t="s">
        <v>286</v>
      </c>
      <c r="D1545" s="31" t="str">
        <f t="shared" si="828"/>
        <v>'02.04.02</v>
      </c>
      <c r="E1545" s="32" t="str">
        <f t="shared" si="829"/>
        <v>Управление инфокоммуникациями и интеллектуальные системы</v>
      </c>
      <c r="F1545" s="33"/>
      <c r="G1545" s="33"/>
      <c r="H1545" s="34" t="s">
        <v>317</v>
      </c>
      <c r="I1545" s="34"/>
      <c r="J1545" s="35" t="s">
        <v>47</v>
      </c>
      <c r="K1545" s="36">
        <v>4</v>
      </c>
      <c r="L1545" s="36"/>
      <c r="M1545" s="37" t="s">
        <v>178</v>
      </c>
      <c r="N1545" s="36"/>
      <c r="O1545" s="36"/>
      <c r="P1545" s="36"/>
      <c r="Q1545" s="37"/>
      <c r="R1545" s="36"/>
      <c r="S1545" s="36"/>
      <c r="T1545" s="36"/>
      <c r="U1545" s="36"/>
      <c r="V1545" s="36"/>
      <c r="W1545" s="39" t="str">
        <f t="shared" si="830"/>
        <v>НФИмд</v>
      </c>
      <c r="X1545" s="36"/>
      <c r="Y1545" s="36"/>
      <c r="Z1545" s="36">
        <v>1</v>
      </c>
      <c r="AA1545" s="60">
        <f t="shared" si="831"/>
        <v>4</v>
      </c>
      <c r="AB1545" s="36">
        <v>2</v>
      </c>
      <c r="AC1545" s="36">
        <v>2</v>
      </c>
      <c r="AD1545" s="40">
        <f t="shared" si="823"/>
        <v>1</v>
      </c>
      <c r="AE1545" s="41">
        <f t="shared" si="824"/>
        <v>1</v>
      </c>
      <c r="AF1545" s="41">
        <f t="shared" si="825"/>
        <v>4</v>
      </c>
      <c r="AG1545" s="42" t="s">
        <v>93</v>
      </c>
      <c r="AH1545" s="37" t="s">
        <v>81</v>
      </c>
      <c r="AI1545" s="37" t="s">
        <v>94</v>
      </c>
      <c r="AJ1545" s="61" t="s">
        <v>358</v>
      </c>
      <c r="AK1545" s="37"/>
      <c r="AL1545" s="44">
        <f t="shared" si="832"/>
        <v>0</v>
      </c>
      <c r="AM1545" s="44">
        <f t="shared" si="833"/>
        <v>0</v>
      </c>
      <c r="AN1545" s="44">
        <f t="shared" si="834"/>
        <v>0</v>
      </c>
      <c r="AO1545" s="44">
        <f t="shared" si="835"/>
        <v>0</v>
      </c>
      <c r="AP1545" s="44">
        <f t="shared" si="836"/>
        <v>0</v>
      </c>
      <c r="AQ1545" s="44">
        <f t="shared" si="837"/>
        <v>0</v>
      </c>
      <c r="AR1545" s="44">
        <f t="shared" si="838"/>
        <v>0</v>
      </c>
      <c r="AS1545" s="44">
        <f t="shared" si="839"/>
        <v>0</v>
      </c>
      <c r="AT1545" s="44">
        <f t="shared" si="840"/>
        <v>0</v>
      </c>
      <c r="AU1545" s="44">
        <f t="shared" si="841"/>
        <v>0</v>
      </c>
      <c r="AV1545" s="44">
        <f>IF(M1545="ПП",РПП*AA1545*(U1545/1.5),IF(M1545="ВП",ВПр*AA1545*(U1545/1.5),IF(M1545="РПА",РПА*AA1545*(U1545/1.5),IF(M1545="КПА",кпа*AA1545*(U1545/1.5),0))))</f>
        <v>0</v>
      </c>
      <c r="AW1545" s="44">
        <f t="shared" si="842"/>
        <v>0</v>
      </c>
      <c r="AX1545" s="44">
        <f t="shared" si="843"/>
        <v>0</v>
      </c>
      <c r="AY1545" s="44">
        <f t="shared" si="844"/>
        <v>0</v>
      </c>
      <c r="AZ1545" s="44">
        <f t="shared" si="845"/>
        <v>0</v>
      </c>
      <c r="BA1545" s="44">
        <f t="shared" si="822"/>
        <v>0</v>
      </c>
      <c r="BB1545" s="44">
        <f t="shared" si="846"/>
        <v>0</v>
      </c>
      <c r="BC1545" s="44">
        <f t="shared" si="847"/>
        <v>16</v>
      </c>
      <c r="BD1545" s="44">
        <f t="shared" si="848"/>
        <v>0</v>
      </c>
      <c r="BE1545" s="45">
        <f t="shared" si="849"/>
        <v>16</v>
      </c>
      <c r="BF1545" s="46"/>
      <c r="BG1545" s="47">
        <f t="shared" si="850"/>
        <v>0</v>
      </c>
      <c r="BH1545" s="47">
        <f t="shared" si="851"/>
        <v>0</v>
      </c>
      <c r="BI1545" s="47">
        <f t="shared" si="852"/>
        <v>0</v>
      </c>
      <c r="BJ1545" s="48">
        <f t="shared" si="853"/>
        <v>0</v>
      </c>
      <c r="BK1545" s="48">
        <f t="shared" si="854"/>
        <v>0</v>
      </c>
      <c r="BL1545" s="48">
        <f t="shared" si="855"/>
        <v>16</v>
      </c>
    </row>
    <row r="1546" spans="1:64" s="2" customFormat="1" ht="30" customHeight="1">
      <c r="A1546" s="29" t="str">
        <f t="shared" si="826"/>
        <v>Д</v>
      </c>
      <c r="B1546" s="29" t="str">
        <f t="shared" si="827"/>
        <v>М</v>
      </c>
      <c r="C1546" s="59" t="s">
        <v>286</v>
      </c>
      <c r="D1546" s="31" t="str">
        <f t="shared" si="828"/>
        <v>'02.04.02</v>
      </c>
      <c r="E1546" s="32" t="str">
        <f t="shared" si="829"/>
        <v>Управление инфокоммуникациями и интеллектуальные системы</v>
      </c>
      <c r="F1546" s="33"/>
      <c r="G1546" s="33"/>
      <c r="H1546" s="34" t="s">
        <v>317</v>
      </c>
      <c r="I1546" s="34"/>
      <c r="J1546" s="35" t="s">
        <v>47</v>
      </c>
      <c r="K1546" s="36">
        <v>4</v>
      </c>
      <c r="L1546" s="36"/>
      <c r="M1546" s="37" t="s">
        <v>178</v>
      </c>
      <c r="N1546" s="36"/>
      <c r="O1546" s="36"/>
      <c r="P1546" s="36"/>
      <c r="Q1546" s="37"/>
      <c r="R1546" s="36"/>
      <c r="S1546" s="36"/>
      <c r="T1546" s="36"/>
      <c r="U1546" s="36"/>
      <c r="V1546" s="36"/>
      <c r="W1546" s="39" t="str">
        <f t="shared" si="830"/>
        <v>НФИмд</v>
      </c>
      <c r="X1546" s="36"/>
      <c r="Y1546" s="36"/>
      <c r="Z1546" s="36">
        <v>1</v>
      </c>
      <c r="AA1546" s="60">
        <f t="shared" si="831"/>
        <v>5</v>
      </c>
      <c r="AB1546" s="36">
        <v>3</v>
      </c>
      <c r="AC1546" s="36">
        <v>2</v>
      </c>
      <c r="AD1546" s="40">
        <f t="shared" si="823"/>
        <v>1</v>
      </c>
      <c r="AE1546" s="41">
        <f t="shared" si="824"/>
        <v>1</v>
      </c>
      <c r="AF1546" s="41">
        <f t="shared" si="825"/>
        <v>5</v>
      </c>
      <c r="AG1546" s="42" t="s">
        <v>93</v>
      </c>
      <c r="AH1546" s="37" t="s">
        <v>81</v>
      </c>
      <c r="AI1546" s="37" t="s">
        <v>82</v>
      </c>
      <c r="AJ1546" s="61" t="s">
        <v>350</v>
      </c>
      <c r="AK1546" s="37"/>
      <c r="AL1546" s="44">
        <f t="shared" si="832"/>
        <v>0</v>
      </c>
      <c r="AM1546" s="44">
        <f t="shared" si="833"/>
        <v>0</v>
      </c>
      <c r="AN1546" s="44">
        <f t="shared" si="834"/>
        <v>0</v>
      </c>
      <c r="AO1546" s="44">
        <f t="shared" si="835"/>
        <v>0</v>
      </c>
      <c r="AP1546" s="44">
        <f t="shared" si="836"/>
        <v>0</v>
      </c>
      <c r="AQ1546" s="44">
        <f t="shared" si="837"/>
        <v>0</v>
      </c>
      <c r="AR1546" s="44">
        <f t="shared" si="838"/>
        <v>0</v>
      </c>
      <c r="AS1546" s="44">
        <f t="shared" si="839"/>
        <v>0</v>
      </c>
      <c r="AT1546" s="44">
        <f t="shared" si="840"/>
        <v>0</v>
      </c>
      <c r="AU1546" s="44">
        <f t="shared" si="841"/>
        <v>0</v>
      </c>
      <c r="AV1546" s="44">
        <f>IF(M1546="ПП",РПП*AA1546*(U1546/1.5),IF(M1546="ВП",ВПр*AA1546*(U1546/1.5),IF(M1546="РПА",РПА*AA1546*(U1546/1.5),IF(M1546="КПА",кпа*AA1546*(U1546/1.5),0))))</f>
        <v>0</v>
      </c>
      <c r="AW1546" s="44">
        <f t="shared" si="842"/>
        <v>0</v>
      </c>
      <c r="AX1546" s="44">
        <f t="shared" si="843"/>
        <v>0</v>
      </c>
      <c r="AY1546" s="44">
        <f t="shared" si="844"/>
        <v>0</v>
      </c>
      <c r="AZ1546" s="44">
        <f t="shared" si="845"/>
        <v>0</v>
      </c>
      <c r="BA1546" s="44">
        <f t="shared" si="822"/>
        <v>0</v>
      </c>
      <c r="BB1546" s="44">
        <f t="shared" si="846"/>
        <v>0</v>
      </c>
      <c r="BC1546" s="44">
        <f t="shared" si="847"/>
        <v>20</v>
      </c>
      <c r="BD1546" s="44">
        <f t="shared" si="848"/>
        <v>0</v>
      </c>
      <c r="BE1546" s="45">
        <f t="shared" si="849"/>
        <v>20</v>
      </c>
      <c r="BF1546" s="46"/>
      <c r="BG1546" s="47">
        <f t="shared" si="850"/>
        <v>0</v>
      </c>
      <c r="BH1546" s="47">
        <f t="shared" si="851"/>
        <v>0</v>
      </c>
      <c r="BI1546" s="47">
        <f t="shared" si="852"/>
        <v>0</v>
      </c>
      <c r="BJ1546" s="48">
        <f t="shared" si="853"/>
        <v>0</v>
      </c>
      <c r="BK1546" s="48">
        <f t="shared" si="854"/>
        <v>0</v>
      </c>
      <c r="BL1546" s="48">
        <f t="shared" si="855"/>
        <v>20</v>
      </c>
    </row>
    <row r="1547" spans="1:64" s="2" customFormat="1" ht="30" customHeight="1">
      <c r="A1547" s="29" t="str">
        <f t="shared" si="826"/>
        <v>Д</v>
      </c>
      <c r="B1547" s="29" t="str">
        <f t="shared" si="827"/>
        <v>М</v>
      </c>
      <c r="C1547" s="70" t="s">
        <v>293</v>
      </c>
      <c r="D1547" s="31" t="str">
        <f t="shared" si="828"/>
        <v>'09.04.03</v>
      </c>
      <c r="E1547" s="32" t="str">
        <f t="shared" si="829"/>
        <v>Искусственный интеллект и анализ данных</v>
      </c>
      <c r="F1547" s="33" t="s">
        <v>74</v>
      </c>
      <c r="G1547" s="33" t="s">
        <v>75</v>
      </c>
      <c r="H1547" s="34" t="s">
        <v>317</v>
      </c>
      <c r="I1547" s="34"/>
      <c r="J1547" s="35" t="s">
        <v>395</v>
      </c>
      <c r="K1547" s="36">
        <v>1</v>
      </c>
      <c r="L1547" s="36">
        <v>18</v>
      </c>
      <c r="M1547" s="37" t="s">
        <v>78</v>
      </c>
      <c r="N1547" s="36">
        <v>1</v>
      </c>
      <c r="O1547" s="36"/>
      <c r="P1547" s="36"/>
      <c r="Q1547" s="37" t="s">
        <v>91</v>
      </c>
      <c r="R1547" s="36"/>
      <c r="S1547" s="36"/>
      <c r="T1547" s="36"/>
      <c r="U1547" s="36"/>
      <c r="V1547" s="36"/>
      <c r="W1547" s="39" t="str">
        <f t="shared" si="830"/>
        <v>НПИмд</v>
      </c>
      <c r="X1547" s="36" t="s">
        <v>92</v>
      </c>
      <c r="Y1547" s="36">
        <v>2</v>
      </c>
      <c r="Z1547" s="36">
        <v>1</v>
      </c>
      <c r="AA1547" s="60">
        <f t="shared" si="831"/>
        <v>20</v>
      </c>
      <c r="AB1547" s="36">
        <v>16</v>
      </c>
      <c r="AC1547" s="36">
        <v>4</v>
      </c>
      <c r="AD1547" s="40">
        <f t="shared" si="823"/>
        <v>20</v>
      </c>
      <c r="AE1547" s="41">
        <f t="shared" si="824"/>
        <v>1</v>
      </c>
      <c r="AF1547" s="41">
        <f t="shared" si="825"/>
        <v>1</v>
      </c>
      <c r="AG1547" s="42" t="s">
        <v>93</v>
      </c>
      <c r="AH1547" s="37" t="s">
        <v>111</v>
      </c>
      <c r="AI1547" s="37" t="s">
        <v>94</v>
      </c>
      <c r="AJ1547" s="61" t="s">
        <v>329</v>
      </c>
      <c r="AK1547" s="37"/>
      <c r="AL1547" s="44">
        <f t="shared" si="832"/>
        <v>18</v>
      </c>
      <c r="AM1547" s="44">
        <f t="shared" si="833"/>
        <v>0</v>
      </c>
      <c r="AN1547" s="44">
        <f t="shared" si="834"/>
        <v>0</v>
      </c>
      <c r="AO1547" s="44">
        <f t="shared" si="835"/>
        <v>6.6000000000000005</v>
      </c>
      <c r="AP1547" s="44">
        <f t="shared" si="836"/>
        <v>10</v>
      </c>
      <c r="AQ1547" s="44">
        <f t="shared" si="837"/>
        <v>1</v>
      </c>
      <c r="AR1547" s="44">
        <f t="shared" si="838"/>
        <v>0.9</v>
      </c>
      <c r="AS1547" s="44">
        <f t="shared" si="839"/>
        <v>0</v>
      </c>
      <c r="AT1547" s="44">
        <f t="shared" si="840"/>
        <v>0</v>
      </c>
      <c r="AU1547" s="44">
        <f t="shared" si="841"/>
        <v>0</v>
      </c>
      <c r="AV1547" s="44">
        <f>IF(M1547="ПП",РПП*AA1547*(U1547/1.5),IF(M1547="ВП",ВПр*AA1547*(U1547/1.5),IF(M1547="РПА",РПА*AA1547*(U1547/1.5),IF(M1547="КПА",кпа*AA1547*(U1547/1.5),0))))</f>
        <v>0</v>
      </c>
      <c r="AW1547" s="44">
        <f t="shared" si="842"/>
        <v>0</v>
      </c>
      <c r="AX1547" s="44">
        <f t="shared" si="843"/>
        <v>0</v>
      </c>
      <c r="AY1547" s="44">
        <f t="shared" si="844"/>
        <v>0</v>
      </c>
      <c r="AZ1547" s="44">
        <f t="shared" si="845"/>
        <v>0</v>
      </c>
      <c r="BA1547" s="44">
        <f t="shared" si="822"/>
        <v>0</v>
      </c>
      <c r="BB1547" s="44">
        <f t="shared" si="846"/>
        <v>0</v>
      </c>
      <c r="BC1547" s="44">
        <f t="shared" si="847"/>
        <v>0</v>
      </c>
      <c r="BD1547" s="44">
        <f t="shared" si="848"/>
        <v>0</v>
      </c>
      <c r="BE1547" s="45">
        <f t="shared" si="849"/>
        <v>36.5</v>
      </c>
      <c r="BF1547" s="46"/>
      <c r="BG1547" s="47">
        <f t="shared" si="850"/>
        <v>18</v>
      </c>
      <c r="BH1547" s="47">
        <f t="shared" si="851"/>
        <v>0.5</v>
      </c>
      <c r="BI1547" s="47">
        <f t="shared" si="852"/>
        <v>18.5</v>
      </c>
      <c r="BJ1547" s="48">
        <f t="shared" si="853"/>
        <v>0</v>
      </c>
      <c r="BK1547" s="48">
        <f t="shared" si="854"/>
        <v>0</v>
      </c>
      <c r="BL1547" s="48">
        <f t="shared" si="855"/>
        <v>0</v>
      </c>
    </row>
    <row r="1548" spans="1:64" s="2" customFormat="1" ht="30" customHeight="1">
      <c r="A1548" s="29" t="str">
        <f t="shared" si="826"/>
        <v>Д</v>
      </c>
      <c r="B1548" s="29" t="str">
        <f t="shared" si="827"/>
        <v>М</v>
      </c>
      <c r="C1548" s="70" t="s">
        <v>293</v>
      </c>
      <c r="D1548" s="31" t="str">
        <f t="shared" si="828"/>
        <v>'09.04.03</v>
      </c>
      <c r="E1548" s="32" t="str">
        <f t="shared" si="829"/>
        <v>Искусственный интеллект и анализ данных</v>
      </c>
      <c r="F1548" s="33" t="s">
        <v>74</v>
      </c>
      <c r="G1548" s="33" t="s">
        <v>75</v>
      </c>
      <c r="H1548" s="34" t="s">
        <v>317</v>
      </c>
      <c r="I1548" s="34"/>
      <c r="J1548" s="35" t="s">
        <v>395</v>
      </c>
      <c r="K1548" s="36">
        <v>1</v>
      </c>
      <c r="L1548" s="36">
        <v>18</v>
      </c>
      <c r="M1548" s="37" t="s">
        <v>108</v>
      </c>
      <c r="N1548" s="36"/>
      <c r="O1548" s="36">
        <v>1</v>
      </c>
      <c r="P1548" s="36"/>
      <c r="Q1548" s="37"/>
      <c r="R1548" s="36"/>
      <c r="S1548" s="36"/>
      <c r="T1548" s="36"/>
      <c r="U1548" s="36"/>
      <c r="V1548" s="36"/>
      <c r="W1548" s="39" t="str">
        <f t="shared" si="830"/>
        <v>НПИмд</v>
      </c>
      <c r="X1548" s="36" t="s">
        <v>92</v>
      </c>
      <c r="Y1548" s="36">
        <v>1</v>
      </c>
      <c r="Z1548" s="36">
        <v>1</v>
      </c>
      <c r="AA1548" s="60">
        <f t="shared" si="831"/>
        <v>10</v>
      </c>
      <c r="AB1548" s="49">
        <v>8</v>
      </c>
      <c r="AC1548" s="49">
        <v>2</v>
      </c>
      <c r="AD1548" s="40">
        <f t="shared" si="823"/>
        <v>12</v>
      </c>
      <c r="AE1548" s="41">
        <f t="shared" si="824"/>
        <v>0.83333333333333337</v>
      </c>
      <c r="AF1548" s="41">
        <f t="shared" si="825"/>
        <v>0.83333333333333337</v>
      </c>
      <c r="AG1548" s="42" t="s">
        <v>93</v>
      </c>
      <c r="AH1548" s="37" t="s">
        <v>111</v>
      </c>
      <c r="AI1548" s="37" t="s">
        <v>94</v>
      </c>
      <c r="AJ1548" s="61" t="s">
        <v>329</v>
      </c>
      <c r="AK1548" s="37"/>
      <c r="AL1548" s="44">
        <f t="shared" si="832"/>
        <v>0</v>
      </c>
      <c r="AM1548" s="44">
        <f t="shared" si="833"/>
        <v>0</v>
      </c>
      <c r="AN1548" s="44">
        <f t="shared" si="834"/>
        <v>15</v>
      </c>
      <c r="AO1548" s="44">
        <f t="shared" si="835"/>
        <v>0</v>
      </c>
      <c r="AP1548" s="44">
        <f t="shared" si="836"/>
        <v>0</v>
      </c>
      <c r="AQ1548" s="44">
        <f t="shared" si="837"/>
        <v>0</v>
      </c>
      <c r="AR1548" s="44">
        <f t="shared" si="838"/>
        <v>0</v>
      </c>
      <c r="AS1548" s="44">
        <f t="shared" si="839"/>
        <v>0</v>
      </c>
      <c r="AT1548" s="44">
        <f t="shared" si="840"/>
        <v>0</v>
      </c>
      <c r="AU1548" s="44">
        <f t="shared" si="841"/>
        <v>0</v>
      </c>
      <c r="AV1548" s="44">
        <f>IF(M1548="ПП",РПП*AA1548*(U1548/1.5),IF(M1548="ВП",ВПр*AA1548*(U1548/1.5),IF(M1548="РПА",РПА*AA1548*(U1548/1.5),IF(M1548="КПА",кпа*AA1548*(U1548/1.5),0))))</f>
        <v>0</v>
      </c>
      <c r="AW1548" s="44">
        <f t="shared" si="842"/>
        <v>0</v>
      </c>
      <c r="AX1548" s="44">
        <f t="shared" si="843"/>
        <v>0</v>
      </c>
      <c r="AY1548" s="44">
        <f t="shared" si="844"/>
        <v>0</v>
      </c>
      <c r="AZ1548" s="44">
        <f t="shared" si="845"/>
        <v>0</v>
      </c>
      <c r="BA1548" s="44">
        <f t="shared" si="822"/>
        <v>0</v>
      </c>
      <c r="BB1548" s="44">
        <f t="shared" si="846"/>
        <v>0</v>
      </c>
      <c r="BC1548" s="44">
        <f t="shared" si="847"/>
        <v>0</v>
      </c>
      <c r="BD1548" s="44">
        <f t="shared" si="848"/>
        <v>0</v>
      </c>
      <c r="BE1548" s="45">
        <f t="shared" si="849"/>
        <v>15</v>
      </c>
      <c r="BF1548" s="46"/>
      <c r="BG1548" s="47">
        <f t="shared" si="850"/>
        <v>15</v>
      </c>
      <c r="BH1548" s="47">
        <f t="shared" si="851"/>
        <v>0.5</v>
      </c>
      <c r="BI1548" s="47">
        <f t="shared" si="852"/>
        <v>0</v>
      </c>
      <c r="BJ1548" s="48">
        <f t="shared" si="853"/>
        <v>0</v>
      </c>
      <c r="BK1548" s="48">
        <f t="shared" si="854"/>
        <v>0</v>
      </c>
      <c r="BL1548" s="48">
        <f t="shared" si="855"/>
        <v>0</v>
      </c>
    </row>
    <row r="1549" spans="1:64" s="2" customFormat="1" ht="30" customHeight="1">
      <c r="A1549" s="29" t="str">
        <f t="shared" si="826"/>
        <v>Д</v>
      </c>
      <c r="B1549" s="29" t="str">
        <f t="shared" si="827"/>
        <v>М</v>
      </c>
      <c r="C1549" s="70" t="s">
        <v>293</v>
      </c>
      <c r="D1549" s="31" t="str">
        <f t="shared" si="828"/>
        <v>'09.04.03</v>
      </c>
      <c r="E1549" s="32" t="str">
        <f t="shared" si="829"/>
        <v>Искусственный интеллект и анализ данных</v>
      </c>
      <c r="F1549" s="33" t="s">
        <v>74</v>
      </c>
      <c r="G1549" s="33" t="s">
        <v>75</v>
      </c>
      <c r="H1549" s="34" t="s">
        <v>317</v>
      </c>
      <c r="I1549" s="34"/>
      <c r="J1549" s="35" t="s">
        <v>395</v>
      </c>
      <c r="K1549" s="36">
        <v>1</v>
      </c>
      <c r="L1549" s="36">
        <v>18</v>
      </c>
      <c r="M1549" s="37" t="s">
        <v>108</v>
      </c>
      <c r="N1549" s="36"/>
      <c r="O1549" s="36">
        <v>1</v>
      </c>
      <c r="P1549" s="36"/>
      <c r="Q1549" s="37"/>
      <c r="R1549" s="36"/>
      <c r="S1549" s="36"/>
      <c r="T1549" s="36"/>
      <c r="U1549" s="36"/>
      <c r="V1549" s="36"/>
      <c r="W1549" s="39" t="str">
        <f t="shared" si="830"/>
        <v>НПИмд</v>
      </c>
      <c r="X1549" s="36" t="s">
        <v>92</v>
      </c>
      <c r="Y1549" s="36">
        <v>1</v>
      </c>
      <c r="Z1549" s="36">
        <v>1</v>
      </c>
      <c r="AA1549" s="60">
        <f t="shared" si="831"/>
        <v>10</v>
      </c>
      <c r="AB1549" s="49">
        <v>8</v>
      </c>
      <c r="AC1549" s="49">
        <v>2</v>
      </c>
      <c r="AD1549" s="40">
        <f t="shared" si="823"/>
        <v>12</v>
      </c>
      <c r="AE1549" s="41">
        <f t="shared" si="824"/>
        <v>0.83333333333333337</v>
      </c>
      <c r="AF1549" s="41">
        <f t="shared" si="825"/>
        <v>0.83333333333333337</v>
      </c>
      <c r="AG1549" s="42" t="s">
        <v>93</v>
      </c>
      <c r="AH1549" s="37" t="s">
        <v>111</v>
      </c>
      <c r="AI1549" s="37" t="s">
        <v>94</v>
      </c>
      <c r="AJ1549" s="61" t="s">
        <v>329</v>
      </c>
      <c r="AK1549" s="37"/>
      <c r="AL1549" s="44">
        <f t="shared" si="832"/>
        <v>0</v>
      </c>
      <c r="AM1549" s="44">
        <f t="shared" si="833"/>
        <v>0</v>
      </c>
      <c r="AN1549" s="44">
        <f t="shared" si="834"/>
        <v>15</v>
      </c>
      <c r="AO1549" s="44">
        <f t="shared" si="835"/>
        <v>0</v>
      </c>
      <c r="AP1549" s="44">
        <f t="shared" si="836"/>
        <v>0</v>
      </c>
      <c r="AQ1549" s="44">
        <f t="shared" si="837"/>
        <v>0</v>
      </c>
      <c r="AR1549" s="44">
        <f t="shared" si="838"/>
        <v>0</v>
      </c>
      <c r="AS1549" s="44">
        <f t="shared" si="839"/>
        <v>0</v>
      </c>
      <c r="AT1549" s="44">
        <f t="shared" si="840"/>
        <v>0</v>
      </c>
      <c r="AU1549" s="44">
        <f t="shared" si="841"/>
        <v>0</v>
      </c>
      <c r="AV1549" s="44">
        <f>IF(M1549="ПП",РПП*AA1549*(U1549/1.5),IF(M1549="ВП",ВПр*AA1549*(U1549/1.5),IF(M1549="РПА",РПА*AA1549*(U1549/1.5),IF(M1549="КПА",кпа*AA1549*(U1549/1.5),0))))</f>
        <v>0</v>
      </c>
      <c r="AW1549" s="44">
        <f t="shared" si="842"/>
        <v>0</v>
      </c>
      <c r="AX1549" s="44">
        <f t="shared" si="843"/>
        <v>0</v>
      </c>
      <c r="AY1549" s="44">
        <f t="shared" si="844"/>
        <v>0</v>
      </c>
      <c r="AZ1549" s="44">
        <f t="shared" si="845"/>
        <v>0</v>
      </c>
      <c r="BA1549" s="44">
        <f t="shared" si="822"/>
        <v>0</v>
      </c>
      <c r="BB1549" s="44">
        <f t="shared" si="846"/>
        <v>0</v>
      </c>
      <c r="BC1549" s="44">
        <f t="shared" si="847"/>
        <v>0</v>
      </c>
      <c r="BD1549" s="44">
        <f t="shared" si="848"/>
        <v>0</v>
      </c>
      <c r="BE1549" s="45">
        <f t="shared" si="849"/>
        <v>15</v>
      </c>
      <c r="BF1549" s="46"/>
      <c r="BG1549" s="47">
        <f t="shared" si="850"/>
        <v>15</v>
      </c>
      <c r="BH1549" s="47">
        <f t="shared" si="851"/>
        <v>0.5</v>
      </c>
      <c r="BI1549" s="47">
        <f t="shared" si="852"/>
        <v>0</v>
      </c>
      <c r="BJ1549" s="48">
        <f t="shared" si="853"/>
        <v>0</v>
      </c>
      <c r="BK1549" s="48">
        <f t="shared" si="854"/>
        <v>0</v>
      </c>
      <c r="BL1549" s="48">
        <f t="shared" si="855"/>
        <v>0</v>
      </c>
    </row>
    <row r="1550" spans="1:64" s="2" customFormat="1" ht="30" customHeight="1">
      <c r="A1550" s="29" t="str">
        <f t="shared" si="826"/>
        <v>Д</v>
      </c>
      <c r="B1550" s="29" t="str">
        <f t="shared" si="827"/>
        <v>М</v>
      </c>
      <c r="C1550" s="70" t="s">
        <v>293</v>
      </c>
      <c r="D1550" s="31" t="str">
        <f t="shared" si="828"/>
        <v>'09.04.03</v>
      </c>
      <c r="E1550" s="32" t="str">
        <f t="shared" si="829"/>
        <v>Искусственный интеллект и анализ данных</v>
      </c>
      <c r="F1550" s="33" t="s">
        <v>74</v>
      </c>
      <c r="G1550" s="33" t="s">
        <v>75</v>
      </c>
      <c r="H1550" s="34" t="s">
        <v>317</v>
      </c>
      <c r="I1550" s="34"/>
      <c r="J1550" s="35" t="s">
        <v>391</v>
      </c>
      <c r="K1550" s="36">
        <v>2</v>
      </c>
      <c r="L1550" s="36">
        <v>18</v>
      </c>
      <c r="M1550" s="37" t="s">
        <v>78</v>
      </c>
      <c r="N1550" s="36">
        <v>2</v>
      </c>
      <c r="O1550" s="36"/>
      <c r="P1550" s="36"/>
      <c r="Q1550" s="37"/>
      <c r="R1550" s="36"/>
      <c r="S1550" s="36"/>
      <c r="T1550" s="36"/>
      <c r="U1550" s="36"/>
      <c r="V1550" s="36"/>
      <c r="W1550" s="39" t="str">
        <f t="shared" si="830"/>
        <v>НПИмд</v>
      </c>
      <c r="X1550" s="36" t="s">
        <v>92</v>
      </c>
      <c r="Y1550" s="36">
        <v>2</v>
      </c>
      <c r="Z1550" s="36">
        <v>1</v>
      </c>
      <c r="AA1550" s="60">
        <f t="shared" si="831"/>
        <v>20</v>
      </c>
      <c r="AB1550" s="36">
        <v>16</v>
      </c>
      <c r="AC1550" s="36">
        <v>4</v>
      </c>
      <c r="AD1550" s="40">
        <f t="shared" si="823"/>
        <v>20</v>
      </c>
      <c r="AE1550" s="41">
        <f t="shared" si="824"/>
        <v>1</v>
      </c>
      <c r="AF1550" s="41">
        <f t="shared" si="825"/>
        <v>1</v>
      </c>
      <c r="AG1550" s="42" t="s">
        <v>93</v>
      </c>
      <c r="AH1550" s="37" t="s">
        <v>81</v>
      </c>
      <c r="AI1550" s="37" t="s">
        <v>94</v>
      </c>
      <c r="AJ1550" s="61" t="s">
        <v>327</v>
      </c>
      <c r="AK1550" s="37"/>
      <c r="AL1550" s="44">
        <f t="shared" si="832"/>
        <v>36</v>
      </c>
      <c r="AM1550" s="44">
        <f t="shared" si="833"/>
        <v>0</v>
      </c>
      <c r="AN1550" s="44">
        <f t="shared" si="834"/>
        <v>0</v>
      </c>
      <c r="AO1550" s="44">
        <f t="shared" si="835"/>
        <v>0</v>
      </c>
      <c r="AP1550" s="44">
        <f t="shared" si="836"/>
        <v>0</v>
      </c>
      <c r="AQ1550" s="44">
        <f t="shared" si="837"/>
        <v>0</v>
      </c>
      <c r="AR1550" s="44">
        <f t="shared" si="838"/>
        <v>1.8</v>
      </c>
      <c r="AS1550" s="44">
        <f t="shared" si="839"/>
        <v>0</v>
      </c>
      <c r="AT1550" s="44">
        <f t="shared" si="840"/>
        <v>0</v>
      </c>
      <c r="AU1550" s="44">
        <f t="shared" si="841"/>
        <v>0</v>
      </c>
      <c r="AV1550" s="44">
        <f>IF(M1550="ПП",РПП*AA1550*(U1550/1.5),IF(M1550="ВП",ВПр*AA1550*(U1550/1.5),IF(M1550="РПА",РПА*AA1550*(U1550/1.5),IF(M1550="КПА",кпа*AA1550*(U1550/1.5),0))))</f>
        <v>0</v>
      </c>
      <c r="AW1550" s="44">
        <f t="shared" si="842"/>
        <v>0</v>
      </c>
      <c r="AX1550" s="44">
        <f t="shared" si="843"/>
        <v>0</v>
      </c>
      <c r="AY1550" s="44">
        <f t="shared" si="844"/>
        <v>0</v>
      </c>
      <c r="AZ1550" s="44">
        <f t="shared" si="845"/>
        <v>0</v>
      </c>
      <c r="BA1550" s="44">
        <f t="shared" si="822"/>
        <v>0</v>
      </c>
      <c r="BB1550" s="44">
        <f t="shared" si="846"/>
        <v>0</v>
      </c>
      <c r="BC1550" s="44">
        <f t="shared" si="847"/>
        <v>0</v>
      </c>
      <c r="BD1550" s="44">
        <f t="shared" si="848"/>
        <v>0</v>
      </c>
      <c r="BE1550" s="45">
        <f t="shared" si="849"/>
        <v>37.799999999999997</v>
      </c>
      <c r="BF1550" s="46"/>
      <c r="BG1550" s="47">
        <f t="shared" si="850"/>
        <v>0</v>
      </c>
      <c r="BH1550" s="47">
        <f t="shared" si="851"/>
        <v>0</v>
      </c>
      <c r="BI1550" s="47">
        <f t="shared" si="852"/>
        <v>0</v>
      </c>
      <c r="BJ1550" s="48">
        <f t="shared" si="853"/>
        <v>36</v>
      </c>
      <c r="BK1550" s="48">
        <f t="shared" si="854"/>
        <v>1</v>
      </c>
      <c r="BL1550" s="48">
        <f t="shared" si="855"/>
        <v>1.8</v>
      </c>
    </row>
    <row r="1551" spans="1:64" s="2" customFormat="1" ht="30" customHeight="1">
      <c r="A1551" s="29" t="str">
        <f t="shared" si="826"/>
        <v>Д</v>
      </c>
      <c r="B1551" s="29" t="str">
        <f t="shared" si="827"/>
        <v>М</v>
      </c>
      <c r="C1551" s="70" t="s">
        <v>293</v>
      </c>
      <c r="D1551" s="31" t="str">
        <f t="shared" si="828"/>
        <v>'09.04.03</v>
      </c>
      <c r="E1551" s="32" t="str">
        <f t="shared" si="829"/>
        <v>Искусственный интеллект и анализ данных</v>
      </c>
      <c r="F1551" s="33" t="s">
        <v>74</v>
      </c>
      <c r="G1551" s="33" t="s">
        <v>75</v>
      </c>
      <c r="H1551" s="34" t="s">
        <v>317</v>
      </c>
      <c r="I1551" s="34"/>
      <c r="J1551" s="35" t="s">
        <v>391</v>
      </c>
      <c r="K1551" s="36">
        <v>2</v>
      </c>
      <c r="L1551" s="36">
        <v>18</v>
      </c>
      <c r="M1551" s="37" t="s">
        <v>84</v>
      </c>
      <c r="N1551" s="36"/>
      <c r="O1551" s="36"/>
      <c r="P1551" s="36">
        <v>1</v>
      </c>
      <c r="Q1551" s="37" t="s">
        <v>85</v>
      </c>
      <c r="R1551" s="36"/>
      <c r="S1551" s="36"/>
      <c r="T1551" s="36"/>
      <c r="U1551" s="36"/>
      <c r="V1551" s="36"/>
      <c r="W1551" s="39" t="str">
        <f t="shared" si="830"/>
        <v>НПИмд</v>
      </c>
      <c r="X1551" s="36" t="s">
        <v>92</v>
      </c>
      <c r="Y1551" s="36"/>
      <c r="Z1551" s="36">
        <v>1</v>
      </c>
      <c r="AA1551" s="60">
        <f t="shared" si="831"/>
        <v>20</v>
      </c>
      <c r="AB1551" s="49">
        <v>16</v>
      </c>
      <c r="AC1551" s="49">
        <v>4</v>
      </c>
      <c r="AD1551" s="40">
        <f t="shared" si="823"/>
        <v>12</v>
      </c>
      <c r="AE1551" s="41">
        <f t="shared" si="824"/>
        <v>1</v>
      </c>
      <c r="AF1551" s="41">
        <f t="shared" si="825"/>
        <v>1.6666666666666667</v>
      </c>
      <c r="AG1551" s="42" t="s">
        <v>93</v>
      </c>
      <c r="AH1551" s="37" t="s">
        <v>81</v>
      </c>
      <c r="AI1551" s="37" t="s">
        <v>94</v>
      </c>
      <c r="AJ1551" s="61" t="s">
        <v>327</v>
      </c>
      <c r="AK1551" s="37"/>
      <c r="AL1551" s="44">
        <f t="shared" si="832"/>
        <v>0</v>
      </c>
      <c r="AM1551" s="44">
        <f t="shared" si="833"/>
        <v>18</v>
      </c>
      <c r="AN1551" s="44">
        <f t="shared" si="834"/>
        <v>0</v>
      </c>
      <c r="AO1551" s="44">
        <f t="shared" si="835"/>
        <v>6.6000000000000005</v>
      </c>
      <c r="AP1551" s="44">
        <f t="shared" si="836"/>
        <v>10</v>
      </c>
      <c r="AQ1551" s="44">
        <f t="shared" si="837"/>
        <v>1</v>
      </c>
      <c r="AR1551" s="44">
        <f t="shared" si="838"/>
        <v>0</v>
      </c>
      <c r="AS1551" s="44">
        <f t="shared" si="839"/>
        <v>0</v>
      </c>
      <c r="AT1551" s="44">
        <f t="shared" si="840"/>
        <v>0</v>
      </c>
      <c r="AU1551" s="44">
        <f t="shared" si="841"/>
        <v>0</v>
      </c>
      <c r="AV1551" s="44">
        <f>IF(M1551="ПП",РПП*AA1551*(U1551/1.5),IF(M1551="ВП",ВПр*AA1551*(U1551/1.5),IF(M1551="РПА",РПА*AA1551*(U1551/1.5),IF(M1551="КПА",кпа*AA1551*(U1551/1.5),0))))</f>
        <v>0</v>
      </c>
      <c r="AW1551" s="44">
        <f t="shared" si="842"/>
        <v>0</v>
      </c>
      <c r="AX1551" s="44">
        <f t="shared" si="843"/>
        <v>0</v>
      </c>
      <c r="AY1551" s="44">
        <f t="shared" si="844"/>
        <v>0</v>
      </c>
      <c r="AZ1551" s="44">
        <f t="shared" si="845"/>
        <v>0</v>
      </c>
      <c r="BA1551" s="44">
        <f t="shared" si="822"/>
        <v>0</v>
      </c>
      <c r="BB1551" s="44">
        <f t="shared" si="846"/>
        <v>0</v>
      </c>
      <c r="BC1551" s="44">
        <f t="shared" si="847"/>
        <v>0</v>
      </c>
      <c r="BD1551" s="44">
        <f t="shared" si="848"/>
        <v>0</v>
      </c>
      <c r="BE1551" s="45">
        <f t="shared" si="849"/>
        <v>35.6</v>
      </c>
      <c r="BF1551" s="46"/>
      <c r="BG1551" s="47">
        <f t="shared" si="850"/>
        <v>0</v>
      </c>
      <c r="BH1551" s="47">
        <f t="shared" si="851"/>
        <v>0</v>
      </c>
      <c r="BI1551" s="47">
        <f t="shared" si="852"/>
        <v>0</v>
      </c>
      <c r="BJ1551" s="48">
        <f t="shared" si="853"/>
        <v>18</v>
      </c>
      <c r="BK1551" s="48">
        <f t="shared" si="854"/>
        <v>0.5</v>
      </c>
      <c r="BL1551" s="48">
        <f t="shared" si="855"/>
        <v>17.600000000000001</v>
      </c>
    </row>
    <row r="1552" spans="1:64" s="2" customFormat="1" ht="30" customHeight="1">
      <c r="A1552" s="29" t="str">
        <f t="shared" si="826"/>
        <v>Д</v>
      </c>
      <c r="B1552" s="29" t="str">
        <f t="shared" si="827"/>
        <v>М</v>
      </c>
      <c r="C1552" s="70" t="s">
        <v>293</v>
      </c>
      <c r="D1552" s="31" t="str">
        <f t="shared" si="828"/>
        <v>'09.04.03</v>
      </c>
      <c r="E1552" s="32" t="str">
        <f t="shared" si="829"/>
        <v>Искусственный интеллект и анализ данных</v>
      </c>
      <c r="F1552" s="33" t="s">
        <v>74</v>
      </c>
      <c r="G1552" s="33" t="s">
        <v>75</v>
      </c>
      <c r="H1552" s="34" t="s">
        <v>317</v>
      </c>
      <c r="I1552" s="34"/>
      <c r="J1552" s="35" t="s">
        <v>355</v>
      </c>
      <c r="K1552" s="36">
        <v>1</v>
      </c>
      <c r="L1552" s="36">
        <v>18</v>
      </c>
      <c r="M1552" s="37" t="s">
        <v>78</v>
      </c>
      <c r="N1552" s="36">
        <v>1</v>
      </c>
      <c r="O1552" s="36"/>
      <c r="P1552" s="36"/>
      <c r="Q1552" s="37" t="s">
        <v>91</v>
      </c>
      <c r="R1552" s="36"/>
      <c r="S1552" s="36"/>
      <c r="T1552" s="36"/>
      <c r="U1552" s="36"/>
      <c r="V1552" s="36"/>
      <c r="W1552" s="39" t="str">
        <f t="shared" si="830"/>
        <v>НПИмд</v>
      </c>
      <c r="X1552" s="36" t="s">
        <v>92</v>
      </c>
      <c r="Y1552" s="36">
        <v>2</v>
      </c>
      <c r="Z1552" s="36">
        <v>1</v>
      </c>
      <c r="AA1552" s="60">
        <f t="shared" si="831"/>
        <v>20</v>
      </c>
      <c r="AB1552" s="36">
        <v>16</v>
      </c>
      <c r="AC1552" s="36">
        <v>4</v>
      </c>
      <c r="AD1552" s="40">
        <f t="shared" si="823"/>
        <v>20</v>
      </c>
      <c r="AE1552" s="41">
        <f t="shared" si="824"/>
        <v>1</v>
      </c>
      <c r="AF1552" s="41">
        <f t="shared" si="825"/>
        <v>1</v>
      </c>
      <c r="AG1552" s="42" t="s">
        <v>93</v>
      </c>
      <c r="AH1552" s="37" t="s">
        <v>81</v>
      </c>
      <c r="AI1552" s="37" t="s">
        <v>82</v>
      </c>
      <c r="AJ1552" s="61" t="s">
        <v>325</v>
      </c>
      <c r="AK1552" s="37"/>
      <c r="AL1552" s="44">
        <f t="shared" si="832"/>
        <v>18</v>
      </c>
      <c r="AM1552" s="44">
        <f t="shared" si="833"/>
        <v>0</v>
      </c>
      <c r="AN1552" s="44">
        <f t="shared" si="834"/>
        <v>0</v>
      </c>
      <c r="AO1552" s="44">
        <f t="shared" si="835"/>
        <v>6.6000000000000005</v>
      </c>
      <c r="AP1552" s="44">
        <f t="shared" si="836"/>
        <v>10</v>
      </c>
      <c r="AQ1552" s="44">
        <f t="shared" si="837"/>
        <v>1</v>
      </c>
      <c r="AR1552" s="44">
        <f t="shared" si="838"/>
        <v>0.9</v>
      </c>
      <c r="AS1552" s="44">
        <f t="shared" si="839"/>
        <v>0</v>
      </c>
      <c r="AT1552" s="44">
        <f t="shared" si="840"/>
        <v>0</v>
      </c>
      <c r="AU1552" s="44">
        <f t="shared" si="841"/>
        <v>0</v>
      </c>
      <c r="AV1552" s="44">
        <f>IF(M1552="ПП",РПП*AA1552*(U1552/1.5),IF(M1552="ВП",ВПр*AA1552*(U1552/1.5),IF(M1552="РПА",РПА*AA1552*(U1552/1.5),IF(M1552="КПА",кпа*AA1552*(U1552/1.5),0))))</f>
        <v>0</v>
      </c>
      <c r="AW1552" s="44">
        <f t="shared" si="842"/>
        <v>0</v>
      </c>
      <c r="AX1552" s="44">
        <f t="shared" si="843"/>
        <v>0</v>
      </c>
      <c r="AY1552" s="44">
        <f t="shared" si="844"/>
        <v>0</v>
      </c>
      <c r="AZ1552" s="44">
        <f t="shared" si="845"/>
        <v>0</v>
      </c>
      <c r="BA1552" s="44">
        <f t="shared" si="822"/>
        <v>0</v>
      </c>
      <c r="BB1552" s="44">
        <f t="shared" si="846"/>
        <v>0</v>
      </c>
      <c r="BC1552" s="44">
        <f t="shared" si="847"/>
        <v>0</v>
      </c>
      <c r="BD1552" s="44">
        <f t="shared" si="848"/>
        <v>0</v>
      </c>
      <c r="BE1552" s="45">
        <f t="shared" si="849"/>
        <v>36.5</v>
      </c>
      <c r="BF1552" s="46"/>
      <c r="BG1552" s="47">
        <f t="shared" si="850"/>
        <v>18</v>
      </c>
      <c r="BH1552" s="47">
        <f t="shared" si="851"/>
        <v>0.5</v>
      </c>
      <c r="BI1552" s="47">
        <f t="shared" si="852"/>
        <v>18.5</v>
      </c>
      <c r="BJ1552" s="48">
        <f t="shared" si="853"/>
        <v>0</v>
      </c>
      <c r="BK1552" s="48">
        <f t="shared" si="854"/>
        <v>0</v>
      </c>
      <c r="BL1552" s="48">
        <f t="shared" si="855"/>
        <v>0</v>
      </c>
    </row>
    <row r="1553" spans="1:64" s="2" customFormat="1" ht="30" customHeight="1">
      <c r="A1553" s="29" t="str">
        <f t="shared" si="826"/>
        <v>Д</v>
      </c>
      <c r="B1553" s="29" t="str">
        <f t="shared" si="827"/>
        <v>М</v>
      </c>
      <c r="C1553" s="70" t="s">
        <v>293</v>
      </c>
      <c r="D1553" s="31" t="str">
        <f t="shared" si="828"/>
        <v>'09.04.03</v>
      </c>
      <c r="E1553" s="32" t="str">
        <f t="shared" si="829"/>
        <v>Искусственный интеллект и анализ данных</v>
      </c>
      <c r="F1553" s="33" t="s">
        <v>74</v>
      </c>
      <c r="G1553" s="33" t="s">
        <v>75</v>
      </c>
      <c r="H1553" s="34" t="s">
        <v>317</v>
      </c>
      <c r="I1553" s="34"/>
      <c r="J1553" s="35" t="s">
        <v>355</v>
      </c>
      <c r="K1553" s="36">
        <v>1</v>
      </c>
      <c r="L1553" s="36">
        <v>18</v>
      </c>
      <c r="M1553" s="37" t="s">
        <v>84</v>
      </c>
      <c r="N1553" s="36"/>
      <c r="O1553" s="36"/>
      <c r="P1553" s="36">
        <v>2</v>
      </c>
      <c r="Q1553" s="37"/>
      <c r="R1553" s="36"/>
      <c r="S1553" s="36"/>
      <c r="T1553" s="36"/>
      <c r="U1553" s="36"/>
      <c r="V1553" s="36"/>
      <c r="W1553" s="39" t="str">
        <f t="shared" si="830"/>
        <v>НПИмд</v>
      </c>
      <c r="X1553" s="36" t="s">
        <v>92</v>
      </c>
      <c r="Y1553" s="36"/>
      <c r="Z1553" s="36">
        <v>1</v>
      </c>
      <c r="AA1553" s="60">
        <f t="shared" si="831"/>
        <v>20</v>
      </c>
      <c r="AB1553" s="49">
        <v>16</v>
      </c>
      <c r="AC1553" s="49">
        <v>4</v>
      </c>
      <c r="AD1553" s="40">
        <f t="shared" si="823"/>
        <v>12</v>
      </c>
      <c r="AE1553" s="41">
        <f t="shared" si="824"/>
        <v>1</v>
      </c>
      <c r="AF1553" s="41">
        <f t="shared" si="825"/>
        <v>1.6666666666666667</v>
      </c>
      <c r="AG1553" s="42" t="s">
        <v>93</v>
      </c>
      <c r="AH1553" s="37" t="s">
        <v>81</v>
      </c>
      <c r="AI1553" s="37" t="s">
        <v>82</v>
      </c>
      <c r="AJ1553" s="61" t="s">
        <v>325</v>
      </c>
      <c r="AK1553" s="37"/>
      <c r="AL1553" s="44">
        <f t="shared" si="832"/>
        <v>0</v>
      </c>
      <c r="AM1553" s="44">
        <f t="shared" si="833"/>
        <v>36</v>
      </c>
      <c r="AN1553" s="44">
        <f t="shared" si="834"/>
        <v>0</v>
      </c>
      <c r="AO1553" s="44">
        <f t="shared" si="835"/>
        <v>0</v>
      </c>
      <c r="AP1553" s="44">
        <f t="shared" si="836"/>
        <v>0</v>
      </c>
      <c r="AQ1553" s="44">
        <f t="shared" si="837"/>
        <v>0</v>
      </c>
      <c r="AR1553" s="44">
        <f t="shared" si="838"/>
        <v>0</v>
      </c>
      <c r="AS1553" s="44">
        <f t="shared" si="839"/>
        <v>0</v>
      </c>
      <c r="AT1553" s="44">
        <f t="shared" si="840"/>
        <v>0</v>
      </c>
      <c r="AU1553" s="44">
        <f t="shared" si="841"/>
        <v>0</v>
      </c>
      <c r="AV1553" s="44">
        <f>IF(M1553="ПП",РПП*AA1553*(U1553/1.5),IF(M1553="ВП",ВПр*AA1553*(U1553/1.5),IF(M1553="РПА",РПА*AA1553*(U1553/1.5),IF(M1553="КПА",кпа*AA1553*(U1553/1.5),0))))</f>
        <v>0</v>
      </c>
      <c r="AW1553" s="44">
        <f t="shared" si="842"/>
        <v>0</v>
      </c>
      <c r="AX1553" s="44">
        <f t="shared" si="843"/>
        <v>0</v>
      </c>
      <c r="AY1553" s="44">
        <f t="shared" si="844"/>
        <v>0</v>
      </c>
      <c r="AZ1553" s="44">
        <f t="shared" si="845"/>
        <v>0</v>
      </c>
      <c r="BA1553" s="44">
        <f t="shared" si="822"/>
        <v>0</v>
      </c>
      <c r="BB1553" s="44">
        <f t="shared" si="846"/>
        <v>0</v>
      </c>
      <c r="BC1553" s="44">
        <f t="shared" si="847"/>
        <v>0</v>
      </c>
      <c r="BD1553" s="44">
        <f t="shared" si="848"/>
        <v>0</v>
      </c>
      <c r="BE1553" s="45">
        <f t="shared" si="849"/>
        <v>36</v>
      </c>
      <c r="BF1553" s="46"/>
      <c r="BG1553" s="47">
        <f t="shared" si="850"/>
        <v>36</v>
      </c>
      <c r="BH1553" s="47">
        <f t="shared" si="851"/>
        <v>1</v>
      </c>
      <c r="BI1553" s="47">
        <f t="shared" si="852"/>
        <v>0</v>
      </c>
      <c r="BJ1553" s="48">
        <f t="shared" si="853"/>
        <v>0</v>
      </c>
      <c r="BK1553" s="48">
        <f t="shared" si="854"/>
        <v>0</v>
      </c>
      <c r="BL1553" s="48">
        <f t="shared" si="855"/>
        <v>0</v>
      </c>
    </row>
    <row r="1554" spans="1:64" s="2" customFormat="1" ht="30" customHeight="1">
      <c r="A1554" s="29" t="str">
        <f t="shared" si="826"/>
        <v>Д</v>
      </c>
      <c r="B1554" s="29" t="str">
        <f t="shared" si="827"/>
        <v>М</v>
      </c>
      <c r="C1554" s="70" t="s">
        <v>293</v>
      </c>
      <c r="D1554" s="31" t="str">
        <f t="shared" si="828"/>
        <v>'09.04.03</v>
      </c>
      <c r="E1554" s="32" t="str">
        <f t="shared" si="829"/>
        <v>Искусственный интеллект и анализ данных</v>
      </c>
      <c r="F1554" s="33" t="s">
        <v>74</v>
      </c>
      <c r="G1554" s="33" t="s">
        <v>75</v>
      </c>
      <c r="H1554" s="34" t="s">
        <v>317</v>
      </c>
      <c r="I1554" s="34"/>
      <c r="J1554" s="35" t="s">
        <v>396</v>
      </c>
      <c r="K1554" s="36">
        <v>1</v>
      </c>
      <c r="L1554" s="36">
        <v>18</v>
      </c>
      <c r="M1554" s="37" t="s">
        <v>78</v>
      </c>
      <c r="N1554" s="36">
        <v>1</v>
      </c>
      <c r="O1554" s="36"/>
      <c r="P1554" s="36"/>
      <c r="Q1554" s="37" t="s">
        <v>91</v>
      </c>
      <c r="R1554" s="36"/>
      <c r="S1554" s="36"/>
      <c r="T1554" s="36"/>
      <c r="U1554" s="36"/>
      <c r="V1554" s="36"/>
      <c r="W1554" s="39" t="str">
        <f t="shared" si="830"/>
        <v>НПИмд</v>
      </c>
      <c r="X1554" s="36" t="s">
        <v>92</v>
      </c>
      <c r="Y1554" s="36">
        <v>2</v>
      </c>
      <c r="Z1554" s="36">
        <v>1</v>
      </c>
      <c r="AA1554" s="60">
        <f t="shared" si="831"/>
        <v>20</v>
      </c>
      <c r="AB1554" s="36">
        <v>16</v>
      </c>
      <c r="AC1554" s="36">
        <v>4</v>
      </c>
      <c r="AD1554" s="40">
        <f t="shared" si="823"/>
        <v>20</v>
      </c>
      <c r="AE1554" s="41">
        <f t="shared" si="824"/>
        <v>1</v>
      </c>
      <c r="AF1554" s="41">
        <f t="shared" si="825"/>
        <v>1</v>
      </c>
      <c r="AG1554" s="42" t="s">
        <v>93</v>
      </c>
      <c r="AH1554" s="37" t="s">
        <v>111</v>
      </c>
      <c r="AI1554" s="37" t="s">
        <v>94</v>
      </c>
      <c r="AJ1554" s="61" t="s">
        <v>329</v>
      </c>
      <c r="AK1554" s="37"/>
      <c r="AL1554" s="44">
        <f t="shared" si="832"/>
        <v>18</v>
      </c>
      <c r="AM1554" s="44">
        <f t="shared" si="833"/>
        <v>0</v>
      </c>
      <c r="AN1554" s="44">
        <f t="shared" si="834"/>
        <v>0</v>
      </c>
      <c r="AO1554" s="44">
        <f t="shared" si="835"/>
        <v>6.6000000000000005</v>
      </c>
      <c r="AP1554" s="44">
        <f t="shared" si="836"/>
        <v>10</v>
      </c>
      <c r="AQ1554" s="44">
        <f t="shared" si="837"/>
        <v>1</v>
      </c>
      <c r="AR1554" s="44">
        <f t="shared" si="838"/>
        <v>0.9</v>
      </c>
      <c r="AS1554" s="44">
        <f t="shared" si="839"/>
        <v>0</v>
      </c>
      <c r="AT1554" s="44">
        <f t="shared" si="840"/>
        <v>0</v>
      </c>
      <c r="AU1554" s="44">
        <f t="shared" si="841"/>
        <v>0</v>
      </c>
      <c r="AV1554" s="44">
        <f>IF(M1554="ПП",РПП*AA1554*(U1554/1.5),IF(M1554="ВП",ВПр*AA1554*(U1554/1.5),IF(M1554="РПА",РПА*AA1554*(U1554/1.5),IF(M1554="КПА",кпа*AA1554*(U1554/1.5),0))))</f>
        <v>0</v>
      </c>
      <c r="AW1554" s="44">
        <f t="shared" si="842"/>
        <v>0</v>
      </c>
      <c r="AX1554" s="44">
        <f t="shared" si="843"/>
        <v>0</v>
      </c>
      <c r="AY1554" s="44">
        <f t="shared" si="844"/>
        <v>0</v>
      </c>
      <c r="AZ1554" s="44">
        <f t="shared" si="845"/>
        <v>0</v>
      </c>
      <c r="BA1554" s="44">
        <f t="shared" si="822"/>
        <v>0</v>
      </c>
      <c r="BB1554" s="44">
        <f t="shared" si="846"/>
        <v>0</v>
      </c>
      <c r="BC1554" s="44">
        <f t="shared" si="847"/>
        <v>0</v>
      </c>
      <c r="BD1554" s="44">
        <f t="shared" si="848"/>
        <v>0</v>
      </c>
      <c r="BE1554" s="45">
        <f t="shared" si="849"/>
        <v>36.5</v>
      </c>
      <c r="BF1554" s="46"/>
      <c r="BG1554" s="47">
        <f t="shared" si="850"/>
        <v>18</v>
      </c>
      <c r="BH1554" s="47">
        <f t="shared" si="851"/>
        <v>0.5</v>
      </c>
      <c r="BI1554" s="47">
        <f t="shared" si="852"/>
        <v>18.5</v>
      </c>
      <c r="BJ1554" s="48">
        <f t="shared" si="853"/>
        <v>0</v>
      </c>
      <c r="BK1554" s="48">
        <f t="shared" si="854"/>
        <v>0</v>
      </c>
      <c r="BL1554" s="48">
        <f t="shared" si="855"/>
        <v>0</v>
      </c>
    </row>
    <row r="1555" spans="1:64" s="2" customFormat="1" ht="30" customHeight="1">
      <c r="A1555" s="29" t="str">
        <f t="shared" si="826"/>
        <v>Д</v>
      </c>
      <c r="B1555" s="29" t="str">
        <f t="shared" si="827"/>
        <v>М</v>
      </c>
      <c r="C1555" s="70" t="s">
        <v>293</v>
      </c>
      <c r="D1555" s="31" t="str">
        <f t="shared" si="828"/>
        <v>'09.04.03</v>
      </c>
      <c r="E1555" s="32" t="str">
        <f t="shared" si="829"/>
        <v>Искусственный интеллект и анализ данных</v>
      </c>
      <c r="F1555" s="33" t="s">
        <v>74</v>
      </c>
      <c r="G1555" s="33" t="s">
        <v>75</v>
      </c>
      <c r="H1555" s="34" t="s">
        <v>317</v>
      </c>
      <c r="I1555" s="34"/>
      <c r="J1555" s="35" t="s">
        <v>396</v>
      </c>
      <c r="K1555" s="36">
        <v>1</v>
      </c>
      <c r="L1555" s="36">
        <v>18</v>
      </c>
      <c r="M1555" s="37" t="s">
        <v>84</v>
      </c>
      <c r="N1555" s="36"/>
      <c r="O1555" s="36"/>
      <c r="P1555" s="36">
        <v>1</v>
      </c>
      <c r="Q1555" s="37"/>
      <c r="R1555" s="36"/>
      <c r="S1555" s="36"/>
      <c r="T1555" s="36"/>
      <c r="U1555" s="36"/>
      <c r="V1555" s="36"/>
      <c r="W1555" s="39" t="str">
        <f t="shared" si="830"/>
        <v>НПИмд</v>
      </c>
      <c r="X1555" s="36" t="s">
        <v>92</v>
      </c>
      <c r="Y1555" s="36"/>
      <c r="Z1555" s="36">
        <v>1</v>
      </c>
      <c r="AA1555" s="60">
        <f t="shared" si="831"/>
        <v>20</v>
      </c>
      <c r="AB1555" s="49">
        <v>16</v>
      </c>
      <c r="AC1555" s="49">
        <v>4</v>
      </c>
      <c r="AD1555" s="40">
        <f t="shared" si="823"/>
        <v>12</v>
      </c>
      <c r="AE1555" s="41">
        <f t="shared" si="824"/>
        <v>1</v>
      </c>
      <c r="AF1555" s="41">
        <f t="shared" si="825"/>
        <v>1.6666666666666667</v>
      </c>
      <c r="AG1555" s="42" t="s">
        <v>93</v>
      </c>
      <c r="AH1555" s="37" t="s">
        <v>111</v>
      </c>
      <c r="AI1555" s="37" t="s">
        <v>94</v>
      </c>
      <c r="AJ1555" s="61" t="s">
        <v>329</v>
      </c>
      <c r="AK1555" s="37"/>
      <c r="AL1555" s="44">
        <f t="shared" si="832"/>
        <v>0</v>
      </c>
      <c r="AM1555" s="44">
        <f t="shared" si="833"/>
        <v>18</v>
      </c>
      <c r="AN1555" s="44">
        <f t="shared" si="834"/>
        <v>0</v>
      </c>
      <c r="AO1555" s="44">
        <f t="shared" si="835"/>
        <v>0</v>
      </c>
      <c r="AP1555" s="44">
        <f t="shared" si="836"/>
        <v>0</v>
      </c>
      <c r="AQ1555" s="44">
        <f t="shared" si="837"/>
        <v>0</v>
      </c>
      <c r="AR1555" s="44">
        <f t="shared" si="838"/>
        <v>0</v>
      </c>
      <c r="AS1555" s="44">
        <f t="shared" si="839"/>
        <v>0</v>
      </c>
      <c r="AT1555" s="44">
        <f t="shared" si="840"/>
        <v>0</v>
      </c>
      <c r="AU1555" s="44">
        <f t="shared" si="841"/>
        <v>0</v>
      </c>
      <c r="AV1555" s="44">
        <f>IF(M1555="ПП",РПП*AA1555*(U1555/1.5),IF(M1555="ВП",ВПр*AA1555*(U1555/1.5),IF(M1555="РПА",РПА*AA1555*(U1555/1.5),IF(M1555="КПА",кпа*AA1555*(U1555/1.5),0))))</f>
        <v>0</v>
      </c>
      <c r="AW1555" s="44">
        <f t="shared" si="842"/>
        <v>0</v>
      </c>
      <c r="AX1555" s="44">
        <f t="shared" si="843"/>
        <v>0</v>
      </c>
      <c r="AY1555" s="44">
        <f t="shared" si="844"/>
        <v>0</v>
      </c>
      <c r="AZ1555" s="44">
        <f t="shared" si="845"/>
        <v>0</v>
      </c>
      <c r="BA1555" s="44">
        <f t="shared" si="822"/>
        <v>0</v>
      </c>
      <c r="BB1555" s="44">
        <f t="shared" si="846"/>
        <v>0</v>
      </c>
      <c r="BC1555" s="44">
        <f t="shared" si="847"/>
        <v>0</v>
      </c>
      <c r="BD1555" s="44">
        <f t="shared" si="848"/>
        <v>0</v>
      </c>
      <c r="BE1555" s="45">
        <f t="shared" si="849"/>
        <v>18</v>
      </c>
      <c r="BF1555" s="46"/>
      <c r="BG1555" s="47">
        <f t="shared" si="850"/>
        <v>18</v>
      </c>
      <c r="BH1555" s="47">
        <f t="shared" si="851"/>
        <v>0.5</v>
      </c>
      <c r="BI1555" s="47">
        <f t="shared" si="852"/>
        <v>0</v>
      </c>
      <c r="BJ1555" s="48">
        <f t="shared" si="853"/>
        <v>0</v>
      </c>
      <c r="BK1555" s="48">
        <f t="shared" si="854"/>
        <v>0</v>
      </c>
      <c r="BL1555" s="48">
        <f t="shared" si="855"/>
        <v>0</v>
      </c>
    </row>
    <row r="1556" spans="1:64" s="2" customFormat="1" ht="30" customHeight="1">
      <c r="A1556" s="29" t="str">
        <f t="shared" si="826"/>
        <v>Д</v>
      </c>
      <c r="B1556" s="29" t="str">
        <f t="shared" si="827"/>
        <v>М</v>
      </c>
      <c r="C1556" s="70" t="s">
        <v>293</v>
      </c>
      <c r="D1556" s="31" t="str">
        <f t="shared" si="828"/>
        <v>'09.04.03</v>
      </c>
      <c r="E1556" s="32" t="str">
        <f t="shared" si="829"/>
        <v>Искусственный интеллект и анализ данных</v>
      </c>
      <c r="F1556" s="33" t="s">
        <v>74</v>
      </c>
      <c r="G1556" s="33" t="s">
        <v>75</v>
      </c>
      <c r="H1556" s="34" t="s">
        <v>317</v>
      </c>
      <c r="I1556" s="34"/>
      <c r="J1556" s="35" t="s">
        <v>397</v>
      </c>
      <c r="K1556" s="36">
        <v>2</v>
      </c>
      <c r="L1556" s="36">
        <v>18</v>
      </c>
      <c r="M1556" s="37" t="s">
        <v>78</v>
      </c>
      <c r="N1556" s="36">
        <v>1</v>
      </c>
      <c r="O1556" s="36"/>
      <c r="P1556" s="36"/>
      <c r="Q1556" s="37" t="s">
        <v>91</v>
      </c>
      <c r="R1556" s="36"/>
      <c r="S1556" s="36"/>
      <c r="T1556" s="36"/>
      <c r="U1556" s="36"/>
      <c r="V1556" s="36"/>
      <c r="W1556" s="39" t="str">
        <f t="shared" si="830"/>
        <v>НПИмд</v>
      </c>
      <c r="X1556" s="36" t="s">
        <v>92</v>
      </c>
      <c r="Y1556" s="36">
        <v>2</v>
      </c>
      <c r="Z1556" s="36">
        <v>1</v>
      </c>
      <c r="AA1556" s="60">
        <f t="shared" si="831"/>
        <v>20</v>
      </c>
      <c r="AB1556" s="36">
        <v>16</v>
      </c>
      <c r="AC1556" s="36">
        <v>4</v>
      </c>
      <c r="AD1556" s="40">
        <f t="shared" si="823"/>
        <v>20</v>
      </c>
      <c r="AE1556" s="41">
        <f t="shared" si="824"/>
        <v>1</v>
      </c>
      <c r="AF1556" s="41">
        <f t="shared" si="825"/>
        <v>1</v>
      </c>
      <c r="AG1556" s="42" t="s">
        <v>93</v>
      </c>
      <c r="AH1556" s="37" t="s">
        <v>81</v>
      </c>
      <c r="AI1556" s="37" t="s">
        <v>82</v>
      </c>
      <c r="AJ1556" s="61" t="s">
        <v>354</v>
      </c>
      <c r="AK1556" s="37"/>
      <c r="AL1556" s="44">
        <f t="shared" si="832"/>
        <v>18</v>
      </c>
      <c r="AM1556" s="44">
        <f t="shared" si="833"/>
        <v>0</v>
      </c>
      <c r="AN1556" s="44">
        <f t="shared" si="834"/>
        <v>0</v>
      </c>
      <c r="AO1556" s="44">
        <f t="shared" si="835"/>
        <v>6.6000000000000005</v>
      </c>
      <c r="AP1556" s="44">
        <f t="shared" si="836"/>
        <v>10</v>
      </c>
      <c r="AQ1556" s="44">
        <f t="shared" si="837"/>
        <v>1</v>
      </c>
      <c r="AR1556" s="44">
        <f t="shared" si="838"/>
        <v>0.9</v>
      </c>
      <c r="AS1556" s="44">
        <f t="shared" si="839"/>
        <v>0</v>
      </c>
      <c r="AT1556" s="44">
        <f t="shared" si="840"/>
        <v>0</v>
      </c>
      <c r="AU1556" s="44">
        <f t="shared" si="841"/>
        <v>0</v>
      </c>
      <c r="AV1556" s="44">
        <f>IF(M1556="ПП",РПП*AA1556*(U1556/1.5),IF(M1556="ВП",ВПр*AA1556*(U1556/1.5),IF(M1556="РПА",РПА*AA1556*(U1556/1.5),IF(M1556="КПА",кпа*AA1556*(U1556/1.5),0))))</f>
        <v>0</v>
      </c>
      <c r="AW1556" s="44">
        <f t="shared" si="842"/>
        <v>0</v>
      </c>
      <c r="AX1556" s="44">
        <f t="shared" si="843"/>
        <v>0</v>
      </c>
      <c r="AY1556" s="44">
        <f t="shared" si="844"/>
        <v>0</v>
      </c>
      <c r="AZ1556" s="44">
        <f t="shared" si="845"/>
        <v>0</v>
      </c>
      <c r="BA1556" s="44">
        <f t="shared" si="822"/>
        <v>0</v>
      </c>
      <c r="BB1556" s="44">
        <f t="shared" si="846"/>
        <v>0</v>
      </c>
      <c r="BC1556" s="44">
        <f t="shared" si="847"/>
        <v>0</v>
      </c>
      <c r="BD1556" s="44">
        <f t="shared" si="848"/>
        <v>0</v>
      </c>
      <c r="BE1556" s="45">
        <f t="shared" si="849"/>
        <v>36.5</v>
      </c>
      <c r="BF1556" s="46"/>
      <c r="BG1556" s="47">
        <f t="shared" si="850"/>
        <v>0</v>
      </c>
      <c r="BH1556" s="47">
        <f t="shared" si="851"/>
        <v>0</v>
      </c>
      <c r="BI1556" s="47">
        <f t="shared" si="852"/>
        <v>0</v>
      </c>
      <c r="BJ1556" s="48">
        <f t="shared" si="853"/>
        <v>18</v>
      </c>
      <c r="BK1556" s="48">
        <f t="shared" si="854"/>
        <v>0.5</v>
      </c>
      <c r="BL1556" s="48">
        <f t="shared" si="855"/>
        <v>18.5</v>
      </c>
    </row>
    <row r="1557" spans="1:64" s="2" customFormat="1" ht="30" customHeight="1">
      <c r="A1557" s="29" t="str">
        <f t="shared" si="826"/>
        <v>Д</v>
      </c>
      <c r="B1557" s="29" t="str">
        <f t="shared" si="827"/>
        <v>М</v>
      </c>
      <c r="C1557" s="70" t="s">
        <v>293</v>
      </c>
      <c r="D1557" s="31" t="str">
        <f t="shared" si="828"/>
        <v>'09.04.03</v>
      </c>
      <c r="E1557" s="32" t="str">
        <f t="shared" si="829"/>
        <v>Искусственный интеллект и анализ данных</v>
      </c>
      <c r="F1557" s="33" t="s">
        <v>74</v>
      </c>
      <c r="G1557" s="33" t="s">
        <v>75</v>
      </c>
      <c r="H1557" s="34" t="s">
        <v>317</v>
      </c>
      <c r="I1557" s="34"/>
      <c r="J1557" s="35" t="s">
        <v>397</v>
      </c>
      <c r="K1557" s="36">
        <v>2</v>
      </c>
      <c r="L1557" s="36">
        <v>18</v>
      </c>
      <c r="M1557" s="37" t="s">
        <v>84</v>
      </c>
      <c r="N1557" s="36"/>
      <c r="O1557" s="36"/>
      <c r="P1557" s="36">
        <v>2</v>
      </c>
      <c r="Q1557" s="37"/>
      <c r="R1557" s="36"/>
      <c r="S1557" s="36"/>
      <c r="T1557" s="36"/>
      <c r="U1557" s="36"/>
      <c r="V1557" s="36"/>
      <c r="W1557" s="39" t="str">
        <f t="shared" si="830"/>
        <v>НПИмд</v>
      </c>
      <c r="X1557" s="36" t="s">
        <v>92</v>
      </c>
      <c r="Y1557" s="36"/>
      <c r="Z1557" s="36">
        <v>1</v>
      </c>
      <c r="AA1557" s="60">
        <f t="shared" si="831"/>
        <v>20</v>
      </c>
      <c r="AB1557" s="49">
        <v>16</v>
      </c>
      <c r="AC1557" s="49">
        <v>4</v>
      </c>
      <c r="AD1557" s="40">
        <f t="shared" si="823"/>
        <v>12</v>
      </c>
      <c r="AE1557" s="41">
        <f t="shared" si="824"/>
        <v>1</v>
      </c>
      <c r="AF1557" s="41">
        <f t="shared" si="825"/>
        <v>1.6666666666666667</v>
      </c>
      <c r="AG1557" s="42" t="s">
        <v>93</v>
      </c>
      <c r="AH1557" s="37" t="s">
        <v>81</v>
      </c>
      <c r="AI1557" s="37" t="s">
        <v>82</v>
      </c>
      <c r="AJ1557" s="61" t="s">
        <v>354</v>
      </c>
      <c r="AK1557" s="37"/>
      <c r="AL1557" s="44">
        <f t="shared" si="832"/>
        <v>0</v>
      </c>
      <c r="AM1557" s="44">
        <f t="shared" si="833"/>
        <v>36</v>
      </c>
      <c r="AN1557" s="44">
        <f t="shared" si="834"/>
        <v>0</v>
      </c>
      <c r="AO1557" s="44">
        <f t="shared" si="835"/>
        <v>0</v>
      </c>
      <c r="AP1557" s="44">
        <f t="shared" si="836"/>
        <v>0</v>
      </c>
      <c r="AQ1557" s="44">
        <f t="shared" si="837"/>
        <v>0</v>
      </c>
      <c r="AR1557" s="44">
        <f t="shared" si="838"/>
        <v>0</v>
      </c>
      <c r="AS1557" s="44">
        <f t="shared" si="839"/>
        <v>0</v>
      </c>
      <c r="AT1557" s="44">
        <f t="shared" si="840"/>
        <v>0</v>
      </c>
      <c r="AU1557" s="44">
        <f t="shared" si="841"/>
        <v>0</v>
      </c>
      <c r="AV1557" s="44">
        <f>IF(M1557="ПП",РПП*AA1557*(U1557/1.5),IF(M1557="ВП",ВПр*AA1557*(U1557/1.5),IF(M1557="РПА",РПА*AA1557*(U1557/1.5),IF(M1557="КПА",кпа*AA1557*(U1557/1.5),0))))</f>
        <v>0</v>
      </c>
      <c r="AW1557" s="44">
        <f t="shared" si="842"/>
        <v>0</v>
      </c>
      <c r="AX1557" s="44">
        <f t="shared" si="843"/>
        <v>0</v>
      </c>
      <c r="AY1557" s="44">
        <f t="shared" si="844"/>
        <v>0</v>
      </c>
      <c r="AZ1557" s="44">
        <f t="shared" si="845"/>
        <v>0</v>
      </c>
      <c r="BA1557" s="44">
        <f t="shared" si="822"/>
        <v>0</v>
      </c>
      <c r="BB1557" s="44">
        <f t="shared" si="846"/>
        <v>0</v>
      </c>
      <c r="BC1557" s="44">
        <f t="shared" si="847"/>
        <v>0</v>
      </c>
      <c r="BD1557" s="44">
        <f t="shared" si="848"/>
        <v>0</v>
      </c>
      <c r="BE1557" s="45">
        <f t="shared" si="849"/>
        <v>36</v>
      </c>
      <c r="BF1557" s="46"/>
      <c r="BG1557" s="47">
        <f t="shared" si="850"/>
        <v>0</v>
      </c>
      <c r="BH1557" s="47">
        <f t="shared" si="851"/>
        <v>0</v>
      </c>
      <c r="BI1557" s="47">
        <f t="shared" si="852"/>
        <v>0</v>
      </c>
      <c r="BJ1557" s="48">
        <f t="shared" si="853"/>
        <v>36</v>
      </c>
      <c r="BK1557" s="48">
        <f t="shared" si="854"/>
        <v>1</v>
      </c>
      <c r="BL1557" s="48">
        <f t="shared" si="855"/>
        <v>0</v>
      </c>
    </row>
    <row r="1558" spans="1:64" s="2" customFormat="1" ht="30" customHeight="1">
      <c r="A1558" s="29" t="str">
        <f t="shared" si="826"/>
        <v>Д</v>
      </c>
      <c r="B1558" s="29" t="str">
        <f t="shared" si="827"/>
        <v>М</v>
      </c>
      <c r="C1558" s="70" t="s">
        <v>293</v>
      </c>
      <c r="D1558" s="31" t="str">
        <f t="shared" si="828"/>
        <v>'09.04.03</v>
      </c>
      <c r="E1558" s="32" t="str">
        <f t="shared" si="829"/>
        <v>Искусственный интеллект и анализ данных</v>
      </c>
      <c r="F1558" s="33" t="s">
        <v>74</v>
      </c>
      <c r="G1558" s="33" t="s">
        <v>75</v>
      </c>
      <c r="H1558" s="34" t="s">
        <v>317</v>
      </c>
      <c r="I1558" s="34"/>
      <c r="J1558" s="35" t="s">
        <v>398</v>
      </c>
      <c r="K1558" s="36">
        <v>2</v>
      </c>
      <c r="L1558" s="36">
        <v>18</v>
      </c>
      <c r="M1558" s="37" t="s">
        <v>78</v>
      </c>
      <c r="N1558" s="36">
        <v>1</v>
      </c>
      <c r="O1558" s="36"/>
      <c r="P1558" s="36"/>
      <c r="Q1558" s="37" t="s">
        <v>91</v>
      </c>
      <c r="R1558" s="36"/>
      <c r="S1558" s="36"/>
      <c r="T1558" s="36"/>
      <c r="U1558" s="36"/>
      <c r="V1558" s="36"/>
      <c r="W1558" s="39" t="str">
        <f t="shared" si="830"/>
        <v>НПИмд</v>
      </c>
      <c r="X1558" s="36" t="s">
        <v>92</v>
      </c>
      <c r="Y1558" s="36">
        <v>2</v>
      </c>
      <c r="Z1558" s="36">
        <v>1</v>
      </c>
      <c r="AA1558" s="60">
        <f t="shared" si="831"/>
        <v>20</v>
      </c>
      <c r="AB1558" s="36">
        <v>16</v>
      </c>
      <c r="AC1558" s="36">
        <v>4</v>
      </c>
      <c r="AD1558" s="40">
        <f t="shared" si="823"/>
        <v>20</v>
      </c>
      <c r="AE1558" s="41">
        <f t="shared" si="824"/>
        <v>1</v>
      </c>
      <c r="AF1558" s="41">
        <f t="shared" si="825"/>
        <v>1</v>
      </c>
      <c r="AG1558" s="42" t="s">
        <v>93</v>
      </c>
      <c r="AH1558" s="37" t="s">
        <v>111</v>
      </c>
      <c r="AI1558" s="37" t="s">
        <v>82</v>
      </c>
      <c r="AJ1558" s="61" t="s">
        <v>379</v>
      </c>
      <c r="AK1558" s="37"/>
      <c r="AL1558" s="44">
        <f t="shared" si="832"/>
        <v>18</v>
      </c>
      <c r="AM1558" s="44">
        <f t="shared" si="833"/>
        <v>0</v>
      </c>
      <c r="AN1558" s="44">
        <f t="shared" si="834"/>
        <v>0</v>
      </c>
      <c r="AO1558" s="44">
        <f t="shared" si="835"/>
        <v>6.6000000000000005</v>
      </c>
      <c r="AP1558" s="44">
        <f t="shared" si="836"/>
        <v>10</v>
      </c>
      <c r="AQ1558" s="44">
        <f t="shared" si="837"/>
        <v>1</v>
      </c>
      <c r="AR1558" s="44">
        <f t="shared" si="838"/>
        <v>0.9</v>
      </c>
      <c r="AS1558" s="44">
        <f t="shared" si="839"/>
        <v>0</v>
      </c>
      <c r="AT1558" s="44">
        <f t="shared" si="840"/>
        <v>0</v>
      </c>
      <c r="AU1558" s="44">
        <f t="shared" si="841"/>
        <v>0</v>
      </c>
      <c r="AV1558" s="44">
        <f>IF(M1558="ПП",РПП*AA1558*(U1558/1.5),IF(M1558="ВП",ВПр*AA1558*(U1558/1.5),IF(M1558="РПА",РПА*AA1558*(U1558/1.5),IF(M1558="КПА",кпа*AA1558*(U1558/1.5),0))))</f>
        <v>0</v>
      </c>
      <c r="AW1558" s="44">
        <f t="shared" si="842"/>
        <v>0</v>
      </c>
      <c r="AX1558" s="44">
        <f t="shared" si="843"/>
        <v>0</v>
      </c>
      <c r="AY1558" s="44">
        <f t="shared" si="844"/>
        <v>0</v>
      </c>
      <c r="AZ1558" s="44">
        <f t="shared" si="845"/>
        <v>0</v>
      </c>
      <c r="BA1558" s="44">
        <f t="shared" si="822"/>
        <v>0</v>
      </c>
      <c r="BB1558" s="44">
        <f t="shared" si="846"/>
        <v>0</v>
      </c>
      <c r="BC1558" s="44">
        <f t="shared" si="847"/>
        <v>0</v>
      </c>
      <c r="BD1558" s="44">
        <f t="shared" si="848"/>
        <v>0</v>
      </c>
      <c r="BE1558" s="45">
        <f t="shared" si="849"/>
        <v>36.5</v>
      </c>
      <c r="BF1558" s="46"/>
      <c r="BG1558" s="47">
        <f t="shared" si="850"/>
        <v>0</v>
      </c>
      <c r="BH1558" s="47">
        <f t="shared" si="851"/>
        <v>0</v>
      </c>
      <c r="BI1558" s="47">
        <f t="shared" si="852"/>
        <v>0</v>
      </c>
      <c r="BJ1558" s="48">
        <f t="shared" si="853"/>
        <v>18</v>
      </c>
      <c r="BK1558" s="48">
        <f t="shared" si="854"/>
        <v>0.5</v>
      </c>
      <c r="BL1558" s="48">
        <f t="shared" si="855"/>
        <v>18.5</v>
      </c>
    </row>
    <row r="1559" spans="1:64" s="2" customFormat="1" ht="30" customHeight="1">
      <c r="A1559" s="29" t="str">
        <f t="shared" si="826"/>
        <v>Д</v>
      </c>
      <c r="B1559" s="29" t="str">
        <f t="shared" si="827"/>
        <v>М</v>
      </c>
      <c r="C1559" s="70" t="s">
        <v>293</v>
      </c>
      <c r="D1559" s="31" t="str">
        <f t="shared" si="828"/>
        <v>'09.04.03</v>
      </c>
      <c r="E1559" s="32" t="str">
        <f t="shared" si="829"/>
        <v>Искусственный интеллект и анализ данных</v>
      </c>
      <c r="F1559" s="33" t="s">
        <v>74</v>
      </c>
      <c r="G1559" s="33" t="s">
        <v>75</v>
      </c>
      <c r="H1559" s="34" t="s">
        <v>317</v>
      </c>
      <c r="I1559" s="34"/>
      <c r="J1559" s="35" t="s">
        <v>398</v>
      </c>
      <c r="K1559" s="36">
        <v>2</v>
      </c>
      <c r="L1559" s="36">
        <v>18</v>
      </c>
      <c r="M1559" s="37" t="s">
        <v>84</v>
      </c>
      <c r="N1559" s="36"/>
      <c r="O1559" s="36"/>
      <c r="P1559" s="36">
        <v>2</v>
      </c>
      <c r="Q1559" s="37"/>
      <c r="R1559" s="36"/>
      <c r="S1559" s="36"/>
      <c r="T1559" s="36"/>
      <c r="U1559" s="36"/>
      <c r="V1559" s="36"/>
      <c r="W1559" s="39" t="str">
        <f t="shared" si="830"/>
        <v>НПИмд</v>
      </c>
      <c r="X1559" s="36" t="s">
        <v>92</v>
      </c>
      <c r="Y1559" s="36"/>
      <c r="Z1559" s="36">
        <v>1</v>
      </c>
      <c r="AA1559" s="60">
        <f t="shared" si="831"/>
        <v>20</v>
      </c>
      <c r="AB1559" s="49">
        <v>16</v>
      </c>
      <c r="AC1559" s="49">
        <v>4</v>
      </c>
      <c r="AD1559" s="40">
        <f t="shared" si="823"/>
        <v>12</v>
      </c>
      <c r="AE1559" s="41">
        <f t="shared" si="824"/>
        <v>1</v>
      </c>
      <c r="AF1559" s="41">
        <f t="shared" si="825"/>
        <v>1.6666666666666667</v>
      </c>
      <c r="AG1559" s="42" t="s">
        <v>93</v>
      </c>
      <c r="AH1559" s="37" t="s">
        <v>111</v>
      </c>
      <c r="AI1559" s="37" t="s">
        <v>82</v>
      </c>
      <c r="AJ1559" s="61" t="s">
        <v>379</v>
      </c>
      <c r="AK1559" s="37"/>
      <c r="AL1559" s="44">
        <f t="shared" si="832"/>
        <v>0</v>
      </c>
      <c r="AM1559" s="44">
        <f t="shared" si="833"/>
        <v>36</v>
      </c>
      <c r="AN1559" s="44">
        <f t="shared" si="834"/>
        <v>0</v>
      </c>
      <c r="AO1559" s="44">
        <f t="shared" si="835"/>
        <v>0</v>
      </c>
      <c r="AP1559" s="44">
        <f t="shared" si="836"/>
        <v>0</v>
      </c>
      <c r="AQ1559" s="44">
        <f t="shared" si="837"/>
        <v>0</v>
      </c>
      <c r="AR1559" s="44">
        <f t="shared" si="838"/>
        <v>0</v>
      </c>
      <c r="AS1559" s="44">
        <f t="shared" si="839"/>
        <v>0</v>
      </c>
      <c r="AT1559" s="44">
        <f t="shared" si="840"/>
        <v>0</v>
      </c>
      <c r="AU1559" s="44">
        <f t="shared" si="841"/>
        <v>0</v>
      </c>
      <c r="AV1559" s="44">
        <f>IF(M1559="ПП",РПП*AA1559*(U1559/1.5),IF(M1559="ВП",ВПр*AA1559*(U1559/1.5),IF(M1559="РПА",РПА*AA1559*(U1559/1.5),IF(M1559="КПА",кпа*AA1559*(U1559/1.5),0))))</f>
        <v>0</v>
      </c>
      <c r="AW1559" s="44">
        <f t="shared" si="842"/>
        <v>0</v>
      </c>
      <c r="AX1559" s="44">
        <f t="shared" si="843"/>
        <v>0</v>
      </c>
      <c r="AY1559" s="44">
        <f t="shared" si="844"/>
        <v>0</v>
      </c>
      <c r="AZ1559" s="44">
        <f t="shared" si="845"/>
        <v>0</v>
      </c>
      <c r="BA1559" s="44">
        <f t="shared" si="822"/>
        <v>0</v>
      </c>
      <c r="BB1559" s="44">
        <f t="shared" si="846"/>
        <v>0</v>
      </c>
      <c r="BC1559" s="44">
        <f t="shared" si="847"/>
        <v>0</v>
      </c>
      <c r="BD1559" s="44">
        <f t="shared" si="848"/>
        <v>0</v>
      </c>
      <c r="BE1559" s="45">
        <f t="shared" si="849"/>
        <v>36</v>
      </c>
      <c r="BF1559" s="46"/>
      <c r="BG1559" s="47">
        <f t="shared" si="850"/>
        <v>0</v>
      </c>
      <c r="BH1559" s="47">
        <f t="shared" si="851"/>
        <v>0</v>
      </c>
      <c r="BI1559" s="47">
        <f t="shared" si="852"/>
        <v>0</v>
      </c>
      <c r="BJ1559" s="48">
        <f t="shared" si="853"/>
        <v>36</v>
      </c>
      <c r="BK1559" s="48">
        <f t="shared" si="854"/>
        <v>1</v>
      </c>
      <c r="BL1559" s="48">
        <f t="shared" si="855"/>
        <v>0</v>
      </c>
    </row>
    <row r="1560" spans="1:64" s="2" customFormat="1" ht="30" customHeight="1">
      <c r="A1560" s="29" t="str">
        <f t="shared" si="826"/>
        <v>Д</v>
      </c>
      <c r="B1560" s="29" t="str">
        <f t="shared" si="827"/>
        <v>М</v>
      </c>
      <c r="C1560" s="70" t="s">
        <v>293</v>
      </c>
      <c r="D1560" s="31" t="str">
        <f t="shared" si="828"/>
        <v>'09.04.03</v>
      </c>
      <c r="E1560" s="32" t="str">
        <f t="shared" si="829"/>
        <v>Искусственный интеллект и анализ данных</v>
      </c>
      <c r="F1560" s="33" t="s">
        <v>74</v>
      </c>
      <c r="G1560" s="33" t="s">
        <v>129</v>
      </c>
      <c r="H1560" s="34" t="s">
        <v>317</v>
      </c>
      <c r="I1560" s="34" t="s">
        <v>130</v>
      </c>
      <c r="J1560" s="62" t="s">
        <v>399</v>
      </c>
      <c r="K1560" s="36">
        <v>1</v>
      </c>
      <c r="L1560" s="36">
        <v>18</v>
      </c>
      <c r="M1560" s="37" t="s">
        <v>78</v>
      </c>
      <c r="N1560" s="36">
        <v>1</v>
      </c>
      <c r="O1560" s="36"/>
      <c r="P1560" s="36"/>
      <c r="Q1560" s="37" t="s">
        <v>91</v>
      </c>
      <c r="R1560" s="36"/>
      <c r="S1560" s="36"/>
      <c r="T1560" s="36"/>
      <c r="U1560" s="36"/>
      <c r="V1560" s="36"/>
      <c r="W1560" s="39" t="str">
        <f t="shared" si="830"/>
        <v>НПИмд</v>
      </c>
      <c r="X1560" s="36" t="s">
        <v>92</v>
      </c>
      <c r="Y1560" s="36">
        <v>1</v>
      </c>
      <c r="Z1560" s="36">
        <v>1</v>
      </c>
      <c r="AA1560" s="60">
        <f t="shared" si="831"/>
        <v>10</v>
      </c>
      <c r="AB1560" s="36">
        <v>8</v>
      </c>
      <c r="AC1560" s="36">
        <v>2</v>
      </c>
      <c r="AD1560" s="40">
        <f t="shared" si="823"/>
        <v>10</v>
      </c>
      <c r="AE1560" s="41">
        <f t="shared" si="824"/>
        <v>1</v>
      </c>
      <c r="AF1560" s="41">
        <f t="shared" si="825"/>
        <v>1</v>
      </c>
      <c r="AG1560" s="42" t="s">
        <v>93</v>
      </c>
      <c r="AH1560" s="37" t="s">
        <v>81</v>
      </c>
      <c r="AI1560" s="37" t="s">
        <v>94</v>
      </c>
      <c r="AJ1560" s="61" t="s">
        <v>341</v>
      </c>
      <c r="AK1560" s="37"/>
      <c r="AL1560" s="44">
        <f t="shared" si="832"/>
        <v>18</v>
      </c>
      <c r="AM1560" s="44">
        <f t="shared" si="833"/>
        <v>0</v>
      </c>
      <c r="AN1560" s="44">
        <f t="shared" si="834"/>
        <v>0</v>
      </c>
      <c r="AO1560" s="44">
        <f t="shared" si="835"/>
        <v>3.3000000000000003</v>
      </c>
      <c r="AP1560" s="44">
        <f t="shared" si="836"/>
        <v>5</v>
      </c>
      <c r="AQ1560" s="44">
        <f t="shared" si="837"/>
        <v>1</v>
      </c>
      <c r="AR1560" s="44">
        <f t="shared" si="838"/>
        <v>0.9</v>
      </c>
      <c r="AS1560" s="44">
        <f t="shared" si="839"/>
        <v>0</v>
      </c>
      <c r="AT1560" s="44">
        <f t="shared" si="840"/>
        <v>0</v>
      </c>
      <c r="AU1560" s="44">
        <f t="shared" si="841"/>
        <v>0</v>
      </c>
      <c r="AV1560" s="44">
        <f>IF(M1560="ПП",РПП*AA1560*(U1560/1.5),IF(M1560="ВП",ВПр*AA1560*(U1560/1.5),IF(M1560="РПА",РПА*AA1560*(U1560/1.5),IF(M1560="КПА",кпа*AA1560*(U1560/1.5),0))))</f>
        <v>0</v>
      </c>
      <c r="AW1560" s="44">
        <f t="shared" si="842"/>
        <v>0</v>
      </c>
      <c r="AX1560" s="44">
        <f t="shared" si="843"/>
        <v>0</v>
      </c>
      <c r="AY1560" s="44">
        <f t="shared" si="844"/>
        <v>0</v>
      </c>
      <c r="AZ1560" s="44">
        <f t="shared" si="845"/>
        <v>0</v>
      </c>
      <c r="BA1560" s="44">
        <f t="shared" ref="BA1560:BA1623" si="856">IF(AND(M1560="НКД",B1560="Д"),AA1560*НКД,0)+IF(AND(M1560="РПЛ",B1560="А"),AA1560*РукПЛ,0)+IF(AND(M1560="РСтж",B1560="А"),AB1560*РукСт+AC1560*РукИСт,0)+IF(M1560="ФГТ",AB1560*РукРФа+AC1560*РукИна,0)</f>
        <v>0</v>
      </c>
      <c r="BB1560" s="44">
        <f t="shared" si="846"/>
        <v>0</v>
      </c>
      <c r="BC1560" s="44">
        <f t="shared" si="847"/>
        <v>0</v>
      </c>
      <c r="BD1560" s="44">
        <f t="shared" si="848"/>
        <v>0</v>
      </c>
      <c r="BE1560" s="45">
        <f t="shared" si="849"/>
        <v>28.2</v>
      </c>
      <c r="BF1560" s="46"/>
      <c r="BG1560" s="47">
        <f t="shared" si="850"/>
        <v>18</v>
      </c>
      <c r="BH1560" s="47">
        <f t="shared" si="851"/>
        <v>0.5</v>
      </c>
      <c r="BI1560" s="47">
        <f t="shared" si="852"/>
        <v>10.200000000000001</v>
      </c>
      <c r="BJ1560" s="48">
        <f t="shared" si="853"/>
        <v>0</v>
      </c>
      <c r="BK1560" s="48">
        <f t="shared" si="854"/>
        <v>0</v>
      </c>
      <c r="BL1560" s="48">
        <f t="shared" si="855"/>
        <v>0</v>
      </c>
    </row>
    <row r="1561" spans="1:64" s="2" customFormat="1" ht="30" customHeight="1">
      <c r="A1561" s="29" t="str">
        <f t="shared" si="826"/>
        <v>Д</v>
      </c>
      <c r="B1561" s="29" t="str">
        <f t="shared" si="827"/>
        <v>М</v>
      </c>
      <c r="C1561" s="70" t="s">
        <v>293</v>
      </c>
      <c r="D1561" s="31" t="str">
        <f t="shared" si="828"/>
        <v>'09.04.03</v>
      </c>
      <c r="E1561" s="32" t="str">
        <f t="shared" si="829"/>
        <v>Искусственный интеллект и анализ данных</v>
      </c>
      <c r="F1561" s="33" t="s">
        <v>74</v>
      </c>
      <c r="G1561" s="33" t="s">
        <v>129</v>
      </c>
      <c r="H1561" s="34" t="s">
        <v>317</v>
      </c>
      <c r="I1561" s="34" t="s">
        <v>130</v>
      </c>
      <c r="J1561" s="62" t="s">
        <v>399</v>
      </c>
      <c r="K1561" s="36">
        <v>1</v>
      </c>
      <c r="L1561" s="36">
        <v>18</v>
      </c>
      <c r="M1561" s="37" t="s">
        <v>84</v>
      </c>
      <c r="N1561" s="36"/>
      <c r="O1561" s="36"/>
      <c r="P1561" s="36">
        <v>1</v>
      </c>
      <c r="Q1561" s="37"/>
      <c r="R1561" s="36"/>
      <c r="S1561" s="36"/>
      <c r="T1561" s="36"/>
      <c r="U1561" s="36"/>
      <c r="V1561" s="36"/>
      <c r="W1561" s="39" t="str">
        <f t="shared" si="830"/>
        <v>НПИмд</v>
      </c>
      <c r="X1561" s="36" t="s">
        <v>92</v>
      </c>
      <c r="Y1561" s="36">
        <v>1</v>
      </c>
      <c r="Z1561" s="36">
        <v>1</v>
      </c>
      <c r="AA1561" s="60">
        <f t="shared" si="831"/>
        <v>10</v>
      </c>
      <c r="AB1561" s="49">
        <v>8</v>
      </c>
      <c r="AC1561" s="49">
        <v>2</v>
      </c>
      <c r="AD1561" s="40">
        <f t="shared" si="823"/>
        <v>12</v>
      </c>
      <c r="AE1561" s="41">
        <f t="shared" si="824"/>
        <v>0.83333333333333337</v>
      </c>
      <c r="AF1561" s="41">
        <f t="shared" si="825"/>
        <v>0.83333333333333337</v>
      </c>
      <c r="AG1561" s="42" t="s">
        <v>93</v>
      </c>
      <c r="AH1561" s="37" t="s">
        <v>81</v>
      </c>
      <c r="AI1561" s="37" t="s">
        <v>94</v>
      </c>
      <c r="AJ1561" s="61" t="s">
        <v>341</v>
      </c>
      <c r="AK1561" s="37"/>
      <c r="AL1561" s="44">
        <f t="shared" si="832"/>
        <v>0</v>
      </c>
      <c r="AM1561" s="44">
        <f t="shared" si="833"/>
        <v>15</v>
      </c>
      <c r="AN1561" s="44">
        <f t="shared" si="834"/>
        <v>0</v>
      </c>
      <c r="AO1561" s="44">
        <f t="shared" si="835"/>
        <v>0</v>
      </c>
      <c r="AP1561" s="44">
        <f t="shared" si="836"/>
        <v>0</v>
      </c>
      <c r="AQ1561" s="44">
        <f t="shared" si="837"/>
        <v>0</v>
      </c>
      <c r="AR1561" s="44">
        <f t="shared" si="838"/>
        <v>0</v>
      </c>
      <c r="AS1561" s="44">
        <f t="shared" si="839"/>
        <v>0</v>
      </c>
      <c r="AT1561" s="44">
        <f t="shared" si="840"/>
        <v>0</v>
      </c>
      <c r="AU1561" s="44">
        <f t="shared" si="841"/>
        <v>0</v>
      </c>
      <c r="AV1561" s="44">
        <f>IF(M1561="ПП",РПП*AA1561*(U1561/1.5),IF(M1561="ВП",ВПр*AA1561*(U1561/1.5),IF(M1561="РПА",РПА*AA1561*(U1561/1.5),IF(M1561="КПА",кпа*AA1561*(U1561/1.5),0))))</f>
        <v>0</v>
      </c>
      <c r="AW1561" s="44">
        <f t="shared" si="842"/>
        <v>0</v>
      </c>
      <c r="AX1561" s="44">
        <f t="shared" si="843"/>
        <v>0</v>
      </c>
      <c r="AY1561" s="44">
        <f t="shared" si="844"/>
        <v>0</v>
      </c>
      <c r="AZ1561" s="44">
        <f t="shared" si="845"/>
        <v>0</v>
      </c>
      <c r="BA1561" s="44">
        <f t="shared" si="856"/>
        <v>0</v>
      </c>
      <c r="BB1561" s="44">
        <f t="shared" si="846"/>
        <v>0</v>
      </c>
      <c r="BC1561" s="44">
        <f t="shared" si="847"/>
        <v>0</v>
      </c>
      <c r="BD1561" s="44">
        <f t="shared" si="848"/>
        <v>0</v>
      </c>
      <c r="BE1561" s="45">
        <f t="shared" si="849"/>
        <v>15</v>
      </c>
      <c r="BF1561" s="46"/>
      <c r="BG1561" s="47">
        <f t="shared" si="850"/>
        <v>15</v>
      </c>
      <c r="BH1561" s="47">
        <f t="shared" si="851"/>
        <v>0.5</v>
      </c>
      <c r="BI1561" s="47">
        <f t="shared" si="852"/>
        <v>0</v>
      </c>
      <c r="BJ1561" s="48">
        <f t="shared" si="853"/>
        <v>0</v>
      </c>
      <c r="BK1561" s="48">
        <f t="shared" si="854"/>
        <v>0</v>
      </c>
      <c r="BL1561" s="48">
        <f t="shared" si="855"/>
        <v>0</v>
      </c>
    </row>
    <row r="1562" spans="1:64" s="2" customFormat="1" ht="30" customHeight="1">
      <c r="A1562" s="29" t="str">
        <f t="shared" si="826"/>
        <v>Д</v>
      </c>
      <c r="B1562" s="29" t="str">
        <f t="shared" si="827"/>
        <v>М</v>
      </c>
      <c r="C1562" s="70" t="s">
        <v>293</v>
      </c>
      <c r="D1562" s="31" t="str">
        <f t="shared" si="828"/>
        <v>'09.04.03</v>
      </c>
      <c r="E1562" s="32" t="str">
        <f t="shared" si="829"/>
        <v>Искусственный интеллект и анализ данных</v>
      </c>
      <c r="F1562" s="33" t="s">
        <v>74</v>
      </c>
      <c r="G1562" s="33" t="s">
        <v>129</v>
      </c>
      <c r="H1562" s="34" t="s">
        <v>317</v>
      </c>
      <c r="I1562" s="34" t="s">
        <v>130</v>
      </c>
      <c r="J1562" s="62" t="s">
        <v>400</v>
      </c>
      <c r="K1562" s="36">
        <v>1</v>
      </c>
      <c r="L1562" s="36">
        <v>18</v>
      </c>
      <c r="M1562" s="37" t="s">
        <v>78</v>
      </c>
      <c r="N1562" s="36">
        <v>1</v>
      </c>
      <c r="O1562" s="36"/>
      <c r="P1562" s="36"/>
      <c r="Q1562" s="37" t="s">
        <v>91</v>
      </c>
      <c r="R1562" s="36"/>
      <c r="S1562" s="36"/>
      <c r="T1562" s="36"/>
      <c r="U1562" s="36"/>
      <c r="V1562" s="36"/>
      <c r="W1562" s="39" t="str">
        <f t="shared" si="830"/>
        <v>НПИмд</v>
      </c>
      <c r="X1562" s="36" t="s">
        <v>92</v>
      </c>
      <c r="Y1562" s="36">
        <v>1</v>
      </c>
      <c r="Z1562" s="36">
        <v>1</v>
      </c>
      <c r="AA1562" s="60">
        <f t="shared" si="831"/>
        <v>10</v>
      </c>
      <c r="AB1562" s="36">
        <v>8</v>
      </c>
      <c r="AC1562" s="36">
        <v>2</v>
      </c>
      <c r="AD1562" s="40">
        <f t="shared" si="823"/>
        <v>10</v>
      </c>
      <c r="AE1562" s="41">
        <f t="shared" si="824"/>
        <v>1</v>
      </c>
      <c r="AF1562" s="41">
        <f t="shared" si="825"/>
        <v>1</v>
      </c>
      <c r="AG1562" s="42" t="s">
        <v>93</v>
      </c>
      <c r="AH1562" s="37" t="s">
        <v>100</v>
      </c>
      <c r="AI1562" s="37" t="s">
        <v>82</v>
      </c>
      <c r="AJ1562" s="61" t="s">
        <v>337</v>
      </c>
      <c r="AK1562" s="37"/>
      <c r="AL1562" s="44">
        <f t="shared" si="832"/>
        <v>18</v>
      </c>
      <c r="AM1562" s="44">
        <f t="shared" si="833"/>
        <v>0</v>
      </c>
      <c r="AN1562" s="44">
        <f t="shared" si="834"/>
        <v>0</v>
      </c>
      <c r="AO1562" s="44">
        <f t="shared" si="835"/>
        <v>3.3000000000000003</v>
      </c>
      <c r="AP1562" s="44">
        <f t="shared" si="836"/>
        <v>5</v>
      </c>
      <c r="AQ1562" s="44">
        <f t="shared" si="837"/>
        <v>1</v>
      </c>
      <c r="AR1562" s="44">
        <f t="shared" si="838"/>
        <v>0.9</v>
      </c>
      <c r="AS1562" s="44">
        <f t="shared" si="839"/>
        <v>0</v>
      </c>
      <c r="AT1562" s="44">
        <f t="shared" si="840"/>
        <v>0</v>
      </c>
      <c r="AU1562" s="44">
        <f t="shared" si="841"/>
        <v>0</v>
      </c>
      <c r="AV1562" s="44">
        <f>IF(M1562="ПП",РПП*AA1562*(U1562/1.5),IF(M1562="ВП",ВПр*AA1562*(U1562/1.5),IF(M1562="РПА",РПА*AA1562*(U1562/1.5),IF(M1562="КПА",кпа*AA1562*(U1562/1.5),0))))</f>
        <v>0</v>
      </c>
      <c r="AW1562" s="44">
        <f t="shared" si="842"/>
        <v>0</v>
      </c>
      <c r="AX1562" s="44">
        <f t="shared" si="843"/>
        <v>0</v>
      </c>
      <c r="AY1562" s="44">
        <f t="shared" si="844"/>
        <v>0</v>
      </c>
      <c r="AZ1562" s="44">
        <f t="shared" si="845"/>
        <v>0</v>
      </c>
      <c r="BA1562" s="44">
        <f t="shared" si="856"/>
        <v>0</v>
      </c>
      <c r="BB1562" s="44">
        <f t="shared" si="846"/>
        <v>0</v>
      </c>
      <c r="BC1562" s="44">
        <f t="shared" si="847"/>
        <v>0</v>
      </c>
      <c r="BD1562" s="44">
        <f t="shared" si="848"/>
        <v>0</v>
      </c>
      <c r="BE1562" s="45">
        <f t="shared" si="849"/>
        <v>28.2</v>
      </c>
      <c r="BF1562" s="46"/>
      <c r="BG1562" s="47">
        <f t="shared" si="850"/>
        <v>18</v>
      </c>
      <c r="BH1562" s="47">
        <f t="shared" si="851"/>
        <v>0.5</v>
      </c>
      <c r="BI1562" s="47">
        <f t="shared" si="852"/>
        <v>10.200000000000001</v>
      </c>
      <c r="BJ1562" s="48">
        <f t="shared" si="853"/>
        <v>0</v>
      </c>
      <c r="BK1562" s="48">
        <f t="shared" si="854"/>
        <v>0</v>
      </c>
      <c r="BL1562" s="48">
        <f t="shared" si="855"/>
        <v>0</v>
      </c>
    </row>
    <row r="1563" spans="1:64" s="2" customFormat="1" ht="30" customHeight="1">
      <c r="A1563" s="29" t="str">
        <f t="shared" si="826"/>
        <v>Д</v>
      </c>
      <c r="B1563" s="29" t="str">
        <f t="shared" si="827"/>
        <v>М</v>
      </c>
      <c r="C1563" s="70" t="s">
        <v>293</v>
      </c>
      <c r="D1563" s="31" t="str">
        <f t="shared" si="828"/>
        <v>'09.04.03</v>
      </c>
      <c r="E1563" s="32" t="str">
        <f t="shared" si="829"/>
        <v>Искусственный интеллект и анализ данных</v>
      </c>
      <c r="F1563" s="33" t="s">
        <v>74</v>
      </c>
      <c r="G1563" s="33" t="s">
        <v>129</v>
      </c>
      <c r="H1563" s="34" t="s">
        <v>317</v>
      </c>
      <c r="I1563" s="34" t="s">
        <v>130</v>
      </c>
      <c r="J1563" s="62" t="s">
        <v>400</v>
      </c>
      <c r="K1563" s="36">
        <v>1</v>
      </c>
      <c r="L1563" s="36">
        <v>18</v>
      </c>
      <c r="M1563" s="37" t="s">
        <v>84</v>
      </c>
      <c r="N1563" s="36"/>
      <c r="O1563" s="36"/>
      <c r="P1563" s="36">
        <v>1</v>
      </c>
      <c r="Q1563" s="37"/>
      <c r="R1563" s="36"/>
      <c r="S1563" s="36"/>
      <c r="T1563" s="36"/>
      <c r="U1563" s="36"/>
      <c r="V1563" s="36"/>
      <c r="W1563" s="39" t="str">
        <f t="shared" si="830"/>
        <v>НПИмд</v>
      </c>
      <c r="X1563" s="36" t="s">
        <v>92</v>
      </c>
      <c r="Y1563" s="36">
        <v>1</v>
      </c>
      <c r="Z1563" s="36">
        <v>1</v>
      </c>
      <c r="AA1563" s="60">
        <f t="shared" si="831"/>
        <v>10</v>
      </c>
      <c r="AB1563" s="49">
        <v>8</v>
      </c>
      <c r="AC1563" s="49">
        <v>2</v>
      </c>
      <c r="AD1563" s="40">
        <f t="shared" si="823"/>
        <v>12</v>
      </c>
      <c r="AE1563" s="41">
        <f t="shared" si="824"/>
        <v>0.83333333333333337</v>
      </c>
      <c r="AF1563" s="41">
        <f t="shared" si="825"/>
        <v>0.83333333333333337</v>
      </c>
      <c r="AG1563" s="42" t="s">
        <v>93</v>
      </c>
      <c r="AH1563" s="37" t="s">
        <v>100</v>
      </c>
      <c r="AI1563" s="37" t="s">
        <v>82</v>
      </c>
      <c r="AJ1563" s="61" t="s">
        <v>337</v>
      </c>
      <c r="AK1563" s="37"/>
      <c r="AL1563" s="44">
        <f t="shared" si="832"/>
        <v>0</v>
      </c>
      <c r="AM1563" s="44">
        <f t="shared" si="833"/>
        <v>15</v>
      </c>
      <c r="AN1563" s="44">
        <f t="shared" si="834"/>
        <v>0</v>
      </c>
      <c r="AO1563" s="44">
        <f t="shared" si="835"/>
        <v>0</v>
      </c>
      <c r="AP1563" s="44">
        <f t="shared" si="836"/>
        <v>0</v>
      </c>
      <c r="AQ1563" s="44">
        <f t="shared" si="837"/>
        <v>0</v>
      </c>
      <c r="AR1563" s="44">
        <f t="shared" si="838"/>
        <v>0</v>
      </c>
      <c r="AS1563" s="44">
        <f t="shared" si="839"/>
        <v>0</v>
      </c>
      <c r="AT1563" s="44">
        <f t="shared" si="840"/>
        <v>0</v>
      </c>
      <c r="AU1563" s="44">
        <f t="shared" si="841"/>
        <v>0</v>
      </c>
      <c r="AV1563" s="44">
        <f>IF(M1563="ПП",РПП*AA1563*(U1563/1.5),IF(M1563="ВП",ВПр*AA1563*(U1563/1.5),IF(M1563="РПА",РПА*AA1563*(U1563/1.5),IF(M1563="КПА",кпа*AA1563*(U1563/1.5),0))))</f>
        <v>0</v>
      </c>
      <c r="AW1563" s="44">
        <f t="shared" si="842"/>
        <v>0</v>
      </c>
      <c r="AX1563" s="44">
        <f t="shared" si="843"/>
        <v>0</v>
      </c>
      <c r="AY1563" s="44">
        <f t="shared" si="844"/>
        <v>0</v>
      </c>
      <c r="AZ1563" s="44">
        <f t="shared" si="845"/>
        <v>0</v>
      </c>
      <c r="BA1563" s="44">
        <f t="shared" si="856"/>
        <v>0</v>
      </c>
      <c r="BB1563" s="44">
        <f t="shared" si="846"/>
        <v>0</v>
      </c>
      <c r="BC1563" s="44">
        <f t="shared" si="847"/>
        <v>0</v>
      </c>
      <c r="BD1563" s="44">
        <f t="shared" si="848"/>
        <v>0</v>
      </c>
      <c r="BE1563" s="45">
        <f t="shared" si="849"/>
        <v>15</v>
      </c>
      <c r="BF1563" s="46"/>
      <c r="BG1563" s="47">
        <f t="shared" si="850"/>
        <v>15</v>
      </c>
      <c r="BH1563" s="47">
        <f t="shared" si="851"/>
        <v>0.5</v>
      </c>
      <c r="BI1563" s="47">
        <f t="shared" si="852"/>
        <v>0</v>
      </c>
      <c r="BJ1563" s="48">
        <f t="shared" si="853"/>
        <v>0</v>
      </c>
      <c r="BK1563" s="48">
        <f t="shared" si="854"/>
        <v>0</v>
      </c>
      <c r="BL1563" s="48">
        <f t="shared" si="855"/>
        <v>0</v>
      </c>
    </row>
    <row r="1564" spans="1:64" s="2" customFormat="1" ht="30" customHeight="1">
      <c r="A1564" s="29" t="str">
        <f t="shared" si="826"/>
        <v>Д</v>
      </c>
      <c r="B1564" s="29" t="str">
        <f t="shared" si="827"/>
        <v>М</v>
      </c>
      <c r="C1564" s="70" t="s">
        <v>293</v>
      </c>
      <c r="D1564" s="31" t="str">
        <f t="shared" si="828"/>
        <v>'09.04.03</v>
      </c>
      <c r="E1564" s="32" t="str">
        <f t="shared" si="829"/>
        <v>Искусственный интеллект и анализ данных</v>
      </c>
      <c r="F1564" s="33" t="s">
        <v>74</v>
      </c>
      <c r="G1564" s="33" t="s">
        <v>129</v>
      </c>
      <c r="H1564" s="34" t="s">
        <v>317</v>
      </c>
      <c r="I1564" s="34" t="s">
        <v>130</v>
      </c>
      <c r="J1564" s="62" t="s">
        <v>401</v>
      </c>
      <c r="K1564" s="36">
        <v>2</v>
      </c>
      <c r="L1564" s="36">
        <v>18</v>
      </c>
      <c r="M1564" s="37" t="s">
        <v>78</v>
      </c>
      <c r="N1564" s="36">
        <v>1</v>
      </c>
      <c r="O1564" s="36"/>
      <c r="P1564" s="36"/>
      <c r="Q1564" s="37" t="s">
        <v>91</v>
      </c>
      <c r="R1564" s="36"/>
      <c r="S1564" s="36"/>
      <c r="T1564" s="36"/>
      <c r="U1564" s="36"/>
      <c r="V1564" s="36"/>
      <c r="W1564" s="39" t="str">
        <f t="shared" si="830"/>
        <v>НПИмд</v>
      </c>
      <c r="X1564" s="36" t="s">
        <v>92</v>
      </c>
      <c r="Y1564" s="36">
        <v>1</v>
      </c>
      <c r="Z1564" s="36">
        <v>1</v>
      </c>
      <c r="AA1564" s="60">
        <f t="shared" si="831"/>
        <v>10</v>
      </c>
      <c r="AB1564" s="36">
        <v>8</v>
      </c>
      <c r="AC1564" s="36">
        <v>2</v>
      </c>
      <c r="AD1564" s="40">
        <f t="shared" si="823"/>
        <v>10</v>
      </c>
      <c r="AE1564" s="41">
        <f t="shared" si="824"/>
        <v>1</v>
      </c>
      <c r="AF1564" s="41">
        <f t="shared" si="825"/>
        <v>1</v>
      </c>
      <c r="AG1564" s="42" t="s">
        <v>93</v>
      </c>
      <c r="AH1564" s="37" t="s">
        <v>111</v>
      </c>
      <c r="AI1564" s="37" t="s">
        <v>94</v>
      </c>
      <c r="AJ1564" s="61" t="s">
        <v>329</v>
      </c>
      <c r="AK1564" s="37"/>
      <c r="AL1564" s="44">
        <f t="shared" si="832"/>
        <v>18</v>
      </c>
      <c r="AM1564" s="44">
        <f t="shared" si="833"/>
        <v>0</v>
      </c>
      <c r="AN1564" s="44">
        <f t="shared" si="834"/>
        <v>0</v>
      </c>
      <c r="AO1564" s="44">
        <f t="shared" si="835"/>
        <v>3.3000000000000003</v>
      </c>
      <c r="AP1564" s="44">
        <f t="shared" si="836"/>
        <v>5</v>
      </c>
      <c r="AQ1564" s="44">
        <f t="shared" si="837"/>
        <v>1</v>
      </c>
      <c r="AR1564" s="44">
        <f t="shared" si="838"/>
        <v>0.9</v>
      </c>
      <c r="AS1564" s="44">
        <f t="shared" si="839"/>
        <v>0</v>
      </c>
      <c r="AT1564" s="44">
        <f t="shared" si="840"/>
        <v>0</v>
      </c>
      <c r="AU1564" s="44">
        <f t="shared" si="841"/>
        <v>0</v>
      </c>
      <c r="AV1564" s="44">
        <f>IF(M1564="ПП",РПП*AA1564*(U1564/1.5),IF(M1564="ВП",ВПр*AA1564*(U1564/1.5),IF(M1564="РПА",РПА*AA1564*(U1564/1.5),IF(M1564="КПА",кпа*AA1564*(U1564/1.5),0))))</f>
        <v>0</v>
      </c>
      <c r="AW1564" s="44">
        <f t="shared" si="842"/>
        <v>0</v>
      </c>
      <c r="AX1564" s="44">
        <f t="shared" si="843"/>
        <v>0</v>
      </c>
      <c r="AY1564" s="44">
        <f t="shared" si="844"/>
        <v>0</v>
      </c>
      <c r="AZ1564" s="44">
        <f t="shared" si="845"/>
        <v>0</v>
      </c>
      <c r="BA1564" s="44">
        <f t="shared" si="856"/>
        <v>0</v>
      </c>
      <c r="BB1564" s="44">
        <f t="shared" si="846"/>
        <v>0</v>
      </c>
      <c r="BC1564" s="44">
        <f t="shared" si="847"/>
        <v>0</v>
      </c>
      <c r="BD1564" s="44">
        <f t="shared" si="848"/>
        <v>0</v>
      </c>
      <c r="BE1564" s="45">
        <f t="shared" si="849"/>
        <v>28.2</v>
      </c>
      <c r="BF1564" s="46"/>
      <c r="BG1564" s="47">
        <f t="shared" si="850"/>
        <v>0</v>
      </c>
      <c r="BH1564" s="47">
        <f t="shared" si="851"/>
        <v>0</v>
      </c>
      <c r="BI1564" s="47">
        <f t="shared" si="852"/>
        <v>0</v>
      </c>
      <c r="BJ1564" s="48">
        <f t="shared" si="853"/>
        <v>18</v>
      </c>
      <c r="BK1564" s="48">
        <f t="shared" si="854"/>
        <v>0.5</v>
      </c>
      <c r="BL1564" s="48">
        <f t="shared" si="855"/>
        <v>10.200000000000001</v>
      </c>
    </row>
    <row r="1565" spans="1:64" s="2" customFormat="1" ht="30" customHeight="1">
      <c r="A1565" s="29" t="str">
        <f t="shared" si="826"/>
        <v>Д</v>
      </c>
      <c r="B1565" s="29" t="str">
        <f t="shared" si="827"/>
        <v>М</v>
      </c>
      <c r="C1565" s="70" t="s">
        <v>293</v>
      </c>
      <c r="D1565" s="31" t="str">
        <f t="shared" si="828"/>
        <v>'09.04.03</v>
      </c>
      <c r="E1565" s="32" t="str">
        <f t="shared" si="829"/>
        <v>Искусственный интеллект и анализ данных</v>
      </c>
      <c r="F1565" s="33" t="s">
        <v>74</v>
      </c>
      <c r="G1565" s="33" t="s">
        <v>129</v>
      </c>
      <c r="H1565" s="34" t="s">
        <v>317</v>
      </c>
      <c r="I1565" s="34" t="s">
        <v>130</v>
      </c>
      <c r="J1565" s="62" t="s">
        <v>401</v>
      </c>
      <c r="K1565" s="36">
        <v>2</v>
      </c>
      <c r="L1565" s="36">
        <v>18</v>
      </c>
      <c r="M1565" s="37" t="s">
        <v>84</v>
      </c>
      <c r="N1565" s="36"/>
      <c r="O1565" s="36"/>
      <c r="P1565" s="36">
        <v>1</v>
      </c>
      <c r="Q1565" s="37"/>
      <c r="R1565" s="36"/>
      <c r="S1565" s="36"/>
      <c r="T1565" s="36"/>
      <c r="U1565" s="36"/>
      <c r="V1565" s="36"/>
      <c r="W1565" s="39" t="str">
        <f t="shared" si="830"/>
        <v>НПИмд</v>
      </c>
      <c r="X1565" s="36" t="s">
        <v>92</v>
      </c>
      <c r="Y1565" s="36">
        <v>1</v>
      </c>
      <c r="Z1565" s="36">
        <v>1</v>
      </c>
      <c r="AA1565" s="60">
        <f t="shared" si="831"/>
        <v>10</v>
      </c>
      <c r="AB1565" s="49">
        <v>8</v>
      </c>
      <c r="AC1565" s="49">
        <v>2</v>
      </c>
      <c r="AD1565" s="40">
        <f t="shared" si="823"/>
        <v>12</v>
      </c>
      <c r="AE1565" s="41">
        <f t="shared" si="824"/>
        <v>0.83333333333333337</v>
      </c>
      <c r="AF1565" s="41">
        <f t="shared" si="825"/>
        <v>0.83333333333333337</v>
      </c>
      <c r="AG1565" s="42" t="s">
        <v>93</v>
      </c>
      <c r="AH1565" s="37" t="s">
        <v>111</v>
      </c>
      <c r="AI1565" s="37" t="s">
        <v>94</v>
      </c>
      <c r="AJ1565" s="61" t="s">
        <v>329</v>
      </c>
      <c r="AK1565" s="37"/>
      <c r="AL1565" s="44">
        <f t="shared" si="832"/>
        <v>0</v>
      </c>
      <c r="AM1565" s="44">
        <f t="shared" si="833"/>
        <v>15</v>
      </c>
      <c r="AN1565" s="44">
        <f t="shared" si="834"/>
        <v>0</v>
      </c>
      <c r="AO1565" s="44">
        <f t="shared" si="835"/>
        <v>0</v>
      </c>
      <c r="AP1565" s="44">
        <f t="shared" si="836"/>
        <v>0</v>
      </c>
      <c r="AQ1565" s="44">
        <f t="shared" si="837"/>
        <v>0</v>
      </c>
      <c r="AR1565" s="44">
        <f t="shared" si="838"/>
        <v>0</v>
      </c>
      <c r="AS1565" s="44">
        <f t="shared" si="839"/>
        <v>0</v>
      </c>
      <c r="AT1565" s="44">
        <f t="shared" si="840"/>
        <v>0</v>
      </c>
      <c r="AU1565" s="44">
        <f t="shared" si="841"/>
        <v>0</v>
      </c>
      <c r="AV1565" s="44">
        <f>IF(M1565="ПП",РПП*AA1565*(U1565/1.5),IF(M1565="ВП",ВПр*AA1565*(U1565/1.5),IF(M1565="РПА",РПА*AA1565*(U1565/1.5),IF(M1565="КПА",кпа*AA1565*(U1565/1.5),0))))</f>
        <v>0</v>
      </c>
      <c r="AW1565" s="44">
        <f t="shared" si="842"/>
        <v>0</v>
      </c>
      <c r="AX1565" s="44">
        <f t="shared" si="843"/>
        <v>0</v>
      </c>
      <c r="AY1565" s="44">
        <f t="shared" si="844"/>
        <v>0</v>
      </c>
      <c r="AZ1565" s="44">
        <f t="shared" si="845"/>
        <v>0</v>
      </c>
      <c r="BA1565" s="44">
        <f t="shared" si="856"/>
        <v>0</v>
      </c>
      <c r="BB1565" s="44">
        <f t="shared" si="846"/>
        <v>0</v>
      </c>
      <c r="BC1565" s="44">
        <f t="shared" si="847"/>
        <v>0</v>
      </c>
      <c r="BD1565" s="44">
        <f t="shared" si="848"/>
        <v>0</v>
      </c>
      <c r="BE1565" s="45">
        <f t="shared" si="849"/>
        <v>15</v>
      </c>
      <c r="BF1565" s="46"/>
      <c r="BG1565" s="47">
        <f t="shared" si="850"/>
        <v>0</v>
      </c>
      <c r="BH1565" s="47">
        <f t="shared" si="851"/>
        <v>0</v>
      </c>
      <c r="BI1565" s="47">
        <f t="shared" si="852"/>
        <v>0</v>
      </c>
      <c r="BJ1565" s="48">
        <f t="shared" si="853"/>
        <v>15</v>
      </c>
      <c r="BK1565" s="48">
        <f t="shared" si="854"/>
        <v>0.5</v>
      </c>
      <c r="BL1565" s="48">
        <f t="shared" si="855"/>
        <v>0</v>
      </c>
    </row>
    <row r="1566" spans="1:64" s="2" customFormat="1" ht="30" customHeight="1">
      <c r="A1566" s="29" t="str">
        <f t="shared" si="826"/>
        <v>Д</v>
      </c>
      <c r="B1566" s="29" t="str">
        <f t="shared" si="827"/>
        <v>М</v>
      </c>
      <c r="C1566" s="70" t="s">
        <v>293</v>
      </c>
      <c r="D1566" s="31" t="str">
        <f t="shared" si="828"/>
        <v>'09.04.03</v>
      </c>
      <c r="E1566" s="32" t="str">
        <f t="shared" si="829"/>
        <v>Искусственный интеллект и анализ данных</v>
      </c>
      <c r="F1566" s="33" t="s">
        <v>74</v>
      </c>
      <c r="G1566" s="33" t="s">
        <v>129</v>
      </c>
      <c r="H1566" s="34" t="s">
        <v>317</v>
      </c>
      <c r="I1566" s="34" t="s">
        <v>130</v>
      </c>
      <c r="J1566" s="62" t="s">
        <v>402</v>
      </c>
      <c r="K1566" s="36">
        <v>2</v>
      </c>
      <c r="L1566" s="36">
        <v>18</v>
      </c>
      <c r="M1566" s="37" t="s">
        <v>78</v>
      </c>
      <c r="N1566" s="36">
        <v>1</v>
      </c>
      <c r="O1566" s="36"/>
      <c r="P1566" s="36"/>
      <c r="Q1566" s="37" t="s">
        <v>91</v>
      </c>
      <c r="R1566" s="36"/>
      <c r="S1566" s="36"/>
      <c r="T1566" s="36"/>
      <c r="U1566" s="36"/>
      <c r="V1566" s="36"/>
      <c r="W1566" s="39" t="str">
        <f t="shared" si="830"/>
        <v>НПИмд</v>
      </c>
      <c r="X1566" s="36" t="s">
        <v>92</v>
      </c>
      <c r="Y1566" s="36">
        <v>1</v>
      </c>
      <c r="Z1566" s="36">
        <v>1</v>
      </c>
      <c r="AA1566" s="60">
        <f t="shared" si="831"/>
        <v>10</v>
      </c>
      <c r="AB1566" s="36">
        <v>8</v>
      </c>
      <c r="AC1566" s="36">
        <v>2</v>
      </c>
      <c r="AD1566" s="40">
        <f t="shared" si="823"/>
        <v>10</v>
      </c>
      <c r="AE1566" s="41">
        <f t="shared" si="824"/>
        <v>1</v>
      </c>
      <c r="AF1566" s="41">
        <f t="shared" si="825"/>
        <v>1</v>
      </c>
      <c r="AG1566" s="42" t="s">
        <v>93</v>
      </c>
      <c r="AH1566" s="37" t="s">
        <v>111</v>
      </c>
      <c r="AI1566" s="37" t="s">
        <v>82</v>
      </c>
      <c r="AJ1566" s="61" t="s">
        <v>371</v>
      </c>
      <c r="AK1566" s="37"/>
      <c r="AL1566" s="44">
        <f t="shared" si="832"/>
        <v>18</v>
      </c>
      <c r="AM1566" s="44">
        <f t="shared" si="833"/>
        <v>0</v>
      </c>
      <c r="AN1566" s="44">
        <f t="shared" si="834"/>
        <v>0</v>
      </c>
      <c r="AO1566" s="44">
        <f t="shared" si="835"/>
        <v>3.3000000000000003</v>
      </c>
      <c r="AP1566" s="44">
        <f t="shared" si="836"/>
        <v>5</v>
      </c>
      <c r="AQ1566" s="44">
        <f t="shared" si="837"/>
        <v>1</v>
      </c>
      <c r="AR1566" s="44">
        <f t="shared" si="838"/>
        <v>0.9</v>
      </c>
      <c r="AS1566" s="44">
        <f t="shared" si="839"/>
        <v>0</v>
      </c>
      <c r="AT1566" s="44">
        <f t="shared" si="840"/>
        <v>0</v>
      </c>
      <c r="AU1566" s="44">
        <f t="shared" si="841"/>
        <v>0</v>
      </c>
      <c r="AV1566" s="44">
        <f>IF(M1566="ПП",РПП*AA1566*(U1566/1.5),IF(M1566="ВП",ВПр*AA1566*(U1566/1.5),IF(M1566="РПА",РПА*AA1566*(U1566/1.5),IF(M1566="КПА",кпа*AA1566*(U1566/1.5),0))))</f>
        <v>0</v>
      </c>
      <c r="AW1566" s="44">
        <f t="shared" si="842"/>
        <v>0</v>
      </c>
      <c r="AX1566" s="44">
        <f t="shared" si="843"/>
        <v>0</v>
      </c>
      <c r="AY1566" s="44">
        <f t="shared" si="844"/>
        <v>0</v>
      </c>
      <c r="AZ1566" s="44">
        <f t="shared" si="845"/>
        <v>0</v>
      </c>
      <c r="BA1566" s="44">
        <f t="shared" si="856"/>
        <v>0</v>
      </c>
      <c r="BB1566" s="44">
        <f t="shared" si="846"/>
        <v>0</v>
      </c>
      <c r="BC1566" s="44">
        <f t="shared" si="847"/>
        <v>0</v>
      </c>
      <c r="BD1566" s="44">
        <f t="shared" si="848"/>
        <v>0</v>
      </c>
      <c r="BE1566" s="45">
        <f t="shared" si="849"/>
        <v>28.2</v>
      </c>
      <c r="BF1566" s="46"/>
      <c r="BG1566" s="47">
        <f t="shared" si="850"/>
        <v>0</v>
      </c>
      <c r="BH1566" s="47">
        <f t="shared" si="851"/>
        <v>0</v>
      </c>
      <c r="BI1566" s="47">
        <f t="shared" si="852"/>
        <v>0</v>
      </c>
      <c r="BJ1566" s="48">
        <f t="shared" si="853"/>
        <v>18</v>
      </c>
      <c r="BK1566" s="48">
        <f t="shared" si="854"/>
        <v>0.5</v>
      </c>
      <c r="BL1566" s="48">
        <f t="shared" si="855"/>
        <v>10.200000000000001</v>
      </c>
    </row>
    <row r="1567" spans="1:64" s="2" customFormat="1" ht="30" customHeight="1">
      <c r="A1567" s="29" t="str">
        <f t="shared" si="826"/>
        <v>Д</v>
      </c>
      <c r="B1567" s="29" t="str">
        <f t="shared" si="827"/>
        <v>М</v>
      </c>
      <c r="C1567" s="70" t="s">
        <v>293</v>
      </c>
      <c r="D1567" s="31" t="str">
        <f t="shared" si="828"/>
        <v>'09.04.03</v>
      </c>
      <c r="E1567" s="32" t="str">
        <f t="shared" si="829"/>
        <v>Искусственный интеллект и анализ данных</v>
      </c>
      <c r="F1567" s="33" t="s">
        <v>74</v>
      </c>
      <c r="G1567" s="33" t="s">
        <v>129</v>
      </c>
      <c r="H1567" s="34" t="s">
        <v>317</v>
      </c>
      <c r="I1567" s="34" t="s">
        <v>130</v>
      </c>
      <c r="J1567" s="62" t="s">
        <v>402</v>
      </c>
      <c r="K1567" s="36">
        <v>2</v>
      </c>
      <c r="L1567" s="36">
        <v>18</v>
      </c>
      <c r="M1567" s="37" t="s">
        <v>84</v>
      </c>
      <c r="N1567" s="36"/>
      <c r="O1567" s="36"/>
      <c r="P1567" s="36">
        <v>1</v>
      </c>
      <c r="Q1567" s="37"/>
      <c r="R1567" s="36"/>
      <c r="S1567" s="36"/>
      <c r="T1567" s="36"/>
      <c r="U1567" s="36"/>
      <c r="V1567" s="36"/>
      <c r="W1567" s="39" t="str">
        <f t="shared" si="830"/>
        <v>НПИмд</v>
      </c>
      <c r="X1567" s="36" t="s">
        <v>92</v>
      </c>
      <c r="Y1567" s="36">
        <v>1</v>
      </c>
      <c r="Z1567" s="36">
        <v>1</v>
      </c>
      <c r="AA1567" s="60">
        <f t="shared" si="831"/>
        <v>10</v>
      </c>
      <c r="AB1567" s="49">
        <v>8</v>
      </c>
      <c r="AC1567" s="49">
        <v>2</v>
      </c>
      <c r="AD1567" s="40">
        <f t="shared" si="823"/>
        <v>12</v>
      </c>
      <c r="AE1567" s="41">
        <f t="shared" si="824"/>
        <v>0.83333333333333337</v>
      </c>
      <c r="AF1567" s="41">
        <f t="shared" si="825"/>
        <v>0.83333333333333337</v>
      </c>
      <c r="AG1567" s="42" t="s">
        <v>93</v>
      </c>
      <c r="AH1567" s="37" t="s">
        <v>111</v>
      </c>
      <c r="AI1567" s="37" t="s">
        <v>82</v>
      </c>
      <c r="AJ1567" s="61" t="s">
        <v>371</v>
      </c>
      <c r="AK1567" s="37"/>
      <c r="AL1567" s="44">
        <f t="shared" si="832"/>
        <v>0</v>
      </c>
      <c r="AM1567" s="44">
        <f t="shared" si="833"/>
        <v>15</v>
      </c>
      <c r="AN1567" s="44">
        <f t="shared" si="834"/>
        <v>0</v>
      </c>
      <c r="AO1567" s="44">
        <f t="shared" si="835"/>
        <v>0</v>
      </c>
      <c r="AP1567" s="44">
        <f t="shared" si="836"/>
        <v>0</v>
      </c>
      <c r="AQ1567" s="44">
        <f t="shared" si="837"/>
        <v>0</v>
      </c>
      <c r="AR1567" s="44">
        <f t="shared" si="838"/>
        <v>0</v>
      </c>
      <c r="AS1567" s="44">
        <f t="shared" si="839"/>
        <v>0</v>
      </c>
      <c r="AT1567" s="44">
        <f t="shared" si="840"/>
        <v>0</v>
      </c>
      <c r="AU1567" s="44">
        <f t="shared" si="841"/>
        <v>0</v>
      </c>
      <c r="AV1567" s="44">
        <f>IF(M1567="ПП",РПП*AA1567*(U1567/1.5),IF(M1567="ВП",ВПр*AA1567*(U1567/1.5),IF(M1567="РПА",РПА*AA1567*(U1567/1.5),IF(M1567="КПА",кпа*AA1567*(U1567/1.5),0))))</f>
        <v>0</v>
      </c>
      <c r="AW1567" s="44">
        <f t="shared" si="842"/>
        <v>0</v>
      </c>
      <c r="AX1567" s="44">
        <f t="shared" si="843"/>
        <v>0</v>
      </c>
      <c r="AY1567" s="44">
        <f t="shared" si="844"/>
        <v>0</v>
      </c>
      <c r="AZ1567" s="44">
        <f t="shared" si="845"/>
        <v>0</v>
      </c>
      <c r="BA1567" s="44">
        <f t="shared" si="856"/>
        <v>0</v>
      </c>
      <c r="BB1567" s="44">
        <f t="shared" si="846"/>
        <v>0</v>
      </c>
      <c r="BC1567" s="44">
        <f t="shared" si="847"/>
        <v>0</v>
      </c>
      <c r="BD1567" s="44">
        <f t="shared" si="848"/>
        <v>0</v>
      </c>
      <c r="BE1567" s="45">
        <f t="shared" si="849"/>
        <v>15</v>
      </c>
      <c r="BF1567" s="46"/>
      <c r="BG1567" s="47">
        <f t="shared" si="850"/>
        <v>0</v>
      </c>
      <c r="BH1567" s="47">
        <f t="shared" si="851"/>
        <v>0</v>
      </c>
      <c r="BI1567" s="47">
        <f t="shared" si="852"/>
        <v>0</v>
      </c>
      <c r="BJ1567" s="48">
        <f t="shared" si="853"/>
        <v>15</v>
      </c>
      <c r="BK1567" s="48">
        <f t="shared" si="854"/>
        <v>0.5</v>
      </c>
      <c r="BL1567" s="48">
        <f t="shared" si="855"/>
        <v>0</v>
      </c>
    </row>
    <row r="1568" spans="1:64" s="2" customFormat="1" ht="30" customHeight="1">
      <c r="A1568" s="29" t="str">
        <f t="shared" si="826"/>
        <v>Д</v>
      </c>
      <c r="B1568" s="29" t="str">
        <f t="shared" si="827"/>
        <v>М</v>
      </c>
      <c r="C1568" s="70" t="s">
        <v>293</v>
      </c>
      <c r="D1568" s="31" t="str">
        <f t="shared" si="828"/>
        <v>'09.04.03</v>
      </c>
      <c r="E1568" s="32" t="str">
        <f t="shared" si="829"/>
        <v>Искусственный интеллект и анализ данных</v>
      </c>
      <c r="F1568" s="33" t="s">
        <v>154</v>
      </c>
      <c r="G1568" s="33" t="s">
        <v>75</v>
      </c>
      <c r="H1568" s="34" t="s">
        <v>317</v>
      </c>
      <c r="I1568" s="34"/>
      <c r="J1568" s="35" t="s">
        <v>403</v>
      </c>
      <c r="K1568" s="36">
        <v>2</v>
      </c>
      <c r="L1568" s="36"/>
      <c r="M1568" s="37" t="s">
        <v>156</v>
      </c>
      <c r="N1568" s="36"/>
      <c r="O1568" s="36"/>
      <c r="P1568" s="36"/>
      <c r="Q1568" s="37"/>
      <c r="R1568" s="36"/>
      <c r="S1568" s="36"/>
      <c r="T1568" s="36">
        <v>3</v>
      </c>
      <c r="U1568" s="36"/>
      <c r="V1568" s="36"/>
      <c r="W1568" s="39" t="str">
        <f t="shared" si="830"/>
        <v>НПИмд</v>
      </c>
      <c r="X1568" s="36" t="s">
        <v>92</v>
      </c>
      <c r="Y1568" s="36">
        <v>2</v>
      </c>
      <c r="Z1568" s="36">
        <v>1</v>
      </c>
      <c r="AA1568" s="60">
        <f t="shared" si="831"/>
        <v>20</v>
      </c>
      <c r="AB1568" s="49">
        <v>16</v>
      </c>
      <c r="AC1568" s="49">
        <v>4</v>
      </c>
      <c r="AD1568" s="40">
        <f t="shared" si="823"/>
        <v>1</v>
      </c>
      <c r="AE1568" s="41">
        <f t="shared" si="824"/>
        <v>1</v>
      </c>
      <c r="AF1568" s="41">
        <f t="shared" si="825"/>
        <v>20</v>
      </c>
      <c r="AG1568" s="42" t="s">
        <v>93</v>
      </c>
      <c r="AH1568" s="37" t="s">
        <v>81</v>
      </c>
      <c r="AI1568" s="37" t="s">
        <v>94</v>
      </c>
      <c r="AJ1568" s="61" t="s">
        <v>358</v>
      </c>
      <c r="AK1568" s="37"/>
      <c r="AL1568" s="44">
        <f t="shared" si="832"/>
        <v>0</v>
      </c>
      <c r="AM1568" s="44">
        <f t="shared" si="833"/>
        <v>0</v>
      </c>
      <c r="AN1568" s="44">
        <f t="shared" si="834"/>
        <v>0</v>
      </c>
      <c r="AO1568" s="44">
        <f t="shared" si="835"/>
        <v>0</v>
      </c>
      <c r="AP1568" s="44">
        <f t="shared" si="836"/>
        <v>0</v>
      </c>
      <c r="AQ1568" s="44">
        <f t="shared" si="837"/>
        <v>0</v>
      </c>
      <c r="AR1568" s="44">
        <f t="shared" si="838"/>
        <v>0</v>
      </c>
      <c r="AS1568" s="44">
        <f t="shared" si="839"/>
        <v>0</v>
      </c>
      <c r="AT1568" s="44">
        <f t="shared" si="840"/>
        <v>0</v>
      </c>
      <c r="AU1568" s="44">
        <f t="shared" si="841"/>
        <v>60</v>
      </c>
      <c r="AV1568" s="44">
        <f>IF(M1568="ПП",РПП*AA1568*(U1568/1.5),IF(M1568="ВП",ВПр*AA1568*(U1568/1.5),IF(M1568="РПА",РПА*AA1568*(U1568/1.5),IF(M1568="КПА",кпа*AA1568*(U1568/1.5),0))))</f>
        <v>0</v>
      </c>
      <c r="AW1568" s="44">
        <f t="shared" si="842"/>
        <v>0</v>
      </c>
      <c r="AX1568" s="44">
        <f t="shared" si="843"/>
        <v>0</v>
      </c>
      <c r="AY1568" s="44">
        <f t="shared" si="844"/>
        <v>0</v>
      </c>
      <c r="AZ1568" s="44">
        <f t="shared" si="845"/>
        <v>0</v>
      </c>
      <c r="BA1568" s="44">
        <f t="shared" si="856"/>
        <v>0</v>
      </c>
      <c r="BB1568" s="44">
        <f t="shared" si="846"/>
        <v>0</v>
      </c>
      <c r="BC1568" s="44">
        <f t="shared" si="847"/>
        <v>0</v>
      </c>
      <c r="BD1568" s="44">
        <f t="shared" si="848"/>
        <v>0</v>
      </c>
      <c r="BE1568" s="45">
        <f t="shared" si="849"/>
        <v>60</v>
      </c>
      <c r="BF1568" s="46"/>
      <c r="BG1568" s="47">
        <f t="shared" si="850"/>
        <v>0</v>
      </c>
      <c r="BH1568" s="47">
        <f t="shared" si="851"/>
        <v>0</v>
      </c>
      <c r="BI1568" s="47">
        <f t="shared" si="852"/>
        <v>0</v>
      </c>
      <c r="BJ1568" s="48">
        <f t="shared" si="853"/>
        <v>0</v>
      </c>
      <c r="BK1568" s="48">
        <f t="shared" si="854"/>
        <v>0</v>
      </c>
      <c r="BL1568" s="48">
        <f t="shared" si="855"/>
        <v>60</v>
      </c>
    </row>
    <row r="1569" spans="1:64" s="2" customFormat="1" ht="30" customHeight="1">
      <c r="A1569" s="29" t="str">
        <f t="shared" si="826"/>
        <v>Д</v>
      </c>
      <c r="B1569" s="29" t="str">
        <f t="shared" si="827"/>
        <v>Б</v>
      </c>
      <c r="C1569" s="66" t="s">
        <v>73</v>
      </c>
      <c r="D1569" s="31" t="str">
        <f t="shared" si="828"/>
        <v>'03.03.02</v>
      </c>
      <c r="E1569" s="32" t="str">
        <f t="shared" si="829"/>
        <v>Физика</v>
      </c>
      <c r="F1569" s="33"/>
      <c r="G1569" s="33"/>
      <c r="H1569" s="34" t="s">
        <v>317</v>
      </c>
      <c r="I1569" s="34"/>
      <c r="J1569" s="35" t="s">
        <v>404</v>
      </c>
      <c r="K1569" s="36">
        <v>2</v>
      </c>
      <c r="L1569" s="36">
        <v>18</v>
      </c>
      <c r="M1569" s="37" t="s">
        <v>108</v>
      </c>
      <c r="N1569" s="36"/>
      <c r="O1569" s="36">
        <v>4</v>
      </c>
      <c r="P1569" s="36"/>
      <c r="Q1569" s="37" t="s">
        <v>85</v>
      </c>
      <c r="R1569" s="36"/>
      <c r="S1569" s="36"/>
      <c r="T1569" s="36"/>
      <c r="U1569" s="36"/>
      <c r="V1569" s="36"/>
      <c r="W1569" s="39" t="str">
        <f t="shared" si="830"/>
        <v>НФЗбд</v>
      </c>
      <c r="X1569" s="36" t="s">
        <v>92</v>
      </c>
      <c r="Y1569" s="36">
        <v>1</v>
      </c>
      <c r="Z1569" s="36">
        <v>1</v>
      </c>
      <c r="AA1569" s="60">
        <f t="shared" si="831"/>
        <v>12</v>
      </c>
      <c r="AB1569" s="49">
        <v>10</v>
      </c>
      <c r="AC1569" s="49">
        <v>2</v>
      </c>
      <c r="AD1569" s="40">
        <f t="shared" si="823"/>
        <v>12</v>
      </c>
      <c r="AE1569" s="41">
        <f t="shared" si="824"/>
        <v>1</v>
      </c>
      <c r="AF1569" s="41">
        <f t="shared" si="825"/>
        <v>1</v>
      </c>
      <c r="AG1569" s="42" t="s">
        <v>93</v>
      </c>
      <c r="AH1569" s="37" t="s">
        <v>139</v>
      </c>
      <c r="AI1569" s="37" t="s">
        <v>82</v>
      </c>
      <c r="AJ1569" s="61" t="s">
        <v>321</v>
      </c>
      <c r="AK1569" s="37"/>
      <c r="AL1569" s="44">
        <f t="shared" si="832"/>
        <v>0</v>
      </c>
      <c r="AM1569" s="44">
        <f t="shared" si="833"/>
        <v>0</v>
      </c>
      <c r="AN1569" s="44">
        <f t="shared" si="834"/>
        <v>72</v>
      </c>
      <c r="AO1569" s="44">
        <f t="shared" si="835"/>
        <v>3.96</v>
      </c>
      <c r="AP1569" s="44">
        <f t="shared" si="836"/>
        <v>6</v>
      </c>
      <c r="AQ1569" s="44">
        <f t="shared" si="837"/>
        <v>1</v>
      </c>
      <c r="AR1569" s="44">
        <f t="shared" si="838"/>
        <v>0</v>
      </c>
      <c r="AS1569" s="44">
        <f t="shared" si="839"/>
        <v>0</v>
      </c>
      <c r="AT1569" s="44">
        <f t="shared" si="840"/>
        <v>0</v>
      </c>
      <c r="AU1569" s="44">
        <f t="shared" si="841"/>
        <v>0</v>
      </c>
      <c r="AV1569" s="44">
        <f>IF(M1569="ПП",РПП*AA1569*(U1569/1.5),IF(M1569="ВП",ВПр*AA1569*(U1569/1.5),IF(M1569="РПА",РПА*AA1569*(U1569/1.5),IF(M1569="КПА",кпа*AA1569*(U1569/1.5),0))))</f>
        <v>0</v>
      </c>
      <c r="AW1569" s="44">
        <f t="shared" si="842"/>
        <v>0</v>
      </c>
      <c r="AX1569" s="44">
        <f t="shared" si="843"/>
        <v>0</v>
      </c>
      <c r="AY1569" s="44">
        <f t="shared" si="844"/>
        <v>0</v>
      </c>
      <c r="AZ1569" s="44">
        <f t="shared" si="845"/>
        <v>0</v>
      </c>
      <c r="BA1569" s="44">
        <f t="shared" si="856"/>
        <v>0</v>
      </c>
      <c r="BB1569" s="44">
        <f t="shared" si="846"/>
        <v>0</v>
      </c>
      <c r="BC1569" s="44">
        <f t="shared" si="847"/>
        <v>0</v>
      </c>
      <c r="BD1569" s="44">
        <f t="shared" si="848"/>
        <v>0</v>
      </c>
      <c r="BE1569" s="45">
        <f t="shared" si="849"/>
        <v>82.96</v>
      </c>
      <c r="BF1569" s="46"/>
      <c r="BG1569" s="47">
        <f t="shared" si="850"/>
        <v>0</v>
      </c>
      <c r="BH1569" s="47">
        <f t="shared" si="851"/>
        <v>0</v>
      </c>
      <c r="BI1569" s="47">
        <f t="shared" si="852"/>
        <v>0</v>
      </c>
      <c r="BJ1569" s="48">
        <f t="shared" si="853"/>
        <v>72</v>
      </c>
      <c r="BK1569" s="48">
        <f t="shared" si="854"/>
        <v>2</v>
      </c>
      <c r="BL1569" s="48">
        <f t="shared" si="855"/>
        <v>10.96</v>
      </c>
    </row>
    <row r="1570" spans="1:64" s="2" customFormat="1" ht="30" customHeight="1">
      <c r="A1570" s="29" t="str">
        <f t="shared" si="826"/>
        <v>Д</v>
      </c>
      <c r="B1570" s="29" t="str">
        <f t="shared" si="827"/>
        <v>Б</v>
      </c>
      <c r="C1570" s="66" t="s">
        <v>73</v>
      </c>
      <c r="D1570" s="31" t="str">
        <f t="shared" si="828"/>
        <v>'03.03.02</v>
      </c>
      <c r="E1570" s="32" t="str">
        <f t="shared" si="829"/>
        <v>Физика</v>
      </c>
      <c r="F1570" s="33"/>
      <c r="G1570" s="33"/>
      <c r="H1570" s="34" t="s">
        <v>317</v>
      </c>
      <c r="I1570" s="34"/>
      <c r="J1570" s="35" t="s">
        <v>404</v>
      </c>
      <c r="K1570" s="36">
        <v>2</v>
      </c>
      <c r="L1570" s="36">
        <v>18</v>
      </c>
      <c r="M1570" s="37" t="s">
        <v>108</v>
      </c>
      <c r="N1570" s="36"/>
      <c r="O1570" s="36">
        <v>4</v>
      </c>
      <c r="P1570" s="36"/>
      <c r="Q1570" s="37" t="s">
        <v>85</v>
      </c>
      <c r="R1570" s="36"/>
      <c r="S1570" s="36"/>
      <c r="T1570" s="36"/>
      <c r="U1570" s="36"/>
      <c r="V1570" s="36"/>
      <c r="W1570" s="39" t="str">
        <f t="shared" si="830"/>
        <v>НФЗбд</v>
      </c>
      <c r="X1570" s="36" t="s">
        <v>92</v>
      </c>
      <c r="Y1570" s="36">
        <v>1</v>
      </c>
      <c r="Z1570" s="36">
        <v>1</v>
      </c>
      <c r="AA1570" s="60">
        <f t="shared" si="831"/>
        <v>11</v>
      </c>
      <c r="AB1570" s="49">
        <v>9</v>
      </c>
      <c r="AC1570" s="49">
        <v>2</v>
      </c>
      <c r="AD1570" s="40">
        <f t="shared" si="823"/>
        <v>12</v>
      </c>
      <c r="AE1570" s="41">
        <f t="shared" si="824"/>
        <v>0.91666666666666663</v>
      </c>
      <c r="AF1570" s="41">
        <f t="shared" si="825"/>
        <v>0.91666666666666663</v>
      </c>
      <c r="AG1570" s="42" t="s">
        <v>93</v>
      </c>
      <c r="AH1570" s="37" t="s">
        <v>139</v>
      </c>
      <c r="AI1570" s="37" t="s">
        <v>82</v>
      </c>
      <c r="AJ1570" s="61" t="s">
        <v>321</v>
      </c>
      <c r="AK1570" s="37"/>
      <c r="AL1570" s="44">
        <f t="shared" si="832"/>
        <v>0</v>
      </c>
      <c r="AM1570" s="44">
        <f t="shared" si="833"/>
        <v>0</v>
      </c>
      <c r="AN1570" s="44">
        <f t="shared" si="834"/>
        <v>66</v>
      </c>
      <c r="AO1570" s="44">
        <f t="shared" si="835"/>
        <v>3.6300000000000003</v>
      </c>
      <c r="AP1570" s="44">
        <f t="shared" si="836"/>
        <v>5.5</v>
      </c>
      <c r="AQ1570" s="44">
        <f t="shared" si="837"/>
        <v>1</v>
      </c>
      <c r="AR1570" s="44">
        <f t="shared" si="838"/>
        <v>0</v>
      </c>
      <c r="AS1570" s="44">
        <f t="shared" si="839"/>
        <v>0</v>
      </c>
      <c r="AT1570" s="44">
        <f t="shared" si="840"/>
        <v>0</v>
      </c>
      <c r="AU1570" s="44">
        <f t="shared" si="841"/>
        <v>0</v>
      </c>
      <c r="AV1570" s="44">
        <f>IF(M1570="ПП",РПП*AA1570*(U1570/1.5),IF(M1570="ВП",ВПр*AA1570*(U1570/1.5),IF(M1570="РПА",РПА*AA1570*(U1570/1.5),IF(M1570="КПА",кпа*AA1570*(U1570/1.5),0))))</f>
        <v>0</v>
      </c>
      <c r="AW1570" s="44">
        <f t="shared" si="842"/>
        <v>0</v>
      </c>
      <c r="AX1570" s="44">
        <f t="shared" si="843"/>
        <v>0</v>
      </c>
      <c r="AY1570" s="44">
        <f t="shared" si="844"/>
        <v>0</v>
      </c>
      <c r="AZ1570" s="44">
        <f t="shared" si="845"/>
        <v>0</v>
      </c>
      <c r="BA1570" s="44">
        <f t="shared" si="856"/>
        <v>0</v>
      </c>
      <c r="BB1570" s="44">
        <f t="shared" si="846"/>
        <v>0</v>
      </c>
      <c r="BC1570" s="44">
        <f t="shared" si="847"/>
        <v>0</v>
      </c>
      <c r="BD1570" s="44">
        <f t="shared" si="848"/>
        <v>0</v>
      </c>
      <c r="BE1570" s="45">
        <f t="shared" si="849"/>
        <v>76.13</v>
      </c>
      <c r="BF1570" s="46"/>
      <c r="BG1570" s="47">
        <f t="shared" si="850"/>
        <v>0</v>
      </c>
      <c r="BH1570" s="47">
        <f t="shared" si="851"/>
        <v>0</v>
      </c>
      <c r="BI1570" s="47">
        <f t="shared" si="852"/>
        <v>0</v>
      </c>
      <c r="BJ1570" s="48">
        <f t="shared" si="853"/>
        <v>66</v>
      </c>
      <c r="BK1570" s="48">
        <f t="shared" si="854"/>
        <v>2</v>
      </c>
      <c r="BL1570" s="48">
        <f t="shared" si="855"/>
        <v>10.130000000000001</v>
      </c>
    </row>
    <row r="1571" spans="1:64" s="2" customFormat="1" ht="30" customHeight="1">
      <c r="A1571" s="29" t="str">
        <f t="shared" si="826"/>
        <v>Д</v>
      </c>
      <c r="B1571" s="29" t="str">
        <f t="shared" si="827"/>
        <v>Б</v>
      </c>
      <c r="C1571" s="66" t="s">
        <v>73</v>
      </c>
      <c r="D1571" s="31" t="str">
        <f t="shared" si="828"/>
        <v>'03.03.02</v>
      </c>
      <c r="E1571" s="32" t="str">
        <f t="shared" si="829"/>
        <v>Физика</v>
      </c>
      <c r="F1571" s="33"/>
      <c r="G1571" s="33"/>
      <c r="H1571" s="34" t="s">
        <v>317</v>
      </c>
      <c r="I1571" s="34"/>
      <c r="J1571" s="35" t="s">
        <v>404</v>
      </c>
      <c r="K1571" s="36">
        <v>2</v>
      </c>
      <c r="L1571" s="36">
        <v>18</v>
      </c>
      <c r="M1571" s="37" t="s">
        <v>108</v>
      </c>
      <c r="N1571" s="36"/>
      <c r="O1571" s="36">
        <v>4</v>
      </c>
      <c r="P1571" s="36"/>
      <c r="Q1571" s="37" t="s">
        <v>85</v>
      </c>
      <c r="R1571" s="36"/>
      <c r="S1571" s="36"/>
      <c r="T1571" s="36"/>
      <c r="U1571" s="36"/>
      <c r="V1571" s="36"/>
      <c r="W1571" s="39" t="str">
        <f t="shared" si="830"/>
        <v>НФЗбд</v>
      </c>
      <c r="X1571" s="36" t="s">
        <v>127</v>
      </c>
      <c r="Y1571" s="36">
        <v>1</v>
      </c>
      <c r="Z1571" s="36">
        <v>1</v>
      </c>
      <c r="AA1571" s="60">
        <f t="shared" si="831"/>
        <v>11</v>
      </c>
      <c r="AB1571" s="49">
        <v>9</v>
      </c>
      <c r="AC1571" s="49">
        <v>2</v>
      </c>
      <c r="AD1571" s="40">
        <f t="shared" si="823"/>
        <v>12</v>
      </c>
      <c r="AE1571" s="41">
        <f t="shared" si="824"/>
        <v>0.91666666666666663</v>
      </c>
      <c r="AF1571" s="41">
        <f t="shared" si="825"/>
        <v>0.91666666666666663</v>
      </c>
      <c r="AG1571" s="42" t="s">
        <v>93</v>
      </c>
      <c r="AH1571" s="37" t="s">
        <v>139</v>
      </c>
      <c r="AI1571" s="37" t="s">
        <v>82</v>
      </c>
      <c r="AJ1571" s="61" t="s">
        <v>321</v>
      </c>
      <c r="AK1571" s="37"/>
      <c r="AL1571" s="44">
        <f t="shared" si="832"/>
        <v>0</v>
      </c>
      <c r="AM1571" s="44">
        <f t="shared" si="833"/>
        <v>0</v>
      </c>
      <c r="AN1571" s="44">
        <f t="shared" si="834"/>
        <v>66</v>
      </c>
      <c r="AO1571" s="44">
        <f t="shared" si="835"/>
        <v>3.6300000000000003</v>
      </c>
      <c r="AP1571" s="44">
        <f t="shared" si="836"/>
        <v>5.5</v>
      </c>
      <c r="AQ1571" s="44">
        <f t="shared" si="837"/>
        <v>1</v>
      </c>
      <c r="AR1571" s="44">
        <f t="shared" si="838"/>
        <v>0</v>
      </c>
      <c r="AS1571" s="44">
        <f t="shared" si="839"/>
        <v>0</v>
      </c>
      <c r="AT1571" s="44">
        <f t="shared" si="840"/>
        <v>0</v>
      </c>
      <c r="AU1571" s="44">
        <f t="shared" si="841"/>
        <v>0</v>
      </c>
      <c r="AV1571" s="44">
        <f>IF(M1571="ПП",РПП*AA1571*(U1571/1.5),IF(M1571="ВП",ВПр*AA1571*(U1571/1.5),IF(M1571="РПА",РПА*AA1571*(U1571/1.5),IF(M1571="КПА",кпа*AA1571*(U1571/1.5),0))))</f>
        <v>0</v>
      </c>
      <c r="AW1571" s="44">
        <f t="shared" si="842"/>
        <v>0</v>
      </c>
      <c r="AX1571" s="44">
        <f t="shared" si="843"/>
        <v>0</v>
      </c>
      <c r="AY1571" s="44">
        <f t="shared" si="844"/>
        <v>0</v>
      </c>
      <c r="AZ1571" s="44">
        <f t="shared" si="845"/>
        <v>0</v>
      </c>
      <c r="BA1571" s="44">
        <f t="shared" si="856"/>
        <v>0</v>
      </c>
      <c r="BB1571" s="44">
        <f t="shared" si="846"/>
        <v>0</v>
      </c>
      <c r="BC1571" s="44">
        <f t="shared" si="847"/>
        <v>0</v>
      </c>
      <c r="BD1571" s="44">
        <f t="shared" si="848"/>
        <v>0</v>
      </c>
      <c r="BE1571" s="45">
        <f t="shared" si="849"/>
        <v>76.13</v>
      </c>
      <c r="BF1571" s="46"/>
      <c r="BG1571" s="47">
        <f t="shared" si="850"/>
        <v>0</v>
      </c>
      <c r="BH1571" s="47">
        <f t="shared" si="851"/>
        <v>0</v>
      </c>
      <c r="BI1571" s="47">
        <f t="shared" si="852"/>
        <v>0</v>
      </c>
      <c r="BJ1571" s="48">
        <f t="shared" si="853"/>
        <v>66</v>
      </c>
      <c r="BK1571" s="48">
        <f t="shared" si="854"/>
        <v>2</v>
      </c>
      <c r="BL1571" s="48">
        <f t="shared" si="855"/>
        <v>10.130000000000001</v>
      </c>
    </row>
    <row r="1572" spans="1:64" s="2" customFormat="1" ht="30" customHeight="1">
      <c r="A1572" s="29" t="str">
        <f t="shared" si="826"/>
        <v>Д</v>
      </c>
      <c r="B1572" s="29" t="str">
        <f t="shared" si="827"/>
        <v>Б</v>
      </c>
      <c r="C1572" s="66" t="s">
        <v>73</v>
      </c>
      <c r="D1572" s="31" t="str">
        <f t="shared" si="828"/>
        <v>'03.03.02</v>
      </c>
      <c r="E1572" s="32" t="str">
        <f t="shared" si="829"/>
        <v>Физика</v>
      </c>
      <c r="F1572" s="33"/>
      <c r="G1572" s="33"/>
      <c r="H1572" s="34" t="s">
        <v>317</v>
      </c>
      <c r="I1572" s="34"/>
      <c r="J1572" s="35" t="s">
        <v>404</v>
      </c>
      <c r="K1572" s="36">
        <v>2</v>
      </c>
      <c r="L1572" s="36">
        <v>18</v>
      </c>
      <c r="M1572" s="37" t="s">
        <v>108</v>
      </c>
      <c r="N1572" s="36"/>
      <c r="O1572" s="36">
        <v>4</v>
      </c>
      <c r="P1572" s="36"/>
      <c r="Q1572" s="37" t="s">
        <v>85</v>
      </c>
      <c r="R1572" s="36"/>
      <c r="S1572" s="36"/>
      <c r="T1572" s="36"/>
      <c r="U1572" s="36"/>
      <c r="V1572" s="36"/>
      <c r="W1572" s="39" t="str">
        <f t="shared" si="830"/>
        <v>НФЗбд</v>
      </c>
      <c r="X1572" s="36" t="s">
        <v>127</v>
      </c>
      <c r="Y1572" s="36">
        <v>1</v>
      </c>
      <c r="Z1572" s="36">
        <v>1</v>
      </c>
      <c r="AA1572" s="60">
        <f t="shared" si="831"/>
        <v>11</v>
      </c>
      <c r="AB1572" s="49">
        <v>9</v>
      </c>
      <c r="AC1572" s="49">
        <v>2</v>
      </c>
      <c r="AD1572" s="40">
        <f t="shared" si="823"/>
        <v>12</v>
      </c>
      <c r="AE1572" s="41">
        <f t="shared" si="824"/>
        <v>0.91666666666666663</v>
      </c>
      <c r="AF1572" s="41">
        <f t="shared" si="825"/>
        <v>0.91666666666666663</v>
      </c>
      <c r="AG1572" s="42" t="s">
        <v>93</v>
      </c>
      <c r="AH1572" s="37" t="s">
        <v>139</v>
      </c>
      <c r="AI1572" s="37" t="s">
        <v>82</v>
      </c>
      <c r="AJ1572" s="61" t="s">
        <v>321</v>
      </c>
      <c r="AK1572" s="37"/>
      <c r="AL1572" s="44">
        <f t="shared" si="832"/>
        <v>0</v>
      </c>
      <c r="AM1572" s="44">
        <f t="shared" si="833"/>
        <v>0</v>
      </c>
      <c r="AN1572" s="44">
        <f t="shared" si="834"/>
        <v>66</v>
      </c>
      <c r="AO1572" s="44">
        <f t="shared" si="835"/>
        <v>3.6300000000000003</v>
      </c>
      <c r="AP1572" s="44">
        <f t="shared" si="836"/>
        <v>5.5</v>
      </c>
      <c r="AQ1572" s="44">
        <f t="shared" si="837"/>
        <v>1</v>
      </c>
      <c r="AR1572" s="44">
        <f t="shared" si="838"/>
        <v>0</v>
      </c>
      <c r="AS1572" s="44">
        <f t="shared" si="839"/>
        <v>0</v>
      </c>
      <c r="AT1572" s="44">
        <f t="shared" si="840"/>
        <v>0</v>
      </c>
      <c r="AU1572" s="44">
        <f t="shared" si="841"/>
        <v>0</v>
      </c>
      <c r="AV1572" s="44">
        <f>IF(M1572="ПП",РПП*AA1572*(U1572/1.5),IF(M1572="ВП",ВПр*AA1572*(U1572/1.5),IF(M1572="РПА",РПА*AA1572*(U1572/1.5),IF(M1572="КПА",кпа*AA1572*(U1572/1.5),0))))</f>
        <v>0</v>
      </c>
      <c r="AW1572" s="44">
        <f t="shared" si="842"/>
        <v>0</v>
      </c>
      <c r="AX1572" s="44">
        <f t="shared" si="843"/>
        <v>0</v>
      </c>
      <c r="AY1572" s="44">
        <f t="shared" si="844"/>
        <v>0</v>
      </c>
      <c r="AZ1572" s="44">
        <f t="shared" si="845"/>
        <v>0</v>
      </c>
      <c r="BA1572" s="44">
        <f t="shared" si="856"/>
        <v>0</v>
      </c>
      <c r="BB1572" s="44">
        <f t="shared" si="846"/>
        <v>0</v>
      </c>
      <c r="BC1572" s="44">
        <f t="shared" si="847"/>
        <v>0</v>
      </c>
      <c r="BD1572" s="44">
        <f t="shared" si="848"/>
        <v>0</v>
      </c>
      <c r="BE1572" s="45">
        <f t="shared" si="849"/>
        <v>76.13</v>
      </c>
      <c r="BF1572" s="46"/>
      <c r="BG1572" s="47">
        <f t="shared" si="850"/>
        <v>0</v>
      </c>
      <c r="BH1572" s="47">
        <f t="shared" si="851"/>
        <v>0</v>
      </c>
      <c r="BI1572" s="47">
        <f t="shared" si="852"/>
        <v>0</v>
      </c>
      <c r="BJ1572" s="48">
        <f t="shared" si="853"/>
        <v>66</v>
      </c>
      <c r="BK1572" s="48">
        <f t="shared" si="854"/>
        <v>2</v>
      </c>
      <c r="BL1572" s="48">
        <f t="shared" si="855"/>
        <v>10.130000000000001</v>
      </c>
    </row>
    <row r="1573" spans="1:64" s="2" customFormat="1" ht="30" customHeight="1">
      <c r="A1573" s="29" t="str">
        <f t="shared" si="826"/>
        <v>Д</v>
      </c>
      <c r="B1573" s="29" t="str">
        <f t="shared" si="827"/>
        <v>Б</v>
      </c>
      <c r="C1573" s="59" t="s">
        <v>405</v>
      </c>
      <c r="D1573" s="31" t="str">
        <f t="shared" si="828"/>
        <v>'04.03.01</v>
      </c>
      <c r="E1573" s="32" t="str">
        <f t="shared" si="829"/>
        <v>Химия</v>
      </c>
      <c r="F1573" s="33"/>
      <c r="G1573" s="33"/>
      <c r="H1573" s="34" t="s">
        <v>317</v>
      </c>
      <c r="I1573" s="34"/>
      <c r="J1573" s="35" t="s">
        <v>406</v>
      </c>
      <c r="K1573" s="36">
        <v>1</v>
      </c>
      <c r="L1573" s="36">
        <v>18</v>
      </c>
      <c r="M1573" s="37" t="s">
        <v>78</v>
      </c>
      <c r="N1573" s="36">
        <v>2</v>
      </c>
      <c r="O1573" s="36"/>
      <c r="P1573" s="36"/>
      <c r="Q1573" s="37"/>
      <c r="R1573" s="36"/>
      <c r="S1573" s="36"/>
      <c r="T1573" s="36"/>
      <c r="U1573" s="36"/>
      <c r="V1573" s="36"/>
      <c r="W1573" s="39" t="str">
        <f t="shared" si="830"/>
        <v>НХМбд</v>
      </c>
      <c r="X1573" s="36" t="s">
        <v>319</v>
      </c>
      <c r="Y1573" s="36">
        <v>6</v>
      </c>
      <c r="Z1573" s="36">
        <v>3</v>
      </c>
      <c r="AA1573" s="60">
        <f t="shared" si="831"/>
        <v>64</v>
      </c>
      <c r="AB1573" s="36">
        <v>60</v>
      </c>
      <c r="AC1573" s="36">
        <v>4</v>
      </c>
      <c r="AD1573" s="40">
        <f t="shared" si="823"/>
        <v>64</v>
      </c>
      <c r="AE1573" s="41">
        <f t="shared" si="824"/>
        <v>1</v>
      </c>
      <c r="AF1573" s="41">
        <f t="shared" si="825"/>
        <v>1</v>
      </c>
      <c r="AG1573" s="42" t="s">
        <v>93</v>
      </c>
      <c r="AH1573" s="37" t="s">
        <v>100</v>
      </c>
      <c r="AI1573" s="37" t="s">
        <v>94</v>
      </c>
      <c r="AJ1573" s="61" t="s">
        <v>332</v>
      </c>
      <c r="AK1573" s="37"/>
      <c r="AL1573" s="44">
        <f t="shared" si="832"/>
        <v>36</v>
      </c>
      <c r="AM1573" s="44">
        <f t="shared" si="833"/>
        <v>0</v>
      </c>
      <c r="AN1573" s="44">
        <f t="shared" si="834"/>
        <v>0</v>
      </c>
      <c r="AO1573" s="44">
        <f t="shared" si="835"/>
        <v>0</v>
      </c>
      <c r="AP1573" s="44">
        <f t="shared" si="836"/>
        <v>0</v>
      </c>
      <c r="AQ1573" s="44">
        <f t="shared" si="837"/>
        <v>0</v>
      </c>
      <c r="AR1573" s="44">
        <f t="shared" si="838"/>
        <v>5.4</v>
      </c>
      <c r="AS1573" s="44">
        <f t="shared" si="839"/>
        <v>0</v>
      </c>
      <c r="AT1573" s="44">
        <f t="shared" si="840"/>
        <v>0</v>
      </c>
      <c r="AU1573" s="44">
        <f t="shared" si="841"/>
        <v>0</v>
      </c>
      <c r="AV1573" s="44">
        <f>IF(M1573="ПП",РПП*AA1573*(U1573/1.5),IF(M1573="ВП",ВПр*AA1573*(U1573/1.5),IF(M1573="РПА",РПА*AA1573*(U1573/1.5),IF(M1573="КПА",кпа*AA1573*(U1573/1.5),0))))</f>
        <v>0</v>
      </c>
      <c r="AW1573" s="44">
        <f t="shared" si="842"/>
        <v>0</v>
      </c>
      <c r="AX1573" s="44">
        <f t="shared" si="843"/>
        <v>0</v>
      </c>
      <c r="AY1573" s="44">
        <f t="shared" si="844"/>
        <v>0</v>
      </c>
      <c r="AZ1573" s="44">
        <f t="shared" si="845"/>
        <v>0</v>
      </c>
      <c r="BA1573" s="44">
        <f t="shared" si="856"/>
        <v>0</v>
      </c>
      <c r="BB1573" s="44">
        <f t="shared" si="846"/>
        <v>0</v>
      </c>
      <c r="BC1573" s="44">
        <f t="shared" si="847"/>
        <v>0</v>
      </c>
      <c r="BD1573" s="44">
        <f t="shared" si="848"/>
        <v>0</v>
      </c>
      <c r="BE1573" s="45">
        <f t="shared" si="849"/>
        <v>41.4</v>
      </c>
      <c r="BF1573" s="46"/>
      <c r="BG1573" s="47">
        <f t="shared" si="850"/>
        <v>36</v>
      </c>
      <c r="BH1573" s="47">
        <f t="shared" si="851"/>
        <v>1</v>
      </c>
      <c r="BI1573" s="47">
        <f t="shared" si="852"/>
        <v>5.4</v>
      </c>
      <c r="BJ1573" s="48">
        <f t="shared" si="853"/>
        <v>0</v>
      </c>
      <c r="BK1573" s="48">
        <f t="shared" si="854"/>
        <v>0</v>
      </c>
      <c r="BL1573" s="48">
        <f t="shared" si="855"/>
        <v>0</v>
      </c>
    </row>
    <row r="1574" spans="1:64" s="2" customFormat="1" ht="30" customHeight="1">
      <c r="A1574" s="29" t="str">
        <f t="shared" si="826"/>
        <v>Д</v>
      </c>
      <c r="B1574" s="29" t="str">
        <f t="shared" si="827"/>
        <v>Б</v>
      </c>
      <c r="C1574" s="59" t="s">
        <v>405</v>
      </c>
      <c r="D1574" s="31" t="str">
        <f t="shared" si="828"/>
        <v>'04.03.01</v>
      </c>
      <c r="E1574" s="32" t="str">
        <f t="shared" si="829"/>
        <v>Химия</v>
      </c>
      <c r="F1574" s="33"/>
      <c r="G1574" s="33"/>
      <c r="H1574" s="34" t="s">
        <v>317</v>
      </c>
      <c r="I1574" s="34"/>
      <c r="J1574" s="35" t="s">
        <v>406</v>
      </c>
      <c r="K1574" s="36">
        <v>1</v>
      </c>
      <c r="L1574" s="36">
        <v>18</v>
      </c>
      <c r="M1574" s="37" t="s">
        <v>108</v>
      </c>
      <c r="N1574" s="36"/>
      <c r="O1574" s="36">
        <v>2</v>
      </c>
      <c r="P1574" s="36"/>
      <c r="Q1574" s="37" t="s">
        <v>85</v>
      </c>
      <c r="R1574" s="36"/>
      <c r="S1574" s="36"/>
      <c r="T1574" s="36"/>
      <c r="U1574" s="36"/>
      <c r="V1574" s="36"/>
      <c r="W1574" s="39" t="str">
        <f t="shared" si="830"/>
        <v>НХМбд</v>
      </c>
      <c r="X1574" s="36" t="s">
        <v>92</v>
      </c>
      <c r="Y1574" s="36">
        <v>1</v>
      </c>
      <c r="Z1574" s="36">
        <v>1</v>
      </c>
      <c r="AA1574" s="60">
        <f t="shared" si="831"/>
        <v>11</v>
      </c>
      <c r="AB1574" s="49">
        <v>10</v>
      </c>
      <c r="AC1574" s="49">
        <v>1</v>
      </c>
      <c r="AD1574" s="40">
        <f t="shared" si="823"/>
        <v>12</v>
      </c>
      <c r="AE1574" s="41">
        <f t="shared" si="824"/>
        <v>0.91666666666666663</v>
      </c>
      <c r="AF1574" s="41">
        <f t="shared" si="825"/>
        <v>0.91666666666666663</v>
      </c>
      <c r="AG1574" s="42" t="s">
        <v>93</v>
      </c>
      <c r="AH1574" s="37" t="s">
        <v>100</v>
      </c>
      <c r="AI1574" s="37" t="s">
        <v>94</v>
      </c>
      <c r="AJ1574" s="61" t="s">
        <v>332</v>
      </c>
      <c r="AK1574" s="37"/>
      <c r="AL1574" s="44">
        <f t="shared" si="832"/>
        <v>0</v>
      </c>
      <c r="AM1574" s="44">
        <f t="shared" si="833"/>
        <v>0</v>
      </c>
      <c r="AN1574" s="44">
        <f t="shared" si="834"/>
        <v>33</v>
      </c>
      <c r="AO1574" s="44">
        <f t="shared" si="835"/>
        <v>3.6300000000000003</v>
      </c>
      <c r="AP1574" s="44">
        <f t="shared" si="836"/>
        <v>5.5</v>
      </c>
      <c r="AQ1574" s="44">
        <f t="shared" si="837"/>
        <v>1</v>
      </c>
      <c r="AR1574" s="44">
        <f t="shared" si="838"/>
        <v>0</v>
      </c>
      <c r="AS1574" s="44">
        <f t="shared" si="839"/>
        <v>0</v>
      </c>
      <c r="AT1574" s="44">
        <f t="shared" si="840"/>
        <v>0</v>
      </c>
      <c r="AU1574" s="44">
        <f t="shared" si="841"/>
        <v>0</v>
      </c>
      <c r="AV1574" s="44">
        <f>IF(M1574="ПП",РПП*AA1574*(U1574/1.5),IF(M1574="ВП",ВПр*AA1574*(U1574/1.5),IF(M1574="РПА",РПА*AA1574*(U1574/1.5),IF(M1574="КПА",кпа*AA1574*(U1574/1.5),0))))</f>
        <v>0</v>
      </c>
      <c r="AW1574" s="44">
        <f t="shared" si="842"/>
        <v>0</v>
      </c>
      <c r="AX1574" s="44">
        <f t="shared" si="843"/>
        <v>0</v>
      </c>
      <c r="AY1574" s="44">
        <f t="shared" si="844"/>
        <v>0</v>
      </c>
      <c r="AZ1574" s="44">
        <f t="shared" si="845"/>
        <v>0</v>
      </c>
      <c r="BA1574" s="44">
        <f t="shared" si="856"/>
        <v>0</v>
      </c>
      <c r="BB1574" s="44">
        <f t="shared" si="846"/>
        <v>0</v>
      </c>
      <c r="BC1574" s="44">
        <f t="shared" si="847"/>
        <v>0</v>
      </c>
      <c r="BD1574" s="44">
        <f t="shared" si="848"/>
        <v>0</v>
      </c>
      <c r="BE1574" s="45">
        <f t="shared" si="849"/>
        <v>43.13</v>
      </c>
      <c r="BF1574" s="46"/>
      <c r="BG1574" s="47">
        <f t="shared" si="850"/>
        <v>33</v>
      </c>
      <c r="BH1574" s="47">
        <f t="shared" si="851"/>
        <v>1</v>
      </c>
      <c r="BI1574" s="47">
        <f t="shared" si="852"/>
        <v>10.130000000000001</v>
      </c>
      <c r="BJ1574" s="48">
        <f t="shared" si="853"/>
        <v>0</v>
      </c>
      <c r="BK1574" s="48">
        <f t="shared" si="854"/>
        <v>0</v>
      </c>
      <c r="BL1574" s="48">
        <f t="shared" si="855"/>
        <v>0</v>
      </c>
    </row>
    <row r="1575" spans="1:64" s="2" customFormat="1" ht="30" customHeight="1">
      <c r="A1575" s="29" t="str">
        <f t="shared" si="826"/>
        <v>Д</v>
      </c>
      <c r="B1575" s="29" t="str">
        <f t="shared" si="827"/>
        <v>Б</v>
      </c>
      <c r="C1575" s="59" t="s">
        <v>405</v>
      </c>
      <c r="D1575" s="31" t="str">
        <f t="shared" si="828"/>
        <v>'04.03.01</v>
      </c>
      <c r="E1575" s="32" t="str">
        <f t="shared" si="829"/>
        <v>Химия</v>
      </c>
      <c r="F1575" s="33"/>
      <c r="G1575" s="33"/>
      <c r="H1575" s="34" t="s">
        <v>317</v>
      </c>
      <c r="I1575" s="34"/>
      <c r="J1575" s="35" t="s">
        <v>406</v>
      </c>
      <c r="K1575" s="36">
        <v>1</v>
      </c>
      <c r="L1575" s="36">
        <v>18</v>
      </c>
      <c r="M1575" s="37" t="s">
        <v>108</v>
      </c>
      <c r="N1575" s="36"/>
      <c r="O1575" s="36">
        <v>2</v>
      </c>
      <c r="P1575" s="36"/>
      <c r="Q1575" s="37" t="s">
        <v>85</v>
      </c>
      <c r="R1575" s="36"/>
      <c r="S1575" s="36"/>
      <c r="T1575" s="36"/>
      <c r="U1575" s="36"/>
      <c r="V1575" s="36"/>
      <c r="W1575" s="39" t="str">
        <f t="shared" si="830"/>
        <v>НХМбд</v>
      </c>
      <c r="X1575" s="36" t="s">
        <v>92</v>
      </c>
      <c r="Y1575" s="36">
        <v>2</v>
      </c>
      <c r="Z1575" s="36">
        <v>1</v>
      </c>
      <c r="AA1575" s="60">
        <f t="shared" si="831"/>
        <v>11</v>
      </c>
      <c r="AB1575" s="49">
        <v>10</v>
      </c>
      <c r="AC1575" s="49">
        <v>1</v>
      </c>
      <c r="AD1575" s="40">
        <f t="shared" si="823"/>
        <v>12</v>
      </c>
      <c r="AE1575" s="41">
        <f t="shared" si="824"/>
        <v>0.91666666666666663</v>
      </c>
      <c r="AF1575" s="41">
        <f t="shared" si="825"/>
        <v>0.91666666666666663</v>
      </c>
      <c r="AG1575" s="42" t="s">
        <v>93</v>
      </c>
      <c r="AH1575" s="37" t="s">
        <v>100</v>
      </c>
      <c r="AI1575" s="37" t="s">
        <v>94</v>
      </c>
      <c r="AJ1575" s="61" t="s">
        <v>332</v>
      </c>
      <c r="AK1575" s="37"/>
      <c r="AL1575" s="44">
        <f t="shared" si="832"/>
        <v>0</v>
      </c>
      <c r="AM1575" s="44">
        <f t="shared" si="833"/>
        <v>0</v>
      </c>
      <c r="AN1575" s="44">
        <f t="shared" si="834"/>
        <v>33</v>
      </c>
      <c r="AO1575" s="44">
        <f t="shared" si="835"/>
        <v>3.6300000000000003</v>
      </c>
      <c r="AP1575" s="44">
        <f t="shared" si="836"/>
        <v>5.5</v>
      </c>
      <c r="AQ1575" s="44">
        <f t="shared" si="837"/>
        <v>1</v>
      </c>
      <c r="AR1575" s="44">
        <f t="shared" si="838"/>
        <v>0</v>
      </c>
      <c r="AS1575" s="44">
        <f t="shared" si="839"/>
        <v>0</v>
      </c>
      <c r="AT1575" s="44">
        <f t="shared" si="840"/>
        <v>0</v>
      </c>
      <c r="AU1575" s="44">
        <f t="shared" si="841"/>
        <v>0</v>
      </c>
      <c r="AV1575" s="44">
        <f>IF(M1575="ПП",РПП*AA1575*(U1575/1.5),IF(M1575="ВП",ВПр*AA1575*(U1575/1.5),IF(M1575="РПА",РПА*AA1575*(U1575/1.5),IF(M1575="КПА",кпа*AA1575*(U1575/1.5),0))))</f>
        <v>0</v>
      </c>
      <c r="AW1575" s="44">
        <f t="shared" si="842"/>
        <v>0</v>
      </c>
      <c r="AX1575" s="44">
        <f t="shared" si="843"/>
        <v>0</v>
      </c>
      <c r="AY1575" s="44">
        <f t="shared" si="844"/>
        <v>0</v>
      </c>
      <c r="AZ1575" s="44">
        <f t="shared" si="845"/>
        <v>0</v>
      </c>
      <c r="BA1575" s="44">
        <f t="shared" si="856"/>
        <v>0</v>
      </c>
      <c r="BB1575" s="44">
        <f t="shared" si="846"/>
        <v>0</v>
      </c>
      <c r="BC1575" s="44">
        <f t="shared" si="847"/>
        <v>0</v>
      </c>
      <c r="BD1575" s="44">
        <f t="shared" si="848"/>
        <v>0</v>
      </c>
      <c r="BE1575" s="45">
        <f t="shared" si="849"/>
        <v>43.13</v>
      </c>
      <c r="BF1575" s="46"/>
      <c r="BG1575" s="47">
        <f t="shared" si="850"/>
        <v>33</v>
      </c>
      <c r="BH1575" s="47">
        <f t="shared" si="851"/>
        <v>1</v>
      </c>
      <c r="BI1575" s="47">
        <f t="shared" si="852"/>
        <v>10.130000000000001</v>
      </c>
      <c r="BJ1575" s="48">
        <f t="shared" si="853"/>
        <v>0</v>
      </c>
      <c r="BK1575" s="48">
        <f t="shared" si="854"/>
        <v>0</v>
      </c>
      <c r="BL1575" s="48">
        <f t="shared" si="855"/>
        <v>0</v>
      </c>
    </row>
    <row r="1576" spans="1:64" s="2" customFormat="1" ht="30" customHeight="1">
      <c r="A1576" s="29" t="str">
        <f t="shared" si="826"/>
        <v>Д</v>
      </c>
      <c r="B1576" s="29" t="str">
        <f t="shared" si="827"/>
        <v>Б</v>
      </c>
      <c r="C1576" s="59" t="s">
        <v>405</v>
      </c>
      <c r="D1576" s="31" t="str">
        <f t="shared" si="828"/>
        <v>'04.03.01</v>
      </c>
      <c r="E1576" s="32" t="str">
        <f t="shared" si="829"/>
        <v>Химия</v>
      </c>
      <c r="F1576" s="33"/>
      <c r="G1576" s="33"/>
      <c r="H1576" s="34" t="s">
        <v>317</v>
      </c>
      <c r="I1576" s="34"/>
      <c r="J1576" s="35" t="s">
        <v>406</v>
      </c>
      <c r="K1576" s="36">
        <v>1</v>
      </c>
      <c r="L1576" s="36">
        <v>18</v>
      </c>
      <c r="M1576" s="37" t="s">
        <v>108</v>
      </c>
      <c r="N1576" s="36"/>
      <c r="O1576" s="36">
        <v>2</v>
      </c>
      <c r="P1576" s="36"/>
      <c r="Q1576" s="37" t="s">
        <v>85</v>
      </c>
      <c r="R1576" s="36"/>
      <c r="S1576" s="36"/>
      <c r="T1576" s="36"/>
      <c r="U1576" s="36"/>
      <c r="V1576" s="36"/>
      <c r="W1576" s="39" t="str">
        <f t="shared" si="830"/>
        <v>НХМбд</v>
      </c>
      <c r="X1576" s="36" t="s">
        <v>127</v>
      </c>
      <c r="Y1576" s="36">
        <v>1</v>
      </c>
      <c r="Z1576" s="36">
        <v>1</v>
      </c>
      <c r="AA1576" s="60">
        <f t="shared" si="831"/>
        <v>11</v>
      </c>
      <c r="AB1576" s="49">
        <v>10</v>
      </c>
      <c r="AC1576" s="49">
        <v>1</v>
      </c>
      <c r="AD1576" s="40">
        <f t="shared" si="823"/>
        <v>12</v>
      </c>
      <c r="AE1576" s="41">
        <f t="shared" si="824"/>
        <v>0.91666666666666663</v>
      </c>
      <c r="AF1576" s="41">
        <f t="shared" si="825"/>
        <v>0.91666666666666663</v>
      </c>
      <c r="AG1576" s="42" t="s">
        <v>93</v>
      </c>
      <c r="AH1576" s="37" t="s">
        <v>100</v>
      </c>
      <c r="AI1576" s="37" t="s">
        <v>94</v>
      </c>
      <c r="AJ1576" s="61" t="s">
        <v>332</v>
      </c>
      <c r="AK1576" s="37"/>
      <c r="AL1576" s="44">
        <f t="shared" si="832"/>
        <v>0</v>
      </c>
      <c r="AM1576" s="44">
        <f t="shared" si="833"/>
        <v>0</v>
      </c>
      <c r="AN1576" s="44">
        <f t="shared" si="834"/>
        <v>33</v>
      </c>
      <c r="AO1576" s="44">
        <f t="shared" si="835"/>
        <v>3.6300000000000003</v>
      </c>
      <c r="AP1576" s="44">
        <f t="shared" si="836"/>
        <v>5.5</v>
      </c>
      <c r="AQ1576" s="44">
        <f t="shared" si="837"/>
        <v>1</v>
      </c>
      <c r="AR1576" s="44">
        <f t="shared" si="838"/>
        <v>0</v>
      </c>
      <c r="AS1576" s="44">
        <f t="shared" si="839"/>
        <v>0</v>
      </c>
      <c r="AT1576" s="44">
        <f t="shared" si="840"/>
        <v>0</v>
      </c>
      <c r="AU1576" s="44">
        <f t="shared" si="841"/>
        <v>0</v>
      </c>
      <c r="AV1576" s="44">
        <f>IF(M1576="ПП",РПП*AA1576*(U1576/1.5),IF(M1576="ВП",ВПр*AA1576*(U1576/1.5),IF(M1576="РПА",РПА*AA1576*(U1576/1.5),IF(M1576="КПА",кпа*AA1576*(U1576/1.5),0))))</f>
        <v>0</v>
      </c>
      <c r="AW1576" s="44">
        <f t="shared" si="842"/>
        <v>0</v>
      </c>
      <c r="AX1576" s="44">
        <f t="shared" si="843"/>
        <v>0</v>
      </c>
      <c r="AY1576" s="44">
        <f t="shared" si="844"/>
        <v>0</v>
      </c>
      <c r="AZ1576" s="44">
        <f t="shared" si="845"/>
        <v>0</v>
      </c>
      <c r="BA1576" s="44">
        <f t="shared" si="856"/>
        <v>0</v>
      </c>
      <c r="BB1576" s="44">
        <f t="shared" si="846"/>
        <v>0</v>
      </c>
      <c r="BC1576" s="44">
        <f t="shared" si="847"/>
        <v>0</v>
      </c>
      <c r="BD1576" s="44">
        <f t="shared" si="848"/>
        <v>0</v>
      </c>
      <c r="BE1576" s="45">
        <f t="shared" si="849"/>
        <v>43.13</v>
      </c>
      <c r="BF1576" s="46"/>
      <c r="BG1576" s="47">
        <f t="shared" si="850"/>
        <v>33</v>
      </c>
      <c r="BH1576" s="47">
        <f t="shared" si="851"/>
        <v>1</v>
      </c>
      <c r="BI1576" s="47">
        <f t="shared" si="852"/>
        <v>10.130000000000001</v>
      </c>
      <c r="BJ1576" s="48">
        <f t="shared" si="853"/>
        <v>0</v>
      </c>
      <c r="BK1576" s="48">
        <f t="shared" si="854"/>
        <v>0</v>
      </c>
      <c r="BL1576" s="48">
        <f t="shared" si="855"/>
        <v>0</v>
      </c>
    </row>
    <row r="1577" spans="1:64" s="2" customFormat="1" ht="30" customHeight="1">
      <c r="A1577" s="29" t="str">
        <f t="shared" si="826"/>
        <v>Д</v>
      </c>
      <c r="B1577" s="29" t="str">
        <f t="shared" si="827"/>
        <v>Б</v>
      </c>
      <c r="C1577" s="59" t="s">
        <v>405</v>
      </c>
      <c r="D1577" s="31" t="str">
        <f t="shared" si="828"/>
        <v>'04.03.01</v>
      </c>
      <c r="E1577" s="32" t="str">
        <f t="shared" si="829"/>
        <v>Химия</v>
      </c>
      <c r="F1577" s="33"/>
      <c r="G1577" s="33"/>
      <c r="H1577" s="34" t="s">
        <v>317</v>
      </c>
      <c r="I1577" s="34"/>
      <c r="J1577" s="35" t="s">
        <v>406</v>
      </c>
      <c r="K1577" s="36">
        <v>1</v>
      </c>
      <c r="L1577" s="36">
        <v>18</v>
      </c>
      <c r="M1577" s="37" t="s">
        <v>108</v>
      </c>
      <c r="N1577" s="36"/>
      <c r="O1577" s="36">
        <v>2</v>
      </c>
      <c r="P1577" s="36"/>
      <c r="Q1577" s="37" t="s">
        <v>85</v>
      </c>
      <c r="R1577" s="36"/>
      <c r="S1577" s="36"/>
      <c r="T1577" s="36"/>
      <c r="U1577" s="36"/>
      <c r="V1577" s="36"/>
      <c r="W1577" s="39" t="str">
        <f t="shared" si="830"/>
        <v>НХМбд</v>
      </c>
      <c r="X1577" s="36" t="s">
        <v>127</v>
      </c>
      <c r="Y1577" s="36">
        <v>2</v>
      </c>
      <c r="Z1577" s="36">
        <v>1</v>
      </c>
      <c r="AA1577" s="60">
        <f t="shared" si="831"/>
        <v>10</v>
      </c>
      <c r="AB1577" s="49">
        <v>10</v>
      </c>
      <c r="AC1577" s="49"/>
      <c r="AD1577" s="40">
        <f t="shared" si="823"/>
        <v>12</v>
      </c>
      <c r="AE1577" s="41">
        <f t="shared" si="824"/>
        <v>0.83333333333333337</v>
      </c>
      <c r="AF1577" s="41">
        <f t="shared" si="825"/>
        <v>0.83333333333333337</v>
      </c>
      <c r="AG1577" s="42" t="s">
        <v>93</v>
      </c>
      <c r="AH1577" s="37" t="s">
        <v>100</v>
      </c>
      <c r="AI1577" s="37" t="s">
        <v>94</v>
      </c>
      <c r="AJ1577" s="61" t="s">
        <v>332</v>
      </c>
      <c r="AK1577" s="37"/>
      <c r="AL1577" s="44">
        <f t="shared" si="832"/>
        <v>0</v>
      </c>
      <c r="AM1577" s="44">
        <f t="shared" si="833"/>
        <v>0</v>
      </c>
      <c r="AN1577" s="44">
        <f t="shared" si="834"/>
        <v>30</v>
      </c>
      <c r="AO1577" s="44">
        <f t="shared" si="835"/>
        <v>3.3000000000000003</v>
      </c>
      <c r="AP1577" s="44">
        <f t="shared" si="836"/>
        <v>5</v>
      </c>
      <c r="AQ1577" s="44">
        <f t="shared" si="837"/>
        <v>1</v>
      </c>
      <c r="AR1577" s="44">
        <f t="shared" si="838"/>
        <v>0</v>
      </c>
      <c r="AS1577" s="44">
        <f t="shared" si="839"/>
        <v>0</v>
      </c>
      <c r="AT1577" s="44">
        <f t="shared" si="840"/>
        <v>0</v>
      </c>
      <c r="AU1577" s="44">
        <f t="shared" si="841"/>
        <v>0</v>
      </c>
      <c r="AV1577" s="44">
        <f>IF(M1577="ПП",РПП*AA1577*(U1577/1.5),IF(M1577="ВП",ВПр*AA1577*(U1577/1.5),IF(M1577="РПА",РПА*AA1577*(U1577/1.5),IF(M1577="КПА",кпа*AA1577*(U1577/1.5),0))))</f>
        <v>0</v>
      </c>
      <c r="AW1577" s="44">
        <f t="shared" si="842"/>
        <v>0</v>
      </c>
      <c r="AX1577" s="44">
        <f t="shared" si="843"/>
        <v>0</v>
      </c>
      <c r="AY1577" s="44">
        <f t="shared" si="844"/>
        <v>0</v>
      </c>
      <c r="AZ1577" s="44">
        <f t="shared" si="845"/>
        <v>0</v>
      </c>
      <c r="BA1577" s="44">
        <f t="shared" si="856"/>
        <v>0</v>
      </c>
      <c r="BB1577" s="44">
        <f t="shared" si="846"/>
        <v>0</v>
      </c>
      <c r="BC1577" s="44">
        <f t="shared" si="847"/>
        <v>0</v>
      </c>
      <c r="BD1577" s="44">
        <f t="shared" si="848"/>
        <v>0</v>
      </c>
      <c r="BE1577" s="45">
        <f t="shared" si="849"/>
        <v>39.299999999999997</v>
      </c>
      <c r="BF1577" s="46"/>
      <c r="BG1577" s="47">
        <f t="shared" si="850"/>
        <v>30</v>
      </c>
      <c r="BH1577" s="47">
        <f t="shared" si="851"/>
        <v>1</v>
      </c>
      <c r="BI1577" s="47">
        <f t="shared" si="852"/>
        <v>9.3000000000000007</v>
      </c>
      <c r="BJ1577" s="48">
        <f t="shared" si="853"/>
        <v>0</v>
      </c>
      <c r="BK1577" s="48">
        <f t="shared" si="854"/>
        <v>0</v>
      </c>
      <c r="BL1577" s="48">
        <f t="shared" si="855"/>
        <v>0</v>
      </c>
    </row>
    <row r="1578" spans="1:64" s="2" customFormat="1" ht="30" customHeight="1">
      <c r="A1578" s="29" t="str">
        <f t="shared" si="826"/>
        <v>Д</v>
      </c>
      <c r="B1578" s="29" t="str">
        <f t="shared" si="827"/>
        <v>Б</v>
      </c>
      <c r="C1578" s="59" t="s">
        <v>405</v>
      </c>
      <c r="D1578" s="31" t="str">
        <f t="shared" si="828"/>
        <v>'04.03.01</v>
      </c>
      <c r="E1578" s="32" t="str">
        <f t="shared" si="829"/>
        <v>Химия</v>
      </c>
      <c r="F1578" s="33"/>
      <c r="G1578" s="33"/>
      <c r="H1578" s="34" t="s">
        <v>317</v>
      </c>
      <c r="I1578" s="34"/>
      <c r="J1578" s="35" t="s">
        <v>406</v>
      </c>
      <c r="K1578" s="36">
        <v>1</v>
      </c>
      <c r="L1578" s="36">
        <v>18</v>
      </c>
      <c r="M1578" s="37" t="s">
        <v>108</v>
      </c>
      <c r="N1578" s="36"/>
      <c r="O1578" s="36">
        <v>2</v>
      </c>
      <c r="P1578" s="36"/>
      <c r="Q1578" s="37" t="s">
        <v>85</v>
      </c>
      <c r="R1578" s="36"/>
      <c r="S1578" s="36"/>
      <c r="T1578" s="36"/>
      <c r="U1578" s="36"/>
      <c r="V1578" s="36"/>
      <c r="W1578" s="39" t="str">
        <f t="shared" si="830"/>
        <v>НХМбд</v>
      </c>
      <c r="X1578" s="36" t="s">
        <v>128</v>
      </c>
      <c r="Y1578" s="36">
        <v>1</v>
      </c>
      <c r="Z1578" s="36">
        <v>1</v>
      </c>
      <c r="AA1578" s="60">
        <f t="shared" si="831"/>
        <v>11</v>
      </c>
      <c r="AB1578" s="49">
        <v>10</v>
      </c>
      <c r="AC1578" s="49">
        <v>1</v>
      </c>
      <c r="AD1578" s="40">
        <f t="shared" si="823"/>
        <v>12</v>
      </c>
      <c r="AE1578" s="41">
        <f t="shared" si="824"/>
        <v>0.91666666666666663</v>
      </c>
      <c r="AF1578" s="41">
        <f t="shared" si="825"/>
        <v>0.91666666666666663</v>
      </c>
      <c r="AG1578" s="42" t="s">
        <v>93</v>
      </c>
      <c r="AH1578" s="37" t="s">
        <v>100</v>
      </c>
      <c r="AI1578" s="37" t="s">
        <v>94</v>
      </c>
      <c r="AJ1578" s="61" t="s">
        <v>332</v>
      </c>
      <c r="AK1578" s="37"/>
      <c r="AL1578" s="44">
        <f t="shared" si="832"/>
        <v>0</v>
      </c>
      <c r="AM1578" s="44">
        <f t="shared" si="833"/>
        <v>0</v>
      </c>
      <c r="AN1578" s="44">
        <f t="shared" si="834"/>
        <v>33</v>
      </c>
      <c r="AO1578" s="44">
        <f t="shared" si="835"/>
        <v>3.6300000000000003</v>
      </c>
      <c r="AP1578" s="44">
        <f t="shared" si="836"/>
        <v>5.5</v>
      </c>
      <c r="AQ1578" s="44">
        <f t="shared" si="837"/>
        <v>1</v>
      </c>
      <c r="AR1578" s="44">
        <f t="shared" si="838"/>
        <v>0</v>
      </c>
      <c r="AS1578" s="44">
        <f t="shared" si="839"/>
        <v>0</v>
      </c>
      <c r="AT1578" s="44">
        <f t="shared" si="840"/>
        <v>0</v>
      </c>
      <c r="AU1578" s="44">
        <f t="shared" si="841"/>
        <v>0</v>
      </c>
      <c r="AV1578" s="44">
        <f>IF(M1578="ПП",РПП*AA1578*(U1578/1.5),IF(M1578="ВП",ВПр*AA1578*(U1578/1.5),IF(M1578="РПА",РПА*AA1578*(U1578/1.5),IF(M1578="КПА",кпа*AA1578*(U1578/1.5),0))))</f>
        <v>0</v>
      </c>
      <c r="AW1578" s="44">
        <f t="shared" si="842"/>
        <v>0</v>
      </c>
      <c r="AX1578" s="44">
        <f t="shared" si="843"/>
        <v>0</v>
      </c>
      <c r="AY1578" s="44">
        <f t="shared" si="844"/>
        <v>0</v>
      </c>
      <c r="AZ1578" s="44">
        <f t="shared" si="845"/>
        <v>0</v>
      </c>
      <c r="BA1578" s="44">
        <f t="shared" si="856"/>
        <v>0</v>
      </c>
      <c r="BB1578" s="44">
        <f t="shared" si="846"/>
        <v>0</v>
      </c>
      <c r="BC1578" s="44">
        <f t="shared" si="847"/>
        <v>0</v>
      </c>
      <c r="BD1578" s="44">
        <f t="shared" si="848"/>
        <v>0</v>
      </c>
      <c r="BE1578" s="45">
        <f t="shared" si="849"/>
        <v>43.13</v>
      </c>
      <c r="BF1578" s="46"/>
      <c r="BG1578" s="47">
        <f t="shared" si="850"/>
        <v>33</v>
      </c>
      <c r="BH1578" s="47">
        <f t="shared" si="851"/>
        <v>1</v>
      </c>
      <c r="BI1578" s="47">
        <f t="shared" si="852"/>
        <v>10.130000000000001</v>
      </c>
      <c r="BJ1578" s="48">
        <f t="shared" si="853"/>
        <v>0</v>
      </c>
      <c r="BK1578" s="48">
        <f t="shared" si="854"/>
        <v>0</v>
      </c>
      <c r="BL1578" s="48">
        <f t="shared" si="855"/>
        <v>0</v>
      </c>
    </row>
    <row r="1579" spans="1:64" s="2" customFormat="1" ht="30" customHeight="1">
      <c r="A1579" s="29" t="str">
        <f t="shared" si="826"/>
        <v>Д</v>
      </c>
      <c r="B1579" s="29" t="str">
        <f t="shared" si="827"/>
        <v>Б</v>
      </c>
      <c r="C1579" s="59" t="s">
        <v>405</v>
      </c>
      <c r="D1579" s="31" t="str">
        <f t="shared" si="828"/>
        <v>'04.03.01</v>
      </c>
      <c r="E1579" s="32" t="str">
        <f t="shared" si="829"/>
        <v>Химия</v>
      </c>
      <c r="F1579" s="33"/>
      <c r="G1579" s="33"/>
      <c r="H1579" s="34" t="s">
        <v>317</v>
      </c>
      <c r="I1579" s="34"/>
      <c r="J1579" s="35" t="s">
        <v>406</v>
      </c>
      <c r="K1579" s="36">
        <v>1</v>
      </c>
      <c r="L1579" s="36">
        <v>18</v>
      </c>
      <c r="M1579" s="37" t="s">
        <v>108</v>
      </c>
      <c r="N1579" s="36"/>
      <c r="O1579" s="36">
        <v>2</v>
      </c>
      <c r="P1579" s="36"/>
      <c r="Q1579" s="37" t="s">
        <v>85</v>
      </c>
      <c r="R1579" s="36"/>
      <c r="S1579" s="36"/>
      <c r="T1579" s="36"/>
      <c r="U1579" s="36"/>
      <c r="V1579" s="36"/>
      <c r="W1579" s="39" t="str">
        <f t="shared" si="830"/>
        <v>НХМбд</v>
      </c>
      <c r="X1579" s="36" t="s">
        <v>128</v>
      </c>
      <c r="Y1579" s="36">
        <v>2</v>
      </c>
      <c r="Z1579" s="36">
        <v>1</v>
      </c>
      <c r="AA1579" s="60">
        <f t="shared" si="831"/>
        <v>10</v>
      </c>
      <c r="AB1579" s="49">
        <v>10</v>
      </c>
      <c r="AC1579" s="49"/>
      <c r="AD1579" s="40">
        <f t="shared" ref="AD1579:AD1642" si="857">IF(M1579="сп",6,IF(M1579="клн",8,IF(OR(M1579="лаб",M1579="ия"),12,IF(OR(M1579="пр",M1579="ТЕСТ"),IF(OR(B1579="Б",B1579="С"),24,12),IF(M1579="лек",AA1579,1)))))</f>
        <v>12</v>
      </c>
      <c r="AE1579" s="41">
        <f t="shared" ref="AE1579:AE1629" si="858">IF(AF1579&gt;1,1,AF1579)</f>
        <v>0.83333333333333337</v>
      </c>
      <c r="AF1579" s="41">
        <f t="shared" ref="AF1579:AF1629" si="859">AA1579/AD1579</f>
        <v>0.83333333333333337</v>
      </c>
      <c r="AG1579" s="42" t="s">
        <v>93</v>
      </c>
      <c r="AH1579" s="37" t="s">
        <v>100</v>
      </c>
      <c r="AI1579" s="37" t="s">
        <v>94</v>
      </c>
      <c r="AJ1579" s="61" t="s">
        <v>332</v>
      </c>
      <c r="AK1579" s="37"/>
      <c r="AL1579" s="44">
        <f t="shared" si="832"/>
        <v>0</v>
      </c>
      <c r="AM1579" s="44">
        <f t="shared" si="833"/>
        <v>0</v>
      </c>
      <c r="AN1579" s="44">
        <f t="shared" si="834"/>
        <v>30</v>
      </c>
      <c r="AO1579" s="44">
        <f t="shared" si="835"/>
        <v>3.3000000000000003</v>
      </c>
      <c r="AP1579" s="44">
        <f t="shared" si="836"/>
        <v>5</v>
      </c>
      <c r="AQ1579" s="44">
        <f t="shared" si="837"/>
        <v>1</v>
      </c>
      <c r="AR1579" s="44">
        <f t="shared" si="838"/>
        <v>0</v>
      </c>
      <c r="AS1579" s="44">
        <f t="shared" si="839"/>
        <v>0</v>
      </c>
      <c r="AT1579" s="44">
        <f t="shared" si="840"/>
        <v>0</v>
      </c>
      <c r="AU1579" s="44">
        <f t="shared" si="841"/>
        <v>0</v>
      </c>
      <c r="AV1579" s="44">
        <f>IF(M1579="ПП",РПП*AA1579*(U1579/1.5),IF(M1579="ВП",ВПр*AA1579*(U1579/1.5),IF(M1579="РПА",РПА*AA1579*(U1579/1.5),IF(M1579="КПА",кпа*AA1579*(U1579/1.5),0))))</f>
        <v>0</v>
      </c>
      <c r="AW1579" s="44">
        <f t="shared" si="842"/>
        <v>0</v>
      </c>
      <c r="AX1579" s="44">
        <f t="shared" si="843"/>
        <v>0</v>
      </c>
      <c r="AY1579" s="44">
        <f t="shared" si="844"/>
        <v>0</v>
      </c>
      <c r="AZ1579" s="44">
        <f t="shared" si="845"/>
        <v>0</v>
      </c>
      <c r="BA1579" s="44">
        <f t="shared" si="856"/>
        <v>0</v>
      </c>
      <c r="BB1579" s="44">
        <f t="shared" si="846"/>
        <v>0</v>
      </c>
      <c r="BC1579" s="44">
        <f t="shared" si="847"/>
        <v>0</v>
      </c>
      <c r="BD1579" s="44">
        <f t="shared" si="848"/>
        <v>0</v>
      </c>
      <c r="BE1579" s="45">
        <f t="shared" si="849"/>
        <v>39.299999999999997</v>
      </c>
      <c r="BF1579" s="46"/>
      <c r="BG1579" s="47">
        <f t="shared" si="850"/>
        <v>30</v>
      </c>
      <c r="BH1579" s="47">
        <f t="shared" si="851"/>
        <v>1</v>
      </c>
      <c r="BI1579" s="47">
        <f t="shared" si="852"/>
        <v>9.3000000000000007</v>
      </c>
      <c r="BJ1579" s="48">
        <f t="shared" si="853"/>
        <v>0</v>
      </c>
      <c r="BK1579" s="48">
        <f t="shared" si="854"/>
        <v>0</v>
      </c>
      <c r="BL1579" s="48">
        <f t="shared" si="855"/>
        <v>0</v>
      </c>
    </row>
    <row r="1580" spans="1:64" s="2" customFormat="1" ht="30" customHeight="1">
      <c r="A1580" s="29" t="str">
        <f t="shared" si="826"/>
        <v>Д</v>
      </c>
      <c r="B1580" s="29" t="str">
        <f t="shared" si="827"/>
        <v>Б</v>
      </c>
      <c r="C1580" s="59" t="s">
        <v>405</v>
      </c>
      <c r="D1580" s="31" t="str">
        <f t="shared" si="828"/>
        <v>'04.03.01</v>
      </c>
      <c r="E1580" s="32" t="str">
        <f t="shared" si="829"/>
        <v>Химия</v>
      </c>
      <c r="F1580" s="33"/>
      <c r="G1580" s="33"/>
      <c r="H1580" s="34" t="s">
        <v>317</v>
      </c>
      <c r="I1580" s="34"/>
      <c r="J1580" s="35" t="s">
        <v>406</v>
      </c>
      <c r="K1580" s="36">
        <v>2</v>
      </c>
      <c r="L1580" s="36">
        <v>18</v>
      </c>
      <c r="M1580" s="37" t="s">
        <v>78</v>
      </c>
      <c r="N1580" s="36">
        <v>2</v>
      </c>
      <c r="O1580" s="36"/>
      <c r="P1580" s="36"/>
      <c r="Q1580" s="37"/>
      <c r="R1580" s="36"/>
      <c r="S1580" s="36"/>
      <c r="T1580" s="36"/>
      <c r="U1580" s="36"/>
      <c r="V1580" s="36"/>
      <c r="W1580" s="39" t="str">
        <f t="shared" si="830"/>
        <v>НХМбд</v>
      </c>
      <c r="X1580" s="36" t="s">
        <v>319</v>
      </c>
      <c r="Y1580" s="36">
        <v>6</v>
      </c>
      <c r="Z1580" s="36">
        <v>3</v>
      </c>
      <c r="AA1580" s="60">
        <f t="shared" si="831"/>
        <v>64</v>
      </c>
      <c r="AB1580" s="36">
        <v>60</v>
      </c>
      <c r="AC1580" s="36">
        <v>4</v>
      </c>
      <c r="AD1580" s="40">
        <f t="shared" si="857"/>
        <v>64</v>
      </c>
      <c r="AE1580" s="41">
        <f t="shared" si="858"/>
        <v>1</v>
      </c>
      <c r="AF1580" s="41">
        <f t="shared" si="859"/>
        <v>1</v>
      </c>
      <c r="AG1580" s="42" t="s">
        <v>93</v>
      </c>
      <c r="AH1580" s="37" t="s">
        <v>100</v>
      </c>
      <c r="AI1580" s="37" t="s">
        <v>94</v>
      </c>
      <c r="AJ1580" s="61" t="s">
        <v>332</v>
      </c>
      <c r="AK1580" s="37"/>
      <c r="AL1580" s="44">
        <f t="shared" si="832"/>
        <v>36</v>
      </c>
      <c r="AM1580" s="44">
        <f t="shared" si="833"/>
        <v>0</v>
      </c>
      <c r="AN1580" s="44">
        <f t="shared" si="834"/>
        <v>0</v>
      </c>
      <c r="AO1580" s="44">
        <f t="shared" si="835"/>
        <v>0</v>
      </c>
      <c r="AP1580" s="44">
        <f t="shared" si="836"/>
        <v>0</v>
      </c>
      <c r="AQ1580" s="44">
        <f t="shared" si="837"/>
        <v>0</v>
      </c>
      <c r="AR1580" s="44">
        <f t="shared" si="838"/>
        <v>5.4</v>
      </c>
      <c r="AS1580" s="44">
        <f t="shared" si="839"/>
        <v>0</v>
      </c>
      <c r="AT1580" s="44">
        <f t="shared" si="840"/>
        <v>0</v>
      </c>
      <c r="AU1580" s="44">
        <f t="shared" si="841"/>
        <v>0</v>
      </c>
      <c r="AV1580" s="44">
        <f>IF(M1580="ПП",РПП*AA1580*(U1580/1.5),IF(M1580="ВП",ВПр*AA1580*(U1580/1.5),IF(M1580="РПА",РПА*AA1580*(U1580/1.5),IF(M1580="КПА",кпа*AA1580*(U1580/1.5),0))))</f>
        <v>0</v>
      </c>
      <c r="AW1580" s="44">
        <f t="shared" si="842"/>
        <v>0</v>
      </c>
      <c r="AX1580" s="44">
        <f t="shared" si="843"/>
        <v>0</v>
      </c>
      <c r="AY1580" s="44">
        <f t="shared" si="844"/>
        <v>0</v>
      </c>
      <c r="AZ1580" s="44">
        <f t="shared" si="845"/>
        <v>0</v>
      </c>
      <c r="BA1580" s="44">
        <f t="shared" si="856"/>
        <v>0</v>
      </c>
      <c r="BB1580" s="44">
        <f t="shared" si="846"/>
        <v>0</v>
      </c>
      <c r="BC1580" s="44">
        <f t="shared" si="847"/>
        <v>0</v>
      </c>
      <c r="BD1580" s="44">
        <f t="shared" si="848"/>
        <v>0</v>
      </c>
      <c r="BE1580" s="45">
        <f t="shared" si="849"/>
        <v>41.4</v>
      </c>
      <c r="BF1580" s="46"/>
      <c r="BG1580" s="47">
        <f t="shared" si="850"/>
        <v>0</v>
      </c>
      <c r="BH1580" s="47">
        <f t="shared" si="851"/>
        <v>0</v>
      </c>
      <c r="BI1580" s="47">
        <f t="shared" si="852"/>
        <v>0</v>
      </c>
      <c r="BJ1580" s="48">
        <f t="shared" si="853"/>
        <v>36</v>
      </c>
      <c r="BK1580" s="48">
        <f t="shared" si="854"/>
        <v>1</v>
      </c>
      <c r="BL1580" s="48">
        <f t="shared" si="855"/>
        <v>5.4</v>
      </c>
    </row>
    <row r="1581" spans="1:64" s="2" customFormat="1" ht="30" customHeight="1">
      <c r="A1581" s="29" t="str">
        <f t="shared" si="826"/>
        <v>Д</v>
      </c>
      <c r="B1581" s="29" t="str">
        <f t="shared" si="827"/>
        <v>Б</v>
      </c>
      <c r="C1581" s="59" t="s">
        <v>405</v>
      </c>
      <c r="D1581" s="31" t="str">
        <f t="shared" si="828"/>
        <v>'04.03.01</v>
      </c>
      <c r="E1581" s="32" t="str">
        <f t="shared" si="829"/>
        <v>Химия</v>
      </c>
      <c r="F1581" s="33"/>
      <c r="G1581" s="33"/>
      <c r="H1581" s="34" t="s">
        <v>317</v>
      </c>
      <c r="I1581" s="34"/>
      <c r="J1581" s="35" t="s">
        <v>406</v>
      </c>
      <c r="K1581" s="36">
        <v>2</v>
      </c>
      <c r="L1581" s="36">
        <v>18</v>
      </c>
      <c r="M1581" s="37" t="s">
        <v>108</v>
      </c>
      <c r="N1581" s="36"/>
      <c r="O1581" s="36">
        <v>2</v>
      </c>
      <c r="P1581" s="36"/>
      <c r="Q1581" s="37" t="s">
        <v>85</v>
      </c>
      <c r="R1581" s="36"/>
      <c r="S1581" s="36"/>
      <c r="T1581" s="36"/>
      <c r="U1581" s="36"/>
      <c r="V1581" s="36"/>
      <c r="W1581" s="39" t="str">
        <f t="shared" si="830"/>
        <v>НХМбд</v>
      </c>
      <c r="X1581" s="36" t="s">
        <v>92</v>
      </c>
      <c r="Y1581" s="36">
        <v>1</v>
      </c>
      <c r="Z1581" s="36">
        <v>1</v>
      </c>
      <c r="AA1581" s="60">
        <f t="shared" si="831"/>
        <v>11</v>
      </c>
      <c r="AB1581" s="49">
        <v>10</v>
      </c>
      <c r="AC1581" s="49">
        <v>1</v>
      </c>
      <c r="AD1581" s="40">
        <f t="shared" si="857"/>
        <v>12</v>
      </c>
      <c r="AE1581" s="41">
        <f t="shared" si="858"/>
        <v>0.91666666666666663</v>
      </c>
      <c r="AF1581" s="41">
        <f t="shared" si="859"/>
        <v>0.91666666666666663</v>
      </c>
      <c r="AG1581" s="42" t="s">
        <v>93</v>
      </c>
      <c r="AH1581" s="37" t="s">
        <v>100</v>
      </c>
      <c r="AI1581" s="37" t="s">
        <v>94</v>
      </c>
      <c r="AJ1581" s="61" t="s">
        <v>332</v>
      </c>
      <c r="AK1581" s="37"/>
      <c r="AL1581" s="44">
        <f t="shared" si="832"/>
        <v>0</v>
      </c>
      <c r="AM1581" s="44">
        <f t="shared" si="833"/>
        <v>0</v>
      </c>
      <c r="AN1581" s="44">
        <f t="shared" si="834"/>
        <v>33</v>
      </c>
      <c r="AO1581" s="44">
        <f t="shared" si="835"/>
        <v>3.6300000000000003</v>
      </c>
      <c r="AP1581" s="44">
        <f t="shared" si="836"/>
        <v>5.5</v>
      </c>
      <c r="AQ1581" s="44">
        <f t="shared" si="837"/>
        <v>1</v>
      </c>
      <c r="AR1581" s="44">
        <f t="shared" si="838"/>
        <v>0</v>
      </c>
      <c r="AS1581" s="44">
        <f t="shared" si="839"/>
        <v>0</v>
      </c>
      <c r="AT1581" s="44">
        <f t="shared" si="840"/>
        <v>0</v>
      </c>
      <c r="AU1581" s="44">
        <f t="shared" si="841"/>
        <v>0</v>
      </c>
      <c r="AV1581" s="44">
        <f>IF(M1581="ПП",РПП*AA1581*(U1581/1.5),IF(M1581="ВП",ВПр*AA1581*(U1581/1.5),IF(M1581="РПА",РПА*AA1581*(U1581/1.5),IF(M1581="КПА",кпа*AA1581*(U1581/1.5),0))))</f>
        <v>0</v>
      </c>
      <c r="AW1581" s="44">
        <f t="shared" si="842"/>
        <v>0</v>
      </c>
      <c r="AX1581" s="44">
        <f t="shared" si="843"/>
        <v>0</v>
      </c>
      <c r="AY1581" s="44">
        <f t="shared" si="844"/>
        <v>0</v>
      </c>
      <c r="AZ1581" s="44">
        <f t="shared" si="845"/>
        <v>0</v>
      </c>
      <c r="BA1581" s="44">
        <f t="shared" si="856"/>
        <v>0</v>
      </c>
      <c r="BB1581" s="44">
        <f t="shared" si="846"/>
        <v>0</v>
      </c>
      <c r="BC1581" s="44">
        <f t="shared" si="847"/>
        <v>0</v>
      </c>
      <c r="BD1581" s="44">
        <f t="shared" si="848"/>
        <v>0</v>
      </c>
      <c r="BE1581" s="45">
        <f t="shared" si="849"/>
        <v>43.13</v>
      </c>
      <c r="BF1581" s="46"/>
      <c r="BG1581" s="47">
        <f t="shared" si="850"/>
        <v>0</v>
      </c>
      <c r="BH1581" s="47">
        <f t="shared" si="851"/>
        <v>0</v>
      </c>
      <c r="BI1581" s="47">
        <f t="shared" si="852"/>
        <v>0</v>
      </c>
      <c r="BJ1581" s="48">
        <f t="shared" si="853"/>
        <v>33</v>
      </c>
      <c r="BK1581" s="48">
        <f t="shared" si="854"/>
        <v>1</v>
      </c>
      <c r="BL1581" s="48">
        <f t="shared" si="855"/>
        <v>10.130000000000001</v>
      </c>
    </row>
    <row r="1582" spans="1:64" s="2" customFormat="1" ht="30" customHeight="1">
      <c r="A1582" s="29" t="str">
        <f t="shared" si="826"/>
        <v>Д</v>
      </c>
      <c r="B1582" s="29" t="str">
        <f t="shared" si="827"/>
        <v>Б</v>
      </c>
      <c r="C1582" s="59" t="s">
        <v>405</v>
      </c>
      <c r="D1582" s="31" t="str">
        <f t="shared" si="828"/>
        <v>'04.03.01</v>
      </c>
      <c r="E1582" s="32" t="str">
        <f t="shared" si="829"/>
        <v>Химия</v>
      </c>
      <c r="F1582" s="33"/>
      <c r="G1582" s="33"/>
      <c r="H1582" s="34" t="s">
        <v>317</v>
      </c>
      <c r="I1582" s="34"/>
      <c r="J1582" s="35" t="s">
        <v>406</v>
      </c>
      <c r="K1582" s="36">
        <v>2</v>
      </c>
      <c r="L1582" s="36">
        <v>18</v>
      </c>
      <c r="M1582" s="37" t="s">
        <v>108</v>
      </c>
      <c r="N1582" s="36"/>
      <c r="O1582" s="36">
        <v>2</v>
      </c>
      <c r="P1582" s="36"/>
      <c r="Q1582" s="37" t="s">
        <v>85</v>
      </c>
      <c r="R1582" s="36"/>
      <c r="S1582" s="36"/>
      <c r="T1582" s="36"/>
      <c r="U1582" s="36"/>
      <c r="V1582" s="36"/>
      <c r="W1582" s="39" t="str">
        <f t="shared" si="830"/>
        <v>НХМбд</v>
      </c>
      <c r="X1582" s="36" t="s">
        <v>92</v>
      </c>
      <c r="Y1582" s="36">
        <v>2</v>
      </c>
      <c r="Z1582" s="36">
        <v>1</v>
      </c>
      <c r="AA1582" s="60">
        <f t="shared" si="831"/>
        <v>11</v>
      </c>
      <c r="AB1582" s="49">
        <v>10</v>
      </c>
      <c r="AC1582" s="49">
        <v>1</v>
      </c>
      <c r="AD1582" s="40">
        <f t="shared" si="857"/>
        <v>12</v>
      </c>
      <c r="AE1582" s="41">
        <f t="shared" si="858"/>
        <v>0.91666666666666663</v>
      </c>
      <c r="AF1582" s="41">
        <f t="shared" si="859"/>
        <v>0.91666666666666663</v>
      </c>
      <c r="AG1582" s="42" t="s">
        <v>93</v>
      </c>
      <c r="AH1582" s="37" t="s">
        <v>100</v>
      </c>
      <c r="AI1582" s="37" t="s">
        <v>94</v>
      </c>
      <c r="AJ1582" s="61" t="s">
        <v>332</v>
      </c>
      <c r="AK1582" s="37"/>
      <c r="AL1582" s="44">
        <f t="shared" si="832"/>
        <v>0</v>
      </c>
      <c r="AM1582" s="44">
        <f t="shared" si="833"/>
        <v>0</v>
      </c>
      <c r="AN1582" s="44">
        <f t="shared" si="834"/>
        <v>33</v>
      </c>
      <c r="AO1582" s="44">
        <f t="shared" si="835"/>
        <v>3.6300000000000003</v>
      </c>
      <c r="AP1582" s="44">
        <f t="shared" si="836"/>
        <v>5.5</v>
      </c>
      <c r="AQ1582" s="44">
        <f t="shared" si="837"/>
        <v>1</v>
      </c>
      <c r="AR1582" s="44">
        <f t="shared" si="838"/>
        <v>0</v>
      </c>
      <c r="AS1582" s="44">
        <f t="shared" si="839"/>
        <v>0</v>
      </c>
      <c r="AT1582" s="44">
        <f t="shared" si="840"/>
        <v>0</v>
      </c>
      <c r="AU1582" s="44">
        <f t="shared" si="841"/>
        <v>0</v>
      </c>
      <c r="AV1582" s="44">
        <f>IF(M1582="ПП",РПП*AA1582*(U1582/1.5),IF(M1582="ВП",ВПр*AA1582*(U1582/1.5),IF(M1582="РПА",РПА*AA1582*(U1582/1.5),IF(M1582="КПА",кпа*AA1582*(U1582/1.5),0))))</f>
        <v>0</v>
      </c>
      <c r="AW1582" s="44">
        <f t="shared" si="842"/>
        <v>0</v>
      </c>
      <c r="AX1582" s="44">
        <f t="shared" si="843"/>
        <v>0</v>
      </c>
      <c r="AY1582" s="44">
        <f t="shared" si="844"/>
        <v>0</v>
      </c>
      <c r="AZ1582" s="44">
        <f t="shared" si="845"/>
        <v>0</v>
      </c>
      <c r="BA1582" s="44">
        <f t="shared" si="856"/>
        <v>0</v>
      </c>
      <c r="BB1582" s="44">
        <f t="shared" si="846"/>
        <v>0</v>
      </c>
      <c r="BC1582" s="44">
        <f t="shared" si="847"/>
        <v>0</v>
      </c>
      <c r="BD1582" s="44">
        <f t="shared" si="848"/>
        <v>0</v>
      </c>
      <c r="BE1582" s="45">
        <f t="shared" si="849"/>
        <v>43.13</v>
      </c>
      <c r="BF1582" s="46"/>
      <c r="BG1582" s="47">
        <f t="shared" si="850"/>
        <v>0</v>
      </c>
      <c r="BH1582" s="47">
        <f t="shared" si="851"/>
        <v>0</v>
      </c>
      <c r="BI1582" s="47">
        <f t="shared" si="852"/>
        <v>0</v>
      </c>
      <c r="BJ1582" s="48">
        <f t="shared" si="853"/>
        <v>33</v>
      </c>
      <c r="BK1582" s="48">
        <f t="shared" si="854"/>
        <v>1</v>
      </c>
      <c r="BL1582" s="48">
        <f t="shared" si="855"/>
        <v>10.130000000000001</v>
      </c>
    </row>
    <row r="1583" spans="1:64" s="2" customFormat="1" ht="30" customHeight="1">
      <c r="A1583" s="29" t="str">
        <f t="shared" si="826"/>
        <v>Д</v>
      </c>
      <c r="B1583" s="29" t="str">
        <f t="shared" si="827"/>
        <v>Б</v>
      </c>
      <c r="C1583" s="59" t="s">
        <v>405</v>
      </c>
      <c r="D1583" s="31" t="str">
        <f t="shared" si="828"/>
        <v>'04.03.01</v>
      </c>
      <c r="E1583" s="32" t="str">
        <f t="shared" si="829"/>
        <v>Химия</v>
      </c>
      <c r="F1583" s="33"/>
      <c r="G1583" s="33"/>
      <c r="H1583" s="34" t="s">
        <v>317</v>
      </c>
      <c r="I1583" s="34"/>
      <c r="J1583" s="35" t="s">
        <v>406</v>
      </c>
      <c r="K1583" s="36">
        <v>2</v>
      </c>
      <c r="L1583" s="36">
        <v>18</v>
      </c>
      <c r="M1583" s="37" t="s">
        <v>108</v>
      </c>
      <c r="N1583" s="36"/>
      <c r="O1583" s="36">
        <v>2</v>
      </c>
      <c r="P1583" s="36"/>
      <c r="Q1583" s="37" t="s">
        <v>85</v>
      </c>
      <c r="R1583" s="36"/>
      <c r="S1583" s="36"/>
      <c r="T1583" s="36"/>
      <c r="U1583" s="36"/>
      <c r="V1583" s="36"/>
      <c r="W1583" s="39" t="str">
        <f t="shared" si="830"/>
        <v>НХМбд</v>
      </c>
      <c r="X1583" s="36" t="s">
        <v>127</v>
      </c>
      <c r="Y1583" s="36">
        <v>1</v>
      </c>
      <c r="Z1583" s="36">
        <v>1</v>
      </c>
      <c r="AA1583" s="60">
        <f t="shared" si="831"/>
        <v>11</v>
      </c>
      <c r="AB1583" s="49">
        <v>10</v>
      </c>
      <c r="AC1583" s="49">
        <v>1</v>
      </c>
      <c r="AD1583" s="40">
        <f t="shared" si="857"/>
        <v>12</v>
      </c>
      <c r="AE1583" s="41">
        <f t="shared" si="858"/>
        <v>0.91666666666666663</v>
      </c>
      <c r="AF1583" s="41">
        <f t="shared" si="859"/>
        <v>0.91666666666666663</v>
      </c>
      <c r="AG1583" s="42" t="s">
        <v>93</v>
      </c>
      <c r="AH1583" s="37" t="s">
        <v>100</v>
      </c>
      <c r="AI1583" s="37" t="s">
        <v>94</v>
      </c>
      <c r="AJ1583" s="61" t="s">
        <v>332</v>
      </c>
      <c r="AK1583" s="37"/>
      <c r="AL1583" s="44">
        <f t="shared" si="832"/>
        <v>0</v>
      </c>
      <c r="AM1583" s="44">
        <f t="shared" si="833"/>
        <v>0</v>
      </c>
      <c r="AN1583" s="44">
        <f t="shared" si="834"/>
        <v>33</v>
      </c>
      <c r="AO1583" s="44">
        <f t="shared" si="835"/>
        <v>3.6300000000000003</v>
      </c>
      <c r="AP1583" s="44">
        <f t="shared" si="836"/>
        <v>5.5</v>
      </c>
      <c r="AQ1583" s="44">
        <f t="shared" si="837"/>
        <v>1</v>
      </c>
      <c r="AR1583" s="44">
        <f t="shared" si="838"/>
        <v>0</v>
      </c>
      <c r="AS1583" s="44">
        <f t="shared" si="839"/>
        <v>0</v>
      </c>
      <c r="AT1583" s="44">
        <f t="shared" si="840"/>
        <v>0</v>
      </c>
      <c r="AU1583" s="44">
        <f t="shared" si="841"/>
        <v>0</v>
      </c>
      <c r="AV1583" s="44">
        <f>IF(M1583="ПП",РПП*AA1583*(U1583/1.5),IF(M1583="ВП",ВПр*AA1583*(U1583/1.5),IF(M1583="РПА",РПА*AA1583*(U1583/1.5),IF(M1583="КПА",кпа*AA1583*(U1583/1.5),0))))</f>
        <v>0</v>
      </c>
      <c r="AW1583" s="44">
        <f t="shared" si="842"/>
        <v>0</v>
      </c>
      <c r="AX1583" s="44">
        <f t="shared" si="843"/>
        <v>0</v>
      </c>
      <c r="AY1583" s="44">
        <f t="shared" si="844"/>
        <v>0</v>
      </c>
      <c r="AZ1583" s="44">
        <f t="shared" si="845"/>
        <v>0</v>
      </c>
      <c r="BA1583" s="44">
        <f t="shared" si="856"/>
        <v>0</v>
      </c>
      <c r="BB1583" s="44">
        <f t="shared" si="846"/>
        <v>0</v>
      </c>
      <c r="BC1583" s="44">
        <f t="shared" si="847"/>
        <v>0</v>
      </c>
      <c r="BD1583" s="44">
        <f t="shared" si="848"/>
        <v>0</v>
      </c>
      <c r="BE1583" s="45">
        <f t="shared" si="849"/>
        <v>43.13</v>
      </c>
      <c r="BF1583" s="46"/>
      <c r="BG1583" s="47">
        <f t="shared" si="850"/>
        <v>0</v>
      </c>
      <c r="BH1583" s="47">
        <f t="shared" si="851"/>
        <v>0</v>
      </c>
      <c r="BI1583" s="47">
        <f t="shared" si="852"/>
        <v>0</v>
      </c>
      <c r="BJ1583" s="48">
        <f t="shared" si="853"/>
        <v>33</v>
      </c>
      <c r="BK1583" s="48">
        <f t="shared" si="854"/>
        <v>1</v>
      </c>
      <c r="BL1583" s="48">
        <f t="shared" si="855"/>
        <v>10.130000000000001</v>
      </c>
    </row>
    <row r="1584" spans="1:64" s="2" customFormat="1" ht="30" customHeight="1">
      <c r="A1584" s="29" t="str">
        <f t="shared" si="826"/>
        <v>Д</v>
      </c>
      <c r="B1584" s="29" t="str">
        <f t="shared" si="827"/>
        <v>Б</v>
      </c>
      <c r="C1584" s="59" t="s">
        <v>405</v>
      </c>
      <c r="D1584" s="31" t="str">
        <f t="shared" si="828"/>
        <v>'04.03.01</v>
      </c>
      <c r="E1584" s="32" t="str">
        <f t="shared" si="829"/>
        <v>Химия</v>
      </c>
      <c r="F1584" s="33"/>
      <c r="G1584" s="33"/>
      <c r="H1584" s="34" t="s">
        <v>317</v>
      </c>
      <c r="I1584" s="34"/>
      <c r="J1584" s="35" t="s">
        <v>406</v>
      </c>
      <c r="K1584" s="36">
        <v>2</v>
      </c>
      <c r="L1584" s="36">
        <v>18</v>
      </c>
      <c r="M1584" s="37" t="s">
        <v>108</v>
      </c>
      <c r="N1584" s="36"/>
      <c r="O1584" s="36">
        <v>2</v>
      </c>
      <c r="P1584" s="36"/>
      <c r="Q1584" s="37" t="s">
        <v>85</v>
      </c>
      <c r="R1584" s="36"/>
      <c r="S1584" s="36"/>
      <c r="T1584" s="36"/>
      <c r="U1584" s="36"/>
      <c r="V1584" s="36"/>
      <c r="W1584" s="39" t="str">
        <f t="shared" si="830"/>
        <v>НХМбд</v>
      </c>
      <c r="X1584" s="36" t="s">
        <v>127</v>
      </c>
      <c r="Y1584" s="36">
        <v>2</v>
      </c>
      <c r="Z1584" s="36">
        <v>1</v>
      </c>
      <c r="AA1584" s="60">
        <f t="shared" si="831"/>
        <v>10</v>
      </c>
      <c r="AB1584" s="49">
        <v>10</v>
      </c>
      <c r="AC1584" s="49"/>
      <c r="AD1584" s="40">
        <f t="shared" si="857"/>
        <v>12</v>
      </c>
      <c r="AE1584" s="41">
        <f t="shared" si="858"/>
        <v>0.83333333333333337</v>
      </c>
      <c r="AF1584" s="41">
        <f t="shared" si="859"/>
        <v>0.83333333333333337</v>
      </c>
      <c r="AG1584" s="42" t="s">
        <v>93</v>
      </c>
      <c r="AH1584" s="37" t="s">
        <v>100</v>
      </c>
      <c r="AI1584" s="37" t="s">
        <v>94</v>
      </c>
      <c r="AJ1584" s="61" t="s">
        <v>332</v>
      </c>
      <c r="AK1584" s="37"/>
      <c r="AL1584" s="44">
        <f t="shared" si="832"/>
        <v>0</v>
      </c>
      <c r="AM1584" s="44">
        <f t="shared" si="833"/>
        <v>0</v>
      </c>
      <c r="AN1584" s="44">
        <f t="shared" si="834"/>
        <v>30</v>
      </c>
      <c r="AO1584" s="44">
        <f t="shared" si="835"/>
        <v>3.3000000000000003</v>
      </c>
      <c r="AP1584" s="44">
        <f t="shared" si="836"/>
        <v>5</v>
      </c>
      <c r="AQ1584" s="44">
        <f t="shared" si="837"/>
        <v>1</v>
      </c>
      <c r="AR1584" s="44">
        <f t="shared" si="838"/>
        <v>0</v>
      </c>
      <c r="AS1584" s="44">
        <f t="shared" si="839"/>
        <v>0</v>
      </c>
      <c r="AT1584" s="44">
        <f t="shared" si="840"/>
        <v>0</v>
      </c>
      <c r="AU1584" s="44">
        <f t="shared" si="841"/>
        <v>0</v>
      </c>
      <c r="AV1584" s="44">
        <f>IF(M1584="ПП",РПП*AA1584*(U1584/1.5),IF(M1584="ВП",ВПр*AA1584*(U1584/1.5),IF(M1584="РПА",РПА*AA1584*(U1584/1.5),IF(M1584="КПА",кпа*AA1584*(U1584/1.5),0))))</f>
        <v>0</v>
      </c>
      <c r="AW1584" s="44">
        <f t="shared" si="842"/>
        <v>0</v>
      </c>
      <c r="AX1584" s="44">
        <f t="shared" si="843"/>
        <v>0</v>
      </c>
      <c r="AY1584" s="44">
        <f t="shared" si="844"/>
        <v>0</v>
      </c>
      <c r="AZ1584" s="44">
        <f t="shared" si="845"/>
        <v>0</v>
      </c>
      <c r="BA1584" s="44">
        <f t="shared" si="856"/>
        <v>0</v>
      </c>
      <c r="BB1584" s="44">
        <f t="shared" si="846"/>
        <v>0</v>
      </c>
      <c r="BC1584" s="44">
        <f t="shared" si="847"/>
        <v>0</v>
      </c>
      <c r="BD1584" s="44">
        <f t="shared" si="848"/>
        <v>0</v>
      </c>
      <c r="BE1584" s="45">
        <f t="shared" si="849"/>
        <v>39.299999999999997</v>
      </c>
      <c r="BF1584" s="46"/>
      <c r="BG1584" s="47">
        <f t="shared" si="850"/>
        <v>0</v>
      </c>
      <c r="BH1584" s="47">
        <f t="shared" si="851"/>
        <v>0</v>
      </c>
      <c r="BI1584" s="47">
        <f t="shared" si="852"/>
        <v>0</v>
      </c>
      <c r="BJ1584" s="48">
        <f t="shared" si="853"/>
        <v>30</v>
      </c>
      <c r="BK1584" s="48">
        <f t="shared" si="854"/>
        <v>1</v>
      </c>
      <c r="BL1584" s="48">
        <f t="shared" si="855"/>
        <v>9.3000000000000007</v>
      </c>
    </row>
    <row r="1585" spans="1:64" s="2" customFormat="1" ht="30" customHeight="1">
      <c r="A1585" s="29" t="str">
        <f t="shared" si="826"/>
        <v>Д</v>
      </c>
      <c r="B1585" s="29" t="str">
        <f t="shared" si="827"/>
        <v>Б</v>
      </c>
      <c r="C1585" s="59" t="s">
        <v>405</v>
      </c>
      <c r="D1585" s="31" t="str">
        <f t="shared" si="828"/>
        <v>'04.03.01</v>
      </c>
      <c r="E1585" s="32" t="str">
        <f t="shared" si="829"/>
        <v>Химия</v>
      </c>
      <c r="F1585" s="33"/>
      <c r="G1585" s="33"/>
      <c r="H1585" s="34" t="s">
        <v>317</v>
      </c>
      <c r="I1585" s="34"/>
      <c r="J1585" s="35" t="s">
        <v>406</v>
      </c>
      <c r="K1585" s="36">
        <v>2</v>
      </c>
      <c r="L1585" s="36">
        <v>18</v>
      </c>
      <c r="M1585" s="37" t="s">
        <v>108</v>
      </c>
      <c r="N1585" s="36"/>
      <c r="O1585" s="36">
        <v>2</v>
      </c>
      <c r="P1585" s="36"/>
      <c r="Q1585" s="37" t="s">
        <v>85</v>
      </c>
      <c r="R1585" s="36"/>
      <c r="S1585" s="36"/>
      <c r="T1585" s="36"/>
      <c r="U1585" s="36"/>
      <c r="V1585" s="36"/>
      <c r="W1585" s="39" t="str">
        <f t="shared" si="830"/>
        <v>НХМбд</v>
      </c>
      <c r="X1585" s="36" t="s">
        <v>128</v>
      </c>
      <c r="Y1585" s="36">
        <v>1</v>
      </c>
      <c r="Z1585" s="36">
        <v>1</v>
      </c>
      <c r="AA1585" s="60">
        <f t="shared" si="831"/>
        <v>11</v>
      </c>
      <c r="AB1585" s="49">
        <v>10</v>
      </c>
      <c r="AC1585" s="49">
        <v>1</v>
      </c>
      <c r="AD1585" s="40">
        <f t="shared" si="857"/>
        <v>12</v>
      </c>
      <c r="AE1585" s="41">
        <f t="shared" si="858"/>
        <v>0.91666666666666663</v>
      </c>
      <c r="AF1585" s="41">
        <f t="shared" si="859"/>
        <v>0.91666666666666663</v>
      </c>
      <c r="AG1585" s="42" t="s">
        <v>93</v>
      </c>
      <c r="AH1585" s="37" t="s">
        <v>100</v>
      </c>
      <c r="AI1585" s="37" t="s">
        <v>94</v>
      </c>
      <c r="AJ1585" s="61" t="s">
        <v>332</v>
      </c>
      <c r="AK1585" s="37"/>
      <c r="AL1585" s="44">
        <f t="shared" si="832"/>
        <v>0</v>
      </c>
      <c r="AM1585" s="44">
        <f t="shared" si="833"/>
        <v>0</v>
      </c>
      <c r="AN1585" s="44">
        <f t="shared" si="834"/>
        <v>33</v>
      </c>
      <c r="AO1585" s="44">
        <f t="shared" si="835"/>
        <v>3.6300000000000003</v>
      </c>
      <c r="AP1585" s="44">
        <f t="shared" si="836"/>
        <v>5.5</v>
      </c>
      <c r="AQ1585" s="44">
        <f t="shared" si="837"/>
        <v>1</v>
      </c>
      <c r="AR1585" s="44">
        <f t="shared" si="838"/>
        <v>0</v>
      </c>
      <c r="AS1585" s="44">
        <f t="shared" si="839"/>
        <v>0</v>
      </c>
      <c r="AT1585" s="44">
        <f t="shared" si="840"/>
        <v>0</v>
      </c>
      <c r="AU1585" s="44">
        <f t="shared" si="841"/>
        <v>0</v>
      </c>
      <c r="AV1585" s="44">
        <f>IF(M1585="ПП",РПП*AA1585*(U1585/1.5),IF(M1585="ВП",ВПр*AA1585*(U1585/1.5),IF(M1585="РПА",РПА*AA1585*(U1585/1.5),IF(M1585="КПА",кпа*AA1585*(U1585/1.5),0))))</f>
        <v>0</v>
      </c>
      <c r="AW1585" s="44">
        <f t="shared" si="842"/>
        <v>0</v>
      </c>
      <c r="AX1585" s="44">
        <f t="shared" si="843"/>
        <v>0</v>
      </c>
      <c r="AY1585" s="44">
        <f t="shared" si="844"/>
        <v>0</v>
      </c>
      <c r="AZ1585" s="44">
        <f t="shared" si="845"/>
        <v>0</v>
      </c>
      <c r="BA1585" s="44">
        <f t="shared" si="856"/>
        <v>0</v>
      </c>
      <c r="BB1585" s="44">
        <f t="shared" si="846"/>
        <v>0</v>
      </c>
      <c r="BC1585" s="44">
        <f t="shared" si="847"/>
        <v>0</v>
      </c>
      <c r="BD1585" s="44">
        <f t="shared" si="848"/>
        <v>0</v>
      </c>
      <c r="BE1585" s="45">
        <f t="shared" si="849"/>
        <v>43.13</v>
      </c>
      <c r="BF1585" s="46"/>
      <c r="BG1585" s="47">
        <f t="shared" si="850"/>
        <v>0</v>
      </c>
      <c r="BH1585" s="47">
        <f t="shared" si="851"/>
        <v>0</v>
      </c>
      <c r="BI1585" s="47">
        <f t="shared" si="852"/>
        <v>0</v>
      </c>
      <c r="BJ1585" s="48">
        <f t="shared" si="853"/>
        <v>33</v>
      </c>
      <c r="BK1585" s="48">
        <f t="shared" si="854"/>
        <v>1</v>
      </c>
      <c r="BL1585" s="48">
        <f t="shared" si="855"/>
        <v>10.130000000000001</v>
      </c>
    </row>
    <row r="1586" spans="1:64" s="2" customFormat="1" ht="30" customHeight="1">
      <c r="A1586" s="29" t="str">
        <f t="shared" si="826"/>
        <v>Д</v>
      </c>
      <c r="B1586" s="29" t="str">
        <f t="shared" si="827"/>
        <v>Б</v>
      </c>
      <c r="C1586" s="59" t="s">
        <v>405</v>
      </c>
      <c r="D1586" s="31" t="str">
        <f t="shared" si="828"/>
        <v>'04.03.01</v>
      </c>
      <c r="E1586" s="32" t="str">
        <f t="shared" si="829"/>
        <v>Химия</v>
      </c>
      <c r="F1586" s="33"/>
      <c r="G1586" s="33"/>
      <c r="H1586" s="34" t="s">
        <v>317</v>
      </c>
      <c r="I1586" s="34"/>
      <c r="J1586" s="35" t="s">
        <v>406</v>
      </c>
      <c r="K1586" s="36">
        <v>2</v>
      </c>
      <c r="L1586" s="36">
        <v>18</v>
      </c>
      <c r="M1586" s="37" t="s">
        <v>108</v>
      </c>
      <c r="N1586" s="36"/>
      <c r="O1586" s="36">
        <v>2</v>
      </c>
      <c r="P1586" s="36"/>
      <c r="Q1586" s="37" t="s">
        <v>85</v>
      </c>
      <c r="R1586" s="36"/>
      <c r="S1586" s="36"/>
      <c r="T1586" s="36"/>
      <c r="U1586" s="36"/>
      <c r="V1586" s="36"/>
      <c r="W1586" s="39" t="str">
        <f t="shared" si="830"/>
        <v>НХМбд</v>
      </c>
      <c r="X1586" s="36" t="s">
        <v>128</v>
      </c>
      <c r="Y1586" s="36">
        <v>2</v>
      </c>
      <c r="Z1586" s="36">
        <v>1</v>
      </c>
      <c r="AA1586" s="60">
        <f t="shared" si="831"/>
        <v>10</v>
      </c>
      <c r="AB1586" s="49">
        <v>10</v>
      </c>
      <c r="AC1586" s="49"/>
      <c r="AD1586" s="40">
        <f t="shared" si="857"/>
        <v>12</v>
      </c>
      <c r="AE1586" s="41">
        <f t="shared" si="858"/>
        <v>0.83333333333333337</v>
      </c>
      <c r="AF1586" s="41">
        <f t="shared" si="859"/>
        <v>0.83333333333333337</v>
      </c>
      <c r="AG1586" s="42" t="s">
        <v>93</v>
      </c>
      <c r="AH1586" s="37" t="s">
        <v>100</v>
      </c>
      <c r="AI1586" s="37" t="s">
        <v>94</v>
      </c>
      <c r="AJ1586" s="61" t="s">
        <v>332</v>
      </c>
      <c r="AK1586" s="37"/>
      <c r="AL1586" s="44">
        <f t="shared" si="832"/>
        <v>0</v>
      </c>
      <c r="AM1586" s="44">
        <f t="shared" si="833"/>
        <v>0</v>
      </c>
      <c r="AN1586" s="44">
        <f t="shared" si="834"/>
        <v>30</v>
      </c>
      <c r="AO1586" s="44">
        <f t="shared" si="835"/>
        <v>3.3000000000000003</v>
      </c>
      <c r="AP1586" s="44">
        <f t="shared" si="836"/>
        <v>5</v>
      </c>
      <c r="AQ1586" s="44">
        <f t="shared" si="837"/>
        <v>1</v>
      </c>
      <c r="AR1586" s="44">
        <f t="shared" si="838"/>
        <v>0</v>
      </c>
      <c r="AS1586" s="44">
        <f t="shared" si="839"/>
        <v>0</v>
      </c>
      <c r="AT1586" s="44">
        <f t="shared" si="840"/>
        <v>0</v>
      </c>
      <c r="AU1586" s="44">
        <f t="shared" si="841"/>
        <v>0</v>
      </c>
      <c r="AV1586" s="44">
        <f>IF(M1586="ПП",РПП*AA1586*(U1586/1.5),IF(M1586="ВП",ВПр*AA1586*(U1586/1.5),IF(M1586="РПА",РПА*AA1586*(U1586/1.5),IF(M1586="КПА",кпа*AA1586*(U1586/1.5),0))))</f>
        <v>0</v>
      </c>
      <c r="AW1586" s="44">
        <f t="shared" si="842"/>
        <v>0</v>
      </c>
      <c r="AX1586" s="44">
        <f t="shared" si="843"/>
        <v>0</v>
      </c>
      <c r="AY1586" s="44">
        <f t="shared" si="844"/>
        <v>0</v>
      </c>
      <c r="AZ1586" s="44">
        <f t="shared" si="845"/>
        <v>0</v>
      </c>
      <c r="BA1586" s="44">
        <f t="shared" si="856"/>
        <v>0</v>
      </c>
      <c r="BB1586" s="44">
        <f t="shared" si="846"/>
        <v>0</v>
      </c>
      <c r="BC1586" s="44">
        <f t="shared" si="847"/>
        <v>0</v>
      </c>
      <c r="BD1586" s="44">
        <f t="shared" si="848"/>
        <v>0</v>
      </c>
      <c r="BE1586" s="45">
        <f t="shared" si="849"/>
        <v>39.299999999999997</v>
      </c>
      <c r="BF1586" s="46"/>
      <c r="BG1586" s="47">
        <f t="shared" si="850"/>
        <v>0</v>
      </c>
      <c r="BH1586" s="47">
        <f t="shared" si="851"/>
        <v>0</v>
      </c>
      <c r="BI1586" s="47">
        <f t="shared" si="852"/>
        <v>0</v>
      </c>
      <c r="BJ1586" s="48">
        <f t="shared" si="853"/>
        <v>30</v>
      </c>
      <c r="BK1586" s="48">
        <f t="shared" si="854"/>
        <v>1</v>
      </c>
      <c r="BL1586" s="48">
        <f t="shared" si="855"/>
        <v>9.3000000000000007</v>
      </c>
    </row>
    <row r="1587" spans="1:64" s="2" customFormat="1" ht="30" customHeight="1">
      <c r="A1587" s="29" t="str">
        <f t="shared" si="826"/>
        <v>Д</v>
      </c>
      <c r="B1587" s="29" t="str">
        <f t="shared" si="827"/>
        <v>А</v>
      </c>
      <c r="C1587" s="66" t="s">
        <v>305</v>
      </c>
      <c r="D1587" s="31" t="str">
        <f t="shared" si="828"/>
        <v>'09.06.01</v>
      </c>
      <c r="E1587" s="32" t="str">
        <f t="shared" si="829"/>
        <v>Математическое моделирование, численные методы и комплексы программ</v>
      </c>
      <c r="F1587" s="33"/>
      <c r="G1587" s="33"/>
      <c r="H1587" s="34" t="s">
        <v>317</v>
      </c>
      <c r="I1587" s="34"/>
      <c r="J1587" s="35" t="s">
        <v>296</v>
      </c>
      <c r="K1587" s="36">
        <v>5</v>
      </c>
      <c r="L1587" s="36"/>
      <c r="M1587" s="37" t="s">
        <v>297</v>
      </c>
      <c r="N1587" s="36"/>
      <c r="O1587" s="36"/>
      <c r="P1587" s="36"/>
      <c r="Q1587" s="37"/>
      <c r="R1587" s="36"/>
      <c r="S1587" s="36"/>
      <c r="T1587" s="36"/>
      <c r="U1587" s="36">
        <v>4</v>
      </c>
      <c r="V1587" s="36"/>
      <c r="W1587" s="39" t="str">
        <f t="shared" si="830"/>
        <v>НИВад</v>
      </c>
      <c r="X1587" s="36" t="s">
        <v>87</v>
      </c>
      <c r="Y1587" s="36"/>
      <c r="Z1587" s="36"/>
      <c r="AA1587" s="60">
        <f t="shared" si="831"/>
        <v>1</v>
      </c>
      <c r="AB1587" s="36"/>
      <c r="AC1587" s="36">
        <v>1</v>
      </c>
      <c r="AD1587" s="40">
        <f t="shared" si="857"/>
        <v>1</v>
      </c>
      <c r="AE1587" s="41">
        <f t="shared" si="858"/>
        <v>1</v>
      </c>
      <c r="AF1587" s="41">
        <f t="shared" si="859"/>
        <v>1</v>
      </c>
      <c r="AG1587" s="42" t="s">
        <v>93</v>
      </c>
      <c r="AH1587" s="37" t="s">
        <v>111</v>
      </c>
      <c r="AI1587" s="37" t="s">
        <v>82</v>
      </c>
      <c r="AJ1587" s="61" t="s">
        <v>407</v>
      </c>
      <c r="AK1587" s="37"/>
      <c r="AL1587" s="44">
        <f t="shared" si="832"/>
        <v>0</v>
      </c>
      <c r="AM1587" s="44">
        <f t="shared" si="833"/>
        <v>0</v>
      </c>
      <c r="AN1587" s="44">
        <f t="shared" si="834"/>
        <v>0</v>
      </c>
      <c r="AO1587" s="44">
        <f t="shared" si="835"/>
        <v>0</v>
      </c>
      <c r="AP1587" s="44">
        <f t="shared" si="836"/>
        <v>0</v>
      </c>
      <c r="AQ1587" s="44">
        <f t="shared" si="837"/>
        <v>0</v>
      </c>
      <c r="AR1587" s="44">
        <f t="shared" si="838"/>
        <v>0</v>
      </c>
      <c r="AS1587" s="44">
        <f t="shared" si="839"/>
        <v>0</v>
      </c>
      <c r="AT1587" s="44">
        <f t="shared" si="840"/>
        <v>0</v>
      </c>
      <c r="AU1587" s="44">
        <f t="shared" si="841"/>
        <v>0</v>
      </c>
      <c r="AV1587" s="44">
        <f>IF(M1587="ПП",РПП*AA1587*(U1587/1.5),IF(M1587="ВП",ВПр*AA1587*(U1587/1.5),IF(M1587="РПА",РПА*AA1587*(U1587/1.5),IF(M1587="КПА",кпа*AA1587*(U1587/1.5),0))))</f>
        <v>4</v>
      </c>
      <c r="AW1587" s="44">
        <f t="shared" si="842"/>
        <v>0</v>
      </c>
      <c r="AX1587" s="44">
        <f t="shared" si="843"/>
        <v>0</v>
      </c>
      <c r="AY1587" s="44">
        <f t="shared" si="844"/>
        <v>0</v>
      </c>
      <c r="AZ1587" s="44">
        <f t="shared" si="845"/>
        <v>0</v>
      </c>
      <c r="BA1587" s="44">
        <f t="shared" si="856"/>
        <v>0</v>
      </c>
      <c r="BB1587" s="44">
        <f t="shared" si="846"/>
        <v>0</v>
      </c>
      <c r="BC1587" s="44">
        <f t="shared" si="847"/>
        <v>0</v>
      </c>
      <c r="BD1587" s="44">
        <f t="shared" si="848"/>
        <v>0</v>
      </c>
      <c r="BE1587" s="45">
        <f t="shared" si="849"/>
        <v>4</v>
      </c>
      <c r="BF1587" s="46"/>
      <c r="BG1587" s="47">
        <f t="shared" si="850"/>
        <v>0</v>
      </c>
      <c r="BH1587" s="47">
        <f t="shared" si="851"/>
        <v>0</v>
      </c>
      <c r="BI1587" s="47">
        <f t="shared" si="852"/>
        <v>4</v>
      </c>
      <c r="BJ1587" s="48">
        <f t="shared" si="853"/>
        <v>0</v>
      </c>
      <c r="BK1587" s="48">
        <f t="shared" si="854"/>
        <v>0</v>
      </c>
      <c r="BL1587" s="48">
        <f t="shared" si="855"/>
        <v>0</v>
      </c>
    </row>
    <row r="1588" spans="1:64" s="2" customFormat="1" ht="30" customHeight="1">
      <c r="A1588" s="29" t="str">
        <f t="shared" si="826"/>
        <v>Д</v>
      </c>
      <c r="B1588" s="29" t="str">
        <f t="shared" si="827"/>
        <v>А</v>
      </c>
      <c r="C1588" s="66" t="s">
        <v>305</v>
      </c>
      <c r="D1588" s="31" t="str">
        <f t="shared" si="828"/>
        <v>'09.06.01</v>
      </c>
      <c r="E1588" s="32" t="str">
        <f t="shared" si="829"/>
        <v>Математическое моделирование, численные методы и комплексы программ</v>
      </c>
      <c r="F1588" s="33"/>
      <c r="G1588" s="33"/>
      <c r="H1588" s="34" t="s">
        <v>317</v>
      </c>
      <c r="I1588" s="34"/>
      <c r="J1588" s="35" t="s">
        <v>296</v>
      </c>
      <c r="K1588" s="36">
        <v>6</v>
      </c>
      <c r="L1588" s="36"/>
      <c r="M1588" s="37" t="s">
        <v>297</v>
      </c>
      <c r="N1588" s="36"/>
      <c r="O1588" s="36"/>
      <c r="P1588" s="36"/>
      <c r="Q1588" s="37"/>
      <c r="R1588" s="36"/>
      <c r="S1588" s="36"/>
      <c r="T1588" s="36"/>
      <c r="U1588" s="36">
        <v>4</v>
      </c>
      <c r="V1588" s="36"/>
      <c r="W1588" s="39" t="str">
        <f t="shared" si="830"/>
        <v>НИВад</v>
      </c>
      <c r="X1588" s="36" t="s">
        <v>87</v>
      </c>
      <c r="Y1588" s="36"/>
      <c r="Z1588" s="36"/>
      <c r="AA1588" s="60">
        <f t="shared" si="831"/>
        <v>1</v>
      </c>
      <c r="AB1588" s="36"/>
      <c r="AC1588" s="36">
        <v>1</v>
      </c>
      <c r="AD1588" s="40">
        <f t="shared" si="857"/>
        <v>1</v>
      </c>
      <c r="AE1588" s="41">
        <f t="shared" si="858"/>
        <v>1</v>
      </c>
      <c r="AF1588" s="41">
        <f t="shared" si="859"/>
        <v>1</v>
      </c>
      <c r="AG1588" s="42" t="s">
        <v>93</v>
      </c>
      <c r="AH1588" s="37" t="s">
        <v>111</v>
      </c>
      <c r="AI1588" s="37" t="s">
        <v>82</v>
      </c>
      <c r="AJ1588" s="61" t="s">
        <v>407</v>
      </c>
      <c r="AK1588" s="37"/>
      <c r="AL1588" s="44">
        <f t="shared" si="832"/>
        <v>0</v>
      </c>
      <c r="AM1588" s="44">
        <f t="shared" si="833"/>
        <v>0</v>
      </c>
      <c r="AN1588" s="44">
        <f t="shared" si="834"/>
        <v>0</v>
      </c>
      <c r="AO1588" s="44">
        <f t="shared" si="835"/>
        <v>0</v>
      </c>
      <c r="AP1588" s="44">
        <f t="shared" si="836"/>
        <v>0</v>
      </c>
      <c r="AQ1588" s="44">
        <f t="shared" si="837"/>
        <v>0</v>
      </c>
      <c r="AR1588" s="44">
        <f t="shared" si="838"/>
        <v>0</v>
      </c>
      <c r="AS1588" s="44">
        <f t="shared" si="839"/>
        <v>0</v>
      </c>
      <c r="AT1588" s="44">
        <f t="shared" si="840"/>
        <v>0</v>
      </c>
      <c r="AU1588" s="44">
        <f t="shared" si="841"/>
        <v>0</v>
      </c>
      <c r="AV1588" s="44">
        <f>IF(M1588="ПП",РПП*AA1588*(U1588/1.5),IF(M1588="ВП",ВПр*AA1588*(U1588/1.5),IF(M1588="РПА",РПА*AA1588*(U1588/1.5),IF(M1588="КПА",кпа*AA1588*(U1588/1.5),0))))</f>
        <v>4</v>
      </c>
      <c r="AW1588" s="44">
        <f t="shared" si="842"/>
        <v>0</v>
      </c>
      <c r="AX1588" s="44">
        <f t="shared" si="843"/>
        <v>0</v>
      </c>
      <c r="AY1588" s="44">
        <f t="shared" si="844"/>
        <v>0</v>
      </c>
      <c r="AZ1588" s="44">
        <f t="shared" si="845"/>
        <v>0</v>
      </c>
      <c r="BA1588" s="44">
        <f t="shared" si="856"/>
        <v>0</v>
      </c>
      <c r="BB1588" s="44">
        <f t="shared" si="846"/>
        <v>0</v>
      </c>
      <c r="BC1588" s="44">
        <f t="shared" si="847"/>
        <v>0</v>
      </c>
      <c r="BD1588" s="44">
        <f t="shared" si="848"/>
        <v>0</v>
      </c>
      <c r="BE1588" s="45">
        <f t="shared" si="849"/>
        <v>4</v>
      </c>
      <c r="BF1588" s="46"/>
      <c r="BG1588" s="47">
        <f t="shared" si="850"/>
        <v>0</v>
      </c>
      <c r="BH1588" s="47">
        <f t="shared" si="851"/>
        <v>0</v>
      </c>
      <c r="BI1588" s="47">
        <f t="shared" si="852"/>
        <v>0</v>
      </c>
      <c r="BJ1588" s="48">
        <f t="shared" si="853"/>
        <v>0</v>
      </c>
      <c r="BK1588" s="48">
        <f t="shared" si="854"/>
        <v>0</v>
      </c>
      <c r="BL1588" s="48">
        <f t="shared" si="855"/>
        <v>4</v>
      </c>
    </row>
    <row r="1589" spans="1:64" s="2" customFormat="1" ht="30" customHeight="1">
      <c r="A1589" s="29" t="str">
        <f t="shared" si="826"/>
        <v>Д</v>
      </c>
      <c r="B1589" s="29" t="str">
        <f t="shared" si="827"/>
        <v>А</v>
      </c>
      <c r="C1589" s="66" t="s">
        <v>305</v>
      </c>
      <c r="D1589" s="31" t="str">
        <f t="shared" si="828"/>
        <v>'09.06.01</v>
      </c>
      <c r="E1589" s="32" t="str">
        <f t="shared" si="829"/>
        <v>Математическое моделирование, численные методы и комплексы программ</v>
      </c>
      <c r="F1589" s="33"/>
      <c r="G1589" s="33"/>
      <c r="H1589" s="34" t="s">
        <v>317</v>
      </c>
      <c r="I1589" s="34"/>
      <c r="J1589" s="35" t="s">
        <v>298</v>
      </c>
      <c r="K1589" s="36">
        <v>5</v>
      </c>
      <c r="L1589" s="36"/>
      <c r="M1589" s="37" t="s">
        <v>299</v>
      </c>
      <c r="N1589" s="36"/>
      <c r="O1589" s="36"/>
      <c r="P1589" s="36"/>
      <c r="Q1589" s="37"/>
      <c r="R1589" s="36"/>
      <c r="S1589" s="36"/>
      <c r="T1589" s="36"/>
      <c r="U1589" s="36"/>
      <c r="V1589" s="36">
        <v>26</v>
      </c>
      <c r="W1589" s="39" t="str">
        <f t="shared" si="830"/>
        <v>НИВад</v>
      </c>
      <c r="X1589" s="36" t="s">
        <v>87</v>
      </c>
      <c r="Y1589" s="36"/>
      <c r="Z1589" s="36"/>
      <c r="AA1589" s="60">
        <f t="shared" si="831"/>
        <v>1</v>
      </c>
      <c r="AB1589" s="36"/>
      <c r="AC1589" s="36">
        <v>1</v>
      </c>
      <c r="AD1589" s="40">
        <f t="shared" si="857"/>
        <v>1</v>
      </c>
      <c r="AE1589" s="41">
        <f t="shared" si="858"/>
        <v>1</v>
      </c>
      <c r="AF1589" s="41">
        <f t="shared" si="859"/>
        <v>1</v>
      </c>
      <c r="AG1589" s="42" t="s">
        <v>93</v>
      </c>
      <c r="AH1589" s="37" t="s">
        <v>111</v>
      </c>
      <c r="AI1589" s="37" t="s">
        <v>82</v>
      </c>
      <c r="AJ1589" s="61" t="s">
        <v>407</v>
      </c>
      <c r="AK1589" s="37"/>
      <c r="AL1589" s="44">
        <f t="shared" si="832"/>
        <v>0</v>
      </c>
      <c r="AM1589" s="44">
        <f t="shared" si="833"/>
        <v>0</v>
      </c>
      <c r="AN1589" s="44">
        <f t="shared" si="834"/>
        <v>0</v>
      </c>
      <c r="AO1589" s="44">
        <f t="shared" si="835"/>
        <v>0</v>
      </c>
      <c r="AP1589" s="44">
        <f t="shared" si="836"/>
        <v>0</v>
      </c>
      <c r="AQ1589" s="44">
        <f t="shared" si="837"/>
        <v>0</v>
      </c>
      <c r="AR1589" s="44">
        <f t="shared" si="838"/>
        <v>0</v>
      </c>
      <c r="AS1589" s="44">
        <f t="shared" si="839"/>
        <v>0</v>
      </c>
      <c r="AT1589" s="44">
        <f t="shared" si="840"/>
        <v>0</v>
      </c>
      <c r="AU1589" s="44">
        <f t="shared" si="841"/>
        <v>0</v>
      </c>
      <c r="AV1589" s="44">
        <f>IF(M1589="ПП",РПП*AA1589*(U1589/1.5),IF(M1589="ВП",ВПр*AA1589*(U1589/1.5),IF(M1589="РПА",РПА*AA1589*(U1589/1.5),IF(M1589="КПА",кпа*AA1589*(U1589/1.5),0))))</f>
        <v>0</v>
      </c>
      <c r="AW1589" s="44">
        <f t="shared" si="842"/>
        <v>13</v>
      </c>
      <c r="AX1589" s="44">
        <f t="shared" si="843"/>
        <v>0</v>
      </c>
      <c r="AY1589" s="44">
        <f t="shared" si="844"/>
        <v>0</v>
      </c>
      <c r="AZ1589" s="44">
        <f t="shared" si="845"/>
        <v>0</v>
      </c>
      <c r="BA1589" s="44">
        <f t="shared" si="856"/>
        <v>0</v>
      </c>
      <c r="BB1589" s="44">
        <f t="shared" si="846"/>
        <v>0</v>
      </c>
      <c r="BC1589" s="44">
        <f t="shared" si="847"/>
        <v>0</v>
      </c>
      <c r="BD1589" s="44">
        <f t="shared" si="848"/>
        <v>0</v>
      </c>
      <c r="BE1589" s="45">
        <f t="shared" si="849"/>
        <v>13</v>
      </c>
      <c r="BF1589" s="46"/>
      <c r="BG1589" s="47">
        <f t="shared" si="850"/>
        <v>0</v>
      </c>
      <c r="BH1589" s="47">
        <f t="shared" si="851"/>
        <v>0</v>
      </c>
      <c r="BI1589" s="47">
        <f t="shared" si="852"/>
        <v>13</v>
      </c>
      <c r="BJ1589" s="48">
        <f t="shared" si="853"/>
        <v>0</v>
      </c>
      <c r="BK1589" s="48">
        <f t="shared" si="854"/>
        <v>0</v>
      </c>
      <c r="BL1589" s="48">
        <f t="shared" si="855"/>
        <v>0</v>
      </c>
    </row>
    <row r="1590" spans="1:64" s="2" customFormat="1" ht="30" customHeight="1">
      <c r="A1590" s="29" t="str">
        <f t="shared" si="826"/>
        <v>Д</v>
      </c>
      <c r="B1590" s="29" t="str">
        <f t="shared" si="827"/>
        <v>А</v>
      </c>
      <c r="C1590" s="66" t="s">
        <v>305</v>
      </c>
      <c r="D1590" s="31" t="str">
        <f t="shared" si="828"/>
        <v>'09.06.01</v>
      </c>
      <c r="E1590" s="32" t="str">
        <f t="shared" si="829"/>
        <v>Математическое моделирование, численные методы и комплексы программ</v>
      </c>
      <c r="F1590" s="33"/>
      <c r="G1590" s="33"/>
      <c r="H1590" s="34" t="s">
        <v>317</v>
      </c>
      <c r="I1590" s="34"/>
      <c r="J1590" s="35" t="s">
        <v>298</v>
      </c>
      <c r="K1590" s="36">
        <v>6</v>
      </c>
      <c r="L1590" s="36"/>
      <c r="M1590" s="37" t="s">
        <v>299</v>
      </c>
      <c r="N1590" s="36"/>
      <c r="O1590" s="36"/>
      <c r="P1590" s="36"/>
      <c r="Q1590" s="37"/>
      <c r="R1590" s="36"/>
      <c r="S1590" s="36"/>
      <c r="T1590" s="36"/>
      <c r="U1590" s="36"/>
      <c r="V1590" s="36">
        <v>26</v>
      </c>
      <c r="W1590" s="39" t="str">
        <f t="shared" si="830"/>
        <v>НИВад</v>
      </c>
      <c r="X1590" s="36" t="s">
        <v>87</v>
      </c>
      <c r="Y1590" s="36"/>
      <c r="Z1590" s="36"/>
      <c r="AA1590" s="60">
        <f t="shared" si="831"/>
        <v>1</v>
      </c>
      <c r="AB1590" s="36"/>
      <c r="AC1590" s="36">
        <v>1</v>
      </c>
      <c r="AD1590" s="40">
        <f t="shared" si="857"/>
        <v>1</v>
      </c>
      <c r="AE1590" s="41">
        <f t="shared" si="858"/>
        <v>1</v>
      </c>
      <c r="AF1590" s="41">
        <f t="shared" si="859"/>
        <v>1</v>
      </c>
      <c r="AG1590" s="42" t="s">
        <v>93</v>
      </c>
      <c r="AH1590" s="37" t="s">
        <v>111</v>
      </c>
      <c r="AI1590" s="37" t="s">
        <v>82</v>
      </c>
      <c r="AJ1590" s="61" t="s">
        <v>407</v>
      </c>
      <c r="AK1590" s="37"/>
      <c r="AL1590" s="44">
        <f t="shared" si="832"/>
        <v>0</v>
      </c>
      <c r="AM1590" s="44">
        <f t="shared" si="833"/>
        <v>0</v>
      </c>
      <c r="AN1590" s="44">
        <f t="shared" si="834"/>
        <v>0</v>
      </c>
      <c r="AO1590" s="44">
        <f t="shared" si="835"/>
        <v>0</v>
      </c>
      <c r="AP1590" s="44">
        <f t="shared" si="836"/>
        <v>0</v>
      </c>
      <c r="AQ1590" s="44">
        <f t="shared" si="837"/>
        <v>0</v>
      </c>
      <c r="AR1590" s="44">
        <f t="shared" si="838"/>
        <v>0</v>
      </c>
      <c r="AS1590" s="44">
        <f t="shared" si="839"/>
        <v>0</v>
      </c>
      <c r="AT1590" s="44">
        <f t="shared" si="840"/>
        <v>0</v>
      </c>
      <c r="AU1590" s="44">
        <f t="shared" si="841"/>
        <v>0</v>
      </c>
      <c r="AV1590" s="44">
        <f>IF(M1590="ПП",РПП*AA1590*(U1590/1.5),IF(M1590="ВП",ВПр*AA1590*(U1590/1.5),IF(M1590="РПА",РПА*AA1590*(U1590/1.5),IF(M1590="КПА",кпа*AA1590*(U1590/1.5),0))))</f>
        <v>0</v>
      </c>
      <c r="AW1590" s="44">
        <f t="shared" si="842"/>
        <v>13</v>
      </c>
      <c r="AX1590" s="44">
        <f t="shared" si="843"/>
        <v>0</v>
      </c>
      <c r="AY1590" s="44">
        <f t="shared" si="844"/>
        <v>0</v>
      </c>
      <c r="AZ1590" s="44">
        <f t="shared" si="845"/>
        <v>0</v>
      </c>
      <c r="BA1590" s="44">
        <f t="shared" si="856"/>
        <v>0</v>
      </c>
      <c r="BB1590" s="44">
        <f t="shared" si="846"/>
        <v>0</v>
      </c>
      <c r="BC1590" s="44">
        <f t="shared" si="847"/>
        <v>0</v>
      </c>
      <c r="BD1590" s="44">
        <f t="shared" si="848"/>
        <v>0</v>
      </c>
      <c r="BE1590" s="45">
        <f t="shared" si="849"/>
        <v>13</v>
      </c>
      <c r="BF1590" s="46"/>
      <c r="BG1590" s="47">
        <f t="shared" si="850"/>
        <v>0</v>
      </c>
      <c r="BH1590" s="47">
        <f t="shared" si="851"/>
        <v>0</v>
      </c>
      <c r="BI1590" s="47">
        <f t="shared" si="852"/>
        <v>0</v>
      </c>
      <c r="BJ1590" s="48">
        <f t="shared" si="853"/>
        <v>0</v>
      </c>
      <c r="BK1590" s="48">
        <f t="shared" si="854"/>
        <v>0</v>
      </c>
      <c r="BL1590" s="48">
        <f t="shared" si="855"/>
        <v>13</v>
      </c>
    </row>
    <row r="1591" spans="1:64" s="2" customFormat="1" ht="30" customHeight="1">
      <c r="A1591" s="29" t="str">
        <f t="shared" si="826"/>
        <v>Д</v>
      </c>
      <c r="B1591" s="29" t="str">
        <f t="shared" si="827"/>
        <v>А</v>
      </c>
      <c r="C1591" s="66" t="s">
        <v>306</v>
      </c>
      <c r="D1591" s="31" t="str">
        <f t="shared" si="828"/>
        <v>'09.06.01</v>
      </c>
      <c r="E1591" s="32" t="str">
        <f t="shared" si="829"/>
        <v>Теоретические основы информатики</v>
      </c>
      <c r="F1591" s="33"/>
      <c r="G1591" s="33"/>
      <c r="H1591" s="34" t="s">
        <v>317</v>
      </c>
      <c r="I1591" s="34"/>
      <c r="J1591" s="35" t="s">
        <v>296</v>
      </c>
      <c r="K1591" s="36">
        <v>5</v>
      </c>
      <c r="L1591" s="36"/>
      <c r="M1591" s="37" t="s">
        <v>297</v>
      </c>
      <c r="N1591" s="36"/>
      <c r="O1591" s="36"/>
      <c r="P1591" s="36"/>
      <c r="Q1591" s="37"/>
      <c r="R1591" s="36"/>
      <c r="S1591" s="36"/>
      <c r="T1591" s="36"/>
      <c r="U1591" s="36">
        <v>4</v>
      </c>
      <c r="V1591" s="36"/>
      <c r="W1591" s="39" t="str">
        <f t="shared" si="830"/>
        <v>НИВад</v>
      </c>
      <c r="X1591" s="36" t="s">
        <v>86</v>
      </c>
      <c r="Y1591" s="36"/>
      <c r="Z1591" s="36"/>
      <c r="AA1591" s="60">
        <f t="shared" si="831"/>
        <v>1</v>
      </c>
      <c r="AB1591" s="36"/>
      <c r="AC1591" s="36">
        <v>1</v>
      </c>
      <c r="AD1591" s="40">
        <f t="shared" si="857"/>
        <v>1</v>
      </c>
      <c r="AE1591" s="41">
        <f t="shared" si="858"/>
        <v>1</v>
      </c>
      <c r="AF1591" s="41">
        <f t="shared" si="859"/>
        <v>1</v>
      </c>
      <c r="AG1591" s="42" t="s">
        <v>93</v>
      </c>
      <c r="AH1591" s="37" t="s">
        <v>81</v>
      </c>
      <c r="AI1591" s="37" t="s">
        <v>82</v>
      </c>
      <c r="AJ1591" s="61" t="s">
        <v>325</v>
      </c>
      <c r="AK1591" s="37"/>
      <c r="AL1591" s="44">
        <f t="shared" si="832"/>
        <v>0</v>
      </c>
      <c r="AM1591" s="44">
        <f t="shared" si="833"/>
        <v>0</v>
      </c>
      <c r="AN1591" s="44">
        <f t="shared" si="834"/>
        <v>0</v>
      </c>
      <c r="AO1591" s="44">
        <f t="shared" si="835"/>
        <v>0</v>
      </c>
      <c r="AP1591" s="44">
        <f t="shared" si="836"/>
        <v>0</v>
      </c>
      <c r="AQ1591" s="44">
        <f t="shared" si="837"/>
        <v>0</v>
      </c>
      <c r="AR1591" s="44">
        <f t="shared" si="838"/>
        <v>0</v>
      </c>
      <c r="AS1591" s="44">
        <f t="shared" si="839"/>
        <v>0</v>
      </c>
      <c r="AT1591" s="44">
        <f t="shared" si="840"/>
        <v>0</v>
      </c>
      <c r="AU1591" s="44">
        <f t="shared" si="841"/>
        <v>0</v>
      </c>
      <c r="AV1591" s="44">
        <f>IF(M1591="ПП",РПП*AA1591*(U1591/1.5),IF(M1591="ВП",ВПр*AA1591*(U1591/1.5),IF(M1591="РПА",РПА*AA1591*(U1591/1.5),IF(M1591="КПА",кпа*AA1591*(U1591/1.5),0))))</f>
        <v>4</v>
      </c>
      <c r="AW1591" s="44">
        <f t="shared" si="842"/>
        <v>0</v>
      </c>
      <c r="AX1591" s="44">
        <f t="shared" si="843"/>
        <v>0</v>
      </c>
      <c r="AY1591" s="44">
        <f t="shared" si="844"/>
        <v>0</v>
      </c>
      <c r="AZ1591" s="44">
        <f t="shared" si="845"/>
        <v>0</v>
      </c>
      <c r="BA1591" s="44">
        <f t="shared" si="856"/>
        <v>0</v>
      </c>
      <c r="BB1591" s="44">
        <f t="shared" si="846"/>
        <v>0</v>
      </c>
      <c r="BC1591" s="44">
        <f t="shared" si="847"/>
        <v>0</v>
      </c>
      <c r="BD1591" s="44">
        <f t="shared" si="848"/>
        <v>0</v>
      </c>
      <c r="BE1591" s="45">
        <f t="shared" si="849"/>
        <v>4</v>
      </c>
      <c r="BF1591" s="46"/>
      <c r="BG1591" s="47">
        <f t="shared" si="850"/>
        <v>0</v>
      </c>
      <c r="BH1591" s="47">
        <f t="shared" si="851"/>
        <v>0</v>
      </c>
      <c r="BI1591" s="47">
        <f t="shared" si="852"/>
        <v>4</v>
      </c>
      <c r="BJ1591" s="48">
        <f t="shared" si="853"/>
        <v>0</v>
      </c>
      <c r="BK1591" s="48">
        <f t="shared" si="854"/>
        <v>0</v>
      </c>
      <c r="BL1591" s="48">
        <f t="shared" si="855"/>
        <v>0</v>
      </c>
    </row>
    <row r="1592" spans="1:64" s="2" customFormat="1" ht="30" customHeight="1">
      <c r="A1592" s="29" t="str">
        <f t="shared" si="826"/>
        <v>Д</v>
      </c>
      <c r="B1592" s="29" t="str">
        <f t="shared" si="827"/>
        <v>А</v>
      </c>
      <c r="C1592" s="66" t="s">
        <v>306</v>
      </c>
      <c r="D1592" s="31" t="str">
        <f t="shared" si="828"/>
        <v>'09.06.01</v>
      </c>
      <c r="E1592" s="32" t="str">
        <f t="shared" si="829"/>
        <v>Теоретические основы информатики</v>
      </c>
      <c r="F1592" s="33"/>
      <c r="G1592" s="33"/>
      <c r="H1592" s="34" t="s">
        <v>317</v>
      </c>
      <c r="I1592" s="34"/>
      <c r="J1592" s="35" t="s">
        <v>296</v>
      </c>
      <c r="K1592" s="36">
        <v>6</v>
      </c>
      <c r="L1592" s="36"/>
      <c r="M1592" s="37" t="s">
        <v>297</v>
      </c>
      <c r="N1592" s="36"/>
      <c r="O1592" s="36"/>
      <c r="P1592" s="36"/>
      <c r="Q1592" s="37"/>
      <c r="R1592" s="36"/>
      <c r="S1592" s="36"/>
      <c r="T1592" s="36"/>
      <c r="U1592" s="36">
        <v>4</v>
      </c>
      <c r="V1592" s="36"/>
      <c r="W1592" s="39" t="str">
        <f t="shared" si="830"/>
        <v>НИВад</v>
      </c>
      <c r="X1592" s="36" t="s">
        <v>86</v>
      </c>
      <c r="Y1592" s="36"/>
      <c r="Z1592" s="36"/>
      <c r="AA1592" s="60">
        <f t="shared" si="831"/>
        <v>1</v>
      </c>
      <c r="AB1592" s="36"/>
      <c r="AC1592" s="36">
        <v>1</v>
      </c>
      <c r="AD1592" s="40">
        <f t="shared" si="857"/>
        <v>1</v>
      </c>
      <c r="AE1592" s="41">
        <f t="shared" si="858"/>
        <v>1</v>
      </c>
      <c r="AF1592" s="41">
        <f t="shared" si="859"/>
        <v>1</v>
      </c>
      <c r="AG1592" s="42" t="s">
        <v>93</v>
      </c>
      <c r="AH1592" s="37" t="s">
        <v>81</v>
      </c>
      <c r="AI1592" s="37" t="s">
        <v>82</v>
      </c>
      <c r="AJ1592" s="61" t="s">
        <v>325</v>
      </c>
      <c r="AK1592" s="37"/>
      <c r="AL1592" s="44">
        <f t="shared" si="832"/>
        <v>0</v>
      </c>
      <c r="AM1592" s="44">
        <f t="shared" si="833"/>
        <v>0</v>
      </c>
      <c r="AN1592" s="44">
        <f t="shared" si="834"/>
        <v>0</v>
      </c>
      <c r="AO1592" s="44">
        <f t="shared" si="835"/>
        <v>0</v>
      </c>
      <c r="AP1592" s="44">
        <f t="shared" si="836"/>
        <v>0</v>
      </c>
      <c r="AQ1592" s="44">
        <f t="shared" si="837"/>
        <v>0</v>
      </c>
      <c r="AR1592" s="44">
        <f t="shared" si="838"/>
        <v>0</v>
      </c>
      <c r="AS1592" s="44">
        <f t="shared" si="839"/>
        <v>0</v>
      </c>
      <c r="AT1592" s="44">
        <f t="shared" si="840"/>
        <v>0</v>
      </c>
      <c r="AU1592" s="44">
        <f t="shared" si="841"/>
        <v>0</v>
      </c>
      <c r="AV1592" s="44">
        <f>IF(M1592="ПП",РПП*AA1592*(U1592/1.5),IF(M1592="ВП",ВПр*AA1592*(U1592/1.5),IF(M1592="РПА",РПА*AA1592*(U1592/1.5),IF(M1592="КПА",кпа*AA1592*(U1592/1.5),0))))</f>
        <v>4</v>
      </c>
      <c r="AW1592" s="44">
        <f t="shared" si="842"/>
        <v>0</v>
      </c>
      <c r="AX1592" s="44">
        <f t="shared" si="843"/>
        <v>0</v>
      </c>
      <c r="AY1592" s="44">
        <f t="shared" si="844"/>
        <v>0</v>
      </c>
      <c r="AZ1592" s="44">
        <f t="shared" si="845"/>
        <v>0</v>
      </c>
      <c r="BA1592" s="44">
        <f t="shared" si="856"/>
        <v>0</v>
      </c>
      <c r="BB1592" s="44">
        <f t="shared" si="846"/>
        <v>0</v>
      </c>
      <c r="BC1592" s="44">
        <f t="shared" si="847"/>
        <v>0</v>
      </c>
      <c r="BD1592" s="44">
        <f t="shared" si="848"/>
        <v>0</v>
      </c>
      <c r="BE1592" s="45">
        <f t="shared" si="849"/>
        <v>4</v>
      </c>
      <c r="BF1592" s="46"/>
      <c r="BG1592" s="47">
        <f t="shared" si="850"/>
        <v>0</v>
      </c>
      <c r="BH1592" s="47">
        <f t="shared" si="851"/>
        <v>0</v>
      </c>
      <c r="BI1592" s="47">
        <f t="shared" si="852"/>
        <v>0</v>
      </c>
      <c r="BJ1592" s="48">
        <f t="shared" si="853"/>
        <v>0</v>
      </c>
      <c r="BK1592" s="48">
        <f t="shared" si="854"/>
        <v>0</v>
      </c>
      <c r="BL1592" s="48">
        <f t="shared" si="855"/>
        <v>4</v>
      </c>
    </row>
    <row r="1593" spans="1:64" s="2" customFormat="1" ht="30" customHeight="1">
      <c r="A1593" s="29" t="str">
        <f t="shared" si="826"/>
        <v>Д</v>
      </c>
      <c r="B1593" s="29" t="str">
        <f t="shared" si="827"/>
        <v>А</v>
      </c>
      <c r="C1593" s="66" t="s">
        <v>306</v>
      </c>
      <c r="D1593" s="31" t="str">
        <f t="shared" si="828"/>
        <v>'09.06.01</v>
      </c>
      <c r="E1593" s="32" t="str">
        <f t="shared" si="829"/>
        <v>Теоретические основы информатики</v>
      </c>
      <c r="F1593" s="33"/>
      <c r="G1593" s="33"/>
      <c r="H1593" s="34" t="s">
        <v>317</v>
      </c>
      <c r="I1593" s="34"/>
      <c r="J1593" s="35" t="s">
        <v>296</v>
      </c>
      <c r="K1593" s="36">
        <v>7</v>
      </c>
      <c r="L1593" s="36"/>
      <c r="M1593" s="37" t="s">
        <v>297</v>
      </c>
      <c r="N1593" s="36"/>
      <c r="O1593" s="36"/>
      <c r="P1593" s="36"/>
      <c r="Q1593" s="37"/>
      <c r="R1593" s="36"/>
      <c r="S1593" s="36"/>
      <c r="T1593" s="36"/>
      <c r="U1593" s="36">
        <v>4</v>
      </c>
      <c r="V1593" s="36"/>
      <c r="W1593" s="39" t="str">
        <f t="shared" si="830"/>
        <v>НИВад</v>
      </c>
      <c r="X1593" s="36" t="s">
        <v>160</v>
      </c>
      <c r="Y1593" s="36"/>
      <c r="Z1593" s="36"/>
      <c r="AA1593" s="60">
        <f t="shared" si="831"/>
        <v>1</v>
      </c>
      <c r="AB1593" s="36"/>
      <c r="AC1593" s="36">
        <v>1</v>
      </c>
      <c r="AD1593" s="40">
        <f t="shared" si="857"/>
        <v>1</v>
      </c>
      <c r="AE1593" s="41">
        <f t="shared" si="858"/>
        <v>1</v>
      </c>
      <c r="AF1593" s="41">
        <f t="shared" si="859"/>
        <v>1</v>
      </c>
      <c r="AG1593" s="42" t="s">
        <v>93</v>
      </c>
      <c r="AH1593" s="37" t="s">
        <v>111</v>
      </c>
      <c r="AI1593" s="37" t="s">
        <v>82</v>
      </c>
      <c r="AJ1593" s="61" t="s">
        <v>407</v>
      </c>
      <c r="AK1593" s="37"/>
      <c r="AL1593" s="44">
        <f t="shared" si="832"/>
        <v>0</v>
      </c>
      <c r="AM1593" s="44">
        <f t="shared" si="833"/>
        <v>0</v>
      </c>
      <c r="AN1593" s="44">
        <f t="shared" si="834"/>
        <v>0</v>
      </c>
      <c r="AO1593" s="44">
        <f t="shared" si="835"/>
        <v>0</v>
      </c>
      <c r="AP1593" s="44">
        <f t="shared" si="836"/>
        <v>0</v>
      </c>
      <c r="AQ1593" s="44">
        <f t="shared" si="837"/>
        <v>0</v>
      </c>
      <c r="AR1593" s="44">
        <f t="shared" si="838"/>
        <v>0</v>
      </c>
      <c r="AS1593" s="44">
        <f t="shared" si="839"/>
        <v>0</v>
      </c>
      <c r="AT1593" s="44">
        <f t="shared" si="840"/>
        <v>0</v>
      </c>
      <c r="AU1593" s="44">
        <f t="shared" si="841"/>
        <v>0</v>
      </c>
      <c r="AV1593" s="44">
        <f>IF(M1593="ПП",РПП*AA1593*(U1593/1.5),IF(M1593="ВП",ВПр*AA1593*(U1593/1.5),IF(M1593="РПА",РПА*AA1593*(U1593/1.5),IF(M1593="КПА",кпа*AA1593*(U1593/1.5),0))))</f>
        <v>4</v>
      </c>
      <c r="AW1593" s="44">
        <f t="shared" si="842"/>
        <v>0</v>
      </c>
      <c r="AX1593" s="44">
        <f t="shared" si="843"/>
        <v>0</v>
      </c>
      <c r="AY1593" s="44">
        <f t="shared" si="844"/>
        <v>0</v>
      </c>
      <c r="AZ1593" s="44">
        <f t="shared" si="845"/>
        <v>0</v>
      </c>
      <c r="BA1593" s="44">
        <f t="shared" si="856"/>
        <v>0</v>
      </c>
      <c r="BB1593" s="44">
        <f t="shared" si="846"/>
        <v>0</v>
      </c>
      <c r="BC1593" s="44">
        <f t="shared" si="847"/>
        <v>0</v>
      </c>
      <c r="BD1593" s="44">
        <f t="shared" si="848"/>
        <v>0</v>
      </c>
      <c r="BE1593" s="45">
        <f t="shared" si="849"/>
        <v>4</v>
      </c>
      <c r="BF1593" s="46"/>
      <c r="BG1593" s="47">
        <f t="shared" si="850"/>
        <v>0</v>
      </c>
      <c r="BH1593" s="47">
        <f t="shared" si="851"/>
        <v>0</v>
      </c>
      <c r="BI1593" s="47">
        <f t="shared" si="852"/>
        <v>4</v>
      </c>
      <c r="BJ1593" s="48">
        <f t="shared" si="853"/>
        <v>0</v>
      </c>
      <c r="BK1593" s="48">
        <f t="shared" si="854"/>
        <v>0</v>
      </c>
      <c r="BL1593" s="48">
        <f t="shared" si="855"/>
        <v>0</v>
      </c>
    </row>
    <row r="1594" spans="1:64" s="2" customFormat="1" ht="30" customHeight="1">
      <c r="A1594" s="29" t="str">
        <f t="shared" si="826"/>
        <v>Д</v>
      </c>
      <c r="B1594" s="29" t="str">
        <f t="shared" si="827"/>
        <v>А</v>
      </c>
      <c r="C1594" s="66" t="s">
        <v>306</v>
      </c>
      <c r="D1594" s="31" t="str">
        <f t="shared" si="828"/>
        <v>'09.06.01</v>
      </c>
      <c r="E1594" s="32" t="str">
        <f t="shared" si="829"/>
        <v>Теоретические основы информатики</v>
      </c>
      <c r="F1594" s="33"/>
      <c r="G1594" s="33"/>
      <c r="H1594" s="34" t="s">
        <v>317</v>
      </c>
      <c r="I1594" s="34"/>
      <c r="J1594" s="35" t="s">
        <v>296</v>
      </c>
      <c r="K1594" s="36">
        <v>7</v>
      </c>
      <c r="L1594" s="36"/>
      <c r="M1594" s="37" t="s">
        <v>297</v>
      </c>
      <c r="N1594" s="36"/>
      <c r="O1594" s="36"/>
      <c r="P1594" s="36"/>
      <c r="Q1594" s="37"/>
      <c r="R1594" s="36"/>
      <c r="S1594" s="36"/>
      <c r="T1594" s="36"/>
      <c r="U1594" s="36">
        <v>4</v>
      </c>
      <c r="V1594" s="36"/>
      <c r="W1594" s="39" t="str">
        <f t="shared" si="830"/>
        <v>НИВад</v>
      </c>
      <c r="X1594" s="36" t="s">
        <v>160</v>
      </c>
      <c r="Y1594" s="36"/>
      <c r="Z1594" s="36"/>
      <c r="AA1594" s="60">
        <f t="shared" si="831"/>
        <v>1</v>
      </c>
      <c r="AB1594" s="36"/>
      <c r="AC1594" s="36">
        <v>1</v>
      </c>
      <c r="AD1594" s="40">
        <f t="shared" si="857"/>
        <v>1</v>
      </c>
      <c r="AE1594" s="41">
        <f t="shared" si="858"/>
        <v>1</v>
      </c>
      <c r="AF1594" s="41">
        <f t="shared" si="859"/>
        <v>1</v>
      </c>
      <c r="AG1594" s="42" t="s">
        <v>93</v>
      </c>
      <c r="AH1594" s="37" t="s">
        <v>81</v>
      </c>
      <c r="AI1594" s="37" t="s">
        <v>94</v>
      </c>
      <c r="AJ1594" s="61" t="s">
        <v>320</v>
      </c>
      <c r="AK1594" s="37"/>
      <c r="AL1594" s="44">
        <f t="shared" si="832"/>
        <v>0</v>
      </c>
      <c r="AM1594" s="44">
        <f t="shared" si="833"/>
        <v>0</v>
      </c>
      <c r="AN1594" s="44">
        <f t="shared" si="834"/>
        <v>0</v>
      </c>
      <c r="AO1594" s="44">
        <f t="shared" si="835"/>
        <v>0</v>
      </c>
      <c r="AP1594" s="44">
        <f t="shared" si="836"/>
        <v>0</v>
      </c>
      <c r="AQ1594" s="44">
        <f t="shared" si="837"/>
        <v>0</v>
      </c>
      <c r="AR1594" s="44">
        <f t="shared" si="838"/>
        <v>0</v>
      </c>
      <c r="AS1594" s="44">
        <f t="shared" si="839"/>
        <v>0</v>
      </c>
      <c r="AT1594" s="44">
        <f t="shared" si="840"/>
        <v>0</v>
      </c>
      <c r="AU1594" s="44">
        <f t="shared" si="841"/>
        <v>0</v>
      </c>
      <c r="AV1594" s="44">
        <f>IF(M1594="ПП",РПП*AA1594*(U1594/1.5),IF(M1594="ВП",ВПр*AA1594*(U1594/1.5),IF(M1594="РПА",РПА*AA1594*(U1594/1.5),IF(M1594="КПА",кпа*AA1594*(U1594/1.5),0))))</f>
        <v>4</v>
      </c>
      <c r="AW1594" s="44">
        <f t="shared" si="842"/>
        <v>0</v>
      </c>
      <c r="AX1594" s="44">
        <f t="shared" si="843"/>
        <v>0</v>
      </c>
      <c r="AY1594" s="44">
        <f t="shared" si="844"/>
        <v>0</v>
      </c>
      <c r="AZ1594" s="44">
        <f t="shared" si="845"/>
        <v>0</v>
      </c>
      <c r="BA1594" s="44">
        <f t="shared" si="856"/>
        <v>0</v>
      </c>
      <c r="BB1594" s="44">
        <f t="shared" si="846"/>
        <v>0</v>
      </c>
      <c r="BC1594" s="44">
        <f t="shared" si="847"/>
        <v>0</v>
      </c>
      <c r="BD1594" s="44">
        <f t="shared" si="848"/>
        <v>0</v>
      </c>
      <c r="BE1594" s="45">
        <f t="shared" si="849"/>
        <v>4</v>
      </c>
      <c r="BF1594" s="46"/>
      <c r="BG1594" s="47">
        <f t="shared" si="850"/>
        <v>0</v>
      </c>
      <c r="BH1594" s="47">
        <f t="shared" si="851"/>
        <v>0</v>
      </c>
      <c r="BI1594" s="47">
        <f t="shared" si="852"/>
        <v>4</v>
      </c>
      <c r="BJ1594" s="48">
        <f t="shared" si="853"/>
        <v>0</v>
      </c>
      <c r="BK1594" s="48">
        <f t="shared" si="854"/>
        <v>0</v>
      </c>
      <c r="BL1594" s="48">
        <f t="shared" si="855"/>
        <v>0</v>
      </c>
    </row>
    <row r="1595" spans="1:64" s="2" customFormat="1" ht="30" customHeight="1">
      <c r="A1595" s="29" t="str">
        <f t="shared" si="826"/>
        <v>Д</v>
      </c>
      <c r="B1595" s="29" t="str">
        <f t="shared" si="827"/>
        <v>А</v>
      </c>
      <c r="C1595" s="66" t="s">
        <v>306</v>
      </c>
      <c r="D1595" s="31" t="str">
        <f t="shared" si="828"/>
        <v>'09.06.01</v>
      </c>
      <c r="E1595" s="32" t="str">
        <f t="shared" si="829"/>
        <v>Теоретические основы информатики</v>
      </c>
      <c r="F1595" s="33"/>
      <c r="G1595" s="33"/>
      <c r="H1595" s="34" t="s">
        <v>317</v>
      </c>
      <c r="I1595" s="34"/>
      <c r="J1595" s="35" t="s">
        <v>296</v>
      </c>
      <c r="K1595" s="36">
        <v>7</v>
      </c>
      <c r="L1595" s="36"/>
      <c r="M1595" s="37" t="s">
        <v>297</v>
      </c>
      <c r="N1595" s="36"/>
      <c r="O1595" s="36"/>
      <c r="P1595" s="36"/>
      <c r="Q1595" s="37"/>
      <c r="R1595" s="36"/>
      <c r="S1595" s="36"/>
      <c r="T1595" s="36"/>
      <c r="U1595" s="36">
        <v>4</v>
      </c>
      <c r="V1595" s="36"/>
      <c r="W1595" s="39" t="str">
        <f t="shared" si="830"/>
        <v>НИВад</v>
      </c>
      <c r="X1595" s="36" t="s">
        <v>160</v>
      </c>
      <c r="Y1595" s="36"/>
      <c r="Z1595" s="36"/>
      <c r="AA1595" s="60">
        <f t="shared" si="831"/>
        <v>2</v>
      </c>
      <c r="AB1595" s="36"/>
      <c r="AC1595" s="36">
        <v>2</v>
      </c>
      <c r="AD1595" s="40">
        <f t="shared" si="857"/>
        <v>1</v>
      </c>
      <c r="AE1595" s="41">
        <f t="shared" si="858"/>
        <v>1</v>
      </c>
      <c r="AF1595" s="41">
        <f t="shared" si="859"/>
        <v>2</v>
      </c>
      <c r="AG1595" s="42" t="s">
        <v>93</v>
      </c>
      <c r="AH1595" s="37" t="s">
        <v>81</v>
      </c>
      <c r="AI1595" s="37" t="s">
        <v>82</v>
      </c>
      <c r="AJ1595" s="61" t="s">
        <v>325</v>
      </c>
      <c r="AK1595" s="37"/>
      <c r="AL1595" s="44">
        <f t="shared" si="832"/>
        <v>0</v>
      </c>
      <c r="AM1595" s="44">
        <f t="shared" si="833"/>
        <v>0</v>
      </c>
      <c r="AN1595" s="44">
        <f t="shared" si="834"/>
        <v>0</v>
      </c>
      <c r="AO1595" s="44">
        <f t="shared" si="835"/>
        <v>0</v>
      </c>
      <c r="AP1595" s="44">
        <f t="shared" si="836"/>
        <v>0</v>
      </c>
      <c r="AQ1595" s="44">
        <f t="shared" si="837"/>
        <v>0</v>
      </c>
      <c r="AR1595" s="44">
        <f t="shared" si="838"/>
        <v>0</v>
      </c>
      <c r="AS1595" s="44">
        <f t="shared" si="839"/>
        <v>0</v>
      </c>
      <c r="AT1595" s="44">
        <f t="shared" si="840"/>
        <v>0</v>
      </c>
      <c r="AU1595" s="44">
        <f t="shared" si="841"/>
        <v>0</v>
      </c>
      <c r="AV1595" s="44">
        <f>IF(M1595="ПП",РПП*AA1595*(U1595/1.5),IF(M1595="ВП",ВПр*AA1595*(U1595/1.5),IF(M1595="РПА",РПА*AA1595*(U1595/1.5),IF(M1595="КПА",кпа*AA1595*(U1595/1.5),0))))</f>
        <v>8</v>
      </c>
      <c r="AW1595" s="44">
        <f t="shared" si="842"/>
        <v>0</v>
      </c>
      <c r="AX1595" s="44">
        <f t="shared" si="843"/>
        <v>0</v>
      </c>
      <c r="AY1595" s="44">
        <f t="shared" si="844"/>
        <v>0</v>
      </c>
      <c r="AZ1595" s="44">
        <f t="shared" si="845"/>
        <v>0</v>
      </c>
      <c r="BA1595" s="44">
        <f t="shared" si="856"/>
        <v>0</v>
      </c>
      <c r="BB1595" s="44">
        <f t="shared" si="846"/>
        <v>0</v>
      </c>
      <c r="BC1595" s="44">
        <f t="shared" si="847"/>
        <v>0</v>
      </c>
      <c r="BD1595" s="44">
        <f t="shared" si="848"/>
        <v>0</v>
      </c>
      <c r="BE1595" s="45">
        <f t="shared" si="849"/>
        <v>8</v>
      </c>
      <c r="BF1595" s="46"/>
      <c r="BG1595" s="47">
        <f t="shared" si="850"/>
        <v>0</v>
      </c>
      <c r="BH1595" s="47">
        <f t="shared" si="851"/>
        <v>0</v>
      </c>
      <c r="BI1595" s="47">
        <f t="shared" si="852"/>
        <v>8</v>
      </c>
      <c r="BJ1595" s="48">
        <f t="shared" si="853"/>
        <v>0</v>
      </c>
      <c r="BK1595" s="48">
        <f t="shared" si="854"/>
        <v>0</v>
      </c>
      <c r="BL1595" s="48">
        <f t="shared" si="855"/>
        <v>0</v>
      </c>
    </row>
    <row r="1596" spans="1:64" s="2" customFormat="1" ht="30" customHeight="1">
      <c r="A1596" s="29" t="str">
        <f t="shared" si="826"/>
        <v>Д</v>
      </c>
      <c r="B1596" s="29" t="str">
        <f t="shared" si="827"/>
        <v>А</v>
      </c>
      <c r="C1596" s="66" t="s">
        <v>306</v>
      </c>
      <c r="D1596" s="31" t="str">
        <f t="shared" si="828"/>
        <v>'09.06.01</v>
      </c>
      <c r="E1596" s="32" t="str">
        <f t="shared" si="829"/>
        <v>Теоретические основы информатики</v>
      </c>
      <c r="F1596" s="33"/>
      <c r="G1596" s="33"/>
      <c r="H1596" s="34" t="s">
        <v>317</v>
      </c>
      <c r="I1596" s="34"/>
      <c r="J1596" s="35" t="s">
        <v>296</v>
      </c>
      <c r="K1596" s="36">
        <v>7</v>
      </c>
      <c r="L1596" s="36"/>
      <c r="M1596" s="37" t="s">
        <v>297</v>
      </c>
      <c r="N1596" s="36"/>
      <c r="O1596" s="36"/>
      <c r="P1596" s="36"/>
      <c r="Q1596" s="37"/>
      <c r="R1596" s="36"/>
      <c r="S1596" s="36"/>
      <c r="T1596" s="36"/>
      <c r="U1596" s="36">
        <v>4</v>
      </c>
      <c r="V1596" s="36"/>
      <c r="W1596" s="39" t="str">
        <f t="shared" si="830"/>
        <v>НИВад</v>
      </c>
      <c r="X1596" s="36" t="s">
        <v>160</v>
      </c>
      <c r="Y1596" s="36"/>
      <c r="Z1596" s="36"/>
      <c r="AA1596" s="60">
        <f t="shared" si="831"/>
        <v>1</v>
      </c>
      <c r="AB1596" s="36">
        <v>1</v>
      </c>
      <c r="AC1596" s="36"/>
      <c r="AD1596" s="40">
        <f t="shared" si="857"/>
        <v>1</v>
      </c>
      <c r="AE1596" s="41">
        <f t="shared" si="858"/>
        <v>1</v>
      </c>
      <c r="AF1596" s="41">
        <f t="shared" si="859"/>
        <v>1</v>
      </c>
      <c r="AG1596" s="42" t="s">
        <v>93</v>
      </c>
      <c r="AH1596" s="37" t="s">
        <v>81</v>
      </c>
      <c r="AI1596" s="37" t="s">
        <v>82</v>
      </c>
      <c r="AJ1596" s="61" t="s">
        <v>335</v>
      </c>
      <c r="AK1596" s="37"/>
      <c r="AL1596" s="44">
        <f t="shared" si="832"/>
        <v>0</v>
      </c>
      <c r="AM1596" s="44">
        <f t="shared" si="833"/>
        <v>0</v>
      </c>
      <c r="AN1596" s="44">
        <f t="shared" si="834"/>
        <v>0</v>
      </c>
      <c r="AO1596" s="44">
        <f t="shared" si="835"/>
        <v>0</v>
      </c>
      <c r="AP1596" s="44">
        <f t="shared" si="836"/>
        <v>0</v>
      </c>
      <c r="AQ1596" s="44">
        <f t="shared" si="837"/>
        <v>0</v>
      </c>
      <c r="AR1596" s="44">
        <f t="shared" si="838"/>
        <v>0</v>
      </c>
      <c r="AS1596" s="44">
        <f t="shared" si="839"/>
        <v>0</v>
      </c>
      <c r="AT1596" s="44">
        <f t="shared" si="840"/>
        <v>0</v>
      </c>
      <c r="AU1596" s="44">
        <f t="shared" si="841"/>
        <v>0</v>
      </c>
      <c r="AV1596" s="44">
        <f>IF(M1596="ПП",РПП*AA1596*(U1596/1.5),IF(M1596="ВП",ВПр*AA1596*(U1596/1.5),IF(M1596="РПА",РПА*AA1596*(U1596/1.5),IF(M1596="КПА",кпа*AA1596*(U1596/1.5),0))))</f>
        <v>4</v>
      </c>
      <c r="AW1596" s="44">
        <f t="shared" si="842"/>
        <v>0</v>
      </c>
      <c r="AX1596" s="44">
        <f t="shared" si="843"/>
        <v>0</v>
      </c>
      <c r="AY1596" s="44">
        <f t="shared" si="844"/>
        <v>0</v>
      </c>
      <c r="AZ1596" s="44">
        <f t="shared" si="845"/>
        <v>0</v>
      </c>
      <c r="BA1596" s="44">
        <f t="shared" si="856"/>
        <v>0</v>
      </c>
      <c r="BB1596" s="44">
        <f t="shared" si="846"/>
        <v>0</v>
      </c>
      <c r="BC1596" s="44">
        <f t="shared" si="847"/>
        <v>0</v>
      </c>
      <c r="BD1596" s="44">
        <f t="shared" si="848"/>
        <v>0</v>
      </c>
      <c r="BE1596" s="45">
        <f t="shared" si="849"/>
        <v>4</v>
      </c>
      <c r="BF1596" s="46"/>
      <c r="BG1596" s="47">
        <f t="shared" si="850"/>
        <v>0</v>
      </c>
      <c r="BH1596" s="47">
        <f t="shared" si="851"/>
        <v>0</v>
      </c>
      <c r="BI1596" s="47">
        <f t="shared" si="852"/>
        <v>4</v>
      </c>
      <c r="BJ1596" s="48">
        <f t="shared" si="853"/>
        <v>0</v>
      </c>
      <c r="BK1596" s="48">
        <f t="shared" si="854"/>
        <v>0</v>
      </c>
      <c r="BL1596" s="48">
        <f t="shared" si="855"/>
        <v>0</v>
      </c>
    </row>
    <row r="1597" spans="1:64" s="2" customFormat="1" ht="30" customHeight="1">
      <c r="A1597" s="29" t="str">
        <f t="shared" si="826"/>
        <v>Д</v>
      </c>
      <c r="B1597" s="29" t="str">
        <f t="shared" si="827"/>
        <v>А</v>
      </c>
      <c r="C1597" s="66" t="s">
        <v>306</v>
      </c>
      <c r="D1597" s="31" t="str">
        <f t="shared" si="828"/>
        <v>'09.06.01</v>
      </c>
      <c r="E1597" s="32" t="str">
        <f t="shared" si="829"/>
        <v>Теоретические основы информатики</v>
      </c>
      <c r="F1597" s="33"/>
      <c r="G1597" s="33"/>
      <c r="H1597" s="34" t="s">
        <v>317</v>
      </c>
      <c r="I1597" s="34"/>
      <c r="J1597" s="35" t="s">
        <v>300</v>
      </c>
      <c r="K1597" s="36">
        <v>8</v>
      </c>
      <c r="L1597" s="36"/>
      <c r="M1597" s="37" t="s">
        <v>173</v>
      </c>
      <c r="N1597" s="36"/>
      <c r="O1597" s="36"/>
      <c r="P1597" s="36"/>
      <c r="Q1597" s="37"/>
      <c r="R1597" s="36"/>
      <c r="S1597" s="36"/>
      <c r="T1597" s="36"/>
      <c r="U1597" s="36">
        <v>21</v>
      </c>
      <c r="V1597" s="36"/>
      <c r="W1597" s="39" t="str">
        <f t="shared" si="830"/>
        <v>НИВад</v>
      </c>
      <c r="X1597" s="36" t="s">
        <v>160</v>
      </c>
      <c r="Y1597" s="36"/>
      <c r="Z1597" s="36"/>
      <c r="AA1597" s="60">
        <f t="shared" si="831"/>
        <v>1</v>
      </c>
      <c r="AB1597" s="36"/>
      <c r="AC1597" s="36">
        <v>1</v>
      </c>
      <c r="AD1597" s="40">
        <f t="shared" si="857"/>
        <v>1</v>
      </c>
      <c r="AE1597" s="41">
        <f t="shared" si="858"/>
        <v>1</v>
      </c>
      <c r="AF1597" s="41">
        <f t="shared" si="859"/>
        <v>1</v>
      </c>
      <c r="AG1597" s="42" t="s">
        <v>93</v>
      </c>
      <c r="AH1597" s="37" t="s">
        <v>111</v>
      </c>
      <c r="AI1597" s="37" t="s">
        <v>82</v>
      </c>
      <c r="AJ1597" s="61" t="s">
        <v>407</v>
      </c>
      <c r="AK1597" s="37"/>
      <c r="AL1597" s="44">
        <f t="shared" si="832"/>
        <v>0</v>
      </c>
      <c r="AM1597" s="44">
        <f t="shared" si="833"/>
        <v>0</v>
      </c>
      <c r="AN1597" s="44">
        <f t="shared" si="834"/>
        <v>0</v>
      </c>
      <c r="AO1597" s="44">
        <f t="shared" si="835"/>
        <v>0</v>
      </c>
      <c r="AP1597" s="44">
        <f t="shared" si="836"/>
        <v>0</v>
      </c>
      <c r="AQ1597" s="44">
        <f t="shared" si="837"/>
        <v>0</v>
      </c>
      <c r="AR1597" s="44">
        <f t="shared" si="838"/>
        <v>0</v>
      </c>
      <c r="AS1597" s="44">
        <f t="shared" si="839"/>
        <v>0</v>
      </c>
      <c r="AT1597" s="44">
        <f t="shared" si="840"/>
        <v>0</v>
      </c>
      <c r="AU1597" s="44">
        <f t="shared" si="841"/>
        <v>0</v>
      </c>
      <c r="AV1597" s="44">
        <f>IF(M1597="ПП",РПП*AA1597*(U1597/1.5),IF(M1597="ВП",ВПр*AA1597*(U1597/1.5),IF(M1597="РПА",РПА*AA1597*(U1597/1.5),IF(M1597="КПА",кпа*AA1597*(U1597/1.5),0))))</f>
        <v>21</v>
      </c>
      <c r="AW1597" s="44">
        <f t="shared" si="842"/>
        <v>0</v>
      </c>
      <c r="AX1597" s="44">
        <f t="shared" si="843"/>
        <v>0</v>
      </c>
      <c r="AY1597" s="44">
        <f t="shared" si="844"/>
        <v>0</v>
      </c>
      <c r="AZ1597" s="44">
        <f t="shared" si="845"/>
        <v>0</v>
      </c>
      <c r="BA1597" s="44">
        <f t="shared" si="856"/>
        <v>0</v>
      </c>
      <c r="BB1597" s="44">
        <f t="shared" si="846"/>
        <v>0</v>
      </c>
      <c r="BC1597" s="44">
        <f t="shared" si="847"/>
        <v>0</v>
      </c>
      <c r="BD1597" s="44">
        <f t="shared" si="848"/>
        <v>0</v>
      </c>
      <c r="BE1597" s="45">
        <f t="shared" si="849"/>
        <v>21</v>
      </c>
      <c r="BF1597" s="46"/>
      <c r="BG1597" s="47">
        <f t="shared" si="850"/>
        <v>0</v>
      </c>
      <c r="BH1597" s="47">
        <f t="shared" si="851"/>
        <v>0</v>
      </c>
      <c r="BI1597" s="47">
        <f t="shared" si="852"/>
        <v>0</v>
      </c>
      <c r="BJ1597" s="48">
        <f t="shared" si="853"/>
        <v>0</v>
      </c>
      <c r="BK1597" s="48">
        <f t="shared" si="854"/>
        <v>0</v>
      </c>
      <c r="BL1597" s="48">
        <f t="shared" si="855"/>
        <v>21</v>
      </c>
    </row>
    <row r="1598" spans="1:64" s="2" customFormat="1" ht="30" customHeight="1">
      <c r="A1598" s="29" t="str">
        <f t="shared" si="826"/>
        <v>Д</v>
      </c>
      <c r="B1598" s="29" t="str">
        <f t="shared" si="827"/>
        <v>А</v>
      </c>
      <c r="C1598" s="66" t="s">
        <v>306</v>
      </c>
      <c r="D1598" s="31" t="str">
        <f t="shared" si="828"/>
        <v>'09.06.01</v>
      </c>
      <c r="E1598" s="32" t="str">
        <f t="shared" si="829"/>
        <v>Теоретические основы информатики</v>
      </c>
      <c r="F1598" s="33"/>
      <c r="G1598" s="33"/>
      <c r="H1598" s="34" t="s">
        <v>317</v>
      </c>
      <c r="I1598" s="34"/>
      <c r="J1598" s="35" t="s">
        <v>300</v>
      </c>
      <c r="K1598" s="36">
        <v>8</v>
      </c>
      <c r="L1598" s="36"/>
      <c r="M1598" s="37" t="s">
        <v>173</v>
      </c>
      <c r="N1598" s="36"/>
      <c r="O1598" s="36"/>
      <c r="P1598" s="36"/>
      <c r="Q1598" s="37"/>
      <c r="R1598" s="36"/>
      <c r="S1598" s="36"/>
      <c r="T1598" s="36"/>
      <c r="U1598" s="36">
        <v>21</v>
      </c>
      <c r="V1598" s="36"/>
      <c r="W1598" s="39" t="str">
        <f t="shared" si="830"/>
        <v>НИВад</v>
      </c>
      <c r="X1598" s="36" t="s">
        <v>160</v>
      </c>
      <c r="Y1598" s="36"/>
      <c r="Z1598" s="36"/>
      <c r="AA1598" s="60">
        <f t="shared" si="831"/>
        <v>1</v>
      </c>
      <c r="AB1598" s="36"/>
      <c r="AC1598" s="36">
        <v>1</v>
      </c>
      <c r="AD1598" s="40">
        <f t="shared" si="857"/>
        <v>1</v>
      </c>
      <c r="AE1598" s="41">
        <f t="shared" si="858"/>
        <v>1</v>
      </c>
      <c r="AF1598" s="41">
        <f t="shared" si="859"/>
        <v>1</v>
      </c>
      <c r="AG1598" s="42" t="s">
        <v>93</v>
      </c>
      <c r="AH1598" s="37" t="s">
        <v>81</v>
      </c>
      <c r="AI1598" s="37" t="s">
        <v>94</v>
      </c>
      <c r="AJ1598" s="61" t="s">
        <v>320</v>
      </c>
      <c r="AK1598" s="37"/>
      <c r="AL1598" s="44">
        <f t="shared" si="832"/>
        <v>0</v>
      </c>
      <c r="AM1598" s="44">
        <f t="shared" si="833"/>
        <v>0</v>
      </c>
      <c r="AN1598" s="44">
        <f t="shared" si="834"/>
        <v>0</v>
      </c>
      <c r="AO1598" s="44">
        <f t="shared" si="835"/>
        <v>0</v>
      </c>
      <c r="AP1598" s="44">
        <f t="shared" si="836"/>
        <v>0</v>
      </c>
      <c r="AQ1598" s="44">
        <f t="shared" si="837"/>
        <v>0</v>
      </c>
      <c r="AR1598" s="44">
        <f t="shared" si="838"/>
        <v>0</v>
      </c>
      <c r="AS1598" s="44">
        <f t="shared" si="839"/>
        <v>0</v>
      </c>
      <c r="AT1598" s="44">
        <f t="shared" si="840"/>
        <v>0</v>
      </c>
      <c r="AU1598" s="44">
        <f t="shared" si="841"/>
        <v>0</v>
      </c>
      <c r="AV1598" s="44">
        <f>IF(M1598="ПП",РПП*AA1598*(U1598/1.5),IF(M1598="ВП",ВПр*AA1598*(U1598/1.5),IF(M1598="РПА",РПА*AA1598*(U1598/1.5),IF(M1598="КПА",кпа*AA1598*(U1598/1.5),0))))</f>
        <v>21</v>
      </c>
      <c r="AW1598" s="44">
        <f t="shared" si="842"/>
        <v>0</v>
      </c>
      <c r="AX1598" s="44">
        <f t="shared" si="843"/>
        <v>0</v>
      </c>
      <c r="AY1598" s="44">
        <f t="shared" si="844"/>
        <v>0</v>
      </c>
      <c r="AZ1598" s="44">
        <f t="shared" si="845"/>
        <v>0</v>
      </c>
      <c r="BA1598" s="44">
        <f t="shared" si="856"/>
        <v>0</v>
      </c>
      <c r="BB1598" s="44">
        <f t="shared" si="846"/>
        <v>0</v>
      </c>
      <c r="BC1598" s="44">
        <f t="shared" si="847"/>
        <v>0</v>
      </c>
      <c r="BD1598" s="44">
        <f t="shared" si="848"/>
        <v>0</v>
      </c>
      <c r="BE1598" s="45">
        <f t="shared" si="849"/>
        <v>21</v>
      </c>
      <c r="BF1598" s="46"/>
      <c r="BG1598" s="47">
        <f t="shared" si="850"/>
        <v>0</v>
      </c>
      <c r="BH1598" s="47">
        <f t="shared" si="851"/>
        <v>0</v>
      </c>
      <c r="BI1598" s="47">
        <f t="shared" si="852"/>
        <v>0</v>
      </c>
      <c r="BJ1598" s="48">
        <f t="shared" si="853"/>
        <v>0</v>
      </c>
      <c r="BK1598" s="48">
        <f t="shared" si="854"/>
        <v>0</v>
      </c>
      <c r="BL1598" s="48">
        <f t="shared" si="855"/>
        <v>21</v>
      </c>
    </row>
    <row r="1599" spans="1:64" s="2" customFormat="1" ht="30" customHeight="1">
      <c r="A1599" s="29" t="str">
        <f t="shared" si="826"/>
        <v>Д</v>
      </c>
      <c r="B1599" s="29" t="str">
        <f t="shared" si="827"/>
        <v>А</v>
      </c>
      <c r="C1599" s="66" t="s">
        <v>306</v>
      </c>
      <c r="D1599" s="31" t="str">
        <f t="shared" si="828"/>
        <v>'09.06.01</v>
      </c>
      <c r="E1599" s="32" t="str">
        <f t="shared" si="829"/>
        <v>Теоретические основы информатики</v>
      </c>
      <c r="F1599" s="33"/>
      <c r="G1599" s="33"/>
      <c r="H1599" s="34" t="s">
        <v>317</v>
      </c>
      <c r="I1599" s="34"/>
      <c r="J1599" s="35" t="s">
        <v>300</v>
      </c>
      <c r="K1599" s="36">
        <v>8</v>
      </c>
      <c r="L1599" s="36"/>
      <c r="M1599" s="37" t="s">
        <v>173</v>
      </c>
      <c r="N1599" s="36"/>
      <c r="O1599" s="36"/>
      <c r="P1599" s="36"/>
      <c r="Q1599" s="37"/>
      <c r="R1599" s="36"/>
      <c r="S1599" s="36"/>
      <c r="T1599" s="36"/>
      <c r="U1599" s="36">
        <v>21</v>
      </c>
      <c r="V1599" s="36"/>
      <c r="W1599" s="39" t="str">
        <f t="shared" si="830"/>
        <v>НИВад</v>
      </c>
      <c r="X1599" s="36" t="s">
        <v>160</v>
      </c>
      <c r="Y1599" s="36"/>
      <c r="Z1599" s="36"/>
      <c r="AA1599" s="60">
        <f t="shared" si="831"/>
        <v>2</v>
      </c>
      <c r="AB1599" s="36"/>
      <c r="AC1599" s="36">
        <v>2</v>
      </c>
      <c r="AD1599" s="40">
        <f t="shared" si="857"/>
        <v>1</v>
      </c>
      <c r="AE1599" s="41">
        <f t="shared" si="858"/>
        <v>1</v>
      </c>
      <c r="AF1599" s="41">
        <f t="shared" si="859"/>
        <v>2</v>
      </c>
      <c r="AG1599" s="42" t="s">
        <v>93</v>
      </c>
      <c r="AH1599" s="37" t="s">
        <v>81</v>
      </c>
      <c r="AI1599" s="37" t="s">
        <v>82</v>
      </c>
      <c r="AJ1599" s="61" t="s">
        <v>325</v>
      </c>
      <c r="AK1599" s="37"/>
      <c r="AL1599" s="44">
        <f t="shared" si="832"/>
        <v>0</v>
      </c>
      <c r="AM1599" s="44">
        <f t="shared" si="833"/>
        <v>0</v>
      </c>
      <c r="AN1599" s="44">
        <f t="shared" si="834"/>
        <v>0</v>
      </c>
      <c r="AO1599" s="44">
        <f t="shared" si="835"/>
        <v>0</v>
      </c>
      <c r="AP1599" s="44">
        <f t="shared" si="836"/>
        <v>0</v>
      </c>
      <c r="AQ1599" s="44">
        <f t="shared" si="837"/>
        <v>0</v>
      </c>
      <c r="AR1599" s="44">
        <f t="shared" si="838"/>
        <v>0</v>
      </c>
      <c r="AS1599" s="44">
        <f t="shared" si="839"/>
        <v>0</v>
      </c>
      <c r="AT1599" s="44">
        <f t="shared" si="840"/>
        <v>0</v>
      </c>
      <c r="AU1599" s="44">
        <f t="shared" si="841"/>
        <v>0</v>
      </c>
      <c r="AV1599" s="44">
        <f>IF(M1599="ПП",РПП*AA1599*(U1599/1.5),IF(M1599="ВП",ВПр*AA1599*(U1599/1.5),IF(M1599="РПА",РПА*AA1599*(U1599/1.5),IF(M1599="КПА",кпа*AA1599*(U1599/1.5),0))))</f>
        <v>42</v>
      </c>
      <c r="AW1599" s="44">
        <f t="shared" si="842"/>
        <v>0</v>
      </c>
      <c r="AX1599" s="44">
        <f t="shared" si="843"/>
        <v>0</v>
      </c>
      <c r="AY1599" s="44">
        <f t="shared" si="844"/>
        <v>0</v>
      </c>
      <c r="AZ1599" s="44">
        <f t="shared" si="845"/>
        <v>0</v>
      </c>
      <c r="BA1599" s="44">
        <f t="shared" si="856"/>
        <v>0</v>
      </c>
      <c r="BB1599" s="44">
        <f t="shared" si="846"/>
        <v>0</v>
      </c>
      <c r="BC1599" s="44">
        <f t="shared" si="847"/>
        <v>0</v>
      </c>
      <c r="BD1599" s="44">
        <f t="shared" si="848"/>
        <v>0</v>
      </c>
      <c r="BE1599" s="45">
        <f t="shared" si="849"/>
        <v>42</v>
      </c>
      <c r="BF1599" s="46"/>
      <c r="BG1599" s="47">
        <f t="shared" si="850"/>
        <v>0</v>
      </c>
      <c r="BH1599" s="47">
        <f t="shared" si="851"/>
        <v>0</v>
      </c>
      <c r="BI1599" s="47">
        <f t="shared" si="852"/>
        <v>0</v>
      </c>
      <c r="BJ1599" s="48">
        <f t="shared" si="853"/>
        <v>0</v>
      </c>
      <c r="BK1599" s="48">
        <f t="shared" si="854"/>
        <v>0</v>
      </c>
      <c r="BL1599" s="48">
        <f t="shared" si="855"/>
        <v>42</v>
      </c>
    </row>
    <row r="1600" spans="1:64" s="2" customFormat="1" ht="30" customHeight="1">
      <c r="A1600" s="29" t="str">
        <f t="shared" si="826"/>
        <v>Д</v>
      </c>
      <c r="B1600" s="29" t="str">
        <f t="shared" si="827"/>
        <v>А</v>
      </c>
      <c r="C1600" s="66" t="s">
        <v>306</v>
      </c>
      <c r="D1600" s="31" t="str">
        <f t="shared" si="828"/>
        <v>'09.06.01</v>
      </c>
      <c r="E1600" s="32" t="str">
        <f t="shared" si="829"/>
        <v>Теоретические основы информатики</v>
      </c>
      <c r="F1600" s="33"/>
      <c r="G1600" s="33"/>
      <c r="H1600" s="34" t="s">
        <v>317</v>
      </c>
      <c r="I1600" s="34"/>
      <c r="J1600" s="35" t="s">
        <v>300</v>
      </c>
      <c r="K1600" s="36">
        <v>8</v>
      </c>
      <c r="L1600" s="36"/>
      <c r="M1600" s="37" t="s">
        <v>173</v>
      </c>
      <c r="N1600" s="36"/>
      <c r="O1600" s="36"/>
      <c r="P1600" s="36"/>
      <c r="Q1600" s="37"/>
      <c r="R1600" s="36"/>
      <c r="S1600" s="36"/>
      <c r="T1600" s="36"/>
      <c r="U1600" s="36">
        <v>21</v>
      </c>
      <c r="V1600" s="36"/>
      <c r="W1600" s="39" t="str">
        <f t="shared" si="830"/>
        <v>НИВад</v>
      </c>
      <c r="X1600" s="36" t="s">
        <v>160</v>
      </c>
      <c r="Y1600" s="36"/>
      <c r="Z1600" s="36"/>
      <c r="AA1600" s="60">
        <f t="shared" si="831"/>
        <v>1</v>
      </c>
      <c r="AB1600" s="36">
        <v>1</v>
      </c>
      <c r="AC1600" s="36"/>
      <c r="AD1600" s="40">
        <f t="shared" si="857"/>
        <v>1</v>
      </c>
      <c r="AE1600" s="41">
        <f t="shared" si="858"/>
        <v>1</v>
      </c>
      <c r="AF1600" s="41">
        <f t="shared" si="859"/>
        <v>1</v>
      </c>
      <c r="AG1600" s="42" t="s">
        <v>93</v>
      </c>
      <c r="AH1600" s="37" t="s">
        <v>81</v>
      </c>
      <c r="AI1600" s="37" t="s">
        <v>82</v>
      </c>
      <c r="AJ1600" s="61" t="s">
        <v>335</v>
      </c>
      <c r="AK1600" s="37"/>
      <c r="AL1600" s="44">
        <f t="shared" si="832"/>
        <v>0</v>
      </c>
      <c r="AM1600" s="44">
        <f t="shared" si="833"/>
        <v>0</v>
      </c>
      <c r="AN1600" s="44">
        <f t="shared" si="834"/>
        <v>0</v>
      </c>
      <c r="AO1600" s="44">
        <f t="shared" si="835"/>
        <v>0</v>
      </c>
      <c r="AP1600" s="44">
        <f t="shared" si="836"/>
        <v>0</v>
      </c>
      <c r="AQ1600" s="44">
        <f t="shared" si="837"/>
        <v>0</v>
      </c>
      <c r="AR1600" s="44">
        <f t="shared" si="838"/>
        <v>0</v>
      </c>
      <c r="AS1600" s="44">
        <f t="shared" si="839"/>
        <v>0</v>
      </c>
      <c r="AT1600" s="44">
        <f t="shared" si="840"/>
        <v>0</v>
      </c>
      <c r="AU1600" s="44">
        <f t="shared" si="841"/>
        <v>0</v>
      </c>
      <c r="AV1600" s="44">
        <f>IF(M1600="ПП",РПП*AA1600*(U1600/1.5),IF(M1600="ВП",ВПр*AA1600*(U1600/1.5),IF(M1600="РПА",РПА*AA1600*(U1600/1.5),IF(M1600="КПА",кпа*AA1600*(U1600/1.5),0))))</f>
        <v>21</v>
      </c>
      <c r="AW1600" s="44">
        <f t="shared" si="842"/>
        <v>0</v>
      </c>
      <c r="AX1600" s="44">
        <f t="shared" si="843"/>
        <v>0</v>
      </c>
      <c r="AY1600" s="44">
        <f t="shared" si="844"/>
        <v>0</v>
      </c>
      <c r="AZ1600" s="44">
        <f t="shared" si="845"/>
        <v>0</v>
      </c>
      <c r="BA1600" s="44">
        <f t="shared" si="856"/>
        <v>0</v>
      </c>
      <c r="BB1600" s="44">
        <f t="shared" si="846"/>
        <v>0</v>
      </c>
      <c r="BC1600" s="44">
        <f t="shared" si="847"/>
        <v>0</v>
      </c>
      <c r="BD1600" s="44">
        <f t="shared" si="848"/>
        <v>0</v>
      </c>
      <c r="BE1600" s="45">
        <f t="shared" si="849"/>
        <v>21</v>
      </c>
      <c r="BF1600" s="46"/>
      <c r="BG1600" s="47">
        <f t="shared" si="850"/>
        <v>0</v>
      </c>
      <c r="BH1600" s="47">
        <f t="shared" si="851"/>
        <v>0</v>
      </c>
      <c r="BI1600" s="47">
        <f t="shared" si="852"/>
        <v>0</v>
      </c>
      <c r="BJ1600" s="48">
        <f t="shared" si="853"/>
        <v>0</v>
      </c>
      <c r="BK1600" s="48">
        <f t="shared" si="854"/>
        <v>0</v>
      </c>
      <c r="BL1600" s="48">
        <f t="shared" si="855"/>
        <v>21</v>
      </c>
    </row>
    <row r="1601" spans="1:64" s="2" customFormat="1" ht="30" customHeight="1">
      <c r="A1601" s="29" t="str">
        <f t="shared" si="826"/>
        <v>Д</v>
      </c>
      <c r="B1601" s="29" t="str">
        <f t="shared" si="827"/>
        <v>А</v>
      </c>
      <c r="C1601" s="66" t="s">
        <v>306</v>
      </c>
      <c r="D1601" s="31" t="str">
        <f t="shared" si="828"/>
        <v>'09.06.01</v>
      </c>
      <c r="E1601" s="32" t="str">
        <f t="shared" si="829"/>
        <v>Теоретические основы информатики</v>
      </c>
      <c r="F1601" s="33"/>
      <c r="G1601" s="33"/>
      <c r="H1601" s="34" t="s">
        <v>317</v>
      </c>
      <c r="I1601" s="34"/>
      <c r="J1601" s="35" t="s">
        <v>298</v>
      </c>
      <c r="K1601" s="36">
        <v>5</v>
      </c>
      <c r="L1601" s="36"/>
      <c r="M1601" s="37" t="s">
        <v>299</v>
      </c>
      <c r="N1601" s="36"/>
      <c r="O1601" s="36"/>
      <c r="P1601" s="36"/>
      <c r="Q1601" s="37"/>
      <c r="R1601" s="36"/>
      <c r="S1601" s="36"/>
      <c r="T1601" s="36"/>
      <c r="U1601" s="36"/>
      <c r="V1601" s="36">
        <v>26</v>
      </c>
      <c r="W1601" s="39" t="str">
        <f t="shared" si="830"/>
        <v>НИВад</v>
      </c>
      <c r="X1601" s="36" t="s">
        <v>86</v>
      </c>
      <c r="Y1601" s="36"/>
      <c r="Z1601" s="36"/>
      <c r="AA1601" s="60">
        <f t="shared" si="831"/>
        <v>1</v>
      </c>
      <c r="AB1601" s="36"/>
      <c r="AC1601" s="36">
        <v>1</v>
      </c>
      <c r="AD1601" s="40">
        <f t="shared" si="857"/>
        <v>1</v>
      </c>
      <c r="AE1601" s="41">
        <f t="shared" si="858"/>
        <v>1</v>
      </c>
      <c r="AF1601" s="41">
        <f t="shared" si="859"/>
        <v>1</v>
      </c>
      <c r="AG1601" s="42" t="s">
        <v>93</v>
      </c>
      <c r="AH1601" s="37" t="s">
        <v>81</v>
      </c>
      <c r="AI1601" s="37" t="s">
        <v>82</v>
      </c>
      <c r="AJ1601" s="61" t="s">
        <v>325</v>
      </c>
      <c r="AK1601" s="37"/>
      <c r="AL1601" s="44">
        <f t="shared" si="832"/>
        <v>0</v>
      </c>
      <c r="AM1601" s="44">
        <f t="shared" si="833"/>
        <v>0</v>
      </c>
      <c r="AN1601" s="44">
        <f t="shared" si="834"/>
        <v>0</v>
      </c>
      <c r="AO1601" s="44">
        <f t="shared" si="835"/>
        <v>0</v>
      </c>
      <c r="AP1601" s="44">
        <f t="shared" si="836"/>
        <v>0</v>
      </c>
      <c r="AQ1601" s="44">
        <f t="shared" si="837"/>
        <v>0</v>
      </c>
      <c r="AR1601" s="44">
        <f t="shared" si="838"/>
        <v>0</v>
      </c>
      <c r="AS1601" s="44">
        <f t="shared" si="839"/>
        <v>0</v>
      </c>
      <c r="AT1601" s="44">
        <f t="shared" si="840"/>
        <v>0</v>
      </c>
      <c r="AU1601" s="44">
        <f t="shared" si="841"/>
        <v>0</v>
      </c>
      <c r="AV1601" s="44">
        <f>IF(M1601="ПП",РПП*AA1601*(U1601/1.5),IF(M1601="ВП",ВПр*AA1601*(U1601/1.5),IF(M1601="РПА",РПА*AA1601*(U1601/1.5),IF(M1601="КПА",кпа*AA1601*(U1601/1.5),0))))</f>
        <v>0</v>
      </c>
      <c r="AW1601" s="44">
        <f t="shared" si="842"/>
        <v>13</v>
      </c>
      <c r="AX1601" s="44">
        <f t="shared" si="843"/>
        <v>0</v>
      </c>
      <c r="AY1601" s="44">
        <f t="shared" si="844"/>
        <v>0</v>
      </c>
      <c r="AZ1601" s="44">
        <f t="shared" si="845"/>
        <v>0</v>
      </c>
      <c r="BA1601" s="44">
        <f t="shared" si="856"/>
        <v>0</v>
      </c>
      <c r="BB1601" s="44">
        <f t="shared" si="846"/>
        <v>0</v>
      </c>
      <c r="BC1601" s="44">
        <f t="shared" si="847"/>
        <v>0</v>
      </c>
      <c r="BD1601" s="44">
        <f t="shared" si="848"/>
        <v>0</v>
      </c>
      <c r="BE1601" s="45">
        <f t="shared" si="849"/>
        <v>13</v>
      </c>
      <c r="BF1601" s="46"/>
      <c r="BG1601" s="47">
        <f t="shared" si="850"/>
        <v>0</v>
      </c>
      <c r="BH1601" s="47">
        <f t="shared" si="851"/>
        <v>0</v>
      </c>
      <c r="BI1601" s="47">
        <f t="shared" si="852"/>
        <v>13</v>
      </c>
      <c r="BJ1601" s="48">
        <f t="shared" si="853"/>
        <v>0</v>
      </c>
      <c r="BK1601" s="48">
        <f t="shared" si="854"/>
        <v>0</v>
      </c>
      <c r="BL1601" s="48">
        <f t="shared" si="855"/>
        <v>0</v>
      </c>
    </row>
    <row r="1602" spans="1:64" s="2" customFormat="1" ht="30" customHeight="1">
      <c r="A1602" s="29" t="str">
        <f t="shared" si="826"/>
        <v>Д</v>
      </c>
      <c r="B1602" s="29" t="str">
        <f t="shared" si="827"/>
        <v>А</v>
      </c>
      <c r="C1602" s="66" t="s">
        <v>306</v>
      </c>
      <c r="D1602" s="31" t="str">
        <f t="shared" si="828"/>
        <v>'09.06.01</v>
      </c>
      <c r="E1602" s="32" t="str">
        <f t="shared" si="829"/>
        <v>Теоретические основы информатики</v>
      </c>
      <c r="F1602" s="33"/>
      <c r="G1602" s="33"/>
      <c r="H1602" s="34" t="s">
        <v>317</v>
      </c>
      <c r="I1602" s="34"/>
      <c r="J1602" s="35" t="s">
        <v>298</v>
      </c>
      <c r="K1602" s="36">
        <v>6</v>
      </c>
      <c r="L1602" s="36"/>
      <c r="M1602" s="37" t="s">
        <v>299</v>
      </c>
      <c r="N1602" s="36"/>
      <c r="O1602" s="36"/>
      <c r="P1602" s="36"/>
      <c r="Q1602" s="37"/>
      <c r="R1602" s="36"/>
      <c r="S1602" s="36"/>
      <c r="T1602" s="36"/>
      <c r="U1602" s="36"/>
      <c r="V1602" s="36">
        <v>26</v>
      </c>
      <c r="W1602" s="39" t="str">
        <f t="shared" si="830"/>
        <v>НИВад</v>
      </c>
      <c r="X1602" s="36" t="s">
        <v>86</v>
      </c>
      <c r="Y1602" s="36"/>
      <c r="Z1602" s="36"/>
      <c r="AA1602" s="60">
        <f t="shared" si="831"/>
        <v>1</v>
      </c>
      <c r="AB1602" s="36"/>
      <c r="AC1602" s="36">
        <v>1</v>
      </c>
      <c r="AD1602" s="40">
        <f t="shared" si="857"/>
        <v>1</v>
      </c>
      <c r="AE1602" s="41">
        <f t="shared" si="858"/>
        <v>1</v>
      </c>
      <c r="AF1602" s="41">
        <f t="shared" si="859"/>
        <v>1</v>
      </c>
      <c r="AG1602" s="42" t="s">
        <v>93</v>
      </c>
      <c r="AH1602" s="37" t="s">
        <v>81</v>
      </c>
      <c r="AI1602" s="37" t="s">
        <v>82</v>
      </c>
      <c r="AJ1602" s="61" t="s">
        <v>325</v>
      </c>
      <c r="AK1602" s="37"/>
      <c r="AL1602" s="44">
        <f t="shared" si="832"/>
        <v>0</v>
      </c>
      <c r="AM1602" s="44">
        <f t="shared" si="833"/>
        <v>0</v>
      </c>
      <c r="AN1602" s="44">
        <f t="shared" si="834"/>
        <v>0</v>
      </c>
      <c r="AO1602" s="44">
        <f t="shared" si="835"/>
        <v>0</v>
      </c>
      <c r="AP1602" s="44">
        <f t="shared" si="836"/>
        <v>0</v>
      </c>
      <c r="AQ1602" s="44">
        <f t="shared" si="837"/>
        <v>0</v>
      </c>
      <c r="AR1602" s="44">
        <f t="shared" si="838"/>
        <v>0</v>
      </c>
      <c r="AS1602" s="44">
        <f t="shared" si="839"/>
        <v>0</v>
      </c>
      <c r="AT1602" s="44">
        <f t="shared" si="840"/>
        <v>0</v>
      </c>
      <c r="AU1602" s="44">
        <f t="shared" si="841"/>
        <v>0</v>
      </c>
      <c r="AV1602" s="44">
        <f>IF(M1602="ПП",РПП*AA1602*(U1602/1.5),IF(M1602="ВП",ВПр*AA1602*(U1602/1.5),IF(M1602="РПА",РПА*AA1602*(U1602/1.5),IF(M1602="КПА",кпа*AA1602*(U1602/1.5),0))))</f>
        <v>0</v>
      </c>
      <c r="AW1602" s="44">
        <f t="shared" si="842"/>
        <v>13</v>
      </c>
      <c r="AX1602" s="44">
        <f t="shared" si="843"/>
        <v>0</v>
      </c>
      <c r="AY1602" s="44">
        <f t="shared" si="844"/>
        <v>0</v>
      </c>
      <c r="AZ1602" s="44">
        <f t="shared" si="845"/>
        <v>0</v>
      </c>
      <c r="BA1602" s="44">
        <f t="shared" si="856"/>
        <v>0</v>
      </c>
      <c r="BB1602" s="44">
        <f t="shared" si="846"/>
        <v>0</v>
      </c>
      <c r="BC1602" s="44">
        <f t="shared" si="847"/>
        <v>0</v>
      </c>
      <c r="BD1602" s="44">
        <f t="shared" si="848"/>
        <v>0</v>
      </c>
      <c r="BE1602" s="45">
        <f t="shared" si="849"/>
        <v>13</v>
      </c>
      <c r="BF1602" s="46"/>
      <c r="BG1602" s="47">
        <f t="shared" si="850"/>
        <v>0</v>
      </c>
      <c r="BH1602" s="47">
        <f t="shared" si="851"/>
        <v>0</v>
      </c>
      <c r="BI1602" s="47">
        <f t="shared" si="852"/>
        <v>0</v>
      </c>
      <c r="BJ1602" s="48">
        <f t="shared" si="853"/>
        <v>0</v>
      </c>
      <c r="BK1602" s="48">
        <f t="shared" si="854"/>
        <v>0</v>
      </c>
      <c r="BL1602" s="48">
        <f t="shared" si="855"/>
        <v>13</v>
      </c>
    </row>
    <row r="1603" spans="1:64" s="2" customFormat="1" ht="30" customHeight="1">
      <c r="A1603" s="29" t="str">
        <f t="shared" si="826"/>
        <v>Д</v>
      </c>
      <c r="B1603" s="29" t="str">
        <f t="shared" si="827"/>
        <v>А</v>
      </c>
      <c r="C1603" s="66" t="s">
        <v>306</v>
      </c>
      <c r="D1603" s="31" t="str">
        <f t="shared" si="828"/>
        <v>'09.06.01</v>
      </c>
      <c r="E1603" s="32" t="str">
        <f t="shared" si="829"/>
        <v>Теоретические основы информатики</v>
      </c>
      <c r="F1603" s="33"/>
      <c r="G1603" s="33"/>
      <c r="H1603" s="34" t="s">
        <v>317</v>
      </c>
      <c r="I1603" s="34"/>
      <c r="J1603" s="35" t="s">
        <v>298</v>
      </c>
      <c r="K1603" s="36">
        <v>7</v>
      </c>
      <c r="L1603" s="36"/>
      <c r="M1603" s="37" t="s">
        <v>299</v>
      </c>
      <c r="N1603" s="36"/>
      <c r="O1603" s="36"/>
      <c r="P1603" s="36"/>
      <c r="Q1603" s="37"/>
      <c r="R1603" s="36"/>
      <c r="S1603" s="36"/>
      <c r="T1603" s="36"/>
      <c r="U1603" s="36"/>
      <c r="V1603" s="36">
        <v>26</v>
      </c>
      <c r="W1603" s="39" t="str">
        <f t="shared" si="830"/>
        <v>НИВад</v>
      </c>
      <c r="X1603" s="36" t="s">
        <v>160</v>
      </c>
      <c r="Y1603" s="36"/>
      <c r="Z1603" s="36"/>
      <c r="AA1603" s="60">
        <f t="shared" si="831"/>
        <v>1</v>
      </c>
      <c r="AB1603" s="36"/>
      <c r="AC1603" s="36">
        <v>1</v>
      </c>
      <c r="AD1603" s="40">
        <f t="shared" si="857"/>
        <v>1</v>
      </c>
      <c r="AE1603" s="41">
        <f t="shared" si="858"/>
        <v>1</v>
      </c>
      <c r="AF1603" s="41">
        <f t="shared" si="859"/>
        <v>1</v>
      </c>
      <c r="AG1603" s="42" t="s">
        <v>93</v>
      </c>
      <c r="AH1603" s="37" t="s">
        <v>111</v>
      </c>
      <c r="AI1603" s="37" t="s">
        <v>82</v>
      </c>
      <c r="AJ1603" s="61" t="s">
        <v>407</v>
      </c>
      <c r="AK1603" s="37"/>
      <c r="AL1603" s="44">
        <f t="shared" si="832"/>
        <v>0</v>
      </c>
      <c r="AM1603" s="44">
        <f t="shared" si="833"/>
        <v>0</v>
      </c>
      <c r="AN1603" s="44">
        <f t="shared" si="834"/>
        <v>0</v>
      </c>
      <c r="AO1603" s="44">
        <f t="shared" si="835"/>
        <v>0</v>
      </c>
      <c r="AP1603" s="44">
        <f t="shared" si="836"/>
        <v>0</v>
      </c>
      <c r="AQ1603" s="44">
        <f t="shared" si="837"/>
        <v>0</v>
      </c>
      <c r="AR1603" s="44">
        <f t="shared" si="838"/>
        <v>0</v>
      </c>
      <c r="AS1603" s="44">
        <f t="shared" si="839"/>
        <v>0</v>
      </c>
      <c r="AT1603" s="44">
        <f t="shared" si="840"/>
        <v>0</v>
      </c>
      <c r="AU1603" s="44">
        <f t="shared" si="841"/>
        <v>0</v>
      </c>
      <c r="AV1603" s="44">
        <f>IF(M1603="ПП",РПП*AA1603*(U1603/1.5),IF(M1603="ВП",ВПр*AA1603*(U1603/1.5),IF(M1603="РПА",РПА*AA1603*(U1603/1.5),IF(M1603="КПА",кпа*AA1603*(U1603/1.5),0))))</f>
        <v>0</v>
      </c>
      <c r="AW1603" s="44">
        <f t="shared" si="842"/>
        <v>13</v>
      </c>
      <c r="AX1603" s="44">
        <f t="shared" si="843"/>
        <v>0</v>
      </c>
      <c r="AY1603" s="44">
        <f t="shared" si="844"/>
        <v>0</v>
      </c>
      <c r="AZ1603" s="44">
        <f t="shared" si="845"/>
        <v>0</v>
      </c>
      <c r="BA1603" s="44">
        <f t="shared" si="856"/>
        <v>0</v>
      </c>
      <c r="BB1603" s="44">
        <f t="shared" si="846"/>
        <v>0</v>
      </c>
      <c r="BC1603" s="44">
        <f t="shared" si="847"/>
        <v>0</v>
      </c>
      <c r="BD1603" s="44">
        <f t="shared" si="848"/>
        <v>0</v>
      </c>
      <c r="BE1603" s="45">
        <f t="shared" si="849"/>
        <v>13</v>
      </c>
      <c r="BF1603" s="46"/>
      <c r="BG1603" s="47">
        <f t="shared" si="850"/>
        <v>0</v>
      </c>
      <c r="BH1603" s="47">
        <f t="shared" si="851"/>
        <v>0</v>
      </c>
      <c r="BI1603" s="47">
        <f t="shared" si="852"/>
        <v>13</v>
      </c>
      <c r="BJ1603" s="48">
        <f t="shared" si="853"/>
        <v>0</v>
      </c>
      <c r="BK1603" s="48">
        <f t="shared" si="854"/>
        <v>0</v>
      </c>
      <c r="BL1603" s="48">
        <f t="shared" si="855"/>
        <v>0</v>
      </c>
    </row>
    <row r="1604" spans="1:64" s="2" customFormat="1" ht="30" customHeight="1">
      <c r="A1604" s="29" t="str">
        <f t="shared" si="826"/>
        <v>Д</v>
      </c>
      <c r="B1604" s="29" t="str">
        <f t="shared" si="827"/>
        <v>А</v>
      </c>
      <c r="C1604" s="66" t="s">
        <v>306</v>
      </c>
      <c r="D1604" s="31" t="str">
        <f t="shared" si="828"/>
        <v>'09.06.01</v>
      </c>
      <c r="E1604" s="32" t="str">
        <f t="shared" si="829"/>
        <v>Теоретические основы информатики</v>
      </c>
      <c r="F1604" s="33"/>
      <c r="G1604" s="33"/>
      <c r="H1604" s="34" t="s">
        <v>317</v>
      </c>
      <c r="I1604" s="34"/>
      <c r="J1604" s="35" t="s">
        <v>298</v>
      </c>
      <c r="K1604" s="36">
        <v>7</v>
      </c>
      <c r="L1604" s="36"/>
      <c r="M1604" s="37" t="s">
        <v>299</v>
      </c>
      <c r="N1604" s="36"/>
      <c r="O1604" s="36"/>
      <c r="P1604" s="36"/>
      <c r="Q1604" s="37"/>
      <c r="R1604" s="36"/>
      <c r="S1604" s="36"/>
      <c r="T1604" s="36"/>
      <c r="U1604" s="36"/>
      <c r="V1604" s="36">
        <v>26</v>
      </c>
      <c r="W1604" s="39" t="str">
        <f t="shared" si="830"/>
        <v>НИВад</v>
      </c>
      <c r="X1604" s="36" t="s">
        <v>160</v>
      </c>
      <c r="Y1604" s="36"/>
      <c r="Z1604" s="36"/>
      <c r="AA1604" s="60">
        <f t="shared" si="831"/>
        <v>1</v>
      </c>
      <c r="AB1604" s="36"/>
      <c r="AC1604" s="36">
        <v>1</v>
      </c>
      <c r="AD1604" s="40">
        <f t="shared" si="857"/>
        <v>1</v>
      </c>
      <c r="AE1604" s="41">
        <f t="shared" si="858"/>
        <v>1</v>
      </c>
      <c r="AF1604" s="41">
        <f t="shared" si="859"/>
        <v>1</v>
      </c>
      <c r="AG1604" s="42" t="s">
        <v>93</v>
      </c>
      <c r="AH1604" s="37" t="s">
        <v>81</v>
      </c>
      <c r="AI1604" s="37" t="s">
        <v>94</v>
      </c>
      <c r="AJ1604" s="61" t="s">
        <v>320</v>
      </c>
      <c r="AK1604" s="37"/>
      <c r="AL1604" s="44">
        <f t="shared" si="832"/>
        <v>0</v>
      </c>
      <c r="AM1604" s="44">
        <f t="shared" si="833"/>
        <v>0</v>
      </c>
      <c r="AN1604" s="44">
        <f t="shared" si="834"/>
        <v>0</v>
      </c>
      <c r="AO1604" s="44">
        <f t="shared" si="835"/>
        <v>0</v>
      </c>
      <c r="AP1604" s="44">
        <f t="shared" si="836"/>
        <v>0</v>
      </c>
      <c r="AQ1604" s="44">
        <f t="shared" si="837"/>
        <v>0</v>
      </c>
      <c r="AR1604" s="44">
        <f t="shared" si="838"/>
        <v>0</v>
      </c>
      <c r="AS1604" s="44">
        <f t="shared" si="839"/>
        <v>0</v>
      </c>
      <c r="AT1604" s="44">
        <f t="shared" si="840"/>
        <v>0</v>
      </c>
      <c r="AU1604" s="44">
        <f t="shared" si="841"/>
        <v>0</v>
      </c>
      <c r="AV1604" s="44">
        <f>IF(M1604="ПП",РПП*AA1604*(U1604/1.5),IF(M1604="ВП",ВПр*AA1604*(U1604/1.5),IF(M1604="РПА",РПА*AA1604*(U1604/1.5),IF(M1604="КПА",кпа*AA1604*(U1604/1.5),0))))</f>
        <v>0</v>
      </c>
      <c r="AW1604" s="44">
        <f t="shared" si="842"/>
        <v>13</v>
      </c>
      <c r="AX1604" s="44">
        <f t="shared" si="843"/>
        <v>0</v>
      </c>
      <c r="AY1604" s="44">
        <f t="shared" si="844"/>
        <v>0</v>
      </c>
      <c r="AZ1604" s="44">
        <f t="shared" si="845"/>
        <v>0</v>
      </c>
      <c r="BA1604" s="44">
        <f t="shared" si="856"/>
        <v>0</v>
      </c>
      <c r="BB1604" s="44">
        <f t="shared" si="846"/>
        <v>0</v>
      </c>
      <c r="BC1604" s="44">
        <f t="shared" si="847"/>
        <v>0</v>
      </c>
      <c r="BD1604" s="44">
        <f t="shared" si="848"/>
        <v>0</v>
      </c>
      <c r="BE1604" s="45">
        <f t="shared" si="849"/>
        <v>13</v>
      </c>
      <c r="BF1604" s="46"/>
      <c r="BG1604" s="47">
        <f t="shared" si="850"/>
        <v>0</v>
      </c>
      <c r="BH1604" s="47">
        <f t="shared" si="851"/>
        <v>0</v>
      </c>
      <c r="BI1604" s="47">
        <f t="shared" si="852"/>
        <v>13</v>
      </c>
      <c r="BJ1604" s="48">
        <f t="shared" si="853"/>
        <v>0</v>
      </c>
      <c r="BK1604" s="48">
        <f t="shared" si="854"/>
        <v>0</v>
      </c>
      <c r="BL1604" s="48">
        <f t="shared" si="855"/>
        <v>0</v>
      </c>
    </row>
    <row r="1605" spans="1:64" s="2" customFormat="1" ht="30" customHeight="1">
      <c r="A1605" s="29" t="str">
        <f t="shared" si="826"/>
        <v>Д</v>
      </c>
      <c r="B1605" s="29" t="str">
        <f t="shared" si="827"/>
        <v>А</v>
      </c>
      <c r="C1605" s="66" t="s">
        <v>306</v>
      </c>
      <c r="D1605" s="31" t="str">
        <f t="shared" si="828"/>
        <v>'09.06.01</v>
      </c>
      <c r="E1605" s="32" t="str">
        <f t="shared" si="829"/>
        <v>Теоретические основы информатики</v>
      </c>
      <c r="F1605" s="33"/>
      <c r="G1605" s="33"/>
      <c r="H1605" s="34" t="s">
        <v>317</v>
      </c>
      <c r="I1605" s="34"/>
      <c r="J1605" s="35" t="s">
        <v>298</v>
      </c>
      <c r="K1605" s="36">
        <v>7</v>
      </c>
      <c r="L1605" s="36"/>
      <c r="M1605" s="37" t="s">
        <v>299</v>
      </c>
      <c r="N1605" s="36"/>
      <c r="O1605" s="36"/>
      <c r="P1605" s="36"/>
      <c r="Q1605" s="37"/>
      <c r="R1605" s="36"/>
      <c r="S1605" s="36"/>
      <c r="T1605" s="36"/>
      <c r="U1605" s="36"/>
      <c r="V1605" s="36">
        <v>26</v>
      </c>
      <c r="W1605" s="39" t="str">
        <f t="shared" si="830"/>
        <v>НИВад</v>
      </c>
      <c r="X1605" s="36" t="s">
        <v>160</v>
      </c>
      <c r="Y1605" s="36"/>
      <c r="Z1605" s="36"/>
      <c r="AA1605" s="60">
        <f t="shared" si="831"/>
        <v>2</v>
      </c>
      <c r="AB1605" s="36"/>
      <c r="AC1605" s="36">
        <v>2</v>
      </c>
      <c r="AD1605" s="40">
        <f t="shared" si="857"/>
        <v>1</v>
      </c>
      <c r="AE1605" s="41">
        <f t="shared" si="858"/>
        <v>1</v>
      </c>
      <c r="AF1605" s="41">
        <f t="shared" si="859"/>
        <v>2</v>
      </c>
      <c r="AG1605" s="42" t="s">
        <v>93</v>
      </c>
      <c r="AH1605" s="37" t="s">
        <v>81</v>
      </c>
      <c r="AI1605" s="37" t="s">
        <v>82</v>
      </c>
      <c r="AJ1605" s="61" t="s">
        <v>325</v>
      </c>
      <c r="AK1605" s="37"/>
      <c r="AL1605" s="44">
        <f t="shared" si="832"/>
        <v>0</v>
      </c>
      <c r="AM1605" s="44">
        <f t="shared" si="833"/>
        <v>0</v>
      </c>
      <c r="AN1605" s="44">
        <f t="shared" si="834"/>
        <v>0</v>
      </c>
      <c r="AO1605" s="44">
        <f t="shared" si="835"/>
        <v>0</v>
      </c>
      <c r="AP1605" s="44">
        <f t="shared" si="836"/>
        <v>0</v>
      </c>
      <c r="AQ1605" s="44">
        <f t="shared" si="837"/>
        <v>0</v>
      </c>
      <c r="AR1605" s="44">
        <f t="shared" si="838"/>
        <v>0</v>
      </c>
      <c r="AS1605" s="44">
        <f t="shared" si="839"/>
        <v>0</v>
      </c>
      <c r="AT1605" s="44">
        <f t="shared" si="840"/>
        <v>0</v>
      </c>
      <c r="AU1605" s="44">
        <f t="shared" si="841"/>
        <v>0</v>
      </c>
      <c r="AV1605" s="44">
        <f>IF(M1605="ПП",РПП*AA1605*(U1605/1.5),IF(M1605="ВП",ВПр*AA1605*(U1605/1.5),IF(M1605="РПА",РПА*AA1605*(U1605/1.5),IF(M1605="КПА",кпа*AA1605*(U1605/1.5),0))))</f>
        <v>0</v>
      </c>
      <c r="AW1605" s="44">
        <f t="shared" si="842"/>
        <v>26</v>
      </c>
      <c r="AX1605" s="44">
        <f t="shared" si="843"/>
        <v>0</v>
      </c>
      <c r="AY1605" s="44">
        <f t="shared" si="844"/>
        <v>0</v>
      </c>
      <c r="AZ1605" s="44">
        <f t="shared" si="845"/>
        <v>0</v>
      </c>
      <c r="BA1605" s="44">
        <f t="shared" si="856"/>
        <v>0</v>
      </c>
      <c r="BB1605" s="44">
        <f t="shared" si="846"/>
        <v>0</v>
      </c>
      <c r="BC1605" s="44">
        <f t="shared" si="847"/>
        <v>0</v>
      </c>
      <c r="BD1605" s="44">
        <f t="shared" si="848"/>
        <v>0</v>
      </c>
      <c r="BE1605" s="45">
        <f t="shared" si="849"/>
        <v>26</v>
      </c>
      <c r="BF1605" s="46"/>
      <c r="BG1605" s="47">
        <f t="shared" si="850"/>
        <v>0</v>
      </c>
      <c r="BH1605" s="47">
        <f t="shared" si="851"/>
        <v>0</v>
      </c>
      <c r="BI1605" s="47">
        <f t="shared" si="852"/>
        <v>26</v>
      </c>
      <c r="BJ1605" s="48">
        <f t="shared" si="853"/>
        <v>0</v>
      </c>
      <c r="BK1605" s="48">
        <f t="shared" si="854"/>
        <v>0</v>
      </c>
      <c r="BL1605" s="48">
        <f t="shared" si="855"/>
        <v>0</v>
      </c>
    </row>
    <row r="1606" spans="1:64" s="2" customFormat="1" ht="30" customHeight="1">
      <c r="A1606" s="29" t="str">
        <f t="shared" ref="A1606:A1655" si="860">IF(C1606&gt;0, VLOOKUP(C1606,Код_ООП,12,FALSE()),0)</f>
        <v>Д</v>
      </c>
      <c r="B1606" s="29" t="str">
        <f t="shared" ref="B1606:B1655" si="861">IF(C1606&gt;0, VLOOKUP(C1606,Код_ООП,11,FALSE()),0)</f>
        <v>А</v>
      </c>
      <c r="C1606" s="66" t="s">
        <v>306</v>
      </c>
      <c r="D1606" s="31" t="str">
        <f t="shared" ref="D1606:D1655" si="862">IF(C1606&gt;0, VLOOKUP(C1606,Код_ООП,2,FALSE()),0)</f>
        <v>'09.06.01</v>
      </c>
      <c r="E1606" s="32" t="str">
        <f t="shared" ref="E1606:E1655" si="863">IF(C1606&gt;0, VLOOKUP(C1606,Код_ООП,8,FALSE()),0)</f>
        <v>Теоретические основы информатики</v>
      </c>
      <c r="F1606" s="33"/>
      <c r="G1606" s="33"/>
      <c r="H1606" s="34" t="s">
        <v>317</v>
      </c>
      <c r="I1606" s="34"/>
      <c r="J1606" s="35" t="s">
        <v>298</v>
      </c>
      <c r="K1606" s="36">
        <v>7</v>
      </c>
      <c r="L1606" s="36"/>
      <c r="M1606" s="37" t="s">
        <v>299</v>
      </c>
      <c r="N1606" s="36"/>
      <c r="O1606" s="36"/>
      <c r="P1606" s="36"/>
      <c r="Q1606" s="37"/>
      <c r="R1606" s="36"/>
      <c r="S1606" s="36"/>
      <c r="T1606" s="36"/>
      <c r="U1606" s="36"/>
      <c r="V1606" s="36">
        <v>26</v>
      </c>
      <c r="W1606" s="39" t="str">
        <f t="shared" ref="W1606:W1655" si="864">MID(C1606,1,5)</f>
        <v>НИВад</v>
      </c>
      <c r="X1606" s="36" t="s">
        <v>160</v>
      </c>
      <c r="Y1606" s="36"/>
      <c r="Z1606" s="36"/>
      <c r="AA1606" s="60">
        <f t="shared" ref="AA1606:AA1655" si="865">AB1606+AC1606</f>
        <v>1</v>
      </c>
      <c r="AB1606" s="36">
        <v>1</v>
      </c>
      <c r="AC1606" s="36"/>
      <c r="AD1606" s="40">
        <f t="shared" si="857"/>
        <v>1</v>
      </c>
      <c r="AE1606" s="41">
        <f t="shared" si="858"/>
        <v>1</v>
      </c>
      <c r="AF1606" s="41">
        <f t="shared" si="859"/>
        <v>1</v>
      </c>
      <c r="AG1606" s="42" t="s">
        <v>93</v>
      </c>
      <c r="AH1606" s="37" t="s">
        <v>81</v>
      </c>
      <c r="AI1606" s="37" t="s">
        <v>82</v>
      </c>
      <c r="AJ1606" s="61" t="s">
        <v>335</v>
      </c>
      <c r="AK1606" s="37"/>
      <c r="AL1606" s="44">
        <f t="shared" ref="AL1606:AL1655" si="866">IF(OR(M1606="лек",M1606="ТУИС"),(IF(NOT(B1606="ЦМ"),N1606*L1606,0)),0)</f>
        <v>0</v>
      </c>
      <c r="AM1606" s="44">
        <f t="shared" ref="AM1606:AM1655" si="867">IF(OR(M1606="пр",M1606="ия",M1606="сп"),P1606*AE1606*L1606,0)</f>
        <v>0</v>
      </c>
      <c r="AN1606" s="44">
        <f t="shared" ref="AN1606:AN1655" si="868">IF(OR(M1606="лаб",M1606="клн"),O1606*AE1606*L1606,0)</f>
        <v>0</v>
      </c>
      <c r="AO1606" s="44">
        <f t="shared" ref="AO1606:AO1655" si="869">IF((AND(OR(K1606=1,K1606=2,K1606=3,K1606=4,K1606=5,K1606=6,K1606=7,K1606=8,K1606=9,K1606=10,K1606=11,K1606=12),OR(Q1606="Зач",Q1606="Экз"))),ТКиРА*AA1606,0)+IF(SUM(N1606:P1606)&lt;&gt;0,IF(Q1606="ТК",ТКиРА*AA1606,0),0)</f>
        <v>0</v>
      </c>
      <c r="AP1606" s="44">
        <f t="shared" ref="AP1606:AP1655" si="870">IF(SUM(O1606:P1606)&lt;&gt;0,IF(Q1606="Зач",ПАБРС*AA1606,0),0)+IF(N1606&lt;&gt;0,IF(Q1606="Экз",ПАБРС*AA1606,0),0)</f>
        <v>0</v>
      </c>
      <c r="AQ1606" s="44">
        <f t="shared" ref="AQ1606:AQ1655" si="871">IF(AP1606&lt;&gt;0,ОфВед*(IF(OR(M1606="лек",M1606="лаб"),Z1606,AE1606)),0)</f>
        <v>0</v>
      </c>
      <c r="AR1606" s="44">
        <f t="shared" ref="AR1606:AR1655" si="872">IF(A1606="Д",ТКЛД,IF(A1606="В",ТКЛВ,IF(A1606="З",ТКЛЗ,0)))*AL1606*Z1606</f>
        <v>0</v>
      </c>
      <c r="AS1606" s="44">
        <f t="shared" ref="AS1606:AS1655" si="873">IF(OR(M1606="лаб",M1606="пр"),IF(R1606="К",AA1606*ВПКР,IF(R1606="М",AA1606*ВПИБ,0)),0)</f>
        <v>0</v>
      </c>
      <c r="AT1606" s="44">
        <f t="shared" ref="AT1606:AT1655" si="874">IF(OR(M1606="лаб",M1606="пр"),IF(S1606="К",AA1606*ВПКП,0),0)</f>
        <v>0</v>
      </c>
      <c r="AU1606" s="44">
        <f t="shared" ref="AU1606:AU1655" si="875">IF(M1606="УП",T1606/1.5*AA1606*РУП,IF(M1606="УПМ",T1606/1.5*AA1606*РУПЛеч,0))</f>
        <v>0</v>
      </c>
      <c r="AV1606" s="44">
        <f>IF(M1606="ПП",РПП*AA1606*(U1606/1.5),IF(M1606="ВП",ВПр*AA1606*(U1606/1.5),IF(M1606="РПА",РПА*AA1606*(U1606/1.5),IF(M1606="КПА",кпа*AA1606*(U1606/1.5),0))))</f>
        <v>0</v>
      </c>
      <c r="AW1606" s="44">
        <f t="shared" ref="AW1606:AW1655" si="876">IF(M1606="НР",(AB1606*НИРМ+AC1606*НИРМИн)*(V1606/1.5),IF(M1606="НИ",(AB1606*НИРА+AC1606*НИРАИ)*(V1606/1.5),0))</f>
        <v>8.6666666666666661</v>
      </c>
      <c r="AX1606" s="44">
        <f t="shared" ref="AX1606:AX1655" si="877">IF(AND(M1606="ЦП",B1606="ЦМ"),AA1606*ЦП,0)</f>
        <v>0</v>
      </c>
      <c r="AY1606" s="44">
        <f t="shared" ref="AY1606:AY1655" si="878">IF(B1606="А",IF(M1606="РР",AA1606*РефАсп,IF(M1606="РРФ",AA1606*РефФил,0)),0)</f>
        <v>0</v>
      </c>
      <c r="AZ1606" s="44">
        <f t="shared" ref="AZ1606:AZ1655" si="879">IF(AND(Q1606="КЭ",M1606="ЧК"),AA1606*КдЭк,0)</f>
        <v>0</v>
      </c>
      <c r="BA1606" s="44">
        <f t="shared" si="856"/>
        <v>0</v>
      </c>
      <c r="BB1606" s="44">
        <f t="shared" ref="BB1606:BB1655" si="880">IF(M1606="РК",IF(OR(B1606="С",B1606="М"),(AB1606*РСМ+AC1606*РСМИ),0),0)+IF(M1606="РК",IF(B1606="Б",(AB1606*РБ+AC1606*РБИ),0),0)+IF(M1606="РК",IF(B1606="А",(AB1606*РНКР+AC1606*РНКРИн),0),0)+IF(AND(Q1606="ПАкр"),AA1606*0.3)</f>
        <v>0</v>
      </c>
      <c r="BC1606" s="44">
        <f t="shared" ref="BC1606:BC1655" si="881">IF(M1606="РДП",IF(B1606="А",AA1606*РРА,IF(OR(B1606="С",B1606="М"),AA1606*РРСМ,IF(B1606="Б",AA1606*РРБ,0))),IF(M1606="РДИ",AA1606*РДП,0))</f>
        <v>0</v>
      </c>
      <c r="BD1606" s="44">
        <f t="shared" ref="BD1606:BD1655" si="882">IF(M1606="ЧГ",AA1606*ЧГ,IF(M1606="ПГ",AA1606*ПГ,IF(M1606="ТЕСТ",ТГИЭ*AF1606,IF(M1606="СГ",AA1606*СГ,0))))</f>
        <v>0</v>
      </c>
      <c r="BE1606" s="45">
        <f t="shared" ref="BE1606:BE1655" si="883">SUM(AL1606:BD1606)</f>
        <v>8.6666666666666661</v>
      </c>
      <c r="BF1606" s="46"/>
      <c r="BG1606" s="47">
        <f t="shared" ref="BG1606:BG1655" si="884">IF(OR(K1606="1;1",K1606="1;2",K1606=1,K1606="3;1",K1606="3;2",K1606=3,K1606="5;1",K1606="5;2",K1606=5,K1606="7;1",K1606="7;2",K1606=7,K1606="9;1",K1606="9;2",K1606=9,K1606=11),SUM(AL1606:AN1606),0)</f>
        <v>0</v>
      </c>
      <c r="BH1606" s="47">
        <f t="shared" ref="BH1606:BH1655" si="885">IF(BG1606&lt;&gt;0,SUM(N1606:P1606)/2,0)</f>
        <v>0</v>
      </c>
      <c r="BI1606" s="47">
        <f t="shared" ref="BI1606:BI1655" si="886">IF(OR(K1606="1;1",K1606="1;2",K1606=1,K1606="3;1",K1606="3;2",K1606=3,K1606="5;1",K1606="5;2",K1606=5,K1606="7;1",K1606="7;2",K1606=7,K1606="9;1",K1606="9;2",K1606=9,K1606=11),SUM(AO1606:BD1606),0)</f>
        <v>8.6666666666666661</v>
      </c>
      <c r="BJ1606" s="48">
        <f t="shared" ref="BJ1606:BJ1655" si="887">IF(OR(K1606="2;3",K1606="2;4",K1606=2,K1606="4;3",K1606="4;4",K1606=4,K1606="6;3",K1606="6;4",K1606=6,K1606="8;3",K1606="8;4",K1606=8,K1606="10;3",K1606="10;4",K1606=10,K1606=12),SUM(AL1606:AN1606),0)</f>
        <v>0</v>
      </c>
      <c r="BK1606" s="48">
        <f t="shared" ref="BK1606:BK1655" si="888">IF(BJ1606&lt;&gt;0,SUM(N1606:P1606)/2,0)</f>
        <v>0</v>
      </c>
      <c r="BL1606" s="48">
        <f t="shared" ref="BL1606:BL1655" si="889">IF(OR(K1606="2;3",K1606="2;4",K1606=2,K1606="4;3",K1606="4;4",K1606=4,K1606="6;3",K1606="6;4",K1606=6,K1606="8;3",K1606="8;4",K1606=8,K1606="10;3",K1606="10;4",K1606=10,K1606=12),SUM(AO1606:BD1606),0)</f>
        <v>0</v>
      </c>
    </row>
    <row r="1607" spans="1:64" s="2" customFormat="1" ht="30" customHeight="1">
      <c r="A1607" s="29" t="str">
        <f t="shared" si="860"/>
        <v>Д</v>
      </c>
      <c r="B1607" s="29" t="str">
        <f t="shared" si="861"/>
        <v>А</v>
      </c>
      <c r="C1607" s="66" t="s">
        <v>306</v>
      </c>
      <c r="D1607" s="31" t="str">
        <f t="shared" si="862"/>
        <v>'09.06.01</v>
      </c>
      <c r="E1607" s="32" t="str">
        <f t="shared" si="863"/>
        <v>Теоретические основы информатики</v>
      </c>
      <c r="F1607" s="33"/>
      <c r="G1607" s="33"/>
      <c r="H1607" s="34" t="s">
        <v>317</v>
      </c>
      <c r="I1607" s="34"/>
      <c r="J1607" s="35" t="s">
        <v>408</v>
      </c>
      <c r="K1607" s="36">
        <v>8</v>
      </c>
      <c r="L1607" s="36"/>
      <c r="M1607" s="37" t="s">
        <v>176</v>
      </c>
      <c r="N1607" s="36"/>
      <c r="O1607" s="36"/>
      <c r="P1607" s="36"/>
      <c r="Q1607" s="37"/>
      <c r="R1607" s="36"/>
      <c r="S1607" s="36"/>
      <c r="T1607" s="36"/>
      <c r="U1607" s="36"/>
      <c r="V1607" s="36"/>
      <c r="W1607" s="39" t="str">
        <f t="shared" si="864"/>
        <v>НИВад</v>
      </c>
      <c r="X1607" s="36" t="s">
        <v>160</v>
      </c>
      <c r="Y1607" s="36"/>
      <c r="Z1607" s="36"/>
      <c r="AA1607" s="60">
        <f t="shared" si="865"/>
        <v>1</v>
      </c>
      <c r="AB1607" s="36"/>
      <c r="AC1607" s="36">
        <v>1</v>
      </c>
      <c r="AD1607" s="40">
        <f t="shared" si="857"/>
        <v>1</v>
      </c>
      <c r="AE1607" s="41">
        <f t="shared" si="858"/>
        <v>1</v>
      </c>
      <c r="AF1607" s="41">
        <f t="shared" si="859"/>
        <v>1</v>
      </c>
      <c r="AG1607" s="42" t="s">
        <v>93</v>
      </c>
      <c r="AH1607" s="37" t="s">
        <v>111</v>
      </c>
      <c r="AI1607" s="37" t="s">
        <v>82</v>
      </c>
      <c r="AJ1607" s="61" t="s">
        <v>407</v>
      </c>
      <c r="AK1607" s="37"/>
      <c r="AL1607" s="44">
        <f t="shared" si="866"/>
        <v>0</v>
      </c>
      <c r="AM1607" s="44">
        <f t="shared" si="867"/>
        <v>0</v>
      </c>
      <c r="AN1607" s="44">
        <f t="shared" si="868"/>
        <v>0</v>
      </c>
      <c r="AO1607" s="44">
        <f t="shared" si="869"/>
        <v>0</v>
      </c>
      <c r="AP1607" s="44">
        <f t="shared" si="870"/>
        <v>0</v>
      </c>
      <c r="AQ1607" s="44">
        <f t="shared" si="871"/>
        <v>0</v>
      </c>
      <c r="AR1607" s="44">
        <f t="shared" si="872"/>
        <v>0</v>
      </c>
      <c r="AS1607" s="44">
        <f t="shared" si="873"/>
        <v>0</v>
      </c>
      <c r="AT1607" s="44">
        <f t="shared" si="874"/>
        <v>0</v>
      </c>
      <c r="AU1607" s="44">
        <f t="shared" si="875"/>
        <v>0</v>
      </c>
      <c r="AV1607" s="44">
        <f>IF(M1607="ПП",РПП*AA1607*(U1607/1.5),IF(M1607="ВП",ВПр*AA1607*(U1607/1.5),IF(M1607="РПА",РПА*AA1607*(U1607/1.5),IF(M1607="КПА",кпа*AA1607*(U1607/1.5),0))))</f>
        <v>0</v>
      </c>
      <c r="AW1607" s="44">
        <f t="shared" si="876"/>
        <v>0</v>
      </c>
      <c r="AX1607" s="44">
        <f t="shared" si="877"/>
        <v>0</v>
      </c>
      <c r="AY1607" s="44">
        <f t="shared" si="878"/>
        <v>0</v>
      </c>
      <c r="AZ1607" s="44">
        <f t="shared" si="879"/>
        <v>0</v>
      </c>
      <c r="BA1607" s="44">
        <f t="shared" si="856"/>
        <v>0</v>
      </c>
      <c r="BB1607" s="44">
        <f t="shared" si="880"/>
        <v>40</v>
      </c>
      <c r="BC1607" s="44">
        <f t="shared" si="881"/>
        <v>0</v>
      </c>
      <c r="BD1607" s="44">
        <f t="shared" si="882"/>
        <v>0</v>
      </c>
      <c r="BE1607" s="45">
        <f t="shared" si="883"/>
        <v>40</v>
      </c>
      <c r="BF1607" s="46"/>
      <c r="BG1607" s="47">
        <f t="shared" si="884"/>
        <v>0</v>
      </c>
      <c r="BH1607" s="47">
        <f t="shared" si="885"/>
        <v>0</v>
      </c>
      <c r="BI1607" s="47">
        <f t="shared" si="886"/>
        <v>0</v>
      </c>
      <c r="BJ1607" s="48">
        <f t="shared" si="887"/>
        <v>0</v>
      </c>
      <c r="BK1607" s="48">
        <f t="shared" si="888"/>
        <v>0</v>
      </c>
      <c r="BL1607" s="48">
        <f t="shared" si="889"/>
        <v>40</v>
      </c>
    </row>
    <row r="1608" spans="1:64" s="2" customFormat="1" ht="30" customHeight="1">
      <c r="A1608" s="29" t="str">
        <f t="shared" si="860"/>
        <v>Д</v>
      </c>
      <c r="B1608" s="29" t="str">
        <f t="shared" si="861"/>
        <v>А</v>
      </c>
      <c r="C1608" s="66" t="s">
        <v>306</v>
      </c>
      <c r="D1608" s="31" t="str">
        <f t="shared" si="862"/>
        <v>'09.06.01</v>
      </c>
      <c r="E1608" s="32" t="str">
        <f t="shared" si="863"/>
        <v>Теоретические основы информатики</v>
      </c>
      <c r="F1608" s="33"/>
      <c r="G1608" s="33"/>
      <c r="H1608" s="34" t="s">
        <v>317</v>
      </c>
      <c r="I1608" s="34"/>
      <c r="J1608" s="35" t="s">
        <v>408</v>
      </c>
      <c r="K1608" s="36">
        <v>8</v>
      </c>
      <c r="L1608" s="36"/>
      <c r="M1608" s="37" t="s">
        <v>176</v>
      </c>
      <c r="N1608" s="36"/>
      <c r="O1608" s="36"/>
      <c r="P1608" s="36"/>
      <c r="Q1608" s="37"/>
      <c r="R1608" s="36"/>
      <c r="S1608" s="36"/>
      <c r="T1608" s="36"/>
      <c r="U1608" s="36"/>
      <c r="V1608" s="36"/>
      <c r="W1608" s="39" t="str">
        <f t="shared" si="864"/>
        <v>НИВад</v>
      </c>
      <c r="X1608" s="36" t="s">
        <v>160</v>
      </c>
      <c r="Y1608" s="36"/>
      <c r="Z1608" s="36"/>
      <c r="AA1608" s="60">
        <f t="shared" si="865"/>
        <v>1</v>
      </c>
      <c r="AB1608" s="36"/>
      <c r="AC1608" s="36">
        <v>1</v>
      </c>
      <c r="AD1608" s="40">
        <f t="shared" si="857"/>
        <v>1</v>
      </c>
      <c r="AE1608" s="41">
        <f t="shared" si="858"/>
        <v>1</v>
      </c>
      <c r="AF1608" s="41">
        <f t="shared" si="859"/>
        <v>1</v>
      </c>
      <c r="AG1608" s="42" t="s">
        <v>93</v>
      </c>
      <c r="AH1608" s="37" t="s">
        <v>81</v>
      </c>
      <c r="AI1608" s="37" t="s">
        <v>94</v>
      </c>
      <c r="AJ1608" s="61" t="s">
        <v>320</v>
      </c>
      <c r="AK1608" s="37"/>
      <c r="AL1608" s="44">
        <f t="shared" si="866"/>
        <v>0</v>
      </c>
      <c r="AM1608" s="44">
        <f t="shared" si="867"/>
        <v>0</v>
      </c>
      <c r="AN1608" s="44">
        <f t="shared" si="868"/>
        <v>0</v>
      </c>
      <c r="AO1608" s="44">
        <f t="shared" si="869"/>
        <v>0</v>
      </c>
      <c r="AP1608" s="44">
        <f t="shared" si="870"/>
        <v>0</v>
      </c>
      <c r="AQ1608" s="44">
        <f t="shared" si="871"/>
        <v>0</v>
      </c>
      <c r="AR1608" s="44">
        <f t="shared" si="872"/>
        <v>0</v>
      </c>
      <c r="AS1608" s="44">
        <f t="shared" si="873"/>
        <v>0</v>
      </c>
      <c r="AT1608" s="44">
        <f t="shared" si="874"/>
        <v>0</v>
      </c>
      <c r="AU1608" s="44">
        <f t="shared" si="875"/>
        <v>0</v>
      </c>
      <c r="AV1608" s="44">
        <f>IF(M1608="ПП",РПП*AA1608*(U1608/1.5),IF(M1608="ВП",ВПр*AA1608*(U1608/1.5),IF(M1608="РПА",РПА*AA1608*(U1608/1.5),IF(M1608="КПА",кпа*AA1608*(U1608/1.5),0))))</f>
        <v>0</v>
      </c>
      <c r="AW1608" s="44">
        <f t="shared" si="876"/>
        <v>0</v>
      </c>
      <c r="AX1608" s="44">
        <f t="shared" si="877"/>
        <v>0</v>
      </c>
      <c r="AY1608" s="44">
        <f t="shared" si="878"/>
        <v>0</v>
      </c>
      <c r="AZ1608" s="44">
        <f t="shared" si="879"/>
        <v>0</v>
      </c>
      <c r="BA1608" s="44">
        <f t="shared" si="856"/>
        <v>0</v>
      </c>
      <c r="BB1608" s="44">
        <f t="shared" si="880"/>
        <v>40</v>
      </c>
      <c r="BC1608" s="44">
        <f t="shared" si="881"/>
        <v>0</v>
      </c>
      <c r="BD1608" s="44">
        <f t="shared" si="882"/>
        <v>0</v>
      </c>
      <c r="BE1608" s="45">
        <f t="shared" si="883"/>
        <v>40</v>
      </c>
      <c r="BF1608" s="46"/>
      <c r="BG1608" s="47">
        <f t="shared" si="884"/>
        <v>0</v>
      </c>
      <c r="BH1608" s="47">
        <f t="shared" si="885"/>
        <v>0</v>
      </c>
      <c r="BI1608" s="47">
        <f t="shared" si="886"/>
        <v>0</v>
      </c>
      <c r="BJ1608" s="48">
        <f t="shared" si="887"/>
        <v>0</v>
      </c>
      <c r="BK1608" s="48">
        <f t="shared" si="888"/>
        <v>0</v>
      </c>
      <c r="BL1608" s="48">
        <f t="shared" si="889"/>
        <v>40</v>
      </c>
    </row>
    <row r="1609" spans="1:64" s="2" customFormat="1" ht="30" customHeight="1">
      <c r="A1609" s="29" t="str">
        <f t="shared" si="860"/>
        <v>Д</v>
      </c>
      <c r="B1609" s="29" t="str">
        <f t="shared" si="861"/>
        <v>А</v>
      </c>
      <c r="C1609" s="66" t="s">
        <v>306</v>
      </c>
      <c r="D1609" s="31" t="str">
        <f t="shared" si="862"/>
        <v>'09.06.01</v>
      </c>
      <c r="E1609" s="32" t="str">
        <f t="shared" si="863"/>
        <v>Теоретические основы информатики</v>
      </c>
      <c r="F1609" s="33"/>
      <c r="G1609" s="33"/>
      <c r="H1609" s="34" t="s">
        <v>317</v>
      </c>
      <c r="I1609" s="34"/>
      <c r="J1609" s="35" t="s">
        <v>408</v>
      </c>
      <c r="K1609" s="36">
        <v>8</v>
      </c>
      <c r="L1609" s="36"/>
      <c r="M1609" s="37" t="s">
        <v>176</v>
      </c>
      <c r="N1609" s="36"/>
      <c r="O1609" s="36"/>
      <c r="P1609" s="36"/>
      <c r="Q1609" s="37"/>
      <c r="R1609" s="36"/>
      <c r="S1609" s="36"/>
      <c r="T1609" s="36"/>
      <c r="U1609" s="36"/>
      <c r="V1609" s="36"/>
      <c r="W1609" s="39" t="str">
        <f t="shared" si="864"/>
        <v>НИВад</v>
      </c>
      <c r="X1609" s="36" t="s">
        <v>160</v>
      </c>
      <c r="Y1609" s="36"/>
      <c r="Z1609" s="36"/>
      <c r="AA1609" s="60">
        <f t="shared" si="865"/>
        <v>2</v>
      </c>
      <c r="AB1609" s="36"/>
      <c r="AC1609" s="36">
        <v>2</v>
      </c>
      <c r="AD1609" s="40">
        <f t="shared" si="857"/>
        <v>1</v>
      </c>
      <c r="AE1609" s="41">
        <f t="shared" si="858"/>
        <v>1</v>
      </c>
      <c r="AF1609" s="41">
        <f t="shared" si="859"/>
        <v>2</v>
      </c>
      <c r="AG1609" s="42" t="s">
        <v>93</v>
      </c>
      <c r="AH1609" s="37" t="s">
        <v>81</v>
      </c>
      <c r="AI1609" s="37" t="s">
        <v>82</v>
      </c>
      <c r="AJ1609" s="61" t="s">
        <v>325</v>
      </c>
      <c r="AK1609" s="37"/>
      <c r="AL1609" s="44">
        <f t="shared" si="866"/>
        <v>0</v>
      </c>
      <c r="AM1609" s="44">
        <f t="shared" si="867"/>
        <v>0</v>
      </c>
      <c r="AN1609" s="44">
        <f t="shared" si="868"/>
        <v>0</v>
      </c>
      <c r="AO1609" s="44">
        <f t="shared" si="869"/>
        <v>0</v>
      </c>
      <c r="AP1609" s="44">
        <f t="shared" si="870"/>
        <v>0</v>
      </c>
      <c r="AQ1609" s="44">
        <f t="shared" si="871"/>
        <v>0</v>
      </c>
      <c r="AR1609" s="44">
        <f t="shared" si="872"/>
        <v>0</v>
      </c>
      <c r="AS1609" s="44">
        <f t="shared" si="873"/>
        <v>0</v>
      </c>
      <c r="AT1609" s="44">
        <f t="shared" si="874"/>
        <v>0</v>
      </c>
      <c r="AU1609" s="44">
        <f t="shared" si="875"/>
        <v>0</v>
      </c>
      <c r="AV1609" s="44">
        <f>IF(M1609="ПП",РПП*AA1609*(U1609/1.5),IF(M1609="ВП",ВПр*AA1609*(U1609/1.5),IF(M1609="РПА",РПА*AA1609*(U1609/1.5),IF(M1609="КПА",кпа*AA1609*(U1609/1.5),0))))</f>
        <v>0</v>
      </c>
      <c r="AW1609" s="44">
        <f t="shared" si="876"/>
        <v>0</v>
      </c>
      <c r="AX1609" s="44">
        <f t="shared" si="877"/>
        <v>0</v>
      </c>
      <c r="AY1609" s="44">
        <f t="shared" si="878"/>
        <v>0</v>
      </c>
      <c r="AZ1609" s="44">
        <f t="shared" si="879"/>
        <v>0</v>
      </c>
      <c r="BA1609" s="44">
        <f t="shared" si="856"/>
        <v>0</v>
      </c>
      <c r="BB1609" s="44">
        <f t="shared" si="880"/>
        <v>80</v>
      </c>
      <c r="BC1609" s="44">
        <f t="shared" si="881"/>
        <v>0</v>
      </c>
      <c r="BD1609" s="44">
        <f t="shared" si="882"/>
        <v>0</v>
      </c>
      <c r="BE1609" s="45">
        <f t="shared" si="883"/>
        <v>80</v>
      </c>
      <c r="BF1609" s="46"/>
      <c r="BG1609" s="47">
        <f t="shared" si="884"/>
        <v>0</v>
      </c>
      <c r="BH1609" s="47">
        <f t="shared" si="885"/>
        <v>0</v>
      </c>
      <c r="BI1609" s="47">
        <f t="shared" si="886"/>
        <v>0</v>
      </c>
      <c r="BJ1609" s="48">
        <f t="shared" si="887"/>
        <v>0</v>
      </c>
      <c r="BK1609" s="48">
        <f t="shared" si="888"/>
        <v>0</v>
      </c>
      <c r="BL1609" s="48">
        <f t="shared" si="889"/>
        <v>80</v>
      </c>
    </row>
    <row r="1610" spans="1:64" s="2" customFormat="1" ht="30" customHeight="1">
      <c r="A1610" s="29" t="str">
        <f t="shared" si="860"/>
        <v>Д</v>
      </c>
      <c r="B1610" s="29" t="str">
        <f t="shared" si="861"/>
        <v>А</v>
      </c>
      <c r="C1610" s="66" t="s">
        <v>306</v>
      </c>
      <c r="D1610" s="31" t="str">
        <f t="shared" si="862"/>
        <v>'09.06.01</v>
      </c>
      <c r="E1610" s="32" t="str">
        <f t="shared" si="863"/>
        <v>Теоретические основы информатики</v>
      </c>
      <c r="F1610" s="33"/>
      <c r="G1610" s="33"/>
      <c r="H1610" s="34" t="s">
        <v>317</v>
      </c>
      <c r="I1610" s="34"/>
      <c r="J1610" s="35" t="s">
        <v>408</v>
      </c>
      <c r="K1610" s="36">
        <v>8</v>
      </c>
      <c r="L1610" s="36"/>
      <c r="M1610" s="37" t="s">
        <v>176</v>
      </c>
      <c r="N1610" s="36"/>
      <c r="O1610" s="36"/>
      <c r="P1610" s="36"/>
      <c r="Q1610" s="37"/>
      <c r="R1610" s="36"/>
      <c r="S1610" s="36"/>
      <c r="T1610" s="36"/>
      <c r="U1610" s="36"/>
      <c r="V1610" s="36"/>
      <c r="W1610" s="39" t="str">
        <f t="shared" si="864"/>
        <v>НИВад</v>
      </c>
      <c r="X1610" s="36" t="s">
        <v>160</v>
      </c>
      <c r="Y1610" s="36"/>
      <c r="Z1610" s="36"/>
      <c r="AA1610" s="60">
        <f t="shared" si="865"/>
        <v>1</v>
      </c>
      <c r="AB1610" s="36">
        <v>1</v>
      </c>
      <c r="AC1610" s="36"/>
      <c r="AD1610" s="40">
        <f t="shared" si="857"/>
        <v>1</v>
      </c>
      <c r="AE1610" s="41">
        <f t="shared" si="858"/>
        <v>1</v>
      </c>
      <c r="AF1610" s="41">
        <f t="shared" si="859"/>
        <v>1</v>
      </c>
      <c r="AG1610" s="42" t="s">
        <v>93</v>
      </c>
      <c r="AH1610" s="37" t="s">
        <v>81</v>
      </c>
      <c r="AI1610" s="37" t="s">
        <v>82</v>
      </c>
      <c r="AJ1610" s="61" t="s">
        <v>335</v>
      </c>
      <c r="AK1610" s="37"/>
      <c r="AL1610" s="44">
        <f t="shared" si="866"/>
        <v>0</v>
      </c>
      <c r="AM1610" s="44">
        <f t="shared" si="867"/>
        <v>0</v>
      </c>
      <c r="AN1610" s="44">
        <f t="shared" si="868"/>
        <v>0</v>
      </c>
      <c r="AO1610" s="44">
        <f t="shared" si="869"/>
        <v>0</v>
      </c>
      <c r="AP1610" s="44">
        <f t="shared" si="870"/>
        <v>0</v>
      </c>
      <c r="AQ1610" s="44">
        <f t="shared" si="871"/>
        <v>0</v>
      </c>
      <c r="AR1610" s="44">
        <f t="shared" si="872"/>
        <v>0</v>
      </c>
      <c r="AS1610" s="44">
        <f t="shared" si="873"/>
        <v>0</v>
      </c>
      <c r="AT1610" s="44">
        <f t="shared" si="874"/>
        <v>0</v>
      </c>
      <c r="AU1610" s="44">
        <f t="shared" si="875"/>
        <v>0</v>
      </c>
      <c r="AV1610" s="44">
        <f>IF(M1610="ПП",РПП*AA1610*(U1610/1.5),IF(M1610="ВП",ВПр*AA1610*(U1610/1.5),IF(M1610="РПА",РПА*AA1610*(U1610/1.5),IF(M1610="КПА",кпа*AA1610*(U1610/1.5),0))))</f>
        <v>0</v>
      </c>
      <c r="AW1610" s="44">
        <f t="shared" si="876"/>
        <v>0</v>
      </c>
      <c r="AX1610" s="44">
        <f t="shared" si="877"/>
        <v>0</v>
      </c>
      <c r="AY1610" s="44">
        <f t="shared" si="878"/>
        <v>0</v>
      </c>
      <c r="AZ1610" s="44">
        <f t="shared" si="879"/>
        <v>0</v>
      </c>
      <c r="BA1610" s="44">
        <f t="shared" si="856"/>
        <v>0</v>
      </c>
      <c r="BB1610" s="44">
        <f t="shared" si="880"/>
        <v>30</v>
      </c>
      <c r="BC1610" s="44">
        <f t="shared" si="881"/>
        <v>0</v>
      </c>
      <c r="BD1610" s="44">
        <f t="shared" si="882"/>
        <v>0</v>
      </c>
      <c r="BE1610" s="45">
        <f t="shared" si="883"/>
        <v>30</v>
      </c>
      <c r="BF1610" s="46"/>
      <c r="BG1610" s="47">
        <f t="shared" si="884"/>
        <v>0</v>
      </c>
      <c r="BH1610" s="47">
        <f t="shared" si="885"/>
        <v>0</v>
      </c>
      <c r="BI1610" s="47">
        <f t="shared" si="886"/>
        <v>0</v>
      </c>
      <c r="BJ1610" s="48">
        <f t="shared" si="887"/>
        <v>0</v>
      </c>
      <c r="BK1610" s="48">
        <f t="shared" si="888"/>
        <v>0</v>
      </c>
      <c r="BL1610" s="48">
        <f t="shared" si="889"/>
        <v>30</v>
      </c>
    </row>
    <row r="1611" spans="1:64" s="2" customFormat="1" ht="30" customHeight="1">
      <c r="A1611" s="29" t="str">
        <f t="shared" si="860"/>
        <v>Д</v>
      </c>
      <c r="B1611" s="29" t="str">
        <f t="shared" si="861"/>
        <v>А</v>
      </c>
      <c r="C1611" s="66" t="s">
        <v>306</v>
      </c>
      <c r="D1611" s="31" t="str">
        <f t="shared" si="862"/>
        <v>'09.06.01</v>
      </c>
      <c r="E1611" s="32" t="str">
        <f t="shared" si="863"/>
        <v>Теоретические основы информатики</v>
      </c>
      <c r="F1611" s="33"/>
      <c r="G1611" s="33"/>
      <c r="H1611" s="34" t="s">
        <v>317</v>
      </c>
      <c r="I1611" s="34"/>
      <c r="J1611" s="35" t="s">
        <v>409</v>
      </c>
      <c r="K1611" s="36">
        <v>8</v>
      </c>
      <c r="L1611" s="36"/>
      <c r="M1611" s="37" t="s">
        <v>410</v>
      </c>
      <c r="N1611" s="36"/>
      <c r="O1611" s="36"/>
      <c r="P1611" s="36"/>
      <c r="Q1611" s="37"/>
      <c r="R1611" s="36"/>
      <c r="S1611" s="36"/>
      <c r="T1611" s="36"/>
      <c r="U1611" s="36"/>
      <c r="V1611" s="36"/>
      <c r="W1611" s="39" t="str">
        <f t="shared" si="864"/>
        <v>НИВад</v>
      </c>
      <c r="X1611" s="36" t="s">
        <v>160</v>
      </c>
      <c r="Y1611" s="36"/>
      <c r="Z1611" s="36"/>
      <c r="AA1611" s="60">
        <f t="shared" si="865"/>
        <v>1</v>
      </c>
      <c r="AB1611" s="36"/>
      <c r="AC1611" s="36">
        <v>1</v>
      </c>
      <c r="AD1611" s="40">
        <f t="shared" si="857"/>
        <v>1</v>
      </c>
      <c r="AE1611" s="41">
        <f t="shared" si="858"/>
        <v>1</v>
      </c>
      <c r="AF1611" s="41">
        <f t="shared" si="859"/>
        <v>1</v>
      </c>
      <c r="AG1611" s="42" t="s">
        <v>93</v>
      </c>
      <c r="AH1611" s="37" t="s">
        <v>111</v>
      </c>
      <c r="AI1611" s="37" t="s">
        <v>82</v>
      </c>
      <c r="AJ1611" s="61" t="s">
        <v>407</v>
      </c>
      <c r="AK1611" s="37"/>
      <c r="AL1611" s="44">
        <f t="shared" si="866"/>
        <v>0</v>
      </c>
      <c r="AM1611" s="44">
        <f t="shared" si="867"/>
        <v>0</v>
      </c>
      <c r="AN1611" s="44">
        <f t="shared" si="868"/>
        <v>0</v>
      </c>
      <c r="AO1611" s="44">
        <f t="shared" si="869"/>
        <v>0</v>
      </c>
      <c r="AP1611" s="44">
        <f t="shared" si="870"/>
        <v>0</v>
      </c>
      <c r="AQ1611" s="44">
        <f t="shared" si="871"/>
        <v>0</v>
      </c>
      <c r="AR1611" s="44">
        <f t="shared" si="872"/>
        <v>0</v>
      </c>
      <c r="AS1611" s="44">
        <f t="shared" si="873"/>
        <v>0</v>
      </c>
      <c r="AT1611" s="44">
        <f t="shared" si="874"/>
        <v>0</v>
      </c>
      <c r="AU1611" s="44">
        <f t="shared" si="875"/>
        <v>0</v>
      </c>
      <c r="AV1611" s="44">
        <f>IF(M1611="ПП",РПП*AA1611*(U1611/1.5),IF(M1611="ВП",ВПр*AA1611*(U1611/1.5),IF(M1611="РПА",РПА*AA1611*(U1611/1.5),IF(M1611="КПА",кпа*AA1611*(U1611/1.5),0))))</f>
        <v>0</v>
      </c>
      <c r="AW1611" s="44">
        <f t="shared" si="876"/>
        <v>0</v>
      </c>
      <c r="AX1611" s="44">
        <f t="shared" si="877"/>
        <v>0</v>
      </c>
      <c r="AY1611" s="44">
        <f t="shared" si="878"/>
        <v>2</v>
      </c>
      <c r="AZ1611" s="44">
        <f t="shared" si="879"/>
        <v>0</v>
      </c>
      <c r="BA1611" s="44">
        <f t="shared" si="856"/>
        <v>0</v>
      </c>
      <c r="BB1611" s="44">
        <f t="shared" si="880"/>
        <v>0</v>
      </c>
      <c r="BC1611" s="44">
        <f t="shared" si="881"/>
        <v>0</v>
      </c>
      <c r="BD1611" s="44">
        <f t="shared" si="882"/>
        <v>0</v>
      </c>
      <c r="BE1611" s="45">
        <f t="shared" si="883"/>
        <v>2</v>
      </c>
      <c r="BF1611" s="46"/>
      <c r="BG1611" s="47">
        <f t="shared" si="884"/>
        <v>0</v>
      </c>
      <c r="BH1611" s="47">
        <f t="shared" si="885"/>
        <v>0</v>
      </c>
      <c r="BI1611" s="47">
        <f t="shared" si="886"/>
        <v>0</v>
      </c>
      <c r="BJ1611" s="48">
        <f t="shared" si="887"/>
        <v>0</v>
      </c>
      <c r="BK1611" s="48">
        <f t="shared" si="888"/>
        <v>0</v>
      </c>
      <c r="BL1611" s="48">
        <f t="shared" si="889"/>
        <v>2</v>
      </c>
    </row>
    <row r="1612" spans="1:64" s="2" customFormat="1" ht="30" customHeight="1">
      <c r="A1612" s="29" t="str">
        <f t="shared" si="860"/>
        <v>Д</v>
      </c>
      <c r="B1612" s="29" t="str">
        <f t="shared" si="861"/>
        <v>А</v>
      </c>
      <c r="C1612" s="66" t="s">
        <v>306</v>
      </c>
      <c r="D1612" s="31" t="str">
        <f t="shared" si="862"/>
        <v>'09.06.01</v>
      </c>
      <c r="E1612" s="32" t="str">
        <f t="shared" si="863"/>
        <v>Теоретические основы информатики</v>
      </c>
      <c r="F1612" s="33"/>
      <c r="G1612" s="33"/>
      <c r="H1612" s="34" t="s">
        <v>317</v>
      </c>
      <c r="I1612" s="34"/>
      <c r="J1612" s="35" t="s">
        <v>409</v>
      </c>
      <c r="K1612" s="36">
        <v>8</v>
      </c>
      <c r="L1612" s="36"/>
      <c r="M1612" s="37" t="s">
        <v>410</v>
      </c>
      <c r="N1612" s="36"/>
      <c r="O1612" s="36"/>
      <c r="P1612" s="36"/>
      <c r="Q1612" s="37"/>
      <c r="R1612" s="36"/>
      <c r="S1612" s="36"/>
      <c r="T1612" s="36"/>
      <c r="U1612" s="36"/>
      <c r="V1612" s="36"/>
      <c r="W1612" s="39" t="str">
        <f t="shared" si="864"/>
        <v>НИВад</v>
      </c>
      <c r="X1612" s="36" t="s">
        <v>160</v>
      </c>
      <c r="Y1612" s="36"/>
      <c r="Z1612" s="36"/>
      <c r="AA1612" s="60">
        <f t="shared" si="865"/>
        <v>1</v>
      </c>
      <c r="AB1612" s="36"/>
      <c r="AC1612" s="36">
        <v>1</v>
      </c>
      <c r="AD1612" s="40">
        <f t="shared" si="857"/>
        <v>1</v>
      </c>
      <c r="AE1612" s="41">
        <f t="shared" si="858"/>
        <v>1</v>
      </c>
      <c r="AF1612" s="41">
        <f t="shared" si="859"/>
        <v>1</v>
      </c>
      <c r="AG1612" s="42" t="s">
        <v>93</v>
      </c>
      <c r="AH1612" s="37" t="s">
        <v>81</v>
      </c>
      <c r="AI1612" s="37" t="s">
        <v>94</v>
      </c>
      <c r="AJ1612" s="61" t="s">
        <v>320</v>
      </c>
      <c r="AK1612" s="37"/>
      <c r="AL1612" s="44">
        <f t="shared" si="866"/>
        <v>0</v>
      </c>
      <c r="AM1612" s="44">
        <f t="shared" si="867"/>
        <v>0</v>
      </c>
      <c r="AN1612" s="44">
        <f t="shared" si="868"/>
        <v>0</v>
      </c>
      <c r="AO1612" s="44">
        <f t="shared" si="869"/>
        <v>0</v>
      </c>
      <c r="AP1612" s="44">
        <f t="shared" si="870"/>
        <v>0</v>
      </c>
      <c r="AQ1612" s="44">
        <f t="shared" si="871"/>
        <v>0</v>
      </c>
      <c r="AR1612" s="44">
        <f t="shared" si="872"/>
        <v>0</v>
      </c>
      <c r="AS1612" s="44">
        <f t="shared" si="873"/>
        <v>0</v>
      </c>
      <c r="AT1612" s="44">
        <f t="shared" si="874"/>
        <v>0</v>
      </c>
      <c r="AU1612" s="44">
        <f t="shared" si="875"/>
        <v>0</v>
      </c>
      <c r="AV1612" s="44">
        <f>IF(M1612="ПП",РПП*AA1612*(U1612/1.5),IF(M1612="ВП",ВПр*AA1612*(U1612/1.5),IF(M1612="РПА",РПА*AA1612*(U1612/1.5),IF(M1612="КПА",кпа*AA1612*(U1612/1.5),0))))</f>
        <v>0</v>
      </c>
      <c r="AW1612" s="44">
        <f t="shared" si="876"/>
        <v>0</v>
      </c>
      <c r="AX1612" s="44">
        <f t="shared" si="877"/>
        <v>0</v>
      </c>
      <c r="AY1612" s="44">
        <f t="shared" si="878"/>
        <v>2</v>
      </c>
      <c r="AZ1612" s="44">
        <f t="shared" si="879"/>
        <v>0</v>
      </c>
      <c r="BA1612" s="44">
        <f t="shared" si="856"/>
        <v>0</v>
      </c>
      <c r="BB1612" s="44">
        <f t="shared" si="880"/>
        <v>0</v>
      </c>
      <c r="BC1612" s="44">
        <f t="shared" si="881"/>
        <v>0</v>
      </c>
      <c r="BD1612" s="44">
        <f t="shared" si="882"/>
        <v>0</v>
      </c>
      <c r="BE1612" s="45">
        <f t="shared" si="883"/>
        <v>2</v>
      </c>
      <c r="BF1612" s="46"/>
      <c r="BG1612" s="47">
        <f t="shared" si="884"/>
        <v>0</v>
      </c>
      <c r="BH1612" s="47">
        <f t="shared" si="885"/>
        <v>0</v>
      </c>
      <c r="BI1612" s="47">
        <f t="shared" si="886"/>
        <v>0</v>
      </c>
      <c r="BJ1612" s="48">
        <f t="shared" si="887"/>
        <v>0</v>
      </c>
      <c r="BK1612" s="48">
        <f t="shared" si="888"/>
        <v>0</v>
      </c>
      <c r="BL1612" s="48">
        <f t="shared" si="889"/>
        <v>2</v>
      </c>
    </row>
    <row r="1613" spans="1:64" s="2" customFormat="1" ht="30" customHeight="1">
      <c r="A1613" s="29" t="str">
        <f t="shared" si="860"/>
        <v>Д</v>
      </c>
      <c r="B1613" s="29" t="str">
        <f t="shared" si="861"/>
        <v>А</v>
      </c>
      <c r="C1613" s="66" t="s">
        <v>306</v>
      </c>
      <c r="D1613" s="31" t="str">
        <f t="shared" si="862"/>
        <v>'09.06.01</v>
      </c>
      <c r="E1613" s="32" t="str">
        <f t="shared" si="863"/>
        <v>Теоретические основы информатики</v>
      </c>
      <c r="F1613" s="33"/>
      <c r="G1613" s="33"/>
      <c r="H1613" s="34" t="s">
        <v>317</v>
      </c>
      <c r="I1613" s="34"/>
      <c r="J1613" s="35" t="s">
        <v>409</v>
      </c>
      <c r="K1613" s="36">
        <v>8</v>
      </c>
      <c r="L1613" s="36"/>
      <c r="M1613" s="37" t="s">
        <v>410</v>
      </c>
      <c r="N1613" s="36"/>
      <c r="O1613" s="36"/>
      <c r="P1613" s="36"/>
      <c r="Q1613" s="37"/>
      <c r="R1613" s="36"/>
      <c r="S1613" s="36"/>
      <c r="T1613" s="36"/>
      <c r="U1613" s="36"/>
      <c r="V1613" s="36"/>
      <c r="W1613" s="39" t="str">
        <f t="shared" si="864"/>
        <v>НИВад</v>
      </c>
      <c r="X1613" s="36" t="s">
        <v>160</v>
      </c>
      <c r="Y1613" s="36"/>
      <c r="Z1613" s="36"/>
      <c r="AA1613" s="60">
        <f t="shared" si="865"/>
        <v>2</v>
      </c>
      <c r="AB1613" s="36"/>
      <c r="AC1613" s="36">
        <v>2</v>
      </c>
      <c r="AD1613" s="40">
        <f t="shared" si="857"/>
        <v>1</v>
      </c>
      <c r="AE1613" s="41">
        <f t="shared" si="858"/>
        <v>1</v>
      </c>
      <c r="AF1613" s="41">
        <f t="shared" si="859"/>
        <v>2</v>
      </c>
      <c r="AG1613" s="42" t="s">
        <v>93</v>
      </c>
      <c r="AH1613" s="37" t="s">
        <v>81</v>
      </c>
      <c r="AI1613" s="37" t="s">
        <v>82</v>
      </c>
      <c r="AJ1613" s="61" t="s">
        <v>325</v>
      </c>
      <c r="AK1613" s="37"/>
      <c r="AL1613" s="44">
        <f t="shared" si="866"/>
        <v>0</v>
      </c>
      <c r="AM1613" s="44">
        <f t="shared" si="867"/>
        <v>0</v>
      </c>
      <c r="AN1613" s="44">
        <f t="shared" si="868"/>
        <v>0</v>
      </c>
      <c r="AO1613" s="44">
        <f t="shared" si="869"/>
        <v>0</v>
      </c>
      <c r="AP1613" s="44">
        <f t="shared" si="870"/>
        <v>0</v>
      </c>
      <c r="AQ1613" s="44">
        <f t="shared" si="871"/>
        <v>0</v>
      </c>
      <c r="AR1613" s="44">
        <f t="shared" si="872"/>
        <v>0</v>
      </c>
      <c r="AS1613" s="44">
        <f t="shared" si="873"/>
        <v>0</v>
      </c>
      <c r="AT1613" s="44">
        <f t="shared" si="874"/>
        <v>0</v>
      </c>
      <c r="AU1613" s="44">
        <f t="shared" si="875"/>
        <v>0</v>
      </c>
      <c r="AV1613" s="44">
        <f>IF(M1613="ПП",РПП*AA1613*(U1613/1.5),IF(M1613="ВП",ВПр*AA1613*(U1613/1.5),IF(M1613="РПА",РПА*AA1613*(U1613/1.5),IF(M1613="КПА",кпа*AA1613*(U1613/1.5),0))))</f>
        <v>0</v>
      </c>
      <c r="AW1613" s="44">
        <f t="shared" si="876"/>
        <v>0</v>
      </c>
      <c r="AX1613" s="44">
        <f t="shared" si="877"/>
        <v>0</v>
      </c>
      <c r="AY1613" s="44">
        <f t="shared" si="878"/>
        <v>4</v>
      </c>
      <c r="AZ1613" s="44">
        <f t="shared" si="879"/>
        <v>0</v>
      </c>
      <c r="BA1613" s="44">
        <f t="shared" si="856"/>
        <v>0</v>
      </c>
      <c r="BB1613" s="44">
        <f t="shared" si="880"/>
        <v>0</v>
      </c>
      <c r="BC1613" s="44">
        <f t="shared" si="881"/>
        <v>0</v>
      </c>
      <c r="BD1613" s="44">
        <f t="shared" si="882"/>
        <v>0</v>
      </c>
      <c r="BE1613" s="45">
        <f t="shared" si="883"/>
        <v>4</v>
      </c>
      <c r="BF1613" s="46"/>
      <c r="BG1613" s="47">
        <f t="shared" si="884"/>
        <v>0</v>
      </c>
      <c r="BH1613" s="47">
        <f t="shared" si="885"/>
        <v>0</v>
      </c>
      <c r="BI1613" s="47">
        <f t="shared" si="886"/>
        <v>0</v>
      </c>
      <c r="BJ1613" s="48">
        <f t="shared" si="887"/>
        <v>0</v>
      </c>
      <c r="BK1613" s="48">
        <f t="shared" si="888"/>
        <v>0</v>
      </c>
      <c r="BL1613" s="48">
        <f t="shared" si="889"/>
        <v>4</v>
      </c>
    </row>
    <row r="1614" spans="1:64" s="2" customFormat="1" ht="30" customHeight="1">
      <c r="A1614" s="29" t="str">
        <f t="shared" si="860"/>
        <v>Д</v>
      </c>
      <c r="B1614" s="29" t="str">
        <f t="shared" si="861"/>
        <v>А</v>
      </c>
      <c r="C1614" s="66" t="s">
        <v>306</v>
      </c>
      <c r="D1614" s="31" t="str">
        <f t="shared" si="862"/>
        <v>'09.06.01</v>
      </c>
      <c r="E1614" s="32" t="str">
        <f t="shared" si="863"/>
        <v>Теоретические основы информатики</v>
      </c>
      <c r="F1614" s="33"/>
      <c r="G1614" s="33"/>
      <c r="H1614" s="34" t="s">
        <v>317</v>
      </c>
      <c r="I1614" s="34"/>
      <c r="J1614" s="35" t="s">
        <v>409</v>
      </c>
      <c r="K1614" s="36">
        <v>8</v>
      </c>
      <c r="L1614" s="36"/>
      <c r="M1614" s="37" t="s">
        <v>410</v>
      </c>
      <c r="N1614" s="36"/>
      <c r="O1614" s="36"/>
      <c r="P1614" s="36"/>
      <c r="Q1614" s="37"/>
      <c r="R1614" s="36"/>
      <c r="S1614" s="36"/>
      <c r="T1614" s="36"/>
      <c r="U1614" s="36"/>
      <c r="V1614" s="36"/>
      <c r="W1614" s="39" t="str">
        <f t="shared" si="864"/>
        <v>НИВад</v>
      </c>
      <c r="X1614" s="36" t="s">
        <v>160</v>
      </c>
      <c r="Y1614" s="36"/>
      <c r="Z1614" s="36"/>
      <c r="AA1614" s="60">
        <f t="shared" si="865"/>
        <v>1</v>
      </c>
      <c r="AB1614" s="36">
        <v>1</v>
      </c>
      <c r="AC1614" s="36"/>
      <c r="AD1614" s="40">
        <f t="shared" si="857"/>
        <v>1</v>
      </c>
      <c r="AE1614" s="41">
        <f t="shared" si="858"/>
        <v>1</v>
      </c>
      <c r="AF1614" s="41">
        <f t="shared" si="859"/>
        <v>1</v>
      </c>
      <c r="AG1614" s="42" t="s">
        <v>93</v>
      </c>
      <c r="AH1614" s="37" t="s">
        <v>81</v>
      </c>
      <c r="AI1614" s="37" t="s">
        <v>82</v>
      </c>
      <c r="AJ1614" s="61" t="s">
        <v>335</v>
      </c>
      <c r="AK1614" s="37"/>
      <c r="AL1614" s="44">
        <f t="shared" si="866"/>
        <v>0</v>
      </c>
      <c r="AM1614" s="44">
        <f t="shared" si="867"/>
        <v>0</v>
      </c>
      <c r="AN1614" s="44">
        <f t="shared" si="868"/>
        <v>0</v>
      </c>
      <c r="AO1614" s="44">
        <f t="shared" si="869"/>
        <v>0</v>
      </c>
      <c r="AP1614" s="44">
        <f t="shared" si="870"/>
        <v>0</v>
      </c>
      <c r="AQ1614" s="44">
        <f t="shared" si="871"/>
        <v>0</v>
      </c>
      <c r="AR1614" s="44">
        <f t="shared" si="872"/>
        <v>0</v>
      </c>
      <c r="AS1614" s="44">
        <f t="shared" si="873"/>
        <v>0</v>
      </c>
      <c r="AT1614" s="44">
        <f t="shared" si="874"/>
        <v>0</v>
      </c>
      <c r="AU1614" s="44">
        <f t="shared" si="875"/>
        <v>0</v>
      </c>
      <c r="AV1614" s="44">
        <f>IF(M1614="ПП",РПП*AA1614*(U1614/1.5),IF(M1614="ВП",ВПр*AA1614*(U1614/1.5),IF(M1614="РПА",РПА*AA1614*(U1614/1.5),IF(M1614="КПА",кпа*AA1614*(U1614/1.5),0))))</f>
        <v>0</v>
      </c>
      <c r="AW1614" s="44">
        <f t="shared" si="876"/>
        <v>0</v>
      </c>
      <c r="AX1614" s="44">
        <f t="shared" si="877"/>
        <v>0</v>
      </c>
      <c r="AY1614" s="44">
        <f t="shared" si="878"/>
        <v>2</v>
      </c>
      <c r="AZ1614" s="44">
        <f t="shared" si="879"/>
        <v>0</v>
      </c>
      <c r="BA1614" s="44">
        <f t="shared" si="856"/>
        <v>0</v>
      </c>
      <c r="BB1614" s="44">
        <f t="shared" si="880"/>
        <v>0</v>
      </c>
      <c r="BC1614" s="44">
        <f t="shared" si="881"/>
        <v>0</v>
      </c>
      <c r="BD1614" s="44">
        <f t="shared" si="882"/>
        <v>0</v>
      </c>
      <c r="BE1614" s="45">
        <f t="shared" si="883"/>
        <v>2</v>
      </c>
      <c r="BF1614" s="46"/>
      <c r="BG1614" s="47">
        <f t="shared" si="884"/>
        <v>0</v>
      </c>
      <c r="BH1614" s="47">
        <f t="shared" si="885"/>
        <v>0</v>
      </c>
      <c r="BI1614" s="47">
        <f t="shared" si="886"/>
        <v>0</v>
      </c>
      <c r="BJ1614" s="48">
        <f t="shared" si="887"/>
        <v>0</v>
      </c>
      <c r="BK1614" s="48">
        <f t="shared" si="888"/>
        <v>0</v>
      </c>
      <c r="BL1614" s="48">
        <f t="shared" si="889"/>
        <v>2</v>
      </c>
    </row>
    <row r="1615" spans="1:64" s="2" customFormat="1" ht="30" customHeight="1">
      <c r="A1615" s="29" t="str">
        <f t="shared" si="860"/>
        <v>Д</v>
      </c>
      <c r="B1615" s="29" t="str">
        <f t="shared" si="861"/>
        <v>А</v>
      </c>
      <c r="C1615" s="66" t="s">
        <v>306</v>
      </c>
      <c r="D1615" s="31" t="str">
        <f t="shared" si="862"/>
        <v>'09.06.01</v>
      </c>
      <c r="E1615" s="32" t="str">
        <f t="shared" si="863"/>
        <v>Теоретические основы информатики</v>
      </c>
      <c r="F1615" s="33"/>
      <c r="G1615" s="33"/>
      <c r="H1615" s="34" t="s">
        <v>317</v>
      </c>
      <c r="I1615" s="34"/>
      <c r="J1615" s="35" t="s">
        <v>302</v>
      </c>
      <c r="K1615" s="36">
        <v>8</v>
      </c>
      <c r="L1615" s="36"/>
      <c r="M1615" s="37" t="s">
        <v>178</v>
      </c>
      <c r="N1615" s="36"/>
      <c r="O1615" s="36"/>
      <c r="P1615" s="36"/>
      <c r="Q1615" s="37"/>
      <c r="R1615" s="36"/>
      <c r="S1615" s="36"/>
      <c r="T1615" s="36"/>
      <c r="U1615" s="36"/>
      <c r="V1615" s="36"/>
      <c r="W1615" s="39" t="str">
        <f t="shared" si="864"/>
        <v>НИВад</v>
      </c>
      <c r="X1615" s="36" t="s">
        <v>160</v>
      </c>
      <c r="Y1615" s="36"/>
      <c r="Z1615" s="36"/>
      <c r="AA1615" s="60">
        <f t="shared" si="865"/>
        <v>1</v>
      </c>
      <c r="AB1615" s="36"/>
      <c r="AC1615" s="36">
        <v>1</v>
      </c>
      <c r="AD1615" s="40">
        <f t="shared" si="857"/>
        <v>1</v>
      </c>
      <c r="AE1615" s="41">
        <f t="shared" si="858"/>
        <v>1</v>
      </c>
      <c r="AF1615" s="41">
        <f t="shared" si="859"/>
        <v>1</v>
      </c>
      <c r="AG1615" s="42" t="s">
        <v>93</v>
      </c>
      <c r="AH1615" s="37" t="s">
        <v>111</v>
      </c>
      <c r="AI1615" s="37" t="s">
        <v>82</v>
      </c>
      <c r="AJ1615" s="61" t="s">
        <v>407</v>
      </c>
      <c r="AK1615" s="37"/>
      <c r="AL1615" s="44">
        <f t="shared" si="866"/>
        <v>0</v>
      </c>
      <c r="AM1615" s="44">
        <f t="shared" si="867"/>
        <v>0</v>
      </c>
      <c r="AN1615" s="44">
        <f t="shared" si="868"/>
        <v>0</v>
      </c>
      <c r="AO1615" s="44">
        <f t="shared" si="869"/>
        <v>0</v>
      </c>
      <c r="AP1615" s="44">
        <f t="shared" si="870"/>
        <v>0</v>
      </c>
      <c r="AQ1615" s="44">
        <f t="shared" si="871"/>
        <v>0</v>
      </c>
      <c r="AR1615" s="44">
        <f t="shared" si="872"/>
        <v>0</v>
      </c>
      <c r="AS1615" s="44">
        <f t="shared" si="873"/>
        <v>0</v>
      </c>
      <c r="AT1615" s="44">
        <f t="shared" si="874"/>
        <v>0</v>
      </c>
      <c r="AU1615" s="44">
        <f t="shared" si="875"/>
        <v>0</v>
      </c>
      <c r="AV1615" s="44">
        <f>IF(M1615="ПП",РПП*AA1615*(U1615/1.5),IF(M1615="ВП",ВПр*AA1615*(U1615/1.5),IF(M1615="РПА",РПА*AA1615*(U1615/1.5),IF(M1615="КПА",кпа*AA1615*(U1615/1.5),0))))</f>
        <v>0</v>
      </c>
      <c r="AW1615" s="44">
        <f t="shared" si="876"/>
        <v>0</v>
      </c>
      <c r="AX1615" s="44">
        <f t="shared" si="877"/>
        <v>0</v>
      </c>
      <c r="AY1615" s="44">
        <f t="shared" si="878"/>
        <v>0</v>
      </c>
      <c r="AZ1615" s="44">
        <f t="shared" si="879"/>
        <v>0</v>
      </c>
      <c r="BA1615" s="44">
        <f t="shared" si="856"/>
        <v>0</v>
      </c>
      <c r="BB1615" s="44">
        <f t="shared" si="880"/>
        <v>0</v>
      </c>
      <c r="BC1615" s="44">
        <f t="shared" si="881"/>
        <v>6</v>
      </c>
      <c r="BD1615" s="44">
        <f t="shared" si="882"/>
        <v>0</v>
      </c>
      <c r="BE1615" s="45">
        <f t="shared" si="883"/>
        <v>6</v>
      </c>
      <c r="BF1615" s="46"/>
      <c r="BG1615" s="47">
        <f t="shared" si="884"/>
        <v>0</v>
      </c>
      <c r="BH1615" s="47">
        <f t="shared" si="885"/>
        <v>0</v>
      </c>
      <c r="BI1615" s="47">
        <f t="shared" si="886"/>
        <v>0</v>
      </c>
      <c r="BJ1615" s="48">
        <f t="shared" si="887"/>
        <v>0</v>
      </c>
      <c r="BK1615" s="48">
        <f t="shared" si="888"/>
        <v>0</v>
      </c>
      <c r="BL1615" s="48">
        <f t="shared" si="889"/>
        <v>6</v>
      </c>
    </row>
    <row r="1616" spans="1:64" s="2" customFormat="1" ht="30" customHeight="1">
      <c r="A1616" s="29" t="str">
        <f t="shared" si="860"/>
        <v>Д</v>
      </c>
      <c r="B1616" s="29" t="str">
        <f t="shared" si="861"/>
        <v>А</v>
      </c>
      <c r="C1616" s="66" t="s">
        <v>306</v>
      </c>
      <c r="D1616" s="31" t="str">
        <f t="shared" si="862"/>
        <v>'09.06.01</v>
      </c>
      <c r="E1616" s="32" t="str">
        <f t="shared" si="863"/>
        <v>Теоретические основы информатики</v>
      </c>
      <c r="F1616" s="33"/>
      <c r="G1616" s="33"/>
      <c r="H1616" s="34" t="s">
        <v>317</v>
      </c>
      <c r="I1616" s="34"/>
      <c r="J1616" s="35" t="s">
        <v>302</v>
      </c>
      <c r="K1616" s="36">
        <v>8</v>
      </c>
      <c r="L1616" s="36"/>
      <c r="M1616" s="37" t="s">
        <v>178</v>
      </c>
      <c r="N1616" s="36"/>
      <c r="O1616" s="36"/>
      <c r="P1616" s="36"/>
      <c r="Q1616" s="37"/>
      <c r="R1616" s="36"/>
      <c r="S1616" s="36"/>
      <c r="T1616" s="36"/>
      <c r="U1616" s="36"/>
      <c r="V1616" s="36"/>
      <c r="W1616" s="39" t="str">
        <f t="shared" si="864"/>
        <v>НИВад</v>
      </c>
      <c r="X1616" s="36" t="s">
        <v>160</v>
      </c>
      <c r="Y1616" s="36"/>
      <c r="Z1616" s="36"/>
      <c r="AA1616" s="60">
        <f t="shared" si="865"/>
        <v>1</v>
      </c>
      <c r="AB1616" s="36"/>
      <c r="AC1616" s="36">
        <v>1</v>
      </c>
      <c r="AD1616" s="40">
        <f t="shared" si="857"/>
        <v>1</v>
      </c>
      <c r="AE1616" s="41">
        <f t="shared" si="858"/>
        <v>1</v>
      </c>
      <c r="AF1616" s="41">
        <f t="shared" si="859"/>
        <v>1</v>
      </c>
      <c r="AG1616" s="42" t="s">
        <v>93</v>
      </c>
      <c r="AH1616" s="37" t="s">
        <v>81</v>
      </c>
      <c r="AI1616" s="37" t="s">
        <v>94</v>
      </c>
      <c r="AJ1616" s="61" t="s">
        <v>320</v>
      </c>
      <c r="AK1616" s="37"/>
      <c r="AL1616" s="44">
        <f t="shared" si="866"/>
        <v>0</v>
      </c>
      <c r="AM1616" s="44">
        <f t="shared" si="867"/>
        <v>0</v>
      </c>
      <c r="AN1616" s="44">
        <f t="shared" si="868"/>
        <v>0</v>
      </c>
      <c r="AO1616" s="44">
        <f t="shared" si="869"/>
        <v>0</v>
      </c>
      <c r="AP1616" s="44">
        <f t="shared" si="870"/>
        <v>0</v>
      </c>
      <c r="AQ1616" s="44">
        <f t="shared" si="871"/>
        <v>0</v>
      </c>
      <c r="AR1616" s="44">
        <f t="shared" si="872"/>
        <v>0</v>
      </c>
      <c r="AS1616" s="44">
        <f t="shared" si="873"/>
        <v>0</v>
      </c>
      <c r="AT1616" s="44">
        <f t="shared" si="874"/>
        <v>0</v>
      </c>
      <c r="AU1616" s="44">
        <f t="shared" si="875"/>
        <v>0</v>
      </c>
      <c r="AV1616" s="44">
        <f>IF(M1616="ПП",РПП*AA1616*(U1616/1.5),IF(M1616="ВП",ВПр*AA1616*(U1616/1.5),IF(M1616="РПА",РПА*AA1616*(U1616/1.5),IF(M1616="КПА",кпа*AA1616*(U1616/1.5),0))))</f>
        <v>0</v>
      </c>
      <c r="AW1616" s="44">
        <f t="shared" si="876"/>
        <v>0</v>
      </c>
      <c r="AX1616" s="44">
        <f t="shared" si="877"/>
        <v>0</v>
      </c>
      <c r="AY1616" s="44">
        <f t="shared" si="878"/>
        <v>0</v>
      </c>
      <c r="AZ1616" s="44">
        <f t="shared" si="879"/>
        <v>0</v>
      </c>
      <c r="BA1616" s="44">
        <f t="shared" si="856"/>
        <v>0</v>
      </c>
      <c r="BB1616" s="44">
        <f t="shared" si="880"/>
        <v>0</v>
      </c>
      <c r="BC1616" s="44">
        <f t="shared" si="881"/>
        <v>6</v>
      </c>
      <c r="BD1616" s="44">
        <f t="shared" si="882"/>
        <v>0</v>
      </c>
      <c r="BE1616" s="45">
        <f t="shared" si="883"/>
        <v>6</v>
      </c>
      <c r="BF1616" s="46"/>
      <c r="BG1616" s="47">
        <f t="shared" si="884"/>
        <v>0</v>
      </c>
      <c r="BH1616" s="47">
        <f t="shared" si="885"/>
        <v>0</v>
      </c>
      <c r="BI1616" s="47">
        <f t="shared" si="886"/>
        <v>0</v>
      </c>
      <c r="BJ1616" s="48">
        <f t="shared" si="887"/>
        <v>0</v>
      </c>
      <c r="BK1616" s="48">
        <f t="shared" si="888"/>
        <v>0</v>
      </c>
      <c r="BL1616" s="48">
        <f t="shared" si="889"/>
        <v>6</v>
      </c>
    </row>
    <row r="1617" spans="1:64" s="2" customFormat="1" ht="30" customHeight="1">
      <c r="A1617" s="29" t="str">
        <f t="shared" si="860"/>
        <v>Д</v>
      </c>
      <c r="B1617" s="29" t="str">
        <f t="shared" si="861"/>
        <v>А</v>
      </c>
      <c r="C1617" s="66" t="s">
        <v>306</v>
      </c>
      <c r="D1617" s="31" t="str">
        <f t="shared" si="862"/>
        <v>'09.06.01</v>
      </c>
      <c r="E1617" s="32" t="str">
        <f t="shared" si="863"/>
        <v>Теоретические основы информатики</v>
      </c>
      <c r="F1617" s="33"/>
      <c r="G1617" s="33"/>
      <c r="H1617" s="34" t="s">
        <v>317</v>
      </c>
      <c r="I1617" s="34"/>
      <c r="J1617" s="35" t="s">
        <v>302</v>
      </c>
      <c r="K1617" s="36">
        <v>8</v>
      </c>
      <c r="L1617" s="36"/>
      <c r="M1617" s="37" t="s">
        <v>178</v>
      </c>
      <c r="N1617" s="36"/>
      <c r="O1617" s="36"/>
      <c r="P1617" s="36"/>
      <c r="Q1617" s="37"/>
      <c r="R1617" s="36"/>
      <c r="S1617" s="36"/>
      <c r="T1617" s="36"/>
      <c r="U1617" s="36"/>
      <c r="V1617" s="36"/>
      <c r="W1617" s="39" t="str">
        <f t="shared" si="864"/>
        <v>НИВад</v>
      </c>
      <c r="X1617" s="36" t="s">
        <v>160</v>
      </c>
      <c r="Y1617" s="36"/>
      <c r="Z1617" s="36"/>
      <c r="AA1617" s="60">
        <f t="shared" si="865"/>
        <v>2</v>
      </c>
      <c r="AB1617" s="36"/>
      <c r="AC1617" s="36">
        <v>2</v>
      </c>
      <c r="AD1617" s="40">
        <f t="shared" si="857"/>
        <v>1</v>
      </c>
      <c r="AE1617" s="41">
        <f t="shared" si="858"/>
        <v>1</v>
      </c>
      <c r="AF1617" s="41">
        <f t="shared" si="859"/>
        <v>2</v>
      </c>
      <c r="AG1617" s="42" t="s">
        <v>93</v>
      </c>
      <c r="AH1617" s="37" t="s">
        <v>81</v>
      </c>
      <c r="AI1617" s="37" t="s">
        <v>82</v>
      </c>
      <c r="AJ1617" s="61" t="s">
        <v>325</v>
      </c>
      <c r="AK1617" s="37"/>
      <c r="AL1617" s="44">
        <f t="shared" si="866"/>
        <v>0</v>
      </c>
      <c r="AM1617" s="44">
        <f t="shared" si="867"/>
        <v>0</v>
      </c>
      <c r="AN1617" s="44">
        <f t="shared" si="868"/>
        <v>0</v>
      </c>
      <c r="AO1617" s="44">
        <f t="shared" si="869"/>
        <v>0</v>
      </c>
      <c r="AP1617" s="44">
        <f t="shared" si="870"/>
        <v>0</v>
      </c>
      <c r="AQ1617" s="44">
        <f t="shared" si="871"/>
        <v>0</v>
      </c>
      <c r="AR1617" s="44">
        <f t="shared" si="872"/>
        <v>0</v>
      </c>
      <c r="AS1617" s="44">
        <f t="shared" si="873"/>
        <v>0</v>
      </c>
      <c r="AT1617" s="44">
        <f t="shared" si="874"/>
        <v>0</v>
      </c>
      <c r="AU1617" s="44">
        <f t="shared" si="875"/>
        <v>0</v>
      </c>
      <c r="AV1617" s="44">
        <f>IF(M1617="ПП",РПП*AA1617*(U1617/1.5),IF(M1617="ВП",ВПр*AA1617*(U1617/1.5),IF(M1617="РПА",РПА*AA1617*(U1617/1.5),IF(M1617="КПА",кпа*AA1617*(U1617/1.5),0))))</f>
        <v>0</v>
      </c>
      <c r="AW1617" s="44">
        <f t="shared" si="876"/>
        <v>0</v>
      </c>
      <c r="AX1617" s="44">
        <f t="shared" si="877"/>
        <v>0</v>
      </c>
      <c r="AY1617" s="44">
        <f t="shared" si="878"/>
        <v>0</v>
      </c>
      <c r="AZ1617" s="44">
        <f t="shared" si="879"/>
        <v>0</v>
      </c>
      <c r="BA1617" s="44">
        <f t="shared" si="856"/>
        <v>0</v>
      </c>
      <c r="BB1617" s="44">
        <f t="shared" si="880"/>
        <v>0</v>
      </c>
      <c r="BC1617" s="44">
        <f t="shared" si="881"/>
        <v>12</v>
      </c>
      <c r="BD1617" s="44">
        <f t="shared" si="882"/>
        <v>0</v>
      </c>
      <c r="BE1617" s="45">
        <f t="shared" si="883"/>
        <v>12</v>
      </c>
      <c r="BF1617" s="46"/>
      <c r="BG1617" s="47">
        <f t="shared" si="884"/>
        <v>0</v>
      </c>
      <c r="BH1617" s="47">
        <f t="shared" si="885"/>
        <v>0</v>
      </c>
      <c r="BI1617" s="47">
        <f t="shared" si="886"/>
        <v>0</v>
      </c>
      <c r="BJ1617" s="48">
        <f t="shared" si="887"/>
        <v>0</v>
      </c>
      <c r="BK1617" s="48">
        <f t="shared" si="888"/>
        <v>0</v>
      </c>
      <c r="BL1617" s="48">
        <f t="shared" si="889"/>
        <v>12</v>
      </c>
    </row>
    <row r="1618" spans="1:64" s="2" customFormat="1" ht="30" customHeight="1">
      <c r="A1618" s="29" t="str">
        <f t="shared" si="860"/>
        <v>Д</v>
      </c>
      <c r="B1618" s="29" t="str">
        <f t="shared" si="861"/>
        <v>А</v>
      </c>
      <c r="C1618" s="66" t="s">
        <v>306</v>
      </c>
      <c r="D1618" s="31" t="str">
        <f t="shared" si="862"/>
        <v>'09.06.01</v>
      </c>
      <c r="E1618" s="32" t="str">
        <f t="shared" si="863"/>
        <v>Теоретические основы информатики</v>
      </c>
      <c r="F1618" s="33"/>
      <c r="G1618" s="33"/>
      <c r="H1618" s="34" t="s">
        <v>317</v>
      </c>
      <c r="I1618" s="34"/>
      <c r="J1618" s="35" t="s">
        <v>302</v>
      </c>
      <c r="K1618" s="36">
        <v>8</v>
      </c>
      <c r="L1618" s="36"/>
      <c r="M1618" s="37" t="s">
        <v>178</v>
      </c>
      <c r="N1618" s="36"/>
      <c r="O1618" s="36"/>
      <c r="P1618" s="36"/>
      <c r="Q1618" s="37"/>
      <c r="R1618" s="36"/>
      <c r="S1618" s="36"/>
      <c r="T1618" s="36"/>
      <c r="U1618" s="36"/>
      <c r="V1618" s="36"/>
      <c r="W1618" s="39" t="str">
        <f t="shared" si="864"/>
        <v>НИВад</v>
      </c>
      <c r="X1618" s="36" t="s">
        <v>160</v>
      </c>
      <c r="Y1618" s="36"/>
      <c r="Z1618" s="36"/>
      <c r="AA1618" s="60">
        <f t="shared" si="865"/>
        <v>1</v>
      </c>
      <c r="AB1618" s="36">
        <v>1</v>
      </c>
      <c r="AC1618" s="36"/>
      <c r="AD1618" s="40">
        <f t="shared" si="857"/>
        <v>1</v>
      </c>
      <c r="AE1618" s="41">
        <f t="shared" si="858"/>
        <v>1</v>
      </c>
      <c r="AF1618" s="41">
        <f t="shared" si="859"/>
        <v>1</v>
      </c>
      <c r="AG1618" s="42" t="s">
        <v>93</v>
      </c>
      <c r="AH1618" s="37" t="s">
        <v>81</v>
      </c>
      <c r="AI1618" s="37" t="s">
        <v>82</v>
      </c>
      <c r="AJ1618" s="61" t="s">
        <v>335</v>
      </c>
      <c r="AK1618" s="37"/>
      <c r="AL1618" s="44">
        <f t="shared" si="866"/>
        <v>0</v>
      </c>
      <c r="AM1618" s="44">
        <f t="shared" si="867"/>
        <v>0</v>
      </c>
      <c r="AN1618" s="44">
        <f t="shared" si="868"/>
        <v>0</v>
      </c>
      <c r="AO1618" s="44">
        <f t="shared" si="869"/>
        <v>0</v>
      </c>
      <c r="AP1618" s="44">
        <f t="shared" si="870"/>
        <v>0</v>
      </c>
      <c r="AQ1618" s="44">
        <f t="shared" si="871"/>
        <v>0</v>
      </c>
      <c r="AR1618" s="44">
        <f t="shared" si="872"/>
        <v>0</v>
      </c>
      <c r="AS1618" s="44">
        <f t="shared" si="873"/>
        <v>0</v>
      </c>
      <c r="AT1618" s="44">
        <f t="shared" si="874"/>
        <v>0</v>
      </c>
      <c r="AU1618" s="44">
        <f t="shared" si="875"/>
        <v>0</v>
      </c>
      <c r="AV1618" s="44">
        <f>IF(M1618="ПП",РПП*AA1618*(U1618/1.5),IF(M1618="ВП",ВПр*AA1618*(U1618/1.5),IF(M1618="РПА",РПА*AA1618*(U1618/1.5),IF(M1618="КПА",кпа*AA1618*(U1618/1.5),0))))</f>
        <v>0</v>
      </c>
      <c r="AW1618" s="44">
        <f t="shared" si="876"/>
        <v>0</v>
      </c>
      <c r="AX1618" s="44">
        <f t="shared" si="877"/>
        <v>0</v>
      </c>
      <c r="AY1618" s="44">
        <f t="shared" si="878"/>
        <v>0</v>
      </c>
      <c r="AZ1618" s="44">
        <f t="shared" si="879"/>
        <v>0</v>
      </c>
      <c r="BA1618" s="44">
        <f t="shared" si="856"/>
        <v>0</v>
      </c>
      <c r="BB1618" s="44">
        <f t="shared" si="880"/>
        <v>0</v>
      </c>
      <c r="BC1618" s="44">
        <f t="shared" si="881"/>
        <v>6</v>
      </c>
      <c r="BD1618" s="44">
        <f t="shared" si="882"/>
        <v>0</v>
      </c>
      <c r="BE1618" s="45">
        <f t="shared" si="883"/>
        <v>6</v>
      </c>
      <c r="BF1618" s="46"/>
      <c r="BG1618" s="47">
        <f t="shared" si="884"/>
        <v>0</v>
      </c>
      <c r="BH1618" s="47">
        <f t="shared" si="885"/>
        <v>0</v>
      </c>
      <c r="BI1618" s="47">
        <f t="shared" si="886"/>
        <v>0</v>
      </c>
      <c r="BJ1618" s="48">
        <f t="shared" si="887"/>
        <v>0</v>
      </c>
      <c r="BK1618" s="48">
        <f t="shared" si="888"/>
        <v>0</v>
      </c>
      <c r="BL1618" s="48">
        <f t="shared" si="889"/>
        <v>6</v>
      </c>
    </row>
    <row r="1619" spans="1:64" s="2" customFormat="1" ht="30" customHeight="1">
      <c r="A1619" s="29" t="str">
        <f t="shared" si="860"/>
        <v>Д</v>
      </c>
      <c r="B1619" s="29" t="str">
        <f t="shared" si="861"/>
        <v>А</v>
      </c>
      <c r="C1619" s="66" t="s">
        <v>306</v>
      </c>
      <c r="D1619" s="31" t="str">
        <f t="shared" si="862"/>
        <v>'09.06.01</v>
      </c>
      <c r="E1619" s="32" t="str">
        <f t="shared" si="863"/>
        <v>Теоретические основы информатики</v>
      </c>
      <c r="F1619" s="33"/>
      <c r="G1619" s="33"/>
      <c r="H1619" s="34" t="s">
        <v>317</v>
      </c>
      <c r="I1619" s="34"/>
      <c r="J1619" s="35" t="s">
        <v>411</v>
      </c>
      <c r="K1619" s="36">
        <v>8</v>
      </c>
      <c r="L1619" s="36"/>
      <c r="M1619" s="37" t="s">
        <v>183</v>
      </c>
      <c r="N1619" s="36"/>
      <c r="O1619" s="36"/>
      <c r="P1619" s="36"/>
      <c r="Q1619" s="37" t="s">
        <v>181</v>
      </c>
      <c r="R1619" s="36"/>
      <c r="S1619" s="36"/>
      <c r="T1619" s="36"/>
      <c r="U1619" s="36"/>
      <c r="V1619" s="36"/>
      <c r="W1619" s="39" t="str">
        <f t="shared" si="864"/>
        <v>НИВад</v>
      </c>
      <c r="X1619" s="36" t="s">
        <v>160</v>
      </c>
      <c r="Y1619" s="36"/>
      <c r="Z1619" s="36">
        <v>1</v>
      </c>
      <c r="AA1619" s="60">
        <f t="shared" si="865"/>
        <v>5</v>
      </c>
      <c r="AB1619" s="36">
        <v>1</v>
      </c>
      <c r="AC1619" s="36">
        <v>4</v>
      </c>
      <c r="AD1619" s="40">
        <f t="shared" si="857"/>
        <v>1</v>
      </c>
      <c r="AE1619" s="41">
        <f t="shared" si="858"/>
        <v>1</v>
      </c>
      <c r="AF1619" s="41">
        <f t="shared" si="859"/>
        <v>5</v>
      </c>
      <c r="AG1619" s="42" t="s">
        <v>93</v>
      </c>
      <c r="AH1619" s="37" t="s">
        <v>169</v>
      </c>
      <c r="AI1619" s="37"/>
      <c r="AJ1619" s="55" t="s">
        <v>170</v>
      </c>
      <c r="AK1619" s="37"/>
      <c r="AL1619" s="44">
        <f t="shared" si="866"/>
        <v>0</v>
      </c>
      <c r="AM1619" s="44">
        <f t="shared" si="867"/>
        <v>0</v>
      </c>
      <c r="AN1619" s="44">
        <f t="shared" si="868"/>
        <v>0</v>
      </c>
      <c r="AO1619" s="44">
        <f t="shared" si="869"/>
        <v>0</v>
      </c>
      <c r="AP1619" s="44">
        <f t="shared" si="870"/>
        <v>0</v>
      </c>
      <c r="AQ1619" s="44">
        <f t="shared" si="871"/>
        <v>0</v>
      </c>
      <c r="AR1619" s="44">
        <f t="shared" si="872"/>
        <v>0</v>
      </c>
      <c r="AS1619" s="44">
        <f t="shared" si="873"/>
        <v>0</v>
      </c>
      <c r="AT1619" s="44">
        <f t="shared" si="874"/>
        <v>0</v>
      </c>
      <c r="AU1619" s="44">
        <f t="shared" si="875"/>
        <v>0</v>
      </c>
      <c r="AV1619" s="44">
        <f>IF(M1619="ПП",РПП*AA1619*(U1619/1.5),IF(M1619="ВП",ВПр*AA1619*(U1619/1.5),IF(M1619="РПА",РПА*AA1619*(U1619/1.5),IF(M1619="КПА",кпа*AA1619*(U1619/1.5),0))))</f>
        <v>0</v>
      </c>
      <c r="AW1619" s="44">
        <f t="shared" si="876"/>
        <v>0</v>
      </c>
      <c r="AX1619" s="44">
        <f t="shared" si="877"/>
        <v>0</v>
      </c>
      <c r="AY1619" s="44">
        <f t="shared" si="878"/>
        <v>0</v>
      </c>
      <c r="AZ1619" s="44">
        <f t="shared" si="879"/>
        <v>0</v>
      </c>
      <c r="BA1619" s="44">
        <f t="shared" si="856"/>
        <v>0</v>
      </c>
      <c r="BB1619" s="44">
        <f t="shared" si="880"/>
        <v>0</v>
      </c>
      <c r="BC1619" s="44">
        <f t="shared" si="881"/>
        <v>0</v>
      </c>
      <c r="BD1619" s="44">
        <f t="shared" si="882"/>
        <v>2.5</v>
      </c>
      <c r="BE1619" s="45">
        <f t="shared" si="883"/>
        <v>2.5</v>
      </c>
      <c r="BF1619" s="46"/>
      <c r="BG1619" s="47">
        <f t="shared" si="884"/>
        <v>0</v>
      </c>
      <c r="BH1619" s="47">
        <f t="shared" si="885"/>
        <v>0</v>
      </c>
      <c r="BI1619" s="47">
        <f t="shared" si="886"/>
        <v>0</v>
      </c>
      <c r="BJ1619" s="48">
        <f t="shared" si="887"/>
        <v>0</v>
      </c>
      <c r="BK1619" s="48">
        <f t="shared" si="888"/>
        <v>0</v>
      </c>
      <c r="BL1619" s="48">
        <f t="shared" si="889"/>
        <v>2.5</v>
      </c>
    </row>
    <row r="1620" spans="1:64" s="2" customFormat="1" ht="30" customHeight="1">
      <c r="A1620" s="29" t="str">
        <f t="shared" si="860"/>
        <v>Д</v>
      </c>
      <c r="B1620" s="29" t="str">
        <f t="shared" si="861"/>
        <v>А</v>
      </c>
      <c r="C1620" s="66" t="s">
        <v>306</v>
      </c>
      <c r="D1620" s="31" t="str">
        <f t="shared" si="862"/>
        <v>'09.06.01</v>
      </c>
      <c r="E1620" s="32" t="str">
        <f t="shared" si="863"/>
        <v>Теоретические основы информатики</v>
      </c>
      <c r="F1620" s="33"/>
      <c r="G1620" s="33"/>
      <c r="H1620" s="34" t="s">
        <v>317</v>
      </c>
      <c r="I1620" s="34"/>
      <c r="J1620" s="35" t="s">
        <v>411</v>
      </c>
      <c r="K1620" s="36">
        <v>8</v>
      </c>
      <c r="L1620" s="36"/>
      <c r="M1620" s="37" t="s">
        <v>186</v>
      </c>
      <c r="N1620" s="36"/>
      <c r="O1620" s="36"/>
      <c r="P1620" s="36"/>
      <c r="Q1620" s="37" t="s">
        <v>181</v>
      </c>
      <c r="R1620" s="36"/>
      <c r="S1620" s="36"/>
      <c r="T1620" s="36"/>
      <c r="U1620" s="36"/>
      <c r="V1620" s="36"/>
      <c r="W1620" s="39" t="str">
        <f t="shared" si="864"/>
        <v>НИВад</v>
      </c>
      <c r="X1620" s="36" t="s">
        <v>160</v>
      </c>
      <c r="Y1620" s="36"/>
      <c r="Z1620" s="36">
        <v>1</v>
      </c>
      <c r="AA1620" s="60">
        <f t="shared" si="865"/>
        <v>5</v>
      </c>
      <c r="AB1620" s="36">
        <v>1</v>
      </c>
      <c r="AC1620" s="36">
        <v>4</v>
      </c>
      <c r="AD1620" s="40">
        <f t="shared" si="857"/>
        <v>1</v>
      </c>
      <c r="AE1620" s="41">
        <f t="shared" si="858"/>
        <v>1</v>
      </c>
      <c r="AF1620" s="41">
        <f t="shared" si="859"/>
        <v>5</v>
      </c>
      <c r="AG1620" s="42" t="s">
        <v>93</v>
      </c>
      <c r="AH1620" s="37" t="s">
        <v>169</v>
      </c>
      <c r="AI1620" s="37"/>
      <c r="AJ1620" s="55" t="s">
        <v>170</v>
      </c>
      <c r="AK1620" s="37"/>
      <c r="AL1620" s="44">
        <f t="shared" si="866"/>
        <v>0</v>
      </c>
      <c r="AM1620" s="44">
        <f t="shared" si="867"/>
        <v>0</v>
      </c>
      <c r="AN1620" s="44">
        <f t="shared" si="868"/>
        <v>0</v>
      </c>
      <c r="AO1620" s="44">
        <f t="shared" si="869"/>
        <v>0</v>
      </c>
      <c r="AP1620" s="44">
        <f t="shared" si="870"/>
        <v>0</v>
      </c>
      <c r="AQ1620" s="44">
        <f t="shared" si="871"/>
        <v>0</v>
      </c>
      <c r="AR1620" s="44">
        <f t="shared" si="872"/>
        <v>0</v>
      </c>
      <c r="AS1620" s="44">
        <f t="shared" si="873"/>
        <v>0</v>
      </c>
      <c r="AT1620" s="44">
        <f t="shared" si="874"/>
        <v>0</v>
      </c>
      <c r="AU1620" s="44">
        <f t="shared" si="875"/>
        <v>0</v>
      </c>
      <c r="AV1620" s="44">
        <f>IF(M1620="ПП",РПП*AA1620*(U1620/1.5),IF(M1620="ВП",ВПр*AA1620*(U1620/1.5),IF(M1620="РПА",РПА*AA1620*(U1620/1.5),IF(M1620="КПА",кпа*AA1620*(U1620/1.5),0))))</f>
        <v>0</v>
      </c>
      <c r="AW1620" s="44">
        <f t="shared" si="876"/>
        <v>0</v>
      </c>
      <c r="AX1620" s="44">
        <f t="shared" si="877"/>
        <v>0</v>
      </c>
      <c r="AY1620" s="44">
        <f t="shared" si="878"/>
        <v>0</v>
      </c>
      <c r="AZ1620" s="44">
        <f t="shared" si="879"/>
        <v>0</v>
      </c>
      <c r="BA1620" s="44">
        <f t="shared" si="856"/>
        <v>0</v>
      </c>
      <c r="BB1620" s="44">
        <f t="shared" si="880"/>
        <v>0</v>
      </c>
      <c r="BC1620" s="44">
        <f t="shared" si="881"/>
        <v>0</v>
      </c>
      <c r="BD1620" s="44">
        <f t="shared" si="882"/>
        <v>1.25</v>
      </c>
      <c r="BE1620" s="45">
        <f t="shared" si="883"/>
        <v>1.25</v>
      </c>
      <c r="BF1620" s="46"/>
      <c r="BG1620" s="47">
        <f t="shared" si="884"/>
        <v>0</v>
      </c>
      <c r="BH1620" s="47">
        <f t="shared" si="885"/>
        <v>0</v>
      </c>
      <c r="BI1620" s="47">
        <f t="shared" si="886"/>
        <v>0</v>
      </c>
      <c r="BJ1620" s="48">
        <f t="shared" si="887"/>
        <v>0</v>
      </c>
      <c r="BK1620" s="48">
        <f t="shared" si="888"/>
        <v>0</v>
      </c>
      <c r="BL1620" s="48">
        <f t="shared" si="889"/>
        <v>1.25</v>
      </c>
    </row>
    <row r="1621" spans="1:64" s="2" customFormat="1" ht="30" customHeight="1">
      <c r="A1621" s="29" t="str">
        <f t="shared" si="860"/>
        <v>Д</v>
      </c>
      <c r="B1621" s="29" t="str">
        <f t="shared" si="861"/>
        <v>А</v>
      </c>
      <c r="C1621" s="66" t="s">
        <v>306</v>
      </c>
      <c r="D1621" s="31" t="str">
        <f t="shared" si="862"/>
        <v>'09.06.01</v>
      </c>
      <c r="E1621" s="32" t="str">
        <f t="shared" si="863"/>
        <v>Теоретические основы информатики</v>
      </c>
      <c r="F1621" s="33"/>
      <c r="G1621" s="33"/>
      <c r="H1621" s="34" t="s">
        <v>317</v>
      </c>
      <c r="I1621" s="34"/>
      <c r="J1621" s="35" t="s">
        <v>411</v>
      </c>
      <c r="K1621" s="36">
        <v>8</v>
      </c>
      <c r="L1621" s="36"/>
      <c r="M1621" s="37" t="s">
        <v>186</v>
      </c>
      <c r="N1621" s="36"/>
      <c r="O1621" s="36"/>
      <c r="P1621" s="36"/>
      <c r="Q1621" s="37" t="s">
        <v>181</v>
      </c>
      <c r="R1621" s="36"/>
      <c r="S1621" s="36"/>
      <c r="T1621" s="36"/>
      <c r="U1621" s="36"/>
      <c r="V1621" s="36"/>
      <c r="W1621" s="39" t="str">
        <f t="shared" si="864"/>
        <v>НИВад</v>
      </c>
      <c r="X1621" s="36" t="s">
        <v>160</v>
      </c>
      <c r="Y1621" s="36"/>
      <c r="Z1621" s="36">
        <v>1</v>
      </c>
      <c r="AA1621" s="60">
        <f t="shared" si="865"/>
        <v>5</v>
      </c>
      <c r="AB1621" s="36">
        <v>1</v>
      </c>
      <c r="AC1621" s="36">
        <v>4</v>
      </c>
      <c r="AD1621" s="40">
        <f t="shared" si="857"/>
        <v>1</v>
      </c>
      <c r="AE1621" s="41">
        <f t="shared" si="858"/>
        <v>1</v>
      </c>
      <c r="AF1621" s="41">
        <f t="shared" si="859"/>
        <v>5</v>
      </c>
      <c r="AG1621" s="42" t="s">
        <v>93</v>
      </c>
      <c r="AH1621" s="37" t="s">
        <v>169</v>
      </c>
      <c r="AI1621" s="37"/>
      <c r="AJ1621" s="55" t="s">
        <v>170</v>
      </c>
      <c r="AK1621" s="37"/>
      <c r="AL1621" s="44">
        <f t="shared" si="866"/>
        <v>0</v>
      </c>
      <c r="AM1621" s="44">
        <f t="shared" si="867"/>
        <v>0</v>
      </c>
      <c r="AN1621" s="44">
        <f t="shared" si="868"/>
        <v>0</v>
      </c>
      <c r="AO1621" s="44">
        <f t="shared" si="869"/>
        <v>0</v>
      </c>
      <c r="AP1621" s="44">
        <f t="shared" si="870"/>
        <v>0</v>
      </c>
      <c r="AQ1621" s="44">
        <f t="shared" si="871"/>
        <v>0</v>
      </c>
      <c r="AR1621" s="44">
        <f t="shared" si="872"/>
        <v>0</v>
      </c>
      <c r="AS1621" s="44">
        <f t="shared" si="873"/>
        <v>0</v>
      </c>
      <c r="AT1621" s="44">
        <f t="shared" si="874"/>
        <v>0</v>
      </c>
      <c r="AU1621" s="44">
        <f t="shared" si="875"/>
        <v>0</v>
      </c>
      <c r="AV1621" s="44">
        <f>IF(M1621="ПП",РПП*AA1621*(U1621/1.5),IF(M1621="ВП",ВПр*AA1621*(U1621/1.5),IF(M1621="РПА",РПА*AA1621*(U1621/1.5),IF(M1621="КПА",кпа*AA1621*(U1621/1.5),0))))</f>
        <v>0</v>
      </c>
      <c r="AW1621" s="44">
        <f t="shared" si="876"/>
        <v>0</v>
      </c>
      <c r="AX1621" s="44">
        <f t="shared" si="877"/>
        <v>0</v>
      </c>
      <c r="AY1621" s="44">
        <f t="shared" si="878"/>
        <v>0</v>
      </c>
      <c r="AZ1621" s="44">
        <f t="shared" si="879"/>
        <v>0</v>
      </c>
      <c r="BA1621" s="44">
        <f t="shared" si="856"/>
        <v>0</v>
      </c>
      <c r="BB1621" s="44">
        <f t="shared" si="880"/>
        <v>0</v>
      </c>
      <c r="BC1621" s="44">
        <f t="shared" si="881"/>
        <v>0</v>
      </c>
      <c r="BD1621" s="44">
        <f t="shared" si="882"/>
        <v>1.25</v>
      </c>
      <c r="BE1621" s="45">
        <f t="shared" si="883"/>
        <v>1.25</v>
      </c>
      <c r="BF1621" s="46"/>
      <c r="BG1621" s="47">
        <f t="shared" si="884"/>
        <v>0</v>
      </c>
      <c r="BH1621" s="47">
        <f t="shared" si="885"/>
        <v>0</v>
      </c>
      <c r="BI1621" s="47">
        <f t="shared" si="886"/>
        <v>0</v>
      </c>
      <c r="BJ1621" s="48">
        <f t="shared" si="887"/>
        <v>0</v>
      </c>
      <c r="BK1621" s="48">
        <f t="shared" si="888"/>
        <v>0</v>
      </c>
      <c r="BL1621" s="48">
        <f t="shared" si="889"/>
        <v>1.25</v>
      </c>
    </row>
    <row r="1622" spans="1:64" s="2" customFormat="1" ht="30" customHeight="1">
      <c r="A1622" s="29" t="str">
        <f t="shared" si="860"/>
        <v>Д</v>
      </c>
      <c r="B1622" s="29" t="str">
        <f t="shared" si="861"/>
        <v>А</v>
      </c>
      <c r="C1622" s="66" t="s">
        <v>306</v>
      </c>
      <c r="D1622" s="31" t="str">
        <f t="shared" si="862"/>
        <v>'09.06.01</v>
      </c>
      <c r="E1622" s="32" t="str">
        <f t="shared" si="863"/>
        <v>Теоретические основы информатики</v>
      </c>
      <c r="F1622" s="33"/>
      <c r="G1622" s="33"/>
      <c r="H1622" s="34" t="s">
        <v>317</v>
      </c>
      <c r="I1622" s="34"/>
      <c r="J1622" s="35" t="s">
        <v>411</v>
      </c>
      <c r="K1622" s="36">
        <v>8</v>
      </c>
      <c r="L1622" s="36"/>
      <c r="M1622" s="37" t="s">
        <v>186</v>
      </c>
      <c r="N1622" s="36"/>
      <c r="O1622" s="36"/>
      <c r="P1622" s="36"/>
      <c r="Q1622" s="37" t="s">
        <v>181</v>
      </c>
      <c r="R1622" s="36"/>
      <c r="S1622" s="36"/>
      <c r="T1622" s="36"/>
      <c r="U1622" s="36"/>
      <c r="V1622" s="36"/>
      <c r="W1622" s="39" t="str">
        <f t="shared" si="864"/>
        <v>НИВад</v>
      </c>
      <c r="X1622" s="36" t="s">
        <v>160</v>
      </c>
      <c r="Y1622" s="36"/>
      <c r="Z1622" s="36">
        <v>1</v>
      </c>
      <c r="AA1622" s="60">
        <f t="shared" si="865"/>
        <v>5</v>
      </c>
      <c r="AB1622" s="36">
        <v>1</v>
      </c>
      <c r="AC1622" s="36">
        <v>4</v>
      </c>
      <c r="AD1622" s="40">
        <f t="shared" si="857"/>
        <v>1</v>
      </c>
      <c r="AE1622" s="41">
        <f t="shared" si="858"/>
        <v>1</v>
      </c>
      <c r="AF1622" s="41">
        <f t="shared" si="859"/>
        <v>5</v>
      </c>
      <c r="AG1622" s="42" t="s">
        <v>93</v>
      </c>
      <c r="AH1622" s="37" t="s">
        <v>169</v>
      </c>
      <c r="AI1622" s="37"/>
      <c r="AJ1622" s="55" t="s">
        <v>170</v>
      </c>
      <c r="AK1622" s="37"/>
      <c r="AL1622" s="44">
        <f t="shared" si="866"/>
        <v>0</v>
      </c>
      <c r="AM1622" s="44">
        <f t="shared" si="867"/>
        <v>0</v>
      </c>
      <c r="AN1622" s="44">
        <f t="shared" si="868"/>
        <v>0</v>
      </c>
      <c r="AO1622" s="44">
        <f t="shared" si="869"/>
        <v>0</v>
      </c>
      <c r="AP1622" s="44">
        <f t="shared" si="870"/>
        <v>0</v>
      </c>
      <c r="AQ1622" s="44">
        <f t="shared" si="871"/>
        <v>0</v>
      </c>
      <c r="AR1622" s="44">
        <f t="shared" si="872"/>
        <v>0</v>
      </c>
      <c r="AS1622" s="44">
        <f t="shared" si="873"/>
        <v>0</v>
      </c>
      <c r="AT1622" s="44">
        <f t="shared" si="874"/>
        <v>0</v>
      </c>
      <c r="AU1622" s="44">
        <f t="shared" si="875"/>
        <v>0</v>
      </c>
      <c r="AV1622" s="44">
        <f>IF(M1622="ПП",РПП*AA1622*(U1622/1.5),IF(M1622="ВП",ВПр*AA1622*(U1622/1.5),IF(M1622="РПА",РПА*AA1622*(U1622/1.5),IF(M1622="КПА",кпа*AA1622*(U1622/1.5),0))))</f>
        <v>0</v>
      </c>
      <c r="AW1622" s="44">
        <f t="shared" si="876"/>
        <v>0</v>
      </c>
      <c r="AX1622" s="44">
        <f t="shared" si="877"/>
        <v>0</v>
      </c>
      <c r="AY1622" s="44">
        <f t="shared" si="878"/>
        <v>0</v>
      </c>
      <c r="AZ1622" s="44">
        <f t="shared" si="879"/>
        <v>0</v>
      </c>
      <c r="BA1622" s="44">
        <f t="shared" si="856"/>
        <v>0</v>
      </c>
      <c r="BB1622" s="44">
        <f t="shared" si="880"/>
        <v>0</v>
      </c>
      <c r="BC1622" s="44">
        <f t="shared" si="881"/>
        <v>0</v>
      </c>
      <c r="BD1622" s="44">
        <f t="shared" si="882"/>
        <v>1.25</v>
      </c>
      <c r="BE1622" s="45">
        <f t="shared" si="883"/>
        <v>1.25</v>
      </c>
      <c r="BF1622" s="46"/>
      <c r="BG1622" s="47">
        <f t="shared" si="884"/>
        <v>0</v>
      </c>
      <c r="BH1622" s="47">
        <f t="shared" si="885"/>
        <v>0</v>
      </c>
      <c r="BI1622" s="47">
        <f t="shared" si="886"/>
        <v>0</v>
      </c>
      <c r="BJ1622" s="48">
        <f t="shared" si="887"/>
        <v>0</v>
      </c>
      <c r="BK1622" s="48">
        <f t="shared" si="888"/>
        <v>0</v>
      </c>
      <c r="BL1622" s="48">
        <f t="shared" si="889"/>
        <v>1.25</v>
      </c>
    </row>
    <row r="1623" spans="1:64" s="2" customFormat="1" ht="30" customHeight="1">
      <c r="A1623" s="29" t="str">
        <f t="shared" si="860"/>
        <v>Д</v>
      </c>
      <c r="B1623" s="29" t="str">
        <f t="shared" si="861"/>
        <v>А</v>
      </c>
      <c r="C1623" s="66" t="s">
        <v>306</v>
      </c>
      <c r="D1623" s="31" t="str">
        <f t="shared" si="862"/>
        <v>'09.06.01</v>
      </c>
      <c r="E1623" s="32" t="str">
        <f t="shared" si="863"/>
        <v>Теоретические основы информатики</v>
      </c>
      <c r="F1623" s="33"/>
      <c r="G1623" s="33"/>
      <c r="H1623" s="34" t="s">
        <v>317</v>
      </c>
      <c r="I1623" s="34"/>
      <c r="J1623" s="35" t="s">
        <v>412</v>
      </c>
      <c r="K1623" s="36">
        <v>8</v>
      </c>
      <c r="L1623" s="36"/>
      <c r="M1623" s="37" t="s">
        <v>183</v>
      </c>
      <c r="N1623" s="36"/>
      <c r="O1623" s="36"/>
      <c r="P1623" s="36"/>
      <c r="Q1623" s="37" t="s">
        <v>177</v>
      </c>
      <c r="R1623" s="36"/>
      <c r="S1623" s="36"/>
      <c r="T1623" s="36"/>
      <c r="U1623" s="36"/>
      <c r="V1623" s="36"/>
      <c r="W1623" s="39" t="str">
        <f t="shared" si="864"/>
        <v>НИВад</v>
      </c>
      <c r="X1623" s="36" t="s">
        <v>160</v>
      </c>
      <c r="Y1623" s="36"/>
      <c r="Z1623" s="36">
        <v>1</v>
      </c>
      <c r="AA1623" s="60">
        <f t="shared" si="865"/>
        <v>5</v>
      </c>
      <c r="AB1623" s="36">
        <v>1</v>
      </c>
      <c r="AC1623" s="36">
        <v>4</v>
      </c>
      <c r="AD1623" s="40">
        <f t="shared" si="857"/>
        <v>1</v>
      </c>
      <c r="AE1623" s="41">
        <f t="shared" si="858"/>
        <v>1</v>
      </c>
      <c r="AF1623" s="41">
        <f t="shared" si="859"/>
        <v>5</v>
      </c>
      <c r="AG1623" s="42" t="s">
        <v>93</v>
      </c>
      <c r="AH1623" s="37" t="s">
        <v>169</v>
      </c>
      <c r="AI1623" s="37"/>
      <c r="AJ1623" s="55" t="s">
        <v>170</v>
      </c>
      <c r="AK1623" s="37"/>
      <c r="AL1623" s="44">
        <f t="shared" si="866"/>
        <v>0</v>
      </c>
      <c r="AM1623" s="44">
        <f t="shared" si="867"/>
        <v>0</v>
      </c>
      <c r="AN1623" s="44">
        <f t="shared" si="868"/>
        <v>0</v>
      </c>
      <c r="AO1623" s="44">
        <f t="shared" si="869"/>
        <v>0</v>
      </c>
      <c r="AP1623" s="44">
        <f t="shared" si="870"/>
        <v>0</v>
      </c>
      <c r="AQ1623" s="44">
        <f t="shared" si="871"/>
        <v>0</v>
      </c>
      <c r="AR1623" s="44">
        <f t="shared" si="872"/>
        <v>0</v>
      </c>
      <c r="AS1623" s="44">
        <f t="shared" si="873"/>
        <v>0</v>
      </c>
      <c r="AT1623" s="44">
        <f t="shared" si="874"/>
        <v>0</v>
      </c>
      <c r="AU1623" s="44">
        <f t="shared" si="875"/>
        <v>0</v>
      </c>
      <c r="AV1623" s="44">
        <f>IF(M1623="ПП",РПП*AA1623*(U1623/1.5),IF(M1623="ВП",ВПр*AA1623*(U1623/1.5),IF(M1623="РПА",РПА*AA1623*(U1623/1.5),IF(M1623="КПА",кпа*AA1623*(U1623/1.5),0))))</f>
        <v>0</v>
      </c>
      <c r="AW1623" s="44">
        <f t="shared" si="876"/>
        <v>0</v>
      </c>
      <c r="AX1623" s="44">
        <f t="shared" si="877"/>
        <v>0</v>
      </c>
      <c r="AY1623" s="44">
        <f t="shared" si="878"/>
        <v>0</v>
      </c>
      <c r="AZ1623" s="44">
        <f t="shared" si="879"/>
        <v>0</v>
      </c>
      <c r="BA1623" s="44">
        <f t="shared" si="856"/>
        <v>0</v>
      </c>
      <c r="BB1623" s="44">
        <f t="shared" si="880"/>
        <v>0</v>
      </c>
      <c r="BC1623" s="44">
        <f t="shared" si="881"/>
        <v>0</v>
      </c>
      <c r="BD1623" s="44">
        <f t="shared" si="882"/>
        <v>2.5</v>
      </c>
      <c r="BE1623" s="45">
        <f t="shared" si="883"/>
        <v>2.5</v>
      </c>
      <c r="BF1623" s="46"/>
      <c r="BG1623" s="47">
        <f t="shared" si="884"/>
        <v>0</v>
      </c>
      <c r="BH1623" s="47">
        <f t="shared" si="885"/>
        <v>0</v>
      </c>
      <c r="BI1623" s="47">
        <f t="shared" si="886"/>
        <v>0</v>
      </c>
      <c r="BJ1623" s="48">
        <f t="shared" si="887"/>
        <v>0</v>
      </c>
      <c r="BK1623" s="48">
        <f t="shared" si="888"/>
        <v>0</v>
      </c>
      <c r="BL1623" s="48">
        <f t="shared" si="889"/>
        <v>2.5</v>
      </c>
    </row>
    <row r="1624" spans="1:64" s="2" customFormat="1" ht="30" customHeight="1">
      <c r="A1624" s="29" t="str">
        <f t="shared" si="860"/>
        <v>Д</v>
      </c>
      <c r="B1624" s="29" t="str">
        <f t="shared" si="861"/>
        <v>А</v>
      </c>
      <c r="C1624" s="66" t="s">
        <v>306</v>
      </c>
      <c r="D1624" s="31" t="str">
        <f t="shared" si="862"/>
        <v>'09.06.01</v>
      </c>
      <c r="E1624" s="32" t="str">
        <f t="shared" si="863"/>
        <v>Теоретические основы информатики</v>
      </c>
      <c r="F1624" s="33"/>
      <c r="G1624" s="33"/>
      <c r="H1624" s="34" t="s">
        <v>317</v>
      </c>
      <c r="I1624" s="34"/>
      <c r="J1624" s="35" t="s">
        <v>412</v>
      </c>
      <c r="K1624" s="36">
        <v>8</v>
      </c>
      <c r="L1624" s="36"/>
      <c r="M1624" s="37" t="s">
        <v>186</v>
      </c>
      <c r="N1624" s="36"/>
      <c r="O1624" s="36"/>
      <c r="P1624" s="36"/>
      <c r="Q1624" s="37" t="s">
        <v>177</v>
      </c>
      <c r="R1624" s="36"/>
      <c r="S1624" s="36"/>
      <c r="T1624" s="36"/>
      <c r="U1624" s="36"/>
      <c r="V1624" s="36"/>
      <c r="W1624" s="39" t="str">
        <f t="shared" si="864"/>
        <v>НИВад</v>
      </c>
      <c r="X1624" s="36" t="s">
        <v>160</v>
      </c>
      <c r="Y1624" s="36"/>
      <c r="Z1624" s="36">
        <v>1</v>
      </c>
      <c r="AA1624" s="60">
        <f t="shared" si="865"/>
        <v>5</v>
      </c>
      <c r="AB1624" s="36">
        <v>1</v>
      </c>
      <c r="AC1624" s="36">
        <v>4</v>
      </c>
      <c r="AD1624" s="40">
        <f t="shared" si="857"/>
        <v>1</v>
      </c>
      <c r="AE1624" s="41">
        <f t="shared" si="858"/>
        <v>1</v>
      </c>
      <c r="AF1624" s="41">
        <f t="shared" si="859"/>
        <v>5</v>
      </c>
      <c r="AG1624" s="42" t="s">
        <v>93</v>
      </c>
      <c r="AH1624" s="37" t="s">
        <v>169</v>
      </c>
      <c r="AI1624" s="37"/>
      <c r="AJ1624" s="55" t="s">
        <v>170</v>
      </c>
      <c r="AK1624" s="37"/>
      <c r="AL1624" s="44">
        <f t="shared" si="866"/>
        <v>0</v>
      </c>
      <c r="AM1624" s="44">
        <f t="shared" si="867"/>
        <v>0</v>
      </c>
      <c r="AN1624" s="44">
        <f t="shared" si="868"/>
        <v>0</v>
      </c>
      <c r="AO1624" s="44">
        <f t="shared" si="869"/>
        <v>0</v>
      </c>
      <c r="AP1624" s="44">
        <f t="shared" si="870"/>
        <v>0</v>
      </c>
      <c r="AQ1624" s="44">
        <f t="shared" si="871"/>
        <v>0</v>
      </c>
      <c r="AR1624" s="44">
        <f t="shared" si="872"/>
        <v>0</v>
      </c>
      <c r="AS1624" s="44">
        <f t="shared" si="873"/>
        <v>0</v>
      </c>
      <c r="AT1624" s="44">
        <f t="shared" si="874"/>
        <v>0</v>
      </c>
      <c r="AU1624" s="44">
        <f t="shared" si="875"/>
        <v>0</v>
      </c>
      <c r="AV1624" s="44">
        <f>IF(M1624="ПП",РПП*AA1624*(U1624/1.5),IF(M1624="ВП",ВПр*AA1624*(U1624/1.5),IF(M1624="РПА",РПА*AA1624*(U1624/1.5),IF(M1624="КПА",кпа*AA1624*(U1624/1.5),0))))</f>
        <v>0</v>
      </c>
      <c r="AW1624" s="44">
        <f t="shared" si="876"/>
        <v>0</v>
      </c>
      <c r="AX1624" s="44">
        <f t="shared" si="877"/>
        <v>0</v>
      </c>
      <c r="AY1624" s="44">
        <f t="shared" si="878"/>
        <v>0</v>
      </c>
      <c r="AZ1624" s="44">
        <f t="shared" si="879"/>
        <v>0</v>
      </c>
      <c r="BA1624" s="44">
        <f t="shared" ref="BA1624:BA1634" si="890">IF(AND(M1624="НКД",B1624="Д"),AA1624*НКД,0)+IF(AND(M1624="РПЛ",B1624="А"),AA1624*РукПЛ,0)+IF(AND(M1624="РСтж",B1624="А"),AB1624*РукСт+AC1624*РукИСт,0)+IF(M1624="ФГТ",AB1624*РукРФа+AC1624*РукИна,0)</f>
        <v>0</v>
      </c>
      <c r="BB1624" s="44">
        <f t="shared" si="880"/>
        <v>0</v>
      </c>
      <c r="BC1624" s="44">
        <f t="shared" si="881"/>
        <v>0</v>
      </c>
      <c r="BD1624" s="44">
        <f t="shared" si="882"/>
        <v>1.25</v>
      </c>
      <c r="BE1624" s="45">
        <f t="shared" si="883"/>
        <v>1.25</v>
      </c>
      <c r="BF1624" s="46"/>
      <c r="BG1624" s="47">
        <f t="shared" si="884"/>
        <v>0</v>
      </c>
      <c r="BH1624" s="47">
        <f t="shared" si="885"/>
        <v>0</v>
      </c>
      <c r="BI1624" s="47">
        <f t="shared" si="886"/>
        <v>0</v>
      </c>
      <c r="BJ1624" s="48">
        <f t="shared" si="887"/>
        <v>0</v>
      </c>
      <c r="BK1624" s="48">
        <f t="shared" si="888"/>
        <v>0</v>
      </c>
      <c r="BL1624" s="48">
        <f t="shared" si="889"/>
        <v>1.25</v>
      </c>
    </row>
    <row r="1625" spans="1:64" s="2" customFormat="1" ht="30" customHeight="1">
      <c r="A1625" s="29" t="str">
        <f t="shared" si="860"/>
        <v>Д</v>
      </c>
      <c r="B1625" s="29" t="str">
        <f t="shared" si="861"/>
        <v>А</v>
      </c>
      <c r="C1625" s="66" t="s">
        <v>306</v>
      </c>
      <c r="D1625" s="31" t="str">
        <f t="shared" si="862"/>
        <v>'09.06.01</v>
      </c>
      <c r="E1625" s="32" t="str">
        <f t="shared" si="863"/>
        <v>Теоретические основы информатики</v>
      </c>
      <c r="F1625" s="33"/>
      <c r="G1625" s="33"/>
      <c r="H1625" s="34" t="s">
        <v>317</v>
      </c>
      <c r="I1625" s="34"/>
      <c r="J1625" s="35" t="s">
        <v>412</v>
      </c>
      <c r="K1625" s="36">
        <v>8</v>
      </c>
      <c r="L1625" s="36"/>
      <c r="M1625" s="37" t="s">
        <v>186</v>
      </c>
      <c r="N1625" s="36"/>
      <c r="O1625" s="36"/>
      <c r="P1625" s="36"/>
      <c r="Q1625" s="37" t="s">
        <v>177</v>
      </c>
      <c r="R1625" s="36"/>
      <c r="S1625" s="36"/>
      <c r="T1625" s="36"/>
      <c r="U1625" s="36"/>
      <c r="V1625" s="36"/>
      <c r="W1625" s="39" t="str">
        <f t="shared" si="864"/>
        <v>НИВад</v>
      </c>
      <c r="X1625" s="36" t="s">
        <v>160</v>
      </c>
      <c r="Y1625" s="36"/>
      <c r="Z1625" s="36">
        <v>1</v>
      </c>
      <c r="AA1625" s="60">
        <f t="shared" si="865"/>
        <v>5</v>
      </c>
      <c r="AB1625" s="36">
        <v>1</v>
      </c>
      <c r="AC1625" s="36">
        <v>4</v>
      </c>
      <c r="AD1625" s="40">
        <f t="shared" si="857"/>
        <v>1</v>
      </c>
      <c r="AE1625" s="41">
        <f t="shared" si="858"/>
        <v>1</v>
      </c>
      <c r="AF1625" s="41">
        <f t="shared" si="859"/>
        <v>5</v>
      </c>
      <c r="AG1625" s="42" t="s">
        <v>93</v>
      </c>
      <c r="AH1625" s="37" t="s">
        <v>169</v>
      </c>
      <c r="AI1625" s="37"/>
      <c r="AJ1625" s="55" t="s">
        <v>170</v>
      </c>
      <c r="AK1625" s="37"/>
      <c r="AL1625" s="44">
        <f t="shared" si="866"/>
        <v>0</v>
      </c>
      <c r="AM1625" s="44">
        <f t="shared" si="867"/>
        <v>0</v>
      </c>
      <c r="AN1625" s="44">
        <f t="shared" si="868"/>
        <v>0</v>
      </c>
      <c r="AO1625" s="44">
        <f t="shared" si="869"/>
        <v>0</v>
      </c>
      <c r="AP1625" s="44">
        <f t="shared" si="870"/>
        <v>0</v>
      </c>
      <c r="AQ1625" s="44">
        <f t="shared" si="871"/>
        <v>0</v>
      </c>
      <c r="AR1625" s="44">
        <f t="shared" si="872"/>
        <v>0</v>
      </c>
      <c r="AS1625" s="44">
        <f t="shared" si="873"/>
        <v>0</v>
      </c>
      <c r="AT1625" s="44">
        <f t="shared" si="874"/>
        <v>0</v>
      </c>
      <c r="AU1625" s="44">
        <f t="shared" si="875"/>
        <v>0</v>
      </c>
      <c r="AV1625" s="44">
        <f>IF(M1625="ПП",РПП*AA1625*(U1625/1.5),IF(M1625="ВП",ВПр*AA1625*(U1625/1.5),IF(M1625="РПА",РПА*AA1625*(U1625/1.5),IF(M1625="КПА",кпа*AA1625*(U1625/1.5),0))))</f>
        <v>0</v>
      </c>
      <c r="AW1625" s="44">
        <f t="shared" si="876"/>
        <v>0</v>
      </c>
      <c r="AX1625" s="44">
        <f t="shared" si="877"/>
        <v>0</v>
      </c>
      <c r="AY1625" s="44">
        <f t="shared" si="878"/>
        <v>0</v>
      </c>
      <c r="AZ1625" s="44">
        <f t="shared" si="879"/>
        <v>0</v>
      </c>
      <c r="BA1625" s="44">
        <f t="shared" si="890"/>
        <v>0</v>
      </c>
      <c r="BB1625" s="44">
        <f t="shared" si="880"/>
        <v>0</v>
      </c>
      <c r="BC1625" s="44">
        <f t="shared" si="881"/>
        <v>0</v>
      </c>
      <c r="BD1625" s="44">
        <f t="shared" si="882"/>
        <v>1.25</v>
      </c>
      <c r="BE1625" s="45">
        <f t="shared" si="883"/>
        <v>1.25</v>
      </c>
      <c r="BF1625" s="46"/>
      <c r="BG1625" s="47">
        <f t="shared" si="884"/>
        <v>0</v>
      </c>
      <c r="BH1625" s="47">
        <f t="shared" si="885"/>
        <v>0</v>
      </c>
      <c r="BI1625" s="47">
        <f t="shared" si="886"/>
        <v>0</v>
      </c>
      <c r="BJ1625" s="48">
        <f t="shared" si="887"/>
        <v>0</v>
      </c>
      <c r="BK1625" s="48">
        <f t="shared" si="888"/>
        <v>0</v>
      </c>
      <c r="BL1625" s="48">
        <f t="shared" si="889"/>
        <v>1.25</v>
      </c>
    </row>
    <row r="1626" spans="1:64" s="2" customFormat="1" ht="30" customHeight="1">
      <c r="A1626" s="29" t="str">
        <f t="shared" si="860"/>
        <v>Д</v>
      </c>
      <c r="B1626" s="29" t="str">
        <f t="shared" si="861"/>
        <v>А</v>
      </c>
      <c r="C1626" s="66" t="s">
        <v>306</v>
      </c>
      <c r="D1626" s="31" t="str">
        <f t="shared" si="862"/>
        <v>'09.06.01</v>
      </c>
      <c r="E1626" s="32" t="str">
        <f t="shared" si="863"/>
        <v>Теоретические основы информатики</v>
      </c>
      <c r="F1626" s="33"/>
      <c r="G1626" s="33"/>
      <c r="H1626" s="34" t="s">
        <v>317</v>
      </c>
      <c r="I1626" s="34"/>
      <c r="J1626" s="35" t="s">
        <v>412</v>
      </c>
      <c r="K1626" s="36">
        <v>8</v>
      </c>
      <c r="L1626" s="36"/>
      <c r="M1626" s="37" t="s">
        <v>186</v>
      </c>
      <c r="N1626" s="36"/>
      <c r="O1626" s="36"/>
      <c r="P1626" s="36"/>
      <c r="Q1626" s="37" t="s">
        <v>177</v>
      </c>
      <c r="R1626" s="36"/>
      <c r="S1626" s="36"/>
      <c r="T1626" s="36"/>
      <c r="U1626" s="36"/>
      <c r="V1626" s="36"/>
      <c r="W1626" s="39" t="str">
        <f t="shared" si="864"/>
        <v>НИВад</v>
      </c>
      <c r="X1626" s="36" t="s">
        <v>160</v>
      </c>
      <c r="Y1626" s="36"/>
      <c r="Z1626" s="36">
        <v>1</v>
      </c>
      <c r="AA1626" s="60">
        <f t="shared" si="865"/>
        <v>5</v>
      </c>
      <c r="AB1626" s="36">
        <v>1</v>
      </c>
      <c r="AC1626" s="36">
        <v>4</v>
      </c>
      <c r="AD1626" s="40">
        <f t="shared" si="857"/>
        <v>1</v>
      </c>
      <c r="AE1626" s="41">
        <f t="shared" si="858"/>
        <v>1</v>
      </c>
      <c r="AF1626" s="41">
        <f t="shared" si="859"/>
        <v>5</v>
      </c>
      <c r="AG1626" s="42" t="s">
        <v>93</v>
      </c>
      <c r="AH1626" s="37" t="s">
        <v>169</v>
      </c>
      <c r="AI1626" s="37"/>
      <c r="AJ1626" s="55" t="s">
        <v>170</v>
      </c>
      <c r="AK1626" s="37"/>
      <c r="AL1626" s="44">
        <f t="shared" si="866"/>
        <v>0</v>
      </c>
      <c r="AM1626" s="44">
        <f t="shared" si="867"/>
        <v>0</v>
      </c>
      <c r="AN1626" s="44">
        <f t="shared" si="868"/>
        <v>0</v>
      </c>
      <c r="AO1626" s="44">
        <f t="shared" si="869"/>
        <v>0</v>
      </c>
      <c r="AP1626" s="44">
        <f t="shared" si="870"/>
        <v>0</v>
      </c>
      <c r="AQ1626" s="44">
        <f t="shared" si="871"/>
        <v>0</v>
      </c>
      <c r="AR1626" s="44">
        <f t="shared" si="872"/>
        <v>0</v>
      </c>
      <c r="AS1626" s="44">
        <f t="shared" si="873"/>
        <v>0</v>
      </c>
      <c r="AT1626" s="44">
        <f t="shared" si="874"/>
        <v>0</v>
      </c>
      <c r="AU1626" s="44">
        <f t="shared" si="875"/>
        <v>0</v>
      </c>
      <c r="AV1626" s="44">
        <f>IF(M1626="ПП",РПП*AA1626*(U1626/1.5),IF(M1626="ВП",ВПр*AA1626*(U1626/1.5),IF(M1626="РПА",РПА*AA1626*(U1626/1.5),IF(M1626="КПА",кпа*AA1626*(U1626/1.5),0))))</f>
        <v>0</v>
      </c>
      <c r="AW1626" s="44">
        <f t="shared" si="876"/>
        <v>0</v>
      </c>
      <c r="AX1626" s="44">
        <f t="shared" si="877"/>
        <v>0</v>
      </c>
      <c r="AY1626" s="44">
        <f t="shared" si="878"/>
        <v>0</v>
      </c>
      <c r="AZ1626" s="44">
        <f t="shared" si="879"/>
        <v>0</v>
      </c>
      <c r="BA1626" s="44">
        <f t="shared" si="890"/>
        <v>0</v>
      </c>
      <c r="BB1626" s="44">
        <f t="shared" si="880"/>
        <v>0</v>
      </c>
      <c r="BC1626" s="44">
        <f t="shared" si="881"/>
        <v>0</v>
      </c>
      <c r="BD1626" s="44">
        <f t="shared" si="882"/>
        <v>1.25</v>
      </c>
      <c r="BE1626" s="45">
        <f t="shared" si="883"/>
        <v>1.25</v>
      </c>
      <c r="BF1626" s="46"/>
      <c r="BG1626" s="47">
        <f t="shared" si="884"/>
        <v>0</v>
      </c>
      <c r="BH1626" s="47">
        <f t="shared" si="885"/>
        <v>0</v>
      </c>
      <c r="BI1626" s="47">
        <f t="shared" si="886"/>
        <v>0</v>
      </c>
      <c r="BJ1626" s="48">
        <f t="shared" si="887"/>
        <v>0</v>
      </c>
      <c r="BK1626" s="48">
        <f t="shared" si="888"/>
        <v>0</v>
      </c>
      <c r="BL1626" s="48">
        <f t="shared" si="889"/>
        <v>1.25</v>
      </c>
    </row>
    <row r="1627" spans="1:64" s="2" customFormat="1" ht="30" customHeight="1">
      <c r="A1627" s="29" t="str">
        <f t="shared" si="860"/>
        <v>Д</v>
      </c>
      <c r="B1627" s="29" t="str">
        <f t="shared" si="861"/>
        <v>А</v>
      </c>
      <c r="C1627" s="59" t="s">
        <v>313</v>
      </c>
      <c r="D1627" s="31" t="str">
        <f t="shared" si="862"/>
        <v>'1.2.3.</v>
      </c>
      <c r="E1627" s="32" t="str">
        <f t="shared" si="863"/>
        <v>Теоретическая информатика, кибернетика</v>
      </c>
      <c r="F1627" s="33"/>
      <c r="G1627" s="33"/>
      <c r="H1627" s="34"/>
      <c r="I1627" s="34"/>
      <c r="J1627" s="35" t="s">
        <v>310</v>
      </c>
      <c r="K1627" s="36">
        <v>3</v>
      </c>
      <c r="L1627" s="36"/>
      <c r="M1627" s="37" t="s">
        <v>311</v>
      </c>
      <c r="N1627" s="36"/>
      <c r="O1627" s="36"/>
      <c r="P1627" s="36"/>
      <c r="Q1627" s="37"/>
      <c r="R1627" s="36"/>
      <c r="S1627" s="36"/>
      <c r="T1627" s="36"/>
      <c r="U1627" s="36"/>
      <c r="V1627" s="36"/>
      <c r="W1627" s="39" t="str">
        <f t="shared" si="864"/>
        <v>НТКад</v>
      </c>
      <c r="X1627" s="36" t="s">
        <v>116</v>
      </c>
      <c r="Y1627" s="36"/>
      <c r="Z1627" s="36"/>
      <c r="AA1627" s="39">
        <f t="shared" si="865"/>
        <v>3</v>
      </c>
      <c r="AB1627" s="36">
        <v>0</v>
      </c>
      <c r="AC1627" s="36">
        <v>3</v>
      </c>
      <c r="AD1627" s="40">
        <f t="shared" si="857"/>
        <v>1</v>
      </c>
      <c r="AE1627" s="41">
        <f t="shared" si="858"/>
        <v>1</v>
      </c>
      <c r="AF1627" s="41">
        <f t="shared" si="859"/>
        <v>3</v>
      </c>
      <c r="AG1627" s="42" t="s">
        <v>93</v>
      </c>
      <c r="AH1627" s="37" t="s">
        <v>111</v>
      </c>
      <c r="AI1627" s="37" t="s">
        <v>82</v>
      </c>
      <c r="AJ1627" s="61" t="s">
        <v>407</v>
      </c>
      <c r="AK1627" s="37"/>
      <c r="AL1627" s="44">
        <f t="shared" si="866"/>
        <v>0</v>
      </c>
      <c r="AM1627" s="44">
        <f t="shared" si="867"/>
        <v>0</v>
      </c>
      <c r="AN1627" s="44">
        <f t="shared" si="868"/>
        <v>0</v>
      </c>
      <c r="AO1627" s="44">
        <f t="shared" si="869"/>
        <v>0</v>
      </c>
      <c r="AP1627" s="44">
        <f t="shared" si="870"/>
        <v>0</v>
      </c>
      <c r="AQ1627" s="44">
        <f t="shared" si="871"/>
        <v>0</v>
      </c>
      <c r="AR1627" s="44">
        <f t="shared" si="872"/>
        <v>0</v>
      </c>
      <c r="AS1627" s="44">
        <f t="shared" si="873"/>
        <v>0</v>
      </c>
      <c r="AT1627" s="44">
        <f t="shared" si="874"/>
        <v>0</v>
      </c>
      <c r="AU1627" s="44">
        <f t="shared" si="875"/>
        <v>0</v>
      </c>
      <c r="AV1627" s="44">
        <f>IF(M1627="ПП",РПП*AA1627*(U1627/1.5),IF(M1627="ВП",ВПр*AA1627*(U1627/1.5),IF(M1627="РПА",РПА*AA1627*(U1627/1.5),IF(M1627="КПА",кпа*AA1627*(U1627/1.5),0))))</f>
        <v>0</v>
      </c>
      <c r="AW1627" s="44">
        <f t="shared" si="876"/>
        <v>0</v>
      </c>
      <c r="AX1627" s="44">
        <f t="shared" si="877"/>
        <v>0</v>
      </c>
      <c r="AY1627" s="44">
        <f t="shared" si="878"/>
        <v>0</v>
      </c>
      <c r="AZ1627" s="44">
        <f t="shared" si="879"/>
        <v>0</v>
      </c>
      <c r="BA1627" s="44">
        <f t="shared" si="890"/>
        <v>300</v>
      </c>
      <c r="BB1627" s="44">
        <f t="shared" si="880"/>
        <v>0</v>
      </c>
      <c r="BC1627" s="44">
        <f t="shared" si="881"/>
        <v>0</v>
      </c>
      <c r="BD1627" s="44">
        <f t="shared" si="882"/>
        <v>0</v>
      </c>
      <c r="BE1627" s="45">
        <f t="shared" si="883"/>
        <v>300</v>
      </c>
      <c r="BF1627" s="46"/>
      <c r="BG1627" s="47">
        <f t="shared" si="884"/>
        <v>0</v>
      </c>
      <c r="BH1627" s="47">
        <f t="shared" si="885"/>
        <v>0</v>
      </c>
      <c r="BI1627" s="47">
        <f t="shared" si="886"/>
        <v>300</v>
      </c>
      <c r="BJ1627" s="48">
        <f t="shared" si="887"/>
        <v>0</v>
      </c>
      <c r="BK1627" s="48">
        <f t="shared" si="888"/>
        <v>0</v>
      </c>
      <c r="BL1627" s="48">
        <f t="shared" si="889"/>
        <v>0</v>
      </c>
    </row>
    <row r="1628" spans="1:64" s="2" customFormat="1" ht="30" customHeight="1">
      <c r="A1628" s="29" t="str">
        <f t="shared" si="860"/>
        <v>Д</v>
      </c>
      <c r="B1628" s="29" t="str">
        <f t="shared" si="861"/>
        <v>А</v>
      </c>
      <c r="C1628" s="59" t="s">
        <v>313</v>
      </c>
      <c r="D1628" s="31" t="str">
        <f t="shared" si="862"/>
        <v>'1.2.3.</v>
      </c>
      <c r="E1628" s="32" t="str">
        <f t="shared" si="863"/>
        <v>Теоретическая информатика, кибернетика</v>
      </c>
      <c r="F1628" s="33"/>
      <c r="G1628" s="33"/>
      <c r="H1628" s="34"/>
      <c r="I1628" s="34"/>
      <c r="J1628" s="35" t="s">
        <v>310</v>
      </c>
      <c r="K1628" s="36">
        <v>3</v>
      </c>
      <c r="L1628" s="36"/>
      <c r="M1628" s="37" t="s">
        <v>311</v>
      </c>
      <c r="N1628" s="36"/>
      <c r="O1628" s="36"/>
      <c r="P1628" s="36"/>
      <c r="Q1628" s="37"/>
      <c r="R1628" s="36"/>
      <c r="S1628" s="36"/>
      <c r="T1628" s="36"/>
      <c r="U1628" s="36"/>
      <c r="V1628" s="36"/>
      <c r="W1628" s="39" t="str">
        <f t="shared" si="864"/>
        <v>НТКад</v>
      </c>
      <c r="X1628" s="36" t="s">
        <v>116</v>
      </c>
      <c r="Y1628" s="36"/>
      <c r="Z1628" s="36"/>
      <c r="AA1628" s="39">
        <f t="shared" si="865"/>
        <v>2</v>
      </c>
      <c r="AB1628" s="36">
        <v>2</v>
      </c>
      <c r="AC1628" s="36">
        <v>0</v>
      </c>
      <c r="AD1628" s="40">
        <f t="shared" si="857"/>
        <v>1</v>
      </c>
      <c r="AE1628" s="41">
        <f t="shared" si="858"/>
        <v>1</v>
      </c>
      <c r="AF1628" s="41">
        <f t="shared" si="859"/>
        <v>2</v>
      </c>
      <c r="AG1628" s="42" t="s">
        <v>93</v>
      </c>
      <c r="AH1628" s="37" t="s">
        <v>81</v>
      </c>
      <c r="AI1628" s="37" t="s">
        <v>82</v>
      </c>
      <c r="AJ1628" s="61" t="s">
        <v>325</v>
      </c>
      <c r="AK1628" s="37"/>
      <c r="AL1628" s="44">
        <f t="shared" si="866"/>
        <v>0</v>
      </c>
      <c r="AM1628" s="44">
        <f t="shared" si="867"/>
        <v>0</v>
      </c>
      <c r="AN1628" s="44">
        <f t="shared" si="868"/>
        <v>0</v>
      </c>
      <c r="AO1628" s="44">
        <f t="shared" si="869"/>
        <v>0</v>
      </c>
      <c r="AP1628" s="44">
        <f t="shared" si="870"/>
        <v>0</v>
      </c>
      <c r="AQ1628" s="44">
        <f t="shared" si="871"/>
        <v>0</v>
      </c>
      <c r="AR1628" s="44">
        <f t="shared" si="872"/>
        <v>0</v>
      </c>
      <c r="AS1628" s="44">
        <f t="shared" si="873"/>
        <v>0</v>
      </c>
      <c r="AT1628" s="44">
        <f t="shared" si="874"/>
        <v>0</v>
      </c>
      <c r="AU1628" s="44">
        <f t="shared" si="875"/>
        <v>0</v>
      </c>
      <c r="AV1628" s="44">
        <f>IF(M1628="ПП",РПП*AA1628*(U1628/1.5),IF(M1628="ВП",ВПр*AA1628*(U1628/1.5),IF(M1628="РПА",РПА*AA1628*(U1628/1.5),IF(M1628="КПА",кпа*AA1628*(U1628/1.5),0))))</f>
        <v>0</v>
      </c>
      <c r="AW1628" s="44">
        <f t="shared" si="876"/>
        <v>0</v>
      </c>
      <c r="AX1628" s="44">
        <f t="shared" si="877"/>
        <v>0</v>
      </c>
      <c r="AY1628" s="44">
        <f t="shared" si="878"/>
        <v>0</v>
      </c>
      <c r="AZ1628" s="44">
        <f t="shared" si="879"/>
        <v>0</v>
      </c>
      <c r="BA1628" s="44">
        <f t="shared" si="890"/>
        <v>150</v>
      </c>
      <c r="BB1628" s="44">
        <f t="shared" si="880"/>
        <v>0</v>
      </c>
      <c r="BC1628" s="44">
        <f t="shared" si="881"/>
        <v>0</v>
      </c>
      <c r="BD1628" s="44">
        <f t="shared" si="882"/>
        <v>0</v>
      </c>
      <c r="BE1628" s="45">
        <f t="shared" si="883"/>
        <v>150</v>
      </c>
      <c r="BF1628" s="46"/>
      <c r="BG1628" s="47">
        <f t="shared" si="884"/>
        <v>0</v>
      </c>
      <c r="BH1628" s="47">
        <f t="shared" si="885"/>
        <v>0</v>
      </c>
      <c r="BI1628" s="47">
        <f t="shared" si="886"/>
        <v>150</v>
      </c>
      <c r="BJ1628" s="48">
        <f t="shared" si="887"/>
        <v>0</v>
      </c>
      <c r="BK1628" s="48">
        <f t="shared" si="888"/>
        <v>0</v>
      </c>
      <c r="BL1628" s="48">
        <f t="shared" si="889"/>
        <v>0</v>
      </c>
    </row>
    <row r="1629" spans="1:64" s="2" customFormat="1" ht="30" customHeight="1">
      <c r="A1629" s="29" t="str">
        <f t="shared" si="860"/>
        <v>Д</v>
      </c>
      <c r="B1629" s="29" t="str">
        <f t="shared" si="861"/>
        <v>А</v>
      </c>
      <c r="C1629" s="59" t="s">
        <v>313</v>
      </c>
      <c r="D1629" s="31" t="str">
        <f t="shared" si="862"/>
        <v>'1.2.3.</v>
      </c>
      <c r="E1629" s="32" t="str">
        <f t="shared" si="863"/>
        <v>Теоретическая информатика, кибернетика</v>
      </c>
      <c r="F1629" s="33"/>
      <c r="G1629" s="33"/>
      <c r="H1629" s="34"/>
      <c r="I1629" s="34"/>
      <c r="J1629" s="35" t="s">
        <v>310</v>
      </c>
      <c r="K1629" s="36">
        <v>3</v>
      </c>
      <c r="L1629" s="36"/>
      <c r="M1629" s="37" t="s">
        <v>311</v>
      </c>
      <c r="N1629" s="36"/>
      <c r="O1629" s="36"/>
      <c r="P1629" s="36"/>
      <c r="Q1629" s="37"/>
      <c r="R1629" s="36"/>
      <c r="S1629" s="36"/>
      <c r="T1629" s="36"/>
      <c r="U1629" s="36"/>
      <c r="V1629" s="36"/>
      <c r="W1629" s="39" t="str">
        <f t="shared" si="864"/>
        <v>НТКад</v>
      </c>
      <c r="X1629" s="36" t="s">
        <v>116</v>
      </c>
      <c r="Y1629" s="36"/>
      <c r="Z1629" s="36"/>
      <c r="AA1629" s="39">
        <f t="shared" si="865"/>
        <v>2</v>
      </c>
      <c r="AB1629" s="36">
        <v>2</v>
      </c>
      <c r="AC1629" s="36">
        <v>0</v>
      </c>
      <c r="AD1629" s="40">
        <f t="shared" si="857"/>
        <v>1</v>
      </c>
      <c r="AE1629" s="41">
        <f t="shared" si="858"/>
        <v>1</v>
      </c>
      <c r="AF1629" s="41">
        <f t="shared" si="859"/>
        <v>2</v>
      </c>
      <c r="AG1629" s="42" t="s">
        <v>93</v>
      </c>
      <c r="AH1629" s="37" t="s">
        <v>81</v>
      </c>
      <c r="AI1629" s="37" t="s">
        <v>94</v>
      </c>
      <c r="AJ1629" s="61" t="s">
        <v>358</v>
      </c>
      <c r="AK1629" s="37"/>
      <c r="AL1629" s="44">
        <f t="shared" si="866"/>
        <v>0</v>
      </c>
      <c r="AM1629" s="44">
        <f t="shared" si="867"/>
        <v>0</v>
      </c>
      <c r="AN1629" s="44">
        <f t="shared" si="868"/>
        <v>0</v>
      </c>
      <c r="AO1629" s="44">
        <f t="shared" si="869"/>
        <v>0</v>
      </c>
      <c r="AP1629" s="44">
        <f t="shared" si="870"/>
        <v>0</v>
      </c>
      <c r="AQ1629" s="44">
        <f t="shared" si="871"/>
        <v>0</v>
      </c>
      <c r="AR1629" s="44">
        <f t="shared" si="872"/>
        <v>0</v>
      </c>
      <c r="AS1629" s="44">
        <f t="shared" si="873"/>
        <v>0</v>
      </c>
      <c r="AT1629" s="44">
        <f t="shared" si="874"/>
        <v>0</v>
      </c>
      <c r="AU1629" s="44">
        <f t="shared" si="875"/>
        <v>0</v>
      </c>
      <c r="AV1629" s="44">
        <f>IF(M1629="ПП",РПП*AA1629*(U1629/1.5),IF(M1629="ВП",ВПр*AA1629*(U1629/1.5),IF(M1629="РПА",РПА*AA1629*(U1629/1.5),IF(M1629="КПА",кпа*AA1629*(U1629/1.5),0))))</f>
        <v>0</v>
      </c>
      <c r="AW1629" s="44">
        <f t="shared" si="876"/>
        <v>0</v>
      </c>
      <c r="AX1629" s="44">
        <f t="shared" si="877"/>
        <v>0</v>
      </c>
      <c r="AY1629" s="44">
        <f t="shared" si="878"/>
        <v>0</v>
      </c>
      <c r="AZ1629" s="44">
        <f t="shared" si="879"/>
        <v>0</v>
      </c>
      <c r="BA1629" s="44">
        <f t="shared" si="890"/>
        <v>150</v>
      </c>
      <c r="BB1629" s="44">
        <f t="shared" si="880"/>
        <v>0</v>
      </c>
      <c r="BC1629" s="44">
        <f t="shared" si="881"/>
        <v>0</v>
      </c>
      <c r="BD1629" s="44">
        <f t="shared" si="882"/>
        <v>0</v>
      </c>
      <c r="BE1629" s="45">
        <f t="shared" si="883"/>
        <v>150</v>
      </c>
      <c r="BF1629" s="46"/>
      <c r="BG1629" s="47">
        <f t="shared" si="884"/>
        <v>0</v>
      </c>
      <c r="BH1629" s="47">
        <f t="shared" si="885"/>
        <v>0</v>
      </c>
      <c r="BI1629" s="47">
        <f t="shared" si="886"/>
        <v>150</v>
      </c>
      <c r="BJ1629" s="48">
        <f t="shared" si="887"/>
        <v>0</v>
      </c>
      <c r="BK1629" s="48">
        <f t="shared" si="888"/>
        <v>0</v>
      </c>
      <c r="BL1629" s="48">
        <f t="shared" si="889"/>
        <v>0</v>
      </c>
    </row>
    <row r="1630" spans="1:64" s="2" customFormat="1" ht="30" customHeight="1">
      <c r="A1630" s="29" t="str">
        <f t="shared" si="860"/>
        <v>Д</v>
      </c>
      <c r="B1630" s="29" t="str">
        <f t="shared" si="861"/>
        <v>А</v>
      </c>
      <c r="C1630" s="59" t="s">
        <v>313</v>
      </c>
      <c r="D1630" s="31" t="str">
        <f t="shared" si="862"/>
        <v>'1.2.3.</v>
      </c>
      <c r="E1630" s="32" t="str">
        <f t="shared" si="863"/>
        <v>Теоретическая информатика, кибернетика</v>
      </c>
      <c r="F1630" s="33"/>
      <c r="G1630" s="33"/>
      <c r="H1630" s="34"/>
      <c r="I1630" s="34"/>
      <c r="J1630" s="35" t="s">
        <v>310</v>
      </c>
      <c r="K1630" s="36">
        <v>3</v>
      </c>
      <c r="L1630" s="36"/>
      <c r="M1630" s="37" t="s">
        <v>311</v>
      </c>
      <c r="N1630" s="36"/>
      <c r="O1630" s="36"/>
      <c r="P1630" s="36"/>
      <c r="Q1630" s="37"/>
      <c r="R1630" s="36"/>
      <c r="S1630" s="36"/>
      <c r="T1630" s="36"/>
      <c r="U1630" s="36"/>
      <c r="V1630" s="36"/>
      <c r="W1630" s="39" t="str">
        <f t="shared" si="864"/>
        <v>НТКад</v>
      </c>
      <c r="X1630" s="36" t="s">
        <v>116</v>
      </c>
      <c r="Y1630" s="36"/>
      <c r="Z1630" s="36"/>
      <c r="AA1630" s="39">
        <f t="shared" si="865"/>
        <v>1</v>
      </c>
      <c r="AB1630" s="36">
        <v>1</v>
      </c>
      <c r="AC1630" s="36"/>
      <c r="AD1630" s="40">
        <f t="shared" si="857"/>
        <v>1</v>
      </c>
      <c r="AE1630" s="41"/>
      <c r="AF1630" s="41"/>
      <c r="AG1630" s="42" t="s">
        <v>93</v>
      </c>
      <c r="AH1630" s="37" t="s">
        <v>111</v>
      </c>
      <c r="AI1630" s="37" t="s">
        <v>82</v>
      </c>
      <c r="AJ1630" s="61" t="s">
        <v>371</v>
      </c>
      <c r="AK1630" s="37"/>
      <c r="AL1630" s="44">
        <f t="shared" si="866"/>
        <v>0</v>
      </c>
      <c r="AM1630" s="44">
        <f t="shared" si="867"/>
        <v>0</v>
      </c>
      <c r="AN1630" s="44">
        <f t="shared" si="868"/>
        <v>0</v>
      </c>
      <c r="AO1630" s="44">
        <f t="shared" si="869"/>
        <v>0</v>
      </c>
      <c r="AP1630" s="44">
        <f t="shared" si="870"/>
        <v>0</v>
      </c>
      <c r="AQ1630" s="44">
        <f t="shared" si="871"/>
        <v>0</v>
      </c>
      <c r="AR1630" s="44">
        <f t="shared" si="872"/>
        <v>0</v>
      </c>
      <c r="AS1630" s="44">
        <f t="shared" si="873"/>
        <v>0</v>
      </c>
      <c r="AT1630" s="44">
        <f t="shared" si="874"/>
        <v>0</v>
      </c>
      <c r="AU1630" s="44">
        <f t="shared" si="875"/>
        <v>0</v>
      </c>
      <c r="AV1630" s="44">
        <f>IF(M1630="ПП",РПП*AA1630*(U1630/1.5),IF(M1630="ВП",ВПр*AA1630*(U1630/1.5),IF(M1630="РПА",РПА*AA1630*(U1630/1.5),IF(M1630="КПА",кпа*AA1630*(U1630/1.5),0))))</f>
        <v>0</v>
      </c>
      <c r="AW1630" s="44">
        <f t="shared" si="876"/>
        <v>0</v>
      </c>
      <c r="AX1630" s="44">
        <f t="shared" si="877"/>
        <v>0</v>
      </c>
      <c r="AY1630" s="44">
        <f t="shared" si="878"/>
        <v>0</v>
      </c>
      <c r="AZ1630" s="44">
        <f t="shared" si="879"/>
        <v>0</v>
      </c>
      <c r="BA1630" s="44">
        <f t="shared" si="890"/>
        <v>75</v>
      </c>
      <c r="BB1630" s="44">
        <f t="shared" si="880"/>
        <v>0</v>
      </c>
      <c r="BC1630" s="44">
        <f t="shared" si="881"/>
        <v>0</v>
      </c>
      <c r="BD1630" s="44">
        <f t="shared" si="882"/>
        <v>0</v>
      </c>
      <c r="BE1630" s="45">
        <f t="shared" si="883"/>
        <v>75</v>
      </c>
      <c r="BF1630" s="46"/>
      <c r="BG1630" s="47">
        <f t="shared" si="884"/>
        <v>0</v>
      </c>
      <c r="BH1630" s="47">
        <f t="shared" si="885"/>
        <v>0</v>
      </c>
      <c r="BI1630" s="47">
        <f t="shared" si="886"/>
        <v>75</v>
      </c>
      <c r="BJ1630" s="48">
        <f t="shared" si="887"/>
        <v>0</v>
      </c>
      <c r="BK1630" s="48">
        <f t="shared" si="888"/>
        <v>0</v>
      </c>
      <c r="BL1630" s="48">
        <f t="shared" si="889"/>
        <v>0</v>
      </c>
    </row>
    <row r="1631" spans="1:64" s="2" customFormat="1" ht="30" customHeight="1">
      <c r="A1631" s="29" t="str">
        <f t="shared" si="860"/>
        <v>Д</v>
      </c>
      <c r="B1631" s="29" t="str">
        <f t="shared" si="861"/>
        <v>А</v>
      </c>
      <c r="C1631" s="59" t="s">
        <v>313</v>
      </c>
      <c r="D1631" s="31" t="str">
        <f t="shared" si="862"/>
        <v>'1.2.3.</v>
      </c>
      <c r="E1631" s="32" t="str">
        <f t="shared" si="863"/>
        <v>Теоретическая информатика, кибернетика</v>
      </c>
      <c r="F1631" s="33"/>
      <c r="G1631" s="33"/>
      <c r="H1631" s="34"/>
      <c r="I1631" s="34"/>
      <c r="J1631" s="35" t="s">
        <v>310</v>
      </c>
      <c r="K1631" s="36">
        <v>3</v>
      </c>
      <c r="L1631" s="36"/>
      <c r="M1631" s="37" t="s">
        <v>311</v>
      </c>
      <c r="N1631" s="36"/>
      <c r="O1631" s="36"/>
      <c r="P1631" s="36"/>
      <c r="Q1631" s="37"/>
      <c r="R1631" s="36"/>
      <c r="S1631" s="36"/>
      <c r="T1631" s="36"/>
      <c r="U1631" s="36"/>
      <c r="V1631" s="36"/>
      <c r="W1631" s="39" t="str">
        <f t="shared" si="864"/>
        <v>НТКад</v>
      </c>
      <c r="X1631" s="36" t="s">
        <v>116</v>
      </c>
      <c r="Y1631" s="36"/>
      <c r="Z1631" s="36"/>
      <c r="AA1631" s="39">
        <f t="shared" si="865"/>
        <v>1</v>
      </c>
      <c r="AB1631" s="36"/>
      <c r="AC1631" s="36">
        <v>1</v>
      </c>
      <c r="AD1631" s="40">
        <f t="shared" si="857"/>
        <v>1</v>
      </c>
      <c r="AE1631" s="41"/>
      <c r="AF1631" s="41"/>
      <c r="AG1631" s="42" t="s">
        <v>93</v>
      </c>
      <c r="AH1631" s="37" t="s">
        <v>81</v>
      </c>
      <c r="AI1631" s="37" t="s">
        <v>94</v>
      </c>
      <c r="AJ1631" s="61" t="s">
        <v>327</v>
      </c>
      <c r="AK1631" s="37"/>
      <c r="AL1631" s="44">
        <f t="shared" si="866"/>
        <v>0</v>
      </c>
      <c r="AM1631" s="44">
        <f t="shared" si="867"/>
        <v>0</v>
      </c>
      <c r="AN1631" s="44">
        <f t="shared" si="868"/>
        <v>0</v>
      </c>
      <c r="AO1631" s="44">
        <f t="shared" si="869"/>
        <v>0</v>
      </c>
      <c r="AP1631" s="44">
        <f t="shared" si="870"/>
        <v>0</v>
      </c>
      <c r="AQ1631" s="44">
        <f t="shared" si="871"/>
        <v>0</v>
      </c>
      <c r="AR1631" s="44">
        <f t="shared" si="872"/>
        <v>0</v>
      </c>
      <c r="AS1631" s="44">
        <f t="shared" si="873"/>
        <v>0</v>
      </c>
      <c r="AT1631" s="44">
        <f t="shared" si="874"/>
        <v>0</v>
      </c>
      <c r="AU1631" s="44">
        <f t="shared" si="875"/>
        <v>0</v>
      </c>
      <c r="AV1631" s="44">
        <f>IF(M1631="ПП",РПП*AA1631*(U1631/1.5),IF(M1631="ВП",ВПр*AA1631*(U1631/1.5),IF(M1631="РПА",РПА*AA1631*(U1631/1.5),IF(M1631="КПА",кпа*AA1631*(U1631/1.5),0))))</f>
        <v>0</v>
      </c>
      <c r="AW1631" s="44">
        <f t="shared" si="876"/>
        <v>0</v>
      </c>
      <c r="AX1631" s="44">
        <f t="shared" si="877"/>
        <v>0</v>
      </c>
      <c r="AY1631" s="44">
        <f t="shared" si="878"/>
        <v>0</v>
      </c>
      <c r="AZ1631" s="44">
        <f t="shared" si="879"/>
        <v>0</v>
      </c>
      <c r="BA1631" s="44">
        <f t="shared" si="890"/>
        <v>100</v>
      </c>
      <c r="BB1631" s="44">
        <f t="shared" si="880"/>
        <v>0</v>
      </c>
      <c r="BC1631" s="44">
        <f t="shared" si="881"/>
        <v>0</v>
      </c>
      <c r="BD1631" s="44">
        <f t="shared" si="882"/>
        <v>0</v>
      </c>
      <c r="BE1631" s="45">
        <f t="shared" si="883"/>
        <v>100</v>
      </c>
      <c r="BF1631" s="46"/>
      <c r="BG1631" s="47">
        <f t="shared" si="884"/>
        <v>0</v>
      </c>
      <c r="BH1631" s="47">
        <f t="shared" si="885"/>
        <v>0</v>
      </c>
      <c r="BI1631" s="47">
        <f t="shared" si="886"/>
        <v>100</v>
      </c>
      <c r="BJ1631" s="48">
        <f t="shared" si="887"/>
        <v>0</v>
      </c>
      <c r="BK1631" s="48">
        <f t="shared" si="888"/>
        <v>0</v>
      </c>
      <c r="BL1631" s="48">
        <f t="shared" si="889"/>
        <v>0</v>
      </c>
    </row>
    <row r="1632" spans="1:64" s="2" customFormat="1" ht="30" customHeight="1">
      <c r="A1632" s="29" t="str">
        <f t="shared" si="860"/>
        <v>Д</v>
      </c>
      <c r="B1632" s="29" t="str">
        <f t="shared" si="861"/>
        <v>А</v>
      </c>
      <c r="C1632" s="59" t="s">
        <v>313</v>
      </c>
      <c r="D1632" s="31" t="str">
        <f t="shared" si="862"/>
        <v>'1.2.3.</v>
      </c>
      <c r="E1632" s="32" t="str">
        <f t="shared" si="863"/>
        <v>Теоретическая информатика, кибернетика</v>
      </c>
      <c r="F1632" s="33"/>
      <c r="G1632" s="33"/>
      <c r="H1632" s="34"/>
      <c r="I1632" s="34"/>
      <c r="J1632" s="35" t="s">
        <v>310</v>
      </c>
      <c r="K1632" s="36">
        <v>3</v>
      </c>
      <c r="L1632" s="36"/>
      <c r="M1632" s="37" t="s">
        <v>311</v>
      </c>
      <c r="N1632" s="36"/>
      <c r="O1632" s="36"/>
      <c r="P1632" s="36"/>
      <c r="Q1632" s="37"/>
      <c r="R1632" s="36"/>
      <c r="S1632" s="36"/>
      <c r="T1632" s="36"/>
      <c r="U1632" s="36"/>
      <c r="V1632" s="36"/>
      <c r="W1632" s="39" t="str">
        <f t="shared" si="864"/>
        <v>НТКад</v>
      </c>
      <c r="X1632" s="36" t="s">
        <v>116</v>
      </c>
      <c r="Y1632" s="36"/>
      <c r="Z1632" s="36"/>
      <c r="AA1632" s="39">
        <f t="shared" si="865"/>
        <v>1</v>
      </c>
      <c r="AB1632" s="36">
        <v>1</v>
      </c>
      <c r="AC1632" s="36"/>
      <c r="AD1632" s="40">
        <f t="shared" si="857"/>
        <v>1</v>
      </c>
      <c r="AE1632" s="41"/>
      <c r="AF1632" s="41"/>
      <c r="AG1632" s="42" t="s">
        <v>93</v>
      </c>
      <c r="AH1632" s="37" t="s">
        <v>81</v>
      </c>
      <c r="AI1632" s="37" t="s">
        <v>82</v>
      </c>
      <c r="AJ1632" s="61" t="s">
        <v>335</v>
      </c>
      <c r="AK1632" s="37"/>
      <c r="AL1632" s="44">
        <f t="shared" si="866"/>
        <v>0</v>
      </c>
      <c r="AM1632" s="44">
        <f t="shared" si="867"/>
        <v>0</v>
      </c>
      <c r="AN1632" s="44">
        <f t="shared" si="868"/>
        <v>0</v>
      </c>
      <c r="AO1632" s="44">
        <f t="shared" si="869"/>
        <v>0</v>
      </c>
      <c r="AP1632" s="44">
        <f t="shared" si="870"/>
        <v>0</v>
      </c>
      <c r="AQ1632" s="44">
        <f t="shared" si="871"/>
        <v>0</v>
      </c>
      <c r="AR1632" s="44">
        <f t="shared" si="872"/>
        <v>0</v>
      </c>
      <c r="AS1632" s="44">
        <f t="shared" si="873"/>
        <v>0</v>
      </c>
      <c r="AT1632" s="44">
        <f t="shared" si="874"/>
        <v>0</v>
      </c>
      <c r="AU1632" s="44">
        <f t="shared" si="875"/>
        <v>0</v>
      </c>
      <c r="AV1632" s="44">
        <f>IF(M1632="ПП",РПП*AA1632*(U1632/1.5),IF(M1632="ВП",ВПр*AA1632*(U1632/1.5),IF(M1632="РПА",РПА*AA1632*(U1632/1.5),IF(M1632="КПА",кпа*AA1632*(U1632/1.5),0))))</f>
        <v>0</v>
      </c>
      <c r="AW1632" s="44">
        <f t="shared" si="876"/>
        <v>0</v>
      </c>
      <c r="AX1632" s="44">
        <f t="shared" si="877"/>
        <v>0</v>
      </c>
      <c r="AY1632" s="44">
        <f t="shared" si="878"/>
        <v>0</v>
      </c>
      <c r="AZ1632" s="44">
        <f t="shared" si="879"/>
        <v>0</v>
      </c>
      <c r="BA1632" s="44">
        <f t="shared" si="890"/>
        <v>75</v>
      </c>
      <c r="BB1632" s="44">
        <f t="shared" si="880"/>
        <v>0</v>
      </c>
      <c r="BC1632" s="44">
        <f t="shared" si="881"/>
        <v>0</v>
      </c>
      <c r="BD1632" s="44">
        <f t="shared" si="882"/>
        <v>0</v>
      </c>
      <c r="BE1632" s="45">
        <f t="shared" si="883"/>
        <v>75</v>
      </c>
      <c r="BF1632" s="46"/>
      <c r="BG1632" s="47">
        <f t="shared" si="884"/>
        <v>0</v>
      </c>
      <c r="BH1632" s="47">
        <f t="shared" si="885"/>
        <v>0</v>
      </c>
      <c r="BI1632" s="47">
        <f t="shared" si="886"/>
        <v>75</v>
      </c>
      <c r="BJ1632" s="48">
        <f t="shared" si="887"/>
        <v>0</v>
      </c>
      <c r="BK1632" s="48">
        <f t="shared" si="888"/>
        <v>0</v>
      </c>
      <c r="BL1632" s="48">
        <f t="shared" si="889"/>
        <v>0</v>
      </c>
    </row>
    <row r="1633" spans="1:64" s="2" customFormat="1" ht="30" customHeight="1">
      <c r="A1633" s="29" t="str">
        <f t="shared" si="860"/>
        <v>Д</v>
      </c>
      <c r="B1633" s="29" t="str">
        <f t="shared" si="861"/>
        <v>А</v>
      </c>
      <c r="C1633" s="59" t="s">
        <v>313</v>
      </c>
      <c r="D1633" s="31" t="str">
        <f t="shared" si="862"/>
        <v>'1.2.3.</v>
      </c>
      <c r="E1633" s="32" t="str">
        <f t="shared" si="863"/>
        <v>Теоретическая информатика, кибернетика</v>
      </c>
      <c r="F1633" s="33"/>
      <c r="G1633" s="33"/>
      <c r="H1633" s="34"/>
      <c r="I1633" s="34"/>
      <c r="J1633" s="35" t="s">
        <v>310</v>
      </c>
      <c r="K1633" s="36">
        <v>3</v>
      </c>
      <c r="L1633" s="36"/>
      <c r="M1633" s="37" t="s">
        <v>311</v>
      </c>
      <c r="N1633" s="36"/>
      <c r="O1633" s="36"/>
      <c r="P1633" s="36"/>
      <c r="Q1633" s="37"/>
      <c r="R1633" s="36"/>
      <c r="S1633" s="36"/>
      <c r="T1633" s="36"/>
      <c r="U1633" s="36"/>
      <c r="V1633" s="36"/>
      <c r="W1633" s="39" t="str">
        <f t="shared" si="864"/>
        <v>НТКад</v>
      </c>
      <c r="X1633" s="36" t="s">
        <v>116</v>
      </c>
      <c r="Y1633" s="36"/>
      <c r="Z1633" s="36"/>
      <c r="AA1633" s="39">
        <f t="shared" si="865"/>
        <v>1</v>
      </c>
      <c r="AB1633" s="36">
        <v>1</v>
      </c>
      <c r="AC1633" s="36"/>
      <c r="AD1633" s="40">
        <f t="shared" si="857"/>
        <v>1</v>
      </c>
      <c r="AE1633" s="41"/>
      <c r="AF1633" s="41"/>
      <c r="AG1633" s="42" t="s">
        <v>93</v>
      </c>
      <c r="AH1633" s="37" t="s">
        <v>81</v>
      </c>
      <c r="AI1633" s="37" t="s">
        <v>94</v>
      </c>
      <c r="AJ1633" s="61" t="s">
        <v>320</v>
      </c>
      <c r="AK1633" s="37"/>
      <c r="AL1633" s="44">
        <f t="shared" si="866"/>
        <v>0</v>
      </c>
      <c r="AM1633" s="44">
        <f t="shared" si="867"/>
        <v>0</v>
      </c>
      <c r="AN1633" s="44">
        <f t="shared" si="868"/>
        <v>0</v>
      </c>
      <c r="AO1633" s="44">
        <f t="shared" si="869"/>
        <v>0</v>
      </c>
      <c r="AP1633" s="44">
        <f t="shared" si="870"/>
        <v>0</v>
      </c>
      <c r="AQ1633" s="44">
        <f t="shared" si="871"/>
        <v>0</v>
      </c>
      <c r="AR1633" s="44">
        <f t="shared" si="872"/>
        <v>0</v>
      </c>
      <c r="AS1633" s="44">
        <f t="shared" si="873"/>
        <v>0</v>
      </c>
      <c r="AT1633" s="44">
        <f t="shared" si="874"/>
        <v>0</v>
      </c>
      <c r="AU1633" s="44">
        <f t="shared" si="875"/>
        <v>0</v>
      </c>
      <c r="AV1633" s="44">
        <f>IF(M1633="ПП",РПП*AA1633*(U1633/1.5),IF(M1633="ВП",ВПр*AA1633*(U1633/1.5),IF(M1633="РПА",РПА*AA1633*(U1633/1.5),IF(M1633="КПА",кпа*AA1633*(U1633/1.5),0))))</f>
        <v>0</v>
      </c>
      <c r="AW1633" s="44">
        <f t="shared" si="876"/>
        <v>0</v>
      </c>
      <c r="AX1633" s="44">
        <f t="shared" si="877"/>
        <v>0</v>
      </c>
      <c r="AY1633" s="44">
        <f t="shared" si="878"/>
        <v>0</v>
      </c>
      <c r="AZ1633" s="44">
        <f t="shared" si="879"/>
        <v>0</v>
      </c>
      <c r="BA1633" s="44">
        <f t="shared" si="890"/>
        <v>75</v>
      </c>
      <c r="BB1633" s="44">
        <f t="shared" si="880"/>
        <v>0</v>
      </c>
      <c r="BC1633" s="44">
        <f t="shared" si="881"/>
        <v>0</v>
      </c>
      <c r="BD1633" s="44">
        <f t="shared" si="882"/>
        <v>0</v>
      </c>
      <c r="BE1633" s="45">
        <f t="shared" si="883"/>
        <v>75</v>
      </c>
      <c r="BF1633" s="46"/>
      <c r="BG1633" s="47">
        <f t="shared" si="884"/>
        <v>0</v>
      </c>
      <c r="BH1633" s="47">
        <f t="shared" si="885"/>
        <v>0</v>
      </c>
      <c r="BI1633" s="47">
        <f t="shared" si="886"/>
        <v>75</v>
      </c>
      <c r="BJ1633" s="48">
        <f t="shared" si="887"/>
        <v>0</v>
      </c>
      <c r="BK1633" s="48">
        <f t="shared" si="888"/>
        <v>0</v>
      </c>
      <c r="BL1633" s="48">
        <f t="shared" si="889"/>
        <v>0</v>
      </c>
    </row>
    <row r="1634" spans="1:64" s="2" customFormat="1" ht="30" customHeight="1">
      <c r="A1634" s="29" t="str">
        <f t="shared" si="860"/>
        <v>Д</v>
      </c>
      <c r="B1634" s="29" t="str">
        <f t="shared" si="861"/>
        <v>А</v>
      </c>
      <c r="C1634" s="59" t="s">
        <v>313</v>
      </c>
      <c r="D1634" s="31" t="str">
        <f t="shared" si="862"/>
        <v>'1.2.3.</v>
      </c>
      <c r="E1634" s="32" t="str">
        <f t="shared" si="863"/>
        <v>Теоретическая информатика, кибернетика</v>
      </c>
      <c r="F1634" s="33"/>
      <c r="G1634" s="33"/>
      <c r="H1634" s="34"/>
      <c r="I1634" s="34"/>
      <c r="J1634" s="35" t="s">
        <v>310</v>
      </c>
      <c r="K1634" s="36">
        <v>3</v>
      </c>
      <c r="L1634" s="36"/>
      <c r="M1634" s="37" t="s">
        <v>311</v>
      </c>
      <c r="N1634" s="36"/>
      <c r="O1634" s="36"/>
      <c r="P1634" s="36"/>
      <c r="Q1634" s="37"/>
      <c r="R1634" s="36"/>
      <c r="S1634" s="36"/>
      <c r="T1634" s="36"/>
      <c r="U1634" s="36"/>
      <c r="V1634" s="36"/>
      <c r="W1634" s="39" t="str">
        <f t="shared" si="864"/>
        <v>НТКад</v>
      </c>
      <c r="X1634" s="36" t="s">
        <v>116</v>
      </c>
      <c r="Y1634" s="36"/>
      <c r="Z1634" s="36"/>
      <c r="AA1634" s="39">
        <f t="shared" si="865"/>
        <v>1</v>
      </c>
      <c r="AB1634" s="36">
        <v>1</v>
      </c>
      <c r="AC1634" s="36"/>
      <c r="AD1634" s="40">
        <f t="shared" si="857"/>
        <v>1</v>
      </c>
      <c r="AE1634" s="41"/>
      <c r="AF1634" s="41"/>
      <c r="AG1634" s="42" t="s">
        <v>93</v>
      </c>
      <c r="AH1634" s="37" t="s">
        <v>81</v>
      </c>
      <c r="AI1634" s="37" t="s">
        <v>82</v>
      </c>
      <c r="AJ1634" s="61" t="s">
        <v>350</v>
      </c>
      <c r="AK1634" s="37"/>
      <c r="AL1634" s="44">
        <f t="shared" si="866"/>
        <v>0</v>
      </c>
      <c r="AM1634" s="44">
        <f t="shared" si="867"/>
        <v>0</v>
      </c>
      <c r="AN1634" s="44">
        <f t="shared" si="868"/>
        <v>0</v>
      </c>
      <c r="AO1634" s="44">
        <f t="shared" si="869"/>
        <v>0</v>
      </c>
      <c r="AP1634" s="44">
        <f t="shared" si="870"/>
        <v>0</v>
      </c>
      <c r="AQ1634" s="44">
        <f t="shared" si="871"/>
        <v>0</v>
      </c>
      <c r="AR1634" s="44">
        <f t="shared" si="872"/>
        <v>0</v>
      </c>
      <c r="AS1634" s="44">
        <f t="shared" si="873"/>
        <v>0</v>
      </c>
      <c r="AT1634" s="44">
        <f t="shared" si="874"/>
        <v>0</v>
      </c>
      <c r="AU1634" s="44">
        <f t="shared" si="875"/>
        <v>0</v>
      </c>
      <c r="AV1634" s="44">
        <f>IF(M1634="ПП",РПП*AA1634*(U1634/1.5),IF(M1634="ВП",ВПр*AA1634*(U1634/1.5),IF(M1634="РПА",РПА*AA1634*(U1634/1.5),IF(M1634="КПА",кпа*AA1634*(U1634/1.5),0))))</f>
        <v>0</v>
      </c>
      <c r="AW1634" s="44">
        <f t="shared" si="876"/>
        <v>0</v>
      </c>
      <c r="AX1634" s="44">
        <f t="shared" si="877"/>
        <v>0</v>
      </c>
      <c r="AY1634" s="44">
        <f t="shared" si="878"/>
        <v>0</v>
      </c>
      <c r="AZ1634" s="44">
        <f t="shared" si="879"/>
        <v>0</v>
      </c>
      <c r="BA1634" s="44">
        <f t="shared" si="890"/>
        <v>75</v>
      </c>
      <c r="BB1634" s="44">
        <f t="shared" si="880"/>
        <v>0</v>
      </c>
      <c r="BC1634" s="44">
        <f t="shared" si="881"/>
        <v>0</v>
      </c>
      <c r="BD1634" s="44">
        <f t="shared" si="882"/>
        <v>0</v>
      </c>
      <c r="BE1634" s="45">
        <f t="shared" si="883"/>
        <v>75</v>
      </c>
      <c r="BF1634" s="46"/>
      <c r="BG1634" s="47">
        <f t="shared" si="884"/>
        <v>0</v>
      </c>
      <c r="BH1634" s="47">
        <f t="shared" si="885"/>
        <v>0</v>
      </c>
      <c r="BI1634" s="47">
        <f t="shared" si="886"/>
        <v>75</v>
      </c>
      <c r="BJ1634" s="48">
        <f t="shared" si="887"/>
        <v>0</v>
      </c>
      <c r="BK1634" s="48">
        <f t="shared" si="888"/>
        <v>0</v>
      </c>
      <c r="BL1634" s="48">
        <f t="shared" si="889"/>
        <v>0</v>
      </c>
    </row>
    <row r="1635" spans="1:64" s="2" customFormat="1" ht="30" customHeight="1">
      <c r="A1635" s="29" t="str">
        <f t="shared" si="860"/>
        <v>Д</v>
      </c>
      <c r="B1635" s="29" t="str">
        <f t="shared" si="861"/>
        <v>А</v>
      </c>
      <c r="C1635" s="30" t="s">
        <v>313</v>
      </c>
      <c r="D1635" s="31" t="str">
        <f t="shared" si="862"/>
        <v>'1.2.3.</v>
      </c>
      <c r="E1635" s="32" t="str">
        <f t="shared" si="863"/>
        <v>Теоретическая информатика, кибернетика</v>
      </c>
      <c r="F1635" s="33" t="s">
        <v>154</v>
      </c>
      <c r="G1635" s="33"/>
      <c r="H1635" s="34"/>
      <c r="I1635" s="34"/>
      <c r="J1635" s="35" t="s">
        <v>296</v>
      </c>
      <c r="K1635" s="36">
        <v>3</v>
      </c>
      <c r="L1635" s="36">
        <v>20</v>
      </c>
      <c r="M1635" s="37" t="s">
        <v>297</v>
      </c>
      <c r="N1635" s="36"/>
      <c r="O1635" s="36"/>
      <c r="P1635" s="36"/>
      <c r="Q1635" s="37"/>
      <c r="R1635" s="36"/>
      <c r="S1635" s="36"/>
      <c r="T1635" s="36"/>
      <c r="U1635" s="36">
        <v>3</v>
      </c>
      <c r="V1635" s="36"/>
      <c r="W1635" s="39" t="str">
        <f t="shared" si="864"/>
        <v>НТКад</v>
      </c>
      <c r="X1635" s="36" t="s">
        <v>116</v>
      </c>
      <c r="Y1635" s="36"/>
      <c r="Z1635" s="36"/>
      <c r="AA1635" s="39">
        <f t="shared" si="865"/>
        <v>3</v>
      </c>
      <c r="AB1635" s="36">
        <v>0</v>
      </c>
      <c r="AC1635" s="36">
        <v>3</v>
      </c>
      <c r="AD1635" s="40">
        <f t="shared" si="857"/>
        <v>1</v>
      </c>
      <c r="AE1635" s="41">
        <f>IF(AF1635&gt;1,1,AF1635)</f>
        <v>1</v>
      </c>
      <c r="AF1635" s="41">
        <f>AA1635/AD1635</f>
        <v>3</v>
      </c>
      <c r="AG1635" s="42" t="s">
        <v>93</v>
      </c>
      <c r="AH1635" s="37" t="s">
        <v>111</v>
      </c>
      <c r="AI1635" s="37" t="s">
        <v>82</v>
      </c>
      <c r="AJ1635" s="61" t="s">
        <v>407</v>
      </c>
      <c r="AK1635" s="37"/>
      <c r="AL1635" s="44">
        <f t="shared" si="866"/>
        <v>0</v>
      </c>
      <c r="AM1635" s="44">
        <f t="shared" si="867"/>
        <v>0</v>
      </c>
      <c r="AN1635" s="44">
        <f t="shared" si="868"/>
        <v>0</v>
      </c>
      <c r="AO1635" s="44">
        <f t="shared" si="869"/>
        <v>0</v>
      </c>
      <c r="AP1635" s="44">
        <f t="shared" si="870"/>
        <v>0</v>
      </c>
      <c r="AQ1635" s="44">
        <f t="shared" si="871"/>
        <v>0</v>
      </c>
      <c r="AR1635" s="44">
        <f t="shared" si="872"/>
        <v>0</v>
      </c>
      <c r="AS1635" s="44">
        <f t="shared" si="873"/>
        <v>0</v>
      </c>
      <c r="AT1635" s="44">
        <f t="shared" si="874"/>
        <v>0</v>
      </c>
      <c r="AU1635" s="44">
        <f t="shared" si="875"/>
        <v>0</v>
      </c>
      <c r="AV1635" s="44">
        <f>IF(M1635="ПП",РПП*AA1635*(U1635/1.5),IF(M1635="ВП",ВПр*AA1635*(U1635/1.5),IF(M1635="РПА",РПА*AA1635*(U1635/1.5),IF(M1635="КПА",кпа*AA1635*(U1635/1.5),0))))</f>
        <v>9</v>
      </c>
      <c r="AW1635" s="44">
        <f t="shared" si="876"/>
        <v>0</v>
      </c>
      <c r="AX1635" s="44">
        <f t="shared" si="877"/>
        <v>0</v>
      </c>
      <c r="AY1635" s="44">
        <f t="shared" si="878"/>
        <v>0</v>
      </c>
      <c r="AZ1635" s="44">
        <f t="shared" si="879"/>
        <v>0</v>
      </c>
      <c r="BA1635" s="44">
        <f t="shared" ref="BA1635:BA1655" si="891">IF(AND(M1635="НКД",B1635="Д"),AA1635*НКД,0)+IF(AND(M1635="РПЛ",B1635="А"),AA1635*РукПЛ,0)+IF(AND(M1635="РСтж",B1635="А"),AB1635*РукСт+AC1635*РукИСт,0)+IF(M1635="ФГТ",AB1635*РукРФа+AC1635*РукИна,0)</f>
        <v>0</v>
      </c>
      <c r="BB1635" s="44">
        <f t="shared" si="880"/>
        <v>0</v>
      </c>
      <c r="BC1635" s="44">
        <f t="shared" si="881"/>
        <v>0</v>
      </c>
      <c r="BD1635" s="44">
        <f t="shared" si="882"/>
        <v>0</v>
      </c>
      <c r="BE1635" s="45">
        <f t="shared" si="883"/>
        <v>9</v>
      </c>
      <c r="BF1635" s="46"/>
      <c r="BG1635" s="47">
        <f t="shared" si="884"/>
        <v>0</v>
      </c>
      <c r="BH1635" s="47">
        <f t="shared" si="885"/>
        <v>0</v>
      </c>
      <c r="BI1635" s="47">
        <f t="shared" si="886"/>
        <v>9</v>
      </c>
      <c r="BJ1635" s="48">
        <f t="shared" si="887"/>
        <v>0</v>
      </c>
      <c r="BK1635" s="48">
        <f t="shared" si="888"/>
        <v>0</v>
      </c>
      <c r="BL1635" s="48">
        <f t="shared" si="889"/>
        <v>0</v>
      </c>
    </row>
    <row r="1636" spans="1:64" s="2" customFormat="1" ht="30" customHeight="1">
      <c r="A1636" s="29" t="str">
        <f t="shared" si="860"/>
        <v>Д</v>
      </c>
      <c r="B1636" s="29" t="str">
        <f t="shared" si="861"/>
        <v>А</v>
      </c>
      <c r="C1636" s="30" t="s">
        <v>313</v>
      </c>
      <c r="D1636" s="31" t="str">
        <f t="shared" si="862"/>
        <v>'1.2.3.</v>
      </c>
      <c r="E1636" s="32" t="str">
        <f t="shared" si="863"/>
        <v>Теоретическая информатика, кибернетика</v>
      </c>
      <c r="F1636" s="33" t="s">
        <v>154</v>
      </c>
      <c r="G1636" s="33"/>
      <c r="H1636" s="34"/>
      <c r="I1636" s="34"/>
      <c r="J1636" s="35" t="s">
        <v>296</v>
      </c>
      <c r="K1636" s="36">
        <v>3</v>
      </c>
      <c r="L1636" s="36">
        <v>20</v>
      </c>
      <c r="M1636" s="37" t="s">
        <v>297</v>
      </c>
      <c r="N1636" s="36"/>
      <c r="O1636" s="36"/>
      <c r="P1636" s="36"/>
      <c r="Q1636" s="37"/>
      <c r="R1636" s="36"/>
      <c r="S1636" s="36"/>
      <c r="T1636" s="36"/>
      <c r="U1636" s="36">
        <v>3</v>
      </c>
      <c r="V1636" s="36"/>
      <c r="W1636" s="39" t="str">
        <f t="shared" si="864"/>
        <v>НТКад</v>
      </c>
      <c r="X1636" s="36" t="s">
        <v>116</v>
      </c>
      <c r="Y1636" s="36"/>
      <c r="Z1636" s="36"/>
      <c r="AA1636" s="39">
        <f t="shared" si="865"/>
        <v>2</v>
      </c>
      <c r="AB1636" s="36">
        <v>2</v>
      </c>
      <c r="AC1636" s="36">
        <v>0</v>
      </c>
      <c r="AD1636" s="40">
        <f t="shared" si="857"/>
        <v>1</v>
      </c>
      <c r="AE1636" s="41">
        <f>IF(AF1636&gt;1,1,AF1636)</f>
        <v>1</v>
      </c>
      <c r="AF1636" s="41">
        <f>AA1636/AD1636</f>
        <v>2</v>
      </c>
      <c r="AG1636" s="42" t="s">
        <v>93</v>
      </c>
      <c r="AH1636" s="37" t="s">
        <v>81</v>
      </c>
      <c r="AI1636" s="37" t="s">
        <v>82</v>
      </c>
      <c r="AJ1636" s="61" t="s">
        <v>325</v>
      </c>
      <c r="AK1636" s="37"/>
      <c r="AL1636" s="44">
        <f t="shared" si="866"/>
        <v>0</v>
      </c>
      <c r="AM1636" s="44">
        <f t="shared" si="867"/>
        <v>0</v>
      </c>
      <c r="AN1636" s="44">
        <f t="shared" si="868"/>
        <v>0</v>
      </c>
      <c r="AO1636" s="44">
        <f t="shared" si="869"/>
        <v>0</v>
      </c>
      <c r="AP1636" s="44">
        <f t="shared" si="870"/>
        <v>0</v>
      </c>
      <c r="AQ1636" s="44">
        <f t="shared" si="871"/>
        <v>0</v>
      </c>
      <c r="AR1636" s="44">
        <f t="shared" si="872"/>
        <v>0</v>
      </c>
      <c r="AS1636" s="44">
        <f t="shared" si="873"/>
        <v>0</v>
      </c>
      <c r="AT1636" s="44">
        <f t="shared" si="874"/>
        <v>0</v>
      </c>
      <c r="AU1636" s="44">
        <f t="shared" si="875"/>
        <v>0</v>
      </c>
      <c r="AV1636" s="44">
        <f>IF(M1636="ПП",РПП*AA1636*(U1636/1.5),IF(M1636="ВП",ВПр*AA1636*(U1636/1.5),IF(M1636="РПА",РПА*AA1636*(U1636/1.5),IF(M1636="КПА",кпа*AA1636*(U1636/1.5),0))))</f>
        <v>6</v>
      </c>
      <c r="AW1636" s="44">
        <f t="shared" si="876"/>
        <v>0</v>
      </c>
      <c r="AX1636" s="44">
        <f t="shared" si="877"/>
        <v>0</v>
      </c>
      <c r="AY1636" s="44">
        <f t="shared" si="878"/>
        <v>0</v>
      </c>
      <c r="AZ1636" s="44">
        <f t="shared" si="879"/>
        <v>0</v>
      </c>
      <c r="BA1636" s="44">
        <f t="shared" si="891"/>
        <v>0</v>
      </c>
      <c r="BB1636" s="44">
        <f t="shared" si="880"/>
        <v>0</v>
      </c>
      <c r="BC1636" s="44">
        <f t="shared" si="881"/>
        <v>0</v>
      </c>
      <c r="BD1636" s="44">
        <f t="shared" si="882"/>
        <v>0</v>
      </c>
      <c r="BE1636" s="45">
        <f t="shared" si="883"/>
        <v>6</v>
      </c>
      <c r="BF1636" s="46"/>
      <c r="BG1636" s="47">
        <f t="shared" si="884"/>
        <v>0</v>
      </c>
      <c r="BH1636" s="47">
        <f t="shared" si="885"/>
        <v>0</v>
      </c>
      <c r="BI1636" s="47">
        <f t="shared" si="886"/>
        <v>6</v>
      </c>
      <c r="BJ1636" s="48">
        <f t="shared" si="887"/>
        <v>0</v>
      </c>
      <c r="BK1636" s="48">
        <f t="shared" si="888"/>
        <v>0</v>
      </c>
      <c r="BL1636" s="48">
        <f t="shared" si="889"/>
        <v>0</v>
      </c>
    </row>
    <row r="1637" spans="1:64" s="2" customFormat="1" ht="30" customHeight="1">
      <c r="A1637" s="29" t="str">
        <f t="shared" si="860"/>
        <v>Д</v>
      </c>
      <c r="B1637" s="29" t="str">
        <f t="shared" si="861"/>
        <v>А</v>
      </c>
      <c r="C1637" s="30" t="s">
        <v>313</v>
      </c>
      <c r="D1637" s="31" t="str">
        <f t="shared" si="862"/>
        <v>'1.2.3.</v>
      </c>
      <c r="E1637" s="32" t="str">
        <f t="shared" si="863"/>
        <v>Теоретическая информатика, кибернетика</v>
      </c>
      <c r="F1637" s="33" t="s">
        <v>154</v>
      </c>
      <c r="G1637" s="33"/>
      <c r="H1637" s="34"/>
      <c r="I1637" s="34"/>
      <c r="J1637" s="35" t="s">
        <v>296</v>
      </c>
      <c r="K1637" s="36">
        <v>3</v>
      </c>
      <c r="L1637" s="36">
        <v>20</v>
      </c>
      <c r="M1637" s="37" t="s">
        <v>297</v>
      </c>
      <c r="N1637" s="36"/>
      <c r="O1637" s="36"/>
      <c r="P1637" s="36"/>
      <c r="Q1637" s="37"/>
      <c r="R1637" s="36"/>
      <c r="S1637" s="36"/>
      <c r="T1637" s="36"/>
      <c r="U1637" s="36">
        <v>3</v>
      </c>
      <c r="V1637" s="36"/>
      <c r="W1637" s="39" t="str">
        <f t="shared" si="864"/>
        <v>НТКад</v>
      </c>
      <c r="X1637" s="36" t="s">
        <v>116</v>
      </c>
      <c r="Y1637" s="36"/>
      <c r="Z1637" s="36"/>
      <c r="AA1637" s="39">
        <f t="shared" si="865"/>
        <v>2</v>
      </c>
      <c r="AB1637" s="36">
        <v>2</v>
      </c>
      <c r="AC1637" s="36">
        <v>0</v>
      </c>
      <c r="AD1637" s="40">
        <f t="shared" si="857"/>
        <v>1</v>
      </c>
      <c r="AE1637" s="41">
        <f>IF(AF1637&gt;1,1,AF1637)</f>
        <v>1</v>
      </c>
      <c r="AF1637" s="41">
        <f>AA1637/AD1637</f>
        <v>2</v>
      </c>
      <c r="AG1637" s="42" t="s">
        <v>93</v>
      </c>
      <c r="AH1637" s="37" t="s">
        <v>81</v>
      </c>
      <c r="AI1637" s="37" t="s">
        <v>94</v>
      </c>
      <c r="AJ1637" s="61" t="s">
        <v>358</v>
      </c>
      <c r="AK1637" s="37"/>
      <c r="AL1637" s="44">
        <f t="shared" si="866"/>
        <v>0</v>
      </c>
      <c r="AM1637" s="44">
        <f t="shared" si="867"/>
        <v>0</v>
      </c>
      <c r="AN1637" s="44">
        <f t="shared" si="868"/>
        <v>0</v>
      </c>
      <c r="AO1637" s="44">
        <f t="shared" si="869"/>
        <v>0</v>
      </c>
      <c r="AP1637" s="44">
        <f t="shared" si="870"/>
        <v>0</v>
      </c>
      <c r="AQ1637" s="44">
        <f t="shared" si="871"/>
        <v>0</v>
      </c>
      <c r="AR1637" s="44">
        <f t="shared" si="872"/>
        <v>0</v>
      </c>
      <c r="AS1637" s="44">
        <f t="shared" si="873"/>
        <v>0</v>
      </c>
      <c r="AT1637" s="44">
        <f t="shared" si="874"/>
        <v>0</v>
      </c>
      <c r="AU1637" s="44">
        <f t="shared" si="875"/>
        <v>0</v>
      </c>
      <c r="AV1637" s="44">
        <f>IF(M1637="ПП",РПП*AA1637*(U1637/1.5),IF(M1637="ВП",ВПр*AA1637*(U1637/1.5),IF(M1637="РПА",РПА*AA1637*(U1637/1.5),IF(M1637="КПА",кпа*AA1637*(U1637/1.5),0))))</f>
        <v>6</v>
      </c>
      <c r="AW1637" s="44">
        <f t="shared" si="876"/>
        <v>0</v>
      </c>
      <c r="AX1637" s="44">
        <f t="shared" si="877"/>
        <v>0</v>
      </c>
      <c r="AY1637" s="44">
        <f t="shared" si="878"/>
        <v>0</v>
      </c>
      <c r="AZ1637" s="44">
        <f t="shared" si="879"/>
        <v>0</v>
      </c>
      <c r="BA1637" s="44">
        <f t="shared" si="891"/>
        <v>0</v>
      </c>
      <c r="BB1637" s="44">
        <f t="shared" si="880"/>
        <v>0</v>
      </c>
      <c r="BC1637" s="44">
        <f t="shared" si="881"/>
        <v>0</v>
      </c>
      <c r="BD1637" s="44">
        <f t="shared" si="882"/>
        <v>0</v>
      </c>
      <c r="BE1637" s="45">
        <f t="shared" si="883"/>
        <v>6</v>
      </c>
      <c r="BF1637" s="46"/>
      <c r="BG1637" s="47">
        <f t="shared" si="884"/>
        <v>0</v>
      </c>
      <c r="BH1637" s="47">
        <f t="shared" si="885"/>
        <v>0</v>
      </c>
      <c r="BI1637" s="47">
        <f t="shared" si="886"/>
        <v>6</v>
      </c>
      <c r="BJ1637" s="48">
        <f t="shared" si="887"/>
        <v>0</v>
      </c>
      <c r="BK1637" s="48">
        <f t="shared" si="888"/>
        <v>0</v>
      </c>
      <c r="BL1637" s="48">
        <f t="shared" si="889"/>
        <v>0</v>
      </c>
    </row>
    <row r="1638" spans="1:64" s="2" customFormat="1" ht="30" customHeight="1">
      <c r="A1638" s="29" t="str">
        <f t="shared" si="860"/>
        <v>Д</v>
      </c>
      <c r="B1638" s="29" t="str">
        <f t="shared" si="861"/>
        <v>А</v>
      </c>
      <c r="C1638" s="30" t="s">
        <v>313</v>
      </c>
      <c r="D1638" s="31" t="str">
        <f t="shared" si="862"/>
        <v>'1.2.3.</v>
      </c>
      <c r="E1638" s="32" t="str">
        <f t="shared" si="863"/>
        <v>Теоретическая информатика, кибернетика</v>
      </c>
      <c r="F1638" s="33" t="s">
        <v>154</v>
      </c>
      <c r="G1638" s="33"/>
      <c r="H1638" s="34"/>
      <c r="I1638" s="34"/>
      <c r="J1638" s="35" t="s">
        <v>296</v>
      </c>
      <c r="K1638" s="36">
        <v>3</v>
      </c>
      <c r="L1638" s="36">
        <v>20</v>
      </c>
      <c r="M1638" s="37" t="s">
        <v>297</v>
      </c>
      <c r="N1638" s="36"/>
      <c r="O1638" s="36"/>
      <c r="P1638" s="36"/>
      <c r="Q1638" s="37"/>
      <c r="R1638" s="36"/>
      <c r="S1638" s="36"/>
      <c r="T1638" s="36"/>
      <c r="U1638" s="36">
        <v>3</v>
      </c>
      <c r="V1638" s="36"/>
      <c r="W1638" s="39" t="str">
        <f t="shared" si="864"/>
        <v>НТКад</v>
      </c>
      <c r="X1638" s="36" t="s">
        <v>116</v>
      </c>
      <c r="Y1638" s="36"/>
      <c r="Z1638" s="36"/>
      <c r="AA1638" s="39">
        <f t="shared" si="865"/>
        <v>1</v>
      </c>
      <c r="AB1638" s="36">
        <v>1</v>
      </c>
      <c r="AC1638" s="36"/>
      <c r="AD1638" s="40">
        <f t="shared" si="857"/>
        <v>1</v>
      </c>
      <c r="AE1638" s="41"/>
      <c r="AF1638" s="41"/>
      <c r="AG1638" s="42" t="s">
        <v>93</v>
      </c>
      <c r="AH1638" s="37" t="s">
        <v>111</v>
      </c>
      <c r="AI1638" s="37" t="s">
        <v>82</v>
      </c>
      <c r="AJ1638" s="61" t="s">
        <v>371</v>
      </c>
      <c r="AK1638" s="37"/>
      <c r="AL1638" s="44">
        <f t="shared" si="866"/>
        <v>0</v>
      </c>
      <c r="AM1638" s="44">
        <f t="shared" si="867"/>
        <v>0</v>
      </c>
      <c r="AN1638" s="44">
        <f t="shared" si="868"/>
        <v>0</v>
      </c>
      <c r="AO1638" s="44">
        <f t="shared" si="869"/>
        <v>0</v>
      </c>
      <c r="AP1638" s="44">
        <f t="shared" si="870"/>
        <v>0</v>
      </c>
      <c r="AQ1638" s="44">
        <f t="shared" si="871"/>
        <v>0</v>
      </c>
      <c r="AR1638" s="44">
        <f t="shared" si="872"/>
        <v>0</v>
      </c>
      <c r="AS1638" s="44">
        <f t="shared" si="873"/>
        <v>0</v>
      </c>
      <c r="AT1638" s="44">
        <f t="shared" si="874"/>
        <v>0</v>
      </c>
      <c r="AU1638" s="44">
        <f t="shared" si="875"/>
        <v>0</v>
      </c>
      <c r="AV1638" s="44">
        <f>IF(M1638="ПП",РПП*AA1638*(U1638/1.5),IF(M1638="ВП",ВПр*AA1638*(U1638/1.5),IF(M1638="РПА",РПА*AA1638*(U1638/1.5),IF(M1638="КПА",кпа*AA1638*(U1638/1.5),0))))</f>
        <v>3</v>
      </c>
      <c r="AW1638" s="44">
        <f t="shared" si="876"/>
        <v>0</v>
      </c>
      <c r="AX1638" s="44">
        <f t="shared" si="877"/>
        <v>0</v>
      </c>
      <c r="AY1638" s="44">
        <f t="shared" si="878"/>
        <v>0</v>
      </c>
      <c r="AZ1638" s="44">
        <f t="shared" si="879"/>
        <v>0</v>
      </c>
      <c r="BA1638" s="44">
        <f t="shared" si="891"/>
        <v>0</v>
      </c>
      <c r="BB1638" s="44">
        <f t="shared" si="880"/>
        <v>0</v>
      </c>
      <c r="BC1638" s="44">
        <f t="shared" si="881"/>
        <v>0</v>
      </c>
      <c r="BD1638" s="44">
        <f t="shared" si="882"/>
        <v>0</v>
      </c>
      <c r="BE1638" s="45">
        <f t="shared" si="883"/>
        <v>3</v>
      </c>
      <c r="BF1638" s="46"/>
      <c r="BG1638" s="47">
        <f t="shared" si="884"/>
        <v>0</v>
      </c>
      <c r="BH1638" s="47">
        <f t="shared" si="885"/>
        <v>0</v>
      </c>
      <c r="BI1638" s="47">
        <f t="shared" si="886"/>
        <v>3</v>
      </c>
      <c r="BJ1638" s="48">
        <f t="shared" si="887"/>
        <v>0</v>
      </c>
      <c r="BK1638" s="48">
        <f t="shared" si="888"/>
        <v>0</v>
      </c>
      <c r="BL1638" s="48">
        <f t="shared" si="889"/>
        <v>0</v>
      </c>
    </row>
    <row r="1639" spans="1:64" s="2" customFormat="1" ht="30" customHeight="1">
      <c r="A1639" s="29" t="str">
        <f t="shared" si="860"/>
        <v>Д</v>
      </c>
      <c r="B1639" s="29" t="str">
        <f t="shared" si="861"/>
        <v>А</v>
      </c>
      <c r="C1639" s="30" t="s">
        <v>313</v>
      </c>
      <c r="D1639" s="31" t="str">
        <f t="shared" si="862"/>
        <v>'1.2.3.</v>
      </c>
      <c r="E1639" s="32" t="str">
        <f t="shared" si="863"/>
        <v>Теоретическая информатика, кибернетика</v>
      </c>
      <c r="F1639" s="33" t="s">
        <v>154</v>
      </c>
      <c r="G1639" s="33"/>
      <c r="H1639" s="34"/>
      <c r="I1639" s="34"/>
      <c r="J1639" s="35" t="s">
        <v>296</v>
      </c>
      <c r="K1639" s="36">
        <v>3</v>
      </c>
      <c r="L1639" s="36">
        <v>20</v>
      </c>
      <c r="M1639" s="37" t="s">
        <v>297</v>
      </c>
      <c r="N1639" s="36"/>
      <c r="O1639" s="36"/>
      <c r="P1639" s="36"/>
      <c r="Q1639" s="37"/>
      <c r="R1639" s="36"/>
      <c r="S1639" s="36"/>
      <c r="T1639" s="36"/>
      <c r="U1639" s="36">
        <v>3</v>
      </c>
      <c r="V1639" s="36"/>
      <c r="W1639" s="39" t="str">
        <f t="shared" si="864"/>
        <v>НТКад</v>
      </c>
      <c r="X1639" s="36" t="s">
        <v>116</v>
      </c>
      <c r="Y1639" s="36"/>
      <c r="Z1639" s="36"/>
      <c r="AA1639" s="39">
        <f t="shared" si="865"/>
        <v>1</v>
      </c>
      <c r="AB1639" s="36"/>
      <c r="AC1639" s="36">
        <v>1</v>
      </c>
      <c r="AD1639" s="40">
        <f t="shared" si="857"/>
        <v>1</v>
      </c>
      <c r="AE1639" s="41"/>
      <c r="AF1639" s="41"/>
      <c r="AG1639" s="42" t="s">
        <v>93</v>
      </c>
      <c r="AH1639" s="37" t="s">
        <v>81</v>
      </c>
      <c r="AI1639" s="37" t="s">
        <v>94</v>
      </c>
      <c r="AJ1639" s="61" t="s">
        <v>327</v>
      </c>
      <c r="AK1639" s="37"/>
      <c r="AL1639" s="44">
        <f t="shared" si="866"/>
        <v>0</v>
      </c>
      <c r="AM1639" s="44">
        <f t="shared" si="867"/>
        <v>0</v>
      </c>
      <c r="AN1639" s="44">
        <f t="shared" si="868"/>
        <v>0</v>
      </c>
      <c r="AO1639" s="44">
        <f t="shared" si="869"/>
        <v>0</v>
      </c>
      <c r="AP1639" s="44">
        <f t="shared" si="870"/>
        <v>0</v>
      </c>
      <c r="AQ1639" s="44">
        <f t="shared" si="871"/>
        <v>0</v>
      </c>
      <c r="AR1639" s="44">
        <f t="shared" si="872"/>
        <v>0</v>
      </c>
      <c r="AS1639" s="44">
        <f t="shared" si="873"/>
        <v>0</v>
      </c>
      <c r="AT1639" s="44">
        <f t="shared" si="874"/>
        <v>0</v>
      </c>
      <c r="AU1639" s="44">
        <f t="shared" si="875"/>
        <v>0</v>
      </c>
      <c r="AV1639" s="44">
        <f>IF(M1639="ПП",РПП*AA1639*(U1639/1.5),IF(M1639="ВП",ВПр*AA1639*(U1639/1.5),IF(M1639="РПА",РПА*AA1639*(U1639/1.5),IF(M1639="КПА",кпа*AA1639*(U1639/1.5),0))))</f>
        <v>3</v>
      </c>
      <c r="AW1639" s="44">
        <f t="shared" si="876"/>
        <v>0</v>
      </c>
      <c r="AX1639" s="44">
        <f t="shared" si="877"/>
        <v>0</v>
      </c>
      <c r="AY1639" s="44">
        <f t="shared" si="878"/>
        <v>0</v>
      </c>
      <c r="AZ1639" s="44">
        <f t="shared" si="879"/>
        <v>0</v>
      </c>
      <c r="BA1639" s="44">
        <f t="shared" si="891"/>
        <v>0</v>
      </c>
      <c r="BB1639" s="44">
        <f t="shared" si="880"/>
        <v>0</v>
      </c>
      <c r="BC1639" s="44">
        <f t="shared" si="881"/>
        <v>0</v>
      </c>
      <c r="BD1639" s="44">
        <f t="shared" si="882"/>
        <v>0</v>
      </c>
      <c r="BE1639" s="45">
        <f t="shared" si="883"/>
        <v>3</v>
      </c>
      <c r="BF1639" s="46"/>
      <c r="BG1639" s="47">
        <f t="shared" si="884"/>
        <v>0</v>
      </c>
      <c r="BH1639" s="47">
        <f t="shared" si="885"/>
        <v>0</v>
      </c>
      <c r="BI1639" s="47">
        <f t="shared" si="886"/>
        <v>3</v>
      </c>
      <c r="BJ1639" s="48">
        <f t="shared" si="887"/>
        <v>0</v>
      </c>
      <c r="BK1639" s="48">
        <f t="shared" si="888"/>
        <v>0</v>
      </c>
      <c r="BL1639" s="48">
        <f t="shared" si="889"/>
        <v>0</v>
      </c>
    </row>
    <row r="1640" spans="1:64" s="2" customFormat="1" ht="30" customHeight="1">
      <c r="A1640" s="29" t="str">
        <f t="shared" si="860"/>
        <v>Д</v>
      </c>
      <c r="B1640" s="29" t="str">
        <f t="shared" si="861"/>
        <v>А</v>
      </c>
      <c r="C1640" s="30" t="s">
        <v>313</v>
      </c>
      <c r="D1640" s="31" t="str">
        <f t="shared" si="862"/>
        <v>'1.2.3.</v>
      </c>
      <c r="E1640" s="32" t="str">
        <f t="shared" si="863"/>
        <v>Теоретическая информатика, кибернетика</v>
      </c>
      <c r="F1640" s="33" t="s">
        <v>154</v>
      </c>
      <c r="G1640" s="33"/>
      <c r="H1640" s="34"/>
      <c r="I1640" s="34"/>
      <c r="J1640" s="35" t="s">
        <v>296</v>
      </c>
      <c r="K1640" s="36">
        <v>3</v>
      </c>
      <c r="L1640" s="36">
        <v>20</v>
      </c>
      <c r="M1640" s="37" t="s">
        <v>297</v>
      </c>
      <c r="N1640" s="36"/>
      <c r="O1640" s="36"/>
      <c r="P1640" s="36"/>
      <c r="Q1640" s="37"/>
      <c r="R1640" s="36"/>
      <c r="S1640" s="36"/>
      <c r="T1640" s="36"/>
      <c r="U1640" s="36">
        <v>3</v>
      </c>
      <c r="V1640" s="36"/>
      <c r="W1640" s="39" t="str">
        <f t="shared" si="864"/>
        <v>НТКад</v>
      </c>
      <c r="X1640" s="36" t="s">
        <v>116</v>
      </c>
      <c r="Y1640" s="36"/>
      <c r="Z1640" s="36"/>
      <c r="AA1640" s="39">
        <f t="shared" si="865"/>
        <v>1</v>
      </c>
      <c r="AB1640" s="36">
        <v>1</v>
      </c>
      <c r="AC1640" s="36"/>
      <c r="AD1640" s="40">
        <f t="shared" si="857"/>
        <v>1</v>
      </c>
      <c r="AE1640" s="41"/>
      <c r="AF1640" s="41"/>
      <c r="AG1640" s="42" t="s">
        <v>93</v>
      </c>
      <c r="AH1640" s="37" t="s">
        <v>81</v>
      </c>
      <c r="AI1640" s="37" t="s">
        <v>82</v>
      </c>
      <c r="AJ1640" s="61" t="s">
        <v>335</v>
      </c>
      <c r="AK1640" s="37"/>
      <c r="AL1640" s="44">
        <f t="shared" si="866"/>
        <v>0</v>
      </c>
      <c r="AM1640" s="44">
        <f t="shared" si="867"/>
        <v>0</v>
      </c>
      <c r="AN1640" s="44">
        <f t="shared" si="868"/>
        <v>0</v>
      </c>
      <c r="AO1640" s="44">
        <f t="shared" si="869"/>
        <v>0</v>
      </c>
      <c r="AP1640" s="44">
        <f t="shared" si="870"/>
        <v>0</v>
      </c>
      <c r="AQ1640" s="44">
        <f t="shared" si="871"/>
        <v>0</v>
      </c>
      <c r="AR1640" s="44">
        <f t="shared" si="872"/>
        <v>0</v>
      </c>
      <c r="AS1640" s="44">
        <f t="shared" si="873"/>
        <v>0</v>
      </c>
      <c r="AT1640" s="44">
        <f t="shared" si="874"/>
        <v>0</v>
      </c>
      <c r="AU1640" s="44">
        <f t="shared" si="875"/>
        <v>0</v>
      </c>
      <c r="AV1640" s="44">
        <f>IF(M1640="ПП",РПП*AA1640*(U1640/1.5),IF(M1640="ВП",ВПр*AA1640*(U1640/1.5),IF(M1640="РПА",РПА*AA1640*(U1640/1.5),IF(M1640="КПА",кпа*AA1640*(U1640/1.5),0))))</f>
        <v>3</v>
      </c>
      <c r="AW1640" s="44">
        <f t="shared" si="876"/>
        <v>0</v>
      </c>
      <c r="AX1640" s="44">
        <f t="shared" si="877"/>
        <v>0</v>
      </c>
      <c r="AY1640" s="44">
        <f t="shared" si="878"/>
        <v>0</v>
      </c>
      <c r="AZ1640" s="44">
        <f t="shared" si="879"/>
        <v>0</v>
      </c>
      <c r="BA1640" s="44">
        <f t="shared" si="891"/>
        <v>0</v>
      </c>
      <c r="BB1640" s="44">
        <f t="shared" si="880"/>
        <v>0</v>
      </c>
      <c r="BC1640" s="44">
        <f t="shared" si="881"/>
        <v>0</v>
      </c>
      <c r="BD1640" s="44">
        <f t="shared" si="882"/>
        <v>0</v>
      </c>
      <c r="BE1640" s="45">
        <f t="shared" si="883"/>
        <v>3</v>
      </c>
      <c r="BF1640" s="46"/>
      <c r="BG1640" s="47">
        <f t="shared" si="884"/>
        <v>0</v>
      </c>
      <c r="BH1640" s="47">
        <f t="shared" si="885"/>
        <v>0</v>
      </c>
      <c r="BI1640" s="47">
        <f t="shared" si="886"/>
        <v>3</v>
      </c>
      <c r="BJ1640" s="48">
        <f t="shared" si="887"/>
        <v>0</v>
      </c>
      <c r="BK1640" s="48">
        <f t="shared" si="888"/>
        <v>0</v>
      </c>
      <c r="BL1640" s="48">
        <f t="shared" si="889"/>
        <v>0</v>
      </c>
    </row>
    <row r="1641" spans="1:64" s="2" customFormat="1" ht="30" customHeight="1">
      <c r="A1641" s="29" t="str">
        <f t="shared" si="860"/>
        <v>Д</v>
      </c>
      <c r="B1641" s="29" t="str">
        <f t="shared" si="861"/>
        <v>А</v>
      </c>
      <c r="C1641" s="30" t="s">
        <v>313</v>
      </c>
      <c r="D1641" s="31" t="str">
        <f t="shared" si="862"/>
        <v>'1.2.3.</v>
      </c>
      <c r="E1641" s="32" t="str">
        <f t="shared" si="863"/>
        <v>Теоретическая информатика, кибернетика</v>
      </c>
      <c r="F1641" s="33" t="s">
        <v>154</v>
      </c>
      <c r="G1641" s="33"/>
      <c r="H1641" s="34"/>
      <c r="I1641" s="34"/>
      <c r="J1641" s="35" t="s">
        <v>296</v>
      </c>
      <c r="K1641" s="36">
        <v>3</v>
      </c>
      <c r="L1641" s="36">
        <v>20</v>
      </c>
      <c r="M1641" s="37" t="s">
        <v>297</v>
      </c>
      <c r="N1641" s="36"/>
      <c r="O1641" s="36"/>
      <c r="P1641" s="36"/>
      <c r="Q1641" s="37"/>
      <c r="R1641" s="36"/>
      <c r="S1641" s="36"/>
      <c r="T1641" s="36"/>
      <c r="U1641" s="36">
        <v>3</v>
      </c>
      <c r="V1641" s="36"/>
      <c r="W1641" s="39" t="str">
        <f t="shared" si="864"/>
        <v>НТКад</v>
      </c>
      <c r="X1641" s="36" t="s">
        <v>116</v>
      </c>
      <c r="Y1641" s="36"/>
      <c r="Z1641" s="36"/>
      <c r="AA1641" s="39">
        <f t="shared" si="865"/>
        <v>1</v>
      </c>
      <c r="AB1641" s="36">
        <v>1</v>
      </c>
      <c r="AC1641" s="36"/>
      <c r="AD1641" s="40">
        <f t="shared" si="857"/>
        <v>1</v>
      </c>
      <c r="AE1641" s="41"/>
      <c r="AF1641" s="41"/>
      <c r="AG1641" s="42" t="s">
        <v>93</v>
      </c>
      <c r="AH1641" s="37" t="s">
        <v>81</v>
      </c>
      <c r="AI1641" s="37" t="s">
        <v>94</v>
      </c>
      <c r="AJ1641" s="61" t="s">
        <v>320</v>
      </c>
      <c r="AK1641" s="37"/>
      <c r="AL1641" s="44">
        <f t="shared" si="866"/>
        <v>0</v>
      </c>
      <c r="AM1641" s="44">
        <f t="shared" si="867"/>
        <v>0</v>
      </c>
      <c r="AN1641" s="44">
        <f t="shared" si="868"/>
        <v>0</v>
      </c>
      <c r="AO1641" s="44">
        <f t="shared" si="869"/>
        <v>0</v>
      </c>
      <c r="AP1641" s="44">
        <f t="shared" si="870"/>
        <v>0</v>
      </c>
      <c r="AQ1641" s="44">
        <f t="shared" si="871"/>
        <v>0</v>
      </c>
      <c r="AR1641" s="44">
        <f t="shared" si="872"/>
        <v>0</v>
      </c>
      <c r="AS1641" s="44">
        <f t="shared" si="873"/>
        <v>0</v>
      </c>
      <c r="AT1641" s="44">
        <f t="shared" si="874"/>
        <v>0</v>
      </c>
      <c r="AU1641" s="44">
        <f t="shared" si="875"/>
        <v>0</v>
      </c>
      <c r="AV1641" s="44">
        <f>IF(M1641="ПП",РПП*AA1641*(U1641/1.5),IF(M1641="ВП",ВПр*AA1641*(U1641/1.5),IF(M1641="РПА",РПА*AA1641*(U1641/1.5),IF(M1641="КПА",кпа*AA1641*(U1641/1.5),0))))</f>
        <v>3</v>
      </c>
      <c r="AW1641" s="44">
        <f t="shared" si="876"/>
        <v>0</v>
      </c>
      <c r="AX1641" s="44">
        <f t="shared" si="877"/>
        <v>0</v>
      </c>
      <c r="AY1641" s="44">
        <f t="shared" si="878"/>
        <v>0</v>
      </c>
      <c r="AZ1641" s="44">
        <f t="shared" si="879"/>
        <v>0</v>
      </c>
      <c r="BA1641" s="44">
        <f t="shared" si="891"/>
        <v>0</v>
      </c>
      <c r="BB1641" s="44">
        <f t="shared" si="880"/>
        <v>0</v>
      </c>
      <c r="BC1641" s="44">
        <f t="shared" si="881"/>
        <v>0</v>
      </c>
      <c r="BD1641" s="44">
        <f t="shared" si="882"/>
        <v>0</v>
      </c>
      <c r="BE1641" s="45">
        <f t="shared" si="883"/>
        <v>3</v>
      </c>
      <c r="BF1641" s="46"/>
      <c r="BG1641" s="47">
        <f t="shared" si="884"/>
        <v>0</v>
      </c>
      <c r="BH1641" s="47">
        <f t="shared" si="885"/>
        <v>0</v>
      </c>
      <c r="BI1641" s="47">
        <f t="shared" si="886"/>
        <v>3</v>
      </c>
      <c r="BJ1641" s="48">
        <f t="shared" si="887"/>
        <v>0</v>
      </c>
      <c r="BK1641" s="48">
        <f t="shared" si="888"/>
        <v>0</v>
      </c>
      <c r="BL1641" s="48">
        <f t="shared" si="889"/>
        <v>0</v>
      </c>
    </row>
    <row r="1642" spans="1:64" s="2" customFormat="1" ht="30" customHeight="1">
      <c r="A1642" s="29" t="str">
        <f t="shared" si="860"/>
        <v>Д</v>
      </c>
      <c r="B1642" s="29" t="str">
        <f t="shared" si="861"/>
        <v>А</v>
      </c>
      <c r="C1642" s="30" t="s">
        <v>313</v>
      </c>
      <c r="D1642" s="31" t="str">
        <f t="shared" si="862"/>
        <v>'1.2.3.</v>
      </c>
      <c r="E1642" s="32" t="str">
        <f t="shared" si="863"/>
        <v>Теоретическая информатика, кибернетика</v>
      </c>
      <c r="F1642" s="33" t="s">
        <v>154</v>
      </c>
      <c r="G1642" s="33"/>
      <c r="H1642" s="34"/>
      <c r="I1642" s="34"/>
      <c r="J1642" s="35" t="s">
        <v>296</v>
      </c>
      <c r="K1642" s="36">
        <v>3</v>
      </c>
      <c r="L1642" s="36">
        <v>20</v>
      </c>
      <c r="M1642" s="37" t="s">
        <v>297</v>
      </c>
      <c r="N1642" s="36"/>
      <c r="O1642" s="36"/>
      <c r="P1642" s="36"/>
      <c r="Q1642" s="37"/>
      <c r="R1642" s="36"/>
      <c r="S1642" s="36"/>
      <c r="T1642" s="36"/>
      <c r="U1642" s="36">
        <v>3</v>
      </c>
      <c r="V1642" s="36"/>
      <c r="W1642" s="39" t="str">
        <f t="shared" si="864"/>
        <v>НТКад</v>
      </c>
      <c r="X1642" s="36" t="s">
        <v>116</v>
      </c>
      <c r="Y1642" s="36"/>
      <c r="Z1642" s="36"/>
      <c r="AA1642" s="39">
        <f t="shared" si="865"/>
        <v>1</v>
      </c>
      <c r="AB1642" s="36">
        <v>1</v>
      </c>
      <c r="AC1642" s="36"/>
      <c r="AD1642" s="40">
        <f t="shared" si="857"/>
        <v>1</v>
      </c>
      <c r="AE1642" s="41"/>
      <c r="AF1642" s="41"/>
      <c r="AG1642" s="42" t="s">
        <v>93</v>
      </c>
      <c r="AH1642" s="37" t="s">
        <v>81</v>
      </c>
      <c r="AI1642" s="37" t="s">
        <v>82</v>
      </c>
      <c r="AJ1642" s="61" t="s">
        <v>350</v>
      </c>
      <c r="AK1642" s="37"/>
      <c r="AL1642" s="44">
        <f t="shared" si="866"/>
        <v>0</v>
      </c>
      <c r="AM1642" s="44">
        <f t="shared" si="867"/>
        <v>0</v>
      </c>
      <c r="AN1642" s="44">
        <f t="shared" si="868"/>
        <v>0</v>
      </c>
      <c r="AO1642" s="44">
        <f t="shared" si="869"/>
        <v>0</v>
      </c>
      <c r="AP1642" s="44">
        <f t="shared" si="870"/>
        <v>0</v>
      </c>
      <c r="AQ1642" s="44">
        <f t="shared" si="871"/>
        <v>0</v>
      </c>
      <c r="AR1642" s="44">
        <f t="shared" si="872"/>
        <v>0</v>
      </c>
      <c r="AS1642" s="44">
        <f t="shared" si="873"/>
        <v>0</v>
      </c>
      <c r="AT1642" s="44">
        <f t="shared" si="874"/>
        <v>0</v>
      </c>
      <c r="AU1642" s="44">
        <f t="shared" si="875"/>
        <v>0</v>
      </c>
      <c r="AV1642" s="44">
        <f>IF(M1642="ПП",РПП*AA1642*(U1642/1.5),IF(M1642="ВП",ВПр*AA1642*(U1642/1.5),IF(M1642="РПА",РПА*AA1642*(U1642/1.5),IF(M1642="КПА",кпа*AA1642*(U1642/1.5),0))))</f>
        <v>3</v>
      </c>
      <c r="AW1642" s="44">
        <f t="shared" si="876"/>
        <v>0</v>
      </c>
      <c r="AX1642" s="44">
        <f t="shared" si="877"/>
        <v>0</v>
      </c>
      <c r="AY1642" s="44">
        <f t="shared" si="878"/>
        <v>0</v>
      </c>
      <c r="AZ1642" s="44">
        <f t="shared" si="879"/>
        <v>0</v>
      </c>
      <c r="BA1642" s="44">
        <f t="shared" si="891"/>
        <v>0</v>
      </c>
      <c r="BB1642" s="44">
        <f t="shared" si="880"/>
        <v>0</v>
      </c>
      <c r="BC1642" s="44">
        <f t="shared" si="881"/>
        <v>0</v>
      </c>
      <c r="BD1642" s="44">
        <f t="shared" si="882"/>
        <v>0</v>
      </c>
      <c r="BE1642" s="45">
        <f t="shared" si="883"/>
        <v>3</v>
      </c>
      <c r="BF1642" s="46"/>
      <c r="BG1642" s="47">
        <f t="shared" si="884"/>
        <v>0</v>
      </c>
      <c r="BH1642" s="47">
        <f t="shared" si="885"/>
        <v>0</v>
      </c>
      <c r="BI1642" s="47">
        <f t="shared" si="886"/>
        <v>3</v>
      </c>
      <c r="BJ1642" s="48">
        <f t="shared" si="887"/>
        <v>0</v>
      </c>
      <c r="BK1642" s="48">
        <f t="shared" si="888"/>
        <v>0</v>
      </c>
      <c r="BL1642" s="48">
        <f t="shared" si="889"/>
        <v>0</v>
      </c>
    </row>
    <row r="1643" spans="1:64" s="2" customFormat="1" ht="30" customHeight="1">
      <c r="A1643" s="29" t="str">
        <f t="shared" si="860"/>
        <v>Д</v>
      </c>
      <c r="B1643" s="29" t="str">
        <f t="shared" si="861"/>
        <v>А</v>
      </c>
      <c r="C1643" s="30" t="s">
        <v>313</v>
      </c>
      <c r="D1643" s="31" t="str">
        <f t="shared" si="862"/>
        <v>'1.2.3.</v>
      </c>
      <c r="E1643" s="32" t="str">
        <f t="shared" si="863"/>
        <v>Теоретическая информатика, кибернетика</v>
      </c>
      <c r="F1643" s="33" t="s">
        <v>154</v>
      </c>
      <c r="G1643" s="33"/>
      <c r="H1643" s="34"/>
      <c r="I1643" s="34"/>
      <c r="J1643" s="35" t="s">
        <v>296</v>
      </c>
      <c r="K1643" s="36">
        <v>4</v>
      </c>
      <c r="L1643" s="36">
        <v>20</v>
      </c>
      <c r="M1643" s="37" t="s">
        <v>297</v>
      </c>
      <c r="N1643" s="36"/>
      <c r="O1643" s="36"/>
      <c r="P1643" s="36"/>
      <c r="Q1643" s="37"/>
      <c r="R1643" s="36"/>
      <c r="S1643" s="36"/>
      <c r="T1643" s="36"/>
      <c r="U1643" s="36">
        <v>3</v>
      </c>
      <c r="V1643" s="36"/>
      <c r="W1643" s="39" t="str">
        <f t="shared" si="864"/>
        <v>НТКад</v>
      </c>
      <c r="X1643" s="36" t="s">
        <v>116</v>
      </c>
      <c r="Y1643" s="36"/>
      <c r="Z1643" s="36"/>
      <c r="AA1643" s="39">
        <f t="shared" si="865"/>
        <v>3</v>
      </c>
      <c r="AB1643" s="36">
        <v>0</v>
      </c>
      <c r="AC1643" s="36">
        <v>3</v>
      </c>
      <c r="AD1643" s="40">
        <f t="shared" ref="AD1643:AD1655" si="892">IF(M1643="сп",6,IF(M1643="клн",8,IF(OR(M1643="лаб",M1643="ия"),12,IF(OR(M1643="пр",M1643="ТЕСТ"),IF(OR(B1643="Б",B1643="С"),24,12),IF(M1643="лек",AA1643,1)))))</f>
        <v>1</v>
      </c>
      <c r="AE1643" s="41">
        <f>IF(AF1643&gt;1,1,AF1643)</f>
        <v>1</v>
      </c>
      <c r="AF1643" s="41">
        <f>AA1643/AD1643</f>
        <v>3</v>
      </c>
      <c r="AG1643" s="42" t="s">
        <v>93</v>
      </c>
      <c r="AH1643" s="37" t="s">
        <v>111</v>
      </c>
      <c r="AI1643" s="37" t="s">
        <v>82</v>
      </c>
      <c r="AJ1643" s="61" t="s">
        <v>407</v>
      </c>
      <c r="AK1643" s="37"/>
      <c r="AL1643" s="44">
        <f t="shared" si="866"/>
        <v>0</v>
      </c>
      <c r="AM1643" s="44">
        <f t="shared" si="867"/>
        <v>0</v>
      </c>
      <c r="AN1643" s="44">
        <f t="shared" si="868"/>
        <v>0</v>
      </c>
      <c r="AO1643" s="44">
        <f t="shared" si="869"/>
        <v>0</v>
      </c>
      <c r="AP1643" s="44">
        <f t="shared" si="870"/>
        <v>0</v>
      </c>
      <c r="AQ1643" s="44">
        <f t="shared" si="871"/>
        <v>0</v>
      </c>
      <c r="AR1643" s="44">
        <f t="shared" si="872"/>
        <v>0</v>
      </c>
      <c r="AS1643" s="44">
        <f t="shared" si="873"/>
        <v>0</v>
      </c>
      <c r="AT1643" s="44">
        <f t="shared" si="874"/>
        <v>0</v>
      </c>
      <c r="AU1643" s="44">
        <f t="shared" si="875"/>
        <v>0</v>
      </c>
      <c r="AV1643" s="44">
        <f>IF(M1643="ПП",РПП*AA1643*(U1643/1.5),IF(M1643="ВП",ВПр*AA1643*(U1643/1.5),IF(M1643="РПА",РПА*AA1643*(U1643/1.5),IF(M1643="КПА",кпа*AA1643*(U1643/1.5),0))))</f>
        <v>9</v>
      </c>
      <c r="AW1643" s="44">
        <f t="shared" si="876"/>
        <v>0</v>
      </c>
      <c r="AX1643" s="44">
        <f t="shared" si="877"/>
        <v>0</v>
      </c>
      <c r="AY1643" s="44">
        <f t="shared" si="878"/>
        <v>0</v>
      </c>
      <c r="AZ1643" s="44">
        <f t="shared" si="879"/>
        <v>0</v>
      </c>
      <c r="BA1643" s="44">
        <f t="shared" si="891"/>
        <v>0</v>
      </c>
      <c r="BB1643" s="44">
        <f t="shared" si="880"/>
        <v>0</v>
      </c>
      <c r="BC1643" s="44">
        <f t="shared" si="881"/>
        <v>0</v>
      </c>
      <c r="BD1643" s="44">
        <f t="shared" si="882"/>
        <v>0</v>
      </c>
      <c r="BE1643" s="45">
        <f t="shared" si="883"/>
        <v>9</v>
      </c>
      <c r="BF1643" s="46"/>
      <c r="BG1643" s="47">
        <f t="shared" si="884"/>
        <v>0</v>
      </c>
      <c r="BH1643" s="47">
        <f t="shared" si="885"/>
        <v>0</v>
      </c>
      <c r="BI1643" s="47">
        <f t="shared" si="886"/>
        <v>0</v>
      </c>
      <c r="BJ1643" s="48">
        <f t="shared" si="887"/>
        <v>0</v>
      </c>
      <c r="BK1643" s="48">
        <f t="shared" si="888"/>
        <v>0</v>
      </c>
      <c r="BL1643" s="48">
        <f t="shared" si="889"/>
        <v>9</v>
      </c>
    </row>
    <row r="1644" spans="1:64" s="2" customFormat="1" ht="30" customHeight="1">
      <c r="A1644" s="29" t="str">
        <f t="shared" si="860"/>
        <v>Д</v>
      </c>
      <c r="B1644" s="29" t="str">
        <f t="shared" si="861"/>
        <v>А</v>
      </c>
      <c r="C1644" s="30" t="s">
        <v>313</v>
      </c>
      <c r="D1644" s="31" t="str">
        <f t="shared" si="862"/>
        <v>'1.2.3.</v>
      </c>
      <c r="E1644" s="32" t="str">
        <f t="shared" si="863"/>
        <v>Теоретическая информатика, кибернетика</v>
      </c>
      <c r="F1644" s="33" t="s">
        <v>154</v>
      </c>
      <c r="G1644" s="33"/>
      <c r="H1644" s="34"/>
      <c r="I1644" s="34"/>
      <c r="J1644" s="35" t="s">
        <v>296</v>
      </c>
      <c r="K1644" s="36">
        <v>4</v>
      </c>
      <c r="L1644" s="36">
        <v>20</v>
      </c>
      <c r="M1644" s="37" t="s">
        <v>297</v>
      </c>
      <c r="N1644" s="36"/>
      <c r="O1644" s="36"/>
      <c r="P1644" s="36"/>
      <c r="Q1644" s="37"/>
      <c r="R1644" s="36"/>
      <c r="S1644" s="36"/>
      <c r="T1644" s="36"/>
      <c r="U1644" s="36">
        <v>3</v>
      </c>
      <c r="V1644" s="36"/>
      <c r="W1644" s="39" t="str">
        <f t="shared" si="864"/>
        <v>НТКад</v>
      </c>
      <c r="X1644" s="36" t="s">
        <v>116</v>
      </c>
      <c r="Y1644" s="36"/>
      <c r="Z1644" s="36"/>
      <c r="AA1644" s="39">
        <f t="shared" si="865"/>
        <v>2</v>
      </c>
      <c r="AB1644" s="36">
        <v>2</v>
      </c>
      <c r="AC1644" s="36">
        <v>0</v>
      </c>
      <c r="AD1644" s="40">
        <f t="shared" si="892"/>
        <v>1</v>
      </c>
      <c r="AE1644" s="41">
        <f>IF(AF1644&gt;1,1,AF1644)</f>
        <v>1</v>
      </c>
      <c r="AF1644" s="41">
        <f>AA1644/AD1644</f>
        <v>2</v>
      </c>
      <c r="AG1644" s="42" t="s">
        <v>93</v>
      </c>
      <c r="AH1644" s="37" t="s">
        <v>81</v>
      </c>
      <c r="AI1644" s="37" t="s">
        <v>82</v>
      </c>
      <c r="AJ1644" s="61" t="s">
        <v>325</v>
      </c>
      <c r="AK1644" s="37"/>
      <c r="AL1644" s="44">
        <f t="shared" si="866"/>
        <v>0</v>
      </c>
      <c r="AM1644" s="44">
        <f t="shared" si="867"/>
        <v>0</v>
      </c>
      <c r="AN1644" s="44">
        <f t="shared" si="868"/>
        <v>0</v>
      </c>
      <c r="AO1644" s="44">
        <f t="shared" si="869"/>
        <v>0</v>
      </c>
      <c r="AP1644" s="44">
        <f t="shared" si="870"/>
        <v>0</v>
      </c>
      <c r="AQ1644" s="44">
        <f t="shared" si="871"/>
        <v>0</v>
      </c>
      <c r="AR1644" s="44">
        <f t="shared" si="872"/>
        <v>0</v>
      </c>
      <c r="AS1644" s="44">
        <f t="shared" si="873"/>
        <v>0</v>
      </c>
      <c r="AT1644" s="44">
        <f t="shared" si="874"/>
        <v>0</v>
      </c>
      <c r="AU1644" s="44">
        <f t="shared" si="875"/>
        <v>0</v>
      </c>
      <c r="AV1644" s="44">
        <f>IF(M1644="ПП",РПП*AA1644*(U1644/1.5),IF(M1644="ВП",ВПр*AA1644*(U1644/1.5),IF(M1644="РПА",РПА*AA1644*(U1644/1.5),IF(M1644="КПА",кпа*AA1644*(U1644/1.5),0))))</f>
        <v>6</v>
      </c>
      <c r="AW1644" s="44">
        <f t="shared" si="876"/>
        <v>0</v>
      </c>
      <c r="AX1644" s="44">
        <f t="shared" si="877"/>
        <v>0</v>
      </c>
      <c r="AY1644" s="44">
        <f t="shared" si="878"/>
        <v>0</v>
      </c>
      <c r="AZ1644" s="44">
        <f t="shared" si="879"/>
        <v>0</v>
      </c>
      <c r="BA1644" s="44">
        <f t="shared" si="891"/>
        <v>0</v>
      </c>
      <c r="BB1644" s="44">
        <f t="shared" si="880"/>
        <v>0</v>
      </c>
      <c r="BC1644" s="44">
        <f t="shared" si="881"/>
        <v>0</v>
      </c>
      <c r="BD1644" s="44">
        <f t="shared" si="882"/>
        <v>0</v>
      </c>
      <c r="BE1644" s="45">
        <f t="shared" si="883"/>
        <v>6</v>
      </c>
      <c r="BF1644" s="46"/>
      <c r="BG1644" s="47">
        <f t="shared" si="884"/>
        <v>0</v>
      </c>
      <c r="BH1644" s="47">
        <f t="shared" si="885"/>
        <v>0</v>
      </c>
      <c r="BI1644" s="47">
        <f t="shared" si="886"/>
        <v>0</v>
      </c>
      <c r="BJ1644" s="48">
        <f t="shared" si="887"/>
        <v>0</v>
      </c>
      <c r="BK1644" s="48">
        <f t="shared" si="888"/>
        <v>0</v>
      </c>
      <c r="BL1644" s="48">
        <f t="shared" si="889"/>
        <v>6</v>
      </c>
    </row>
    <row r="1645" spans="1:64" s="2" customFormat="1" ht="30" customHeight="1">
      <c r="A1645" s="29" t="str">
        <f t="shared" si="860"/>
        <v>Д</v>
      </c>
      <c r="B1645" s="29" t="str">
        <f t="shared" si="861"/>
        <v>А</v>
      </c>
      <c r="C1645" s="30" t="s">
        <v>313</v>
      </c>
      <c r="D1645" s="31" t="str">
        <f t="shared" si="862"/>
        <v>'1.2.3.</v>
      </c>
      <c r="E1645" s="32" t="str">
        <f t="shared" si="863"/>
        <v>Теоретическая информатика, кибернетика</v>
      </c>
      <c r="F1645" s="33" t="s">
        <v>154</v>
      </c>
      <c r="G1645" s="33"/>
      <c r="H1645" s="34"/>
      <c r="I1645" s="34"/>
      <c r="J1645" s="35" t="s">
        <v>296</v>
      </c>
      <c r="K1645" s="36">
        <v>4</v>
      </c>
      <c r="L1645" s="36">
        <v>20</v>
      </c>
      <c r="M1645" s="37" t="s">
        <v>297</v>
      </c>
      <c r="N1645" s="36"/>
      <c r="O1645" s="36"/>
      <c r="P1645" s="36"/>
      <c r="Q1645" s="37"/>
      <c r="R1645" s="36"/>
      <c r="S1645" s="36"/>
      <c r="T1645" s="36"/>
      <c r="U1645" s="36">
        <v>3</v>
      </c>
      <c r="V1645" s="36"/>
      <c r="W1645" s="39" t="str">
        <f t="shared" si="864"/>
        <v>НТКад</v>
      </c>
      <c r="X1645" s="36" t="s">
        <v>116</v>
      </c>
      <c r="Y1645" s="36"/>
      <c r="Z1645" s="36"/>
      <c r="AA1645" s="39">
        <f t="shared" si="865"/>
        <v>2</v>
      </c>
      <c r="AB1645" s="36">
        <v>2</v>
      </c>
      <c r="AC1645" s="36">
        <v>0</v>
      </c>
      <c r="AD1645" s="40">
        <f t="shared" si="892"/>
        <v>1</v>
      </c>
      <c r="AE1645" s="41">
        <f>IF(AF1645&gt;1,1,AF1645)</f>
        <v>1</v>
      </c>
      <c r="AF1645" s="41">
        <f>AA1645/AD1645</f>
        <v>2</v>
      </c>
      <c r="AG1645" s="42" t="s">
        <v>93</v>
      </c>
      <c r="AH1645" s="37" t="s">
        <v>81</v>
      </c>
      <c r="AI1645" s="37" t="s">
        <v>94</v>
      </c>
      <c r="AJ1645" s="61" t="s">
        <v>358</v>
      </c>
      <c r="AK1645" s="37"/>
      <c r="AL1645" s="44">
        <f t="shared" si="866"/>
        <v>0</v>
      </c>
      <c r="AM1645" s="44">
        <f t="shared" si="867"/>
        <v>0</v>
      </c>
      <c r="AN1645" s="44">
        <f t="shared" si="868"/>
        <v>0</v>
      </c>
      <c r="AO1645" s="44">
        <f t="shared" si="869"/>
        <v>0</v>
      </c>
      <c r="AP1645" s="44">
        <f t="shared" si="870"/>
        <v>0</v>
      </c>
      <c r="AQ1645" s="44">
        <f t="shared" si="871"/>
        <v>0</v>
      </c>
      <c r="AR1645" s="44">
        <f t="shared" si="872"/>
        <v>0</v>
      </c>
      <c r="AS1645" s="44">
        <f t="shared" si="873"/>
        <v>0</v>
      </c>
      <c r="AT1645" s="44">
        <f t="shared" si="874"/>
        <v>0</v>
      </c>
      <c r="AU1645" s="44">
        <f t="shared" si="875"/>
        <v>0</v>
      </c>
      <c r="AV1645" s="44">
        <f>IF(M1645="ПП",РПП*AA1645*(U1645/1.5),IF(M1645="ВП",ВПр*AA1645*(U1645/1.5),IF(M1645="РПА",РПА*AA1645*(U1645/1.5),IF(M1645="КПА",кпа*AA1645*(U1645/1.5),0))))</f>
        <v>6</v>
      </c>
      <c r="AW1645" s="44">
        <f t="shared" si="876"/>
        <v>0</v>
      </c>
      <c r="AX1645" s="44">
        <f t="shared" si="877"/>
        <v>0</v>
      </c>
      <c r="AY1645" s="44">
        <f t="shared" si="878"/>
        <v>0</v>
      </c>
      <c r="AZ1645" s="44">
        <f t="shared" si="879"/>
        <v>0</v>
      </c>
      <c r="BA1645" s="44">
        <f t="shared" si="891"/>
        <v>0</v>
      </c>
      <c r="BB1645" s="44">
        <f t="shared" si="880"/>
        <v>0</v>
      </c>
      <c r="BC1645" s="44">
        <f t="shared" si="881"/>
        <v>0</v>
      </c>
      <c r="BD1645" s="44">
        <f t="shared" si="882"/>
        <v>0</v>
      </c>
      <c r="BE1645" s="45">
        <f t="shared" si="883"/>
        <v>6</v>
      </c>
      <c r="BF1645" s="46"/>
      <c r="BG1645" s="47">
        <f t="shared" si="884"/>
        <v>0</v>
      </c>
      <c r="BH1645" s="47">
        <f t="shared" si="885"/>
        <v>0</v>
      </c>
      <c r="BI1645" s="47">
        <f t="shared" si="886"/>
        <v>0</v>
      </c>
      <c r="BJ1645" s="48">
        <f t="shared" si="887"/>
        <v>0</v>
      </c>
      <c r="BK1645" s="48">
        <f t="shared" si="888"/>
        <v>0</v>
      </c>
      <c r="BL1645" s="48">
        <f t="shared" si="889"/>
        <v>6</v>
      </c>
    </row>
    <row r="1646" spans="1:64" s="2" customFormat="1" ht="30" customHeight="1">
      <c r="A1646" s="29" t="str">
        <f t="shared" si="860"/>
        <v>Д</v>
      </c>
      <c r="B1646" s="29" t="str">
        <f t="shared" si="861"/>
        <v>А</v>
      </c>
      <c r="C1646" s="30" t="s">
        <v>313</v>
      </c>
      <c r="D1646" s="31" t="str">
        <f t="shared" si="862"/>
        <v>'1.2.3.</v>
      </c>
      <c r="E1646" s="32" t="str">
        <f t="shared" si="863"/>
        <v>Теоретическая информатика, кибернетика</v>
      </c>
      <c r="F1646" s="33" t="s">
        <v>154</v>
      </c>
      <c r="G1646" s="33"/>
      <c r="H1646" s="34"/>
      <c r="I1646" s="34"/>
      <c r="J1646" s="35" t="s">
        <v>296</v>
      </c>
      <c r="K1646" s="36">
        <v>4</v>
      </c>
      <c r="L1646" s="36">
        <v>20</v>
      </c>
      <c r="M1646" s="37" t="s">
        <v>297</v>
      </c>
      <c r="N1646" s="36"/>
      <c r="O1646" s="36"/>
      <c r="P1646" s="36"/>
      <c r="Q1646" s="37"/>
      <c r="R1646" s="36"/>
      <c r="S1646" s="36"/>
      <c r="T1646" s="36"/>
      <c r="U1646" s="36">
        <v>3</v>
      </c>
      <c r="V1646" s="36"/>
      <c r="W1646" s="39" t="str">
        <f t="shared" si="864"/>
        <v>НТКад</v>
      </c>
      <c r="X1646" s="36" t="s">
        <v>116</v>
      </c>
      <c r="Y1646" s="36"/>
      <c r="Z1646" s="36"/>
      <c r="AA1646" s="39">
        <f t="shared" si="865"/>
        <v>1</v>
      </c>
      <c r="AB1646" s="36">
        <v>1</v>
      </c>
      <c r="AC1646" s="36"/>
      <c r="AD1646" s="40">
        <f t="shared" si="892"/>
        <v>1</v>
      </c>
      <c r="AE1646" s="41"/>
      <c r="AF1646" s="41"/>
      <c r="AG1646" s="42" t="s">
        <v>93</v>
      </c>
      <c r="AH1646" s="37" t="s">
        <v>111</v>
      </c>
      <c r="AI1646" s="37" t="s">
        <v>82</v>
      </c>
      <c r="AJ1646" s="61" t="s">
        <v>371</v>
      </c>
      <c r="AK1646" s="37"/>
      <c r="AL1646" s="44">
        <f t="shared" si="866"/>
        <v>0</v>
      </c>
      <c r="AM1646" s="44">
        <f t="shared" si="867"/>
        <v>0</v>
      </c>
      <c r="AN1646" s="44">
        <f t="shared" si="868"/>
        <v>0</v>
      </c>
      <c r="AO1646" s="44">
        <f t="shared" si="869"/>
        <v>0</v>
      </c>
      <c r="AP1646" s="44">
        <f t="shared" si="870"/>
        <v>0</v>
      </c>
      <c r="AQ1646" s="44">
        <f t="shared" si="871"/>
        <v>0</v>
      </c>
      <c r="AR1646" s="44">
        <f t="shared" si="872"/>
        <v>0</v>
      </c>
      <c r="AS1646" s="44">
        <f t="shared" si="873"/>
        <v>0</v>
      </c>
      <c r="AT1646" s="44">
        <f t="shared" si="874"/>
        <v>0</v>
      </c>
      <c r="AU1646" s="44">
        <f t="shared" si="875"/>
        <v>0</v>
      </c>
      <c r="AV1646" s="44">
        <f>IF(M1646="ПП",РПП*AA1646*(U1646/1.5),IF(M1646="ВП",ВПр*AA1646*(U1646/1.5),IF(M1646="РПА",РПА*AA1646*(U1646/1.5),IF(M1646="КПА",кпа*AA1646*(U1646/1.5),0))))</f>
        <v>3</v>
      </c>
      <c r="AW1646" s="44">
        <f t="shared" si="876"/>
        <v>0</v>
      </c>
      <c r="AX1646" s="44">
        <f t="shared" si="877"/>
        <v>0</v>
      </c>
      <c r="AY1646" s="44">
        <f t="shared" si="878"/>
        <v>0</v>
      </c>
      <c r="AZ1646" s="44">
        <f t="shared" si="879"/>
        <v>0</v>
      </c>
      <c r="BA1646" s="44">
        <f t="shared" si="891"/>
        <v>0</v>
      </c>
      <c r="BB1646" s="44">
        <f t="shared" si="880"/>
        <v>0</v>
      </c>
      <c r="BC1646" s="44">
        <f t="shared" si="881"/>
        <v>0</v>
      </c>
      <c r="BD1646" s="44">
        <f t="shared" si="882"/>
        <v>0</v>
      </c>
      <c r="BE1646" s="45">
        <f t="shared" si="883"/>
        <v>3</v>
      </c>
      <c r="BF1646" s="46"/>
      <c r="BG1646" s="47">
        <f t="shared" si="884"/>
        <v>0</v>
      </c>
      <c r="BH1646" s="47">
        <f t="shared" si="885"/>
        <v>0</v>
      </c>
      <c r="BI1646" s="47">
        <f t="shared" si="886"/>
        <v>0</v>
      </c>
      <c r="BJ1646" s="48">
        <f t="shared" si="887"/>
        <v>0</v>
      </c>
      <c r="BK1646" s="48">
        <f t="shared" si="888"/>
        <v>0</v>
      </c>
      <c r="BL1646" s="48">
        <f t="shared" si="889"/>
        <v>3</v>
      </c>
    </row>
    <row r="1647" spans="1:64" s="2" customFormat="1" ht="30" customHeight="1">
      <c r="A1647" s="29" t="str">
        <f t="shared" si="860"/>
        <v>Д</v>
      </c>
      <c r="B1647" s="29" t="str">
        <f t="shared" si="861"/>
        <v>А</v>
      </c>
      <c r="C1647" s="30" t="s">
        <v>313</v>
      </c>
      <c r="D1647" s="31" t="str">
        <f t="shared" si="862"/>
        <v>'1.2.3.</v>
      </c>
      <c r="E1647" s="32" t="str">
        <f t="shared" si="863"/>
        <v>Теоретическая информатика, кибернетика</v>
      </c>
      <c r="F1647" s="33" t="s">
        <v>154</v>
      </c>
      <c r="G1647" s="33"/>
      <c r="H1647" s="34"/>
      <c r="I1647" s="34"/>
      <c r="J1647" s="35" t="s">
        <v>296</v>
      </c>
      <c r="K1647" s="36">
        <v>4</v>
      </c>
      <c r="L1647" s="36">
        <v>20</v>
      </c>
      <c r="M1647" s="37" t="s">
        <v>297</v>
      </c>
      <c r="N1647" s="36"/>
      <c r="O1647" s="36"/>
      <c r="P1647" s="36"/>
      <c r="Q1647" s="37"/>
      <c r="R1647" s="36"/>
      <c r="S1647" s="36"/>
      <c r="T1647" s="36"/>
      <c r="U1647" s="36">
        <v>3</v>
      </c>
      <c r="V1647" s="36"/>
      <c r="W1647" s="39" t="str">
        <f t="shared" si="864"/>
        <v>НТКад</v>
      </c>
      <c r="X1647" s="36" t="s">
        <v>116</v>
      </c>
      <c r="Y1647" s="36"/>
      <c r="Z1647" s="36"/>
      <c r="AA1647" s="39">
        <f t="shared" si="865"/>
        <v>1</v>
      </c>
      <c r="AB1647" s="36"/>
      <c r="AC1647" s="36">
        <v>1</v>
      </c>
      <c r="AD1647" s="40">
        <f t="shared" si="892"/>
        <v>1</v>
      </c>
      <c r="AE1647" s="41"/>
      <c r="AF1647" s="41"/>
      <c r="AG1647" s="42" t="s">
        <v>93</v>
      </c>
      <c r="AH1647" s="37" t="s">
        <v>81</v>
      </c>
      <c r="AI1647" s="37" t="s">
        <v>94</v>
      </c>
      <c r="AJ1647" s="61" t="s">
        <v>327</v>
      </c>
      <c r="AK1647" s="37"/>
      <c r="AL1647" s="44">
        <f t="shared" si="866"/>
        <v>0</v>
      </c>
      <c r="AM1647" s="44">
        <f t="shared" si="867"/>
        <v>0</v>
      </c>
      <c r="AN1647" s="44">
        <f t="shared" si="868"/>
        <v>0</v>
      </c>
      <c r="AO1647" s="44">
        <f t="shared" si="869"/>
        <v>0</v>
      </c>
      <c r="AP1647" s="44">
        <f t="shared" si="870"/>
        <v>0</v>
      </c>
      <c r="AQ1647" s="44">
        <f t="shared" si="871"/>
        <v>0</v>
      </c>
      <c r="AR1647" s="44">
        <f t="shared" si="872"/>
        <v>0</v>
      </c>
      <c r="AS1647" s="44">
        <f t="shared" si="873"/>
        <v>0</v>
      </c>
      <c r="AT1647" s="44">
        <f t="shared" si="874"/>
        <v>0</v>
      </c>
      <c r="AU1647" s="44">
        <f t="shared" si="875"/>
        <v>0</v>
      </c>
      <c r="AV1647" s="44">
        <f>IF(M1647="ПП",РПП*AA1647*(U1647/1.5),IF(M1647="ВП",ВПр*AA1647*(U1647/1.5),IF(M1647="РПА",РПА*AA1647*(U1647/1.5),IF(M1647="КПА",кпа*AA1647*(U1647/1.5),0))))</f>
        <v>3</v>
      </c>
      <c r="AW1647" s="44">
        <f t="shared" si="876"/>
        <v>0</v>
      </c>
      <c r="AX1647" s="44">
        <f t="shared" si="877"/>
        <v>0</v>
      </c>
      <c r="AY1647" s="44">
        <f t="shared" si="878"/>
        <v>0</v>
      </c>
      <c r="AZ1647" s="44">
        <f t="shared" si="879"/>
        <v>0</v>
      </c>
      <c r="BA1647" s="44">
        <f t="shared" si="891"/>
        <v>0</v>
      </c>
      <c r="BB1647" s="44">
        <f t="shared" si="880"/>
        <v>0</v>
      </c>
      <c r="BC1647" s="44">
        <f t="shared" si="881"/>
        <v>0</v>
      </c>
      <c r="BD1647" s="44">
        <f t="shared" si="882"/>
        <v>0</v>
      </c>
      <c r="BE1647" s="45">
        <f t="shared" si="883"/>
        <v>3</v>
      </c>
      <c r="BF1647" s="46"/>
      <c r="BG1647" s="47">
        <f t="shared" si="884"/>
        <v>0</v>
      </c>
      <c r="BH1647" s="47">
        <f t="shared" si="885"/>
        <v>0</v>
      </c>
      <c r="BI1647" s="47">
        <f t="shared" si="886"/>
        <v>0</v>
      </c>
      <c r="BJ1647" s="48">
        <f t="shared" si="887"/>
        <v>0</v>
      </c>
      <c r="BK1647" s="48">
        <f t="shared" si="888"/>
        <v>0</v>
      </c>
      <c r="BL1647" s="48">
        <f t="shared" si="889"/>
        <v>3</v>
      </c>
    </row>
    <row r="1648" spans="1:64" s="2" customFormat="1" ht="30" customHeight="1">
      <c r="A1648" s="29" t="str">
        <f t="shared" si="860"/>
        <v>Д</v>
      </c>
      <c r="B1648" s="29" t="str">
        <f t="shared" si="861"/>
        <v>А</v>
      </c>
      <c r="C1648" s="30" t="s">
        <v>313</v>
      </c>
      <c r="D1648" s="31" t="str">
        <f t="shared" si="862"/>
        <v>'1.2.3.</v>
      </c>
      <c r="E1648" s="32" t="str">
        <f t="shared" si="863"/>
        <v>Теоретическая информатика, кибернетика</v>
      </c>
      <c r="F1648" s="33" t="s">
        <v>154</v>
      </c>
      <c r="G1648" s="33"/>
      <c r="H1648" s="34"/>
      <c r="I1648" s="34"/>
      <c r="J1648" s="35" t="s">
        <v>296</v>
      </c>
      <c r="K1648" s="36">
        <v>4</v>
      </c>
      <c r="L1648" s="36">
        <v>20</v>
      </c>
      <c r="M1648" s="37" t="s">
        <v>297</v>
      </c>
      <c r="N1648" s="36"/>
      <c r="O1648" s="36"/>
      <c r="P1648" s="36"/>
      <c r="Q1648" s="37"/>
      <c r="R1648" s="36"/>
      <c r="S1648" s="36"/>
      <c r="T1648" s="36"/>
      <c r="U1648" s="36">
        <v>3</v>
      </c>
      <c r="V1648" s="36"/>
      <c r="W1648" s="39" t="str">
        <f t="shared" si="864"/>
        <v>НТКад</v>
      </c>
      <c r="X1648" s="36" t="s">
        <v>116</v>
      </c>
      <c r="Y1648" s="36"/>
      <c r="Z1648" s="36"/>
      <c r="AA1648" s="39">
        <f t="shared" si="865"/>
        <v>1</v>
      </c>
      <c r="AB1648" s="36">
        <v>1</v>
      </c>
      <c r="AC1648" s="36"/>
      <c r="AD1648" s="40">
        <f t="shared" si="892"/>
        <v>1</v>
      </c>
      <c r="AE1648" s="41"/>
      <c r="AF1648" s="41"/>
      <c r="AG1648" s="42" t="s">
        <v>93</v>
      </c>
      <c r="AH1648" s="37" t="s">
        <v>81</v>
      </c>
      <c r="AI1648" s="37" t="s">
        <v>82</v>
      </c>
      <c r="AJ1648" s="61" t="s">
        <v>335</v>
      </c>
      <c r="AK1648" s="37"/>
      <c r="AL1648" s="44">
        <f t="shared" si="866"/>
        <v>0</v>
      </c>
      <c r="AM1648" s="44">
        <f t="shared" si="867"/>
        <v>0</v>
      </c>
      <c r="AN1648" s="44">
        <f t="shared" si="868"/>
        <v>0</v>
      </c>
      <c r="AO1648" s="44">
        <f t="shared" si="869"/>
        <v>0</v>
      </c>
      <c r="AP1648" s="44">
        <f t="shared" si="870"/>
        <v>0</v>
      </c>
      <c r="AQ1648" s="44">
        <f t="shared" si="871"/>
        <v>0</v>
      </c>
      <c r="AR1648" s="44">
        <f t="shared" si="872"/>
        <v>0</v>
      </c>
      <c r="AS1648" s="44">
        <f t="shared" si="873"/>
        <v>0</v>
      </c>
      <c r="AT1648" s="44">
        <f t="shared" si="874"/>
        <v>0</v>
      </c>
      <c r="AU1648" s="44">
        <f t="shared" si="875"/>
        <v>0</v>
      </c>
      <c r="AV1648" s="44">
        <f>IF(M1648="ПП",РПП*AA1648*(U1648/1.5),IF(M1648="ВП",ВПр*AA1648*(U1648/1.5),IF(M1648="РПА",РПА*AA1648*(U1648/1.5),IF(M1648="КПА",кпа*AA1648*(U1648/1.5),0))))</f>
        <v>3</v>
      </c>
      <c r="AW1648" s="44">
        <f t="shared" si="876"/>
        <v>0</v>
      </c>
      <c r="AX1648" s="44">
        <f t="shared" si="877"/>
        <v>0</v>
      </c>
      <c r="AY1648" s="44">
        <f t="shared" si="878"/>
        <v>0</v>
      </c>
      <c r="AZ1648" s="44">
        <f t="shared" si="879"/>
        <v>0</v>
      </c>
      <c r="BA1648" s="44">
        <f t="shared" si="891"/>
        <v>0</v>
      </c>
      <c r="BB1648" s="44">
        <f t="shared" si="880"/>
        <v>0</v>
      </c>
      <c r="BC1648" s="44">
        <f t="shared" si="881"/>
        <v>0</v>
      </c>
      <c r="BD1648" s="44">
        <f t="shared" si="882"/>
        <v>0</v>
      </c>
      <c r="BE1648" s="45">
        <f t="shared" si="883"/>
        <v>3</v>
      </c>
      <c r="BF1648" s="46"/>
      <c r="BG1648" s="47">
        <f t="shared" si="884"/>
        <v>0</v>
      </c>
      <c r="BH1648" s="47">
        <f t="shared" si="885"/>
        <v>0</v>
      </c>
      <c r="BI1648" s="47">
        <f t="shared" si="886"/>
        <v>0</v>
      </c>
      <c r="BJ1648" s="48">
        <f t="shared" si="887"/>
        <v>0</v>
      </c>
      <c r="BK1648" s="48">
        <f t="shared" si="888"/>
        <v>0</v>
      </c>
      <c r="BL1648" s="48">
        <f t="shared" si="889"/>
        <v>3</v>
      </c>
    </row>
    <row r="1649" spans="1:65" s="2" customFormat="1" ht="30" customHeight="1">
      <c r="A1649" s="29" t="str">
        <f t="shared" si="860"/>
        <v>Д</v>
      </c>
      <c r="B1649" s="29" t="str">
        <f t="shared" si="861"/>
        <v>А</v>
      </c>
      <c r="C1649" s="30" t="s">
        <v>313</v>
      </c>
      <c r="D1649" s="31" t="str">
        <f t="shared" si="862"/>
        <v>'1.2.3.</v>
      </c>
      <c r="E1649" s="32" t="str">
        <f t="shared" si="863"/>
        <v>Теоретическая информатика, кибернетика</v>
      </c>
      <c r="F1649" s="33" t="s">
        <v>154</v>
      </c>
      <c r="G1649" s="33"/>
      <c r="H1649" s="34"/>
      <c r="I1649" s="34"/>
      <c r="J1649" s="35" t="s">
        <v>296</v>
      </c>
      <c r="K1649" s="36">
        <v>4</v>
      </c>
      <c r="L1649" s="36">
        <v>20</v>
      </c>
      <c r="M1649" s="37" t="s">
        <v>297</v>
      </c>
      <c r="N1649" s="36"/>
      <c r="O1649" s="36"/>
      <c r="P1649" s="36"/>
      <c r="Q1649" s="37"/>
      <c r="R1649" s="36"/>
      <c r="S1649" s="36"/>
      <c r="T1649" s="36"/>
      <c r="U1649" s="36">
        <v>3</v>
      </c>
      <c r="V1649" s="36"/>
      <c r="W1649" s="39" t="str">
        <f t="shared" si="864"/>
        <v>НТКад</v>
      </c>
      <c r="X1649" s="36" t="s">
        <v>116</v>
      </c>
      <c r="Y1649" s="36"/>
      <c r="Z1649" s="36"/>
      <c r="AA1649" s="39">
        <f t="shared" si="865"/>
        <v>1</v>
      </c>
      <c r="AB1649" s="36">
        <v>1</v>
      </c>
      <c r="AC1649" s="36"/>
      <c r="AD1649" s="40">
        <f t="shared" si="892"/>
        <v>1</v>
      </c>
      <c r="AE1649" s="41"/>
      <c r="AF1649" s="41"/>
      <c r="AG1649" s="42" t="s">
        <v>93</v>
      </c>
      <c r="AH1649" s="37" t="s">
        <v>81</v>
      </c>
      <c r="AI1649" s="37" t="s">
        <v>94</v>
      </c>
      <c r="AJ1649" s="61" t="s">
        <v>320</v>
      </c>
      <c r="AK1649" s="37"/>
      <c r="AL1649" s="44">
        <f t="shared" si="866"/>
        <v>0</v>
      </c>
      <c r="AM1649" s="44">
        <f t="shared" si="867"/>
        <v>0</v>
      </c>
      <c r="AN1649" s="44">
        <f t="shared" si="868"/>
        <v>0</v>
      </c>
      <c r="AO1649" s="44">
        <f t="shared" si="869"/>
        <v>0</v>
      </c>
      <c r="AP1649" s="44">
        <f t="shared" si="870"/>
        <v>0</v>
      </c>
      <c r="AQ1649" s="44">
        <f t="shared" si="871"/>
        <v>0</v>
      </c>
      <c r="AR1649" s="44">
        <f t="shared" si="872"/>
        <v>0</v>
      </c>
      <c r="AS1649" s="44">
        <f t="shared" si="873"/>
        <v>0</v>
      </c>
      <c r="AT1649" s="44">
        <f t="shared" si="874"/>
        <v>0</v>
      </c>
      <c r="AU1649" s="44">
        <f t="shared" si="875"/>
        <v>0</v>
      </c>
      <c r="AV1649" s="44">
        <f>IF(M1649="ПП",РПП*AA1649*(U1649/1.5),IF(M1649="ВП",ВПр*AA1649*(U1649/1.5),IF(M1649="РПА",РПА*AA1649*(U1649/1.5),IF(M1649="КПА",кпа*AA1649*(U1649/1.5),0))))</f>
        <v>3</v>
      </c>
      <c r="AW1649" s="44">
        <f t="shared" si="876"/>
        <v>0</v>
      </c>
      <c r="AX1649" s="44">
        <f t="shared" si="877"/>
        <v>0</v>
      </c>
      <c r="AY1649" s="44">
        <f t="shared" si="878"/>
        <v>0</v>
      </c>
      <c r="AZ1649" s="44">
        <f t="shared" si="879"/>
        <v>0</v>
      </c>
      <c r="BA1649" s="44">
        <f t="shared" si="891"/>
        <v>0</v>
      </c>
      <c r="BB1649" s="44">
        <f t="shared" si="880"/>
        <v>0</v>
      </c>
      <c r="BC1649" s="44">
        <f t="shared" si="881"/>
        <v>0</v>
      </c>
      <c r="BD1649" s="44">
        <f t="shared" si="882"/>
        <v>0</v>
      </c>
      <c r="BE1649" s="45">
        <f t="shared" si="883"/>
        <v>3</v>
      </c>
      <c r="BF1649" s="46"/>
      <c r="BG1649" s="47">
        <f t="shared" si="884"/>
        <v>0</v>
      </c>
      <c r="BH1649" s="47">
        <f t="shared" si="885"/>
        <v>0</v>
      </c>
      <c r="BI1649" s="47">
        <f t="shared" si="886"/>
        <v>0</v>
      </c>
      <c r="BJ1649" s="48">
        <f t="shared" si="887"/>
        <v>0</v>
      </c>
      <c r="BK1649" s="48">
        <f t="shared" si="888"/>
        <v>0</v>
      </c>
      <c r="BL1649" s="48">
        <f t="shared" si="889"/>
        <v>3</v>
      </c>
    </row>
    <row r="1650" spans="1:65" s="2" customFormat="1" ht="30" customHeight="1">
      <c r="A1650" s="29" t="str">
        <f t="shared" si="860"/>
        <v>Д</v>
      </c>
      <c r="B1650" s="29" t="str">
        <f t="shared" si="861"/>
        <v>А</v>
      </c>
      <c r="C1650" s="30" t="s">
        <v>313</v>
      </c>
      <c r="D1650" s="31" t="str">
        <f t="shared" si="862"/>
        <v>'1.2.3.</v>
      </c>
      <c r="E1650" s="32" t="str">
        <f t="shared" si="863"/>
        <v>Теоретическая информатика, кибернетика</v>
      </c>
      <c r="F1650" s="33" t="s">
        <v>154</v>
      </c>
      <c r="G1650" s="33"/>
      <c r="H1650" s="34"/>
      <c r="I1650" s="34"/>
      <c r="J1650" s="35" t="s">
        <v>296</v>
      </c>
      <c r="K1650" s="36">
        <v>4</v>
      </c>
      <c r="L1650" s="36">
        <v>20</v>
      </c>
      <c r="M1650" s="37" t="s">
        <v>297</v>
      </c>
      <c r="N1650" s="36"/>
      <c r="O1650" s="36"/>
      <c r="P1650" s="36"/>
      <c r="Q1650" s="37"/>
      <c r="R1650" s="36"/>
      <c r="S1650" s="36"/>
      <c r="T1650" s="36"/>
      <c r="U1650" s="36">
        <v>3</v>
      </c>
      <c r="V1650" s="36"/>
      <c r="W1650" s="39" t="str">
        <f t="shared" si="864"/>
        <v>НТКад</v>
      </c>
      <c r="X1650" s="36" t="s">
        <v>116</v>
      </c>
      <c r="Y1650" s="36"/>
      <c r="Z1650" s="36"/>
      <c r="AA1650" s="39">
        <f t="shared" si="865"/>
        <v>1</v>
      </c>
      <c r="AB1650" s="36">
        <v>1</v>
      </c>
      <c r="AC1650" s="36"/>
      <c r="AD1650" s="40">
        <f t="shared" si="892"/>
        <v>1</v>
      </c>
      <c r="AE1650" s="41"/>
      <c r="AF1650" s="41"/>
      <c r="AG1650" s="42" t="s">
        <v>93</v>
      </c>
      <c r="AH1650" s="37" t="s">
        <v>81</v>
      </c>
      <c r="AI1650" s="37" t="s">
        <v>82</v>
      </c>
      <c r="AJ1650" s="61" t="s">
        <v>350</v>
      </c>
      <c r="AK1650" s="37"/>
      <c r="AL1650" s="44">
        <f t="shared" si="866"/>
        <v>0</v>
      </c>
      <c r="AM1650" s="44">
        <f t="shared" si="867"/>
        <v>0</v>
      </c>
      <c r="AN1650" s="44">
        <f t="shared" si="868"/>
        <v>0</v>
      </c>
      <c r="AO1650" s="44">
        <f t="shared" si="869"/>
        <v>0</v>
      </c>
      <c r="AP1650" s="44">
        <f t="shared" si="870"/>
        <v>0</v>
      </c>
      <c r="AQ1650" s="44">
        <f t="shared" si="871"/>
        <v>0</v>
      </c>
      <c r="AR1650" s="44">
        <f t="shared" si="872"/>
        <v>0</v>
      </c>
      <c r="AS1650" s="44">
        <f t="shared" si="873"/>
        <v>0</v>
      </c>
      <c r="AT1650" s="44">
        <f t="shared" si="874"/>
        <v>0</v>
      </c>
      <c r="AU1650" s="44">
        <f t="shared" si="875"/>
        <v>0</v>
      </c>
      <c r="AV1650" s="44">
        <f>IF(M1650="ПП",РПП*AA1650*(U1650/1.5),IF(M1650="ВП",ВПр*AA1650*(U1650/1.5),IF(M1650="РПА",РПА*AA1650*(U1650/1.5),IF(M1650="КПА",кпа*AA1650*(U1650/1.5),0))))</f>
        <v>3</v>
      </c>
      <c r="AW1650" s="44">
        <f t="shared" si="876"/>
        <v>0</v>
      </c>
      <c r="AX1650" s="44">
        <f t="shared" si="877"/>
        <v>0</v>
      </c>
      <c r="AY1650" s="44">
        <f t="shared" si="878"/>
        <v>0</v>
      </c>
      <c r="AZ1650" s="44">
        <f t="shared" si="879"/>
        <v>0</v>
      </c>
      <c r="BA1650" s="44">
        <f t="shared" si="891"/>
        <v>0</v>
      </c>
      <c r="BB1650" s="44">
        <f t="shared" si="880"/>
        <v>0</v>
      </c>
      <c r="BC1650" s="44">
        <f t="shared" si="881"/>
        <v>0</v>
      </c>
      <c r="BD1650" s="44">
        <f t="shared" si="882"/>
        <v>0</v>
      </c>
      <c r="BE1650" s="45">
        <f t="shared" si="883"/>
        <v>3</v>
      </c>
      <c r="BF1650" s="46"/>
      <c r="BG1650" s="47">
        <f t="shared" si="884"/>
        <v>0</v>
      </c>
      <c r="BH1650" s="47">
        <f t="shared" si="885"/>
        <v>0</v>
      </c>
      <c r="BI1650" s="47">
        <f t="shared" si="886"/>
        <v>0</v>
      </c>
      <c r="BJ1650" s="48">
        <f t="shared" si="887"/>
        <v>0</v>
      </c>
      <c r="BK1650" s="48">
        <f t="shared" si="888"/>
        <v>0</v>
      </c>
      <c r="BL1650" s="48">
        <f t="shared" si="889"/>
        <v>3</v>
      </c>
    </row>
    <row r="1651" spans="1:65" s="2" customFormat="1" ht="30" customHeight="1">
      <c r="A1651" s="29" t="str">
        <f t="shared" si="860"/>
        <v>Д</v>
      </c>
      <c r="B1651" s="29" t="str">
        <f t="shared" si="861"/>
        <v>А</v>
      </c>
      <c r="C1651" s="30" t="s">
        <v>308</v>
      </c>
      <c r="D1651" s="31" t="str">
        <f t="shared" si="862"/>
        <v>'1.2.2.</v>
      </c>
      <c r="E1651" s="32" t="str">
        <f t="shared" si="863"/>
        <v>Математическое моделирование, численные методы и комплексы программ</v>
      </c>
      <c r="F1651" s="33"/>
      <c r="G1651" s="33"/>
      <c r="H1651" s="34"/>
      <c r="I1651" s="34"/>
      <c r="J1651" s="35" t="s">
        <v>310</v>
      </c>
      <c r="K1651" s="38">
        <v>3</v>
      </c>
      <c r="L1651" s="36"/>
      <c r="M1651" s="37" t="s">
        <v>311</v>
      </c>
      <c r="N1651" s="38"/>
      <c r="O1651" s="38"/>
      <c r="P1651" s="38"/>
      <c r="Q1651" s="37"/>
      <c r="R1651" s="38"/>
      <c r="S1651" s="38"/>
      <c r="T1651" s="38"/>
      <c r="U1651" s="38"/>
      <c r="V1651" s="38"/>
      <c r="W1651" s="39" t="str">
        <f t="shared" si="864"/>
        <v>НЧМад</v>
      </c>
      <c r="X1651" s="36" t="s">
        <v>116</v>
      </c>
      <c r="Y1651" s="36"/>
      <c r="Z1651" s="36"/>
      <c r="AA1651" s="39">
        <f t="shared" si="865"/>
        <v>1</v>
      </c>
      <c r="AB1651" s="36">
        <v>1</v>
      </c>
      <c r="AC1651" s="38"/>
      <c r="AD1651" s="40">
        <f t="shared" si="892"/>
        <v>1</v>
      </c>
      <c r="AE1651" s="41">
        <f>IF(AF1651&gt;1,1,AF1651)</f>
        <v>1</v>
      </c>
      <c r="AF1651" s="41">
        <f>AA1651/AD1651</f>
        <v>1</v>
      </c>
      <c r="AG1651" s="42" t="s">
        <v>93</v>
      </c>
      <c r="AH1651" s="37" t="s">
        <v>81</v>
      </c>
      <c r="AI1651" s="37" t="s">
        <v>94</v>
      </c>
      <c r="AJ1651" s="43" t="s">
        <v>341</v>
      </c>
      <c r="AK1651" s="37"/>
      <c r="AL1651" s="44">
        <f t="shared" si="866"/>
        <v>0</v>
      </c>
      <c r="AM1651" s="44">
        <f t="shared" si="867"/>
        <v>0</v>
      </c>
      <c r="AN1651" s="44">
        <f t="shared" si="868"/>
        <v>0</v>
      </c>
      <c r="AO1651" s="44">
        <f t="shared" si="869"/>
        <v>0</v>
      </c>
      <c r="AP1651" s="44">
        <f t="shared" si="870"/>
        <v>0</v>
      </c>
      <c r="AQ1651" s="44">
        <f t="shared" si="871"/>
        <v>0</v>
      </c>
      <c r="AR1651" s="44">
        <f t="shared" si="872"/>
        <v>0</v>
      </c>
      <c r="AS1651" s="44">
        <f t="shared" si="873"/>
        <v>0</v>
      </c>
      <c r="AT1651" s="44">
        <f t="shared" si="874"/>
        <v>0</v>
      </c>
      <c r="AU1651" s="44">
        <f t="shared" si="875"/>
        <v>0</v>
      </c>
      <c r="AV1651" s="44">
        <f>IF(M1651="ПП",РПП*AA1651*(U1651/1.5),IF(M1651="ВП",ВПр*AA1651*(U1651/1.5),IF(M1651="РПА",РПА*AA1651*(U1651/1.5),IF(M1651="КПА",кпа*AA1651*(U1651/1.5),0))))</f>
        <v>0</v>
      </c>
      <c r="AW1651" s="44">
        <f t="shared" si="876"/>
        <v>0</v>
      </c>
      <c r="AX1651" s="44">
        <f t="shared" si="877"/>
        <v>0</v>
      </c>
      <c r="AY1651" s="44">
        <f t="shared" si="878"/>
        <v>0</v>
      </c>
      <c r="AZ1651" s="44">
        <f t="shared" si="879"/>
        <v>0</v>
      </c>
      <c r="BA1651" s="44">
        <f t="shared" si="891"/>
        <v>75</v>
      </c>
      <c r="BB1651" s="44">
        <f t="shared" si="880"/>
        <v>0</v>
      </c>
      <c r="BC1651" s="44">
        <f t="shared" si="881"/>
        <v>0</v>
      </c>
      <c r="BD1651" s="44">
        <f t="shared" si="882"/>
        <v>0</v>
      </c>
      <c r="BE1651" s="45">
        <f t="shared" si="883"/>
        <v>75</v>
      </c>
      <c r="BF1651" s="46"/>
      <c r="BG1651" s="47">
        <f t="shared" si="884"/>
        <v>0</v>
      </c>
      <c r="BH1651" s="47">
        <f t="shared" si="885"/>
        <v>0</v>
      </c>
      <c r="BI1651" s="47">
        <f t="shared" si="886"/>
        <v>75</v>
      </c>
      <c r="BJ1651" s="48">
        <f t="shared" si="887"/>
        <v>0</v>
      </c>
      <c r="BK1651" s="48">
        <f t="shared" si="888"/>
        <v>0</v>
      </c>
      <c r="BL1651" s="48">
        <f t="shared" si="889"/>
        <v>0</v>
      </c>
    </row>
    <row r="1652" spans="1:65" s="2" customFormat="1" ht="30" customHeight="1">
      <c r="A1652" s="29" t="str">
        <f t="shared" si="860"/>
        <v>Д</v>
      </c>
      <c r="B1652" s="29" t="str">
        <f t="shared" si="861"/>
        <v>А</v>
      </c>
      <c r="C1652" s="30" t="s">
        <v>313</v>
      </c>
      <c r="D1652" s="31" t="str">
        <f t="shared" si="862"/>
        <v>'1.2.3.</v>
      </c>
      <c r="E1652" s="32" t="str">
        <f t="shared" si="863"/>
        <v>Теоретическая информатика, кибернетика</v>
      </c>
      <c r="F1652" s="33" t="s">
        <v>154</v>
      </c>
      <c r="G1652" s="33"/>
      <c r="H1652" s="34"/>
      <c r="I1652" s="34"/>
      <c r="J1652" s="35" t="s">
        <v>296</v>
      </c>
      <c r="K1652" s="36">
        <v>3</v>
      </c>
      <c r="L1652" s="36">
        <v>20</v>
      </c>
      <c r="M1652" s="37" t="s">
        <v>297</v>
      </c>
      <c r="N1652" s="36"/>
      <c r="O1652" s="36"/>
      <c r="P1652" s="36"/>
      <c r="Q1652" s="37"/>
      <c r="R1652" s="36"/>
      <c r="S1652" s="36"/>
      <c r="T1652" s="36"/>
      <c r="U1652" s="36">
        <v>3</v>
      </c>
      <c r="V1652" s="36"/>
      <c r="W1652" s="39" t="str">
        <f t="shared" si="864"/>
        <v>НТКад</v>
      </c>
      <c r="X1652" s="36" t="s">
        <v>116</v>
      </c>
      <c r="Y1652" s="36">
        <v>1</v>
      </c>
      <c r="Z1652" s="36">
        <v>1</v>
      </c>
      <c r="AA1652" s="39">
        <f t="shared" si="865"/>
        <v>1</v>
      </c>
      <c r="AB1652" s="36">
        <v>1</v>
      </c>
      <c r="AC1652" s="38"/>
      <c r="AD1652" s="40">
        <f t="shared" si="892"/>
        <v>1</v>
      </c>
      <c r="AE1652" s="41">
        <f>IF(AF1652&gt;1,1,AF1652)</f>
        <v>1</v>
      </c>
      <c r="AF1652" s="41">
        <f>AA1652/AD1652</f>
        <v>1</v>
      </c>
      <c r="AG1652" s="42" t="s">
        <v>93</v>
      </c>
      <c r="AH1652" s="37" t="s">
        <v>81</v>
      </c>
      <c r="AI1652" s="37" t="s">
        <v>94</v>
      </c>
      <c r="AJ1652" s="43" t="s">
        <v>341</v>
      </c>
      <c r="AK1652" s="37"/>
      <c r="AL1652" s="44">
        <f t="shared" si="866"/>
        <v>0</v>
      </c>
      <c r="AM1652" s="44">
        <f t="shared" si="867"/>
        <v>0</v>
      </c>
      <c r="AN1652" s="44">
        <f t="shared" si="868"/>
        <v>0</v>
      </c>
      <c r="AO1652" s="44">
        <f t="shared" si="869"/>
        <v>0</v>
      </c>
      <c r="AP1652" s="44">
        <f t="shared" si="870"/>
        <v>0</v>
      </c>
      <c r="AQ1652" s="44">
        <f t="shared" si="871"/>
        <v>0</v>
      </c>
      <c r="AR1652" s="44">
        <f t="shared" si="872"/>
        <v>0</v>
      </c>
      <c r="AS1652" s="44">
        <f t="shared" si="873"/>
        <v>0</v>
      </c>
      <c r="AT1652" s="44">
        <f t="shared" si="874"/>
        <v>0</v>
      </c>
      <c r="AU1652" s="44">
        <f t="shared" si="875"/>
        <v>0</v>
      </c>
      <c r="AV1652" s="44">
        <f>IF(M1652="ПП",РПП*AA1652*(U1652/1.5),IF(M1652="ВП",ВПр*AA1652*(U1652/1.5),IF(M1652="РПА",РПА*AA1652*(U1652/1.5),IF(M1652="КПА",кпа*AA1652*(U1652/1.5),0))))</f>
        <v>3</v>
      </c>
      <c r="AW1652" s="44">
        <f t="shared" si="876"/>
        <v>0</v>
      </c>
      <c r="AX1652" s="44">
        <f t="shared" si="877"/>
        <v>0</v>
      </c>
      <c r="AY1652" s="44">
        <f t="shared" si="878"/>
        <v>0</v>
      </c>
      <c r="AZ1652" s="44">
        <f t="shared" si="879"/>
        <v>0</v>
      </c>
      <c r="BA1652" s="44">
        <f t="shared" si="891"/>
        <v>0</v>
      </c>
      <c r="BB1652" s="44">
        <f t="shared" si="880"/>
        <v>0</v>
      </c>
      <c r="BC1652" s="44">
        <f t="shared" si="881"/>
        <v>0</v>
      </c>
      <c r="BD1652" s="44">
        <f t="shared" si="882"/>
        <v>0</v>
      </c>
      <c r="BE1652" s="45">
        <f t="shared" si="883"/>
        <v>3</v>
      </c>
      <c r="BF1652" s="46"/>
      <c r="BG1652" s="47">
        <f t="shared" si="884"/>
        <v>0</v>
      </c>
      <c r="BH1652" s="47">
        <f t="shared" si="885"/>
        <v>0</v>
      </c>
      <c r="BI1652" s="47">
        <f t="shared" si="886"/>
        <v>3</v>
      </c>
      <c r="BJ1652" s="48">
        <f t="shared" si="887"/>
        <v>0</v>
      </c>
      <c r="BK1652" s="48">
        <f t="shared" si="888"/>
        <v>0</v>
      </c>
      <c r="BL1652" s="48">
        <f t="shared" si="889"/>
        <v>0</v>
      </c>
    </row>
    <row r="1653" spans="1:65" s="2" customFormat="1" ht="30" customHeight="1">
      <c r="A1653" s="29" t="str">
        <f t="shared" si="860"/>
        <v>Д</v>
      </c>
      <c r="B1653" s="29" t="str">
        <f t="shared" si="861"/>
        <v>А</v>
      </c>
      <c r="C1653" s="30" t="s">
        <v>313</v>
      </c>
      <c r="D1653" s="31" t="str">
        <f t="shared" si="862"/>
        <v>'1.2.3.</v>
      </c>
      <c r="E1653" s="32" t="str">
        <f t="shared" si="863"/>
        <v>Теоретическая информатика, кибернетика</v>
      </c>
      <c r="F1653" s="33" t="s">
        <v>154</v>
      </c>
      <c r="G1653" s="33"/>
      <c r="H1653" s="34"/>
      <c r="I1653" s="34"/>
      <c r="J1653" s="35" t="s">
        <v>296</v>
      </c>
      <c r="K1653" s="36">
        <v>4</v>
      </c>
      <c r="L1653" s="36">
        <v>20</v>
      </c>
      <c r="M1653" s="37" t="s">
        <v>297</v>
      </c>
      <c r="N1653" s="36"/>
      <c r="O1653" s="36"/>
      <c r="P1653" s="36"/>
      <c r="Q1653" s="37"/>
      <c r="R1653" s="36"/>
      <c r="S1653" s="36"/>
      <c r="T1653" s="36"/>
      <c r="U1653" s="36">
        <v>3</v>
      </c>
      <c r="V1653" s="36"/>
      <c r="W1653" s="39" t="str">
        <f t="shared" si="864"/>
        <v>НТКад</v>
      </c>
      <c r="X1653" s="36" t="s">
        <v>116</v>
      </c>
      <c r="Y1653" s="36">
        <v>1</v>
      </c>
      <c r="Z1653" s="36">
        <v>1</v>
      </c>
      <c r="AA1653" s="39">
        <f t="shared" si="865"/>
        <v>1</v>
      </c>
      <c r="AB1653" s="36">
        <v>1</v>
      </c>
      <c r="AC1653" s="38"/>
      <c r="AD1653" s="40">
        <f t="shared" si="892"/>
        <v>1</v>
      </c>
      <c r="AE1653" s="41">
        <f>IF(AF1653&gt;1,1,AF1653)</f>
        <v>1</v>
      </c>
      <c r="AF1653" s="41">
        <f>AA1653/AD1653</f>
        <v>1</v>
      </c>
      <c r="AG1653" s="42" t="s">
        <v>93</v>
      </c>
      <c r="AH1653" s="37" t="s">
        <v>81</v>
      </c>
      <c r="AI1653" s="37" t="s">
        <v>94</v>
      </c>
      <c r="AJ1653" s="43" t="s">
        <v>341</v>
      </c>
      <c r="AK1653" s="37"/>
      <c r="AL1653" s="44">
        <f t="shared" si="866"/>
        <v>0</v>
      </c>
      <c r="AM1653" s="44">
        <f t="shared" si="867"/>
        <v>0</v>
      </c>
      <c r="AN1653" s="44">
        <f t="shared" si="868"/>
        <v>0</v>
      </c>
      <c r="AO1653" s="44">
        <f t="shared" si="869"/>
        <v>0</v>
      </c>
      <c r="AP1653" s="44">
        <f t="shared" si="870"/>
        <v>0</v>
      </c>
      <c r="AQ1653" s="44">
        <f t="shared" si="871"/>
        <v>0</v>
      </c>
      <c r="AR1653" s="44">
        <f t="shared" si="872"/>
        <v>0</v>
      </c>
      <c r="AS1653" s="44">
        <f t="shared" si="873"/>
        <v>0</v>
      </c>
      <c r="AT1653" s="44">
        <f t="shared" si="874"/>
        <v>0</v>
      </c>
      <c r="AU1653" s="44">
        <f t="shared" si="875"/>
        <v>0</v>
      </c>
      <c r="AV1653" s="44">
        <f>IF(M1653="ПП",РПП*AA1653*(U1653/1.5),IF(M1653="ВП",ВПр*AA1653*(U1653/1.5),IF(M1653="РПА",РПА*AA1653*(U1653/1.5),IF(M1653="КПА",кпа*AA1653*(U1653/1.5),0))))</f>
        <v>3</v>
      </c>
      <c r="AW1653" s="44">
        <f t="shared" si="876"/>
        <v>0</v>
      </c>
      <c r="AX1653" s="44">
        <f t="shared" si="877"/>
        <v>0</v>
      </c>
      <c r="AY1653" s="44">
        <f t="shared" si="878"/>
        <v>0</v>
      </c>
      <c r="AZ1653" s="44">
        <f t="shared" si="879"/>
        <v>0</v>
      </c>
      <c r="BA1653" s="44">
        <f t="shared" si="891"/>
        <v>0</v>
      </c>
      <c r="BB1653" s="44">
        <f t="shared" si="880"/>
        <v>0</v>
      </c>
      <c r="BC1653" s="44">
        <f t="shared" si="881"/>
        <v>0</v>
      </c>
      <c r="BD1653" s="44">
        <f t="shared" si="882"/>
        <v>0</v>
      </c>
      <c r="BE1653" s="45">
        <f t="shared" si="883"/>
        <v>3</v>
      </c>
      <c r="BF1653" s="46"/>
      <c r="BG1653" s="47">
        <f t="shared" si="884"/>
        <v>0</v>
      </c>
      <c r="BH1653" s="47">
        <f t="shared" si="885"/>
        <v>0</v>
      </c>
      <c r="BI1653" s="47">
        <f t="shared" si="886"/>
        <v>0</v>
      </c>
      <c r="BJ1653" s="48">
        <f t="shared" si="887"/>
        <v>0</v>
      </c>
      <c r="BK1653" s="48">
        <f t="shared" si="888"/>
        <v>0</v>
      </c>
      <c r="BL1653" s="48">
        <f t="shared" si="889"/>
        <v>3</v>
      </c>
    </row>
    <row r="1654" spans="1:65" s="2" customFormat="1" ht="30" customHeight="1">
      <c r="A1654" s="29">
        <f t="shared" si="860"/>
        <v>0</v>
      </c>
      <c r="B1654" s="29">
        <f t="shared" si="861"/>
        <v>0</v>
      </c>
      <c r="C1654" s="30"/>
      <c r="D1654" s="31">
        <f t="shared" si="862"/>
        <v>0</v>
      </c>
      <c r="E1654" s="32">
        <f t="shared" si="863"/>
        <v>0</v>
      </c>
      <c r="F1654" s="33"/>
      <c r="G1654" s="33"/>
      <c r="H1654" s="34"/>
      <c r="I1654" s="34"/>
      <c r="J1654" s="35"/>
      <c r="K1654" s="52"/>
      <c r="L1654" s="36"/>
      <c r="M1654" s="37"/>
      <c r="N1654" s="52"/>
      <c r="O1654" s="52"/>
      <c r="P1654" s="52"/>
      <c r="Q1654" s="37"/>
      <c r="R1654" s="52"/>
      <c r="S1654" s="52"/>
      <c r="T1654" s="52"/>
      <c r="U1654" s="52"/>
      <c r="V1654" s="52"/>
      <c r="W1654" s="39" t="str">
        <f t="shared" si="864"/>
        <v/>
      </c>
      <c r="X1654" s="36"/>
      <c r="Y1654" s="36"/>
      <c r="Z1654" s="36"/>
      <c r="AA1654" s="39">
        <f t="shared" si="865"/>
        <v>0</v>
      </c>
      <c r="AB1654" s="36"/>
      <c r="AC1654" s="52"/>
      <c r="AD1654" s="40">
        <f t="shared" si="892"/>
        <v>1</v>
      </c>
      <c r="AE1654" s="41">
        <f>IF(AF1654&gt;1,1,AF1654)</f>
        <v>0</v>
      </c>
      <c r="AF1654" s="41">
        <f>AA1654/AD1654</f>
        <v>0</v>
      </c>
      <c r="AG1654" s="58"/>
      <c r="AH1654" s="37"/>
      <c r="AI1654" s="37"/>
      <c r="AJ1654" s="43"/>
      <c r="AK1654" s="37"/>
      <c r="AL1654" s="44">
        <f t="shared" si="866"/>
        <v>0</v>
      </c>
      <c r="AM1654" s="44">
        <f t="shared" si="867"/>
        <v>0</v>
      </c>
      <c r="AN1654" s="44">
        <f t="shared" si="868"/>
        <v>0</v>
      </c>
      <c r="AO1654" s="44">
        <f t="shared" si="869"/>
        <v>0</v>
      </c>
      <c r="AP1654" s="44">
        <f t="shared" si="870"/>
        <v>0</v>
      </c>
      <c r="AQ1654" s="44">
        <f t="shared" si="871"/>
        <v>0</v>
      </c>
      <c r="AR1654" s="44">
        <f t="shared" si="872"/>
        <v>0</v>
      </c>
      <c r="AS1654" s="44">
        <f t="shared" si="873"/>
        <v>0</v>
      </c>
      <c r="AT1654" s="44">
        <f t="shared" si="874"/>
        <v>0</v>
      </c>
      <c r="AU1654" s="44">
        <f t="shared" si="875"/>
        <v>0</v>
      </c>
      <c r="AV1654" s="44">
        <f>IF(M1654="ПП",РПП*AA1654*(U1654/1.5),IF(M1654="ВП",ВПр*AA1654*(U1654/1.5),IF(M1654="РПА",РПА*AA1654*(U1654/1.5),IF(M1654="КПА",кпа*AA1654*(U1654/1.5),0))))</f>
        <v>0</v>
      </c>
      <c r="AW1654" s="44">
        <f t="shared" si="876"/>
        <v>0</v>
      </c>
      <c r="AX1654" s="44">
        <f t="shared" si="877"/>
        <v>0</v>
      </c>
      <c r="AY1654" s="44">
        <f t="shared" si="878"/>
        <v>0</v>
      </c>
      <c r="AZ1654" s="44">
        <f t="shared" si="879"/>
        <v>0</v>
      </c>
      <c r="BA1654" s="44">
        <f t="shared" si="891"/>
        <v>0</v>
      </c>
      <c r="BB1654" s="44">
        <f t="shared" si="880"/>
        <v>0</v>
      </c>
      <c r="BC1654" s="44">
        <f t="shared" si="881"/>
        <v>0</v>
      </c>
      <c r="BD1654" s="44">
        <f t="shared" si="882"/>
        <v>0</v>
      </c>
      <c r="BE1654" s="45">
        <f t="shared" si="883"/>
        <v>0</v>
      </c>
      <c r="BF1654" s="46"/>
      <c r="BG1654" s="47">
        <f t="shared" si="884"/>
        <v>0</v>
      </c>
      <c r="BH1654" s="47">
        <f t="shared" si="885"/>
        <v>0</v>
      </c>
      <c r="BI1654" s="47">
        <f t="shared" si="886"/>
        <v>0</v>
      </c>
      <c r="BJ1654" s="48">
        <f t="shared" si="887"/>
        <v>0</v>
      </c>
      <c r="BK1654" s="48">
        <f t="shared" si="888"/>
        <v>0</v>
      </c>
      <c r="BL1654" s="48">
        <f t="shared" si="889"/>
        <v>0</v>
      </c>
    </row>
    <row r="1655" spans="1:65" s="2" customFormat="1" ht="30" customHeight="1">
      <c r="A1655" s="29">
        <f t="shared" si="860"/>
        <v>0</v>
      </c>
      <c r="B1655" s="29">
        <f t="shared" si="861"/>
        <v>0</v>
      </c>
      <c r="C1655" s="30"/>
      <c r="D1655" s="31">
        <f t="shared" si="862"/>
        <v>0</v>
      </c>
      <c r="E1655" s="32">
        <f t="shared" si="863"/>
        <v>0</v>
      </c>
      <c r="F1655" s="33"/>
      <c r="G1655" s="33"/>
      <c r="H1655" s="34"/>
      <c r="I1655" s="34"/>
      <c r="J1655" s="35"/>
      <c r="K1655" s="52"/>
      <c r="L1655" s="36"/>
      <c r="M1655" s="37"/>
      <c r="N1655" s="52"/>
      <c r="O1655" s="52"/>
      <c r="P1655" s="52"/>
      <c r="Q1655" s="37"/>
      <c r="R1655" s="52"/>
      <c r="S1655" s="52"/>
      <c r="T1655" s="52"/>
      <c r="U1655" s="52"/>
      <c r="V1655" s="52"/>
      <c r="W1655" s="39" t="str">
        <f t="shared" si="864"/>
        <v/>
      </c>
      <c r="X1655" s="36"/>
      <c r="Y1655" s="36"/>
      <c r="Z1655" s="36"/>
      <c r="AA1655" s="39">
        <f t="shared" si="865"/>
        <v>0</v>
      </c>
      <c r="AB1655" s="36"/>
      <c r="AC1655" s="52"/>
      <c r="AD1655" s="40">
        <f t="shared" si="892"/>
        <v>1</v>
      </c>
      <c r="AE1655" s="41">
        <f>IF(AF1655&gt;1,1,AF1655)</f>
        <v>0</v>
      </c>
      <c r="AF1655" s="41">
        <f>AA1655/AD1655</f>
        <v>0</v>
      </c>
      <c r="AG1655" s="58"/>
      <c r="AH1655" s="37"/>
      <c r="AI1655" s="37"/>
      <c r="AJ1655" s="43"/>
      <c r="AK1655" s="37"/>
      <c r="AL1655" s="44">
        <f t="shared" si="866"/>
        <v>0</v>
      </c>
      <c r="AM1655" s="44">
        <f t="shared" si="867"/>
        <v>0</v>
      </c>
      <c r="AN1655" s="44">
        <f t="shared" si="868"/>
        <v>0</v>
      </c>
      <c r="AO1655" s="44">
        <f t="shared" si="869"/>
        <v>0</v>
      </c>
      <c r="AP1655" s="44">
        <f t="shared" si="870"/>
        <v>0</v>
      </c>
      <c r="AQ1655" s="44">
        <f t="shared" si="871"/>
        <v>0</v>
      </c>
      <c r="AR1655" s="44">
        <f t="shared" si="872"/>
        <v>0</v>
      </c>
      <c r="AS1655" s="44">
        <f t="shared" si="873"/>
        <v>0</v>
      </c>
      <c r="AT1655" s="44">
        <f t="shared" si="874"/>
        <v>0</v>
      </c>
      <c r="AU1655" s="44">
        <f t="shared" si="875"/>
        <v>0</v>
      </c>
      <c r="AV1655" s="44">
        <f>IF(M1655="ПП",РПП*AA1655*(U1655/1.5),IF(M1655="ВП",ВПр*AA1655*(U1655/1.5),IF(M1655="РПА",РПА*AA1655*(U1655/1.5),IF(M1655="КПА",кпа*AA1655*(U1655/1.5),0))))</f>
        <v>0</v>
      </c>
      <c r="AW1655" s="44">
        <f t="shared" si="876"/>
        <v>0</v>
      </c>
      <c r="AX1655" s="44">
        <f t="shared" si="877"/>
        <v>0</v>
      </c>
      <c r="AY1655" s="44">
        <f t="shared" si="878"/>
        <v>0</v>
      </c>
      <c r="AZ1655" s="44">
        <f t="shared" si="879"/>
        <v>0</v>
      </c>
      <c r="BA1655" s="44">
        <f t="shared" si="891"/>
        <v>0</v>
      </c>
      <c r="BB1655" s="44">
        <f t="shared" si="880"/>
        <v>0</v>
      </c>
      <c r="BC1655" s="44">
        <f t="shared" si="881"/>
        <v>0</v>
      </c>
      <c r="BD1655" s="44">
        <f t="shared" si="882"/>
        <v>0</v>
      </c>
      <c r="BE1655" s="45">
        <f t="shared" si="883"/>
        <v>0</v>
      </c>
      <c r="BF1655" s="46"/>
      <c r="BG1655" s="47">
        <f t="shared" si="884"/>
        <v>0</v>
      </c>
      <c r="BH1655" s="47">
        <f t="shared" si="885"/>
        <v>0</v>
      </c>
      <c r="BI1655" s="47">
        <f t="shared" si="886"/>
        <v>0</v>
      </c>
      <c r="BJ1655" s="48">
        <f t="shared" si="887"/>
        <v>0</v>
      </c>
      <c r="BK1655" s="48">
        <f t="shared" si="888"/>
        <v>0</v>
      </c>
      <c r="BL1655" s="48">
        <f t="shared" si="889"/>
        <v>0</v>
      </c>
    </row>
    <row r="1656" spans="1:65" s="2" customFormat="1" ht="26.25" customHeight="1">
      <c r="A1656" s="1"/>
      <c r="B1656" s="1"/>
      <c r="E1656" s="3"/>
      <c r="J1656" s="4"/>
      <c r="AJ1656" s="4"/>
      <c r="AL1656" s="74">
        <f t="shared" ref="AL1656:BE1656" si="893">SUBTOTAL(9,AL6:AL1655)</f>
        <v>5601</v>
      </c>
      <c r="AM1656" s="75">
        <f t="shared" si="893"/>
        <v>8223.3333333333321</v>
      </c>
      <c r="AN1656" s="75">
        <f t="shared" si="893"/>
        <v>14136</v>
      </c>
      <c r="AO1656" s="75">
        <f t="shared" si="893"/>
        <v>2685.5400000000027</v>
      </c>
      <c r="AP1656" s="75">
        <f t="shared" si="893"/>
        <v>5807</v>
      </c>
      <c r="AQ1656" s="75">
        <f t="shared" si="893"/>
        <v>624.37500000000011</v>
      </c>
      <c r="AR1656" s="75">
        <f t="shared" si="893"/>
        <v>496.6499999999981</v>
      </c>
      <c r="AS1656" s="75">
        <f t="shared" si="893"/>
        <v>0</v>
      </c>
      <c r="AT1656" s="75">
        <f t="shared" si="893"/>
        <v>0</v>
      </c>
      <c r="AU1656" s="75">
        <f t="shared" si="893"/>
        <v>762</v>
      </c>
      <c r="AV1656" s="75">
        <f t="shared" si="893"/>
        <v>2065</v>
      </c>
      <c r="AW1656" s="75">
        <f t="shared" si="893"/>
        <v>1832</v>
      </c>
      <c r="AX1656" s="75">
        <f t="shared" si="893"/>
        <v>0</v>
      </c>
      <c r="AY1656" s="75">
        <f t="shared" si="893"/>
        <v>10</v>
      </c>
      <c r="AZ1656" s="75">
        <f t="shared" si="893"/>
        <v>0</v>
      </c>
      <c r="BA1656" s="75">
        <f t="shared" si="893"/>
        <v>3650</v>
      </c>
      <c r="BB1656" s="75">
        <f t="shared" si="893"/>
        <v>4766</v>
      </c>
      <c r="BC1656" s="75">
        <f t="shared" si="893"/>
        <v>516</v>
      </c>
      <c r="BD1656" s="75">
        <f t="shared" si="893"/>
        <v>579.66666666666674</v>
      </c>
      <c r="BE1656" s="76">
        <f t="shared" si="893"/>
        <v>51754.565000000155</v>
      </c>
      <c r="BF1656" s="77">
        <f>SUBTOTAL(9,BE6:BE1655)-BE1656</f>
        <v>0</v>
      </c>
      <c r="BG1656" s="78">
        <f t="shared" ref="BG1656:BL1656" si="894">SUBTOTAL(9,BG6:BG1655)</f>
        <v>15606.166666666668</v>
      </c>
      <c r="BH1656" s="79">
        <f t="shared" si="894"/>
        <v>716.5</v>
      </c>
      <c r="BI1656" s="79">
        <f t="shared" si="894"/>
        <v>9703.7649999999921</v>
      </c>
      <c r="BJ1656" s="80">
        <f t="shared" si="894"/>
        <v>12354.166666666666</v>
      </c>
      <c r="BK1656" s="80">
        <f t="shared" si="894"/>
        <v>490.5</v>
      </c>
      <c r="BL1656" s="81">
        <f t="shared" si="894"/>
        <v>13937.466666666645</v>
      </c>
      <c r="BM1656" s="82">
        <f>BF1656-BG1656-BI1656-BJ1656-BL1656</f>
        <v>-51601.564999999973</v>
      </c>
    </row>
    <row r="1657" spans="1:65" s="2" customFormat="1">
      <c r="A1657" s="1"/>
      <c r="B1657" s="1"/>
      <c r="E1657" s="3"/>
      <c r="J1657" s="4"/>
      <c r="AJ1657" s="4"/>
    </row>
    <row r="1658" spans="1:65" s="2" customFormat="1">
      <c r="A1658" s="1"/>
      <c r="B1658" s="1"/>
      <c r="E1658" s="3"/>
      <c r="J1658" s="4"/>
      <c r="AJ1658" s="4"/>
    </row>
    <row r="1659" spans="1:65" s="2" customFormat="1">
      <c r="A1659" s="1"/>
      <c r="B1659" s="1"/>
      <c r="E1659" s="3"/>
      <c r="J1659" s="4"/>
      <c r="AJ1659" s="4"/>
    </row>
    <row r="1660" spans="1:65" s="2" customFormat="1">
      <c r="A1660" s="1"/>
      <c r="B1660" s="1"/>
      <c r="E1660" s="3"/>
      <c r="J1660" s="4"/>
      <c r="AJ1660" s="4"/>
    </row>
    <row r="1661" spans="1:65" s="2" customFormat="1">
      <c r="A1661" s="1"/>
      <c r="B1661" s="1"/>
      <c r="E1661" s="3"/>
      <c r="J1661" s="4"/>
      <c r="AJ1661" s="4"/>
    </row>
    <row r="1662" spans="1:65" s="2" customFormat="1">
      <c r="A1662" s="1"/>
      <c r="B1662" s="1"/>
      <c r="E1662" s="3"/>
      <c r="J1662" s="4"/>
      <c r="AJ1662" s="4"/>
    </row>
    <row r="1663" spans="1:65" s="2" customFormat="1">
      <c r="A1663" s="1"/>
      <c r="B1663" s="1"/>
      <c r="E1663" s="3"/>
      <c r="J1663" s="4"/>
      <c r="AJ1663" s="4"/>
    </row>
    <row r="1664" spans="1:65" s="2" customFormat="1">
      <c r="A1664" s="1"/>
      <c r="B1664" s="1"/>
      <c r="E1664" s="3"/>
      <c r="J1664" s="4"/>
      <c r="AJ1664" s="4"/>
    </row>
    <row r="1665" spans="1:36" s="2" customFormat="1">
      <c r="A1665" s="1"/>
      <c r="B1665" s="1"/>
      <c r="E1665" s="3"/>
      <c r="J1665" s="4"/>
      <c r="AJ1665" s="4"/>
    </row>
    <row r="1666" spans="1:36" s="2" customFormat="1">
      <c r="A1666" s="1"/>
      <c r="B1666" s="1"/>
      <c r="E1666" s="3"/>
      <c r="J1666" s="4"/>
      <c r="AJ1666" s="4"/>
    </row>
    <row r="1667" spans="1:36" s="2" customFormat="1">
      <c r="A1667" s="1"/>
      <c r="B1667" s="1"/>
      <c r="E1667" s="3"/>
      <c r="J1667" s="4"/>
      <c r="AJ1667" s="4"/>
    </row>
    <row r="1668" spans="1:36" s="2" customFormat="1">
      <c r="A1668" s="1"/>
      <c r="B1668" s="1"/>
      <c r="E1668" s="3"/>
      <c r="J1668" s="4"/>
      <c r="AJ1668" s="4"/>
    </row>
    <row r="1669" spans="1:36" s="2" customFormat="1">
      <c r="A1669" s="1"/>
      <c r="B1669" s="1"/>
      <c r="E1669" s="3"/>
      <c r="J1669" s="4"/>
      <c r="AJ1669" s="4"/>
    </row>
    <row r="1670" spans="1:36" s="2" customFormat="1">
      <c r="A1670" s="1"/>
      <c r="B1670" s="1"/>
      <c r="E1670" s="3"/>
      <c r="J1670" s="4"/>
      <c r="AJ1670" s="4"/>
    </row>
    <row r="1671" spans="1:36" s="2" customFormat="1">
      <c r="A1671" s="1"/>
      <c r="B1671" s="1"/>
      <c r="E1671" s="3"/>
      <c r="J1671" s="4"/>
      <c r="AJ1671" s="4"/>
    </row>
    <row r="1672" spans="1:36" s="2" customFormat="1">
      <c r="A1672" s="1"/>
      <c r="B1672" s="1"/>
      <c r="E1672" s="3"/>
      <c r="J1672" s="4"/>
      <c r="AJ1672" s="4"/>
    </row>
    <row r="1673" spans="1:36" s="2" customFormat="1">
      <c r="A1673" s="1"/>
      <c r="B1673" s="1"/>
      <c r="E1673" s="3"/>
      <c r="J1673" s="4"/>
      <c r="AJ1673" s="4"/>
    </row>
    <row r="1674" spans="1:36" s="2" customFormat="1">
      <c r="A1674" s="1"/>
      <c r="B1674" s="1"/>
      <c r="E1674" s="3"/>
      <c r="J1674" s="4"/>
      <c r="AJ1674" s="4"/>
    </row>
    <row r="1675" spans="1:36" s="2" customFormat="1">
      <c r="A1675" s="1"/>
      <c r="B1675" s="1"/>
      <c r="E1675" s="3"/>
      <c r="J1675" s="4"/>
      <c r="AJ1675" s="4"/>
    </row>
    <row r="1676" spans="1:36" s="2" customFormat="1">
      <c r="A1676" s="1"/>
      <c r="B1676" s="1"/>
      <c r="E1676" s="3"/>
      <c r="J1676" s="4"/>
      <c r="AJ1676" s="4"/>
    </row>
    <row r="1677" spans="1:36" s="2" customFormat="1">
      <c r="A1677" s="1"/>
      <c r="B1677" s="1"/>
      <c r="E1677" s="3"/>
      <c r="J1677" s="4"/>
      <c r="AJ1677" s="4"/>
    </row>
    <row r="1678" spans="1:36" s="2" customFormat="1">
      <c r="A1678" s="1"/>
      <c r="B1678" s="1"/>
      <c r="E1678" s="3"/>
      <c r="J1678" s="4"/>
      <c r="AJ1678" s="4"/>
    </row>
    <row r="1679" spans="1:36" s="2" customFormat="1">
      <c r="A1679" s="1"/>
      <c r="B1679" s="1"/>
      <c r="E1679" s="3"/>
      <c r="J1679" s="4"/>
      <c r="AJ1679" s="4"/>
    </row>
    <row r="1680" spans="1:36" s="2" customFormat="1">
      <c r="A1680" s="1"/>
      <c r="B1680" s="1"/>
      <c r="E1680" s="3"/>
      <c r="J1680" s="4"/>
      <c r="AJ1680" s="4"/>
    </row>
    <row r="1681" spans="1:36" s="2" customFormat="1">
      <c r="A1681" s="1"/>
      <c r="B1681" s="1"/>
      <c r="E1681" s="3"/>
      <c r="J1681" s="4"/>
      <c r="AJ1681" s="4"/>
    </row>
    <row r="1682" spans="1:36" s="2" customFormat="1">
      <c r="A1682" s="1"/>
      <c r="B1682" s="1"/>
      <c r="E1682" s="3"/>
      <c r="J1682" s="4"/>
      <c r="AJ1682" s="4"/>
    </row>
    <row r="1683" spans="1:36" s="2" customFormat="1">
      <c r="A1683" s="1"/>
      <c r="B1683" s="1"/>
      <c r="E1683" s="3"/>
      <c r="J1683" s="4"/>
      <c r="AJ1683" s="4"/>
    </row>
    <row r="1684" spans="1:36" s="2" customFormat="1">
      <c r="A1684" s="1"/>
      <c r="B1684" s="1"/>
      <c r="E1684" s="3"/>
      <c r="J1684" s="4"/>
      <c r="AJ1684" s="4"/>
    </row>
    <row r="1685" spans="1:36" s="2" customFormat="1">
      <c r="A1685" s="1"/>
      <c r="B1685" s="1"/>
      <c r="E1685" s="3"/>
      <c r="J1685" s="4"/>
      <c r="AJ1685" s="4"/>
    </row>
    <row r="1686" spans="1:36" s="2" customFormat="1">
      <c r="A1686" s="1"/>
      <c r="B1686" s="1"/>
      <c r="E1686" s="3"/>
      <c r="J1686" s="4"/>
      <c r="AJ1686" s="4"/>
    </row>
    <row r="1687" spans="1:36" s="2" customFormat="1">
      <c r="A1687" s="1"/>
      <c r="B1687" s="1"/>
      <c r="E1687" s="3"/>
      <c r="J1687" s="4"/>
      <c r="AJ1687" s="4"/>
    </row>
    <row r="1688" spans="1:36" s="2" customFormat="1">
      <c r="A1688" s="1"/>
      <c r="B1688" s="1"/>
      <c r="E1688" s="3"/>
      <c r="J1688" s="4"/>
      <c r="AJ1688" s="4"/>
    </row>
    <row r="1689" spans="1:36" s="2" customFormat="1">
      <c r="A1689" s="1"/>
      <c r="B1689" s="1"/>
      <c r="E1689" s="3"/>
      <c r="J1689" s="4"/>
      <c r="AJ1689" s="4"/>
    </row>
    <row r="1690" spans="1:36" s="2" customFormat="1">
      <c r="A1690" s="1"/>
      <c r="B1690" s="1"/>
      <c r="E1690" s="3"/>
      <c r="J1690" s="4"/>
      <c r="AJ1690" s="4"/>
    </row>
    <row r="1691" spans="1:36" s="2" customFormat="1">
      <c r="A1691" s="1"/>
      <c r="B1691" s="1"/>
      <c r="E1691" s="3"/>
      <c r="J1691" s="4"/>
      <c r="AJ1691" s="4"/>
    </row>
    <row r="1692" spans="1:36" s="2" customFormat="1">
      <c r="A1692" s="1"/>
      <c r="B1692" s="1"/>
      <c r="E1692" s="3"/>
      <c r="J1692" s="4"/>
      <c r="AJ1692" s="4"/>
    </row>
    <row r="1693" spans="1:36" s="2" customFormat="1">
      <c r="A1693" s="1"/>
      <c r="B1693" s="1"/>
      <c r="E1693" s="3"/>
      <c r="J1693" s="4"/>
      <c r="AJ1693" s="4"/>
    </row>
    <row r="1694" spans="1:36" s="2" customFormat="1">
      <c r="A1694" s="1"/>
      <c r="B1694" s="1"/>
      <c r="E1694" s="3"/>
      <c r="J1694" s="4"/>
      <c r="AJ1694" s="4"/>
    </row>
    <row r="1695" spans="1:36" s="2" customFormat="1">
      <c r="A1695" s="1"/>
      <c r="B1695" s="1"/>
      <c r="E1695" s="3"/>
      <c r="J1695" s="4"/>
      <c r="AJ1695" s="4"/>
    </row>
    <row r="1696" spans="1:36" s="2" customFormat="1">
      <c r="A1696" s="1"/>
      <c r="B1696" s="1"/>
      <c r="E1696" s="3"/>
      <c r="J1696" s="4"/>
      <c r="AJ1696" s="4"/>
    </row>
    <row r="1697" spans="1:36" s="2" customFormat="1">
      <c r="A1697" s="1"/>
      <c r="B1697" s="1"/>
      <c r="E1697" s="3"/>
      <c r="J1697" s="4"/>
      <c r="AJ1697" s="4"/>
    </row>
    <row r="1698" spans="1:36" s="2" customFormat="1">
      <c r="A1698" s="1"/>
      <c r="B1698" s="1"/>
      <c r="E1698" s="3"/>
      <c r="J1698" s="4"/>
      <c r="AJ1698" s="4"/>
    </row>
    <row r="1699" spans="1:36" s="2" customFormat="1">
      <c r="A1699" s="1"/>
      <c r="B1699" s="1"/>
      <c r="E1699" s="3"/>
      <c r="J1699" s="4"/>
      <c r="AJ1699" s="4"/>
    </row>
    <row r="1700" spans="1:36" s="2" customFormat="1">
      <c r="A1700" s="1"/>
      <c r="B1700" s="1"/>
      <c r="E1700" s="3"/>
      <c r="J1700" s="4"/>
      <c r="AJ1700" s="4"/>
    </row>
    <row r="1701" spans="1:36" s="2" customFormat="1">
      <c r="A1701" s="1"/>
      <c r="B1701" s="1"/>
      <c r="E1701" s="3"/>
      <c r="J1701" s="4"/>
      <c r="AJ1701" s="4"/>
    </row>
    <row r="1702" spans="1:36" s="2" customFormat="1">
      <c r="A1702" s="1"/>
      <c r="B1702" s="1"/>
      <c r="E1702" s="3"/>
      <c r="J1702" s="4"/>
      <c r="AJ1702" s="4"/>
    </row>
    <row r="1703" spans="1:36" s="2" customFormat="1">
      <c r="A1703" s="1"/>
      <c r="B1703" s="1"/>
      <c r="E1703" s="3"/>
      <c r="J1703" s="4"/>
      <c r="AJ1703" s="4"/>
    </row>
    <row r="1704" spans="1:36" s="2" customFormat="1">
      <c r="A1704" s="1"/>
      <c r="B1704" s="1"/>
      <c r="E1704" s="3"/>
      <c r="J1704" s="4"/>
      <c r="AJ1704" s="4"/>
    </row>
    <row r="1705" spans="1:36" s="2" customFormat="1">
      <c r="A1705" s="1"/>
      <c r="B1705" s="1"/>
      <c r="E1705" s="3"/>
      <c r="J1705" s="4"/>
      <c r="AJ1705" s="4"/>
    </row>
    <row r="1706" spans="1:36" s="2" customFormat="1">
      <c r="A1706" s="1"/>
      <c r="B1706" s="1"/>
      <c r="E1706" s="3"/>
      <c r="J1706" s="4"/>
      <c r="AJ1706" s="4"/>
    </row>
    <row r="1707" spans="1:36" s="2" customFormat="1">
      <c r="A1707" s="1"/>
      <c r="B1707" s="1"/>
      <c r="E1707" s="3"/>
      <c r="J1707" s="4"/>
      <c r="AJ1707" s="4"/>
    </row>
    <row r="1708" spans="1:36" s="2" customFormat="1">
      <c r="A1708" s="1"/>
      <c r="B1708" s="1"/>
      <c r="E1708" s="3"/>
      <c r="J1708" s="4"/>
      <c r="AJ1708" s="4"/>
    </row>
    <row r="1709" spans="1:36" s="2" customFormat="1">
      <c r="A1709" s="1"/>
      <c r="B1709" s="1"/>
      <c r="E1709" s="3"/>
      <c r="J1709" s="4"/>
      <c r="AJ1709" s="4"/>
    </row>
    <row r="1710" spans="1:36" s="2" customFormat="1">
      <c r="A1710" s="1"/>
      <c r="B1710" s="1"/>
      <c r="E1710" s="3"/>
      <c r="J1710" s="4"/>
      <c r="AJ1710" s="4"/>
    </row>
    <row r="1711" spans="1:36" s="2" customFormat="1">
      <c r="A1711" s="1"/>
      <c r="B1711" s="1"/>
      <c r="E1711" s="3"/>
      <c r="J1711" s="4"/>
      <c r="AJ1711" s="4"/>
    </row>
    <row r="1712" spans="1:36" s="2" customFormat="1">
      <c r="A1712" s="1"/>
      <c r="B1712" s="1"/>
      <c r="E1712" s="3"/>
      <c r="J1712" s="4"/>
      <c r="AJ1712" s="4"/>
    </row>
    <row r="1713" spans="1:36" s="2" customFormat="1">
      <c r="A1713" s="1"/>
      <c r="B1713" s="1"/>
      <c r="E1713" s="3"/>
      <c r="J1713" s="4"/>
      <c r="AJ1713" s="4"/>
    </row>
    <row r="1714" spans="1:36" s="2" customFormat="1">
      <c r="A1714" s="1"/>
      <c r="B1714" s="1"/>
      <c r="E1714" s="3"/>
      <c r="J1714" s="4"/>
      <c r="AJ1714" s="4"/>
    </row>
    <row r="1715" spans="1:36" s="2" customFormat="1">
      <c r="A1715" s="1"/>
      <c r="B1715" s="1"/>
      <c r="E1715" s="3"/>
      <c r="J1715" s="4"/>
      <c r="AJ1715" s="4"/>
    </row>
    <row r="1716" spans="1:36" s="2" customFormat="1">
      <c r="A1716" s="1"/>
      <c r="B1716" s="1"/>
      <c r="E1716" s="3"/>
      <c r="J1716" s="4"/>
      <c r="AJ1716" s="4"/>
    </row>
    <row r="1717" spans="1:36" s="2" customFormat="1">
      <c r="A1717" s="1"/>
      <c r="B1717" s="1"/>
      <c r="E1717" s="3"/>
      <c r="J1717" s="4"/>
      <c r="AJ1717" s="4"/>
    </row>
    <row r="1718" spans="1:36" s="2" customFormat="1">
      <c r="A1718" s="1"/>
      <c r="B1718" s="1"/>
      <c r="E1718" s="3"/>
      <c r="J1718" s="4"/>
      <c r="AJ1718" s="4"/>
    </row>
    <row r="1719" spans="1:36" s="2" customFormat="1">
      <c r="A1719" s="1"/>
      <c r="B1719" s="1"/>
      <c r="E1719" s="3"/>
      <c r="J1719" s="4"/>
      <c r="AJ1719" s="4"/>
    </row>
    <row r="1720" spans="1:36" s="2" customFormat="1">
      <c r="A1720" s="1"/>
      <c r="B1720" s="1"/>
      <c r="E1720" s="3"/>
      <c r="J1720" s="4"/>
      <c r="AJ1720" s="4"/>
    </row>
    <row r="1721" spans="1:36" s="2" customFormat="1">
      <c r="A1721" s="1"/>
      <c r="B1721" s="1"/>
      <c r="E1721" s="3"/>
      <c r="J1721" s="4"/>
      <c r="AJ1721" s="4"/>
    </row>
    <row r="1722" spans="1:36" s="2" customFormat="1">
      <c r="A1722" s="1"/>
      <c r="B1722" s="1"/>
      <c r="E1722" s="3"/>
      <c r="J1722" s="4"/>
      <c r="AJ1722" s="4"/>
    </row>
    <row r="1723" spans="1:36" s="2" customFormat="1">
      <c r="A1723" s="1"/>
      <c r="B1723" s="1"/>
      <c r="E1723" s="3"/>
      <c r="J1723" s="4"/>
      <c r="AJ1723" s="4"/>
    </row>
    <row r="1724" spans="1:36" s="2" customFormat="1">
      <c r="A1724" s="1"/>
      <c r="B1724" s="1"/>
      <c r="E1724" s="3"/>
      <c r="J1724" s="4"/>
      <c r="AJ1724" s="4"/>
    </row>
    <row r="1725" spans="1:36" s="2" customFormat="1">
      <c r="A1725" s="1"/>
      <c r="B1725" s="1"/>
      <c r="E1725" s="3"/>
      <c r="J1725" s="4"/>
      <c r="AJ1725" s="4"/>
    </row>
    <row r="1726" spans="1:36" s="2" customFormat="1">
      <c r="A1726" s="1"/>
      <c r="B1726" s="1"/>
      <c r="E1726" s="3"/>
      <c r="J1726" s="4"/>
      <c r="AJ1726" s="4"/>
    </row>
    <row r="1727" spans="1:36" s="2" customFormat="1">
      <c r="A1727" s="1"/>
      <c r="B1727" s="1"/>
      <c r="E1727" s="3"/>
      <c r="J1727" s="4"/>
      <c r="AJ1727" s="4"/>
    </row>
    <row r="1728" spans="1:36" s="2" customFormat="1">
      <c r="A1728" s="1"/>
      <c r="B1728" s="1"/>
      <c r="E1728" s="3"/>
      <c r="J1728" s="4"/>
      <c r="AJ1728" s="4"/>
    </row>
    <row r="1729" spans="1:36" s="2" customFormat="1">
      <c r="A1729" s="1"/>
      <c r="B1729" s="1"/>
      <c r="E1729" s="3"/>
      <c r="J1729" s="4"/>
      <c r="AJ1729" s="4"/>
    </row>
    <row r="1730" spans="1:36" s="2" customFormat="1">
      <c r="A1730" s="1"/>
      <c r="B1730" s="1"/>
      <c r="E1730" s="3"/>
      <c r="J1730" s="4"/>
      <c r="AJ1730" s="4"/>
    </row>
    <row r="1731" spans="1:36" s="2" customFormat="1">
      <c r="A1731" s="1"/>
      <c r="B1731" s="1"/>
      <c r="E1731" s="3"/>
      <c r="J1731" s="4"/>
      <c r="AJ1731" s="4"/>
    </row>
    <row r="1732" spans="1:36" s="2" customFormat="1">
      <c r="A1732" s="1"/>
      <c r="B1732" s="1"/>
      <c r="E1732" s="3"/>
      <c r="J1732" s="4"/>
      <c r="AJ1732" s="4"/>
    </row>
    <row r="1733" spans="1:36" s="2" customFormat="1">
      <c r="A1733" s="1"/>
      <c r="B1733" s="1"/>
      <c r="E1733" s="3"/>
      <c r="J1733" s="4"/>
      <c r="AJ1733" s="4"/>
    </row>
    <row r="1734" spans="1:36" s="2" customFormat="1">
      <c r="A1734" s="1"/>
      <c r="B1734" s="1"/>
      <c r="E1734" s="3"/>
      <c r="J1734" s="4"/>
      <c r="AJ1734" s="4"/>
    </row>
    <row r="1735" spans="1:36" s="2" customFormat="1">
      <c r="A1735" s="1"/>
      <c r="B1735" s="1"/>
      <c r="E1735" s="3"/>
      <c r="J1735" s="4"/>
      <c r="AJ1735" s="4"/>
    </row>
    <row r="1736" spans="1:36" s="2" customFormat="1">
      <c r="A1736" s="1"/>
      <c r="B1736" s="1"/>
      <c r="E1736" s="3"/>
      <c r="J1736" s="4"/>
      <c r="AJ1736" s="4"/>
    </row>
    <row r="1737" spans="1:36" s="2" customFormat="1">
      <c r="A1737" s="1"/>
      <c r="B1737" s="1"/>
      <c r="E1737" s="3"/>
      <c r="J1737" s="4"/>
      <c r="AJ1737" s="4"/>
    </row>
    <row r="1738" spans="1:36" s="2" customFormat="1">
      <c r="A1738" s="1"/>
      <c r="B1738" s="1"/>
      <c r="E1738" s="3"/>
      <c r="J1738" s="4"/>
      <c r="AJ1738" s="4"/>
    </row>
    <row r="1739" spans="1:36" s="2" customFormat="1">
      <c r="A1739" s="1"/>
      <c r="B1739" s="1"/>
      <c r="E1739" s="3"/>
      <c r="J1739" s="4"/>
      <c r="AJ1739" s="4"/>
    </row>
    <row r="1740" spans="1:36" s="2" customFormat="1">
      <c r="A1740" s="1"/>
      <c r="B1740" s="1"/>
      <c r="E1740" s="3"/>
      <c r="J1740" s="4"/>
      <c r="AJ1740" s="4"/>
    </row>
    <row r="1741" spans="1:36" s="2" customFormat="1">
      <c r="A1741" s="1"/>
      <c r="B1741" s="1"/>
      <c r="E1741" s="3"/>
      <c r="J1741" s="4"/>
      <c r="AJ1741" s="4"/>
    </row>
    <row r="1742" spans="1:36" s="2" customFormat="1">
      <c r="A1742" s="1"/>
      <c r="B1742" s="1"/>
      <c r="E1742" s="3"/>
      <c r="J1742" s="4"/>
      <c r="AJ1742" s="4"/>
    </row>
    <row r="1743" spans="1:36" s="2" customFormat="1">
      <c r="A1743" s="1"/>
      <c r="B1743" s="1"/>
      <c r="E1743" s="3"/>
      <c r="J1743" s="4"/>
      <c r="AJ1743" s="4"/>
    </row>
    <row r="1744" spans="1:36" s="2" customFormat="1">
      <c r="A1744" s="1"/>
      <c r="B1744" s="1"/>
      <c r="E1744" s="3"/>
      <c r="J1744" s="4"/>
      <c r="AJ1744" s="4"/>
    </row>
    <row r="1745" spans="1:36" s="2" customFormat="1">
      <c r="A1745" s="1"/>
      <c r="B1745" s="1"/>
      <c r="E1745" s="3"/>
      <c r="J1745" s="4"/>
      <c r="AJ1745" s="4"/>
    </row>
    <row r="1746" spans="1:36" s="2" customFormat="1">
      <c r="A1746" s="1"/>
      <c r="B1746" s="1"/>
      <c r="E1746" s="3"/>
      <c r="J1746" s="4"/>
      <c r="AJ1746" s="4"/>
    </row>
    <row r="1747" spans="1:36" s="2" customFormat="1">
      <c r="A1747" s="1"/>
      <c r="B1747" s="1"/>
      <c r="E1747" s="3"/>
      <c r="J1747" s="4"/>
      <c r="AJ1747" s="4"/>
    </row>
    <row r="1748" spans="1:36" s="2" customFormat="1">
      <c r="A1748" s="1"/>
      <c r="B1748" s="1"/>
      <c r="E1748" s="3"/>
      <c r="J1748" s="4"/>
      <c r="AJ1748" s="4"/>
    </row>
    <row r="1749" spans="1:36" s="2" customFormat="1">
      <c r="A1749" s="1"/>
      <c r="B1749" s="1"/>
      <c r="E1749" s="3"/>
      <c r="J1749" s="4"/>
      <c r="AJ1749" s="4"/>
    </row>
    <row r="1750" spans="1:36" s="2" customFormat="1">
      <c r="A1750" s="1"/>
      <c r="B1750" s="1"/>
      <c r="E1750" s="3"/>
      <c r="J1750" s="4"/>
      <c r="AJ1750" s="4"/>
    </row>
    <row r="1751" spans="1:36" s="2" customFormat="1">
      <c r="A1751" s="1"/>
      <c r="B1751" s="1"/>
      <c r="E1751" s="3"/>
      <c r="J1751" s="4"/>
      <c r="AJ1751" s="4"/>
    </row>
    <row r="1752" spans="1:36" s="2" customFormat="1">
      <c r="A1752" s="1"/>
      <c r="B1752" s="1"/>
      <c r="E1752" s="3"/>
      <c r="J1752" s="4"/>
      <c r="AJ1752" s="4"/>
    </row>
    <row r="1753" spans="1:36" s="2" customFormat="1">
      <c r="A1753" s="1"/>
      <c r="B1753" s="1"/>
      <c r="E1753" s="3"/>
      <c r="J1753" s="4"/>
      <c r="AJ1753" s="4"/>
    </row>
    <row r="1754" spans="1:36" s="2" customFormat="1">
      <c r="A1754" s="1"/>
      <c r="B1754" s="1"/>
      <c r="E1754" s="3"/>
      <c r="J1754" s="4"/>
      <c r="AJ1754" s="4"/>
    </row>
    <row r="1755" spans="1:36" s="2" customFormat="1">
      <c r="A1755" s="1"/>
      <c r="B1755" s="1"/>
      <c r="E1755" s="3"/>
      <c r="J1755" s="4"/>
      <c r="AJ1755" s="4"/>
    </row>
    <row r="1756" spans="1:36" s="2" customFormat="1">
      <c r="A1756" s="1"/>
      <c r="B1756" s="1"/>
      <c r="E1756" s="3"/>
      <c r="J1756" s="4"/>
      <c r="AJ1756" s="4"/>
    </row>
    <row r="1757" spans="1:36" s="2" customFormat="1">
      <c r="A1757" s="1"/>
      <c r="B1757" s="1"/>
      <c r="E1757" s="3"/>
      <c r="J1757" s="4"/>
      <c r="AJ1757" s="4"/>
    </row>
    <row r="1758" spans="1:36" s="2" customFormat="1">
      <c r="A1758" s="1"/>
      <c r="B1758" s="1"/>
      <c r="E1758" s="3"/>
      <c r="J1758" s="4"/>
      <c r="AJ1758" s="4"/>
    </row>
    <row r="1759" spans="1:36" s="2" customFormat="1">
      <c r="A1759" s="1"/>
      <c r="B1759" s="1"/>
      <c r="E1759" s="3"/>
      <c r="J1759" s="4"/>
      <c r="AJ1759" s="4"/>
    </row>
    <row r="1760" spans="1:36" s="2" customFormat="1">
      <c r="A1760" s="1"/>
      <c r="B1760" s="1"/>
      <c r="E1760" s="3"/>
      <c r="J1760" s="4"/>
      <c r="AJ1760" s="4"/>
    </row>
    <row r="1761" spans="1:36" s="2" customFormat="1">
      <c r="A1761" s="1"/>
      <c r="B1761" s="1"/>
      <c r="E1761" s="3"/>
      <c r="J1761" s="4"/>
      <c r="AJ1761" s="4"/>
    </row>
    <row r="1762" spans="1:36" s="2" customFormat="1">
      <c r="A1762" s="1"/>
      <c r="B1762" s="1"/>
      <c r="E1762" s="3"/>
      <c r="J1762" s="4"/>
      <c r="AJ1762" s="4"/>
    </row>
    <row r="1763" spans="1:36" s="2" customFormat="1">
      <c r="A1763" s="1"/>
      <c r="B1763" s="1"/>
      <c r="E1763" s="3"/>
      <c r="J1763" s="4"/>
      <c r="AJ1763" s="4"/>
    </row>
    <row r="1764" spans="1:36" s="2" customFormat="1">
      <c r="A1764" s="1"/>
      <c r="B1764" s="1"/>
      <c r="E1764" s="3"/>
      <c r="J1764" s="4"/>
      <c r="AJ1764" s="4"/>
    </row>
    <row r="1765" spans="1:36" s="2" customFormat="1">
      <c r="A1765" s="1"/>
      <c r="B1765" s="1"/>
      <c r="E1765" s="3"/>
      <c r="J1765" s="4"/>
      <c r="AJ1765" s="4"/>
    </row>
    <row r="1766" spans="1:36" s="2" customFormat="1">
      <c r="A1766" s="1"/>
      <c r="B1766" s="1"/>
      <c r="E1766" s="3"/>
      <c r="J1766" s="4"/>
      <c r="AJ1766" s="4"/>
    </row>
    <row r="1767" spans="1:36" s="2" customFormat="1">
      <c r="A1767" s="1"/>
      <c r="B1767" s="1"/>
      <c r="E1767" s="3"/>
      <c r="J1767" s="4"/>
      <c r="AJ1767" s="4"/>
    </row>
    <row r="1768" spans="1:36" s="2" customFormat="1">
      <c r="A1768" s="1"/>
      <c r="B1768" s="1"/>
      <c r="E1768" s="3"/>
      <c r="J1768" s="4"/>
      <c r="AJ1768" s="4"/>
    </row>
    <row r="1769" spans="1:36" s="2" customFormat="1">
      <c r="A1769" s="1"/>
      <c r="B1769" s="1"/>
      <c r="E1769" s="3"/>
      <c r="J1769" s="4"/>
      <c r="AJ1769" s="4"/>
    </row>
    <row r="1770" spans="1:36" s="2" customFormat="1">
      <c r="A1770" s="1"/>
      <c r="B1770" s="1"/>
      <c r="E1770" s="3"/>
      <c r="J1770" s="4"/>
      <c r="AJ1770" s="4"/>
    </row>
    <row r="1771" spans="1:36" s="2" customFormat="1">
      <c r="A1771" s="1"/>
      <c r="B1771" s="1"/>
      <c r="E1771" s="3"/>
      <c r="J1771" s="4"/>
      <c r="AJ1771" s="4"/>
    </row>
    <row r="1772" spans="1:36" s="2" customFormat="1">
      <c r="A1772" s="1"/>
      <c r="B1772" s="1"/>
      <c r="E1772" s="3"/>
      <c r="J1772" s="4"/>
      <c r="AJ1772" s="4"/>
    </row>
    <row r="1773" spans="1:36" s="2" customFormat="1">
      <c r="A1773" s="1"/>
      <c r="B1773" s="1"/>
      <c r="E1773" s="3"/>
      <c r="J1773" s="4"/>
      <c r="AJ1773" s="4"/>
    </row>
    <row r="1774" spans="1:36" s="2" customFormat="1">
      <c r="A1774" s="1"/>
      <c r="B1774" s="1"/>
      <c r="E1774" s="3"/>
      <c r="J1774" s="4"/>
      <c r="AJ1774" s="4"/>
    </row>
    <row r="1775" spans="1:36" s="2" customFormat="1">
      <c r="A1775" s="1"/>
      <c r="B1775" s="1"/>
      <c r="E1775" s="3"/>
      <c r="J1775" s="4"/>
      <c r="AJ1775" s="4"/>
    </row>
    <row r="1776" spans="1:36" s="2" customFormat="1">
      <c r="A1776" s="1"/>
      <c r="B1776" s="1"/>
      <c r="E1776" s="3"/>
      <c r="J1776" s="4"/>
      <c r="AJ1776" s="4"/>
    </row>
    <row r="1777" spans="1:36" s="2" customFormat="1">
      <c r="A1777" s="1"/>
      <c r="B1777" s="1"/>
      <c r="E1777" s="3"/>
      <c r="J1777" s="4"/>
      <c r="AJ1777" s="4"/>
    </row>
    <row r="1778" spans="1:36" s="2" customFormat="1">
      <c r="A1778" s="1"/>
      <c r="B1778" s="1"/>
      <c r="E1778" s="3"/>
      <c r="J1778" s="4"/>
      <c r="AJ1778" s="4"/>
    </row>
    <row r="1779" spans="1:36" s="2" customFormat="1">
      <c r="A1779" s="1"/>
      <c r="B1779" s="1"/>
      <c r="E1779" s="3"/>
      <c r="J1779" s="4"/>
      <c r="AJ1779" s="4"/>
    </row>
    <row r="1780" spans="1:36" s="2" customFormat="1">
      <c r="A1780" s="1"/>
      <c r="B1780" s="1"/>
      <c r="E1780" s="3"/>
      <c r="J1780" s="4"/>
      <c r="AJ1780" s="4"/>
    </row>
    <row r="1781" spans="1:36" s="2" customFormat="1">
      <c r="A1781" s="1"/>
      <c r="B1781" s="1"/>
      <c r="E1781" s="3"/>
      <c r="J1781" s="4"/>
      <c r="AJ1781" s="4"/>
    </row>
    <row r="1782" spans="1:36" s="2" customFormat="1">
      <c r="A1782" s="1"/>
      <c r="B1782" s="1"/>
      <c r="E1782" s="3"/>
      <c r="J1782" s="4"/>
      <c r="AJ1782" s="4"/>
    </row>
    <row r="1783" spans="1:36" s="2" customFormat="1">
      <c r="A1783" s="1"/>
      <c r="B1783" s="1"/>
      <c r="E1783" s="3"/>
      <c r="J1783" s="4"/>
      <c r="AJ1783" s="4"/>
    </row>
    <row r="1784" spans="1:36" s="2" customFormat="1">
      <c r="A1784" s="1"/>
      <c r="B1784" s="1"/>
      <c r="E1784" s="3"/>
      <c r="J1784" s="4"/>
      <c r="AJ1784" s="4"/>
    </row>
    <row r="1785" spans="1:36" s="2" customFormat="1">
      <c r="A1785" s="1"/>
      <c r="B1785" s="1"/>
      <c r="E1785" s="3"/>
      <c r="J1785" s="4"/>
      <c r="AJ1785" s="4"/>
    </row>
    <row r="1786" spans="1:36" s="2" customFormat="1">
      <c r="A1786" s="1"/>
      <c r="B1786" s="1"/>
      <c r="E1786" s="3"/>
      <c r="J1786" s="4"/>
      <c r="AJ1786" s="4"/>
    </row>
    <row r="1787" spans="1:36" s="2" customFormat="1">
      <c r="A1787" s="1"/>
      <c r="B1787" s="1"/>
      <c r="E1787" s="3"/>
      <c r="J1787" s="4"/>
      <c r="AJ1787" s="4"/>
    </row>
    <row r="1788" spans="1:36" s="2" customFormat="1">
      <c r="A1788" s="1"/>
      <c r="B1788" s="1"/>
      <c r="E1788" s="3"/>
      <c r="J1788" s="4"/>
      <c r="AJ1788" s="4"/>
    </row>
    <row r="1789" spans="1:36" s="2" customFormat="1">
      <c r="A1789" s="1"/>
      <c r="B1789" s="1"/>
      <c r="E1789" s="3"/>
      <c r="J1789" s="4"/>
      <c r="AJ1789" s="4"/>
    </row>
    <row r="1790" spans="1:36" s="2" customFormat="1">
      <c r="A1790" s="1"/>
      <c r="B1790" s="1"/>
      <c r="E1790" s="3"/>
      <c r="J1790" s="4"/>
      <c r="AJ1790" s="4"/>
    </row>
    <row r="1791" spans="1:36" s="2" customFormat="1">
      <c r="A1791" s="1"/>
      <c r="B1791" s="1"/>
      <c r="E1791" s="3"/>
      <c r="J1791" s="4"/>
      <c r="AJ1791" s="4"/>
    </row>
    <row r="1792" spans="1:36" s="2" customFormat="1">
      <c r="A1792" s="1"/>
      <c r="B1792" s="1"/>
      <c r="E1792" s="3"/>
      <c r="J1792" s="4"/>
      <c r="AJ1792" s="4"/>
    </row>
    <row r="1793" spans="1:36" s="2" customFormat="1">
      <c r="A1793" s="1"/>
      <c r="B1793" s="1"/>
      <c r="E1793" s="3"/>
      <c r="J1793" s="4"/>
      <c r="AJ1793" s="4"/>
    </row>
    <row r="1794" spans="1:36" s="2" customFormat="1">
      <c r="A1794" s="1"/>
      <c r="B1794" s="1"/>
      <c r="E1794" s="3"/>
      <c r="J1794" s="4"/>
      <c r="AJ1794" s="4"/>
    </row>
    <row r="1795" spans="1:36" s="2" customFormat="1">
      <c r="A1795" s="1"/>
      <c r="B1795" s="1"/>
      <c r="E1795" s="3"/>
      <c r="J1795" s="4"/>
      <c r="AJ1795" s="4"/>
    </row>
    <row r="1796" spans="1:36" s="2" customFormat="1">
      <c r="A1796" s="1"/>
      <c r="B1796" s="1"/>
      <c r="E1796" s="3"/>
      <c r="J1796" s="4"/>
      <c r="AJ1796" s="4"/>
    </row>
    <row r="1797" spans="1:36" s="2" customFormat="1">
      <c r="A1797" s="1"/>
      <c r="B1797" s="1"/>
      <c r="E1797" s="3"/>
      <c r="J1797" s="4"/>
      <c r="AJ1797" s="4"/>
    </row>
    <row r="1798" spans="1:36" s="2" customFormat="1">
      <c r="A1798" s="1"/>
      <c r="B1798" s="1"/>
      <c r="E1798" s="3"/>
      <c r="J1798" s="4"/>
      <c r="AJ1798" s="4"/>
    </row>
    <row r="1799" spans="1:36" s="2" customFormat="1">
      <c r="A1799" s="1"/>
      <c r="B1799" s="1"/>
      <c r="E1799" s="3"/>
      <c r="J1799" s="4"/>
      <c r="AJ1799" s="4"/>
    </row>
    <row r="1800" spans="1:36" s="2" customFormat="1">
      <c r="A1800" s="1"/>
      <c r="B1800" s="1"/>
      <c r="E1800" s="3"/>
      <c r="J1800" s="4"/>
      <c r="AJ1800" s="4"/>
    </row>
    <row r="1801" spans="1:36" s="2" customFormat="1">
      <c r="A1801" s="1"/>
      <c r="B1801" s="1"/>
      <c r="E1801" s="3"/>
      <c r="J1801" s="4"/>
      <c r="AJ1801" s="4"/>
    </row>
    <row r="1802" spans="1:36" s="2" customFormat="1">
      <c r="A1802" s="1"/>
      <c r="B1802" s="1"/>
      <c r="E1802" s="3"/>
      <c r="J1802" s="4"/>
      <c r="AJ1802" s="4"/>
    </row>
    <row r="1803" spans="1:36" s="2" customFormat="1">
      <c r="A1803" s="1"/>
      <c r="B1803" s="1"/>
      <c r="E1803" s="3"/>
      <c r="J1803" s="4"/>
      <c r="AJ1803" s="4"/>
    </row>
    <row r="1804" spans="1:36" s="2" customFormat="1">
      <c r="A1804" s="1"/>
      <c r="B1804" s="1"/>
      <c r="E1804" s="3"/>
      <c r="J1804" s="4"/>
      <c r="AJ1804" s="4"/>
    </row>
    <row r="1805" spans="1:36" s="2" customFormat="1">
      <c r="A1805" s="1"/>
      <c r="B1805" s="1"/>
      <c r="E1805" s="3"/>
      <c r="J1805" s="4"/>
      <c r="AJ1805" s="4"/>
    </row>
    <row r="1806" spans="1:36" s="2" customFormat="1">
      <c r="A1806" s="1"/>
      <c r="B1806" s="1"/>
      <c r="E1806" s="3"/>
      <c r="J1806" s="4"/>
      <c r="AJ1806" s="4"/>
    </row>
    <row r="1807" spans="1:36" s="2" customFormat="1">
      <c r="A1807" s="1"/>
      <c r="B1807" s="1"/>
      <c r="E1807" s="3"/>
      <c r="J1807" s="4"/>
      <c r="AJ1807" s="4"/>
    </row>
    <row r="1808" spans="1:36" s="2" customFormat="1">
      <c r="A1808" s="1"/>
      <c r="B1808" s="1"/>
      <c r="E1808" s="3"/>
      <c r="J1808" s="4"/>
      <c r="AJ1808" s="4"/>
    </row>
    <row r="1809" spans="1:36" s="2" customFormat="1">
      <c r="A1809" s="1"/>
      <c r="B1809" s="1"/>
      <c r="E1809" s="3"/>
      <c r="J1809" s="4"/>
      <c r="AJ1809" s="4"/>
    </row>
    <row r="1810" spans="1:36" s="2" customFormat="1">
      <c r="A1810" s="1"/>
      <c r="B1810" s="1"/>
      <c r="E1810" s="3"/>
      <c r="J1810" s="4"/>
      <c r="AJ1810" s="4"/>
    </row>
    <row r="1811" spans="1:36" s="2" customFormat="1">
      <c r="A1811" s="1"/>
      <c r="B1811" s="1"/>
      <c r="E1811" s="3"/>
      <c r="J1811" s="4"/>
      <c r="AJ1811" s="4"/>
    </row>
    <row r="1812" spans="1:36" s="2" customFormat="1">
      <c r="A1812" s="1"/>
      <c r="B1812" s="1"/>
      <c r="E1812" s="3"/>
      <c r="J1812" s="4"/>
      <c r="AJ1812" s="4"/>
    </row>
    <row r="1813" spans="1:36" s="2" customFormat="1">
      <c r="A1813" s="1"/>
      <c r="B1813" s="1"/>
      <c r="E1813" s="3"/>
      <c r="J1813" s="4"/>
      <c r="AJ1813" s="4"/>
    </row>
    <row r="1814" spans="1:36" s="2" customFormat="1">
      <c r="A1814" s="1"/>
      <c r="B1814" s="1"/>
      <c r="E1814" s="3"/>
      <c r="J1814" s="4"/>
      <c r="AJ1814" s="4"/>
    </row>
    <row r="1815" spans="1:36" s="2" customFormat="1">
      <c r="A1815" s="1"/>
      <c r="B1815" s="1"/>
      <c r="E1815" s="3"/>
      <c r="J1815" s="4"/>
      <c r="AJ1815" s="4"/>
    </row>
    <row r="1816" spans="1:36" s="2" customFormat="1">
      <c r="A1816" s="1"/>
      <c r="B1816" s="1"/>
      <c r="E1816" s="3"/>
      <c r="J1816" s="4"/>
      <c r="AJ1816" s="4"/>
    </row>
    <row r="1817" spans="1:36" s="2" customFormat="1">
      <c r="A1817" s="1"/>
      <c r="B1817" s="1"/>
      <c r="E1817" s="3"/>
      <c r="J1817" s="4"/>
      <c r="AJ1817" s="4"/>
    </row>
    <row r="1818" spans="1:36" s="2" customFormat="1">
      <c r="A1818" s="1"/>
      <c r="B1818" s="1"/>
      <c r="E1818" s="3"/>
      <c r="J1818" s="4"/>
      <c r="AJ1818" s="4"/>
    </row>
    <row r="1819" spans="1:36" s="2" customFormat="1">
      <c r="A1819" s="1"/>
      <c r="B1819" s="1"/>
      <c r="E1819" s="3"/>
      <c r="J1819" s="4"/>
      <c r="AJ1819" s="4"/>
    </row>
    <row r="1820" spans="1:36" s="2" customFormat="1">
      <c r="A1820" s="1"/>
      <c r="B1820" s="1"/>
      <c r="E1820" s="3"/>
      <c r="J1820" s="4"/>
      <c r="AJ1820" s="4"/>
    </row>
    <row r="1821" spans="1:36" s="2" customFormat="1">
      <c r="A1821" s="1"/>
      <c r="B1821" s="1"/>
      <c r="E1821" s="3"/>
      <c r="J1821" s="4"/>
      <c r="AJ1821" s="4"/>
    </row>
    <row r="1822" spans="1:36" s="2" customFormat="1">
      <c r="A1822" s="1"/>
      <c r="B1822" s="1"/>
      <c r="E1822" s="3"/>
      <c r="J1822" s="4"/>
      <c r="AJ1822" s="4"/>
    </row>
    <row r="1823" spans="1:36" s="2" customFormat="1">
      <c r="A1823" s="1"/>
      <c r="B1823" s="1"/>
      <c r="E1823" s="3"/>
      <c r="J1823" s="4"/>
      <c r="AJ1823" s="4"/>
    </row>
    <row r="1824" spans="1:36" s="2" customFormat="1">
      <c r="A1824" s="1"/>
      <c r="B1824" s="1"/>
      <c r="E1824" s="3"/>
      <c r="J1824" s="4"/>
      <c r="AJ1824" s="4"/>
    </row>
    <row r="1825" spans="1:36" s="2" customFormat="1">
      <c r="A1825" s="1"/>
      <c r="B1825" s="1"/>
      <c r="E1825" s="3"/>
      <c r="J1825" s="4"/>
      <c r="AJ1825" s="4"/>
    </row>
    <row r="1826" spans="1:36" s="2" customFormat="1">
      <c r="A1826" s="1"/>
      <c r="B1826" s="1"/>
      <c r="E1826" s="3"/>
      <c r="J1826" s="4"/>
      <c r="AJ1826" s="4"/>
    </row>
    <row r="1827" spans="1:36" s="2" customFormat="1">
      <c r="A1827" s="1"/>
      <c r="B1827" s="1"/>
      <c r="E1827" s="3"/>
      <c r="J1827" s="4"/>
      <c r="AJ1827" s="4"/>
    </row>
    <row r="1828" spans="1:36" s="2" customFormat="1">
      <c r="A1828" s="1"/>
      <c r="B1828" s="1"/>
      <c r="E1828" s="3"/>
      <c r="J1828" s="4"/>
      <c r="AJ1828" s="4"/>
    </row>
    <row r="1829" spans="1:36" s="2" customFormat="1">
      <c r="A1829" s="1"/>
      <c r="B1829" s="1"/>
      <c r="E1829" s="3"/>
      <c r="J1829" s="4"/>
      <c r="AJ1829" s="4"/>
    </row>
    <row r="1830" spans="1:36" s="2" customFormat="1">
      <c r="A1830" s="1"/>
      <c r="B1830" s="1"/>
      <c r="E1830" s="3"/>
      <c r="J1830" s="4"/>
      <c r="AJ1830" s="4"/>
    </row>
    <row r="1831" spans="1:36" s="2" customFormat="1">
      <c r="A1831" s="1"/>
      <c r="B1831" s="1"/>
      <c r="E1831" s="3"/>
      <c r="J1831" s="4"/>
      <c r="AJ1831" s="4"/>
    </row>
    <row r="1832" spans="1:36" s="2" customFormat="1">
      <c r="A1832" s="1"/>
      <c r="B1832" s="1"/>
      <c r="E1832" s="3"/>
      <c r="J1832" s="4"/>
      <c r="AJ1832" s="4"/>
    </row>
    <row r="1833" spans="1:36" s="2" customFormat="1">
      <c r="A1833" s="1"/>
      <c r="B1833" s="1"/>
      <c r="E1833" s="3"/>
      <c r="J1833" s="4"/>
      <c r="AJ1833" s="4"/>
    </row>
    <row r="1834" spans="1:36" s="2" customFormat="1">
      <c r="A1834" s="1"/>
      <c r="B1834" s="1"/>
      <c r="E1834" s="3"/>
      <c r="J1834" s="4"/>
      <c r="AJ1834" s="4"/>
    </row>
    <row r="1835" spans="1:36" s="2" customFormat="1">
      <c r="A1835" s="1"/>
      <c r="B1835" s="1"/>
      <c r="E1835" s="3"/>
      <c r="J1835" s="4"/>
      <c r="AJ1835" s="4"/>
    </row>
    <row r="1836" spans="1:36" s="2" customFormat="1">
      <c r="A1836" s="1"/>
      <c r="B1836" s="1"/>
      <c r="E1836" s="3"/>
      <c r="J1836" s="4"/>
      <c r="AJ1836" s="4"/>
    </row>
    <row r="1837" spans="1:36" s="2" customFormat="1">
      <c r="A1837" s="1"/>
      <c r="B1837" s="1"/>
      <c r="E1837" s="3"/>
      <c r="J1837" s="4"/>
      <c r="AJ1837" s="4"/>
    </row>
    <row r="1838" spans="1:36" s="2" customFormat="1">
      <c r="A1838" s="1"/>
      <c r="B1838" s="1"/>
      <c r="E1838" s="3"/>
      <c r="J1838" s="4"/>
      <c r="AJ1838" s="4"/>
    </row>
    <row r="1839" spans="1:36" s="2" customFormat="1">
      <c r="A1839" s="1"/>
      <c r="B1839" s="1"/>
      <c r="E1839" s="3"/>
      <c r="J1839" s="4"/>
      <c r="AJ1839" s="4"/>
    </row>
    <row r="1840" spans="1:36" s="2" customFormat="1">
      <c r="A1840" s="1"/>
      <c r="B1840" s="1"/>
      <c r="E1840" s="3"/>
      <c r="J1840" s="4"/>
      <c r="AJ1840" s="4"/>
    </row>
    <row r="1841" spans="1:36" s="2" customFormat="1">
      <c r="A1841" s="1"/>
      <c r="B1841" s="1"/>
      <c r="E1841" s="3"/>
      <c r="J1841" s="4"/>
      <c r="AJ1841" s="4"/>
    </row>
    <row r="1842" spans="1:36" s="2" customFormat="1">
      <c r="A1842" s="1"/>
      <c r="B1842" s="1"/>
      <c r="E1842" s="3"/>
      <c r="J1842" s="4"/>
      <c r="AJ1842" s="4"/>
    </row>
    <row r="1843" spans="1:36" s="2" customFormat="1">
      <c r="A1843" s="1"/>
      <c r="B1843" s="1"/>
      <c r="E1843" s="3"/>
      <c r="J1843" s="4"/>
      <c r="AJ1843" s="4"/>
    </row>
    <row r="1844" spans="1:36" s="2" customFormat="1">
      <c r="A1844" s="1"/>
      <c r="B1844" s="1"/>
      <c r="E1844" s="3"/>
      <c r="J1844" s="4"/>
      <c r="AJ1844" s="4"/>
    </row>
    <row r="1845" spans="1:36" s="2" customFormat="1">
      <c r="A1845" s="1"/>
      <c r="B1845" s="1"/>
      <c r="E1845" s="3"/>
      <c r="J1845" s="4"/>
      <c r="AJ1845" s="4"/>
    </row>
    <row r="1846" spans="1:36" s="2" customFormat="1">
      <c r="A1846" s="1"/>
      <c r="B1846" s="1"/>
      <c r="E1846" s="3"/>
      <c r="J1846" s="4"/>
      <c r="AJ1846" s="4"/>
    </row>
    <row r="1847" spans="1:36" s="2" customFormat="1">
      <c r="A1847" s="1"/>
      <c r="B1847" s="1"/>
      <c r="E1847" s="3"/>
      <c r="J1847" s="4"/>
      <c r="AJ1847" s="4"/>
    </row>
    <row r="1848" spans="1:36" s="2" customFormat="1">
      <c r="A1848" s="1"/>
      <c r="B1848" s="1"/>
      <c r="E1848" s="3"/>
      <c r="J1848" s="4"/>
      <c r="AJ1848" s="4"/>
    </row>
    <row r="1849" spans="1:36" s="2" customFormat="1">
      <c r="A1849" s="1"/>
      <c r="B1849" s="1"/>
      <c r="E1849" s="3"/>
      <c r="J1849" s="4"/>
      <c r="AJ1849" s="4"/>
    </row>
    <row r="1850" spans="1:36" s="2" customFormat="1">
      <c r="A1850" s="1"/>
      <c r="B1850" s="1"/>
      <c r="E1850" s="3"/>
      <c r="J1850" s="4"/>
      <c r="AJ1850" s="4"/>
    </row>
    <row r="1851" spans="1:36" s="2" customFormat="1">
      <c r="A1851" s="1"/>
      <c r="B1851" s="1"/>
      <c r="E1851" s="3"/>
      <c r="J1851" s="4"/>
      <c r="AJ1851" s="4"/>
    </row>
    <row r="1852" spans="1:36" s="2" customFormat="1">
      <c r="A1852" s="1"/>
      <c r="B1852" s="1"/>
      <c r="E1852" s="3"/>
      <c r="J1852" s="4"/>
      <c r="AJ1852" s="4"/>
    </row>
    <row r="1853" spans="1:36" s="2" customFormat="1">
      <c r="A1853" s="1"/>
      <c r="B1853" s="1"/>
      <c r="E1853" s="3"/>
      <c r="J1853" s="4"/>
      <c r="AJ1853" s="4"/>
    </row>
    <row r="1854" spans="1:36" s="2" customFormat="1">
      <c r="A1854" s="1"/>
      <c r="B1854" s="1"/>
      <c r="E1854" s="3"/>
      <c r="J1854" s="4"/>
      <c r="AJ1854" s="4"/>
    </row>
    <row r="1855" spans="1:36" s="2" customFormat="1">
      <c r="A1855" s="1"/>
      <c r="B1855" s="1"/>
      <c r="E1855" s="3"/>
      <c r="J1855" s="4"/>
      <c r="AJ1855" s="4"/>
    </row>
    <row r="1856" spans="1:36" s="2" customFormat="1">
      <c r="A1856" s="1"/>
      <c r="B1856" s="1"/>
      <c r="E1856" s="3"/>
      <c r="J1856" s="4"/>
      <c r="AJ1856" s="4"/>
    </row>
    <row r="1857" spans="1:36" s="2" customFormat="1">
      <c r="A1857" s="1"/>
      <c r="B1857" s="1"/>
      <c r="E1857" s="3"/>
      <c r="J1857" s="4"/>
      <c r="AJ1857" s="4"/>
    </row>
    <row r="1858" spans="1:36" s="2" customFormat="1">
      <c r="A1858" s="1"/>
      <c r="B1858" s="1"/>
      <c r="E1858" s="3"/>
      <c r="J1858" s="4"/>
      <c r="AJ1858" s="4"/>
    </row>
    <row r="1859" spans="1:36" s="2" customFormat="1">
      <c r="A1859" s="1"/>
      <c r="B1859" s="1"/>
      <c r="E1859" s="3"/>
      <c r="J1859" s="4"/>
      <c r="AJ1859" s="4"/>
    </row>
    <row r="1860" spans="1:36" s="2" customFormat="1">
      <c r="A1860" s="1"/>
      <c r="B1860" s="1"/>
      <c r="E1860" s="3"/>
      <c r="J1860" s="4"/>
      <c r="AJ1860" s="4"/>
    </row>
    <row r="1861" spans="1:36" s="2" customFormat="1">
      <c r="A1861" s="1"/>
      <c r="B1861" s="1"/>
      <c r="E1861" s="3"/>
      <c r="J1861" s="4"/>
      <c r="AJ1861" s="4"/>
    </row>
    <row r="1862" spans="1:36" s="2" customFormat="1">
      <c r="A1862" s="1"/>
      <c r="B1862" s="1"/>
      <c r="E1862" s="3"/>
      <c r="J1862" s="4"/>
      <c r="AJ1862" s="4"/>
    </row>
    <row r="1863" spans="1:36" s="2" customFormat="1">
      <c r="A1863" s="1"/>
      <c r="B1863" s="1"/>
      <c r="E1863" s="3"/>
      <c r="J1863" s="4"/>
      <c r="AJ1863" s="4"/>
    </row>
    <row r="1864" spans="1:36" s="2" customFormat="1">
      <c r="A1864" s="1"/>
      <c r="B1864" s="1"/>
      <c r="E1864" s="3"/>
      <c r="J1864" s="4"/>
      <c r="AJ1864" s="4"/>
    </row>
    <row r="1865" spans="1:36" s="2" customFormat="1">
      <c r="A1865" s="1"/>
      <c r="B1865" s="1"/>
      <c r="E1865" s="3"/>
      <c r="J1865" s="4"/>
      <c r="AJ1865" s="4"/>
    </row>
    <row r="1866" spans="1:36" s="2" customFormat="1">
      <c r="A1866" s="1"/>
      <c r="B1866" s="1"/>
      <c r="E1866" s="3"/>
      <c r="J1866" s="4"/>
      <c r="AJ1866" s="4"/>
    </row>
    <row r="1867" spans="1:36" s="2" customFormat="1">
      <c r="A1867" s="1"/>
      <c r="B1867" s="1"/>
      <c r="E1867" s="3"/>
      <c r="J1867" s="4"/>
      <c r="AJ1867" s="4"/>
    </row>
    <row r="1868" spans="1:36" s="2" customFormat="1">
      <c r="A1868" s="1"/>
      <c r="B1868" s="1"/>
      <c r="E1868" s="3"/>
      <c r="J1868" s="4"/>
      <c r="AJ1868" s="4"/>
    </row>
    <row r="1869" spans="1:36" s="2" customFormat="1">
      <c r="A1869" s="1"/>
      <c r="B1869" s="1"/>
      <c r="E1869" s="3"/>
      <c r="J1869" s="4"/>
      <c r="AJ1869" s="4"/>
    </row>
    <row r="1870" spans="1:36" s="2" customFormat="1">
      <c r="A1870" s="1"/>
      <c r="B1870" s="1"/>
      <c r="E1870" s="3"/>
      <c r="J1870" s="4"/>
      <c r="AJ1870" s="4"/>
    </row>
    <row r="1871" spans="1:36" s="2" customFormat="1">
      <c r="A1871" s="1"/>
      <c r="B1871" s="1"/>
      <c r="E1871" s="3"/>
      <c r="J1871" s="4"/>
      <c r="AJ1871" s="4"/>
    </row>
    <row r="1872" spans="1:36" s="2" customFormat="1">
      <c r="A1872" s="1"/>
      <c r="B1872" s="1"/>
      <c r="E1872" s="3"/>
      <c r="J1872" s="4"/>
      <c r="AJ1872" s="4"/>
    </row>
    <row r="1873" spans="66:67">
      <c r="BN1873" s="2"/>
      <c r="BO1873" s="2"/>
    </row>
    <row r="1874" spans="66:67">
      <c r="BN1874" s="2"/>
      <c r="BO1874" s="2"/>
    </row>
    <row r="1875" spans="66:67">
      <c r="BN1875" s="2"/>
      <c r="BO1875" s="2"/>
    </row>
    <row r="1876" spans="66:67">
      <c r="BN1876" s="2"/>
      <c r="BO1876" s="2"/>
    </row>
    <row r="1877" spans="66:67">
      <c r="BN1877" s="2"/>
      <c r="BO1877" s="2"/>
    </row>
    <row r="1878" spans="66:67">
      <c r="BN1878" s="2"/>
      <c r="BO1878" s="2"/>
    </row>
    <row r="1879" spans="66:67">
      <c r="BN1879" s="2"/>
      <c r="BO1879" s="2"/>
    </row>
  </sheetData>
  <autoFilter ref="A5:BL1655" xr:uid="{00000000-0009-0000-0000-000000000000}"/>
  <mergeCells count="57">
    <mergeCell ref="BH3:BH4"/>
    <mergeCell ref="BI3:BI4"/>
    <mergeCell ref="BJ3:BJ4"/>
    <mergeCell ref="BK3:BK4"/>
    <mergeCell ref="BL3:BL4"/>
    <mergeCell ref="BA3:BA4"/>
    <mergeCell ref="BB3:BB4"/>
    <mergeCell ref="BC3:BC4"/>
    <mergeCell ref="BD3:BD4"/>
    <mergeCell ref="BG3:BG4"/>
    <mergeCell ref="AV3:AV4"/>
    <mergeCell ref="AW3:AW4"/>
    <mergeCell ref="AX3:AX4"/>
    <mergeCell ref="AY3:AY4"/>
    <mergeCell ref="AZ3:AZ4"/>
    <mergeCell ref="AQ3:AQ4"/>
    <mergeCell ref="AR3:AR4"/>
    <mergeCell ref="AS3:AS4"/>
    <mergeCell ref="AT3:AT4"/>
    <mergeCell ref="AU3:AU4"/>
    <mergeCell ref="AL3:AL4"/>
    <mergeCell ref="AM3:AM4"/>
    <mergeCell ref="AN3:AN4"/>
    <mergeCell ref="AO3:AO4"/>
    <mergeCell ref="AP3:AP4"/>
    <mergeCell ref="AG3:AG4"/>
    <mergeCell ref="AH3:AH4"/>
    <mergeCell ref="AI3:AI4"/>
    <mergeCell ref="AJ3:AJ4"/>
    <mergeCell ref="AK3:AK4"/>
    <mergeCell ref="U3:U4"/>
    <mergeCell ref="V3:V4"/>
    <mergeCell ref="W3:Z3"/>
    <mergeCell ref="AA3:AC3"/>
    <mergeCell ref="AD3:AF3"/>
    <mergeCell ref="AL2:BD2"/>
    <mergeCell ref="BE2:BE4"/>
    <mergeCell ref="BG2:BI2"/>
    <mergeCell ref="BJ2:BL2"/>
    <mergeCell ref="A3:A4"/>
    <mergeCell ref="B3:B4"/>
    <mergeCell ref="C3:E3"/>
    <mergeCell ref="F3:J3"/>
    <mergeCell ref="K3:K4"/>
    <mergeCell ref="L3:L4"/>
    <mergeCell ref="M3:M4"/>
    <mergeCell ref="N3:P3"/>
    <mergeCell ref="Q3:Q4"/>
    <mergeCell ref="R3:R4"/>
    <mergeCell ref="S3:S4"/>
    <mergeCell ref="T3:T4"/>
    <mergeCell ref="A1:B1"/>
    <mergeCell ref="C1:E1"/>
    <mergeCell ref="F1:AK1"/>
    <mergeCell ref="A2:V2"/>
    <mergeCell ref="W2:AF2"/>
    <mergeCell ref="AG2:AK2"/>
  </mergeCells>
  <dataValidations count="3">
    <dataValidation type="list" allowBlank="1" showInputMessage="1" showErrorMessage="1" sqref="AH6:AH1655" xr:uid="{00000000-0002-0000-0000-000000000000}">
      <formula1>Должность</formula1>
      <formula2>0</formula2>
    </dataValidation>
    <dataValidation type="list" allowBlank="1" showInputMessage="1" showErrorMessage="1" sqref="AI6:AI1655" xr:uid="{00000000-0002-0000-0000-000001000000}">
      <formula1>Условия_привлечения</formula1>
      <formula2>0</formula2>
    </dataValidation>
    <dataValidation type="list" allowBlank="1" showInputMessage="1" showErrorMessage="1" sqref="M6:M1655" xr:uid="{00000000-0002-0000-0000-000002000000}">
      <formula1>Вид_УР</formula1>
      <formula2>0</formula2>
    </dataValidation>
  </dataValidations>
  <pageMargins left="0.7" right="0.7" top="0.75" bottom="0.75" header="0.511811023622047" footer="0.511811023622047"/>
  <pageSetup paperSize="9" fitToHeight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Списки!$A$82:$A$84</xm:f>
          </x14:formula1>
          <x14:formula2>
            <xm:f>0</xm:f>
          </x14:formula2>
          <xm:sqref>G6:G1655</xm:sqref>
        </x14:dataValidation>
        <x14:dataValidation type="list" allowBlank="1" showInputMessage="1" showErrorMessage="1" xr:uid="{00000000-0002-0000-0000-000007000000}">
          <x14:formula1>
            <xm:f>Списки!$A$29:$A$31</xm:f>
          </x14:formula1>
          <x14:formula2>
            <xm:f>0</xm:f>
          </x14:formula2>
          <xm:sqref>AK6:AK1655</xm:sqref>
        </x14:dataValidation>
        <x14:dataValidation type="list" allowBlank="1" showInputMessage="1" showErrorMessage="1" xr:uid="{00000000-0002-0000-0000-000008000000}">
          <x14:formula1>
            <xm:f>Списки!$A$34:$A$41</xm:f>
          </x14:formula1>
          <x14:formula2>
            <xm:f>0</xm:f>
          </x14:formula2>
          <xm:sqref>Q6:Q1655</xm:sqref>
        </x14:dataValidation>
        <x14:dataValidation type="list" allowBlank="1" showInputMessage="1" showErrorMessage="1" xr:uid="{00000000-0002-0000-0000-000009000000}">
          <x14:formula1>
            <xm:f>Списки!$A$76:$A$79</xm:f>
          </x14:formula1>
          <x14:formula2>
            <xm:f>0</xm:f>
          </x14:formula2>
          <xm:sqref>F6:F1655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90"/>
  <sheetViews>
    <sheetView showZeros="0" zoomScale="75" zoomScaleNormal="75" workbookViewId="0">
      <pane xSplit="12" ySplit="2" topLeftCell="M921" activePane="bottomRight" state="frozen"/>
      <selection pane="bottomRight" activeCell="A937" sqref="A937"/>
      <selection pane="bottomLeft" activeCell="A921" sqref="A921"/>
      <selection pane="topRight" activeCell="M1" sqref="M1"/>
    </sheetView>
  </sheetViews>
  <sheetFormatPr defaultColWidth="9.140625" defaultRowHeight="12.75"/>
  <cols>
    <col min="1" max="1" width="19.85546875" style="83" customWidth="1"/>
    <col min="2" max="2" width="12.7109375" style="84" customWidth="1"/>
    <col min="3" max="3" width="14.42578125" style="85" customWidth="1"/>
    <col min="4" max="4" width="10.7109375" style="85" customWidth="1"/>
    <col min="5" max="5" width="10.7109375" style="83" customWidth="1"/>
    <col min="6" max="6" width="14.7109375" style="85" customWidth="1"/>
    <col min="7" max="7" width="29.7109375" style="85" customWidth="1"/>
    <col min="8" max="8" width="51.85546875" style="85" customWidth="1"/>
    <col min="9" max="10" width="41.28515625" style="86" customWidth="1"/>
    <col min="11" max="12" width="7.7109375" style="87" hidden="1" customWidth="1"/>
    <col min="13" max="193" width="9.140625" style="84"/>
    <col min="194" max="194" width="18.140625" style="84" customWidth="1"/>
    <col min="195" max="195" width="18.28515625" style="84" customWidth="1"/>
    <col min="196" max="198" width="13" style="84" customWidth="1"/>
    <col min="199" max="200" width="18.85546875" style="84" customWidth="1"/>
    <col min="201" max="201" width="108.85546875" style="84" customWidth="1"/>
    <col min="202" max="202" width="14.42578125" style="84" customWidth="1"/>
    <col min="203" max="211" width="6.7109375" style="84" customWidth="1"/>
    <col min="212" max="218" width="9.140625" style="84"/>
    <col min="219" max="220" width="6.28515625" style="84" customWidth="1"/>
    <col min="221" max="449" width="9.140625" style="84"/>
    <col min="450" max="450" width="18.140625" style="84" customWidth="1"/>
    <col min="451" max="451" width="18.28515625" style="84" customWidth="1"/>
    <col min="452" max="454" width="13" style="84" customWidth="1"/>
    <col min="455" max="456" width="18.85546875" style="84" customWidth="1"/>
    <col min="457" max="457" width="108.85546875" style="84" customWidth="1"/>
    <col min="458" max="458" width="14.42578125" style="84" customWidth="1"/>
    <col min="459" max="467" width="6.7109375" style="84" customWidth="1"/>
    <col min="468" max="474" width="9.140625" style="84"/>
    <col min="475" max="476" width="6.28515625" style="84" customWidth="1"/>
    <col min="477" max="705" width="9.140625" style="84"/>
    <col min="706" max="706" width="18.140625" style="84" customWidth="1"/>
    <col min="707" max="707" width="18.28515625" style="84" customWidth="1"/>
    <col min="708" max="710" width="13" style="84" customWidth="1"/>
    <col min="711" max="712" width="18.85546875" style="84" customWidth="1"/>
    <col min="713" max="713" width="108.85546875" style="84" customWidth="1"/>
    <col min="714" max="714" width="14.42578125" style="84" customWidth="1"/>
    <col min="715" max="723" width="6.7109375" style="84" customWidth="1"/>
    <col min="724" max="730" width="9.140625" style="84"/>
    <col min="731" max="732" width="6.28515625" style="84" customWidth="1"/>
    <col min="733" max="961" width="9.140625" style="84"/>
    <col min="962" max="962" width="18.140625" style="84" customWidth="1"/>
    <col min="963" max="963" width="18.28515625" style="84" customWidth="1"/>
    <col min="964" max="966" width="13" style="84" customWidth="1"/>
    <col min="967" max="968" width="18.85546875" style="84" customWidth="1"/>
    <col min="969" max="969" width="108.85546875" style="84" customWidth="1"/>
    <col min="970" max="970" width="14.42578125" style="84" customWidth="1"/>
    <col min="971" max="979" width="6.7109375" style="84" customWidth="1"/>
    <col min="980" max="986" width="9.140625" style="84"/>
    <col min="987" max="988" width="6.28515625" style="84" customWidth="1"/>
    <col min="989" max="1217" width="9.140625" style="84"/>
    <col min="1218" max="1218" width="18.140625" style="84" customWidth="1"/>
    <col min="1219" max="1219" width="18.28515625" style="84" customWidth="1"/>
    <col min="1220" max="1222" width="13" style="84" customWidth="1"/>
    <col min="1223" max="1224" width="18.85546875" style="84" customWidth="1"/>
    <col min="1225" max="1225" width="108.85546875" style="84" customWidth="1"/>
    <col min="1226" max="1226" width="14.42578125" style="84" customWidth="1"/>
    <col min="1227" max="1235" width="6.7109375" style="84" customWidth="1"/>
    <col min="1236" max="1242" width="9.140625" style="84"/>
    <col min="1243" max="1244" width="6.28515625" style="84" customWidth="1"/>
    <col min="1245" max="1473" width="9.140625" style="84"/>
    <col min="1474" max="1474" width="18.140625" style="84" customWidth="1"/>
    <col min="1475" max="1475" width="18.28515625" style="84" customWidth="1"/>
    <col min="1476" max="1478" width="13" style="84" customWidth="1"/>
    <col min="1479" max="1480" width="18.85546875" style="84" customWidth="1"/>
    <col min="1481" max="1481" width="108.85546875" style="84" customWidth="1"/>
    <col min="1482" max="1482" width="14.42578125" style="84" customWidth="1"/>
    <col min="1483" max="1491" width="6.7109375" style="84" customWidth="1"/>
    <col min="1492" max="1498" width="9.140625" style="84"/>
    <col min="1499" max="1500" width="6.28515625" style="84" customWidth="1"/>
    <col min="1501" max="1729" width="9.140625" style="84"/>
    <col min="1730" max="1730" width="18.140625" style="84" customWidth="1"/>
    <col min="1731" max="1731" width="18.28515625" style="84" customWidth="1"/>
    <col min="1732" max="1734" width="13" style="84" customWidth="1"/>
    <col min="1735" max="1736" width="18.85546875" style="84" customWidth="1"/>
    <col min="1737" max="1737" width="108.85546875" style="84" customWidth="1"/>
    <col min="1738" max="1738" width="14.42578125" style="84" customWidth="1"/>
    <col min="1739" max="1747" width="6.7109375" style="84" customWidth="1"/>
    <col min="1748" max="1754" width="9.140625" style="84"/>
    <col min="1755" max="1756" width="6.28515625" style="84" customWidth="1"/>
    <col min="1757" max="1985" width="9.140625" style="84"/>
    <col min="1986" max="1986" width="18.140625" style="84" customWidth="1"/>
    <col min="1987" max="1987" width="18.28515625" style="84" customWidth="1"/>
    <col min="1988" max="1990" width="13" style="84" customWidth="1"/>
    <col min="1991" max="1992" width="18.85546875" style="84" customWidth="1"/>
    <col min="1993" max="1993" width="108.85546875" style="84" customWidth="1"/>
    <col min="1994" max="1994" width="14.42578125" style="84" customWidth="1"/>
    <col min="1995" max="2003" width="6.7109375" style="84" customWidth="1"/>
    <col min="2004" max="2010" width="9.140625" style="84"/>
    <col min="2011" max="2012" width="6.28515625" style="84" customWidth="1"/>
    <col min="2013" max="2241" width="9.140625" style="84"/>
    <col min="2242" max="2242" width="18.140625" style="84" customWidth="1"/>
    <col min="2243" max="2243" width="18.28515625" style="84" customWidth="1"/>
    <col min="2244" max="2246" width="13" style="84" customWidth="1"/>
    <col min="2247" max="2248" width="18.85546875" style="84" customWidth="1"/>
    <col min="2249" max="2249" width="108.85546875" style="84" customWidth="1"/>
    <col min="2250" max="2250" width="14.42578125" style="84" customWidth="1"/>
    <col min="2251" max="2259" width="6.7109375" style="84" customWidth="1"/>
    <col min="2260" max="2266" width="9.140625" style="84"/>
    <col min="2267" max="2268" width="6.28515625" style="84" customWidth="1"/>
    <col min="2269" max="2497" width="9.140625" style="84"/>
    <col min="2498" max="2498" width="18.140625" style="84" customWidth="1"/>
    <col min="2499" max="2499" width="18.28515625" style="84" customWidth="1"/>
    <col min="2500" max="2502" width="13" style="84" customWidth="1"/>
    <col min="2503" max="2504" width="18.85546875" style="84" customWidth="1"/>
    <col min="2505" max="2505" width="108.85546875" style="84" customWidth="1"/>
    <col min="2506" max="2506" width="14.42578125" style="84" customWidth="1"/>
    <col min="2507" max="2515" width="6.7109375" style="84" customWidth="1"/>
    <col min="2516" max="2522" width="9.140625" style="84"/>
    <col min="2523" max="2524" width="6.28515625" style="84" customWidth="1"/>
    <col min="2525" max="2753" width="9.140625" style="84"/>
    <col min="2754" max="2754" width="18.140625" style="84" customWidth="1"/>
    <col min="2755" max="2755" width="18.28515625" style="84" customWidth="1"/>
    <col min="2756" max="2758" width="13" style="84" customWidth="1"/>
    <col min="2759" max="2760" width="18.85546875" style="84" customWidth="1"/>
    <col min="2761" max="2761" width="108.85546875" style="84" customWidth="1"/>
    <col min="2762" max="2762" width="14.42578125" style="84" customWidth="1"/>
    <col min="2763" max="2771" width="6.7109375" style="84" customWidth="1"/>
    <col min="2772" max="2778" width="9.140625" style="84"/>
    <col min="2779" max="2780" width="6.28515625" style="84" customWidth="1"/>
    <col min="2781" max="3009" width="9.140625" style="84"/>
    <col min="3010" max="3010" width="18.140625" style="84" customWidth="1"/>
    <col min="3011" max="3011" width="18.28515625" style="84" customWidth="1"/>
    <col min="3012" max="3014" width="13" style="84" customWidth="1"/>
    <col min="3015" max="3016" width="18.85546875" style="84" customWidth="1"/>
    <col min="3017" max="3017" width="108.85546875" style="84" customWidth="1"/>
    <col min="3018" max="3018" width="14.42578125" style="84" customWidth="1"/>
    <col min="3019" max="3027" width="6.7109375" style="84" customWidth="1"/>
    <col min="3028" max="3034" width="9.140625" style="84"/>
    <col min="3035" max="3036" width="6.28515625" style="84" customWidth="1"/>
    <col min="3037" max="3265" width="9.140625" style="84"/>
    <col min="3266" max="3266" width="18.140625" style="84" customWidth="1"/>
    <col min="3267" max="3267" width="18.28515625" style="84" customWidth="1"/>
    <col min="3268" max="3270" width="13" style="84" customWidth="1"/>
    <col min="3271" max="3272" width="18.85546875" style="84" customWidth="1"/>
    <col min="3273" max="3273" width="108.85546875" style="84" customWidth="1"/>
    <col min="3274" max="3274" width="14.42578125" style="84" customWidth="1"/>
    <col min="3275" max="3283" width="6.7109375" style="84" customWidth="1"/>
    <col min="3284" max="3290" width="9.140625" style="84"/>
    <col min="3291" max="3292" width="6.28515625" style="84" customWidth="1"/>
    <col min="3293" max="3521" width="9.140625" style="84"/>
    <col min="3522" max="3522" width="18.140625" style="84" customWidth="1"/>
    <col min="3523" max="3523" width="18.28515625" style="84" customWidth="1"/>
    <col min="3524" max="3526" width="13" style="84" customWidth="1"/>
    <col min="3527" max="3528" width="18.85546875" style="84" customWidth="1"/>
    <col min="3529" max="3529" width="108.85546875" style="84" customWidth="1"/>
    <col min="3530" max="3530" width="14.42578125" style="84" customWidth="1"/>
    <col min="3531" max="3539" width="6.7109375" style="84" customWidth="1"/>
    <col min="3540" max="3546" width="9.140625" style="84"/>
    <col min="3547" max="3548" width="6.28515625" style="84" customWidth="1"/>
    <col min="3549" max="3777" width="9.140625" style="84"/>
    <col min="3778" max="3778" width="18.140625" style="84" customWidth="1"/>
    <col min="3779" max="3779" width="18.28515625" style="84" customWidth="1"/>
    <col min="3780" max="3782" width="13" style="84" customWidth="1"/>
    <col min="3783" max="3784" width="18.85546875" style="84" customWidth="1"/>
    <col min="3785" max="3785" width="108.85546875" style="84" customWidth="1"/>
    <col min="3786" max="3786" width="14.42578125" style="84" customWidth="1"/>
    <col min="3787" max="3795" width="6.7109375" style="84" customWidth="1"/>
    <col min="3796" max="3802" width="9.140625" style="84"/>
    <col min="3803" max="3804" width="6.28515625" style="84" customWidth="1"/>
    <col min="3805" max="4033" width="9.140625" style="84"/>
    <col min="4034" max="4034" width="18.140625" style="84" customWidth="1"/>
    <col min="4035" max="4035" width="18.28515625" style="84" customWidth="1"/>
    <col min="4036" max="4038" width="13" style="84" customWidth="1"/>
    <col min="4039" max="4040" width="18.85546875" style="84" customWidth="1"/>
    <col min="4041" max="4041" width="108.85546875" style="84" customWidth="1"/>
    <col min="4042" max="4042" width="14.42578125" style="84" customWidth="1"/>
    <col min="4043" max="4051" width="6.7109375" style="84" customWidth="1"/>
    <col min="4052" max="4058" width="9.140625" style="84"/>
    <col min="4059" max="4060" width="6.28515625" style="84" customWidth="1"/>
    <col min="4061" max="4289" width="9.140625" style="84"/>
    <col min="4290" max="4290" width="18.140625" style="84" customWidth="1"/>
    <col min="4291" max="4291" width="18.28515625" style="84" customWidth="1"/>
    <col min="4292" max="4294" width="13" style="84" customWidth="1"/>
    <col min="4295" max="4296" width="18.85546875" style="84" customWidth="1"/>
    <col min="4297" max="4297" width="108.85546875" style="84" customWidth="1"/>
    <col min="4298" max="4298" width="14.42578125" style="84" customWidth="1"/>
    <col min="4299" max="4307" width="6.7109375" style="84" customWidth="1"/>
    <col min="4308" max="4314" width="9.140625" style="84"/>
    <col min="4315" max="4316" width="6.28515625" style="84" customWidth="1"/>
    <col min="4317" max="4545" width="9.140625" style="84"/>
    <col min="4546" max="4546" width="18.140625" style="84" customWidth="1"/>
    <col min="4547" max="4547" width="18.28515625" style="84" customWidth="1"/>
    <col min="4548" max="4550" width="13" style="84" customWidth="1"/>
    <col min="4551" max="4552" width="18.85546875" style="84" customWidth="1"/>
    <col min="4553" max="4553" width="108.85546875" style="84" customWidth="1"/>
    <col min="4554" max="4554" width="14.42578125" style="84" customWidth="1"/>
    <col min="4555" max="4563" width="6.7109375" style="84" customWidth="1"/>
    <col min="4564" max="4570" width="9.140625" style="84"/>
    <col min="4571" max="4572" width="6.28515625" style="84" customWidth="1"/>
    <col min="4573" max="4801" width="9.140625" style="84"/>
    <col min="4802" max="4802" width="18.140625" style="84" customWidth="1"/>
    <col min="4803" max="4803" width="18.28515625" style="84" customWidth="1"/>
    <col min="4804" max="4806" width="13" style="84" customWidth="1"/>
    <col min="4807" max="4808" width="18.85546875" style="84" customWidth="1"/>
    <col min="4809" max="4809" width="108.85546875" style="84" customWidth="1"/>
    <col min="4810" max="4810" width="14.42578125" style="84" customWidth="1"/>
    <col min="4811" max="4819" width="6.7109375" style="84" customWidth="1"/>
    <col min="4820" max="4826" width="9.140625" style="84"/>
    <col min="4827" max="4828" width="6.28515625" style="84" customWidth="1"/>
    <col min="4829" max="5057" width="9.140625" style="84"/>
    <col min="5058" max="5058" width="18.140625" style="84" customWidth="1"/>
    <col min="5059" max="5059" width="18.28515625" style="84" customWidth="1"/>
    <col min="5060" max="5062" width="13" style="84" customWidth="1"/>
    <col min="5063" max="5064" width="18.85546875" style="84" customWidth="1"/>
    <col min="5065" max="5065" width="108.85546875" style="84" customWidth="1"/>
    <col min="5066" max="5066" width="14.42578125" style="84" customWidth="1"/>
    <col min="5067" max="5075" width="6.7109375" style="84" customWidth="1"/>
    <col min="5076" max="5082" width="9.140625" style="84"/>
    <col min="5083" max="5084" width="6.28515625" style="84" customWidth="1"/>
    <col min="5085" max="5313" width="9.140625" style="84"/>
    <col min="5314" max="5314" width="18.140625" style="84" customWidth="1"/>
    <col min="5315" max="5315" width="18.28515625" style="84" customWidth="1"/>
    <col min="5316" max="5318" width="13" style="84" customWidth="1"/>
    <col min="5319" max="5320" width="18.85546875" style="84" customWidth="1"/>
    <col min="5321" max="5321" width="108.85546875" style="84" customWidth="1"/>
    <col min="5322" max="5322" width="14.42578125" style="84" customWidth="1"/>
    <col min="5323" max="5331" width="6.7109375" style="84" customWidth="1"/>
    <col min="5332" max="5338" width="9.140625" style="84"/>
    <col min="5339" max="5340" width="6.28515625" style="84" customWidth="1"/>
    <col min="5341" max="5569" width="9.140625" style="84"/>
    <col min="5570" max="5570" width="18.140625" style="84" customWidth="1"/>
    <col min="5571" max="5571" width="18.28515625" style="84" customWidth="1"/>
    <col min="5572" max="5574" width="13" style="84" customWidth="1"/>
    <col min="5575" max="5576" width="18.85546875" style="84" customWidth="1"/>
    <col min="5577" max="5577" width="108.85546875" style="84" customWidth="1"/>
    <col min="5578" max="5578" width="14.42578125" style="84" customWidth="1"/>
    <col min="5579" max="5587" width="6.7109375" style="84" customWidth="1"/>
    <col min="5588" max="5594" width="9.140625" style="84"/>
    <col min="5595" max="5596" width="6.28515625" style="84" customWidth="1"/>
    <col min="5597" max="5825" width="9.140625" style="84"/>
    <col min="5826" max="5826" width="18.140625" style="84" customWidth="1"/>
    <col min="5827" max="5827" width="18.28515625" style="84" customWidth="1"/>
    <col min="5828" max="5830" width="13" style="84" customWidth="1"/>
    <col min="5831" max="5832" width="18.85546875" style="84" customWidth="1"/>
    <col min="5833" max="5833" width="108.85546875" style="84" customWidth="1"/>
    <col min="5834" max="5834" width="14.42578125" style="84" customWidth="1"/>
    <col min="5835" max="5843" width="6.7109375" style="84" customWidth="1"/>
    <col min="5844" max="5850" width="9.140625" style="84"/>
    <col min="5851" max="5852" width="6.28515625" style="84" customWidth="1"/>
    <col min="5853" max="6081" width="9.140625" style="84"/>
    <col min="6082" max="6082" width="18.140625" style="84" customWidth="1"/>
    <col min="6083" max="6083" width="18.28515625" style="84" customWidth="1"/>
    <col min="6084" max="6086" width="13" style="84" customWidth="1"/>
    <col min="6087" max="6088" width="18.85546875" style="84" customWidth="1"/>
    <col min="6089" max="6089" width="108.85546875" style="84" customWidth="1"/>
    <col min="6090" max="6090" width="14.42578125" style="84" customWidth="1"/>
    <col min="6091" max="6099" width="6.7109375" style="84" customWidth="1"/>
    <col min="6100" max="6106" width="9.140625" style="84"/>
    <col min="6107" max="6108" width="6.28515625" style="84" customWidth="1"/>
    <col min="6109" max="6337" width="9.140625" style="84"/>
    <col min="6338" max="6338" width="18.140625" style="84" customWidth="1"/>
    <col min="6339" max="6339" width="18.28515625" style="84" customWidth="1"/>
    <col min="6340" max="6342" width="13" style="84" customWidth="1"/>
    <col min="6343" max="6344" width="18.85546875" style="84" customWidth="1"/>
    <col min="6345" max="6345" width="108.85546875" style="84" customWidth="1"/>
    <col min="6346" max="6346" width="14.42578125" style="84" customWidth="1"/>
    <col min="6347" max="6355" width="6.7109375" style="84" customWidth="1"/>
    <col min="6356" max="6362" width="9.140625" style="84"/>
    <col min="6363" max="6364" width="6.28515625" style="84" customWidth="1"/>
    <col min="6365" max="6593" width="9.140625" style="84"/>
    <col min="6594" max="6594" width="18.140625" style="84" customWidth="1"/>
    <col min="6595" max="6595" width="18.28515625" style="84" customWidth="1"/>
    <col min="6596" max="6598" width="13" style="84" customWidth="1"/>
    <col min="6599" max="6600" width="18.85546875" style="84" customWidth="1"/>
    <col min="6601" max="6601" width="108.85546875" style="84" customWidth="1"/>
    <col min="6602" max="6602" width="14.42578125" style="84" customWidth="1"/>
    <col min="6603" max="6611" width="6.7109375" style="84" customWidth="1"/>
    <col min="6612" max="6618" width="9.140625" style="84"/>
    <col min="6619" max="6620" width="6.28515625" style="84" customWidth="1"/>
    <col min="6621" max="6849" width="9.140625" style="84"/>
    <col min="6850" max="6850" width="18.140625" style="84" customWidth="1"/>
    <col min="6851" max="6851" width="18.28515625" style="84" customWidth="1"/>
    <col min="6852" max="6854" width="13" style="84" customWidth="1"/>
    <col min="6855" max="6856" width="18.85546875" style="84" customWidth="1"/>
    <col min="6857" max="6857" width="108.85546875" style="84" customWidth="1"/>
    <col min="6858" max="6858" width="14.42578125" style="84" customWidth="1"/>
    <col min="6859" max="6867" width="6.7109375" style="84" customWidth="1"/>
    <col min="6868" max="6874" width="9.140625" style="84"/>
    <col min="6875" max="6876" width="6.28515625" style="84" customWidth="1"/>
    <col min="6877" max="7105" width="9.140625" style="84"/>
    <col min="7106" max="7106" width="18.140625" style="84" customWidth="1"/>
    <col min="7107" max="7107" width="18.28515625" style="84" customWidth="1"/>
    <col min="7108" max="7110" width="13" style="84" customWidth="1"/>
    <col min="7111" max="7112" width="18.85546875" style="84" customWidth="1"/>
    <col min="7113" max="7113" width="108.85546875" style="84" customWidth="1"/>
    <col min="7114" max="7114" width="14.42578125" style="84" customWidth="1"/>
    <col min="7115" max="7123" width="6.7109375" style="84" customWidth="1"/>
    <col min="7124" max="7130" width="9.140625" style="84"/>
    <col min="7131" max="7132" width="6.28515625" style="84" customWidth="1"/>
    <col min="7133" max="7361" width="9.140625" style="84"/>
    <col min="7362" max="7362" width="18.140625" style="84" customWidth="1"/>
    <col min="7363" max="7363" width="18.28515625" style="84" customWidth="1"/>
    <col min="7364" max="7366" width="13" style="84" customWidth="1"/>
    <col min="7367" max="7368" width="18.85546875" style="84" customWidth="1"/>
    <col min="7369" max="7369" width="108.85546875" style="84" customWidth="1"/>
    <col min="7370" max="7370" width="14.42578125" style="84" customWidth="1"/>
    <col min="7371" max="7379" width="6.7109375" style="84" customWidth="1"/>
    <col min="7380" max="7386" width="9.140625" style="84"/>
    <col min="7387" max="7388" width="6.28515625" style="84" customWidth="1"/>
    <col min="7389" max="7617" width="9.140625" style="84"/>
    <col min="7618" max="7618" width="18.140625" style="84" customWidth="1"/>
    <col min="7619" max="7619" width="18.28515625" style="84" customWidth="1"/>
    <col min="7620" max="7622" width="13" style="84" customWidth="1"/>
    <col min="7623" max="7624" width="18.85546875" style="84" customWidth="1"/>
    <col min="7625" max="7625" width="108.85546875" style="84" customWidth="1"/>
    <col min="7626" max="7626" width="14.42578125" style="84" customWidth="1"/>
    <col min="7627" max="7635" width="6.7109375" style="84" customWidth="1"/>
    <col min="7636" max="7642" width="9.140625" style="84"/>
    <col min="7643" max="7644" width="6.28515625" style="84" customWidth="1"/>
    <col min="7645" max="7873" width="9.140625" style="84"/>
    <col min="7874" max="7874" width="18.140625" style="84" customWidth="1"/>
    <col min="7875" max="7875" width="18.28515625" style="84" customWidth="1"/>
    <col min="7876" max="7878" width="13" style="84" customWidth="1"/>
    <col min="7879" max="7880" width="18.85546875" style="84" customWidth="1"/>
    <col min="7881" max="7881" width="108.85546875" style="84" customWidth="1"/>
    <col min="7882" max="7882" width="14.42578125" style="84" customWidth="1"/>
    <col min="7883" max="7891" width="6.7109375" style="84" customWidth="1"/>
    <col min="7892" max="7898" width="9.140625" style="84"/>
    <col min="7899" max="7900" width="6.28515625" style="84" customWidth="1"/>
    <col min="7901" max="8129" width="9.140625" style="84"/>
    <col min="8130" max="8130" width="18.140625" style="84" customWidth="1"/>
    <col min="8131" max="8131" width="18.28515625" style="84" customWidth="1"/>
    <col min="8132" max="8134" width="13" style="84" customWidth="1"/>
    <col min="8135" max="8136" width="18.85546875" style="84" customWidth="1"/>
    <col min="8137" max="8137" width="108.85546875" style="84" customWidth="1"/>
    <col min="8138" max="8138" width="14.42578125" style="84" customWidth="1"/>
    <col min="8139" max="8147" width="6.7109375" style="84" customWidth="1"/>
    <col min="8148" max="8154" width="9.140625" style="84"/>
    <col min="8155" max="8156" width="6.28515625" style="84" customWidth="1"/>
    <col min="8157" max="8385" width="9.140625" style="84"/>
    <col min="8386" max="8386" width="18.140625" style="84" customWidth="1"/>
    <col min="8387" max="8387" width="18.28515625" style="84" customWidth="1"/>
    <col min="8388" max="8390" width="13" style="84" customWidth="1"/>
    <col min="8391" max="8392" width="18.85546875" style="84" customWidth="1"/>
    <col min="8393" max="8393" width="108.85546875" style="84" customWidth="1"/>
    <col min="8394" max="8394" width="14.42578125" style="84" customWidth="1"/>
    <col min="8395" max="8403" width="6.7109375" style="84" customWidth="1"/>
    <col min="8404" max="8410" width="9.140625" style="84"/>
    <col min="8411" max="8412" width="6.28515625" style="84" customWidth="1"/>
    <col min="8413" max="8641" width="9.140625" style="84"/>
    <col min="8642" max="8642" width="18.140625" style="84" customWidth="1"/>
    <col min="8643" max="8643" width="18.28515625" style="84" customWidth="1"/>
    <col min="8644" max="8646" width="13" style="84" customWidth="1"/>
    <col min="8647" max="8648" width="18.85546875" style="84" customWidth="1"/>
    <col min="8649" max="8649" width="108.85546875" style="84" customWidth="1"/>
    <col min="8650" max="8650" width="14.42578125" style="84" customWidth="1"/>
    <col min="8651" max="8659" width="6.7109375" style="84" customWidth="1"/>
    <col min="8660" max="8666" width="9.140625" style="84"/>
    <col min="8667" max="8668" width="6.28515625" style="84" customWidth="1"/>
    <col min="8669" max="8897" width="9.140625" style="84"/>
    <col min="8898" max="8898" width="18.140625" style="84" customWidth="1"/>
    <col min="8899" max="8899" width="18.28515625" style="84" customWidth="1"/>
    <col min="8900" max="8902" width="13" style="84" customWidth="1"/>
    <col min="8903" max="8904" width="18.85546875" style="84" customWidth="1"/>
    <col min="8905" max="8905" width="108.85546875" style="84" customWidth="1"/>
    <col min="8906" max="8906" width="14.42578125" style="84" customWidth="1"/>
    <col min="8907" max="8915" width="6.7109375" style="84" customWidth="1"/>
    <col min="8916" max="8922" width="9.140625" style="84"/>
    <col min="8923" max="8924" width="6.28515625" style="84" customWidth="1"/>
    <col min="8925" max="9153" width="9.140625" style="84"/>
    <col min="9154" max="9154" width="18.140625" style="84" customWidth="1"/>
    <col min="9155" max="9155" width="18.28515625" style="84" customWidth="1"/>
    <col min="9156" max="9158" width="13" style="84" customWidth="1"/>
    <col min="9159" max="9160" width="18.85546875" style="84" customWidth="1"/>
    <col min="9161" max="9161" width="108.85546875" style="84" customWidth="1"/>
    <col min="9162" max="9162" width="14.42578125" style="84" customWidth="1"/>
    <col min="9163" max="9171" width="6.7109375" style="84" customWidth="1"/>
    <col min="9172" max="9178" width="9.140625" style="84"/>
    <col min="9179" max="9180" width="6.28515625" style="84" customWidth="1"/>
    <col min="9181" max="9409" width="9.140625" style="84"/>
    <col min="9410" max="9410" width="18.140625" style="84" customWidth="1"/>
    <col min="9411" max="9411" width="18.28515625" style="84" customWidth="1"/>
    <col min="9412" max="9414" width="13" style="84" customWidth="1"/>
    <col min="9415" max="9416" width="18.85546875" style="84" customWidth="1"/>
    <col min="9417" max="9417" width="108.85546875" style="84" customWidth="1"/>
    <col min="9418" max="9418" width="14.42578125" style="84" customWidth="1"/>
    <col min="9419" max="9427" width="6.7109375" style="84" customWidth="1"/>
    <col min="9428" max="9434" width="9.140625" style="84"/>
    <col min="9435" max="9436" width="6.28515625" style="84" customWidth="1"/>
    <col min="9437" max="9665" width="9.140625" style="84"/>
    <col min="9666" max="9666" width="18.140625" style="84" customWidth="1"/>
    <col min="9667" max="9667" width="18.28515625" style="84" customWidth="1"/>
    <col min="9668" max="9670" width="13" style="84" customWidth="1"/>
    <col min="9671" max="9672" width="18.85546875" style="84" customWidth="1"/>
    <col min="9673" max="9673" width="108.85546875" style="84" customWidth="1"/>
    <col min="9674" max="9674" width="14.42578125" style="84" customWidth="1"/>
    <col min="9675" max="9683" width="6.7109375" style="84" customWidth="1"/>
    <col min="9684" max="9690" width="9.140625" style="84"/>
    <col min="9691" max="9692" width="6.28515625" style="84" customWidth="1"/>
    <col min="9693" max="9921" width="9.140625" style="84"/>
    <col min="9922" max="9922" width="18.140625" style="84" customWidth="1"/>
    <col min="9923" max="9923" width="18.28515625" style="84" customWidth="1"/>
    <col min="9924" max="9926" width="13" style="84" customWidth="1"/>
    <col min="9927" max="9928" width="18.85546875" style="84" customWidth="1"/>
    <col min="9929" max="9929" width="108.85546875" style="84" customWidth="1"/>
    <col min="9930" max="9930" width="14.42578125" style="84" customWidth="1"/>
    <col min="9931" max="9939" width="6.7109375" style="84" customWidth="1"/>
    <col min="9940" max="9946" width="9.140625" style="84"/>
    <col min="9947" max="9948" width="6.28515625" style="84" customWidth="1"/>
    <col min="9949" max="10177" width="9.140625" style="84"/>
    <col min="10178" max="10178" width="18.140625" style="84" customWidth="1"/>
    <col min="10179" max="10179" width="18.28515625" style="84" customWidth="1"/>
    <col min="10180" max="10182" width="13" style="84" customWidth="1"/>
    <col min="10183" max="10184" width="18.85546875" style="84" customWidth="1"/>
    <col min="10185" max="10185" width="108.85546875" style="84" customWidth="1"/>
    <col min="10186" max="10186" width="14.42578125" style="84" customWidth="1"/>
    <col min="10187" max="10195" width="6.7109375" style="84" customWidth="1"/>
    <col min="10196" max="10202" width="9.140625" style="84"/>
    <col min="10203" max="10204" width="6.28515625" style="84" customWidth="1"/>
    <col min="10205" max="10433" width="9.140625" style="84"/>
    <col min="10434" max="10434" width="18.140625" style="84" customWidth="1"/>
    <col min="10435" max="10435" width="18.28515625" style="84" customWidth="1"/>
    <col min="10436" max="10438" width="13" style="84" customWidth="1"/>
    <col min="10439" max="10440" width="18.85546875" style="84" customWidth="1"/>
    <col min="10441" max="10441" width="108.85546875" style="84" customWidth="1"/>
    <col min="10442" max="10442" width="14.42578125" style="84" customWidth="1"/>
    <col min="10443" max="10451" width="6.7109375" style="84" customWidth="1"/>
    <col min="10452" max="10458" width="9.140625" style="84"/>
    <col min="10459" max="10460" width="6.28515625" style="84" customWidth="1"/>
    <col min="10461" max="10689" width="9.140625" style="84"/>
    <col min="10690" max="10690" width="18.140625" style="84" customWidth="1"/>
    <col min="10691" max="10691" width="18.28515625" style="84" customWidth="1"/>
    <col min="10692" max="10694" width="13" style="84" customWidth="1"/>
    <col min="10695" max="10696" width="18.85546875" style="84" customWidth="1"/>
    <col min="10697" max="10697" width="108.85546875" style="84" customWidth="1"/>
    <col min="10698" max="10698" width="14.42578125" style="84" customWidth="1"/>
    <col min="10699" max="10707" width="6.7109375" style="84" customWidth="1"/>
    <col min="10708" max="10714" width="9.140625" style="84"/>
    <col min="10715" max="10716" width="6.28515625" style="84" customWidth="1"/>
    <col min="10717" max="10945" width="9.140625" style="84"/>
    <col min="10946" max="10946" width="18.140625" style="84" customWidth="1"/>
    <col min="10947" max="10947" width="18.28515625" style="84" customWidth="1"/>
    <col min="10948" max="10950" width="13" style="84" customWidth="1"/>
    <col min="10951" max="10952" width="18.85546875" style="84" customWidth="1"/>
    <col min="10953" max="10953" width="108.85546875" style="84" customWidth="1"/>
    <col min="10954" max="10954" width="14.42578125" style="84" customWidth="1"/>
    <col min="10955" max="10963" width="6.7109375" style="84" customWidth="1"/>
    <col min="10964" max="10970" width="9.140625" style="84"/>
    <col min="10971" max="10972" width="6.28515625" style="84" customWidth="1"/>
    <col min="10973" max="11201" width="9.140625" style="84"/>
    <col min="11202" max="11202" width="18.140625" style="84" customWidth="1"/>
    <col min="11203" max="11203" width="18.28515625" style="84" customWidth="1"/>
    <col min="11204" max="11206" width="13" style="84" customWidth="1"/>
    <col min="11207" max="11208" width="18.85546875" style="84" customWidth="1"/>
    <col min="11209" max="11209" width="108.85546875" style="84" customWidth="1"/>
    <col min="11210" max="11210" width="14.42578125" style="84" customWidth="1"/>
    <col min="11211" max="11219" width="6.7109375" style="84" customWidth="1"/>
    <col min="11220" max="11226" width="9.140625" style="84"/>
    <col min="11227" max="11228" width="6.28515625" style="84" customWidth="1"/>
    <col min="11229" max="11457" width="9.140625" style="84"/>
    <col min="11458" max="11458" width="18.140625" style="84" customWidth="1"/>
    <col min="11459" max="11459" width="18.28515625" style="84" customWidth="1"/>
    <col min="11460" max="11462" width="13" style="84" customWidth="1"/>
    <col min="11463" max="11464" width="18.85546875" style="84" customWidth="1"/>
    <col min="11465" max="11465" width="108.85546875" style="84" customWidth="1"/>
    <col min="11466" max="11466" width="14.42578125" style="84" customWidth="1"/>
    <col min="11467" max="11475" width="6.7109375" style="84" customWidth="1"/>
    <col min="11476" max="11482" width="9.140625" style="84"/>
    <col min="11483" max="11484" width="6.28515625" style="84" customWidth="1"/>
    <col min="11485" max="11713" width="9.140625" style="84"/>
    <col min="11714" max="11714" width="18.140625" style="84" customWidth="1"/>
    <col min="11715" max="11715" width="18.28515625" style="84" customWidth="1"/>
    <col min="11716" max="11718" width="13" style="84" customWidth="1"/>
    <col min="11719" max="11720" width="18.85546875" style="84" customWidth="1"/>
    <col min="11721" max="11721" width="108.85546875" style="84" customWidth="1"/>
    <col min="11722" max="11722" width="14.42578125" style="84" customWidth="1"/>
    <col min="11723" max="11731" width="6.7109375" style="84" customWidth="1"/>
    <col min="11732" max="11738" width="9.140625" style="84"/>
    <col min="11739" max="11740" width="6.28515625" style="84" customWidth="1"/>
    <col min="11741" max="11969" width="9.140625" style="84"/>
    <col min="11970" max="11970" width="18.140625" style="84" customWidth="1"/>
    <col min="11971" max="11971" width="18.28515625" style="84" customWidth="1"/>
    <col min="11972" max="11974" width="13" style="84" customWidth="1"/>
    <col min="11975" max="11976" width="18.85546875" style="84" customWidth="1"/>
    <col min="11977" max="11977" width="108.85546875" style="84" customWidth="1"/>
    <col min="11978" max="11978" width="14.42578125" style="84" customWidth="1"/>
    <col min="11979" max="11987" width="6.7109375" style="84" customWidth="1"/>
    <col min="11988" max="11994" width="9.140625" style="84"/>
    <col min="11995" max="11996" width="6.28515625" style="84" customWidth="1"/>
    <col min="11997" max="12225" width="9.140625" style="84"/>
    <col min="12226" max="12226" width="18.140625" style="84" customWidth="1"/>
    <col min="12227" max="12227" width="18.28515625" style="84" customWidth="1"/>
    <col min="12228" max="12230" width="13" style="84" customWidth="1"/>
    <col min="12231" max="12232" width="18.85546875" style="84" customWidth="1"/>
    <col min="12233" max="12233" width="108.85546875" style="84" customWidth="1"/>
    <col min="12234" max="12234" width="14.42578125" style="84" customWidth="1"/>
    <col min="12235" max="12243" width="6.7109375" style="84" customWidth="1"/>
    <col min="12244" max="12250" width="9.140625" style="84"/>
    <col min="12251" max="12252" width="6.28515625" style="84" customWidth="1"/>
    <col min="12253" max="12481" width="9.140625" style="84"/>
    <col min="12482" max="12482" width="18.140625" style="84" customWidth="1"/>
    <col min="12483" max="12483" width="18.28515625" style="84" customWidth="1"/>
    <col min="12484" max="12486" width="13" style="84" customWidth="1"/>
    <col min="12487" max="12488" width="18.85546875" style="84" customWidth="1"/>
    <col min="12489" max="12489" width="108.85546875" style="84" customWidth="1"/>
    <col min="12490" max="12490" width="14.42578125" style="84" customWidth="1"/>
    <col min="12491" max="12499" width="6.7109375" style="84" customWidth="1"/>
    <col min="12500" max="12506" width="9.140625" style="84"/>
    <col min="12507" max="12508" width="6.28515625" style="84" customWidth="1"/>
    <col min="12509" max="12737" width="9.140625" style="84"/>
    <col min="12738" max="12738" width="18.140625" style="84" customWidth="1"/>
    <col min="12739" max="12739" width="18.28515625" style="84" customWidth="1"/>
    <col min="12740" max="12742" width="13" style="84" customWidth="1"/>
    <col min="12743" max="12744" width="18.85546875" style="84" customWidth="1"/>
    <col min="12745" max="12745" width="108.85546875" style="84" customWidth="1"/>
    <col min="12746" max="12746" width="14.42578125" style="84" customWidth="1"/>
    <col min="12747" max="12755" width="6.7109375" style="84" customWidth="1"/>
    <col min="12756" max="12762" width="9.140625" style="84"/>
    <col min="12763" max="12764" width="6.28515625" style="84" customWidth="1"/>
    <col min="12765" max="12993" width="9.140625" style="84"/>
    <col min="12994" max="12994" width="18.140625" style="84" customWidth="1"/>
    <col min="12995" max="12995" width="18.28515625" style="84" customWidth="1"/>
    <col min="12996" max="12998" width="13" style="84" customWidth="1"/>
    <col min="12999" max="13000" width="18.85546875" style="84" customWidth="1"/>
    <col min="13001" max="13001" width="108.85546875" style="84" customWidth="1"/>
    <col min="13002" max="13002" width="14.42578125" style="84" customWidth="1"/>
    <col min="13003" max="13011" width="6.7109375" style="84" customWidth="1"/>
    <col min="13012" max="13018" width="9.140625" style="84"/>
    <col min="13019" max="13020" width="6.28515625" style="84" customWidth="1"/>
    <col min="13021" max="13249" width="9.140625" style="84"/>
    <col min="13250" max="13250" width="18.140625" style="84" customWidth="1"/>
    <col min="13251" max="13251" width="18.28515625" style="84" customWidth="1"/>
    <col min="13252" max="13254" width="13" style="84" customWidth="1"/>
    <col min="13255" max="13256" width="18.85546875" style="84" customWidth="1"/>
    <col min="13257" max="13257" width="108.85546875" style="84" customWidth="1"/>
    <col min="13258" max="13258" width="14.42578125" style="84" customWidth="1"/>
    <col min="13259" max="13267" width="6.7109375" style="84" customWidth="1"/>
    <col min="13268" max="13274" width="9.140625" style="84"/>
    <col min="13275" max="13276" width="6.28515625" style="84" customWidth="1"/>
    <col min="13277" max="13505" width="9.140625" style="84"/>
    <col min="13506" max="13506" width="18.140625" style="84" customWidth="1"/>
    <col min="13507" max="13507" width="18.28515625" style="84" customWidth="1"/>
    <col min="13508" max="13510" width="13" style="84" customWidth="1"/>
    <col min="13511" max="13512" width="18.85546875" style="84" customWidth="1"/>
    <col min="13513" max="13513" width="108.85546875" style="84" customWidth="1"/>
    <col min="13514" max="13514" width="14.42578125" style="84" customWidth="1"/>
    <col min="13515" max="13523" width="6.7109375" style="84" customWidth="1"/>
    <col min="13524" max="13530" width="9.140625" style="84"/>
    <col min="13531" max="13532" width="6.28515625" style="84" customWidth="1"/>
    <col min="13533" max="13761" width="9.140625" style="84"/>
    <col min="13762" max="13762" width="18.140625" style="84" customWidth="1"/>
    <col min="13763" max="13763" width="18.28515625" style="84" customWidth="1"/>
    <col min="13764" max="13766" width="13" style="84" customWidth="1"/>
    <col min="13767" max="13768" width="18.85546875" style="84" customWidth="1"/>
    <col min="13769" max="13769" width="108.85546875" style="84" customWidth="1"/>
    <col min="13770" max="13770" width="14.42578125" style="84" customWidth="1"/>
    <col min="13771" max="13779" width="6.7109375" style="84" customWidth="1"/>
    <col min="13780" max="13786" width="9.140625" style="84"/>
    <col min="13787" max="13788" width="6.28515625" style="84" customWidth="1"/>
    <col min="13789" max="14017" width="9.140625" style="84"/>
    <col min="14018" max="14018" width="18.140625" style="84" customWidth="1"/>
    <col min="14019" max="14019" width="18.28515625" style="84" customWidth="1"/>
    <col min="14020" max="14022" width="13" style="84" customWidth="1"/>
    <col min="14023" max="14024" width="18.85546875" style="84" customWidth="1"/>
    <col min="14025" max="14025" width="108.85546875" style="84" customWidth="1"/>
    <col min="14026" max="14026" width="14.42578125" style="84" customWidth="1"/>
    <col min="14027" max="14035" width="6.7109375" style="84" customWidth="1"/>
    <col min="14036" max="14042" width="9.140625" style="84"/>
    <col min="14043" max="14044" width="6.28515625" style="84" customWidth="1"/>
    <col min="14045" max="14273" width="9.140625" style="84"/>
    <col min="14274" max="14274" width="18.140625" style="84" customWidth="1"/>
    <col min="14275" max="14275" width="18.28515625" style="84" customWidth="1"/>
    <col min="14276" max="14278" width="13" style="84" customWidth="1"/>
    <col min="14279" max="14280" width="18.85546875" style="84" customWidth="1"/>
    <col min="14281" max="14281" width="108.85546875" style="84" customWidth="1"/>
    <col min="14282" max="14282" width="14.42578125" style="84" customWidth="1"/>
    <col min="14283" max="14291" width="6.7109375" style="84" customWidth="1"/>
    <col min="14292" max="14298" width="9.140625" style="84"/>
    <col min="14299" max="14300" width="6.28515625" style="84" customWidth="1"/>
    <col min="14301" max="14529" width="9.140625" style="84"/>
    <col min="14530" max="14530" width="18.140625" style="84" customWidth="1"/>
    <col min="14531" max="14531" width="18.28515625" style="84" customWidth="1"/>
    <col min="14532" max="14534" width="13" style="84" customWidth="1"/>
    <col min="14535" max="14536" width="18.85546875" style="84" customWidth="1"/>
    <col min="14537" max="14537" width="108.85546875" style="84" customWidth="1"/>
    <col min="14538" max="14538" width="14.42578125" style="84" customWidth="1"/>
    <col min="14539" max="14547" width="6.7109375" style="84" customWidth="1"/>
    <col min="14548" max="14554" width="9.140625" style="84"/>
    <col min="14555" max="14556" width="6.28515625" style="84" customWidth="1"/>
    <col min="14557" max="14785" width="9.140625" style="84"/>
    <col min="14786" max="14786" width="18.140625" style="84" customWidth="1"/>
    <col min="14787" max="14787" width="18.28515625" style="84" customWidth="1"/>
    <col min="14788" max="14790" width="13" style="84" customWidth="1"/>
    <col min="14791" max="14792" width="18.85546875" style="84" customWidth="1"/>
    <col min="14793" max="14793" width="108.85546875" style="84" customWidth="1"/>
    <col min="14794" max="14794" width="14.42578125" style="84" customWidth="1"/>
    <col min="14795" max="14803" width="6.7109375" style="84" customWidth="1"/>
    <col min="14804" max="14810" width="9.140625" style="84"/>
    <col min="14811" max="14812" width="6.28515625" style="84" customWidth="1"/>
    <col min="14813" max="15041" width="9.140625" style="84"/>
    <col min="15042" max="15042" width="18.140625" style="84" customWidth="1"/>
    <col min="15043" max="15043" width="18.28515625" style="84" customWidth="1"/>
    <col min="15044" max="15046" width="13" style="84" customWidth="1"/>
    <col min="15047" max="15048" width="18.85546875" style="84" customWidth="1"/>
    <col min="15049" max="15049" width="108.85546875" style="84" customWidth="1"/>
    <col min="15050" max="15050" width="14.42578125" style="84" customWidth="1"/>
    <col min="15051" max="15059" width="6.7109375" style="84" customWidth="1"/>
    <col min="15060" max="15066" width="9.140625" style="84"/>
    <col min="15067" max="15068" width="6.28515625" style="84" customWidth="1"/>
    <col min="15069" max="15297" width="9.140625" style="84"/>
    <col min="15298" max="15298" width="18.140625" style="84" customWidth="1"/>
    <col min="15299" max="15299" width="18.28515625" style="84" customWidth="1"/>
    <col min="15300" max="15302" width="13" style="84" customWidth="1"/>
    <col min="15303" max="15304" width="18.85546875" style="84" customWidth="1"/>
    <col min="15305" max="15305" width="108.85546875" style="84" customWidth="1"/>
    <col min="15306" max="15306" width="14.42578125" style="84" customWidth="1"/>
    <col min="15307" max="15315" width="6.7109375" style="84" customWidth="1"/>
    <col min="15316" max="15322" width="9.140625" style="84"/>
    <col min="15323" max="15324" width="6.28515625" style="84" customWidth="1"/>
    <col min="15325" max="15553" width="9.140625" style="84"/>
    <col min="15554" max="15554" width="18.140625" style="84" customWidth="1"/>
    <col min="15555" max="15555" width="18.28515625" style="84" customWidth="1"/>
    <col min="15556" max="15558" width="13" style="84" customWidth="1"/>
    <col min="15559" max="15560" width="18.85546875" style="84" customWidth="1"/>
    <col min="15561" max="15561" width="108.85546875" style="84" customWidth="1"/>
    <col min="15562" max="15562" width="14.42578125" style="84" customWidth="1"/>
    <col min="15563" max="15571" width="6.7109375" style="84" customWidth="1"/>
    <col min="15572" max="15578" width="9.140625" style="84"/>
    <col min="15579" max="15580" width="6.28515625" style="84" customWidth="1"/>
    <col min="15581" max="15809" width="9.140625" style="84"/>
    <col min="15810" max="15810" width="18.140625" style="84" customWidth="1"/>
    <col min="15811" max="15811" width="18.28515625" style="84" customWidth="1"/>
    <col min="15812" max="15814" width="13" style="84" customWidth="1"/>
    <col min="15815" max="15816" width="18.85546875" style="84" customWidth="1"/>
    <col min="15817" max="15817" width="108.85546875" style="84" customWidth="1"/>
    <col min="15818" max="15818" width="14.42578125" style="84" customWidth="1"/>
    <col min="15819" max="15827" width="6.7109375" style="84" customWidth="1"/>
    <col min="15828" max="15834" width="9.140625" style="84"/>
    <col min="15835" max="15836" width="6.28515625" style="84" customWidth="1"/>
    <col min="15837" max="16065" width="9.140625" style="84"/>
    <col min="16066" max="16066" width="18.140625" style="84" customWidth="1"/>
    <col min="16067" max="16067" width="18.28515625" style="84" customWidth="1"/>
    <col min="16068" max="16070" width="13" style="84" customWidth="1"/>
    <col min="16071" max="16072" width="18.85546875" style="84" customWidth="1"/>
    <col min="16073" max="16073" width="108.85546875" style="84" customWidth="1"/>
    <col min="16074" max="16074" width="14.42578125" style="84" customWidth="1"/>
    <col min="16075" max="16083" width="6.7109375" style="84" customWidth="1"/>
    <col min="16084" max="16090" width="9.140625" style="84"/>
    <col min="16091" max="16092" width="6.28515625" style="84" customWidth="1"/>
    <col min="16093" max="16384" width="9.140625" style="84"/>
  </cols>
  <sheetData>
    <row r="1" spans="1:12" s="91" customFormat="1" ht="42.75" customHeight="1">
      <c r="A1" s="88" t="s">
        <v>413</v>
      </c>
      <c r="B1" s="89" t="s">
        <v>414</v>
      </c>
      <c r="C1" s="89" t="s">
        <v>9</v>
      </c>
      <c r="D1" s="89" t="s">
        <v>415</v>
      </c>
      <c r="E1" s="89" t="s">
        <v>416</v>
      </c>
      <c r="F1" s="88" t="s">
        <v>10</v>
      </c>
      <c r="G1" s="89" t="s">
        <v>417</v>
      </c>
      <c r="H1" s="88" t="s">
        <v>418</v>
      </c>
      <c r="I1" s="89" t="s">
        <v>419</v>
      </c>
      <c r="J1" s="89" t="s">
        <v>420</v>
      </c>
      <c r="K1" s="90" t="s">
        <v>421</v>
      </c>
      <c r="L1" s="90" t="s">
        <v>422</v>
      </c>
    </row>
    <row r="2" spans="1:12" s="91" customFormat="1" ht="21.75" customHeight="1">
      <c r="A2" s="92">
        <v>1</v>
      </c>
      <c r="B2" s="93">
        <v>2</v>
      </c>
      <c r="C2" s="93">
        <v>3</v>
      </c>
      <c r="D2" s="93">
        <v>4</v>
      </c>
      <c r="E2" s="93">
        <v>5</v>
      </c>
      <c r="F2" s="92">
        <v>6</v>
      </c>
      <c r="G2" s="93">
        <v>7</v>
      </c>
      <c r="H2" s="92">
        <v>8</v>
      </c>
      <c r="I2" s="93">
        <v>9</v>
      </c>
      <c r="J2" s="93">
        <v>10</v>
      </c>
      <c r="K2" s="94">
        <v>10</v>
      </c>
      <c r="L2" s="94">
        <v>11</v>
      </c>
    </row>
    <row r="3" spans="1:12" customFormat="1" ht="30" customHeight="1">
      <c r="A3" s="66" t="s">
        <v>423</v>
      </c>
      <c r="B3" s="95" t="s">
        <v>424</v>
      </c>
      <c r="C3" s="96" t="s">
        <v>425</v>
      </c>
      <c r="D3" s="96" t="s">
        <v>426</v>
      </c>
      <c r="E3" s="95" t="s">
        <v>427</v>
      </c>
      <c r="F3" s="97" t="s">
        <v>428</v>
      </c>
      <c r="G3" s="98" t="s">
        <v>429</v>
      </c>
      <c r="H3" s="98" t="s">
        <v>429</v>
      </c>
      <c r="I3" s="99"/>
      <c r="J3" s="99" t="s">
        <v>430</v>
      </c>
      <c r="K3" s="100" t="str">
        <f t="shared" ref="K3:K34" si="0">LEFT(F3, 1)</f>
        <v>Б</v>
      </c>
      <c r="L3" s="100" t="str">
        <f t="shared" ref="L3:L66" si="1">IF(C3="очная","Д",IF(C3="Очно-заочная","В",IF(C3="Заочная","З","-")))</f>
        <v>Д</v>
      </c>
    </row>
    <row r="4" spans="1:12" customFormat="1" ht="30" customHeight="1">
      <c r="A4" s="66" t="s">
        <v>431</v>
      </c>
      <c r="B4" s="95" t="s">
        <v>432</v>
      </c>
      <c r="C4" s="96" t="s">
        <v>425</v>
      </c>
      <c r="D4" s="96" t="s">
        <v>426</v>
      </c>
      <c r="E4" s="95" t="s">
        <v>433</v>
      </c>
      <c r="F4" s="97" t="s">
        <v>434</v>
      </c>
      <c r="G4" s="98" t="s">
        <v>435</v>
      </c>
      <c r="H4" s="98" t="s">
        <v>435</v>
      </c>
      <c r="I4" s="99"/>
      <c r="J4" s="99" t="s">
        <v>430</v>
      </c>
      <c r="K4" s="100" t="str">
        <f t="shared" si="0"/>
        <v>С</v>
      </c>
      <c r="L4" s="100" t="str">
        <f t="shared" si="1"/>
        <v>Д</v>
      </c>
    </row>
    <row r="5" spans="1:12" customFormat="1" ht="30" customHeight="1">
      <c r="A5" s="66" t="s">
        <v>436</v>
      </c>
      <c r="B5" s="95" t="s">
        <v>432</v>
      </c>
      <c r="C5" s="96" t="s">
        <v>425</v>
      </c>
      <c r="D5" s="96" t="s">
        <v>437</v>
      </c>
      <c r="E5" s="95" t="s">
        <v>433</v>
      </c>
      <c r="F5" s="97" t="s">
        <v>434</v>
      </c>
      <c r="G5" s="98" t="s">
        <v>435</v>
      </c>
      <c r="H5" s="98" t="s">
        <v>435</v>
      </c>
      <c r="I5" s="99"/>
      <c r="J5" s="99" t="s">
        <v>430</v>
      </c>
      <c r="K5" s="100" t="str">
        <f t="shared" si="0"/>
        <v>С</v>
      </c>
      <c r="L5" s="100" t="str">
        <f t="shared" si="1"/>
        <v>Д</v>
      </c>
    </row>
    <row r="6" spans="1:12" customFormat="1" ht="30" customHeight="1">
      <c r="A6" s="66" t="s">
        <v>438</v>
      </c>
      <c r="B6" s="95" t="s">
        <v>432</v>
      </c>
      <c r="C6" s="96" t="s">
        <v>425</v>
      </c>
      <c r="D6" s="96" t="s">
        <v>426</v>
      </c>
      <c r="E6" s="95" t="s">
        <v>433</v>
      </c>
      <c r="F6" s="97" t="s">
        <v>434</v>
      </c>
      <c r="G6" s="98" t="s">
        <v>435</v>
      </c>
      <c r="H6" s="98" t="s">
        <v>439</v>
      </c>
      <c r="I6" s="99"/>
      <c r="J6" s="99" t="s">
        <v>430</v>
      </c>
      <c r="K6" s="100" t="str">
        <f t="shared" si="0"/>
        <v>С</v>
      </c>
      <c r="L6" s="100" t="str">
        <f t="shared" si="1"/>
        <v>Д</v>
      </c>
    </row>
    <row r="7" spans="1:12" customFormat="1" ht="30" customHeight="1">
      <c r="A7" s="66" t="s">
        <v>440</v>
      </c>
      <c r="B7" s="95" t="s">
        <v>432</v>
      </c>
      <c r="C7" s="96" t="s">
        <v>425</v>
      </c>
      <c r="D7" s="96" t="s">
        <v>426</v>
      </c>
      <c r="E7" s="95" t="s">
        <v>433</v>
      </c>
      <c r="F7" s="97" t="s">
        <v>434</v>
      </c>
      <c r="G7" s="98" t="s">
        <v>435</v>
      </c>
      <c r="H7" s="98" t="s">
        <v>441</v>
      </c>
      <c r="I7" s="99"/>
      <c r="J7" s="99" t="s">
        <v>430</v>
      </c>
      <c r="K7" s="100" t="str">
        <f t="shared" si="0"/>
        <v>С</v>
      </c>
      <c r="L7" s="100" t="str">
        <f t="shared" si="1"/>
        <v>Д</v>
      </c>
    </row>
    <row r="8" spans="1:12" customFormat="1" ht="30" customHeight="1">
      <c r="A8" s="66" t="s">
        <v>442</v>
      </c>
      <c r="B8" s="95" t="s">
        <v>432</v>
      </c>
      <c r="C8" s="96" t="s">
        <v>425</v>
      </c>
      <c r="D8" s="96" t="s">
        <v>426</v>
      </c>
      <c r="E8" s="95" t="s">
        <v>433</v>
      </c>
      <c r="F8" s="97" t="s">
        <v>434</v>
      </c>
      <c r="G8" s="98" t="s">
        <v>435</v>
      </c>
      <c r="H8" s="98" t="s">
        <v>443</v>
      </c>
      <c r="I8" s="99"/>
      <c r="J8" s="99" t="s">
        <v>430</v>
      </c>
      <c r="K8" s="100" t="str">
        <f t="shared" si="0"/>
        <v>С</v>
      </c>
      <c r="L8" s="100" t="str">
        <f t="shared" si="1"/>
        <v>Д</v>
      </c>
    </row>
    <row r="9" spans="1:12" customFormat="1" ht="30" customHeight="1">
      <c r="A9" s="66" t="s">
        <v>444</v>
      </c>
      <c r="B9" s="95" t="s">
        <v>432</v>
      </c>
      <c r="C9" s="96" t="s">
        <v>445</v>
      </c>
      <c r="D9" s="96" t="s">
        <v>426</v>
      </c>
      <c r="E9" s="95" t="s">
        <v>446</v>
      </c>
      <c r="F9" s="97" t="s">
        <v>434</v>
      </c>
      <c r="G9" s="98" t="s">
        <v>435</v>
      </c>
      <c r="H9" s="98" t="s">
        <v>435</v>
      </c>
      <c r="I9" s="99"/>
      <c r="J9" s="99" t="s">
        <v>430</v>
      </c>
      <c r="K9" s="100" t="str">
        <f t="shared" si="0"/>
        <v>С</v>
      </c>
      <c r="L9" s="100" t="str">
        <f t="shared" si="1"/>
        <v>В</v>
      </c>
    </row>
    <row r="10" spans="1:12" customFormat="1" ht="30" customHeight="1">
      <c r="A10" s="66" t="s">
        <v>447</v>
      </c>
      <c r="B10" s="95" t="s">
        <v>432</v>
      </c>
      <c r="C10" s="96" t="s">
        <v>448</v>
      </c>
      <c r="D10" s="96" t="s">
        <v>426</v>
      </c>
      <c r="E10" s="95" t="s">
        <v>446</v>
      </c>
      <c r="F10" s="97" t="s">
        <v>434</v>
      </c>
      <c r="G10" s="98" t="s">
        <v>435</v>
      </c>
      <c r="H10" s="98" t="s">
        <v>435</v>
      </c>
      <c r="I10" s="99"/>
      <c r="J10" s="99" t="s">
        <v>430</v>
      </c>
      <c r="K10" s="100" t="str">
        <f t="shared" si="0"/>
        <v>С</v>
      </c>
      <c r="L10" s="100" t="str">
        <f t="shared" si="1"/>
        <v>З</v>
      </c>
    </row>
    <row r="11" spans="1:12" customFormat="1" ht="30" customHeight="1">
      <c r="A11" s="66" t="s">
        <v>449</v>
      </c>
      <c r="B11" s="95" t="s">
        <v>424</v>
      </c>
      <c r="C11" s="96" t="s">
        <v>445</v>
      </c>
      <c r="D11" s="96" t="s">
        <v>426</v>
      </c>
      <c r="E11" s="95" t="s">
        <v>450</v>
      </c>
      <c r="F11" s="97" t="s">
        <v>428</v>
      </c>
      <c r="G11" s="98" t="s">
        <v>429</v>
      </c>
      <c r="H11" s="98" t="s">
        <v>429</v>
      </c>
      <c r="I11" s="99"/>
      <c r="J11" s="99" t="s">
        <v>430</v>
      </c>
      <c r="K11" s="100" t="str">
        <f t="shared" si="0"/>
        <v>Б</v>
      </c>
      <c r="L11" s="100" t="str">
        <f t="shared" si="1"/>
        <v>В</v>
      </c>
    </row>
    <row r="12" spans="1:12" customFormat="1" ht="30" customHeight="1">
      <c r="A12" s="66" t="s">
        <v>451</v>
      </c>
      <c r="B12" s="95" t="s">
        <v>424</v>
      </c>
      <c r="C12" s="96" t="s">
        <v>448</v>
      </c>
      <c r="D12" s="96" t="s">
        <v>426</v>
      </c>
      <c r="E12" s="95" t="s">
        <v>450</v>
      </c>
      <c r="F12" s="97" t="s">
        <v>428</v>
      </c>
      <c r="G12" s="98" t="s">
        <v>429</v>
      </c>
      <c r="H12" s="98" t="s">
        <v>429</v>
      </c>
      <c r="I12" s="99"/>
      <c r="J12" s="99" t="s">
        <v>430</v>
      </c>
      <c r="K12" s="100" t="str">
        <f t="shared" si="0"/>
        <v>Б</v>
      </c>
      <c r="L12" s="100" t="str">
        <f t="shared" si="1"/>
        <v>З</v>
      </c>
    </row>
    <row r="13" spans="1:12" customFormat="1" ht="30" customHeight="1">
      <c r="A13" s="66" t="s">
        <v>452</v>
      </c>
      <c r="B13" s="95" t="s">
        <v>453</v>
      </c>
      <c r="C13" s="96" t="s">
        <v>425</v>
      </c>
      <c r="D13" s="96" t="s">
        <v>426</v>
      </c>
      <c r="E13" s="95" t="s">
        <v>427</v>
      </c>
      <c r="F13" s="97" t="s">
        <v>428</v>
      </c>
      <c r="G13" s="98" t="s">
        <v>454</v>
      </c>
      <c r="H13" s="98" t="s">
        <v>454</v>
      </c>
      <c r="I13" s="99"/>
      <c r="J13" s="99" t="s">
        <v>430</v>
      </c>
      <c r="K13" s="100" t="str">
        <f t="shared" si="0"/>
        <v>Б</v>
      </c>
      <c r="L13" s="100" t="str">
        <f t="shared" si="1"/>
        <v>Д</v>
      </c>
    </row>
    <row r="14" spans="1:12" customFormat="1" ht="30" customHeight="1">
      <c r="A14" s="66" t="s">
        <v>455</v>
      </c>
      <c r="B14" s="95" t="s">
        <v>453</v>
      </c>
      <c r="C14" s="96" t="s">
        <v>425</v>
      </c>
      <c r="D14" s="96" t="s">
        <v>426</v>
      </c>
      <c r="E14" s="95" t="s">
        <v>427</v>
      </c>
      <c r="F14" s="97" t="s">
        <v>428</v>
      </c>
      <c r="G14" s="98" t="s">
        <v>454</v>
      </c>
      <c r="H14" s="98" t="s">
        <v>456</v>
      </c>
      <c r="I14" s="99"/>
      <c r="J14" s="99" t="s">
        <v>430</v>
      </c>
      <c r="K14" s="100" t="str">
        <f t="shared" si="0"/>
        <v>Б</v>
      </c>
      <c r="L14" s="100" t="str">
        <f t="shared" si="1"/>
        <v>Д</v>
      </c>
    </row>
    <row r="15" spans="1:12" customFormat="1" ht="30" customHeight="1">
      <c r="A15" s="66" t="s">
        <v>457</v>
      </c>
      <c r="B15" s="95" t="s">
        <v>453</v>
      </c>
      <c r="C15" s="96" t="s">
        <v>425</v>
      </c>
      <c r="D15" s="96" t="s">
        <v>426</v>
      </c>
      <c r="E15" s="95" t="s">
        <v>427</v>
      </c>
      <c r="F15" s="97" t="s">
        <v>428</v>
      </c>
      <c r="G15" s="98" t="s">
        <v>454</v>
      </c>
      <c r="H15" s="98" t="s">
        <v>458</v>
      </c>
      <c r="I15" s="99"/>
      <c r="J15" s="99" t="s">
        <v>430</v>
      </c>
      <c r="K15" s="100" t="str">
        <f t="shared" si="0"/>
        <v>Б</v>
      </c>
      <c r="L15" s="100" t="str">
        <f t="shared" si="1"/>
        <v>Д</v>
      </c>
    </row>
    <row r="16" spans="1:12" customFormat="1" ht="30" customHeight="1">
      <c r="A16" s="66" t="s">
        <v>459</v>
      </c>
      <c r="B16" s="95" t="s">
        <v>453</v>
      </c>
      <c r="C16" s="96" t="s">
        <v>445</v>
      </c>
      <c r="D16" s="96" t="s">
        <v>426</v>
      </c>
      <c r="E16" s="95" t="s">
        <v>450</v>
      </c>
      <c r="F16" s="97" t="s">
        <v>428</v>
      </c>
      <c r="G16" s="98" t="s">
        <v>454</v>
      </c>
      <c r="H16" s="98" t="s">
        <v>454</v>
      </c>
      <c r="I16" s="99"/>
      <c r="J16" s="99" t="s">
        <v>430</v>
      </c>
      <c r="K16" s="100" t="str">
        <f t="shared" si="0"/>
        <v>Б</v>
      </c>
      <c r="L16" s="100" t="str">
        <f t="shared" si="1"/>
        <v>В</v>
      </c>
    </row>
    <row r="17" spans="1:12" customFormat="1" ht="30" customHeight="1">
      <c r="A17" s="66" t="s">
        <v>460</v>
      </c>
      <c r="B17" s="95" t="s">
        <v>453</v>
      </c>
      <c r="C17" s="96" t="s">
        <v>448</v>
      </c>
      <c r="D17" s="96" t="s">
        <v>426</v>
      </c>
      <c r="E17" s="95" t="s">
        <v>450</v>
      </c>
      <c r="F17" s="97" t="s">
        <v>428</v>
      </c>
      <c r="G17" s="98" t="s">
        <v>454</v>
      </c>
      <c r="H17" s="98" t="s">
        <v>454</v>
      </c>
      <c r="I17" s="99"/>
      <c r="J17" s="99" t="s">
        <v>430</v>
      </c>
      <c r="K17" s="100" t="str">
        <f t="shared" si="0"/>
        <v>Б</v>
      </c>
      <c r="L17" s="100" t="str">
        <f t="shared" si="1"/>
        <v>З</v>
      </c>
    </row>
    <row r="18" spans="1:12" customFormat="1" ht="30" customHeight="1">
      <c r="A18" s="66" t="s">
        <v>461</v>
      </c>
      <c r="B18" s="95" t="s">
        <v>462</v>
      </c>
      <c r="C18" s="96" t="s">
        <v>425</v>
      </c>
      <c r="D18" s="96" t="s">
        <v>426</v>
      </c>
      <c r="E18" s="95" t="s">
        <v>427</v>
      </c>
      <c r="F18" s="97" t="s">
        <v>428</v>
      </c>
      <c r="G18" s="98" t="s">
        <v>463</v>
      </c>
      <c r="H18" s="98" t="s">
        <v>463</v>
      </c>
      <c r="I18" s="99"/>
      <c r="J18" s="99" t="s">
        <v>430</v>
      </c>
      <c r="K18" s="100" t="str">
        <f t="shared" si="0"/>
        <v>Б</v>
      </c>
      <c r="L18" s="100" t="str">
        <f t="shared" si="1"/>
        <v>Д</v>
      </c>
    </row>
    <row r="19" spans="1:12" customFormat="1" ht="30" customHeight="1">
      <c r="A19" s="66" t="s">
        <v>464</v>
      </c>
      <c r="B19" s="95" t="s">
        <v>462</v>
      </c>
      <c r="C19" s="96" t="s">
        <v>425</v>
      </c>
      <c r="D19" s="96" t="s">
        <v>426</v>
      </c>
      <c r="E19" s="95" t="s">
        <v>427</v>
      </c>
      <c r="F19" s="97" t="s">
        <v>428</v>
      </c>
      <c r="G19" s="98" t="s">
        <v>463</v>
      </c>
      <c r="H19" s="98" t="s">
        <v>465</v>
      </c>
      <c r="I19" s="99"/>
      <c r="J19" s="99" t="s">
        <v>430</v>
      </c>
      <c r="K19" s="100" t="str">
        <f t="shared" si="0"/>
        <v>Б</v>
      </c>
      <c r="L19" s="100" t="str">
        <f t="shared" si="1"/>
        <v>Д</v>
      </c>
    </row>
    <row r="20" spans="1:12" customFormat="1" ht="30" customHeight="1">
      <c r="A20" s="66" t="s">
        <v>466</v>
      </c>
      <c r="B20" s="95" t="s">
        <v>462</v>
      </c>
      <c r="C20" s="96" t="s">
        <v>445</v>
      </c>
      <c r="D20" s="96" t="s">
        <v>426</v>
      </c>
      <c r="E20" s="95" t="s">
        <v>450</v>
      </c>
      <c r="F20" s="97" t="s">
        <v>428</v>
      </c>
      <c r="G20" s="98" t="s">
        <v>463</v>
      </c>
      <c r="H20" s="98" t="s">
        <v>463</v>
      </c>
      <c r="I20" s="99"/>
      <c r="J20" s="99" t="s">
        <v>430</v>
      </c>
      <c r="K20" s="100" t="str">
        <f t="shared" si="0"/>
        <v>Б</v>
      </c>
      <c r="L20" s="100" t="str">
        <f t="shared" si="1"/>
        <v>В</v>
      </c>
    </row>
    <row r="21" spans="1:12" customFormat="1" ht="30" customHeight="1">
      <c r="A21" s="66" t="s">
        <v>467</v>
      </c>
      <c r="B21" s="95" t="s">
        <v>462</v>
      </c>
      <c r="C21" s="96" t="s">
        <v>448</v>
      </c>
      <c r="D21" s="96" t="s">
        <v>426</v>
      </c>
      <c r="E21" s="95" t="s">
        <v>450</v>
      </c>
      <c r="F21" s="97" t="s">
        <v>428</v>
      </c>
      <c r="G21" s="98" t="s">
        <v>463</v>
      </c>
      <c r="H21" s="98" t="s">
        <v>463</v>
      </c>
      <c r="I21" s="99"/>
      <c r="J21" s="99" t="s">
        <v>430</v>
      </c>
      <c r="K21" s="100" t="str">
        <f t="shared" si="0"/>
        <v>Б</v>
      </c>
      <c r="L21" s="100" t="str">
        <f t="shared" si="1"/>
        <v>З</v>
      </c>
    </row>
    <row r="22" spans="1:12" customFormat="1" ht="30" customHeight="1">
      <c r="A22" s="66" t="s">
        <v>468</v>
      </c>
      <c r="B22" s="95" t="s">
        <v>469</v>
      </c>
      <c r="C22" s="96" t="s">
        <v>425</v>
      </c>
      <c r="D22" s="96" t="s">
        <v>426</v>
      </c>
      <c r="E22" s="95" t="s">
        <v>427</v>
      </c>
      <c r="F22" s="97" t="s">
        <v>428</v>
      </c>
      <c r="G22" s="98" t="s">
        <v>470</v>
      </c>
      <c r="H22" s="98" t="s">
        <v>470</v>
      </c>
      <c r="I22" s="99"/>
      <c r="J22" s="99" t="s">
        <v>430</v>
      </c>
      <c r="K22" s="100" t="str">
        <f t="shared" si="0"/>
        <v>Б</v>
      </c>
      <c r="L22" s="100" t="str">
        <f t="shared" si="1"/>
        <v>Д</v>
      </c>
    </row>
    <row r="23" spans="1:12" customFormat="1" ht="30" customHeight="1">
      <c r="A23" s="66" t="s">
        <v>471</v>
      </c>
      <c r="B23" s="95" t="s">
        <v>469</v>
      </c>
      <c r="C23" s="96" t="s">
        <v>445</v>
      </c>
      <c r="D23" s="96" t="s">
        <v>426</v>
      </c>
      <c r="E23" s="95" t="s">
        <v>450</v>
      </c>
      <c r="F23" s="97" t="s">
        <v>428</v>
      </c>
      <c r="G23" s="98" t="s">
        <v>470</v>
      </c>
      <c r="H23" s="98" t="s">
        <v>470</v>
      </c>
      <c r="I23" s="99"/>
      <c r="J23" s="99" t="s">
        <v>430</v>
      </c>
      <c r="K23" s="100" t="str">
        <f t="shared" si="0"/>
        <v>Б</v>
      </c>
      <c r="L23" s="100" t="str">
        <f t="shared" si="1"/>
        <v>В</v>
      </c>
    </row>
    <row r="24" spans="1:12" customFormat="1" ht="30" customHeight="1">
      <c r="A24" s="66" t="s">
        <v>472</v>
      </c>
      <c r="B24" s="95" t="s">
        <v>469</v>
      </c>
      <c r="C24" s="96" t="s">
        <v>448</v>
      </c>
      <c r="D24" s="96" t="s">
        <v>426</v>
      </c>
      <c r="E24" s="95" t="s">
        <v>450</v>
      </c>
      <c r="F24" s="97" t="s">
        <v>428</v>
      </c>
      <c r="G24" s="98" t="s">
        <v>470</v>
      </c>
      <c r="H24" s="98" t="s">
        <v>470</v>
      </c>
      <c r="I24" s="99"/>
      <c r="J24" s="99" t="s">
        <v>430</v>
      </c>
      <c r="K24" s="100" t="str">
        <f t="shared" si="0"/>
        <v>Б</v>
      </c>
      <c r="L24" s="100" t="str">
        <f t="shared" si="1"/>
        <v>З</v>
      </c>
    </row>
    <row r="25" spans="1:12" customFormat="1" ht="30" customHeight="1">
      <c r="A25" s="66" t="s">
        <v>473</v>
      </c>
      <c r="B25" s="95" t="s">
        <v>474</v>
      </c>
      <c r="C25" s="96" t="s">
        <v>425</v>
      </c>
      <c r="D25" s="96" t="s">
        <v>426</v>
      </c>
      <c r="E25" s="95" t="s">
        <v>427</v>
      </c>
      <c r="F25" s="97" t="s">
        <v>428</v>
      </c>
      <c r="G25" s="98" t="s">
        <v>475</v>
      </c>
      <c r="H25" s="98" t="s">
        <v>475</v>
      </c>
      <c r="I25" s="99"/>
      <c r="J25" s="99" t="s">
        <v>430</v>
      </c>
      <c r="K25" s="100" t="str">
        <f t="shared" si="0"/>
        <v>Б</v>
      </c>
      <c r="L25" s="100" t="str">
        <f t="shared" si="1"/>
        <v>Д</v>
      </c>
    </row>
    <row r="26" spans="1:12" customFormat="1" ht="30" customHeight="1">
      <c r="A26" s="66" t="s">
        <v>476</v>
      </c>
      <c r="B26" s="95" t="s">
        <v>474</v>
      </c>
      <c r="C26" s="96" t="s">
        <v>445</v>
      </c>
      <c r="D26" s="96" t="s">
        <v>426</v>
      </c>
      <c r="E26" s="95" t="s">
        <v>450</v>
      </c>
      <c r="F26" s="97" t="s">
        <v>428</v>
      </c>
      <c r="G26" s="98" t="s">
        <v>475</v>
      </c>
      <c r="H26" s="98" t="s">
        <v>475</v>
      </c>
      <c r="I26" s="99"/>
      <c r="J26" s="99" t="s">
        <v>430</v>
      </c>
      <c r="K26" s="100" t="str">
        <f t="shared" si="0"/>
        <v>Б</v>
      </c>
      <c r="L26" s="100" t="str">
        <f t="shared" si="1"/>
        <v>В</v>
      </c>
    </row>
    <row r="27" spans="1:12" customFormat="1" ht="30" customHeight="1">
      <c r="A27" s="66" t="s">
        <v>477</v>
      </c>
      <c r="B27" s="95" t="s">
        <v>474</v>
      </c>
      <c r="C27" s="96" t="s">
        <v>448</v>
      </c>
      <c r="D27" s="96" t="s">
        <v>426</v>
      </c>
      <c r="E27" s="95" t="s">
        <v>450</v>
      </c>
      <c r="F27" s="97" t="s">
        <v>428</v>
      </c>
      <c r="G27" s="98" t="s">
        <v>475</v>
      </c>
      <c r="H27" s="98" t="s">
        <v>475</v>
      </c>
      <c r="I27" s="99"/>
      <c r="J27" s="99" t="s">
        <v>430</v>
      </c>
      <c r="K27" s="100" t="str">
        <f t="shared" si="0"/>
        <v>Б</v>
      </c>
      <c r="L27" s="100" t="str">
        <f t="shared" si="1"/>
        <v>З</v>
      </c>
    </row>
    <row r="28" spans="1:12" customFormat="1" ht="30" customHeight="1">
      <c r="A28" s="66" t="s">
        <v>478</v>
      </c>
      <c r="B28" s="95" t="s">
        <v>479</v>
      </c>
      <c r="C28" s="96" t="s">
        <v>425</v>
      </c>
      <c r="D28" s="96" t="s">
        <v>426</v>
      </c>
      <c r="E28" s="95" t="s">
        <v>427</v>
      </c>
      <c r="F28" s="97" t="s">
        <v>428</v>
      </c>
      <c r="G28" s="98" t="s">
        <v>480</v>
      </c>
      <c r="H28" s="98" t="s">
        <v>481</v>
      </c>
      <c r="I28" s="99"/>
      <c r="J28" s="99" t="s">
        <v>430</v>
      </c>
      <c r="K28" s="100" t="str">
        <f t="shared" si="0"/>
        <v>Б</v>
      </c>
      <c r="L28" s="100" t="str">
        <f t="shared" si="1"/>
        <v>Д</v>
      </c>
    </row>
    <row r="29" spans="1:12" customFormat="1" ht="30" customHeight="1">
      <c r="A29" s="66" t="s">
        <v>482</v>
      </c>
      <c r="B29" s="95" t="s">
        <v>479</v>
      </c>
      <c r="C29" s="96" t="s">
        <v>425</v>
      </c>
      <c r="D29" s="96" t="s">
        <v>426</v>
      </c>
      <c r="E29" s="95" t="s">
        <v>427</v>
      </c>
      <c r="F29" s="97" t="s">
        <v>428</v>
      </c>
      <c r="G29" s="98" t="s">
        <v>480</v>
      </c>
      <c r="H29" s="98" t="s">
        <v>483</v>
      </c>
      <c r="I29" s="99"/>
      <c r="J29" s="99" t="s">
        <v>430</v>
      </c>
      <c r="K29" s="100" t="str">
        <f t="shared" si="0"/>
        <v>Б</v>
      </c>
      <c r="L29" s="100" t="str">
        <f t="shared" si="1"/>
        <v>Д</v>
      </c>
    </row>
    <row r="30" spans="1:12" customFormat="1" ht="30" customHeight="1">
      <c r="A30" s="66" t="s">
        <v>484</v>
      </c>
      <c r="B30" s="95" t="s">
        <v>479</v>
      </c>
      <c r="C30" s="96" t="s">
        <v>425</v>
      </c>
      <c r="D30" s="96" t="s">
        <v>426</v>
      </c>
      <c r="E30" s="95" t="s">
        <v>427</v>
      </c>
      <c r="F30" s="97" t="s">
        <v>428</v>
      </c>
      <c r="G30" s="98" t="s">
        <v>480</v>
      </c>
      <c r="H30" s="98" t="s">
        <v>485</v>
      </c>
      <c r="I30" s="99"/>
      <c r="J30" s="99" t="s">
        <v>430</v>
      </c>
      <c r="K30" s="100" t="str">
        <f t="shared" si="0"/>
        <v>Б</v>
      </c>
      <c r="L30" s="100" t="str">
        <f t="shared" si="1"/>
        <v>Д</v>
      </c>
    </row>
    <row r="31" spans="1:12" customFormat="1" ht="30" customHeight="1">
      <c r="A31" s="66" t="s">
        <v>486</v>
      </c>
      <c r="B31" s="95" t="s">
        <v>479</v>
      </c>
      <c r="C31" s="96" t="s">
        <v>425</v>
      </c>
      <c r="D31" s="96" t="s">
        <v>426</v>
      </c>
      <c r="E31" s="95" t="s">
        <v>427</v>
      </c>
      <c r="F31" s="97" t="s">
        <v>428</v>
      </c>
      <c r="G31" s="98" t="s">
        <v>480</v>
      </c>
      <c r="H31" s="98" t="s">
        <v>487</v>
      </c>
      <c r="I31" s="99"/>
      <c r="J31" s="99" t="s">
        <v>430</v>
      </c>
      <c r="K31" s="100" t="str">
        <f t="shared" si="0"/>
        <v>Б</v>
      </c>
      <c r="L31" s="100" t="str">
        <f t="shared" si="1"/>
        <v>Д</v>
      </c>
    </row>
    <row r="32" spans="1:12" customFormat="1" ht="30" customHeight="1">
      <c r="A32" s="66" t="s">
        <v>488</v>
      </c>
      <c r="B32" s="95" t="s">
        <v>489</v>
      </c>
      <c r="C32" s="96" t="s">
        <v>425</v>
      </c>
      <c r="D32" s="96" t="s">
        <v>426</v>
      </c>
      <c r="E32" s="95" t="s">
        <v>490</v>
      </c>
      <c r="F32" s="97" t="s">
        <v>491</v>
      </c>
      <c r="G32" s="98" t="s">
        <v>429</v>
      </c>
      <c r="H32" s="98" t="s">
        <v>492</v>
      </c>
      <c r="I32" s="99"/>
      <c r="J32" s="99" t="s">
        <v>430</v>
      </c>
      <c r="K32" s="100" t="str">
        <f t="shared" si="0"/>
        <v>М</v>
      </c>
      <c r="L32" s="100" t="str">
        <f t="shared" si="1"/>
        <v>Д</v>
      </c>
    </row>
    <row r="33" spans="1:12" customFormat="1" ht="30" customHeight="1">
      <c r="A33" s="66" t="s">
        <v>493</v>
      </c>
      <c r="B33" s="95" t="s">
        <v>489</v>
      </c>
      <c r="C33" s="96" t="s">
        <v>425</v>
      </c>
      <c r="D33" s="96" t="s">
        <v>437</v>
      </c>
      <c r="E33" s="95" t="s">
        <v>490</v>
      </c>
      <c r="F33" s="97" t="s">
        <v>491</v>
      </c>
      <c r="G33" s="98" t="s">
        <v>429</v>
      </c>
      <c r="H33" s="98" t="s">
        <v>494</v>
      </c>
      <c r="I33" s="99" t="s">
        <v>495</v>
      </c>
      <c r="J33" s="99" t="s">
        <v>430</v>
      </c>
      <c r="K33" s="100" t="str">
        <f t="shared" si="0"/>
        <v>М</v>
      </c>
      <c r="L33" s="100" t="str">
        <f t="shared" si="1"/>
        <v>Д</v>
      </c>
    </row>
    <row r="34" spans="1:12" customFormat="1" ht="30" customHeight="1">
      <c r="A34" s="66" t="s">
        <v>496</v>
      </c>
      <c r="B34" s="95" t="s">
        <v>489</v>
      </c>
      <c r="C34" s="96" t="s">
        <v>425</v>
      </c>
      <c r="D34" s="96" t="s">
        <v>426</v>
      </c>
      <c r="E34" s="95" t="s">
        <v>490</v>
      </c>
      <c r="F34" s="97" t="s">
        <v>491</v>
      </c>
      <c r="G34" s="98" t="s">
        <v>429</v>
      </c>
      <c r="H34" s="98" t="s">
        <v>497</v>
      </c>
      <c r="I34" s="99"/>
      <c r="J34" s="99" t="s">
        <v>430</v>
      </c>
      <c r="K34" s="100" t="str">
        <f t="shared" si="0"/>
        <v>М</v>
      </c>
      <c r="L34" s="100" t="str">
        <f t="shared" si="1"/>
        <v>Д</v>
      </c>
    </row>
    <row r="35" spans="1:12" customFormat="1" ht="30" customHeight="1">
      <c r="A35" s="66" t="s">
        <v>498</v>
      </c>
      <c r="B35" s="95" t="s">
        <v>489</v>
      </c>
      <c r="C35" s="96" t="s">
        <v>425</v>
      </c>
      <c r="D35" s="96" t="s">
        <v>426</v>
      </c>
      <c r="E35" s="95" t="s">
        <v>490</v>
      </c>
      <c r="F35" s="97" t="s">
        <v>491</v>
      </c>
      <c r="G35" s="98" t="s">
        <v>429</v>
      </c>
      <c r="H35" s="98" t="s">
        <v>492</v>
      </c>
      <c r="I35" s="99" t="s">
        <v>499</v>
      </c>
      <c r="J35" s="99" t="s">
        <v>430</v>
      </c>
      <c r="K35" s="100" t="str">
        <f t="shared" ref="K35:K66" si="2">LEFT(F35, 1)</f>
        <v>М</v>
      </c>
      <c r="L35" s="100" t="str">
        <f t="shared" si="1"/>
        <v>Д</v>
      </c>
    </row>
    <row r="36" spans="1:12" customFormat="1" ht="30" customHeight="1">
      <c r="A36" s="66" t="s">
        <v>500</v>
      </c>
      <c r="B36" s="95" t="s">
        <v>489</v>
      </c>
      <c r="C36" s="96" t="s">
        <v>445</v>
      </c>
      <c r="D36" s="96" t="s">
        <v>426</v>
      </c>
      <c r="E36" s="95" t="s">
        <v>501</v>
      </c>
      <c r="F36" s="97" t="s">
        <v>491</v>
      </c>
      <c r="G36" s="98" t="s">
        <v>429</v>
      </c>
      <c r="H36" s="98" t="s">
        <v>492</v>
      </c>
      <c r="I36" s="99"/>
      <c r="J36" s="99" t="s">
        <v>430</v>
      </c>
      <c r="K36" s="100" t="str">
        <f t="shared" si="2"/>
        <v>М</v>
      </c>
      <c r="L36" s="100" t="str">
        <f t="shared" si="1"/>
        <v>В</v>
      </c>
    </row>
    <row r="37" spans="1:12" customFormat="1" ht="30" customHeight="1">
      <c r="A37" s="66" t="s">
        <v>502</v>
      </c>
      <c r="B37" s="95" t="s">
        <v>489</v>
      </c>
      <c r="C37" s="96" t="s">
        <v>445</v>
      </c>
      <c r="D37" s="96" t="s">
        <v>426</v>
      </c>
      <c r="E37" s="95" t="s">
        <v>501</v>
      </c>
      <c r="F37" s="97" t="s">
        <v>491</v>
      </c>
      <c r="G37" s="98" t="s">
        <v>429</v>
      </c>
      <c r="H37" s="98" t="s">
        <v>497</v>
      </c>
      <c r="I37" s="99"/>
      <c r="J37" s="99" t="s">
        <v>430</v>
      </c>
      <c r="K37" s="100" t="str">
        <f t="shared" si="2"/>
        <v>М</v>
      </c>
      <c r="L37" s="100" t="str">
        <f t="shared" si="1"/>
        <v>В</v>
      </c>
    </row>
    <row r="38" spans="1:12" customFormat="1" ht="30" customHeight="1">
      <c r="A38" s="66" t="s">
        <v>503</v>
      </c>
      <c r="B38" s="95" t="s">
        <v>489</v>
      </c>
      <c r="C38" s="96" t="s">
        <v>448</v>
      </c>
      <c r="D38" s="96" t="s">
        <v>426</v>
      </c>
      <c r="E38" s="95" t="s">
        <v>501</v>
      </c>
      <c r="F38" s="97" t="s">
        <v>491</v>
      </c>
      <c r="G38" s="98" t="s">
        <v>429</v>
      </c>
      <c r="H38" s="98" t="s">
        <v>492</v>
      </c>
      <c r="I38" s="99"/>
      <c r="J38" s="99" t="s">
        <v>430</v>
      </c>
      <c r="K38" s="100" t="str">
        <f t="shared" si="2"/>
        <v>М</v>
      </c>
      <c r="L38" s="100" t="str">
        <f t="shared" si="1"/>
        <v>З</v>
      </c>
    </row>
    <row r="39" spans="1:12" customFormat="1" ht="30" customHeight="1">
      <c r="A39" s="66" t="s">
        <v>504</v>
      </c>
      <c r="B39" s="95" t="s">
        <v>489</v>
      </c>
      <c r="C39" s="96" t="s">
        <v>448</v>
      </c>
      <c r="D39" s="96" t="s">
        <v>426</v>
      </c>
      <c r="E39" s="95" t="s">
        <v>501</v>
      </c>
      <c r="F39" s="97" t="s">
        <v>491</v>
      </c>
      <c r="G39" s="98" t="s">
        <v>429</v>
      </c>
      <c r="H39" s="98" t="s">
        <v>497</v>
      </c>
      <c r="I39" s="99"/>
      <c r="J39" s="99" t="s">
        <v>430</v>
      </c>
      <c r="K39" s="100" t="str">
        <f t="shared" si="2"/>
        <v>М</v>
      </c>
      <c r="L39" s="100" t="str">
        <f t="shared" si="1"/>
        <v>З</v>
      </c>
    </row>
    <row r="40" spans="1:12" customFormat="1" ht="30" customHeight="1">
      <c r="A40" s="66" t="s">
        <v>505</v>
      </c>
      <c r="B40" s="95" t="s">
        <v>506</v>
      </c>
      <c r="C40" s="96" t="s">
        <v>425</v>
      </c>
      <c r="D40" s="96" t="s">
        <v>426</v>
      </c>
      <c r="E40" s="95" t="s">
        <v>490</v>
      </c>
      <c r="F40" s="97" t="s">
        <v>491</v>
      </c>
      <c r="G40" s="98" t="s">
        <v>454</v>
      </c>
      <c r="H40" s="98" t="s">
        <v>507</v>
      </c>
      <c r="I40" s="99" t="s">
        <v>508</v>
      </c>
      <c r="J40" s="99" t="s">
        <v>430</v>
      </c>
      <c r="K40" s="100" t="str">
        <f t="shared" si="2"/>
        <v>М</v>
      </c>
      <c r="L40" s="100" t="str">
        <f t="shared" si="1"/>
        <v>Д</v>
      </c>
    </row>
    <row r="41" spans="1:12" customFormat="1" ht="30" customHeight="1">
      <c r="A41" s="66" t="s">
        <v>509</v>
      </c>
      <c r="B41" s="95" t="s">
        <v>506</v>
      </c>
      <c r="C41" s="96" t="s">
        <v>425</v>
      </c>
      <c r="D41" s="96" t="s">
        <v>426</v>
      </c>
      <c r="E41" s="95" t="s">
        <v>490</v>
      </c>
      <c r="F41" s="97" t="s">
        <v>491</v>
      </c>
      <c r="G41" s="98" t="s">
        <v>454</v>
      </c>
      <c r="H41" s="98" t="s">
        <v>507</v>
      </c>
      <c r="I41" s="99"/>
      <c r="J41" s="99" t="s">
        <v>430</v>
      </c>
      <c r="K41" s="100" t="str">
        <f t="shared" si="2"/>
        <v>М</v>
      </c>
      <c r="L41" s="100" t="str">
        <f t="shared" si="1"/>
        <v>Д</v>
      </c>
    </row>
    <row r="42" spans="1:12" customFormat="1" ht="30" customHeight="1">
      <c r="A42" s="66" t="s">
        <v>510</v>
      </c>
      <c r="B42" s="95" t="s">
        <v>506</v>
      </c>
      <c r="C42" s="96" t="s">
        <v>425</v>
      </c>
      <c r="D42" s="96" t="s">
        <v>426</v>
      </c>
      <c r="E42" s="95" t="s">
        <v>490</v>
      </c>
      <c r="F42" s="97" t="s">
        <v>491</v>
      </c>
      <c r="G42" s="98" t="s">
        <v>454</v>
      </c>
      <c r="H42" s="98" t="s">
        <v>511</v>
      </c>
      <c r="I42" s="99"/>
      <c r="J42" s="99" t="s">
        <v>430</v>
      </c>
      <c r="K42" s="100" t="str">
        <f t="shared" si="2"/>
        <v>М</v>
      </c>
      <c r="L42" s="100" t="str">
        <f t="shared" si="1"/>
        <v>Д</v>
      </c>
    </row>
    <row r="43" spans="1:12" customFormat="1" ht="30" customHeight="1">
      <c r="A43" s="66" t="s">
        <v>512</v>
      </c>
      <c r="B43" s="95" t="s">
        <v>506</v>
      </c>
      <c r="C43" s="96" t="s">
        <v>445</v>
      </c>
      <c r="D43" s="96" t="s">
        <v>426</v>
      </c>
      <c r="E43" s="95" t="s">
        <v>501</v>
      </c>
      <c r="F43" s="97" t="s">
        <v>491</v>
      </c>
      <c r="G43" s="98" t="s">
        <v>454</v>
      </c>
      <c r="H43" s="98" t="s">
        <v>507</v>
      </c>
      <c r="I43" s="99"/>
      <c r="J43" s="99" t="s">
        <v>430</v>
      </c>
      <c r="K43" s="100" t="str">
        <f t="shared" si="2"/>
        <v>М</v>
      </c>
      <c r="L43" s="100" t="str">
        <f t="shared" si="1"/>
        <v>В</v>
      </c>
    </row>
    <row r="44" spans="1:12" customFormat="1" ht="30" customHeight="1">
      <c r="A44" s="66" t="s">
        <v>513</v>
      </c>
      <c r="B44" s="95" t="s">
        <v>506</v>
      </c>
      <c r="C44" s="96" t="s">
        <v>445</v>
      </c>
      <c r="D44" s="96" t="s">
        <v>426</v>
      </c>
      <c r="E44" s="95" t="s">
        <v>501</v>
      </c>
      <c r="F44" s="97" t="s">
        <v>491</v>
      </c>
      <c r="G44" s="98" t="s">
        <v>454</v>
      </c>
      <c r="H44" s="98" t="s">
        <v>511</v>
      </c>
      <c r="I44" s="99"/>
      <c r="J44" s="99" t="s">
        <v>430</v>
      </c>
      <c r="K44" s="100" t="str">
        <f t="shared" si="2"/>
        <v>М</v>
      </c>
      <c r="L44" s="100" t="str">
        <f t="shared" si="1"/>
        <v>В</v>
      </c>
    </row>
    <row r="45" spans="1:12" customFormat="1" ht="30" customHeight="1">
      <c r="A45" s="66" t="s">
        <v>514</v>
      </c>
      <c r="B45" s="95" t="s">
        <v>506</v>
      </c>
      <c r="C45" s="96" t="s">
        <v>448</v>
      </c>
      <c r="D45" s="96" t="s">
        <v>426</v>
      </c>
      <c r="E45" s="95" t="s">
        <v>501</v>
      </c>
      <c r="F45" s="97" t="s">
        <v>491</v>
      </c>
      <c r="G45" s="98" t="s">
        <v>454</v>
      </c>
      <c r="H45" s="98" t="s">
        <v>507</v>
      </c>
      <c r="I45" s="99"/>
      <c r="J45" s="99" t="s">
        <v>430</v>
      </c>
      <c r="K45" s="100" t="str">
        <f t="shared" si="2"/>
        <v>М</v>
      </c>
      <c r="L45" s="100" t="str">
        <f t="shared" si="1"/>
        <v>З</v>
      </c>
    </row>
    <row r="46" spans="1:12" customFormat="1" ht="30" customHeight="1">
      <c r="A46" s="66" t="s">
        <v>515</v>
      </c>
      <c r="B46" s="95" t="s">
        <v>506</v>
      </c>
      <c r="C46" s="96" t="s">
        <v>448</v>
      </c>
      <c r="D46" s="96" t="s">
        <v>426</v>
      </c>
      <c r="E46" s="95" t="s">
        <v>501</v>
      </c>
      <c r="F46" s="97" t="s">
        <v>491</v>
      </c>
      <c r="G46" s="98" t="s">
        <v>454</v>
      </c>
      <c r="H46" s="98" t="s">
        <v>511</v>
      </c>
      <c r="I46" s="99"/>
      <c r="J46" s="99" t="s">
        <v>430</v>
      </c>
      <c r="K46" s="100" t="str">
        <f t="shared" si="2"/>
        <v>М</v>
      </c>
      <c r="L46" s="100" t="str">
        <f t="shared" si="1"/>
        <v>З</v>
      </c>
    </row>
    <row r="47" spans="1:12" customFormat="1" ht="30" customHeight="1">
      <c r="A47" s="66" t="s">
        <v>516</v>
      </c>
      <c r="B47" s="95" t="s">
        <v>517</v>
      </c>
      <c r="C47" s="96" t="s">
        <v>425</v>
      </c>
      <c r="D47" s="96" t="s">
        <v>426</v>
      </c>
      <c r="E47" s="95" t="s">
        <v>490</v>
      </c>
      <c r="F47" s="97" t="s">
        <v>491</v>
      </c>
      <c r="G47" s="98" t="s">
        <v>463</v>
      </c>
      <c r="H47" s="98" t="s">
        <v>518</v>
      </c>
      <c r="I47" s="99"/>
      <c r="J47" s="99" t="s">
        <v>430</v>
      </c>
      <c r="K47" s="100" t="str">
        <f t="shared" si="2"/>
        <v>М</v>
      </c>
      <c r="L47" s="100" t="str">
        <f t="shared" si="1"/>
        <v>Д</v>
      </c>
    </row>
    <row r="48" spans="1:12" customFormat="1" ht="30" customHeight="1">
      <c r="A48" s="66" t="s">
        <v>519</v>
      </c>
      <c r="B48" s="95" t="s">
        <v>517</v>
      </c>
      <c r="C48" s="96" t="s">
        <v>425</v>
      </c>
      <c r="D48" s="96" t="s">
        <v>426</v>
      </c>
      <c r="E48" s="95" t="s">
        <v>490</v>
      </c>
      <c r="F48" s="97" t="s">
        <v>491</v>
      </c>
      <c r="G48" s="98" t="s">
        <v>463</v>
      </c>
      <c r="H48" s="98" t="s">
        <v>520</v>
      </c>
      <c r="I48" s="99"/>
      <c r="J48" s="99" t="s">
        <v>430</v>
      </c>
      <c r="K48" s="100" t="str">
        <f t="shared" si="2"/>
        <v>М</v>
      </c>
      <c r="L48" s="100" t="str">
        <f t="shared" si="1"/>
        <v>Д</v>
      </c>
    </row>
    <row r="49" spans="1:12" customFormat="1" ht="30" customHeight="1">
      <c r="A49" s="66" t="s">
        <v>521</v>
      </c>
      <c r="B49" s="95" t="s">
        <v>517</v>
      </c>
      <c r="C49" s="96" t="s">
        <v>425</v>
      </c>
      <c r="D49" s="96" t="s">
        <v>437</v>
      </c>
      <c r="E49" s="95" t="s">
        <v>490</v>
      </c>
      <c r="F49" s="97" t="s">
        <v>491</v>
      </c>
      <c r="G49" s="98" t="s">
        <v>463</v>
      </c>
      <c r="H49" s="98" t="s">
        <v>520</v>
      </c>
      <c r="I49" s="99"/>
      <c r="J49" s="99" t="s">
        <v>430</v>
      </c>
      <c r="K49" s="100" t="str">
        <f t="shared" si="2"/>
        <v>М</v>
      </c>
      <c r="L49" s="100" t="str">
        <f t="shared" si="1"/>
        <v>Д</v>
      </c>
    </row>
    <row r="50" spans="1:12" customFormat="1" ht="30" customHeight="1">
      <c r="A50" s="66" t="s">
        <v>522</v>
      </c>
      <c r="B50" s="95" t="s">
        <v>517</v>
      </c>
      <c r="C50" s="96" t="s">
        <v>425</v>
      </c>
      <c r="D50" s="96" t="s">
        <v>426</v>
      </c>
      <c r="E50" s="95" t="s">
        <v>490</v>
      </c>
      <c r="F50" s="97" t="s">
        <v>491</v>
      </c>
      <c r="G50" s="98" t="s">
        <v>463</v>
      </c>
      <c r="H50" s="98" t="s">
        <v>523</v>
      </c>
      <c r="I50" s="99"/>
      <c r="J50" s="99" t="s">
        <v>430</v>
      </c>
      <c r="K50" s="100" t="str">
        <f t="shared" si="2"/>
        <v>М</v>
      </c>
      <c r="L50" s="100" t="str">
        <f t="shared" si="1"/>
        <v>Д</v>
      </c>
    </row>
    <row r="51" spans="1:12" customFormat="1" ht="30" customHeight="1">
      <c r="A51" s="66" t="s">
        <v>524</v>
      </c>
      <c r="B51" s="95" t="s">
        <v>517</v>
      </c>
      <c r="C51" s="96" t="s">
        <v>425</v>
      </c>
      <c r="D51" s="96" t="s">
        <v>437</v>
      </c>
      <c r="E51" s="95" t="s">
        <v>490</v>
      </c>
      <c r="F51" s="97" t="s">
        <v>491</v>
      </c>
      <c r="G51" s="98" t="s">
        <v>463</v>
      </c>
      <c r="H51" s="98" t="s">
        <v>525</v>
      </c>
      <c r="I51" s="99"/>
      <c r="J51" s="99" t="s">
        <v>430</v>
      </c>
      <c r="K51" s="100" t="str">
        <f t="shared" si="2"/>
        <v>М</v>
      </c>
      <c r="L51" s="100" t="str">
        <f t="shared" si="1"/>
        <v>Д</v>
      </c>
    </row>
    <row r="52" spans="1:12" customFormat="1" ht="30" customHeight="1">
      <c r="A52" s="66" t="s">
        <v>526</v>
      </c>
      <c r="B52" s="95" t="s">
        <v>517</v>
      </c>
      <c r="C52" s="96" t="s">
        <v>425</v>
      </c>
      <c r="D52" s="96" t="s">
        <v>437</v>
      </c>
      <c r="E52" s="95" t="s">
        <v>490</v>
      </c>
      <c r="F52" s="97" t="s">
        <v>491</v>
      </c>
      <c r="G52" s="98" t="s">
        <v>463</v>
      </c>
      <c r="H52" s="98" t="s">
        <v>527</v>
      </c>
      <c r="I52" s="99" t="s">
        <v>528</v>
      </c>
      <c r="J52" s="99" t="s">
        <v>430</v>
      </c>
      <c r="K52" s="100" t="str">
        <f t="shared" si="2"/>
        <v>М</v>
      </c>
      <c r="L52" s="100" t="str">
        <f t="shared" si="1"/>
        <v>Д</v>
      </c>
    </row>
    <row r="53" spans="1:12" customFormat="1" ht="30" customHeight="1">
      <c r="A53" s="66" t="s">
        <v>529</v>
      </c>
      <c r="B53" s="95" t="s">
        <v>517</v>
      </c>
      <c r="C53" s="96" t="s">
        <v>425</v>
      </c>
      <c r="D53" s="96" t="s">
        <v>426</v>
      </c>
      <c r="E53" s="95" t="s">
        <v>490</v>
      </c>
      <c r="F53" s="97" t="s">
        <v>491</v>
      </c>
      <c r="G53" s="98" t="s">
        <v>463</v>
      </c>
      <c r="H53" s="98" t="s">
        <v>530</v>
      </c>
      <c r="I53" s="99"/>
      <c r="J53" s="99" t="s">
        <v>430</v>
      </c>
      <c r="K53" s="100" t="str">
        <f t="shared" si="2"/>
        <v>М</v>
      </c>
      <c r="L53" s="100" t="str">
        <f t="shared" si="1"/>
        <v>Д</v>
      </c>
    </row>
    <row r="54" spans="1:12" customFormat="1" ht="30" customHeight="1">
      <c r="A54" s="66" t="s">
        <v>531</v>
      </c>
      <c r="B54" s="95" t="s">
        <v>517</v>
      </c>
      <c r="C54" s="96" t="s">
        <v>425</v>
      </c>
      <c r="D54" s="96" t="s">
        <v>437</v>
      </c>
      <c r="E54" s="95" t="s">
        <v>490</v>
      </c>
      <c r="F54" s="97" t="s">
        <v>491</v>
      </c>
      <c r="G54" s="98" t="s">
        <v>463</v>
      </c>
      <c r="H54" s="98" t="s">
        <v>532</v>
      </c>
      <c r="I54" s="99"/>
      <c r="J54" s="99" t="s">
        <v>430</v>
      </c>
      <c r="K54" s="100" t="str">
        <f t="shared" si="2"/>
        <v>М</v>
      </c>
      <c r="L54" s="100" t="str">
        <f t="shared" si="1"/>
        <v>Д</v>
      </c>
    </row>
    <row r="55" spans="1:12" customFormat="1" ht="30" customHeight="1">
      <c r="A55" s="66" t="s">
        <v>533</v>
      </c>
      <c r="B55" s="95" t="s">
        <v>517</v>
      </c>
      <c r="C55" s="96" t="s">
        <v>425</v>
      </c>
      <c r="D55" s="96" t="s">
        <v>437</v>
      </c>
      <c r="E55" s="95" t="s">
        <v>490</v>
      </c>
      <c r="F55" s="97" t="s">
        <v>491</v>
      </c>
      <c r="G55" s="98" t="s">
        <v>463</v>
      </c>
      <c r="H55" s="98" t="s">
        <v>534</v>
      </c>
      <c r="I55" s="99"/>
      <c r="J55" s="99" t="s">
        <v>430</v>
      </c>
      <c r="K55" s="100" t="str">
        <f t="shared" si="2"/>
        <v>М</v>
      </c>
      <c r="L55" s="100" t="str">
        <f t="shared" si="1"/>
        <v>Д</v>
      </c>
    </row>
    <row r="56" spans="1:12" customFormat="1" ht="30" customHeight="1">
      <c r="A56" s="66" t="s">
        <v>535</v>
      </c>
      <c r="B56" s="95" t="s">
        <v>517</v>
      </c>
      <c r="C56" s="96" t="s">
        <v>425</v>
      </c>
      <c r="D56" s="96" t="s">
        <v>437</v>
      </c>
      <c r="E56" s="95" t="s">
        <v>490</v>
      </c>
      <c r="F56" s="97" t="s">
        <v>491</v>
      </c>
      <c r="G56" s="98" t="s">
        <v>463</v>
      </c>
      <c r="H56" s="98" t="s">
        <v>536</v>
      </c>
      <c r="I56" s="99"/>
      <c r="J56" s="99" t="s">
        <v>430</v>
      </c>
      <c r="K56" s="100" t="str">
        <f t="shared" si="2"/>
        <v>М</v>
      </c>
      <c r="L56" s="100" t="str">
        <f t="shared" si="1"/>
        <v>Д</v>
      </c>
    </row>
    <row r="57" spans="1:12" customFormat="1" ht="30" customHeight="1">
      <c r="A57" s="66" t="s">
        <v>537</v>
      </c>
      <c r="B57" s="95" t="s">
        <v>517</v>
      </c>
      <c r="C57" s="96" t="s">
        <v>425</v>
      </c>
      <c r="D57" s="96" t="s">
        <v>426</v>
      </c>
      <c r="E57" s="95" t="s">
        <v>490</v>
      </c>
      <c r="F57" s="97" t="s">
        <v>491</v>
      </c>
      <c r="G57" s="98" t="s">
        <v>463</v>
      </c>
      <c r="H57" s="98" t="s">
        <v>518</v>
      </c>
      <c r="I57" s="99" t="s">
        <v>499</v>
      </c>
      <c r="J57" s="99" t="s">
        <v>430</v>
      </c>
      <c r="K57" s="100" t="str">
        <f t="shared" si="2"/>
        <v>М</v>
      </c>
      <c r="L57" s="100" t="str">
        <f t="shared" si="1"/>
        <v>Д</v>
      </c>
    </row>
    <row r="58" spans="1:12" customFormat="1" ht="30" customHeight="1">
      <c r="A58" s="66" t="s">
        <v>538</v>
      </c>
      <c r="B58" s="95" t="s">
        <v>517</v>
      </c>
      <c r="C58" s="96" t="s">
        <v>425</v>
      </c>
      <c r="D58" s="96" t="s">
        <v>426</v>
      </c>
      <c r="E58" s="95" t="s">
        <v>490</v>
      </c>
      <c r="F58" s="97" t="s">
        <v>491</v>
      </c>
      <c r="G58" s="98" t="s">
        <v>463</v>
      </c>
      <c r="H58" s="98" t="s">
        <v>539</v>
      </c>
      <c r="I58" s="99"/>
      <c r="J58" s="99" t="s">
        <v>430</v>
      </c>
      <c r="K58" s="100" t="str">
        <f t="shared" si="2"/>
        <v>М</v>
      </c>
      <c r="L58" s="100" t="str">
        <f t="shared" si="1"/>
        <v>Д</v>
      </c>
    </row>
    <row r="59" spans="1:12" customFormat="1" ht="30" customHeight="1">
      <c r="A59" s="66" t="s">
        <v>540</v>
      </c>
      <c r="B59" s="95" t="s">
        <v>517</v>
      </c>
      <c r="C59" s="96" t="s">
        <v>445</v>
      </c>
      <c r="D59" s="96" t="s">
        <v>426</v>
      </c>
      <c r="E59" s="95" t="s">
        <v>501</v>
      </c>
      <c r="F59" s="97" t="s">
        <v>491</v>
      </c>
      <c r="G59" s="98" t="s">
        <v>463</v>
      </c>
      <c r="H59" s="98" t="s">
        <v>520</v>
      </c>
      <c r="I59" s="99"/>
      <c r="J59" s="99" t="s">
        <v>430</v>
      </c>
      <c r="K59" s="100" t="str">
        <f t="shared" si="2"/>
        <v>М</v>
      </c>
      <c r="L59" s="100" t="str">
        <f t="shared" si="1"/>
        <v>В</v>
      </c>
    </row>
    <row r="60" spans="1:12" customFormat="1" ht="30" customHeight="1">
      <c r="A60" s="66" t="s">
        <v>541</v>
      </c>
      <c r="B60" s="95" t="s">
        <v>517</v>
      </c>
      <c r="C60" s="96" t="s">
        <v>445</v>
      </c>
      <c r="D60" s="96" t="s">
        <v>426</v>
      </c>
      <c r="E60" s="95" t="s">
        <v>501</v>
      </c>
      <c r="F60" s="97" t="s">
        <v>491</v>
      </c>
      <c r="G60" s="98" t="s">
        <v>463</v>
      </c>
      <c r="H60" s="98" t="s">
        <v>539</v>
      </c>
      <c r="I60" s="99"/>
      <c r="J60" s="99" t="s">
        <v>430</v>
      </c>
      <c r="K60" s="100" t="str">
        <f t="shared" si="2"/>
        <v>М</v>
      </c>
      <c r="L60" s="100" t="str">
        <f t="shared" si="1"/>
        <v>В</v>
      </c>
    </row>
    <row r="61" spans="1:12" customFormat="1" ht="30" customHeight="1">
      <c r="A61" s="66" t="s">
        <v>542</v>
      </c>
      <c r="B61" s="95" t="s">
        <v>517</v>
      </c>
      <c r="C61" s="96" t="s">
        <v>448</v>
      </c>
      <c r="D61" s="96" t="s">
        <v>426</v>
      </c>
      <c r="E61" s="95" t="s">
        <v>501</v>
      </c>
      <c r="F61" s="97" t="s">
        <v>491</v>
      </c>
      <c r="G61" s="98" t="s">
        <v>463</v>
      </c>
      <c r="H61" s="98" t="s">
        <v>518</v>
      </c>
      <c r="I61" s="99"/>
      <c r="J61" s="99" t="s">
        <v>430</v>
      </c>
      <c r="K61" s="100" t="str">
        <f t="shared" si="2"/>
        <v>М</v>
      </c>
      <c r="L61" s="100" t="str">
        <f t="shared" si="1"/>
        <v>З</v>
      </c>
    </row>
    <row r="62" spans="1:12" customFormat="1" ht="30" customHeight="1">
      <c r="A62" s="66" t="s">
        <v>543</v>
      </c>
      <c r="B62" s="95" t="s">
        <v>517</v>
      </c>
      <c r="C62" s="96" t="s">
        <v>448</v>
      </c>
      <c r="D62" s="96" t="s">
        <v>426</v>
      </c>
      <c r="E62" s="95" t="s">
        <v>501</v>
      </c>
      <c r="F62" s="97" t="s">
        <v>491</v>
      </c>
      <c r="G62" s="98" t="s">
        <v>463</v>
      </c>
      <c r="H62" s="98" t="s">
        <v>520</v>
      </c>
      <c r="I62" s="99"/>
      <c r="J62" s="99" t="s">
        <v>430</v>
      </c>
      <c r="K62" s="100" t="str">
        <f t="shared" si="2"/>
        <v>М</v>
      </c>
      <c r="L62" s="100" t="str">
        <f t="shared" si="1"/>
        <v>З</v>
      </c>
    </row>
    <row r="63" spans="1:12" customFormat="1" ht="30" customHeight="1">
      <c r="A63" s="66" t="s">
        <v>544</v>
      </c>
      <c r="B63" s="95" t="s">
        <v>517</v>
      </c>
      <c r="C63" s="96" t="s">
        <v>448</v>
      </c>
      <c r="D63" s="96" t="s">
        <v>426</v>
      </c>
      <c r="E63" s="95" t="s">
        <v>501</v>
      </c>
      <c r="F63" s="97" t="s">
        <v>491</v>
      </c>
      <c r="G63" s="98" t="s">
        <v>463</v>
      </c>
      <c r="H63" s="98" t="s">
        <v>539</v>
      </c>
      <c r="I63" s="99"/>
      <c r="J63" s="99" t="s">
        <v>430</v>
      </c>
      <c r="K63" s="100" t="str">
        <f t="shared" si="2"/>
        <v>М</v>
      </c>
      <c r="L63" s="100" t="str">
        <f t="shared" si="1"/>
        <v>З</v>
      </c>
    </row>
    <row r="64" spans="1:12" customFormat="1" ht="30" customHeight="1">
      <c r="A64" s="66" t="s">
        <v>545</v>
      </c>
      <c r="B64" s="95" t="s">
        <v>546</v>
      </c>
      <c r="C64" s="96" t="s">
        <v>425</v>
      </c>
      <c r="D64" s="96" t="s">
        <v>426</v>
      </c>
      <c r="E64" s="95" t="s">
        <v>490</v>
      </c>
      <c r="F64" s="97" t="s">
        <v>491</v>
      </c>
      <c r="G64" s="98" t="s">
        <v>470</v>
      </c>
      <c r="H64" s="98" t="s">
        <v>547</v>
      </c>
      <c r="I64" s="99"/>
      <c r="J64" s="99" t="s">
        <v>430</v>
      </c>
      <c r="K64" s="100" t="str">
        <f t="shared" si="2"/>
        <v>М</v>
      </c>
      <c r="L64" s="100" t="str">
        <f t="shared" si="1"/>
        <v>Д</v>
      </c>
    </row>
    <row r="65" spans="1:12" customFormat="1" ht="30" customHeight="1">
      <c r="A65" s="66" t="s">
        <v>548</v>
      </c>
      <c r="B65" s="95" t="s">
        <v>546</v>
      </c>
      <c r="C65" s="96" t="s">
        <v>425</v>
      </c>
      <c r="D65" s="96" t="s">
        <v>437</v>
      </c>
      <c r="E65" s="95" t="s">
        <v>490</v>
      </c>
      <c r="F65" s="97" t="s">
        <v>491</v>
      </c>
      <c r="G65" s="98" t="s">
        <v>470</v>
      </c>
      <c r="H65" s="98" t="s">
        <v>549</v>
      </c>
      <c r="I65" s="99" t="s">
        <v>550</v>
      </c>
      <c r="J65" s="99" t="s">
        <v>430</v>
      </c>
      <c r="K65" s="100" t="str">
        <f t="shared" si="2"/>
        <v>М</v>
      </c>
      <c r="L65" s="100" t="str">
        <f t="shared" si="1"/>
        <v>Д</v>
      </c>
    </row>
    <row r="66" spans="1:12" customFormat="1" ht="30" customHeight="1">
      <c r="A66" s="66" t="s">
        <v>551</v>
      </c>
      <c r="B66" s="95" t="s">
        <v>546</v>
      </c>
      <c r="C66" s="96" t="s">
        <v>425</v>
      </c>
      <c r="D66" s="96" t="s">
        <v>437</v>
      </c>
      <c r="E66" s="95" t="s">
        <v>490</v>
      </c>
      <c r="F66" s="97" t="s">
        <v>491</v>
      </c>
      <c r="G66" s="98" t="s">
        <v>470</v>
      </c>
      <c r="H66" s="98" t="s">
        <v>549</v>
      </c>
      <c r="I66" s="99"/>
      <c r="J66" s="99" t="s">
        <v>430</v>
      </c>
      <c r="K66" s="100" t="str">
        <f t="shared" si="2"/>
        <v>М</v>
      </c>
      <c r="L66" s="100" t="str">
        <f t="shared" si="1"/>
        <v>Д</v>
      </c>
    </row>
    <row r="67" spans="1:12" customFormat="1" ht="30" customHeight="1">
      <c r="A67" s="66" t="s">
        <v>552</v>
      </c>
      <c r="B67" s="95" t="s">
        <v>546</v>
      </c>
      <c r="C67" s="96" t="s">
        <v>425</v>
      </c>
      <c r="D67" s="96" t="s">
        <v>426</v>
      </c>
      <c r="E67" s="95" t="s">
        <v>490</v>
      </c>
      <c r="F67" s="97" t="s">
        <v>491</v>
      </c>
      <c r="G67" s="98" t="s">
        <v>470</v>
      </c>
      <c r="H67" s="98" t="s">
        <v>553</v>
      </c>
      <c r="I67" s="99" t="s">
        <v>499</v>
      </c>
      <c r="J67" s="99" t="s">
        <v>430</v>
      </c>
      <c r="K67" s="100" t="str">
        <f t="shared" ref="K67:K98" si="3">LEFT(F67, 1)</f>
        <v>М</v>
      </c>
      <c r="L67" s="100" t="str">
        <f t="shared" ref="L67:L130" si="4">IF(C67="очная","Д",IF(C67="Очно-заочная","В",IF(C67="Заочная","З","-")))</f>
        <v>Д</v>
      </c>
    </row>
    <row r="68" spans="1:12" customFormat="1" ht="30" customHeight="1">
      <c r="A68" s="66" t="s">
        <v>554</v>
      </c>
      <c r="B68" s="95" t="s">
        <v>546</v>
      </c>
      <c r="C68" s="96" t="s">
        <v>445</v>
      </c>
      <c r="D68" s="96" t="s">
        <v>426</v>
      </c>
      <c r="E68" s="95" t="s">
        <v>501</v>
      </c>
      <c r="F68" s="97" t="s">
        <v>491</v>
      </c>
      <c r="G68" s="98" t="s">
        <v>470</v>
      </c>
      <c r="H68" s="98" t="s">
        <v>547</v>
      </c>
      <c r="I68" s="99"/>
      <c r="J68" s="99" t="s">
        <v>430</v>
      </c>
      <c r="K68" s="100" t="str">
        <f t="shared" si="3"/>
        <v>М</v>
      </c>
      <c r="L68" s="100" t="str">
        <f t="shared" si="4"/>
        <v>В</v>
      </c>
    </row>
    <row r="69" spans="1:12" customFormat="1" ht="30" customHeight="1">
      <c r="A69" s="66" t="s">
        <v>555</v>
      </c>
      <c r="B69" s="95" t="s">
        <v>546</v>
      </c>
      <c r="C69" s="96" t="s">
        <v>448</v>
      </c>
      <c r="D69" s="96" t="s">
        <v>426</v>
      </c>
      <c r="E69" s="95" t="s">
        <v>501</v>
      </c>
      <c r="F69" s="97" t="s">
        <v>491</v>
      </c>
      <c r="G69" s="98" t="s">
        <v>470</v>
      </c>
      <c r="H69" s="98" t="s">
        <v>547</v>
      </c>
      <c r="I69" s="99"/>
      <c r="J69" s="99" t="s">
        <v>430</v>
      </c>
      <c r="K69" s="100" t="str">
        <f t="shared" si="3"/>
        <v>М</v>
      </c>
      <c r="L69" s="100" t="str">
        <f t="shared" si="4"/>
        <v>З</v>
      </c>
    </row>
    <row r="70" spans="1:12" customFormat="1" ht="30" customHeight="1">
      <c r="A70" s="66" t="s">
        <v>556</v>
      </c>
      <c r="B70" s="95" t="s">
        <v>557</v>
      </c>
      <c r="C70" s="96" t="s">
        <v>425</v>
      </c>
      <c r="D70" s="96" t="s">
        <v>426</v>
      </c>
      <c r="E70" s="95" t="s">
        <v>490</v>
      </c>
      <c r="F70" s="97" t="s">
        <v>491</v>
      </c>
      <c r="G70" s="98" t="s">
        <v>475</v>
      </c>
      <c r="H70" s="98" t="s">
        <v>558</v>
      </c>
      <c r="I70" s="99"/>
      <c r="J70" s="99" t="s">
        <v>430</v>
      </c>
      <c r="K70" s="100" t="str">
        <f t="shared" si="3"/>
        <v>М</v>
      </c>
      <c r="L70" s="100" t="str">
        <f t="shared" si="4"/>
        <v>Д</v>
      </c>
    </row>
    <row r="71" spans="1:12" customFormat="1" ht="30" customHeight="1">
      <c r="A71" s="66" t="s">
        <v>559</v>
      </c>
      <c r="B71" s="95" t="s">
        <v>557</v>
      </c>
      <c r="C71" s="96" t="s">
        <v>445</v>
      </c>
      <c r="D71" s="96" t="s">
        <v>426</v>
      </c>
      <c r="E71" s="95" t="s">
        <v>501</v>
      </c>
      <c r="F71" s="97" t="s">
        <v>491</v>
      </c>
      <c r="G71" s="98" t="s">
        <v>475</v>
      </c>
      <c r="H71" s="98" t="s">
        <v>558</v>
      </c>
      <c r="I71" s="99"/>
      <c r="J71" s="99" t="s">
        <v>430</v>
      </c>
      <c r="K71" s="100" t="str">
        <f t="shared" si="3"/>
        <v>М</v>
      </c>
      <c r="L71" s="100" t="str">
        <f t="shared" si="4"/>
        <v>В</v>
      </c>
    </row>
    <row r="72" spans="1:12" customFormat="1" ht="30" customHeight="1">
      <c r="A72" s="66" t="s">
        <v>560</v>
      </c>
      <c r="B72" s="95" t="s">
        <v>557</v>
      </c>
      <c r="C72" s="96" t="s">
        <v>448</v>
      </c>
      <c r="D72" s="96" t="s">
        <v>426</v>
      </c>
      <c r="E72" s="95" t="s">
        <v>501</v>
      </c>
      <c r="F72" s="97" t="s">
        <v>491</v>
      </c>
      <c r="G72" s="98" t="s">
        <v>475</v>
      </c>
      <c r="H72" s="98" t="s">
        <v>558</v>
      </c>
      <c r="I72" s="99"/>
      <c r="J72" s="99" t="s">
        <v>430</v>
      </c>
      <c r="K72" s="100" t="str">
        <f t="shared" si="3"/>
        <v>М</v>
      </c>
      <c r="L72" s="100" t="str">
        <f t="shared" si="4"/>
        <v>З</v>
      </c>
    </row>
    <row r="73" spans="1:12" customFormat="1" ht="30" customHeight="1">
      <c r="A73" s="66" t="s">
        <v>561</v>
      </c>
      <c r="B73" s="95" t="s">
        <v>562</v>
      </c>
      <c r="C73" s="96" t="s">
        <v>425</v>
      </c>
      <c r="D73" s="96" t="s">
        <v>426</v>
      </c>
      <c r="E73" s="95" t="s">
        <v>490</v>
      </c>
      <c r="F73" s="97" t="s">
        <v>491</v>
      </c>
      <c r="G73" s="98" t="s">
        <v>563</v>
      </c>
      <c r="H73" s="98" t="s">
        <v>564</v>
      </c>
      <c r="I73" s="99"/>
      <c r="J73" s="99" t="s">
        <v>430</v>
      </c>
      <c r="K73" s="100" t="str">
        <f t="shared" si="3"/>
        <v>М</v>
      </c>
      <c r="L73" s="100" t="str">
        <f t="shared" si="4"/>
        <v>Д</v>
      </c>
    </row>
    <row r="74" spans="1:12" customFormat="1" ht="30" customHeight="1">
      <c r="A74" s="66" t="s">
        <v>565</v>
      </c>
      <c r="B74" s="95" t="s">
        <v>562</v>
      </c>
      <c r="C74" s="96" t="s">
        <v>425</v>
      </c>
      <c r="D74" s="96" t="s">
        <v>426</v>
      </c>
      <c r="E74" s="95" t="s">
        <v>490</v>
      </c>
      <c r="F74" s="97" t="s">
        <v>491</v>
      </c>
      <c r="G74" s="98" t="s">
        <v>563</v>
      </c>
      <c r="H74" s="98" t="s">
        <v>566</v>
      </c>
      <c r="I74" s="99"/>
      <c r="J74" s="99" t="s">
        <v>430</v>
      </c>
      <c r="K74" s="100" t="str">
        <f t="shared" si="3"/>
        <v>М</v>
      </c>
      <c r="L74" s="100" t="str">
        <f t="shared" si="4"/>
        <v>Д</v>
      </c>
    </row>
    <row r="75" spans="1:12" customFormat="1" ht="30" customHeight="1">
      <c r="A75" s="66" t="s">
        <v>567</v>
      </c>
      <c r="B75" s="95" t="s">
        <v>562</v>
      </c>
      <c r="C75" s="96" t="s">
        <v>425</v>
      </c>
      <c r="D75" s="96" t="s">
        <v>426</v>
      </c>
      <c r="E75" s="95" t="s">
        <v>490</v>
      </c>
      <c r="F75" s="97" t="s">
        <v>491</v>
      </c>
      <c r="G75" s="98" t="s">
        <v>563</v>
      </c>
      <c r="H75" s="98" t="s">
        <v>564</v>
      </c>
      <c r="I75" s="99" t="s">
        <v>568</v>
      </c>
      <c r="J75" s="99" t="s">
        <v>430</v>
      </c>
      <c r="K75" s="100" t="str">
        <f t="shared" si="3"/>
        <v>М</v>
      </c>
      <c r="L75" s="100" t="str">
        <f t="shared" si="4"/>
        <v>Д</v>
      </c>
    </row>
    <row r="76" spans="1:12" customFormat="1" ht="30" customHeight="1">
      <c r="A76" s="66" t="s">
        <v>569</v>
      </c>
      <c r="B76" s="95" t="s">
        <v>562</v>
      </c>
      <c r="C76" s="96" t="s">
        <v>425</v>
      </c>
      <c r="D76" s="96" t="s">
        <v>426</v>
      </c>
      <c r="E76" s="95" t="s">
        <v>490</v>
      </c>
      <c r="F76" s="97" t="s">
        <v>491</v>
      </c>
      <c r="G76" s="98" t="s">
        <v>563</v>
      </c>
      <c r="H76" s="98" t="s">
        <v>566</v>
      </c>
      <c r="I76" s="99" t="s">
        <v>568</v>
      </c>
      <c r="J76" s="99" t="s">
        <v>430</v>
      </c>
      <c r="K76" s="100" t="str">
        <f t="shared" si="3"/>
        <v>М</v>
      </c>
      <c r="L76" s="100" t="str">
        <f t="shared" si="4"/>
        <v>Д</v>
      </c>
    </row>
    <row r="77" spans="1:12" customFormat="1" ht="30" customHeight="1">
      <c r="A77" s="66" t="s">
        <v>570</v>
      </c>
      <c r="B77" s="95" t="s">
        <v>571</v>
      </c>
      <c r="C77" s="96" t="s">
        <v>425</v>
      </c>
      <c r="D77" s="96" t="s">
        <v>426</v>
      </c>
      <c r="E77" s="95" t="s">
        <v>490</v>
      </c>
      <c r="F77" s="97" t="s">
        <v>491</v>
      </c>
      <c r="G77" s="98" t="s">
        <v>480</v>
      </c>
      <c r="H77" s="98" t="s">
        <v>572</v>
      </c>
      <c r="I77" s="99"/>
      <c r="J77" s="99" t="s">
        <v>430</v>
      </c>
      <c r="K77" s="100" t="str">
        <f t="shared" si="3"/>
        <v>М</v>
      </c>
      <c r="L77" s="100" t="str">
        <f t="shared" si="4"/>
        <v>Д</v>
      </c>
    </row>
    <row r="78" spans="1:12" customFormat="1" ht="30" customHeight="1">
      <c r="A78" s="66" t="s">
        <v>573</v>
      </c>
      <c r="B78" s="95" t="s">
        <v>571</v>
      </c>
      <c r="C78" s="96" t="s">
        <v>425</v>
      </c>
      <c r="D78" s="96" t="s">
        <v>426</v>
      </c>
      <c r="E78" s="95" t="s">
        <v>490</v>
      </c>
      <c r="F78" s="97" t="s">
        <v>491</v>
      </c>
      <c r="G78" s="98" t="s">
        <v>480</v>
      </c>
      <c r="H78" s="98" t="s">
        <v>481</v>
      </c>
      <c r="I78" s="99"/>
      <c r="J78" s="99" t="s">
        <v>430</v>
      </c>
      <c r="K78" s="100" t="str">
        <f t="shared" si="3"/>
        <v>М</v>
      </c>
      <c r="L78" s="100" t="str">
        <f t="shared" si="4"/>
        <v>Д</v>
      </c>
    </row>
    <row r="79" spans="1:12" customFormat="1" ht="30" customHeight="1">
      <c r="A79" s="66" t="s">
        <v>574</v>
      </c>
      <c r="B79" s="95" t="s">
        <v>571</v>
      </c>
      <c r="C79" s="96" t="s">
        <v>448</v>
      </c>
      <c r="D79" s="96" t="s">
        <v>426</v>
      </c>
      <c r="E79" s="95" t="s">
        <v>501</v>
      </c>
      <c r="F79" s="97" t="s">
        <v>491</v>
      </c>
      <c r="G79" s="98" t="s">
        <v>480</v>
      </c>
      <c r="H79" s="98" t="s">
        <v>481</v>
      </c>
      <c r="I79" s="99"/>
      <c r="J79" s="99" t="s">
        <v>430</v>
      </c>
      <c r="K79" s="100" t="str">
        <f t="shared" si="3"/>
        <v>М</v>
      </c>
      <c r="L79" s="100" t="str">
        <f t="shared" si="4"/>
        <v>З</v>
      </c>
    </row>
    <row r="80" spans="1:12" customFormat="1" ht="30" customHeight="1">
      <c r="A80" s="66" t="s">
        <v>575</v>
      </c>
      <c r="B80" s="95" t="s">
        <v>576</v>
      </c>
      <c r="C80" s="96" t="s">
        <v>425</v>
      </c>
      <c r="D80" s="96" t="s">
        <v>426</v>
      </c>
      <c r="E80" s="95" t="s">
        <v>490</v>
      </c>
      <c r="F80" s="97" t="s">
        <v>491</v>
      </c>
      <c r="G80" s="98" t="s">
        <v>577</v>
      </c>
      <c r="H80" s="98" t="s">
        <v>578</v>
      </c>
      <c r="I80" s="99"/>
      <c r="J80" s="99" t="s">
        <v>430</v>
      </c>
      <c r="K80" s="100" t="str">
        <f t="shared" si="3"/>
        <v>М</v>
      </c>
      <c r="L80" s="100" t="str">
        <f t="shared" si="4"/>
        <v>Д</v>
      </c>
    </row>
    <row r="81" spans="1:12" customFormat="1" ht="30" customHeight="1">
      <c r="A81" s="66" t="s">
        <v>579</v>
      </c>
      <c r="B81" s="95" t="s">
        <v>576</v>
      </c>
      <c r="C81" s="96" t="s">
        <v>448</v>
      </c>
      <c r="D81" s="96" t="s">
        <v>426</v>
      </c>
      <c r="E81" s="95" t="s">
        <v>501</v>
      </c>
      <c r="F81" s="97" t="s">
        <v>491</v>
      </c>
      <c r="G81" s="98" t="s">
        <v>577</v>
      </c>
      <c r="H81" s="98" t="s">
        <v>578</v>
      </c>
      <c r="I81" s="99"/>
      <c r="J81" s="99" t="s">
        <v>430</v>
      </c>
      <c r="K81" s="100" t="str">
        <f t="shared" si="3"/>
        <v>М</v>
      </c>
      <c r="L81" s="100" t="str">
        <f t="shared" si="4"/>
        <v>З</v>
      </c>
    </row>
    <row r="82" spans="1:12" customFormat="1" ht="30" customHeight="1">
      <c r="A82" s="66" t="s">
        <v>580</v>
      </c>
      <c r="B82" s="95" t="s">
        <v>581</v>
      </c>
      <c r="C82" s="96" t="s">
        <v>425</v>
      </c>
      <c r="D82" s="96" t="s">
        <v>437</v>
      </c>
      <c r="E82" s="95" t="s">
        <v>582</v>
      </c>
      <c r="F82" s="97" t="s">
        <v>583</v>
      </c>
      <c r="G82" s="98" t="s">
        <v>584</v>
      </c>
      <c r="H82" s="98" t="s">
        <v>585</v>
      </c>
      <c r="I82" s="99" t="s">
        <v>550</v>
      </c>
      <c r="J82" s="99" t="s">
        <v>430</v>
      </c>
      <c r="K82" s="100" t="str">
        <f t="shared" si="3"/>
        <v>А</v>
      </c>
      <c r="L82" s="100" t="str">
        <f t="shared" si="4"/>
        <v>Д</v>
      </c>
    </row>
    <row r="83" spans="1:12" customFormat="1" ht="30" customHeight="1">
      <c r="A83" s="66" t="s">
        <v>586</v>
      </c>
      <c r="B83" s="95" t="s">
        <v>587</v>
      </c>
      <c r="C83" s="96" t="s">
        <v>425</v>
      </c>
      <c r="D83" s="96" t="s">
        <v>426</v>
      </c>
      <c r="E83" s="95" t="s">
        <v>427</v>
      </c>
      <c r="F83" s="97" t="s">
        <v>583</v>
      </c>
      <c r="G83" s="98" t="s">
        <v>588</v>
      </c>
      <c r="H83" s="98" t="s">
        <v>589</v>
      </c>
      <c r="I83" s="99"/>
      <c r="J83" s="99" t="s">
        <v>430</v>
      </c>
      <c r="K83" s="100" t="str">
        <f t="shared" si="3"/>
        <v>А</v>
      </c>
      <c r="L83" s="100" t="str">
        <f t="shared" si="4"/>
        <v>Д</v>
      </c>
    </row>
    <row r="84" spans="1:12" customFormat="1" ht="30" customHeight="1">
      <c r="A84" s="66" t="s">
        <v>590</v>
      </c>
      <c r="B84" s="95" t="s">
        <v>587</v>
      </c>
      <c r="C84" s="96" t="s">
        <v>425</v>
      </c>
      <c r="D84" s="96" t="s">
        <v>437</v>
      </c>
      <c r="E84" s="95" t="s">
        <v>427</v>
      </c>
      <c r="F84" s="97" t="s">
        <v>583</v>
      </c>
      <c r="G84" s="98" t="s">
        <v>588</v>
      </c>
      <c r="H84" s="98" t="s">
        <v>589</v>
      </c>
      <c r="I84" s="99"/>
      <c r="J84" s="99" t="s">
        <v>430</v>
      </c>
      <c r="K84" s="100" t="str">
        <f t="shared" si="3"/>
        <v>А</v>
      </c>
      <c r="L84" s="100" t="str">
        <f t="shared" si="4"/>
        <v>Д</v>
      </c>
    </row>
    <row r="85" spans="1:12" customFormat="1" ht="30" customHeight="1">
      <c r="A85" s="66" t="s">
        <v>591</v>
      </c>
      <c r="B85" s="95" t="s">
        <v>587</v>
      </c>
      <c r="C85" s="96" t="s">
        <v>425</v>
      </c>
      <c r="D85" s="96" t="s">
        <v>426</v>
      </c>
      <c r="E85" s="95" t="s">
        <v>427</v>
      </c>
      <c r="F85" s="97" t="s">
        <v>583</v>
      </c>
      <c r="G85" s="98" t="s">
        <v>588</v>
      </c>
      <c r="H85" s="98" t="s">
        <v>592</v>
      </c>
      <c r="I85" s="99"/>
      <c r="J85" s="99" t="s">
        <v>430</v>
      </c>
      <c r="K85" s="100" t="str">
        <f t="shared" si="3"/>
        <v>А</v>
      </c>
      <c r="L85" s="100" t="str">
        <f t="shared" si="4"/>
        <v>Д</v>
      </c>
    </row>
    <row r="86" spans="1:12" customFormat="1" ht="30" customHeight="1">
      <c r="A86" s="66" t="s">
        <v>593</v>
      </c>
      <c r="B86" s="95" t="s">
        <v>594</v>
      </c>
      <c r="C86" s="96" t="s">
        <v>425</v>
      </c>
      <c r="D86" s="96" t="s">
        <v>437</v>
      </c>
      <c r="E86" s="95" t="s">
        <v>427</v>
      </c>
      <c r="F86" s="97" t="s">
        <v>583</v>
      </c>
      <c r="G86" s="98" t="s">
        <v>595</v>
      </c>
      <c r="H86" s="98" t="s">
        <v>585</v>
      </c>
      <c r="I86" s="99"/>
      <c r="J86" s="99" t="s">
        <v>430</v>
      </c>
      <c r="K86" s="100" t="str">
        <f t="shared" si="3"/>
        <v>А</v>
      </c>
      <c r="L86" s="100" t="str">
        <f t="shared" si="4"/>
        <v>Д</v>
      </c>
    </row>
    <row r="87" spans="1:12" customFormat="1" ht="30" customHeight="1">
      <c r="A87" s="66" t="s">
        <v>596</v>
      </c>
      <c r="B87" s="95" t="s">
        <v>597</v>
      </c>
      <c r="C87" s="96" t="s">
        <v>425</v>
      </c>
      <c r="D87" s="96" t="s">
        <v>426</v>
      </c>
      <c r="E87" s="95" t="s">
        <v>427</v>
      </c>
      <c r="F87" s="97" t="s">
        <v>583</v>
      </c>
      <c r="G87" s="98" t="s">
        <v>592</v>
      </c>
      <c r="H87" s="98" t="s">
        <v>592</v>
      </c>
      <c r="I87" s="99"/>
      <c r="J87" s="99" t="s">
        <v>430</v>
      </c>
      <c r="K87" s="100" t="str">
        <f t="shared" si="3"/>
        <v>А</v>
      </c>
      <c r="L87" s="100" t="str">
        <f t="shared" si="4"/>
        <v>Д</v>
      </c>
    </row>
    <row r="88" spans="1:12" customFormat="1" ht="30" customHeight="1">
      <c r="A88" s="66" t="s">
        <v>598</v>
      </c>
      <c r="B88" s="95" t="s">
        <v>599</v>
      </c>
      <c r="C88" s="96" t="s">
        <v>425</v>
      </c>
      <c r="D88" s="96" t="s">
        <v>426</v>
      </c>
      <c r="E88" s="95" t="s">
        <v>427</v>
      </c>
      <c r="F88" s="97" t="s">
        <v>583</v>
      </c>
      <c r="G88" s="98" t="s">
        <v>600</v>
      </c>
      <c r="H88" s="98" t="s">
        <v>589</v>
      </c>
      <c r="I88" s="99"/>
      <c r="J88" s="99" t="s">
        <v>430</v>
      </c>
      <c r="K88" s="100" t="str">
        <f t="shared" si="3"/>
        <v>А</v>
      </c>
      <c r="L88" s="100" t="str">
        <f t="shared" si="4"/>
        <v>Д</v>
      </c>
    </row>
    <row r="89" spans="1:12" customFormat="1" ht="30" customHeight="1">
      <c r="A89" s="66" t="s">
        <v>601</v>
      </c>
      <c r="B89" s="95" t="s">
        <v>599</v>
      </c>
      <c r="C89" s="96" t="s">
        <v>425</v>
      </c>
      <c r="D89" s="96" t="s">
        <v>437</v>
      </c>
      <c r="E89" s="95" t="s">
        <v>427</v>
      </c>
      <c r="F89" s="97" t="s">
        <v>583</v>
      </c>
      <c r="G89" s="98" t="s">
        <v>600</v>
      </c>
      <c r="H89" s="98" t="s">
        <v>589</v>
      </c>
      <c r="I89" s="99"/>
      <c r="J89" s="99" t="s">
        <v>430</v>
      </c>
      <c r="K89" s="100" t="str">
        <f t="shared" si="3"/>
        <v>А</v>
      </c>
      <c r="L89" s="100" t="str">
        <f t="shared" si="4"/>
        <v>Д</v>
      </c>
    </row>
    <row r="90" spans="1:12" customFormat="1" ht="30" customHeight="1">
      <c r="A90" s="66" t="s">
        <v>602</v>
      </c>
      <c r="B90" s="95" t="s">
        <v>603</v>
      </c>
      <c r="C90" s="96" t="s">
        <v>425</v>
      </c>
      <c r="D90" s="96" t="s">
        <v>426</v>
      </c>
      <c r="E90" s="95" t="s">
        <v>427</v>
      </c>
      <c r="F90" s="97" t="s">
        <v>583</v>
      </c>
      <c r="G90" s="98" t="s">
        <v>604</v>
      </c>
      <c r="H90" s="98" t="s">
        <v>605</v>
      </c>
      <c r="I90" s="99"/>
      <c r="J90" s="99" t="s">
        <v>430</v>
      </c>
      <c r="K90" s="100" t="str">
        <f t="shared" si="3"/>
        <v>А</v>
      </c>
      <c r="L90" s="100" t="str">
        <f t="shared" si="4"/>
        <v>Д</v>
      </c>
    </row>
    <row r="91" spans="1:12" customFormat="1" ht="30" customHeight="1">
      <c r="A91" s="66" t="s">
        <v>606</v>
      </c>
      <c r="B91" s="95" t="s">
        <v>603</v>
      </c>
      <c r="C91" s="96" t="s">
        <v>448</v>
      </c>
      <c r="D91" s="96" t="s">
        <v>426</v>
      </c>
      <c r="E91" s="95" t="s">
        <v>433</v>
      </c>
      <c r="F91" s="97" t="s">
        <v>583</v>
      </c>
      <c r="G91" s="98" t="s">
        <v>604</v>
      </c>
      <c r="H91" s="98" t="s">
        <v>605</v>
      </c>
      <c r="I91" s="99"/>
      <c r="J91" s="99" t="s">
        <v>430</v>
      </c>
      <c r="K91" s="100" t="str">
        <f t="shared" si="3"/>
        <v>А</v>
      </c>
      <c r="L91" s="100" t="str">
        <f t="shared" si="4"/>
        <v>З</v>
      </c>
    </row>
    <row r="92" spans="1:12" customFormat="1" ht="30" customHeight="1">
      <c r="A92" s="66" t="s">
        <v>607</v>
      </c>
      <c r="B92" s="95" t="s">
        <v>608</v>
      </c>
      <c r="C92" s="96" t="s">
        <v>425</v>
      </c>
      <c r="D92" s="96" t="s">
        <v>426</v>
      </c>
      <c r="E92" s="95" t="s">
        <v>427</v>
      </c>
      <c r="F92" s="97" t="s">
        <v>583</v>
      </c>
      <c r="G92" s="98" t="s">
        <v>609</v>
      </c>
      <c r="H92" s="98" t="s">
        <v>610</v>
      </c>
      <c r="I92" s="99"/>
      <c r="J92" s="99" t="s">
        <v>430</v>
      </c>
      <c r="K92" s="100" t="str">
        <f t="shared" si="3"/>
        <v>А</v>
      </c>
      <c r="L92" s="100" t="str">
        <f t="shared" si="4"/>
        <v>Д</v>
      </c>
    </row>
    <row r="93" spans="1:12" customFormat="1" ht="30" customHeight="1">
      <c r="A93" s="66" t="s">
        <v>611</v>
      </c>
      <c r="B93" s="95" t="s">
        <v>608</v>
      </c>
      <c r="C93" s="96" t="s">
        <v>425</v>
      </c>
      <c r="D93" s="96" t="s">
        <v>437</v>
      </c>
      <c r="E93" s="95" t="s">
        <v>427</v>
      </c>
      <c r="F93" s="97" t="s">
        <v>583</v>
      </c>
      <c r="G93" s="98" t="s">
        <v>609</v>
      </c>
      <c r="H93" s="98" t="s">
        <v>612</v>
      </c>
      <c r="I93" s="99"/>
      <c r="J93" s="99" t="s">
        <v>430</v>
      </c>
      <c r="K93" s="100" t="str">
        <f t="shared" si="3"/>
        <v>А</v>
      </c>
      <c r="L93" s="100" t="str">
        <f t="shared" si="4"/>
        <v>Д</v>
      </c>
    </row>
    <row r="94" spans="1:12" customFormat="1" ht="30" customHeight="1">
      <c r="A94" s="66" t="s">
        <v>613</v>
      </c>
      <c r="B94" s="95" t="s">
        <v>608</v>
      </c>
      <c r="C94" s="96" t="s">
        <v>425</v>
      </c>
      <c r="D94" s="96" t="s">
        <v>426</v>
      </c>
      <c r="E94" s="95" t="s">
        <v>427</v>
      </c>
      <c r="F94" s="97" t="s">
        <v>583</v>
      </c>
      <c r="G94" s="98" t="s">
        <v>609</v>
      </c>
      <c r="H94" s="98" t="s">
        <v>614</v>
      </c>
      <c r="I94" s="99"/>
      <c r="J94" s="99" t="s">
        <v>430</v>
      </c>
      <c r="K94" s="100" t="str">
        <f t="shared" si="3"/>
        <v>А</v>
      </c>
      <c r="L94" s="100" t="str">
        <f t="shared" si="4"/>
        <v>Д</v>
      </c>
    </row>
    <row r="95" spans="1:12" customFormat="1" ht="30" customHeight="1">
      <c r="A95" s="66" t="s">
        <v>615</v>
      </c>
      <c r="B95" s="95" t="s">
        <v>608</v>
      </c>
      <c r="C95" s="96" t="s">
        <v>425</v>
      </c>
      <c r="D95" s="96" t="s">
        <v>426</v>
      </c>
      <c r="E95" s="95" t="s">
        <v>427</v>
      </c>
      <c r="F95" s="97" t="s">
        <v>583</v>
      </c>
      <c r="G95" s="98" t="s">
        <v>609</v>
      </c>
      <c r="H95" s="98" t="s">
        <v>616</v>
      </c>
      <c r="I95" s="99"/>
      <c r="J95" s="99" t="s">
        <v>430</v>
      </c>
      <c r="K95" s="100" t="str">
        <f t="shared" si="3"/>
        <v>А</v>
      </c>
      <c r="L95" s="100" t="str">
        <f t="shared" si="4"/>
        <v>Д</v>
      </c>
    </row>
    <row r="96" spans="1:12" customFormat="1" ht="30" customHeight="1">
      <c r="A96" s="66" t="s">
        <v>617</v>
      </c>
      <c r="B96" s="95" t="s">
        <v>608</v>
      </c>
      <c r="C96" s="96" t="s">
        <v>448</v>
      </c>
      <c r="D96" s="96" t="s">
        <v>426</v>
      </c>
      <c r="E96" s="95" t="s">
        <v>433</v>
      </c>
      <c r="F96" s="97" t="s">
        <v>583</v>
      </c>
      <c r="G96" s="98" t="s">
        <v>609</v>
      </c>
      <c r="H96" s="98" t="s">
        <v>610</v>
      </c>
      <c r="I96" s="99"/>
      <c r="J96" s="99" t="s">
        <v>430</v>
      </c>
      <c r="K96" s="100" t="str">
        <f t="shared" si="3"/>
        <v>А</v>
      </c>
      <c r="L96" s="100" t="str">
        <f t="shared" si="4"/>
        <v>З</v>
      </c>
    </row>
    <row r="97" spans="1:12" customFormat="1" ht="30" customHeight="1">
      <c r="A97" s="66" t="s">
        <v>618</v>
      </c>
      <c r="B97" s="95" t="s">
        <v>608</v>
      </c>
      <c r="C97" s="96" t="s">
        <v>448</v>
      </c>
      <c r="D97" s="96" t="s">
        <v>426</v>
      </c>
      <c r="E97" s="95" t="s">
        <v>433</v>
      </c>
      <c r="F97" s="97" t="s">
        <v>583</v>
      </c>
      <c r="G97" s="98" t="s">
        <v>609</v>
      </c>
      <c r="H97" s="98" t="s">
        <v>614</v>
      </c>
      <c r="I97" s="99"/>
      <c r="J97" s="99" t="s">
        <v>430</v>
      </c>
      <c r="K97" s="100" t="str">
        <f t="shared" si="3"/>
        <v>А</v>
      </c>
      <c r="L97" s="100" t="str">
        <f t="shared" si="4"/>
        <v>З</v>
      </c>
    </row>
    <row r="98" spans="1:12" customFormat="1" ht="30" customHeight="1">
      <c r="A98" s="66" t="s">
        <v>619</v>
      </c>
      <c r="B98" s="95" t="s">
        <v>608</v>
      </c>
      <c r="C98" s="96" t="s">
        <v>448</v>
      </c>
      <c r="D98" s="96" t="s">
        <v>426</v>
      </c>
      <c r="E98" s="95" t="s">
        <v>433</v>
      </c>
      <c r="F98" s="97" t="s">
        <v>583</v>
      </c>
      <c r="G98" s="98" t="s">
        <v>609</v>
      </c>
      <c r="H98" s="98" t="s">
        <v>616</v>
      </c>
      <c r="I98" s="99"/>
      <c r="J98" s="99" t="s">
        <v>430</v>
      </c>
      <c r="K98" s="100" t="str">
        <f t="shared" si="3"/>
        <v>А</v>
      </c>
      <c r="L98" s="100" t="str">
        <f t="shared" si="4"/>
        <v>З</v>
      </c>
    </row>
    <row r="99" spans="1:12" customFormat="1" ht="30" customHeight="1">
      <c r="A99" s="66" t="s">
        <v>620</v>
      </c>
      <c r="B99" s="95" t="s">
        <v>621</v>
      </c>
      <c r="C99" s="96" t="s">
        <v>425</v>
      </c>
      <c r="D99" s="96" t="s">
        <v>426</v>
      </c>
      <c r="E99" s="95" t="s">
        <v>582</v>
      </c>
      <c r="F99" s="97" t="s">
        <v>583</v>
      </c>
      <c r="G99" s="98" t="s">
        <v>622</v>
      </c>
      <c r="H99" s="98" t="s">
        <v>623</v>
      </c>
      <c r="I99" s="99"/>
      <c r="J99" s="99" t="s">
        <v>430</v>
      </c>
      <c r="K99" s="100" t="str">
        <f t="shared" ref="K99:K119" si="5">LEFT(F99, 1)</f>
        <v>А</v>
      </c>
      <c r="L99" s="100" t="str">
        <f t="shared" si="4"/>
        <v>Д</v>
      </c>
    </row>
    <row r="100" spans="1:12" customFormat="1" ht="30" customHeight="1">
      <c r="A100" s="66" t="s">
        <v>624</v>
      </c>
      <c r="B100" s="95" t="s">
        <v>621</v>
      </c>
      <c r="C100" s="96" t="s">
        <v>425</v>
      </c>
      <c r="D100" s="96" t="s">
        <v>437</v>
      </c>
      <c r="E100" s="95" t="s">
        <v>582</v>
      </c>
      <c r="F100" s="97" t="s">
        <v>583</v>
      </c>
      <c r="G100" s="98" t="s">
        <v>622</v>
      </c>
      <c r="H100" s="98" t="s">
        <v>625</v>
      </c>
      <c r="I100" s="99"/>
      <c r="J100" s="99" t="s">
        <v>430</v>
      </c>
      <c r="K100" s="100" t="str">
        <f t="shared" si="5"/>
        <v>А</v>
      </c>
      <c r="L100" s="100" t="str">
        <f t="shared" si="4"/>
        <v>Д</v>
      </c>
    </row>
    <row r="101" spans="1:12" customFormat="1" ht="30" customHeight="1">
      <c r="A101" s="66" t="s">
        <v>626</v>
      </c>
      <c r="B101" s="95" t="s">
        <v>621</v>
      </c>
      <c r="C101" s="96" t="s">
        <v>425</v>
      </c>
      <c r="D101" s="96" t="s">
        <v>426</v>
      </c>
      <c r="E101" s="95" t="s">
        <v>582</v>
      </c>
      <c r="F101" s="97" t="s">
        <v>583</v>
      </c>
      <c r="G101" s="98" t="s">
        <v>622</v>
      </c>
      <c r="H101" s="98" t="s">
        <v>625</v>
      </c>
      <c r="I101" s="99"/>
      <c r="J101" s="99" t="s">
        <v>430</v>
      </c>
      <c r="K101" s="100" t="str">
        <f t="shared" si="5"/>
        <v>А</v>
      </c>
      <c r="L101" s="100" t="str">
        <f t="shared" si="4"/>
        <v>Д</v>
      </c>
    </row>
    <row r="102" spans="1:12" customFormat="1" ht="30" customHeight="1">
      <c r="A102" s="66" t="s">
        <v>627</v>
      </c>
      <c r="B102" s="95" t="s">
        <v>621</v>
      </c>
      <c r="C102" s="96" t="s">
        <v>425</v>
      </c>
      <c r="D102" s="96" t="s">
        <v>426</v>
      </c>
      <c r="E102" s="95" t="s">
        <v>582</v>
      </c>
      <c r="F102" s="97" t="s">
        <v>583</v>
      </c>
      <c r="G102" s="98" t="s">
        <v>622</v>
      </c>
      <c r="H102" s="98" t="s">
        <v>628</v>
      </c>
      <c r="I102" s="99"/>
      <c r="J102" s="99" t="s">
        <v>430</v>
      </c>
      <c r="K102" s="100" t="str">
        <f t="shared" si="5"/>
        <v>А</v>
      </c>
      <c r="L102" s="100" t="str">
        <f t="shared" si="4"/>
        <v>Д</v>
      </c>
    </row>
    <row r="103" spans="1:12" customFormat="1" ht="30" customHeight="1">
      <c r="A103" s="66" t="s">
        <v>629</v>
      </c>
      <c r="B103" s="95" t="s">
        <v>621</v>
      </c>
      <c r="C103" s="96" t="s">
        <v>448</v>
      </c>
      <c r="D103" s="96" t="s">
        <v>426</v>
      </c>
      <c r="E103" s="95" t="s">
        <v>427</v>
      </c>
      <c r="F103" s="97" t="s">
        <v>583</v>
      </c>
      <c r="G103" s="98" t="s">
        <v>622</v>
      </c>
      <c r="H103" s="98" t="s">
        <v>623</v>
      </c>
      <c r="I103" s="99"/>
      <c r="J103" s="99" t="s">
        <v>430</v>
      </c>
      <c r="K103" s="100" t="str">
        <f t="shared" si="5"/>
        <v>А</v>
      </c>
      <c r="L103" s="100" t="str">
        <f t="shared" si="4"/>
        <v>З</v>
      </c>
    </row>
    <row r="104" spans="1:12" customFormat="1" ht="30" customHeight="1">
      <c r="A104" s="66" t="s">
        <v>630</v>
      </c>
      <c r="B104" s="95" t="s">
        <v>621</v>
      </c>
      <c r="C104" s="96" t="s">
        <v>448</v>
      </c>
      <c r="D104" s="96" t="s">
        <v>426</v>
      </c>
      <c r="E104" s="95" t="s">
        <v>427</v>
      </c>
      <c r="F104" s="97" t="s">
        <v>583</v>
      </c>
      <c r="G104" s="98" t="s">
        <v>622</v>
      </c>
      <c r="H104" s="98" t="s">
        <v>625</v>
      </c>
      <c r="I104" s="99"/>
      <c r="J104" s="99" t="s">
        <v>430</v>
      </c>
      <c r="K104" s="100" t="str">
        <f t="shared" si="5"/>
        <v>А</v>
      </c>
      <c r="L104" s="100" t="str">
        <f t="shared" si="4"/>
        <v>З</v>
      </c>
    </row>
    <row r="105" spans="1:12" customFormat="1" ht="30" customHeight="1">
      <c r="A105" s="66" t="s">
        <v>631</v>
      </c>
      <c r="B105" s="95" t="s">
        <v>621</v>
      </c>
      <c r="C105" s="96" t="s">
        <v>448</v>
      </c>
      <c r="D105" s="96" t="s">
        <v>426</v>
      </c>
      <c r="E105" s="95" t="s">
        <v>427</v>
      </c>
      <c r="F105" s="97" t="s">
        <v>583</v>
      </c>
      <c r="G105" s="98" t="s">
        <v>622</v>
      </c>
      <c r="H105" s="98" t="s">
        <v>628</v>
      </c>
      <c r="I105" s="99"/>
      <c r="J105" s="99" t="s">
        <v>430</v>
      </c>
      <c r="K105" s="100" t="str">
        <f t="shared" si="5"/>
        <v>А</v>
      </c>
      <c r="L105" s="100" t="str">
        <f t="shared" si="4"/>
        <v>З</v>
      </c>
    </row>
    <row r="106" spans="1:12" customFormat="1" ht="30" customHeight="1">
      <c r="A106" s="66" t="s">
        <v>632</v>
      </c>
      <c r="B106" s="95" t="s">
        <v>633</v>
      </c>
      <c r="C106" s="96" t="s">
        <v>425</v>
      </c>
      <c r="D106" s="96" t="s">
        <v>426</v>
      </c>
      <c r="E106" s="95" t="s">
        <v>427</v>
      </c>
      <c r="F106" s="97" t="s">
        <v>583</v>
      </c>
      <c r="G106" s="98" t="s">
        <v>634</v>
      </c>
      <c r="H106" s="98" t="s">
        <v>634</v>
      </c>
      <c r="I106" s="99"/>
      <c r="J106" s="99" t="s">
        <v>430</v>
      </c>
      <c r="K106" s="100" t="str">
        <f t="shared" si="5"/>
        <v>А</v>
      </c>
      <c r="L106" s="100" t="str">
        <f t="shared" si="4"/>
        <v>Д</v>
      </c>
    </row>
    <row r="107" spans="1:12" customFormat="1" ht="30" customHeight="1">
      <c r="A107" s="66" t="s">
        <v>635</v>
      </c>
      <c r="B107" s="95" t="s">
        <v>636</v>
      </c>
      <c r="C107" s="96" t="s">
        <v>425</v>
      </c>
      <c r="D107" s="96" t="s">
        <v>426</v>
      </c>
      <c r="E107" s="95" t="s">
        <v>427</v>
      </c>
      <c r="F107" s="97" t="s">
        <v>583</v>
      </c>
      <c r="G107" s="98" t="s">
        <v>637</v>
      </c>
      <c r="H107" s="98" t="s">
        <v>637</v>
      </c>
      <c r="I107" s="99"/>
      <c r="J107" s="99" t="s">
        <v>430</v>
      </c>
      <c r="K107" s="100" t="str">
        <f t="shared" si="5"/>
        <v>А</v>
      </c>
      <c r="L107" s="100" t="str">
        <f t="shared" si="4"/>
        <v>Д</v>
      </c>
    </row>
    <row r="108" spans="1:12" customFormat="1" ht="30" customHeight="1">
      <c r="A108" s="66" t="s">
        <v>638</v>
      </c>
      <c r="B108" s="95" t="s">
        <v>639</v>
      </c>
      <c r="C108" s="96" t="s">
        <v>425</v>
      </c>
      <c r="D108" s="96" t="s">
        <v>426</v>
      </c>
      <c r="E108" s="95" t="s">
        <v>427</v>
      </c>
      <c r="F108" s="97" t="s">
        <v>583</v>
      </c>
      <c r="G108" s="98" t="s">
        <v>640</v>
      </c>
      <c r="H108" s="98" t="s">
        <v>640</v>
      </c>
      <c r="I108" s="99"/>
      <c r="J108" s="99" t="s">
        <v>430</v>
      </c>
      <c r="K108" s="100" t="str">
        <f t="shared" si="5"/>
        <v>А</v>
      </c>
      <c r="L108" s="100" t="str">
        <f t="shared" si="4"/>
        <v>Д</v>
      </c>
    </row>
    <row r="109" spans="1:12" customFormat="1" ht="30" customHeight="1">
      <c r="A109" s="66" t="s">
        <v>641</v>
      </c>
      <c r="B109" s="95" t="s">
        <v>639</v>
      </c>
      <c r="C109" s="96" t="s">
        <v>425</v>
      </c>
      <c r="D109" s="96" t="s">
        <v>437</v>
      </c>
      <c r="E109" s="95" t="s">
        <v>427</v>
      </c>
      <c r="F109" s="97" t="s">
        <v>583</v>
      </c>
      <c r="G109" s="98" t="s">
        <v>640</v>
      </c>
      <c r="H109" s="98" t="s">
        <v>610</v>
      </c>
      <c r="I109" s="99"/>
      <c r="J109" s="99" t="s">
        <v>430</v>
      </c>
      <c r="K109" s="100" t="str">
        <f t="shared" si="5"/>
        <v>А</v>
      </c>
      <c r="L109" s="100" t="str">
        <f t="shared" si="4"/>
        <v>Д</v>
      </c>
    </row>
    <row r="110" spans="1:12" customFormat="1" ht="30" customHeight="1">
      <c r="A110" s="66" t="s">
        <v>642</v>
      </c>
      <c r="B110" s="95" t="s">
        <v>643</v>
      </c>
      <c r="C110" s="96" t="s">
        <v>425</v>
      </c>
      <c r="D110" s="96" t="s">
        <v>426</v>
      </c>
      <c r="E110" s="95" t="s">
        <v>582</v>
      </c>
      <c r="F110" s="97" t="s">
        <v>583</v>
      </c>
      <c r="G110" s="98" t="s">
        <v>644</v>
      </c>
      <c r="H110" s="98" t="s">
        <v>644</v>
      </c>
      <c r="I110" s="99"/>
      <c r="J110" s="99" t="s">
        <v>430</v>
      </c>
      <c r="K110" s="100" t="str">
        <f t="shared" si="5"/>
        <v>А</v>
      </c>
      <c r="L110" s="100" t="str">
        <f t="shared" si="4"/>
        <v>Д</v>
      </c>
    </row>
    <row r="111" spans="1:12" customFormat="1" ht="30" customHeight="1">
      <c r="A111" s="66" t="s">
        <v>645</v>
      </c>
      <c r="B111" s="95" t="s">
        <v>643</v>
      </c>
      <c r="C111" s="96" t="s">
        <v>425</v>
      </c>
      <c r="D111" s="96" t="s">
        <v>437</v>
      </c>
      <c r="E111" s="95" t="s">
        <v>582</v>
      </c>
      <c r="F111" s="97" t="s">
        <v>583</v>
      </c>
      <c r="G111" s="98" t="s">
        <v>644</v>
      </c>
      <c r="H111" s="98" t="s">
        <v>644</v>
      </c>
      <c r="I111" s="99"/>
      <c r="J111" s="99" t="s">
        <v>430</v>
      </c>
      <c r="K111" s="100" t="str">
        <f t="shared" si="5"/>
        <v>А</v>
      </c>
      <c r="L111" s="100" t="str">
        <f t="shared" si="4"/>
        <v>Д</v>
      </c>
    </row>
    <row r="112" spans="1:12" customFormat="1" ht="30" customHeight="1">
      <c r="A112" s="66" t="s">
        <v>646</v>
      </c>
      <c r="B112" s="95" t="s">
        <v>647</v>
      </c>
      <c r="C112" s="96" t="s">
        <v>425</v>
      </c>
      <c r="D112" s="96" t="s">
        <v>426</v>
      </c>
      <c r="E112" s="95" t="s">
        <v>582</v>
      </c>
      <c r="F112" s="97" t="s">
        <v>583</v>
      </c>
      <c r="G112" s="98" t="s">
        <v>648</v>
      </c>
      <c r="H112" s="98" t="s">
        <v>648</v>
      </c>
      <c r="I112" s="99"/>
      <c r="J112" s="99" t="s">
        <v>430</v>
      </c>
      <c r="K112" s="100" t="str">
        <f t="shared" si="5"/>
        <v>А</v>
      </c>
      <c r="L112" s="100" t="str">
        <f t="shared" si="4"/>
        <v>Д</v>
      </c>
    </row>
    <row r="113" spans="1:12" customFormat="1" ht="30" customHeight="1">
      <c r="A113" s="66" t="s">
        <v>649</v>
      </c>
      <c r="B113" s="95" t="s">
        <v>650</v>
      </c>
      <c r="C113" s="96" t="s">
        <v>425</v>
      </c>
      <c r="D113" s="96" t="s">
        <v>426</v>
      </c>
      <c r="E113" s="95" t="s">
        <v>582</v>
      </c>
      <c r="F113" s="97" t="s">
        <v>583</v>
      </c>
      <c r="G113" s="98" t="s">
        <v>651</v>
      </c>
      <c r="H113" s="98" t="s">
        <v>651</v>
      </c>
      <c r="I113" s="99"/>
      <c r="J113" s="99" t="s">
        <v>430</v>
      </c>
      <c r="K113" s="100" t="str">
        <f t="shared" si="5"/>
        <v>А</v>
      </c>
      <c r="L113" s="100" t="str">
        <f t="shared" si="4"/>
        <v>Д</v>
      </c>
    </row>
    <row r="114" spans="1:12" customFormat="1" ht="30" customHeight="1">
      <c r="A114" s="66" t="s">
        <v>652</v>
      </c>
      <c r="B114" s="95" t="s">
        <v>653</v>
      </c>
      <c r="C114" s="96" t="s">
        <v>425</v>
      </c>
      <c r="D114" s="96" t="s">
        <v>426</v>
      </c>
      <c r="E114" s="95" t="s">
        <v>427</v>
      </c>
      <c r="F114" s="97" t="s">
        <v>428</v>
      </c>
      <c r="G114" s="98" t="s">
        <v>577</v>
      </c>
      <c r="H114" s="98" t="s">
        <v>654</v>
      </c>
      <c r="I114" s="99"/>
      <c r="J114" s="99" t="s">
        <v>655</v>
      </c>
      <c r="K114" s="100" t="str">
        <f t="shared" si="5"/>
        <v>Б</v>
      </c>
      <c r="L114" s="100" t="str">
        <f t="shared" si="4"/>
        <v>Д</v>
      </c>
    </row>
    <row r="115" spans="1:12" customFormat="1" ht="30" customHeight="1">
      <c r="A115" s="66" t="s">
        <v>656</v>
      </c>
      <c r="B115" s="95" t="s">
        <v>653</v>
      </c>
      <c r="C115" s="96" t="s">
        <v>445</v>
      </c>
      <c r="D115" s="96" t="s">
        <v>426</v>
      </c>
      <c r="E115" s="95" t="s">
        <v>450</v>
      </c>
      <c r="F115" s="97" t="s">
        <v>428</v>
      </c>
      <c r="G115" s="98" t="s">
        <v>577</v>
      </c>
      <c r="H115" s="98" t="s">
        <v>654</v>
      </c>
      <c r="I115" s="99"/>
      <c r="J115" s="99" t="s">
        <v>655</v>
      </c>
      <c r="K115" s="100" t="str">
        <f t="shared" si="5"/>
        <v>Б</v>
      </c>
      <c r="L115" s="100" t="str">
        <f t="shared" si="4"/>
        <v>В</v>
      </c>
    </row>
    <row r="116" spans="1:12" customFormat="1" ht="30" customHeight="1">
      <c r="A116" s="66" t="s">
        <v>657</v>
      </c>
      <c r="B116" s="95" t="s">
        <v>658</v>
      </c>
      <c r="C116" s="96" t="s">
        <v>425</v>
      </c>
      <c r="D116" s="96" t="s">
        <v>426</v>
      </c>
      <c r="E116" s="95" t="s">
        <v>490</v>
      </c>
      <c r="F116" s="97" t="s">
        <v>491</v>
      </c>
      <c r="G116" s="98" t="s">
        <v>659</v>
      </c>
      <c r="H116" s="98" t="s">
        <v>660</v>
      </c>
      <c r="I116" s="99"/>
      <c r="J116" s="99" t="s">
        <v>655</v>
      </c>
      <c r="K116" s="100" t="str">
        <f t="shared" si="5"/>
        <v>М</v>
      </c>
      <c r="L116" s="100" t="str">
        <f t="shared" si="4"/>
        <v>Д</v>
      </c>
    </row>
    <row r="117" spans="1:12" customFormat="1" ht="30" customHeight="1">
      <c r="A117" s="66" t="s">
        <v>661</v>
      </c>
      <c r="B117" s="95" t="s">
        <v>571</v>
      </c>
      <c r="C117" s="96" t="s">
        <v>425</v>
      </c>
      <c r="D117" s="96" t="s">
        <v>426</v>
      </c>
      <c r="E117" s="95" t="s">
        <v>490</v>
      </c>
      <c r="F117" s="97" t="s">
        <v>491</v>
      </c>
      <c r="G117" s="98" t="s">
        <v>480</v>
      </c>
      <c r="H117" s="98" t="s">
        <v>662</v>
      </c>
      <c r="I117" s="99"/>
      <c r="J117" s="99" t="s">
        <v>655</v>
      </c>
      <c r="K117" s="100" t="str">
        <f t="shared" si="5"/>
        <v>М</v>
      </c>
      <c r="L117" s="100" t="str">
        <f t="shared" si="4"/>
        <v>Д</v>
      </c>
    </row>
    <row r="118" spans="1:12" customFormat="1" ht="30" customHeight="1">
      <c r="A118" s="66" t="s">
        <v>663</v>
      </c>
      <c r="B118" s="95" t="s">
        <v>571</v>
      </c>
      <c r="C118" s="96" t="s">
        <v>425</v>
      </c>
      <c r="D118" s="96" t="s">
        <v>426</v>
      </c>
      <c r="E118" s="95" t="s">
        <v>490</v>
      </c>
      <c r="F118" s="97" t="s">
        <v>491</v>
      </c>
      <c r="G118" s="98" t="s">
        <v>480</v>
      </c>
      <c r="H118" s="98" t="s">
        <v>664</v>
      </c>
      <c r="I118" s="99"/>
      <c r="J118" s="99" t="s">
        <v>655</v>
      </c>
      <c r="K118" s="100" t="str">
        <f t="shared" si="5"/>
        <v>М</v>
      </c>
      <c r="L118" s="100" t="str">
        <f t="shared" si="4"/>
        <v>Д</v>
      </c>
    </row>
    <row r="119" spans="1:12" customFormat="1" ht="30" customHeight="1">
      <c r="A119" s="66" t="s">
        <v>665</v>
      </c>
      <c r="B119" s="95" t="s">
        <v>571</v>
      </c>
      <c r="C119" s="96" t="s">
        <v>425</v>
      </c>
      <c r="D119" s="96" t="s">
        <v>426</v>
      </c>
      <c r="E119" s="95" t="s">
        <v>490</v>
      </c>
      <c r="F119" s="97" t="s">
        <v>491</v>
      </c>
      <c r="G119" s="98" t="s">
        <v>480</v>
      </c>
      <c r="H119" s="98" t="s">
        <v>666</v>
      </c>
      <c r="I119" s="99"/>
      <c r="J119" s="99" t="s">
        <v>655</v>
      </c>
      <c r="K119" s="100" t="str">
        <f t="shared" si="5"/>
        <v>М</v>
      </c>
      <c r="L119" s="100" t="str">
        <f t="shared" si="4"/>
        <v>Д</v>
      </c>
    </row>
    <row r="120" spans="1:12" customFormat="1" ht="30" customHeight="1">
      <c r="A120" s="66" t="s">
        <v>667</v>
      </c>
      <c r="B120" s="95" t="s">
        <v>571</v>
      </c>
      <c r="C120" s="96" t="s">
        <v>425</v>
      </c>
      <c r="D120" s="96" t="s">
        <v>426</v>
      </c>
      <c r="E120" s="95" t="s">
        <v>490</v>
      </c>
      <c r="F120" s="97" t="s">
        <v>491</v>
      </c>
      <c r="G120" s="98" t="s">
        <v>480</v>
      </c>
      <c r="H120" s="98" t="s">
        <v>668</v>
      </c>
      <c r="I120" s="99"/>
      <c r="J120" s="99" t="s">
        <v>655</v>
      </c>
      <c r="K120" s="101" t="s">
        <v>669</v>
      </c>
      <c r="L120" s="100" t="str">
        <f t="shared" si="4"/>
        <v>Д</v>
      </c>
    </row>
    <row r="121" spans="1:12" customFormat="1" ht="30" customHeight="1">
      <c r="A121" s="66" t="s">
        <v>670</v>
      </c>
      <c r="B121" s="95" t="s">
        <v>571</v>
      </c>
      <c r="C121" s="96" t="s">
        <v>425</v>
      </c>
      <c r="D121" s="96" t="s">
        <v>426</v>
      </c>
      <c r="E121" s="95" t="s">
        <v>490</v>
      </c>
      <c r="F121" s="97" t="s">
        <v>491</v>
      </c>
      <c r="G121" s="98" t="s">
        <v>480</v>
      </c>
      <c r="H121" s="98" t="s">
        <v>671</v>
      </c>
      <c r="I121" s="99"/>
      <c r="J121" s="99" t="s">
        <v>655</v>
      </c>
      <c r="K121" s="100" t="str">
        <f>LEFT(F121, 1)</f>
        <v>М</v>
      </c>
      <c r="L121" s="100" t="str">
        <f t="shared" si="4"/>
        <v>Д</v>
      </c>
    </row>
    <row r="122" spans="1:12" customFormat="1" ht="30" customHeight="1">
      <c r="A122" s="66" t="s">
        <v>672</v>
      </c>
      <c r="B122" s="95" t="s">
        <v>571</v>
      </c>
      <c r="C122" s="96" t="s">
        <v>425</v>
      </c>
      <c r="D122" s="96" t="s">
        <v>426</v>
      </c>
      <c r="E122" s="95" t="s">
        <v>490</v>
      </c>
      <c r="F122" s="97" t="s">
        <v>491</v>
      </c>
      <c r="G122" s="98" t="s">
        <v>480</v>
      </c>
      <c r="H122" s="98" t="s">
        <v>668</v>
      </c>
      <c r="I122" s="99" t="s">
        <v>673</v>
      </c>
      <c r="J122" s="99" t="s">
        <v>655</v>
      </c>
      <c r="K122" s="101" t="s">
        <v>669</v>
      </c>
      <c r="L122" s="100" t="str">
        <f t="shared" si="4"/>
        <v>Д</v>
      </c>
    </row>
    <row r="123" spans="1:12" customFormat="1" ht="30" customHeight="1">
      <c r="A123" s="66" t="s">
        <v>674</v>
      </c>
      <c r="B123" s="95" t="s">
        <v>571</v>
      </c>
      <c r="C123" s="96" t="s">
        <v>425</v>
      </c>
      <c r="D123" s="96" t="s">
        <v>426</v>
      </c>
      <c r="E123" s="95" t="s">
        <v>490</v>
      </c>
      <c r="F123" s="97" t="s">
        <v>491</v>
      </c>
      <c r="G123" s="98" t="s">
        <v>480</v>
      </c>
      <c r="H123" s="98" t="s">
        <v>675</v>
      </c>
      <c r="I123" s="99"/>
      <c r="J123" s="99" t="s">
        <v>655</v>
      </c>
      <c r="K123" s="100" t="str">
        <f t="shared" ref="K123:K154" si="6">LEFT(F123, 1)</f>
        <v>М</v>
      </c>
      <c r="L123" s="100" t="str">
        <f t="shared" si="4"/>
        <v>Д</v>
      </c>
    </row>
    <row r="124" spans="1:12" customFormat="1" ht="30" customHeight="1">
      <c r="A124" s="66" t="s">
        <v>676</v>
      </c>
      <c r="B124" s="95" t="s">
        <v>571</v>
      </c>
      <c r="C124" s="96" t="s">
        <v>425</v>
      </c>
      <c r="D124" s="96" t="s">
        <v>426</v>
      </c>
      <c r="E124" s="95" t="s">
        <v>490</v>
      </c>
      <c r="F124" s="97" t="s">
        <v>491</v>
      </c>
      <c r="G124" s="98" t="s">
        <v>480</v>
      </c>
      <c r="H124" s="98" t="s">
        <v>677</v>
      </c>
      <c r="I124" s="99"/>
      <c r="J124" s="99" t="s">
        <v>655</v>
      </c>
      <c r="K124" s="100" t="str">
        <f t="shared" si="6"/>
        <v>М</v>
      </c>
      <c r="L124" s="100" t="str">
        <f t="shared" si="4"/>
        <v>Д</v>
      </c>
    </row>
    <row r="125" spans="1:12" customFormat="1" ht="30" customHeight="1">
      <c r="A125" s="66" t="s">
        <v>678</v>
      </c>
      <c r="B125" s="95" t="s">
        <v>576</v>
      </c>
      <c r="C125" s="96" t="s">
        <v>425</v>
      </c>
      <c r="D125" s="96" t="s">
        <v>426</v>
      </c>
      <c r="E125" s="95" t="s">
        <v>490</v>
      </c>
      <c r="F125" s="97" t="s">
        <v>491</v>
      </c>
      <c r="G125" s="98" t="s">
        <v>577</v>
      </c>
      <c r="H125" s="98" t="s">
        <v>679</v>
      </c>
      <c r="I125" s="99"/>
      <c r="J125" s="99" t="s">
        <v>655</v>
      </c>
      <c r="K125" s="100" t="str">
        <f t="shared" si="6"/>
        <v>М</v>
      </c>
      <c r="L125" s="100" t="str">
        <f t="shared" si="4"/>
        <v>Д</v>
      </c>
    </row>
    <row r="126" spans="1:12" customFormat="1" ht="30" customHeight="1">
      <c r="A126" s="66" t="s">
        <v>680</v>
      </c>
      <c r="B126" s="95" t="s">
        <v>576</v>
      </c>
      <c r="C126" s="96" t="s">
        <v>425</v>
      </c>
      <c r="D126" s="96" t="s">
        <v>426</v>
      </c>
      <c r="E126" s="95" t="s">
        <v>490</v>
      </c>
      <c r="F126" s="97" t="s">
        <v>491</v>
      </c>
      <c r="G126" s="98" t="s">
        <v>577</v>
      </c>
      <c r="H126" s="98" t="s">
        <v>681</v>
      </c>
      <c r="I126" s="99"/>
      <c r="J126" s="99" t="s">
        <v>655</v>
      </c>
      <c r="K126" s="100" t="str">
        <f t="shared" si="6"/>
        <v>М</v>
      </c>
      <c r="L126" s="100" t="str">
        <f t="shared" si="4"/>
        <v>Д</v>
      </c>
    </row>
    <row r="127" spans="1:12" customFormat="1" ht="30" customHeight="1">
      <c r="A127" s="66" t="s">
        <v>682</v>
      </c>
      <c r="B127" s="95" t="s">
        <v>576</v>
      </c>
      <c r="C127" s="96" t="s">
        <v>425</v>
      </c>
      <c r="D127" s="96" t="s">
        <v>426</v>
      </c>
      <c r="E127" s="95" t="s">
        <v>490</v>
      </c>
      <c r="F127" s="97" t="s">
        <v>491</v>
      </c>
      <c r="G127" s="98" t="s">
        <v>577</v>
      </c>
      <c r="H127" s="98" t="s">
        <v>683</v>
      </c>
      <c r="I127" s="99"/>
      <c r="J127" s="99" t="s">
        <v>655</v>
      </c>
      <c r="K127" s="100" t="str">
        <f t="shared" si="6"/>
        <v>М</v>
      </c>
      <c r="L127" s="100" t="str">
        <f t="shared" si="4"/>
        <v>Д</v>
      </c>
    </row>
    <row r="128" spans="1:12" customFormat="1" ht="30" customHeight="1">
      <c r="A128" s="66" t="s">
        <v>684</v>
      </c>
      <c r="B128" s="95" t="s">
        <v>576</v>
      </c>
      <c r="C128" s="96" t="s">
        <v>425</v>
      </c>
      <c r="D128" s="96" t="s">
        <v>437</v>
      </c>
      <c r="E128" s="95" t="s">
        <v>490</v>
      </c>
      <c r="F128" s="97" t="s">
        <v>491</v>
      </c>
      <c r="G128" s="98" t="s">
        <v>577</v>
      </c>
      <c r="H128" s="98" t="s">
        <v>681</v>
      </c>
      <c r="I128" s="99"/>
      <c r="J128" s="99" t="s">
        <v>655</v>
      </c>
      <c r="K128" s="100" t="str">
        <f t="shared" si="6"/>
        <v>М</v>
      </c>
      <c r="L128" s="100" t="str">
        <f t="shared" si="4"/>
        <v>Д</v>
      </c>
    </row>
    <row r="129" spans="1:12" customFormat="1" ht="30" customHeight="1">
      <c r="A129" s="66" t="s">
        <v>685</v>
      </c>
      <c r="B129" s="95" t="s">
        <v>576</v>
      </c>
      <c r="C129" s="96" t="s">
        <v>425</v>
      </c>
      <c r="D129" s="96" t="s">
        <v>426</v>
      </c>
      <c r="E129" s="95" t="s">
        <v>490</v>
      </c>
      <c r="F129" s="97" t="s">
        <v>491</v>
      </c>
      <c r="G129" s="98" t="s">
        <v>577</v>
      </c>
      <c r="H129" s="98" t="s">
        <v>686</v>
      </c>
      <c r="I129" s="99" t="s">
        <v>687</v>
      </c>
      <c r="J129" s="99" t="s">
        <v>655</v>
      </c>
      <c r="K129" s="100" t="str">
        <f t="shared" si="6"/>
        <v>М</v>
      </c>
      <c r="L129" s="100" t="str">
        <f t="shared" si="4"/>
        <v>Д</v>
      </c>
    </row>
    <row r="130" spans="1:12" customFormat="1" ht="30" customHeight="1">
      <c r="A130" s="66" t="s">
        <v>688</v>
      </c>
      <c r="B130" s="95" t="s">
        <v>689</v>
      </c>
      <c r="C130" s="96" t="s">
        <v>425</v>
      </c>
      <c r="D130" s="96" t="s">
        <v>426</v>
      </c>
      <c r="E130" s="95" t="s">
        <v>582</v>
      </c>
      <c r="F130" s="97" t="s">
        <v>583</v>
      </c>
      <c r="G130" s="98" t="s">
        <v>480</v>
      </c>
      <c r="H130" s="98" t="s">
        <v>577</v>
      </c>
      <c r="I130" s="99"/>
      <c r="J130" s="99" t="s">
        <v>655</v>
      </c>
      <c r="K130" s="100" t="str">
        <f t="shared" si="6"/>
        <v>А</v>
      </c>
      <c r="L130" s="100" t="str">
        <f t="shared" si="4"/>
        <v>Д</v>
      </c>
    </row>
    <row r="131" spans="1:12" customFormat="1" ht="30" customHeight="1">
      <c r="A131" s="66" t="s">
        <v>690</v>
      </c>
      <c r="B131" s="95" t="s">
        <v>689</v>
      </c>
      <c r="C131" s="96" t="s">
        <v>425</v>
      </c>
      <c r="D131" s="96" t="s">
        <v>426</v>
      </c>
      <c r="E131" s="95" t="s">
        <v>582</v>
      </c>
      <c r="F131" s="97" t="s">
        <v>583</v>
      </c>
      <c r="G131" s="98" t="s">
        <v>480</v>
      </c>
      <c r="H131" s="98" t="s">
        <v>691</v>
      </c>
      <c r="I131" s="99"/>
      <c r="J131" s="99" t="s">
        <v>655</v>
      </c>
      <c r="K131" s="100" t="str">
        <f t="shared" si="6"/>
        <v>А</v>
      </c>
      <c r="L131" s="100" t="str">
        <f t="shared" ref="L131:L194" si="7">IF(C131="очная","Д",IF(C131="Очно-заочная","В",IF(C131="Заочная","З","-")))</f>
        <v>Д</v>
      </c>
    </row>
    <row r="132" spans="1:12" customFormat="1" ht="30" customHeight="1">
      <c r="A132" s="66" t="s">
        <v>692</v>
      </c>
      <c r="B132" s="95" t="s">
        <v>689</v>
      </c>
      <c r="C132" s="96" t="s">
        <v>425</v>
      </c>
      <c r="D132" s="96" t="s">
        <v>437</v>
      </c>
      <c r="E132" s="95" t="s">
        <v>582</v>
      </c>
      <c r="F132" s="97" t="s">
        <v>583</v>
      </c>
      <c r="G132" s="98" t="s">
        <v>480</v>
      </c>
      <c r="H132" s="98" t="s">
        <v>691</v>
      </c>
      <c r="I132" s="99"/>
      <c r="J132" s="99" t="s">
        <v>655</v>
      </c>
      <c r="K132" s="100" t="str">
        <f t="shared" si="6"/>
        <v>А</v>
      </c>
      <c r="L132" s="100" t="str">
        <f t="shared" si="7"/>
        <v>Д</v>
      </c>
    </row>
    <row r="133" spans="1:12" customFormat="1" ht="30" customHeight="1">
      <c r="A133" s="66" t="s">
        <v>693</v>
      </c>
      <c r="B133" s="95" t="s">
        <v>689</v>
      </c>
      <c r="C133" s="96" t="s">
        <v>448</v>
      </c>
      <c r="D133" s="96" t="s">
        <v>426</v>
      </c>
      <c r="E133" s="95" t="s">
        <v>427</v>
      </c>
      <c r="F133" s="97" t="s">
        <v>583</v>
      </c>
      <c r="G133" s="98" t="s">
        <v>480</v>
      </c>
      <c r="H133" s="98" t="s">
        <v>577</v>
      </c>
      <c r="I133" s="99"/>
      <c r="J133" s="99" t="s">
        <v>655</v>
      </c>
      <c r="K133" s="100" t="str">
        <f t="shared" si="6"/>
        <v>А</v>
      </c>
      <c r="L133" s="100" t="str">
        <f t="shared" si="7"/>
        <v>З</v>
      </c>
    </row>
    <row r="134" spans="1:12" customFormat="1" ht="30" customHeight="1">
      <c r="A134" s="66" t="s">
        <v>694</v>
      </c>
      <c r="B134" s="95" t="s">
        <v>689</v>
      </c>
      <c r="C134" s="96" t="s">
        <v>448</v>
      </c>
      <c r="D134" s="96" t="s">
        <v>426</v>
      </c>
      <c r="E134" s="95" t="s">
        <v>427</v>
      </c>
      <c r="F134" s="97" t="s">
        <v>583</v>
      </c>
      <c r="G134" s="98" t="s">
        <v>480</v>
      </c>
      <c r="H134" s="98" t="s">
        <v>691</v>
      </c>
      <c r="I134" s="99"/>
      <c r="J134" s="99" t="s">
        <v>655</v>
      </c>
      <c r="K134" s="100" t="str">
        <f t="shared" si="6"/>
        <v>А</v>
      </c>
      <c r="L134" s="100" t="str">
        <f t="shared" si="7"/>
        <v>З</v>
      </c>
    </row>
    <row r="135" spans="1:12" customFormat="1" ht="30" customHeight="1">
      <c r="A135" s="66" t="s">
        <v>695</v>
      </c>
      <c r="B135" s="95" t="s">
        <v>696</v>
      </c>
      <c r="C135" s="96" t="s">
        <v>425</v>
      </c>
      <c r="D135" s="96" t="s">
        <v>426</v>
      </c>
      <c r="E135" s="95" t="s">
        <v>582</v>
      </c>
      <c r="F135" s="97" t="s">
        <v>583</v>
      </c>
      <c r="G135" s="98" t="s">
        <v>697</v>
      </c>
      <c r="H135" s="98" t="s">
        <v>698</v>
      </c>
      <c r="I135" s="99"/>
      <c r="J135" s="99" t="s">
        <v>655</v>
      </c>
      <c r="K135" s="100" t="str">
        <f t="shared" si="6"/>
        <v>А</v>
      </c>
      <c r="L135" s="100" t="str">
        <f t="shared" si="7"/>
        <v>Д</v>
      </c>
    </row>
    <row r="136" spans="1:12" customFormat="1" ht="30" customHeight="1">
      <c r="A136" s="66" t="s">
        <v>699</v>
      </c>
      <c r="B136" s="95" t="s">
        <v>696</v>
      </c>
      <c r="C136" s="96" t="s">
        <v>425</v>
      </c>
      <c r="D136" s="96" t="s">
        <v>437</v>
      </c>
      <c r="E136" s="95" t="s">
        <v>582</v>
      </c>
      <c r="F136" s="97" t="s">
        <v>583</v>
      </c>
      <c r="G136" s="98" t="s">
        <v>697</v>
      </c>
      <c r="H136" s="98" t="s">
        <v>698</v>
      </c>
      <c r="I136" s="99"/>
      <c r="J136" s="99" t="s">
        <v>655</v>
      </c>
      <c r="K136" s="100" t="str">
        <f t="shared" si="6"/>
        <v>А</v>
      </c>
      <c r="L136" s="100" t="str">
        <f t="shared" si="7"/>
        <v>Д</v>
      </c>
    </row>
    <row r="137" spans="1:12" customFormat="1" ht="30" customHeight="1">
      <c r="A137" s="66" t="s">
        <v>700</v>
      </c>
      <c r="B137" s="95" t="s">
        <v>701</v>
      </c>
      <c r="C137" s="96" t="s">
        <v>425</v>
      </c>
      <c r="D137" s="96" t="s">
        <v>426</v>
      </c>
      <c r="E137" s="95" t="s">
        <v>582</v>
      </c>
      <c r="F137" s="97" t="s">
        <v>583</v>
      </c>
      <c r="G137" s="98" t="s">
        <v>577</v>
      </c>
      <c r="H137" s="98" t="s">
        <v>577</v>
      </c>
      <c r="I137" s="99"/>
      <c r="J137" s="99" t="s">
        <v>655</v>
      </c>
      <c r="K137" s="100" t="str">
        <f t="shared" si="6"/>
        <v>А</v>
      </c>
      <c r="L137" s="100" t="str">
        <f t="shared" si="7"/>
        <v>Д</v>
      </c>
    </row>
    <row r="138" spans="1:12" customFormat="1" ht="30" customHeight="1">
      <c r="A138" s="66" t="s">
        <v>702</v>
      </c>
      <c r="B138" s="95" t="s">
        <v>703</v>
      </c>
      <c r="C138" s="96" t="s">
        <v>425</v>
      </c>
      <c r="D138" s="96" t="s">
        <v>426</v>
      </c>
      <c r="E138" s="92" t="s">
        <v>446</v>
      </c>
      <c r="F138" s="97" t="s">
        <v>434</v>
      </c>
      <c r="G138" s="98" t="s">
        <v>704</v>
      </c>
      <c r="H138" s="98" t="s">
        <v>705</v>
      </c>
      <c r="I138" s="99"/>
      <c r="J138" s="99" t="s">
        <v>706</v>
      </c>
      <c r="K138" s="100" t="str">
        <f t="shared" si="6"/>
        <v>С</v>
      </c>
      <c r="L138" s="100" t="str">
        <f t="shared" si="7"/>
        <v>Д</v>
      </c>
    </row>
    <row r="139" spans="1:12" customFormat="1" ht="30" customHeight="1">
      <c r="A139" s="66" t="s">
        <v>707</v>
      </c>
      <c r="B139" s="95" t="s">
        <v>708</v>
      </c>
      <c r="C139" s="96" t="s">
        <v>425</v>
      </c>
      <c r="D139" s="96" t="s">
        <v>426</v>
      </c>
      <c r="E139" s="95" t="s">
        <v>433</v>
      </c>
      <c r="F139" s="97" t="s">
        <v>434</v>
      </c>
      <c r="G139" s="98" t="s">
        <v>709</v>
      </c>
      <c r="H139" s="98" t="s">
        <v>710</v>
      </c>
      <c r="I139" s="99"/>
      <c r="J139" s="99" t="s">
        <v>706</v>
      </c>
      <c r="K139" s="100" t="str">
        <f t="shared" si="6"/>
        <v>С</v>
      </c>
      <c r="L139" s="100" t="str">
        <f t="shared" si="7"/>
        <v>Д</v>
      </c>
    </row>
    <row r="140" spans="1:12" customFormat="1" ht="30" customHeight="1">
      <c r="A140" s="66" t="s">
        <v>711</v>
      </c>
      <c r="B140" s="95" t="s">
        <v>708</v>
      </c>
      <c r="C140" s="96" t="s">
        <v>425</v>
      </c>
      <c r="D140" s="96" t="s">
        <v>426</v>
      </c>
      <c r="E140" s="95" t="s">
        <v>433</v>
      </c>
      <c r="F140" s="97" t="s">
        <v>434</v>
      </c>
      <c r="G140" s="98" t="s">
        <v>709</v>
      </c>
      <c r="H140" s="98" t="s">
        <v>712</v>
      </c>
      <c r="I140" s="99"/>
      <c r="J140" s="99" t="s">
        <v>706</v>
      </c>
      <c r="K140" s="100" t="str">
        <f t="shared" si="6"/>
        <v>С</v>
      </c>
      <c r="L140" s="100" t="str">
        <f t="shared" si="7"/>
        <v>Д</v>
      </c>
    </row>
    <row r="141" spans="1:12" customFormat="1" ht="30" customHeight="1">
      <c r="A141" s="66" t="s">
        <v>713</v>
      </c>
      <c r="B141" s="95" t="s">
        <v>708</v>
      </c>
      <c r="C141" s="96" t="s">
        <v>425</v>
      </c>
      <c r="D141" s="96" t="s">
        <v>426</v>
      </c>
      <c r="E141" s="92" t="s">
        <v>433</v>
      </c>
      <c r="F141" s="97" t="s">
        <v>434</v>
      </c>
      <c r="G141" s="98" t="s">
        <v>709</v>
      </c>
      <c r="H141" s="98" t="s">
        <v>709</v>
      </c>
      <c r="I141" s="99"/>
      <c r="J141" s="99" t="s">
        <v>706</v>
      </c>
      <c r="K141" s="100" t="str">
        <f t="shared" si="6"/>
        <v>С</v>
      </c>
      <c r="L141" s="100" t="str">
        <f t="shared" si="7"/>
        <v>Д</v>
      </c>
    </row>
    <row r="142" spans="1:12" customFormat="1" ht="30" customHeight="1">
      <c r="A142" s="66" t="s">
        <v>714</v>
      </c>
      <c r="B142" s="95" t="s">
        <v>708</v>
      </c>
      <c r="C142" s="96" t="s">
        <v>445</v>
      </c>
      <c r="D142" s="96" t="s">
        <v>426</v>
      </c>
      <c r="E142" s="95" t="s">
        <v>446</v>
      </c>
      <c r="F142" s="97" t="s">
        <v>434</v>
      </c>
      <c r="G142" s="98" t="s">
        <v>709</v>
      </c>
      <c r="H142" s="98" t="s">
        <v>709</v>
      </c>
      <c r="I142" s="99"/>
      <c r="J142" s="99" t="s">
        <v>706</v>
      </c>
      <c r="K142" s="100" t="str">
        <f t="shared" si="6"/>
        <v>С</v>
      </c>
      <c r="L142" s="100" t="str">
        <f t="shared" si="7"/>
        <v>В</v>
      </c>
    </row>
    <row r="143" spans="1:12" customFormat="1" ht="30" customHeight="1">
      <c r="A143" s="66" t="s">
        <v>715</v>
      </c>
      <c r="B143" s="95" t="s">
        <v>716</v>
      </c>
      <c r="C143" s="96" t="s">
        <v>425</v>
      </c>
      <c r="D143" s="96" t="s">
        <v>426</v>
      </c>
      <c r="E143" s="95" t="s">
        <v>446</v>
      </c>
      <c r="F143" s="97" t="s">
        <v>434</v>
      </c>
      <c r="G143" s="98" t="s">
        <v>717</v>
      </c>
      <c r="H143" s="98" t="s">
        <v>718</v>
      </c>
      <c r="I143" s="99"/>
      <c r="J143" s="99" t="s">
        <v>706</v>
      </c>
      <c r="K143" s="100" t="str">
        <f t="shared" si="6"/>
        <v>С</v>
      </c>
      <c r="L143" s="100" t="str">
        <f t="shared" si="7"/>
        <v>Д</v>
      </c>
    </row>
    <row r="144" spans="1:12" customFormat="1" ht="30" customHeight="1">
      <c r="A144" s="66" t="s">
        <v>719</v>
      </c>
      <c r="B144" s="95" t="s">
        <v>720</v>
      </c>
      <c r="C144" s="96" t="s">
        <v>425</v>
      </c>
      <c r="D144" s="96" t="s">
        <v>437</v>
      </c>
      <c r="E144" s="92" t="s">
        <v>427</v>
      </c>
      <c r="F144" s="97" t="s">
        <v>428</v>
      </c>
      <c r="G144" s="98" t="s">
        <v>721</v>
      </c>
      <c r="H144" s="98" t="s">
        <v>722</v>
      </c>
      <c r="I144" s="99"/>
      <c r="J144" s="99" t="s">
        <v>706</v>
      </c>
      <c r="K144" s="100" t="str">
        <f t="shared" si="6"/>
        <v>Б</v>
      </c>
      <c r="L144" s="100" t="str">
        <f t="shared" si="7"/>
        <v>Д</v>
      </c>
    </row>
    <row r="145" spans="1:12" customFormat="1" ht="30" customHeight="1">
      <c r="A145" s="66" t="s">
        <v>723</v>
      </c>
      <c r="B145" s="95" t="s">
        <v>720</v>
      </c>
      <c r="C145" s="96" t="s">
        <v>425</v>
      </c>
      <c r="D145" s="96" t="s">
        <v>426</v>
      </c>
      <c r="E145" s="95" t="s">
        <v>427</v>
      </c>
      <c r="F145" s="97" t="s">
        <v>428</v>
      </c>
      <c r="G145" s="98" t="s">
        <v>721</v>
      </c>
      <c r="H145" s="98" t="s">
        <v>724</v>
      </c>
      <c r="I145" s="99"/>
      <c r="J145" s="99" t="s">
        <v>706</v>
      </c>
      <c r="K145" s="100" t="str">
        <f t="shared" si="6"/>
        <v>Б</v>
      </c>
      <c r="L145" s="100" t="str">
        <f t="shared" si="7"/>
        <v>Д</v>
      </c>
    </row>
    <row r="146" spans="1:12" customFormat="1" ht="30" customHeight="1">
      <c r="A146" s="66" t="s">
        <v>725</v>
      </c>
      <c r="B146" s="95" t="s">
        <v>720</v>
      </c>
      <c r="C146" s="96" t="s">
        <v>425</v>
      </c>
      <c r="D146" s="96" t="s">
        <v>426</v>
      </c>
      <c r="E146" s="92" t="s">
        <v>427</v>
      </c>
      <c r="F146" s="97" t="s">
        <v>428</v>
      </c>
      <c r="G146" s="98" t="s">
        <v>721</v>
      </c>
      <c r="H146" s="98" t="s">
        <v>726</v>
      </c>
      <c r="I146" s="99"/>
      <c r="J146" s="99" t="s">
        <v>706</v>
      </c>
      <c r="K146" s="100" t="str">
        <f t="shared" si="6"/>
        <v>Б</v>
      </c>
      <c r="L146" s="100" t="str">
        <f t="shared" si="7"/>
        <v>Д</v>
      </c>
    </row>
    <row r="147" spans="1:12" customFormat="1" ht="30" customHeight="1">
      <c r="A147" s="66" t="s">
        <v>727</v>
      </c>
      <c r="B147" s="95" t="s">
        <v>720</v>
      </c>
      <c r="C147" s="96" t="s">
        <v>445</v>
      </c>
      <c r="D147" s="96" t="s">
        <v>426</v>
      </c>
      <c r="E147" s="95" t="s">
        <v>433</v>
      </c>
      <c r="F147" s="97" t="s">
        <v>428</v>
      </c>
      <c r="G147" s="98" t="s">
        <v>721</v>
      </c>
      <c r="H147" s="98" t="s">
        <v>728</v>
      </c>
      <c r="I147" s="99"/>
      <c r="J147" s="99" t="s">
        <v>706</v>
      </c>
      <c r="K147" s="100" t="str">
        <f t="shared" si="6"/>
        <v>Б</v>
      </c>
      <c r="L147" s="100" t="str">
        <f t="shared" si="7"/>
        <v>В</v>
      </c>
    </row>
    <row r="148" spans="1:12" customFormat="1" ht="30" customHeight="1">
      <c r="A148" s="66" t="s">
        <v>729</v>
      </c>
      <c r="B148" s="95" t="s">
        <v>720</v>
      </c>
      <c r="C148" s="96" t="s">
        <v>448</v>
      </c>
      <c r="D148" s="96" t="s">
        <v>426</v>
      </c>
      <c r="E148" s="95" t="s">
        <v>433</v>
      </c>
      <c r="F148" s="97" t="s">
        <v>428</v>
      </c>
      <c r="G148" s="98" t="s">
        <v>721</v>
      </c>
      <c r="H148" s="98" t="s">
        <v>728</v>
      </c>
      <c r="I148" s="99"/>
      <c r="J148" s="99" t="s">
        <v>706</v>
      </c>
      <c r="K148" s="100" t="str">
        <f t="shared" si="6"/>
        <v>Б</v>
      </c>
      <c r="L148" s="100" t="str">
        <f t="shared" si="7"/>
        <v>З</v>
      </c>
    </row>
    <row r="149" spans="1:12" customFormat="1" ht="30" customHeight="1">
      <c r="A149" s="66" t="s">
        <v>730</v>
      </c>
      <c r="B149" s="95" t="s">
        <v>731</v>
      </c>
      <c r="C149" s="96" t="s">
        <v>425</v>
      </c>
      <c r="D149" s="96" t="s">
        <v>426</v>
      </c>
      <c r="E149" s="92" t="s">
        <v>433</v>
      </c>
      <c r="F149" s="97" t="s">
        <v>428</v>
      </c>
      <c r="G149" s="98" t="s">
        <v>732</v>
      </c>
      <c r="H149" s="98" t="s">
        <v>733</v>
      </c>
      <c r="I149" s="99"/>
      <c r="J149" s="99" t="s">
        <v>706</v>
      </c>
      <c r="K149" s="100" t="str">
        <f t="shared" si="6"/>
        <v>Б</v>
      </c>
      <c r="L149" s="100" t="str">
        <f t="shared" si="7"/>
        <v>Д</v>
      </c>
    </row>
    <row r="150" spans="1:12" customFormat="1" ht="30" customHeight="1">
      <c r="A150" s="66" t="s">
        <v>734</v>
      </c>
      <c r="B150" s="95" t="s">
        <v>731</v>
      </c>
      <c r="C150" s="96" t="s">
        <v>445</v>
      </c>
      <c r="D150" s="96" t="s">
        <v>426</v>
      </c>
      <c r="E150" s="95" t="s">
        <v>446</v>
      </c>
      <c r="F150" s="97" t="s">
        <v>428</v>
      </c>
      <c r="G150" s="98" t="s">
        <v>732</v>
      </c>
      <c r="H150" s="98" t="s">
        <v>733</v>
      </c>
      <c r="I150" s="99"/>
      <c r="J150" s="99" t="s">
        <v>706</v>
      </c>
      <c r="K150" s="100" t="str">
        <f t="shared" si="6"/>
        <v>Б</v>
      </c>
      <c r="L150" s="100" t="str">
        <f t="shared" si="7"/>
        <v>В</v>
      </c>
    </row>
    <row r="151" spans="1:12" customFormat="1" ht="30" customHeight="1">
      <c r="A151" s="66" t="s">
        <v>735</v>
      </c>
      <c r="B151" s="95" t="s">
        <v>736</v>
      </c>
      <c r="C151" s="96" t="s">
        <v>425</v>
      </c>
      <c r="D151" s="96" t="s">
        <v>426</v>
      </c>
      <c r="E151" s="92" t="s">
        <v>433</v>
      </c>
      <c r="F151" s="97" t="s">
        <v>428</v>
      </c>
      <c r="G151" s="98" t="s">
        <v>732</v>
      </c>
      <c r="H151" s="98" t="s">
        <v>732</v>
      </c>
      <c r="I151" s="99"/>
      <c r="J151" s="99" t="s">
        <v>706</v>
      </c>
      <c r="K151" s="100" t="str">
        <f t="shared" si="6"/>
        <v>Б</v>
      </c>
      <c r="L151" s="100" t="str">
        <f t="shared" si="7"/>
        <v>Д</v>
      </c>
    </row>
    <row r="152" spans="1:12" customFormat="1" ht="30" customHeight="1">
      <c r="A152" s="66" t="s">
        <v>737</v>
      </c>
      <c r="B152" s="95" t="s">
        <v>736</v>
      </c>
      <c r="C152" s="96" t="s">
        <v>445</v>
      </c>
      <c r="D152" s="96" t="s">
        <v>426</v>
      </c>
      <c r="E152" s="92" t="s">
        <v>446</v>
      </c>
      <c r="F152" s="97" t="s">
        <v>428</v>
      </c>
      <c r="G152" s="98" t="s">
        <v>732</v>
      </c>
      <c r="H152" s="98" t="s">
        <v>732</v>
      </c>
      <c r="I152" s="99"/>
      <c r="J152" s="99" t="s">
        <v>706</v>
      </c>
      <c r="K152" s="100" t="str">
        <f t="shared" si="6"/>
        <v>Б</v>
      </c>
      <c r="L152" s="100" t="str">
        <f t="shared" si="7"/>
        <v>В</v>
      </c>
    </row>
    <row r="153" spans="1:12" customFormat="1" ht="30" customHeight="1">
      <c r="A153" s="66" t="s">
        <v>738</v>
      </c>
      <c r="B153" s="95" t="s">
        <v>739</v>
      </c>
      <c r="C153" s="96" t="s">
        <v>425</v>
      </c>
      <c r="D153" s="96" t="s">
        <v>426</v>
      </c>
      <c r="E153" s="95" t="s">
        <v>433</v>
      </c>
      <c r="F153" s="97" t="s">
        <v>428</v>
      </c>
      <c r="G153" s="98" t="s">
        <v>740</v>
      </c>
      <c r="H153" s="98" t="s">
        <v>740</v>
      </c>
      <c r="I153" s="99"/>
      <c r="J153" s="99" t="s">
        <v>706</v>
      </c>
      <c r="K153" s="100" t="str">
        <f t="shared" si="6"/>
        <v>Б</v>
      </c>
      <c r="L153" s="100" t="str">
        <f t="shared" si="7"/>
        <v>Д</v>
      </c>
    </row>
    <row r="154" spans="1:12" customFormat="1" ht="30" customHeight="1">
      <c r="A154" s="66" t="s">
        <v>741</v>
      </c>
      <c r="B154" s="95" t="s">
        <v>739</v>
      </c>
      <c r="C154" s="96" t="s">
        <v>445</v>
      </c>
      <c r="D154" s="96" t="s">
        <v>426</v>
      </c>
      <c r="E154" s="95" t="s">
        <v>446</v>
      </c>
      <c r="F154" s="97" t="s">
        <v>428</v>
      </c>
      <c r="G154" s="98" t="s">
        <v>740</v>
      </c>
      <c r="H154" s="98" t="s">
        <v>740</v>
      </c>
      <c r="I154" s="99"/>
      <c r="J154" s="99" t="s">
        <v>706</v>
      </c>
      <c r="K154" s="100" t="str">
        <f t="shared" si="6"/>
        <v>Б</v>
      </c>
      <c r="L154" s="100" t="str">
        <f t="shared" si="7"/>
        <v>В</v>
      </c>
    </row>
    <row r="155" spans="1:12" customFormat="1" ht="30" customHeight="1">
      <c r="A155" s="66" t="s">
        <v>742</v>
      </c>
      <c r="B155" s="95" t="s">
        <v>743</v>
      </c>
      <c r="C155" s="96" t="s">
        <v>425</v>
      </c>
      <c r="D155" s="96" t="s">
        <v>426</v>
      </c>
      <c r="E155" s="92" t="s">
        <v>433</v>
      </c>
      <c r="F155" s="97" t="s">
        <v>428</v>
      </c>
      <c r="G155" s="98" t="s">
        <v>744</v>
      </c>
      <c r="H155" s="98" t="s">
        <v>745</v>
      </c>
      <c r="I155" s="99"/>
      <c r="J155" s="99" t="s">
        <v>706</v>
      </c>
      <c r="K155" s="100" t="str">
        <f t="shared" ref="K155:K186" si="8">LEFT(F155, 1)</f>
        <v>Б</v>
      </c>
      <c r="L155" s="100" t="str">
        <f t="shared" si="7"/>
        <v>Д</v>
      </c>
    </row>
    <row r="156" spans="1:12" customFormat="1" ht="30" customHeight="1">
      <c r="A156" s="66" t="s">
        <v>746</v>
      </c>
      <c r="B156" s="95" t="s">
        <v>743</v>
      </c>
      <c r="C156" s="96" t="s">
        <v>425</v>
      </c>
      <c r="D156" s="96" t="s">
        <v>426</v>
      </c>
      <c r="E156" s="95" t="s">
        <v>433</v>
      </c>
      <c r="F156" s="97" t="s">
        <v>428</v>
      </c>
      <c r="G156" s="98" t="s">
        <v>744</v>
      </c>
      <c r="H156" s="98" t="s">
        <v>747</v>
      </c>
      <c r="I156" s="99"/>
      <c r="J156" s="99" t="s">
        <v>706</v>
      </c>
      <c r="K156" s="100" t="str">
        <f t="shared" si="8"/>
        <v>Б</v>
      </c>
      <c r="L156" s="100" t="str">
        <f t="shared" si="7"/>
        <v>Д</v>
      </c>
    </row>
    <row r="157" spans="1:12" customFormat="1" ht="30" customHeight="1">
      <c r="A157" s="66" t="s">
        <v>748</v>
      </c>
      <c r="B157" s="95" t="s">
        <v>743</v>
      </c>
      <c r="C157" s="96" t="s">
        <v>445</v>
      </c>
      <c r="D157" s="96" t="s">
        <v>426</v>
      </c>
      <c r="E157" s="95" t="s">
        <v>446</v>
      </c>
      <c r="F157" s="97" t="s">
        <v>428</v>
      </c>
      <c r="G157" s="98" t="s">
        <v>744</v>
      </c>
      <c r="H157" s="98" t="s">
        <v>745</v>
      </c>
      <c r="I157" s="99"/>
      <c r="J157" s="99" t="s">
        <v>706</v>
      </c>
      <c r="K157" s="100" t="str">
        <f t="shared" si="8"/>
        <v>Б</v>
      </c>
      <c r="L157" s="100" t="str">
        <f t="shared" si="7"/>
        <v>В</v>
      </c>
    </row>
    <row r="158" spans="1:12" customFormat="1" ht="30" customHeight="1">
      <c r="A158" s="66" t="s">
        <v>749</v>
      </c>
      <c r="B158" s="95" t="s">
        <v>743</v>
      </c>
      <c r="C158" s="96" t="s">
        <v>445</v>
      </c>
      <c r="D158" s="96" t="s">
        <v>426</v>
      </c>
      <c r="E158" s="95" t="s">
        <v>446</v>
      </c>
      <c r="F158" s="97" t="s">
        <v>428</v>
      </c>
      <c r="G158" s="98" t="s">
        <v>744</v>
      </c>
      <c r="H158" s="98" t="s">
        <v>744</v>
      </c>
      <c r="I158" s="99"/>
      <c r="J158" s="99" t="s">
        <v>706</v>
      </c>
      <c r="K158" s="100" t="str">
        <f t="shared" si="8"/>
        <v>Б</v>
      </c>
      <c r="L158" s="100" t="str">
        <f t="shared" si="7"/>
        <v>В</v>
      </c>
    </row>
    <row r="159" spans="1:12" customFormat="1" ht="30" customHeight="1">
      <c r="A159" s="66" t="s">
        <v>750</v>
      </c>
      <c r="B159" s="95" t="s">
        <v>751</v>
      </c>
      <c r="C159" s="96" t="s">
        <v>425</v>
      </c>
      <c r="D159" s="96" t="s">
        <v>426</v>
      </c>
      <c r="E159" s="95" t="s">
        <v>427</v>
      </c>
      <c r="F159" s="97" t="s">
        <v>428</v>
      </c>
      <c r="G159" s="98" t="s">
        <v>752</v>
      </c>
      <c r="H159" s="98" t="s">
        <v>752</v>
      </c>
      <c r="I159" s="99"/>
      <c r="J159" s="99" t="s">
        <v>706</v>
      </c>
      <c r="K159" s="100" t="str">
        <f t="shared" si="8"/>
        <v>Б</v>
      </c>
      <c r="L159" s="100" t="str">
        <f t="shared" si="7"/>
        <v>Д</v>
      </c>
    </row>
    <row r="160" spans="1:12" customFormat="1" ht="30" customHeight="1">
      <c r="A160" s="66" t="s">
        <v>753</v>
      </c>
      <c r="B160" s="95" t="s">
        <v>751</v>
      </c>
      <c r="C160" s="96" t="s">
        <v>445</v>
      </c>
      <c r="D160" s="96" t="s">
        <v>426</v>
      </c>
      <c r="E160" s="95" t="s">
        <v>433</v>
      </c>
      <c r="F160" s="97" t="s">
        <v>428</v>
      </c>
      <c r="G160" s="98" t="s">
        <v>752</v>
      </c>
      <c r="H160" s="98" t="s">
        <v>752</v>
      </c>
      <c r="I160" s="99"/>
      <c r="J160" s="99" t="s">
        <v>706</v>
      </c>
      <c r="K160" s="100" t="str">
        <f t="shared" si="8"/>
        <v>Б</v>
      </c>
      <c r="L160" s="100" t="str">
        <f t="shared" si="7"/>
        <v>В</v>
      </c>
    </row>
    <row r="161" spans="1:12" customFormat="1" ht="30" customHeight="1">
      <c r="A161" s="66" t="s">
        <v>754</v>
      </c>
      <c r="B161" s="95" t="s">
        <v>751</v>
      </c>
      <c r="C161" s="96" t="s">
        <v>448</v>
      </c>
      <c r="D161" s="96" t="s">
        <v>426</v>
      </c>
      <c r="E161" s="95" t="s">
        <v>433</v>
      </c>
      <c r="F161" s="97" t="s">
        <v>428</v>
      </c>
      <c r="G161" s="98" t="s">
        <v>752</v>
      </c>
      <c r="H161" s="98" t="s">
        <v>752</v>
      </c>
      <c r="I161" s="99"/>
      <c r="J161" s="99" t="s">
        <v>706</v>
      </c>
      <c r="K161" s="100" t="str">
        <f t="shared" si="8"/>
        <v>Б</v>
      </c>
      <c r="L161" s="100" t="str">
        <f t="shared" si="7"/>
        <v>З</v>
      </c>
    </row>
    <row r="162" spans="1:12" customFormat="1" ht="30" customHeight="1">
      <c r="A162" s="66" t="s">
        <v>755</v>
      </c>
      <c r="B162" s="95" t="s">
        <v>756</v>
      </c>
      <c r="C162" s="96" t="s">
        <v>425</v>
      </c>
      <c r="D162" s="96" t="s">
        <v>426</v>
      </c>
      <c r="E162" s="95" t="s">
        <v>427</v>
      </c>
      <c r="F162" s="97" t="s">
        <v>428</v>
      </c>
      <c r="G162" s="98" t="s">
        <v>757</v>
      </c>
      <c r="H162" s="98" t="s">
        <v>757</v>
      </c>
      <c r="I162" s="99"/>
      <c r="J162" s="99" t="s">
        <v>706</v>
      </c>
      <c r="K162" s="100" t="str">
        <f t="shared" si="8"/>
        <v>Б</v>
      </c>
      <c r="L162" s="100" t="str">
        <f t="shared" si="7"/>
        <v>Д</v>
      </c>
    </row>
    <row r="163" spans="1:12" customFormat="1" ht="30" customHeight="1">
      <c r="A163" s="66" t="s">
        <v>758</v>
      </c>
      <c r="B163" s="95" t="s">
        <v>756</v>
      </c>
      <c r="C163" s="96" t="s">
        <v>425</v>
      </c>
      <c r="D163" s="96" t="s">
        <v>426</v>
      </c>
      <c r="E163" s="92" t="s">
        <v>427</v>
      </c>
      <c r="F163" s="97" t="s">
        <v>428</v>
      </c>
      <c r="G163" s="98" t="s">
        <v>757</v>
      </c>
      <c r="H163" s="98" t="s">
        <v>759</v>
      </c>
      <c r="I163" s="99"/>
      <c r="J163" s="99" t="s">
        <v>706</v>
      </c>
      <c r="K163" s="100" t="str">
        <f t="shared" si="8"/>
        <v>Б</v>
      </c>
      <c r="L163" s="100" t="str">
        <f t="shared" si="7"/>
        <v>Д</v>
      </c>
    </row>
    <row r="164" spans="1:12" customFormat="1" ht="30" customHeight="1">
      <c r="A164" s="66" t="s">
        <v>760</v>
      </c>
      <c r="B164" s="95" t="s">
        <v>756</v>
      </c>
      <c r="C164" s="96" t="s">
        <v>425</v>
      </c>
      <c r="D164" s="96" t="s">
        <v>426</v>
      </c>
      <c r="E164" s="95" t="s">
        <v>427</v>
      </c>
      <c r="F164" s="97" t="s">
        <v>428</v>
      </c>
      <c r="G164" s="98" t="s">
        <v>757</v>
      </c>
      <c r="H164" s="98" t="s">
        <v>761</v>
      </c>
      <c r="I164" s="99"/>
      <c r="J164" s="99" t="s">
        <v>706</v>
      </c>
      <c r="K164" s="100" t="str">
        <f t="shared" si="8"/>
        <v>Б</v>
      </c>
      <c r="L164" s="100" t="str">
        <f t="shared" si="7"/>
        <v>Д</v>
      </c>
    </row>
    <row r="165" spans="1:12" customFormat="1" ht="30" customHeight="1">
      <c r="A165" s="66" t="s">
        <v>762</v>
      </c>
      <c r="B165" s="95" t="s">
        <v>756</v>
      </c>
      <c r="C165" s="96" t="s">
        <v>448</v>
      </c>
      <c r="D165" s="96" t="s">
        <v>426</v>
      </c>
      <c r="E165" s="95" t="s">
        <v>433</v>
      </c>
      <c r="F165" s="97" t="s">
        <v>428</v>
      </c>
      <c r="G165" s="98" t="s">
        <v>757</v>
      </c>
      <c r="H165" s="98" t="s">
        <v>757</v>
      </c>
      <c r="I165" s="99"/>
      <c r="J165" s="99" t="s">
        <v>706</v>
      </c>
      <c r="K165" s="100" t="str">
        <f t="shared" si="8"/>
        <v>Б</v>
      </c>
      <c r="L165" s="100" t="str">
        <f t="shared" si="7"/>
        <v>З</v>
      </c>
    </row>
    <row r="166" spans="1:12" customFormat="1" ht="30" customHeight="1">
      <c r="A166" s="66" t="s">
        <v>763</v>
      </c>
      <c r="B166" s="95" t="s">
        <v>764</v>
      </c>
      <c r="C166" s="96" t="s">
        <v>425</v>
      </c>
      <c r="D166" s="96" t="s">
        <v>426</v>
      </c>
      <c r="E166" s="95" t="s">
        <v>427</v>
      </c>
      <c r="F166" s="97" t="s">
        <v>428</v>
      </c>
      <c r="G166" s="98" t="s">
        <v>765</v>
      </c>
      <c r="H166" s="98" t="s">
        <v>765</v>
      </c>
      <c r="I166" s="99"/>
      <c r="J166" s="99" t="s">
        <v>706</v>
      </c>
      <c r="K166" s="100" t="str">
        <f t="shared" si="8"/>
        <v>Б</v>
      </c>
      <c r="L166" s="100" t="str">
        <f t="shared" si="7"/>
        <v>Д</v>
      </c>
    </row>
    <row r="167" spans="1:12" customFormat="1" ht="30" customHeight="1">
      <c r="A167" s="66" t="s">
        <v>766</v>
      </c>
      <c r="B167" s="95" t="s">
        <v>764</v>
      </c>
      <c r="C167" s="96" t="s">
        <v>425</v>
      </c>
      <c r="D167" s="96" t="s">
        <v>426</v>
      </c>
      <c r="E167" s="95" t="s">
        <v>427</v>
      </c>
      <c r="F167" s="97" t="s">
        <v>428</v>
      </c>
      <c r="G167" s="98" t="s">
        <v>765</v>
      </c>
      <c r="H167" s="98" t="s">
        <v>767</v>
      </c>
      <c r="I167" s="99"/>
      <c r="J167" s="99" t="s">
        <v>706</v>
      </c>
      <c r="K167" s="100" t="str">
        <f t="shared" si="8"/>
        <v>Б</v>
      </c>
      <c r="L167" s="100" t="str">
        <f t="shared" si="7"/>
        <v>Д</v>
      </c>
    </row>
    <row r="168" spans="1:12" customFormat="1" ht="30" customHeight="1">
      <c r="A168" s="66" t="s">
        <v>768</v>
      </c>
      <c r="B168" s="95" t="s">
        <v>764</v>
      </c>
      <c r="C168" s="96" t="s">
        <v>445</v>
      </c>
      <c r="D168" s="96" t="s">
        <v>426</v>
      </c>
      <c r="E168" s="92" t="s">
        <v>433</v>
      </c>
      <c r="F168" s="97" t="s">
        <v>428</v>
      </c>
      <c r="G168" s="98" t="s">
        <v>765</v>
      </c>
      <c r="H168" s="98" t="s">
        <v>769</v>
      </c>
      <c r="I168" s="99"/>
      <c r="J168" s="99" t="s">
        <v>706</v>
      </c>
      <c r="K168" s="100" t="str">
        <f t="shared" si="8"/>
        <v>Б</v>
      </c>
      <c r="L168" s="100" t="str">
        <f t="shared" si="7"/>
        <v>В</v>
      </c>
    </row>
    <row r="169" spans="1:12" customFormat="1" ht="30" customHeight="1">
      <c r="A169" s="66" t="s">
        <v>770</v>
      </c>
      <c r="B169" s="95" t="s">
        <v>764</v>
      </c>
      <c r="C169" s="96" t="s">
        <v>448</v>
      </c>
      <c r="D169" s="96" t="s">
        <v>426</v>
      </c>
      <c r="E169" s="92" t="s">
        <v>433</v>
      </c>
      <c r="F169" s="97" t="s">
        <v>428</v>
      </c>
      <c r="G169" s="98" t="s">
        <v>765</v>
      </c>
      <c r="H169" s="98" t="s">
        <v>769</v>
      </c>
      <c r="I169" s="99"/>
      <c r="J169" s="99" t="s">
        <v>706</v>
      </c>
      <c r="K169" s="100" t="str">
        <f t="shared" si="8"/>
        <v>Б</v>
      </c>
      <c r="L169" s="100" t="str">
        <f t="shared" si="7"/>
        <v>З</v>
      </c>
    </row>
    <row r="170" spans="1:12" customFormat="1" ht="30" customHeight="1">
      <c r="A170" s="66" t="s">
        <v>771</v>
      </c>
      <c r="B170" s="95" t="s">
        <v>764</v>
      </c>
      <c r="C170" s="96" t="s">
        <v>448</v>
      </c>
      <c r="D170" s="96" t="s">
        <v>426</v>
      </c>
      <c r="E170" s="92" t="s">
        <v>433</v>
      </c>
      <c r="F170" s="97" t="s">
        <v>428</v>
      </c>
      <c r="G170" s="98" t="s">
        <v>765</v>
      </c>
      <c r="H170" s="98" t="s">
        <v>765</v>
      </c>
      <c r="I170" s="99"/>
      <c r="J170" s="99" t="s">
        <v>706</v>
      </c>
      <c r="K170" s="100" t="str">
        <f t="shared" si="8"/>
        <v>Б</v>
      </c>
      <c r="L170" s="100" t="str">
        <f t="shared" si="7"/>
        <v>З</v>
      </c>
    </row>
    <row r="171" spans="1:12" customFormat="1" ht="30" customHeight="1">
      <c r="A171" s="66" t="s">
        <v>772</v>
      </c>
      <c r="B171" s="95" t="s">
        <v>764</v>
      </c>
      <c r="C171" s="96" t="s">
        <v>448</v>
      </c>
      <c r="D171" s="96" t="s">
        <v>426</v>
      </c>
      <c r="E171" s="95" t="s">
        <v>433</v>
      </c>
      <c r="F171" s="97" t="s">
        <v>428</v>
      </c>
      <c r="G171" s="98" t="s">
        <v>765</v>
      </c>
      <c r="H171" s="98" t="s">
        <v>767</v>
      </c>
      <c r="I171" s="99"/>
      <c r="J171" s="99" t="s">
        <v>706</v>
      </c>
      <c r="K171" s="100" t="str">
        <f t="shared" si="8"/>
        <v>Б</v>
      </c>
      <c r="L171" s="100" t="str">
        <f t="shared" si="7"/>
        <v>З</v>
      </c>
    </row>
    <row r="172" spans="1:12" customFormat="1" ht="30" customHeight="1">
      <c r="A172" s="66" t="s">
        <v>773</v>
      </c>
      <c r="B172" s="95" t="s">
        <v>774</v>
      </c>
      <c r="C172" s="96" t="s">
        <v>425</v>
      </c>
      <c r="D172" s="96" t="s">
        <v>426</v>
      </c>
      <c r="E172" s="95" t="s">
        <v>427</v>
      </c>
      <c r="F172" s="97" t="s">
        <v>428</v>
      </c>
      <c r="G172" s="98" t="s">
        <v>775</v>
      </c>
      <c r="H172" s="98" t="s">
        <v>776</v>
      </c>
      <c r="I172" s="99"/>
      <c r="J172" s="99" t="s">
        <v>706</v>
      </c>
      <c r="K172" s="100" t="str">
        <f t="shared" si="8"/>
        <v>Б</v>
      </c>
      <c r="L172" s="100" t="str">
        <f t="shared" si="7"/>
        <v>Д</v>
      </c>
    </row>
    <row r="173" spans="1:12" customFormat="1" ht="30" customHeight="1">
      <c r="A173" s="66" t="s">
        <v>777</v>
      </c>
      <c r="B173" s="95" t="s">
        <v>774</v>
      </c>
      <c r="C173" s="96" t="s">
        <v>425</v>
      </c>
      <c r="D173" s="96" t="s">
        <v>426</v>
      </c>
      <c r="E173" s="95" t="s">
        <v>427</v>
      </c>
      <c r="F173" s="97" t="s">
        <v>428</v>
      </c>
      <c r="G173" s="98" t="s">
        <v>775</v>
      </c>
      <c r="H173" s="98" t="s">
        <v>778</v>
      </c>
      <c r="I173" s="99"/>
      <c r="J173" s="99" t="s">
        <v>706</v>
      </c>
      <c r="K173" s="100" t="str">
        <f t="shared" si="8"/>
        <v>Б</v>
      </c>
      <c r="L173" s="100" t="str">
        <f t="shared" si="7"/>
        <v>Д</v>
      </c>
    </row>
    <row r="174" spans="1:12" customFormat="1" ht="30" customHeight="1">
      <c r="A174" s="66" t="s">
        <v>779</v>
      </c>
      <c r="B174" s="95" t="s">
        <v>774</v>
      </c>
      <c r="C174" s="96" t="s">
        <v>425</v>
      </c>
      <c r="D174" s="96" t="s">
        <v>426</v>
      </c>
      <c r="E174" s="95" t="s">
        <v>427</v>
      </c>
      <c r="F174" s="97" t="s">
        <v>428</v>
      </c>
      <c r="G174" s="98" t="s">
        <v>775</v>
      </c>
      <c r="H174" s="98" t="s">
        <v>780</v>
      </c>
      <c r="I174" s="99"/>
      <c r="J174" s="99" t="s">
        <v>706</v>
      </c>
      <c r="K174" s="100" t="str">
        <f t="shared" si="8"/>
        <v>Б</v>
      </c>
      <c r="L174" s="100" t="str">
        <f t="shared" si="7"/>
        <v>Д</v>
      </c>
    </row>
    <row r="175" spans="1:12" ht="30" customHeight="1">
      <c r="A175" s="66" t="s">
        <v>781</v>
      </c>
      <c r="B175" s="95" t="s">
        <v>774</v>
      </c>
      <c r="C175" s="96" t="s">
        <v>425</v>
      </c>
      <c r="D175" s="96" t="s">
        <v>426</v>
      </c>
      <c r="E175" s="95" t="s">
        <v>427</v>
      </c>
      <c r="F175" s="97" t="s">
        <v>428</v>
      </c>
      <c r="G175" s="98" t="s">
        <v>775</v>
      </c>
      <c r="H175" s="98" t="s">
        <v>782</v>
      </c>
      <c r="I175" s="99"/>
      <c r="J175" s="99" t="s">
        <v>706</v>
      </c>
      <c r="K175" s="100" t="str">
        <f t="shared" si="8"/>
        <v>Б</v>
      </c>
      <c r="L175" s="100" t="str">
        <f t="shared" si="7"/>
        <v>Д</v>
      </c>
    </row>
    <row r="176" spans="1:12" ht="30" customHeight="1">
      <c r="A176" s="66" t="s">
        <v>783</v>
      </c>
      <c r="B176" s="95" t="s">
        <v>774</v>
      </c>
      <c r="C176" s="96" t="s">
        <v>425</v>
      </c>
      <c r="D176" s="96" t="s">
        <v>426</v>
      </c>
      <c r="E176" s="92" t="s">
        <v>427</v>
      </c>
      <c r="F176" s="97" t="s">
        <v>428</v>
      </c>
      <c r="G176" s="98" t="s">
        <v>775</v>
      </c>
      <c r="H176" s="98" t="s">
        <v>784</v>
      </c>
      <c r="I176" s="99"/>
      <c r="J176" s="99" t="s">
        <v>706</v>
      </c>
      <c r="K176" s="100" t="str">
        <f t="shared" si="8"/>
        <v>Б</v>
      </c>
      <c r="L176" s="100" t="str">
        <f t="shared" si="7"/>
        <v>Д</v>
      </c>
    </row>
    <row r="177" spans="1:12" ht="30" customHeight="1">
      <c r="A177" s="66" t="s">
        <v>785</v>
      </c>
      <c r="B177" s="95" t="s">
        <v>774</v>
      </c>
      <c r="C177" s="96" t="s">
        <v>425</v>
      </c>
      <c r="D177" s="96" t="s">
        <v>426</v>
      </c>
      <c r="E177" s="95" t="s">
        <v>427</v>
      </c>
      <c r="F177" s="97" t="s">
        <v>428</v>
      </c>
      <c r="G177" s="98" t="s">
        <v>775</v>
      </c>
      <c r="H177" s="98" t="s">
        <v>786</v>
      </c>
      <c r="I177" s="99"/>
      <c r="J177" s="99" t="s">
        <v>706</v>
      </c>
      <c r="K177" s="100" t="str">
        <f t="shared" si="8"/>
        <v>Б</v>
      </c>
      <c r="L177" s="100" t="str">
        <f t="shared" si="7"/>
        <v>Д</v>
      </c>
    </row>
    <row r="178" spans="1:12" ht="30" customHeight="1">
      <c r="A178" s="66" t="s">
        <v>787</v>
      </c>
      <c r="B178" s="95" t="s">
        <v>774</v>
      </c>
      <c r="C178" s="96" t="s">
        <v>425</v>
      </c>
      <c r="D178" s="96" t="s">
        <v>426</v>
      </c>
      <c r="E178" s="95" t="s">
        <v>427</v>
      </c>
      <c r="F178" s="97" t="s">
        <v>428</v>
      </c>
      <c r="G178" s="98" t="s">
        <v>775</v>
      </c>
      <c r="H178" s="98" t="s">
        <v>788</v>
      </c>
      <c r="I178" s="99"/>
      <c r="J178" s="99" t="s">
        <v>706</v>
      </c>
      <c r="K178" s="100" t="str">
        <f t="shared" si="8"/>
        <v>Б</v>
      </c>
      <c r="L178" s="100" t="str">
        <f t="shared" si="7"/>
        <v>Д</v>
      </c>
    </row>
    <row r="179" spans="1:12" ht="30" customHeight="1">
      <c r="A179" s="66" t="s">
        <v>789</v>
      </c>
      <c r="B179" s="95" t="s">
        <v>774</v>
      </c>
      <c r="C179" s="96" t="s">
        <v>445</v>
      </c>
      <c r="D179" s="96" t="s">
        <v>426</v>
      </c>
      <c r="E179" s="95" t="s">
        <v>450</v>
      </c>
      <c r="F179" s="97" t="s">
        <v>428</v>
      </c>
      <c r="G179" s="98" t="s">
        <v>775</v>
      </c>
      <c r="H179" s="98" t="s">
        <v>775</v>
      </c>
      <c r="I179" s="99"/>
      <c r="J179" s="99" t="s">
        <v>706</v>
      </c>
      <c r="K179" s="100" t="str">
        <f t="shared" si="8"/>
        <v>Б</v>
      </c>
      <c r="L179" s="100" t="str">
        <f t="shared" si="7"/>
        <v>В</v>
      </c>
    </row>
    <row r="180" spans="1:12" ht="30" customHeight="1">
      <c r="A180" s="66" t="s">
        <v>790</v>
      </c>
      <c r="B180" s="95" t="s">
        <v>774</v>
      </c>
      <c r="C180" s="96" t="s">
        <v>445</v>
      </c>
      <c r="D180" s="96" t="s">
        <v>426</v>
      </c>
      <c r="E180" s="95" t="s">
        <v>450</v>
      </c>
      <c r="F180" s="97" t="s">
        <v>428</v>
      </c>
      <c r="G180" s="98" t="s">
        <v>775</v>
      </c>
      <c r="H180" s="98" t="s">
        <v>778</v>
      </c>
      <c r="I180" s="99"/>
      <c r="J180" s="99" t="s">
        <v>706</v>
      </c>
      <c r="K180" s="100" t="str">
        <f t="shared" si="8"/>
        <v>Б</v>
      </c>
      <c r="L180" s="100" t="str">
        <f t="shared" si="7"/>
        <v>В</v>
      </c>
    </row>
    <row r="181" spans="1:12" ht="30" customHeight="1">
      <c r="A181" s="66" t="s">
        <v>791</v>
      </c>
      <c r="B181" s="95" t="s">
        <v>774</v>
      </c>
      <c r="C181" s="96" t="s">
        <v>445</v>
      </c>
      <c r="D181" s="96" t="s">
        <v>426</v>
      </c>
      <c r="E181" s="95" t="s">
        <v>450</v>
      </c>
      <c r="F181" s="97" t="s">
        <v>428</v>
      </c>
      <c r="G181" s="98" t="s">
        <v>775</v>
      </c>
      <c r="H181" s="98" t="s">
        <v>788</v>
      </c>
      <c r="I181" s="99"/>
      <c r="J181" s="99" t="s">
        <v>706</v>
      </c>
      <c r="K181" s="100" t="str">
        <f t="shared" si="8"/>
        <v>Б</v>
      </c>
      <c r="L181" s="100" t="str">
        <f t="shared" si="7"/>
        <v>В</v>
      </c>
    </row>
    <row r="182" spans="1:12" ht="30" customHeight="1">
      <c r="A182" s="66" t="s">
        <v>792</v>
      </c>
      <c r="B182" s="95" t="s">
        <v>793</v>
      </c>
      <c r="C182" s="96" t="s">
        <v>425</v>
      </c>
      <c r="D182" s="96" t="s">
        <v>426</v>
      </c>
      <c r="E182" s="95" t="s">
        <v>427</v>
      </c>
      <c r="F182" s="97" t="s">
        <v>428</v>
      </c>
      <c r="G182" s="98" t="s">
        <v>794</v>
      </c>
      <c r="H182" s="98" t="s">
        <v>794</v>
      </c>
      <c r="I182" s="99"/>
      <c r="J182" s="99" t="s">
        <v>706</v>
      </c>
      <c r="K182" s="100" t="str">
        <f t="shared" si="8"/>
        <v>Б</v>
      </c>
      <c r="L182" s="100" t="str">
        <f t="shared" si="7"/>
        <v>Д</v>
      </c>
    </row>
    <row r="183" spans="1:12" ht="30" customHeight="1">
      <c r="A183" s="66" t="s">
        <v>795</v>
      </c>
      <c r="B183" s="95" t="s">
        <v>793</v>
      </c>
      <c r="C183" s="96" t="s">
        <v>425</v>
      </c>
      <c r="D183" s="96" t="s">
        <v>426</v>
      </c>
      <c r="E183" s="95" t="s">
        <v>427</v>
      </c>
      <c r="F183" s="97" t="s">
        <v>428</v>
      </c>
      <c r="G183" s="98" t="s">
        <v>794</v>
      </c>
      <c r="H183" s="98" t="s">
        <v>796</v>
      </c>
      <c r="I183" s="99"/>
      <c r="J183" s="99" t="s">
        <v>706</v>
      </c>
      <c r="K183" s="100" t="str">
        <f t="shared" si="8"/>
        <v>Б</v>
      </c>
      <c r="L183" s="100" t="str">
        <f t="shared" si="7"/>
        <v>Д</v>
      </c>
    </row>
    <row r="184" spans="1:12" customFormat="1" ht="30" customHeight="1">
      <c r="A184" s="66" t="s">
        <v>797</v>
      </c>
      <c r="B184" s="95" t="s">
        <v>793</v>
      </c>
      <c r="C184" s="96" t="s">
        <v>425</v>
      </c>
      <c r="D184" s="96" t="s">
        <v>426</v>
      </c>
      <c r="E184" s="95" t="s">
        <v>427</v>
      </c>
      <c r="F184" s="97" t="s">
        <v>428</v>
      </c>
      <c r="G184" s="98" t="s">
        <v>794</v>
      </c>
      <c r="H184" s="98" t="s">
        <v>798</v>
      </c>
      <c r="I184" s="99"/>
      <c r="J184" s="99" t="s">
        <v>706</v>
      </c>
      <c r="K184" s="100" t="str">
        <f t="shared" si="8"/>
        <v>Б</v>
      </c>
      <c r="L184" s="100" t="str">
        <f t="shared" si="7"/>
        <v>Д</v>
      </c>
    </row>
    <row r="185" spans="1:12" customFormat="1" ht="30" customHeight="1">
      <c r="A185" s="66" t="s">
        <v>799</v>
      </c>
      <c r="B185" s="95" t="s">
        <v>793</v>
      </c>
      <c r="C185" s="96" t="s">
        <v>448</v>
      </c>
      <c r="D185" s="96" t="s">
        <v>426</v>
      </c>
      <c r="E185" s="95" t="s">
        <v>433</v>
      </c>
      <c r="F185" s="97" t="s">
        <v>428</v>
      </c>
      <c r="G185" s="98" t="s">
        <v>794</v>
      </c>
      <c r="H185" s="98" t="s">
        <v>794</v>
      </c>
      <c r="I185" s="99"/>
      <c r="J185" s="99" t="s">
        <v>706</v>
      </c>
      <c r="K185" s="100" t="str">
        <f t="shared" si="8"/>
        <v>Б</v>
      </c>
      <c r="L185" s="100" t="str">
        <f t="shared" si="7"/>
        <v>З</v>
      </c>
    </row>
    <row r="186" spans="1:12" ht="30" customHeight="1">
      <c r="A186" s="66" t="s">
        <v>800</v>
      </c>
      <c r="B186" s="95" t="s">
        <v>801</v>
      </c>
      <c r="C186" s="96" t="s">
        <v>425</v>
      </c>
      <c r="D186" s="96" t="s">
        <v>426</v>
      </c>
      <c r="E186" s="92" t="s">
        <v>427</v>
      </c>
      <c r="F186" s="97" t="s">
        <v>428</v>
      </c>
      <c r="G186" s="98" t="s">
        <v>659</v>
      </c>
      <c r="H186" s="98" t="s">
        <v>802</v>
      </c>
      <c r="I186" s="99"/>
      <c r="J186" s="99" t="s">
        <v>706</v>
      </c>
      <c r="K186" s="100" t="str">
        <f t="shared" si="8"/>
        <v>Б</v>
      </c>
      <c r="L186" s="100" t="str">
        <f t="shared" si="7"/>
        <v>Д</v>
      </c>
    </row>
    <row r="187" spans="1:12" customFormat="1" ht="30" customHeight="1">
      <c r="A187" s="66" t="s">
        <v>803</v>
      </c>
      <c r="B187" s="95" t="s">
        <v>801</v>
      </c>
      <c r="C187" s="96" t="s">
        <v>425</v>
      </c>
      <c r="D187" s="96" t="s">
        <v>426</v>
      </c>
      <c r="E187" s="95" t="s">
        <v>427</v>
      </c>
      <c r="F187" s="97" t="s">
        <v>428</v>
      </c>
      <c r="G187" s="98" t="s">
        <v>659</v>
      </c>
      <c r="H187" s="98" t="s">
        <v>804</v>
      </c>
      <c r="I187" s="99"/>
      <c r="J187" s="99" t="s">
        <v>706</v>
      </c>
      <c r="K187" s="100" t="str">
        <f t="shared" ref="K187:K217" si="9">LEFT(F187, 1)</f>
        <v>Б</v>
      </c>
      <c r="L187" s="100" t="str">
        <f t="shared" si="7"/>
        <v>Д</v>
      </c>
    </row>
    <row r="188" spans="1:12" ht="30" customHeight="1">
      <c r="A188" s="66" t="s">
        <v>805</v>
      </c>
      <c r="B188" s="95" t="s">
        <v>801</v>
      </c>
      <c r="C188" s="96" t="s">
        <v>425</v>
      </c>
      <c r="D188" s="96" t="s">
        <v>437</v>
      </c>
      <c r="E188" s="92" t="s">
        <v>427</v>
      </c>
      <c r="F188" s="97" t="s">
        <v>428</v>
      </c>
      <c r="G188" s="98" t="s">
        <v>659</v>
      </c>
      <c r="H188" s="98" t="s">
        <v>806</v>
      </c>
      <c r="I188" s="99"/>
      <c r="J188" s="99" t="s">
        <v>706</v>
      </c>
      <c r="K188" s="100" t="str">
        <f t="shared" si="9"/>
        <v>Б</v>
      </c>
      <c r="L188" s="100" t="str">
        <f t="shared" si="7"/>
        <v>Д</v>
      </c>
    </row>
    <row r="189" spans="1:12" ht="30" customHeight="1">
      <c r="A189" s="66" t="s">
        <v>807</v>
      </c>
      <c r="B189" s="95" t="s">
        <v>801</v>
      </c>
      <c r="C189" s="96" t="s">
        <v>425</v>
      </c>
      <c r="D189" s="96" t="s">
        <v>426</v>
      </c>
      <c r="E189" s="92" t="s">
        <v>427</v>
      </c>
      <c r="F189" s="97" t="s">
        <v>428</v>
      </c>
      <c r="G189" s="98" t="s">
        <v>659</v>
      </c>
      <c r="H189" s="98" t="s">
        <v>808</v>
      </c>
      <c r="I189" s="99"/>
      <c r="J189" s="99" t="s">
        <v>706</v>
      </c>
      <c r="K189" s="100" t="str">
        <f t="shared" si="9"/>
        <v>Б</v>
      </c>
      <c r="L189" s="100" t="str">
        <f t="shared" si="7"/>
        <v>Д</v>
      </c>
    </row>
    <row r="190" spans="1:12" ht="30" customHeight="1">
      <c r="A190" s="66" t="s">
        <v>809</v>
      </c>
      <c r="B190" s="95" t="s">
        <v>801</v>
      </c>
      <c r="C190" s="96" t="s">
        <v>425</v>
      </c>
      <c r="D190" s="96" t="s">
        <v>426</v>
      </c>
      <c r="E190" s="92" t="s">
        <v>427</v>
      </c>
      <c r="F190" s="97" t="s">
        <v>428</v>
      </c>
      <c r="G190" s="98" t="s">
        <v>659</v>
      </c>
      <c r="H190" s="98" t="s">
        <v>810</v>
      </c>
      <c r="I190" s="99"/>
      <c r="J190" s="99" t="s">
        <v>706</v>
      </c>
      <c r="K190" s="100" t="str">
        <f t="shared" si="9"/>
        <v>Б</v>
      </c>
      <c r="L190" s="100" t="str">
        <f t="shared" si="7"/>
        <v>Д</v>
      </c>
    </row>
    <row r="191" spans="1:12" ht="30" customHeight="1">
      <c r="A191" s="66" t="s">
        <v>811</v>
      </c>
      <c r="B191" s="95" t="s">
        <v>801</v>
      </c>
      <c r="C191" s="96" t="s">
        <v>425</v>
      </c>
      <c r="D191" s="96" t="s">
        <v>437</v>
      </c>
      <c r="E191" s="92" t="s">
        <v>427</v>
      </c>
      <c r="F191" s="97" t="s">
        <v>428</v>
      </c>
      <c r="G191" s="98" t="s">
        <v>659</v>
      </c>
      <c r="H191" s="98" t="s">
        <v>812</v>
      </c>
      <c r="I191" s="99"/>
      <c r="J191" s="99" t="s">
        <v>706</v>
      </c>
      <c r="K191" s="100" t="str">
        <f t="shared" si="9"/>
        <v>Б</v>
      </c>
      <c r="L191" s="100" t="str">
        <f t="shared" si="7"/>
        <v>Д</v>
      </c>
    </row>
    <row r="192" spans="1:12" ht="30" customHeight="1">
      <c r="A192" s="66" t="s">
        <v>813</v>
      </c>
      <c r="B192" s="95" t="s">
        <v>801</v>
      </c>
      <c r="C192" s="96" t="s">
        <v>425</v>
      </c>
      <c r="D192" s="96" t="s">
        <v>426</v>
      </c>
      <c r="E192" s="95" t="s">
        <v>427</v>
      </c>
      <c r="F192" s="97" t="s">
        <v>428</v>
      </c>
      <c r="G192" s="98" t="s">
        <v>659</v>
      </c>
      <c r="H192" s="98" t="s">
        <v>814</v>
      </c>
      <c r="I192" s="99"/>
      <c r="J192" s="99" t="s">
        <v>706</v>
      </c>
      <c r="K192" s="100" t="str">
        <f t="shared" si="9"/>
        <v>Б</v>
      </c>
      <c r="L192" s="100" t="str">
        <f t="shared" si="7"/>
        <v>Д</v>
      </c>
    </row>
    <row r="193" spans="1:12" ht="30" customHeight="1">
      <c r="A193" s="66" t="s">
        <v>815</v>
      </c>
      <c r="B193" s="95" t="s">
        <v>801</v>
      </c>
      <c r="C193" s="96" t="s">
        <v>445</v>
      </c>
      <c r="D193" s="96" t="s">
        <v>426</v>
      </c>
      <c r="E193" s="95" t="s">
        <v>433</v>
      </c>
      <c r="F193" s="97" t="s">
        <v>428</v>
      </c>
      <c r="G193" s="98" t="s">
        <v>659</v>
      </c>
      <c r="H193" s="98" t="s">
        <v>802</v>
      </c>
      <c r="I193" s="99"/>
      <c r="J193" s="99" t="s">
        <v>706</v>
      </c>
      <c r="K193" s="100" t="str">
        <f t="shared" si="9"/>
        <v>Б</v>
      </c>
      <c r="L193" s="100" t="str">
        <f t="shared" si="7"/>
        <v>В</v>
      </c>
    </row>
    <row r="194" spans="1:12" ht="30" customHeight="1">
      <c r="A194" s="66" t="s">
        <v>816</v>
      </c>
      <c r="B194" s="95" t="s">
        <v>801</v>
      </c>
      <c r="C194" s="96" t="s">
        <v>445</v>
      </c>
      <c r="D194" s="96" t="s">
        <v>426</v>
      </c>
      <c r="E194" s="92" t="s">
        <v>433</v>
      </c>
      <c r="F194" s="97" t="s">
        <v>428</v>
      </c>
      <c r="G194" s="98" t="s">
        <v>659</v>
      </c>
      <c r="H194" s="98" t="s">
        <v>808</v>
      </c>
      <c r="I194" s="99"/>
      <c r="J194" s="99" t="s">
        <v>706</v>
      </c>
      <c r="K194" s="100" t="str">
        <f t="shared" si="9"/>
        <v>Б</v>
      </c>
      <c r="L194" s="100" t="str">
        <f t="shared" si="7"/>
        <v>В</v>
      </c>
    </row>
    <row r="195" spans="1:12" ht="30" customHeight="1">
      <c r="A195" s="66" t="s">
        <v>817</v>
      </c>
      <c r="B195" s="95" t="s">
        <v>801</v>
      </c>
      <c r="C195" s="96" t="s">
        <v>448</v>
      </c>
      <c r="D195" s="96" t="s">
        <v>426</v>
      </c>
      <c r="E195" s="95" t="s">
        <v>433</v>
      </c>
      <c r="F195" s="97" t="s">
        <v>428</v>
      </c>
      <c r="G195" s="98" t="s">
        <v>659</v>
      </c>
      <c r="H195" s="98" t="s">
        <v>804</v>
      </c>
      <c r="I195" s="99"/>
      <c r="J195" s="99" t="s">
        <v>706</v>
      </c>
      <c r="K195" s="100" t="str">
        <f t="shared" si="9"/>
        <v>Б</v>
      </c>
      <c r="L195" s="100" t="str">
        <f t="shared" ref="L195:L258" si="10">IF(C195="очная","Д",IF(C195="Очно-заочная","В",IF(C195="Заочная","З","-")))</f>
        <v>З</v>
      </c>
    </row>
    <row r="196" spans="1:12" ht="30" customHeight="1">
      <c r="A196" s="66" t="s">
        <v>818</v>
      </c>
      <c r="B196" s="95" t="s">
        <v>801</v>
      </c>
      <c r="C196" s="96" t="s">
        <v>448</v>
      </c>
      <c r="D196" s="96" t="s">
        <v>426</v>
      </c>
      <c r="E196" s="95" t="s">
        <v>433</v>
      </c>
      <c r="F196" s="97" t="s">
        <v>428</v>
      </c>
      <c r="G196" s="98" t="s">
        <v>659</v>
      </c>
      <c r="H196" s="98" t="s">
        <v>814</v>
      </c>
      <c r="I196" s="99"/>
      <c r="J196" s="99" t="s">
        <v>706</v>
      </c>
      <c r="K196" s="100" t="str">
        <f t="shared" si="9"/>
        <v>Б</v>
      </c>
      <c r="L196" s="100" t="str">
        <f t="shared" si="10"/>
        <v>З</v>
      </c>
    </row>
    <row r="197" spans="1:12" customFormat="1" ht="30" customHeight="1">
      <c r="A197" s="66" t="s">
        <v>819</v>
      </c>
      <c r="B197" s="95" t="s">
        <v>820</v>
      </c>
      <c r="C197" s="96" t="s">
        <v>425</v>
      </c>
      <c r="D197" s="96" t="s">
        <v>426</v>
      </c>
      <c r="E197" s="95" t="s">
        <v>427</v>
      </c>
      <c r="F197" s="97" t="s">
        <v>428</v>
      </c>
      <c r="G197" s="98" t="s">
        <v>821</v>
      </c>
      <c r="H197" s="98" t="s">
        <v>822</v>
      </c>
      <c r="I197" s="99"/>
      <c r="J197" s="99" t="s">
        <v>706</v>
      </c>
      <c r="K197" s="100" t="str">
        <f t="shared" si="9"/>
        <v>Б</v>
      </c>
      <c r="L197" s="100" t="str">
        <f t="shared" si="10"/>
        <v>Д</v>
      </c>
    </row>
    <row r="198" spans="1:12" ht="30" customHeight="1">
      <c r="A198" s="66" t="s">
        <v>823</v>
      </c>
      <c r="B198" s="95" t="s">
        <v>820</v>
      </c>
      <c r="C198" s="96" t="s">
        <v>448</v>
      </c>
      <c r="D198" s="96" t="s">
        <v>426</v>
      </c>
      <c r="E198" s="95" t="s">
        <v>433</v>
      </c>
      <c r="F198" s="97" t="s">
        <v>428</v>
      </c>
      <c r="G198" s="98" t="s">
        <v>821</v>
      </c>
      <c r="H198" s="98" t="s">
        <v>822</v>
      </c>
      <c r="I198" s="99"/>
      <c r="J198" s="99" t="s">
        <v>706</v>
      </c>
      <c r="K198" s="100" t="str">
        <f t="shared" si="9"/>
        <v>Б</v>
      </c>
      <c r="L198" s="100" t="str">
        <f t="shared" si="10"/>
        <v>З</v>
      </c>
    </row>
    <row r="199" spans="1:12" ht="30" customHeight="1">
      <c r="A199" s="66" t="s">
        <v>824</v>
      </c>
      <c r="B199" s="95" t="s">
        <v>825</v>
      </c>
      <c r="C199" s="96" t="s">
        <v>425</v>
      </c>
      <c r="D199" s="96" t="s">
        <v>426</v>
      </c>
      <c r="E199" s="92" t="s">
        <v>427</v>
      </c>
      <c r="F199" s="97" t="s">
        <v>428</v>
      </c>
      <c r="G199" s="98" t="s">
        <v>826</v>
      </c>
      <c r="H199" s="98" t="s">
        <v>826</v>
      </c>
      <c r="I199" s="99"/>
      <c r="J199" s="99" t="s">
        <v>706</v>
      </c>
      <c r="K199" s="100" t="str">
        <f t="shared" si="9"/>
        <v>Б</v>
      </c>
      <c r="L199" s="100" t="str">
        <f t="shared" si="10"/>
        <v>Д</v>
      </c>
    </row>
    <row r="200" spans="1:12" customFormat="1" ht="30" customHeight="1">
      <c r="A200" s="66" t="s">
        <v>827</v>
      </c>
      <c r="B200" s="95" t="s">
        <v>825</v>
      </c>
      <c r="C200" s="96" t="s">
        <v>425</v>
      </c>
      <c r="D200" s="96" t="s">
        <v>426</v>
      </c>
      <c r="E200" s="92" t="s">
        <v>427</v>
      </c>
      <c r="F200" s="97" t="s">
        <v>428</v>
      </c>
      <c r="G200" s="98" t="s">
        <v>826</v>
      </c>
      <c r="H200" s="98" t="s">
        <v>828</v>
      </c>
      <c r="I200" s="99"/>
      <c r="J200" s="99" t="s">
        <v>706</v>
      </c>
      <c r="K200" s="100" t="str">
        <f t="shared" si="9"/>
        <v>Б</v>
      </c>
      <c r="L200" s="100" t="str">
        <f t="shared" si="10"/>
        <v>Д</v>
      </c>
    </row>
    <row r="201" spans="1:12" ht="30" customHeight="1">
      <c r="A201" s="66" t="s">
        <v>829</v>
      </c>
      <c r="B201" s="95" t="s">
        <v>825</v>
      </c>
      <c r="C201" s="96" t="s">
        <v>448</v>
      </c>
      <c r="D201" s="96" t="s">
        <v>426</v>
      </c>
      <c r="E201" s="92" t="s">
        <v>433</v>
      </c>
      <c r="F201" s="97" t="s">
        <v>428</v>
      </c>
      <c r="G201" s="98" t="s">
        <v>826</v>
      </c>
      <c r="H201" s="98" t="s">
        <v>826</v>
      </c>
      <c r="I201" s="99"/>
      <c r="J201" s="99" t="s">
        <v>706</v>
      </c>
      <c r="K201" s="100" t="str">
        <f t="shared" si="9"/>
        <v>Б</v>
      </c>
      <c r="L201" s="100" t="str">
        <f t="shared" si="10"/>
        <v>З</v>
      </c>
    </row>
    <row r="202" spans="1:12" customFormat="1" ht="30" customHeight="1">
      <c r="A202" s="66" t="s">
        <v>830</v>
      </c>
      <c r="B202" s="95" t="s">
        <v>825</v>
      </c>
      <c r="C202" s="96" t="s">
        <v>448</v>
      </c>
      <c r="D202" s="96" t="s">
        <v>426</v>
      </c>
      <c r="E202" s="95" t="s">
        <v>433</v>
      </c>
      <c r="F202" s="97" t="s">
        <v>428</v>
      </c>
      <c r="G202" s="98" t="s">
        <v>826</v>
      </c>
      <c r="H202" s="98" t="s">
        <v>828</v>
      </c>
      <c r="I202" s="99"/>
      <c r="J202" s="99" t="s">
        <v>706</v>
      </c>
      <c r="K202" s="100" t="str">
        <f t="shared" si="9"/>
        <v>Б</v>
      </c>
      <c r="L202" s="100" t="str">
        <f t="shared" si="10"/>
        <v>З</v>
      </c>
    </row>
    <row r="203" spans="1:12" ht="30" customHeight="1">
      <c r="A203" s="66" t="s">
        <v>831</v>
      </c>
      <c r="B203" s="95" t="s">
        <v>832</v>
      </c>
      <c r="C203" s="96" t="s">
        <v>425</v>
      </c>
      <c r="D203" s="96" t="s">
        <v>426</v>
      </c>
      <c r="E203" s="92" t="s">
        <v>490</v>
      </c>
      <c r="F203" s="97" t="s">
        <v>491</v>
      </c>
      <c r="G203" s="98" t="s">
        <v>721</v>
      </c>
      <c r="H203" s="98" t="s">
        <v>833</v>
      </c>
      <c r="I203" s="99"/>
      <c r="J203" s="99" t="s">
        <v>706</v>
      </c>
      <c r="K203" s="100" t="str">
        <f t="shared" si="9"/>
        <v>М</v>
      </c>
      <c r="L203" s="100" t="str">
        <f t="shared" si="10"/>
        <v>Д</v>
      </c>
    </row>
    <row r="204" spans="1:12" customFormat="1" ht="30" customHeight="1">
      <c r="A204" s="66" t="s">
        <v>834</v>
      </c>
      <c r="B204" s="95" t="s">
        <v>832</v>
      </c>
      <c r="C204" s="96" t="s">
        <v>425</v>
      </c>
      <c r="D204" s="96" t="s">
        <v>437</v>
      </c>
      <c r="E204" s="95" t="s">
        <v>490</v>
      </c>
      <c r="F204" s="97" t="s">
        <v>491</v>
      </c>
      <c r="G204" s="98" t="s">
        <v>721</v>
      </c>
      <c r="H204" s="98" t="s">
        <v>833</v>
      </c>
      <c r="I204" s="99" t="s">
        <v>835</v>
      </c>
      <c r="J204" s="99" t="s">
        <v>706</v>
      </c>
      <c r="K204" s="100" t="str">
        <f t="shared" si="9"/>
        <v>М</v>
      </c>
      <c r="L204" s="100" t="str">
        <f t="shared" si="10"/>
        <v>Д</v>
      </c>
    </row>
    <row r="205" spans="1:12" customFormat="1" ht="30" customHeight="1">
      <c r="A205" s="66" t="s">
        <v>836</v>
      </c>
      <c r="B205" s="95" t="s">
        <v>832</v>
      </c>
      <c r="C205" s="96" t="s">
        <v>425</v>
      </c>
      <c r="D205" s="96" t="s">
        <v>426</v>
      </c>
      <c r="E205" s="92" t="s">
        <v>490</v>
      </c>
      <c r="F205" s="97" t="s">
        <v>491</v>
      </c>
      <c r="G205" s="98" t="s">
        <v>721</v>
      </c>
      <c r="H205" s="98" t="s">
        <v>837</v>
      </c>
      <c r="I205" s="99"/>
      <c r="J205" s="99" t="s">
        <v>706</v>
      </c>
      <c r="K205" s="100" t="str">
        <f t="shared" si="9"/>
        <v>М</v>
      </c>
      <c r="L205" s="100" t="str">
        <f t="shared" si="10"/>
        <v>Д</v>
      </c>
    </row>
    <row r="206" spans="1:12" customFormat="1" ht="30" customHeight="1">
      <c r="A206" s="66" t="s">
        <v>838</v>
      </c>
      <c r="B206" s="95" t="s">
        <v>832</v>
      </c>
      <c r="C206" s="96" t="s">
        <v>425</v>
      </c>
      <c r="D206" s="96" t="s">
        <v>437</v>
      </c>
      <c r="E206" s="95" t="s">
        <v>490</v>
      </c>
      <c r="F206" s="97" t="s">
        <v>491</v>
      </c>
      <c r="G206" s="98" t="s">
        <v>721</v>
      </c>
      <c r="H206" s="98" t="s">
        <v>839</v>
      </c>
      <c r="I206" s="99"/>
      <c r="J206" s="99" t="s">
        <v>706</v>
      </c>
      <c r="K206" s="100" t="str">
        <f t="shared" si="9"/>
        <v>М</v>
      </c>
      <c r="L206" s="100" t="str">
        <f t="shared" si="10"/>
        <v>Д</v>
      </c>
    </row>
    <row r="207" spans="1:12" customFormat="1" ht="30" customHeight="1">
      <c r="A207" s="66" t="s">
        <v>840</v>
      </c>
      <c r="B207" s="95" t="s">
        <v>832</v>
      </c>
      <c r="C207" s="96" t="s">
        <v>425</v>
      </c>
      <c r="D207" s="96" t="s">
        <v>437</v>
      </c>
      <c r="E207" s="92" t="s">
        <v>490</v>
      </c>
      <c r="F207" s="97" t="s">
        <v>491</v>
      </c>
      <c r="G207" s="98" t="s">
        <v>721</v>
      </c>
      <c r="H207" s="98" t="s">
        <v>837</v>
      </c>
      <c r="I207" s="99"/>
      <c r="J207" s="99" t="s">
        <v>706</v>
      </c>
      <c r="K207" s="100" t="str">
        <f t="shared" si="9"/>
        <v>М</v>
      </c>
      <c r="L207" s="100" t="str">
        <f t="shared" si="10"/>
        <v>Д</v>
      </c>
    </row>
    <row r="208" spans="1:12" ht="30" customHeight="1">
      <c r="A208" s="66" t="s">
        <v>841</v>
      </c>
      <c r="B208" s="95" t="s">
        <v>842</v>
      </c>
      <c r="C208" s="96" t="s">
        <v>425</v>
      </c>
      <c r="D208" s="96" t="s">
        <v>426</v>
      </c>
      <c r="E208" s="92" t="s">
        <v>490</v>
      </c>
      <c r="F208" s="97" t="s">
        <v>491</v>
      </c>
      <c r="G208" s="98" t="s">
        <v>843</v>
      </c>
      <c r="H208" s="98" t="s">
        <v>844</v>
      </c>
      <c r="I208" s="99"/>
      <c r="J208" s="99" t="s">
        <v>706</v>
      </c>
      <c r="K208" s="100" t="str">
        <f t="shared" si="9"/>
        <v>М</v>
      </c>
      <c r="L208" s="100" t="str">
        <f t="shared" si="10"/>
        <v>Д</v>
      </c>
    </row>
    <row r="209" spans="1:12" customFormat="1" ht="30" customHeight="1">
      <c r="A209" s="66" t="s">
        <v>845</v>
      </c>
      <c r="B209" s="95" t="s">
        <v>842</v>
      </c>
      <c r="C209" s="96" t="s">
        <v>425</v>
      </c>
      <c r="D209" s="96" t="s">
        <v>426</v>
      </c>
      <c r="E209" s="92" t="s">
        <v>490</v>
      </c>
      <c r="F209" s="97" t="s">
        <v>491</v>
      </c>
      <c r="G209" s="98" t="s">
        <v>843</v>
      </c>
      <c r="H209" s="98" t="s">
        <v>846</v>
      </c>
      <c r="I209" s="99"/>
      <c r="J209" s="99" t="s">
        <v>706</v>
      </c>
      <c r="K209" s="100" t="str">
        <f t="shared" si="9"/>
        <v>М</v>
      </c>
      <c r="L209" s="100" t="str">
        <f t="shared" si="10"/>
        <v>Д</v>
      </c>
    </row>
    <row r="210" spans="1:12" ht="30" customHeight="1">
      <c r="A210" s="66" t="s">
        <v>847</v>
      </c>
      <c r="B210" s="95" t="s">
        <v>842</v>
      </c>
      <c r="C210" s="96" t="s">
        <v>425</v>
      </c>
      <c r="D210" s="96" t="s">
        <v>426</v>
      </c>
      <c r="E210" s="95" t="s">
        <v>490</v>
      </c>
      <c r="F210" s="97" t="s">
        <v>491</v>
      </c>
      <c r="G210" s="98" t="s">
        <v>843</v>
      </c>
      <c r="H210" s="98" t="s">
        <v>848</v>
      </c>
      <c r="I210" s="99"/>
      <c r="J210" s="99" t="s">
        <v>706</v>
      </c>
      <c r="K210" s="100" t="str">
        <f t="shared" si="9"/>
        <v>М</v>
      </c>
      <c r="L210" s="100" t="str">
        <f t="shared" si="10"/>
        <v>Д</v>
      </c>
    </row>
    <row r="211" spans="1:12" customFormat="1" ht="30" customHeight="1">
      <c r="A211" s="66" t="s">
        <v>849</v>
      </c>
      <c r="B211" s="95" t="s">
        <v>850</v>
      </c>
      <c r="C211" s="96" t="s">
        <v>425</v>
      </c>
      <c r="D211" s="96" t="s">
        <v>426</v>
      </c>
      <c r="E211" s="95" t="s">
        <v>490</v>
      </c>
      <c r="F211" s="97" t="s">
        <v>491</v>
      </c>
      <c r="G211" s="98" t="s">
        <v>851</v>
      </c>
      <c r="H211" s="98" t="s">
        <v>852</v>
      </c>
      <c r="I211" s="99"/>
      <c r="J211" s="99" t="s">
        <v>706</v>
      </c>
      <c r="K211" s="100" t="str">
        <f t="shared" si="9"/>
        <v>М</v>
      </c>
      <c r="L211" s="100" t="str">
        <f t="shared" si="10"/>
        <v>Д</v>
      </c>
    </row>
    <row r="212" spans="1:12" ht="30" customHeight="1">
      <c r="A212" s="66" t="s">
        <v>853</v>
      </c>
      <c r="B212" s="95" t="s">
        <v>850</v>
      </c>
      <c r="C212" s="96" t="s">
        <v>425</v>
      </c>
      <c r="D212" s="96" t="s">
        <v>426</v>
      </c>
      <c r="E212" s="95" t="s">
        <v>490</v>
      </c>
      <c r="F212" s="97" t="s">
        <v>491</v>
      </c>
      <c r="G212" s="98" t="s">
        <v>851</v>
      </c>
      <c r="H212" s="98" t="s">
        <v>854</v>
      </c>
      <c r="I212" s="99"/>
      <c r="J212" s="99" t="s">
        <v>706</v>
      </c>
      <c r="K212" s="100" t="str">
        <f t="shared" si="9"/>
        <v>М</v>
      </c>
      <c r="L212" s="100" t="str">
        <f t="shared" si="10"/>
        <v>Д</v>
      </c>
    </row>
    <row r="213" spans="1:12" ht="30" customHeight="1">
      <c r="A213" s="66" t="s">
        <v>855</v>
      </c>
      <c r="B213" s="95" t="s">
        <v>850</v>
      </c>
      <c r="C213" s="96" t="s">
        <v>425</v>
      </c>
      <c r="D213" s="96" t="s">
        <v>437</v>
      </c>
      <c r="E213" s="95" t="s">
        <v>490</v>
      </c>
      <c r="F213" s="97" t="s">
        <v>491</v>
      </c>
      <c r="G213" s="98" t="s">
        <v>851</v>
      </c>
      <c r="H213" s="98" t="s">
        <v>856</v>
      </c>
      <c r="I213" s="99" t="s">
        <v>857</v>
      </c>
      <c r="J213" s="99" t="s">
        <v>706</v>
      </c>
      <c r="K213" s="100" t="str">
        <f t="shared" si="9"/>
        <v>М</v>
      </c>
      <c r="L213" s="100" t="str">
        <f t="shared" si="10"/>
        <v>Д</v>
      </c>
    </row>
    <row r="214" spans="1:12" ht="30" customHeight="1">
      <c r="A214" s="66" t="s">
        <v>858</v>
      </c>
      <c r="B214" s="95" t="s">
        <v>859</v>
      </c>
      <c r="C214" s="96" t="s">
        <v>425</v>
      </c>
      <c r="D214" s="96" t="s">
        <v>426</v>
      </c>
      <c r="E214" s="95" t="s">
        <v>490</v>
      </c>
      <c r="F214" s="97" t="s">
        <v>491</v>
      </c>
      <c r="G214" s="98" t="s">
        <v>732</v>
      </c>
      <c r="H214" s="98" t="s">
        <v>860</v>
      </c>
      <c r="I214" s="99"/>
      <c r="J214" s="99" t="s">
        <v>706</v>
      </c>
      <c r="K214" s="100" t="str">
        <f t="shared" si="9"/>
        <v>М</v>
      </c>
      <c r="L214" s="100" t="str">
        <f t="shared" si="10"/>
        <v>Д</v>
      </c>
    </row>
    <row r="215" spans="1:12" ht="30" customHeight="1">
      <c r="A215" s="66" t="s">
        <v>861</v>
      </c>
      <c r="B215" s="95" t="s">
        <v>859</v>
      </c>
      <c r="C215" s="96" t="s">
        <v>445</v>
      </c>
      <c r="D215" s="96" t="s">
        <v>426</v>
      </c>
      <c r="E215" s="95" t="s">
        <v>501</v>
      </c>
      <c r="F215" s="97" t="s">
        <v>491</v>
      </c>
      <c r="G215" s="98" t="s">
        <v>732</v>
      </c>
      <c r="H215" s="98" t="s">
        <v>860</v>
      </c>
      <c r="I215" s="99"/>
      <c r="J215" s="99" t="s">
        <v>706</v>
      </c>
      <c r="K215" s="100" t="str">
        <f t="shared" si="9"/>
        <v>М</v>
      </c>
      <c r="L215" s="100" t="str">
        <f t="shared" si="10"/>
        <v>В</v>
      </c>
    </row>
    <row r="216" spans="1:12" ht="30" customHeight="1">
      <c r="A216" s="66" t="s">
        <v>862</v>
      </c>
      <c r="B216" s="95" t="s">
        <v>863</v>
      </c>
      <c r="C216" s="96" t="s">
        <v>425</v>
      </c>
      <c r="D216" s="96" t="s">
        <v>426</v>
      </c>
      <c r="E216" s="95" t="s">
        <v>490</v>
      </c>
      <c r="F216" s="97" t="s">
        <v>491</v>
      </c>
      <c r="G216" s="98" t="s">
        <v>740</v>
      </c>
      <c r="H216" s="98" t="s">
        <v>864</v>
      </c>
      <c r="I216" s="99"/>
      <c r="J216" s="99" t="s">
        <v>706</v>
      </c>
      <c r="K216" s="100" t="str">
        <f t="shared" si="9"/>
        <v>М</v>
      </c>
      <c r="L216" s="100" t="str">
        <f t="shared" si="10"/>
        <v>Д</v>
      </c>
    </row>
    <row r="217" spans="1:12" customFormat="1" ht="30" customHeight="1">
      <c r="A217" s="66" t="s">
        <v>865</v>
      </c>
      <c r="B217" s="95" t="s">
        <v>866</v>
      </c>
      <c r="C217" s="96" t="s">
        <v>425</v>
      </c>
      <c r="D217" s="96" t="s">
        <v>426</v>
      </c>
      <c r="E217" s="92" t="s">
        <v>490</v>
      </c>
      <c r="F217" s="97" t="s">
        <v>491</v>
      </c>
      <c r="G217" s="98" t="s">
        <v>744</v>
      </c>
      <c r="H217" s="98" t="s">
        <v>867</v>
      </c>
      <c r="I217" s="99"/>
      <c r="J217" s="99" t="s">
        <v>706</v>
      </c>
      <c r="K217" s="100" t="str">
        <f t="shared" si="9"/>
        <v>М</v>
      </c>
      <c r="L217" s="100" t="str">
        <f t="shared" si="10"/>
        <v>Д</v>
      </c>
    </row>
    <row r="218" spans="1:12" ht="30" customHeight="1">
      <c r="A218" s="66" t="s">
        <v>868</v>
      </c>
      <c r="B218" s="95" t="s">
        <v>866</v>
      </c>
      <c r="C218" s="96" t="s">
        <v>425</v>
      </c>
      <c r="D218" s="96" t="s">
        <v>426</v>
      </c>
      <c r="E218" s="95" t="s">
        <v>490</v>
      </c>
      <c r="F218" s="97" t="s">
        <v>491</v>
      </c>
      <c r="G218" s="98" t="s">
        <v>744</v>
      </c>
      <c r="H218" s="98" t="s">
        <v>869</v>
      </c>
      <c r="I218" s="99"/>
      <c r="J218" s="99" t="s">
        <v>706</v>
      </c>
      <c r="K218" s="101" t="s">
        <v>669</v>
      </c>
      <c r="L218" s="100" t="str">
        <f t="shared" si="10"/>
        <v>Д</v>
      </c>
    </row>
    <row r="219" spans="1:12" ht="30" customHeight="1">
      <c r="A219" s="66" t="s">
        <v>870</v>
      </c>
      <c r="B219" s="95" t="s">
        <v>871</v>
      </c>
      <c r="C219" s="96" t="s">
        <v>425</v>
      </c>
      <c r="D219" s="96" t="s">
        <v>426</v>
      </c>
      <c r="E219" s="92" t="s">
        <v>490</v>
      </c>
      <c r="F219" s="97" t="s">
        <v>491</v>
      </c>
      <c r="G219" s="98" t="s">
        <v>752</v>
      </c>
      <c r="H219" s="98" t="s">
        <v>872</v>
      </c>
      <c r="I219" s="99"/>
      <c r="J219" s="99" t="s">
        <v>706</v>
      </c>
      <c r="K219" s="100" t="str">
        <f t="shared" ref="K219:K282" si="11">LEFT(F219, 1)</f>
        <v>М</v>
      </c>
      <c r="L219" s="100" t="str">
        <f t="shared" si="10"/>
        <v>Д</v>
      </c>
    </row>
    <row r="220" spans="1:12" customFormat="1" ht="30" customHeight="1">
      <c r="A220" s="66" t="s">
        <v>873</v>
      </c>
      <c r="B220" s="95" t="s">
        <v>871</v>
      </c>
      <c r="C220" s="96" t="s">
        <v>425</v>
      </c>
      <c r="D220" s="96" t="s">
        <v>426</v>
      </c>
      <c r="E220" s="92" t="s">
        <v>490</v>
      </c>
      <c r="F220" s="97" t="s">
        <v>491</v>
      </c>
      <c r="G220" s="98" t="s">
        <v>752</v>
      </c>
      <c r="H220" s="98" t="s">
        <v>874</v>
      </c>
      <c r="I220" s="99"/>
      <c r="J220" s="99" t="s">
        <v>706</v>
      </c>
      <c r="K220" s="100" t="str">
        <f t="shared" si="11"/>
        <v>М</v>
      </c>
      <c r="L220" s="100" t="str">
        <f t="shared" si="10"/>
        <v>Д</v>
      </c>
    </row>
    <row r="221" spans="1:12" ht="30" customHeight="1">
      <c r="A221" s="66" t="s">
        <v>875</v>
      </c>
      <c r="B221" s="95" t="s">
        <v>871</v>
      </c>
      <c r="C221" s="96" t="s">
        <v>425</v>
      </c>
      <c r="D221" s="96" t="s">
        <v>426</v>
      </c>
      <c r="E221" s="95" t="s">
        <v>490</v>
      </c>
      <c r="F221" s="97" t="s">
        <v>491</v>
      </c>
      <c r="G221" s="98" t="s">
        <v>752</v>
      </c>
      <c r="H221" s="98" t="s">
        <v>876</v>
      </c>
      <c r="I221" s="99"/>
      <c r="J221" s="99" t="s">
        <v>706</v>
      </c>
      <c r="K221" s="100" t="str">
        <f t="shared" si="11"/>
        <v>М</v>
      </c>
      <c r="L221" s="100" t="str">
        <f t="shared" si="10"/>
        <v>Д</v>
      </c>
    </row>
    <row r="222" spans="1:12" ht="30" customHeight="1">
      <c r="A222" s="66" t="s">
        <v>877</v>
      </c>
      <c r="B222" s="95" t="s">
        <v>871</v>
      </c>
      <c r="C222" s="96" t="s">
        <v>425</v>
      </c>
      <c r="D222" s="96" t="s">
        <v>437</v>
      </c>
      <c r="E222" s="95" t="s">
        <v>490</v>
      </c>
      <c r="F222" s="97" t="s">
        <v>491</v>
      </c>
      <c r="G222" s="98" t="s">
        <v>752</v>
      </c>
      <c r="H222" s="98" t="s">
        <v>878</v>
      </c>
      <c r="I222" s="99"/>
      <c r="J222" s="99" t="s">
        <v>706</v>
      </c>
      <c r="K222" s="100" t="str">
        <f t="shared" si="11"/>
        <v>М</v>
      </c>
      <c r="L222" s="100" t="str">
        <f t="shared" si="10"/>
        <v>Д</v>
      </c>
    </row>
    <row r="223" spans="1:12" ht="30" customHeight="1">
      <c r="A223" s="66" t="s">
        <v>879</v>
      </c>
      <c r="B223" s="95" t="s">
        <v>871</v>
      </c>
      <c r="C223" s="96" t="s">
        <v>425</v>
      </c>
      <c r="D223" s="96" t="s">
        <v>437</v>
      </c>
      <c r="E223" s="95" t="s">
        <v>490</v>
      </c>
      <c r="F223" s="97" t="s">
        <v>491</v>
      </c>
      <c r="G223" s="98" t="s">
        <v>752</v>
      </c>
      <c r="H223" s="98" t="s">
        <v>880</v>
      </c>
      <c r="I223" s="99"/>
      <c r="J223" s="99" t="s">
        <v>706</v>
      </c>
      <c r="K223" s="100" t="str">
        <f t="shared" si="11"/>
        <v>М</v>
      </c>
      <c r="L223" s="100" t="str">
        <f t="shared" si="10"/>
        <v>Д</v>
      </c>
    </row>
    <row r="224" spans="1:12" ht="30" customHeight="1">
      <c r="A224" s="66" t="s">
        <v>881</v>
      </c>
      <c r="B224" s="95" t="s">
        <v>871</v>
      </c>
      <c r="C224" s="96" t="s">
        <v>425</v>
      </c>
      <c r="D224" s="96" t="s">
        <v>426</v>
      </c>
      <c r="E224" s="92" t="s">
        <v>490</v>
      </c>
      <c r="F224" s="97" t="s">
        <v>491</v>
      </c>
      <c r="G224" s="98" t="s">
        <v>752</v>
      </c>
      <c r="H224" s="98" t="s">
        <v>882</v>
      </c>
      <c r="I224" s="99"/>
      <c r="J224" s="99" t="s">
        <v>706</v>
      </c>
      <c r="K224" s="100" t="str">
        <f t="shared" si="11"/>
        <v>М</v>
      </c>
      <c r="L224" s="100" t="str">
        <f t="shared" si="10"/>
        <v>Д</v>
      </c>
    </row>
    <row r="225" spans="1:12" ht="30" customHeight="1">
      <c r="A225" s="66" t="s">
        <v>883</v>
      </c>
      <c r="B225" s="95" t="s">
        <v>871</v>
      </c>
      <c r="C225" s="96" t="s">
        <v>425</v>
      </c>
      <c r="D225" s="96" t="s">
        <v>437</v>
      </c>
      <c r="E225" s="95" t="s">
        <v>490</v>
      </c>
      <c r="F225" s="97" t="s">
        <v>491</v>
      </c>
      <c r="G225" s="98" t="s">
        <v>752</v>
      </c>
      <c r="H225" s="98" t="s">
        <v>884</v>
      </c>
      <c r="I225" s="99"/>
      <c r="J225" s="99" t="s">
        <v>706</v>
      </c>
      <c r="K225" s="100" t="str">
        <f t="shared" si="11"/>
        <v>М</v>
      </c>
      <c r="L225" s="100" t="str">
        <f t="shared" si="10"/>
        <v>Д</v>
      </c>
    </row>
    <row r="226" spans="1:12" ht="30" customHeight="1">
      <c r="A226" s="66" t="s">
        <v>885</v>
      </c>
      <c r="B226" s="95" t="s">
        <v>871</v>
      </c>
      <c r="C226" s="96" t="s">
        <v>445</v>
      </c>
      <c r="D226" s="96" t="s">
        <v>426</v>
      </c>
      <c r="E226" s="92" t="s">
        <v>501</v>
      </c>
      <c r="F226" s="97" t="s">
        <v>491</v>
      </c>
      <c r="G226" s="98" t="s">
        <v>752</v>
      </c>
      <c r="H226" s="98" t="s">
        <v>874</v>
      </c>
      <c r="I226" s="99"/>
      <c r="J226" s="99" t="s">
        <v>706</v>
      </c>
      <c r="K226" s="100" t="str">
        <f t="shared" si="11"/>
        <v>М</v>
      </c>
      <c r="L226" s="100" t="str">
        <f t="shared" si="10"/>
        <v>В</v>
      </c>
    </row>
    <row r="227" spans="1:12" ht="30" customHeight="1">
      <c r="A227" s="66" t="s">
        <v>886</v>
      </c>
      <c r="B227" s="95" t="s">
        <v>871</v>
      </c>
      <c r="C227" s="96" t="s">
        <v>445</v>
      </c>
      <c r="D227" s="96" t="s">
        <v>426</v>
      </c>
      <c r="E227" s="95" t="s">
        <v>501</v>
      </c>
      <c r="F227" s="97" t="s">
        <v>491</v>
      </c>
      <c r="G227" s="98" t="s">
        <v>752</v>
      </c>
      <c r="H227" s="98" t="s">
        <v>887</v>
      </c>
      <c r="I227" s="99"/>
      <c r="J227" s="99" t="s">
        <v>706</v>
      </c>
      <c r="K227" s="100" t="str">
        <f t="shared" si="11"/>
        <v>М</v>
      </c>
      <c r="L227" s="100" t="str">
        <f t="shared" si="10"/>
        <v>В</v>
      </c>
    </row>
    <row r="228" spans="1:12" customFormat="1" ht="30" customHeight="1">
      <c r="A228" s="66" t="s">
        <v>888</v>
      </c>
      <c r="B228" s="95" t="s">
        <v>871</v>
      </c>
      <c r="C228" s="96" t="s">
        <v>448</v>
      </c>
      <c r="D228" s="96" t="s">
        <v>426</v>
      </c>
      <c r="E228" s="95" t="s">
        <v>501</v>
      </c>
      <c r="F228" s="97" t="s">
        <v>491</v>
      </c>
      <c r="G228" s="98" t="s">
        <v>752</v>
      </c>
      <c r="H228" s="98" t="s">
        <v>874</v>
      </c>
      <c r="I228" s="99"/>
      <c r="J228" s="99" t="s">
        <v>706</v>
      </c>
      <c r="K228" s="100" t="str">
        <f t="shared" si="11"/>
        <v>М</v>
      </c>
      <c r="L228" s="100" t="str">
        <f t="shared" si="10"/>
        <v>З</v>
      </c>
    </row>
    <row r="229" spans="1:12" customFormat="1" ht="30" customHeight="1">
      <c r="A229" s="66" t="s">
        <v>889</v>
      </c>
      <c r="B229" s="95" t="s">
        <v>890</v>
      </c>
      <c r="C229" s="96" t="s">
        <v>425</v>
      </c>
      <c r="D229" s="96" t="s">
        <v>437</v>
      </c>
      <c r="E229" s="92" t="s">
        <v>490</v>
      </c>
      <c r="F229" s="97" t="s">
        <v>491</v>
      </c>
      <c r="G229" s="98" t="s">
        <v>757</v>
      </c>
      <c r="H229" s="98" t="s">
        <v>891</v>
      </c>
      <c r="I229" s="99"/>
      <c r="J229" s="99" t="s">
        <v>706</v>
      </c>
      <c r="K229" s="100" t="str">
        <f t="shared" si="11"/>
        <v>М</v>
      </c>
      <c r="L229" s="100" t="str">
        <f t="shared" si="10"/>
        <v>Д</v>
      </c>
    </row>
    <row r="230" spans="1:12" customFormat="1" ht="30" customHeight="1">
      <c r="A230" s="66" t="s">
        <v>892</v>
      </c>
      <c r="B230" s="95" t="s">
        <v>890</v>
      </c>
      <c r="C230" s="96" t="s">
        <v>425</v>
      </c>
      <c r="D230" s="96" t="s">
        <v>426</v>
      </c>
      <c r="E230" s="95" t="s">
        <v>490</v>
      </c>
      <c r="F230" s="97" t="s">
        <v>491</v>
      </c>
      <c r="G230" s="98" t="s">
        <v>757</v>
      </c>
      <c r="H230" s="98" t="s">
        <v>893</v>
      </c>
      <c r="I230" s="99"/>
      <c r="J230" s="99" t="s">
        <v>706</v>
      </c>
      <c r="K230" s="100" t="str">
        <f t="shared" si="11"/>
        <v>М</v>
      </c>
      <c r="L230" s="100" t="str">
        <f t="shared" si="10"/>
        <v>Д</v>
      </c>
    </row>
    <row r="231" spans="1:12" customFormat="1" ht="30" customHeight="1">
      <c r="A231" s="66" t="s">
        <v>894</v>
      </c>
      <c r="B231" s="95" t="s">
        <v>890</v>
      </c>
      <c r="C231" s="96" t="s">
        <v>425</v>
      </c>
      <c r="D231" s="96" t="s">
        <v>426</v>
      </c>
      <c r="E231" s="95" t="s">
        <v>490</v>
      </c>
      <c r="F231" s="97" t="s">
        <v>491</v>
      </c>
      <c r="G231" s="98" t="s">
        <v>757</v>
      </c>
      <c r="H231" s="98" t="s">
        <v>895</v>
      </c>
      <c r="I231" s="99"/>
      <c r="J231" s="99" t="s">
        <v>706</v>
      </c>
      <c r="K231" s="100" t="str">
        <f t="shared" si="11"/>
        <v>М</v>
      </c>
      <c r="L231" s="100" t="str">
        <f t="shared" si="10"/>
        <v>Д</v>
      </c>
    </row>
    <row r="232" spans="1:12" customFormat="1" ht="30" customHeight="1">
      <c r="A232" s="66" t="s">
        <v>896</v>
      </c>
      <c r="B232" s="95" t="s">
        <v>890</v>
      </c>
      <c r="C232" s="96" t="s">
        <v>425</v>
      </c>
      <c r="D232" s="96" t="s">
        <v>426</v>
      </c>
      <c r="E232" s="95" t="s">
        <v>490</v>
      </c>
      <c r="F232" s="97" t="s">
        <v>491</v>
      </c>
      <c r="G232" s="98" t="s">
        <v>757</v>
      </c>
      <c r="H232" s="98" t="s">
        <v>897</v>
      </c>
      <c r="I232" s="99"/>
      <c r="J232" s="99" t="s">
        <v>706</v>
      </c>
      <c r="K232" s="100" t="str">
        <f t="shared" si="11"/>
        <v>М</v>
      </c>
      <c r="L232" s="100" t="str">
        <f t="shared" si="10"/>
        <v>Д</v>
      </c>
    </row>
    <row r="233" spans="1:12" customFormat="1" ht="30" customHeight="1">
      <c r="A233" s="66" t="s">
        <v>898</v>
      </c>
      <c r="B233" s="95" t="s">
        <v>890</v>
      </c>
      <c r="C233" s="96" t="s">
        <v>445</v>
      </c>
      <c r="D233" s="96" t="s">
        <v>426</v>
      </c>
      <c r="E233" s="92" t="s">
        <v>501</v>
      </c>
      <c r="F233" s="97" t="s">
        <v>491</v>
      </c>
      <c r="G233" s="98" t="s">
        <v>757</v>
      </c>
      <c r="H233" s="98" t="s">
        <v>895</v>
      </c>
      <c r="I233" s="99"/>
      <c r="J233" s="99" t="s">
        <v>706</v>
      </c>
      <c r="K233" s="100" t="str">
        <f t="shared" si="11"/>
        <v>М</v>
      </c>
      <c r="L233" s="100" t="str">
        <f t="shared" si="10"/>
        <v>В</v>
      </c>
    </row>
    <row r="234" spans="1:12" customFormat="1" ht="30" customHeight="1">
      <c r="A234" s="66" t="s">
        <v>899</v>
      </c>
      <c r="B234" s="95" t="s">
        <v>890</v>
      </c>
      <c r="C234" s="96" t="s">
        <v>448</v>
      </c>
      <c r="D234" s="96" t="s">
        <v>426</v>
      </c>
      <c r="E234" s="95" t="s">
        <v>501</v>
      </c>
      <c r="F234" s="97" t="s">
        <v>491</v>
      </c>
      <c r="G234" s="98" t="s">
        <v>757</v>
      </c>
      <c r="H234" s="98" t="s">
        <v>895</v>
      </c>
      <c r="I234" s="99"/>
      <c r="J234" s="99" t="s">
        <v>706</v>
      </c>
      <c r="K234" s="100" t="str">
        <f t="shared" si="11"/>
        <v>М</v>
      </c>
      <c r="L234" s="100" t="str">
        <f t="shared" si="10"/>
        <v>З</v>
      </c>
    </row>
    <row r="235" spans="1:12" customFormat="1" ht="30" customHeight="1">
      <c r="A235" s="66" t="s">
        <v>900</v>
      </c>
      <c r="B235" s="95" t="s">
        <v>890</v>
      </c>
      <c r="C235" s="96" t="s">
        <v>448</v>
      </c>
      <c r="D235" s="96" t="s">
        <v>426</v>
      </c>
      <c r="E235" s="95" t="s">
        <v>501</v>
      </c>
      <c r="F235" s="97" t="s">
        <v>491</v>
      </c>
      <c r="G235" s="98" t="s">
        <v>757</v>
      </c>
      <c r="H235" s="98" t="s">
        <v>897</v>
      </c>
      <c r="I235" s="99"/>
      <c r="J235" s="99" t="s">
        <v>706</v>
      </c>
      <c r="K235" s="100" t="str">
        <f t="shared" si="11"/>
        <v>М</v>
      </c>
      <c r="L235" s="100" t="str">
        <f t="shared" si="10"/>
        <v>З</v>
      </c>
    </row>
    <row r="236" spans="1:12" customFormat="1" ht="30" customHeight="1">
      <c r="A236" s="66" t="s">
        <v>901</v>
      </c>
      <c r="B236" s="95" t="s">
        <v>902</v>
      </c>
      <c r="C236" s="96" t="s">
        <v>425</v>
      </c>
      <c r="D236" s="96" t="s">
        <v>426</v>
      </c>
      <c r="E236" s="95" t="s">
        <v>490</v>
      </c>
      <c r="F236" s="97" t="s">
        <v>491</v>
      </c>
      <c r="G236" s="98" t="s">
        <v>765</v>
      </c>
      <c r="H236" s="98" t="s">
        <v>903</v>
      </c>
      <c r="I236" s="99"/>
      <c r="J236" s="99" t="s">
        <v>706</v>
      </c>
      <c r="K236" s="100" t="str">
        <f t="shared" si="11"/>
        <v>М</v>
      </c>
      <c r="L236" s="100" t="str">
        <f t="shared" si="10"/>
        <v>Д</v>
      </c>
    </row>
    <row r="237" spans="1:12" customFormat="1" ht="30" customHeight="1">
      <c r="A237" s="66" t="s">
        <v>904</v>
      </c>
      <c r="B237" s="95" t="s">
        <v>902</v>
      </c>
      <c r="C237" s="96" t="s">
        <v>445</v>
      </c>
      <c r="D237" s="96" t="s">
        <v>426</v>
      </c>
      <c r="E237" s="92" t="s">
        <v>501</v>
      </c>
      <c r="F237" s="97" t="s">
        <v>491</v>
      </c>
      <c r="G237" s="98" t="s">
        <v>765</v>
      </c>
      <c r="H237" s="98" t="s">
        <v>903</v>
      </c>
      <c r="I237" s="99"/>
      <c r="J237" s="99" t="s">
        <v>706</v>
      </c>
      <c r="K237" s="100" t="str">
        <f t="shared" si="11"/>
        <v>М</v>
      </c>
      <c r="L237" s="100" t="str">
        <f t="shared" si="10"/>
        <v>В</v>
      </c>
    </row>
    <row r="238" spans="1:12" customFormat="1" ht="30" customHeight="1">
      <c r="A238" s="66" t="s">
        <v>905</v>
      </c>
      <c r="B238" s="95" t="s">
        <v>906</v>
      </c>
      <c r="C238" s="96" t="s">
        <v>425</v>
      </c>
      <c r="D238" s="96" t="s">
        <v>437</v>
      </c>
      <c r="E238" s="95" t="s">
        <v>490</v>
      </c>
      <c r="F238" s="97" t="s">
        <v>491</v>
      </c>
      <c r="G238" s="98" t="s">
        <v>775</v>
      </c>
      <c r="H238" s="98" t="s">
        <v>907</v>
      </c>
      <c r="I238" s="99"/>
      <c r="J238" s="99" t="s">
        <v>706</v>
      </c>
      <c r="K238" s="100" t="str">
        <f t="shared" si="11"/>
        <v>М</v>
      </c>
      <c r="L238" s="100" t="str">
        <f t="shared" si="10"/>
        <v>Д</v>
      </c>
    </row>
    <row r="239" spans="1:12" customFormat="1" ht="30" customHeight="1">
      <c r="A239" s="66" t="s">
        <v>908</v>
      </c>
      <c r="B239" s="95" t="s">
        <v>906</v>
      </c>
      <c r="C239" s="96" t="s">
        <v>425</v>
      </c>
      <c r="D239" s="96" t="s">
        <v>426</v>
      </c>
      <c r="E239" s="95" t="s">
        <v>490</v>
      </c>
      <c r="F239" s="97" t="s">
        <v>491</v>
      </c>
      <c r="G239" s="98" t="s">
        <v>775</v>
      </c>
      <c r="H239" s="98" t="s">
        <v>909</v>
      </c>
      <c r="I239" s="99"/>
      <c r="J239" s="99" t="s">
        <v>706</v>
      </c>
      <c r="K239" s="100" t="str">
        <f t="shared" si="11"/>
        <v>М</v>
      </c>
      <c r="L239" s="100" t="str">
        <f t="shared" si="10"/>
        <v>Д</v>
      </c>
    </row>
    <row r="240" spans="1:12" customFormat="1" ht="30" customHeight="1">
      <c r="A240" s="66" t="s">
        <v>910</v>
      </c>
      <c r="B240" s="95" t="s">
        <v>906</v>
      </c>
      <c r="C240" s="96" t="s">
        <v>425</v>
      </c>
      <c r="D240" s="96" t="s">
        <v>426</v>
      </c>
      <c r="E240" s="92" t="s">
        <v>490</v>
      </c>
      <c r="F240" s="97" t="s">
        <v>491</v>
      </c>
      <c r="G240" s="98" t="s">
        <v>775</v>
      </c>
      <c r="H240" s="98" t="s">
        <v>911</v>
      </c>
      <c r="I240" s="99"/>
      <c r="J240" s="99" t="s">
        <v>706</v>
      </c>
      <c r="K240" s="100" t="str">
        <f t="shared" si="11"/>
        <v>М</v>
      </c>
      <c r="L240" s="100" t="str">
        <f t="shared" si="10"/>
        <v>Д</v>
      </c>
    </row>
    <row r="241" spans="1:12" customFormat="1" ht="30" customHeight="1">
      <c r="A241" s="66" t="s">
        <v>912</v>
      </c>
      <c r="B241" s="95" t="s">
        <v>906</v>
      </c>
      <c r="C241" s="96" t="s">
        <v>445</v>
      </c>
      <c r="D241" s="96" t="s">
        <v>426</v>
      </c>
      <c r="E241" s="95" t="s">
        <v>501</v>
      </c>
      <c r="F241" s="97" t="s">
        <v>491</v>
      </c>
      <c r="G241" s="98" t="s">
        <v>775</v>
      </c>
      <c r="H241" s="98" t="s">
        <v>909</v>
      </c>
      <c r="I241" s="99"/>
      <c r="J241" s="99" t="s">
        <v>706</v>
      </c>
      <c r="K241" s="100" t="str">
        <f t="shared" si="11"/>
        <v>М</v>
      </c>
      <c r="L241" s="100" t="str">
        <f t="shared" si="10"/>
        <v>В</v>
      </c>
    </row>
    <row r="242" spans="1:12" customFormat="1" ht="30" customHeight="1">
      <c r="A242" s="66" t="s">
        <v>913</v>
      </c>
      <c r="B242" s="95" t="s">
        <v>906</v>
      </c>
      <c r="C242" s="96" t="s">
        <v>445</v>
      </c>
      <c r="D242" s="96" t="s">
        <v>426</v>
      </c>
      <c r="E242" s="95" t="s">
        <v>501</v>
      </c>
      <c r="F242" s="97" t="s">
        <v>491</v>
      </c>
      <c r="G242" s="98" t="s">
        <v>775</v>
      </c>
      <c r="H242" s="98" t="s">
        <v>907</v>
      </c>
      <c r="I242" s="99"/>
      <c r="J242" s="99" t="s">
        <v>706</v>
      </c>
      <c r="K242" s="100" t="str">
        <f t="shared" si="11"/>
        <v>М</v>
      </c>
      <c r="L242" s="100" t="str">
        <f t="shared" si="10"/>
        <v>В</v>
      </c>
    </row>
    <row r="243" spans="1:12" customFormat="1" ht="30" customHeight="1">
      <c r="A243" s="66" t="s">
        <v>914</v>
      </c>
      <c r="B243" s="95" t="s">
        <v>915</v>
      </c>
      <c r="C243" s="96" t="s">
        <v>425</v>
      </c>
      <c r="D243" s="96" t="s">
        <v>426</v>
      </c>
      <c r="E243" s="95" t="s">
        <v>490</v>
      </c>
      <c r="F243" s="97" t="s">
        <v>491</v>
      </c>
      <c r="G243" s="98" t="s">
        <v>794</v>
      </c>
      <c r="H243" s="98" t="s">
        <v>916</v>
      </c>
      <c r="I243" s="99"/>
      <c r="J243" s="99" t="s">
        <v>706</v>
      </c>
      <c r="K243" s="100" t="str">
        <f t="shared" si="11"/>
        <v>М</v>
      </c>
      <c r="L243" s="100" t="str">
        <f t="shared" si="10"/>
        <v>Д</v>
      </c>
    </row>
    <row r="244" spans="1:12" customFormat="1" ht="30" customHeight="1">
      <c r="A244" s="66" t="s">
        <v>917</v>
      </c>
      <c r="B244" s="95" t="s">
        <v>915</v>
      </c>
      <c r="C244" s="96" t="s">
        <v>425</v>
      </c>
      <c r="D244" s="96" t="s">
        <v>437</v>
      </c>
      <c r="E244" s="95" t="s">
        <v>490</v>
      </c>
      <c r="F244" s="97" t="s">
        <v>491</v>
      </c>
      <c r="G244" s="98" t="s">
        <v>794</v>
      </c>
      <c r="H244" s="98" t="s">
        <v>918</v>
      </c>
      <c r="I244" s="99"/>
      <c r="J244" s="99" t="s">
        <v>706</v>
      </c>
      <c r="K244" s="100" t="str">
        <f t="shared" si="11"/>
        <v>М</v>
      </c>
      <c r="L244" s="100" t="str">
        <f t="shared" si="10"/>
        <v>Д</v>
      </c>
    </row>
    <row r="245" spans="1:12" customFormat="1" ht="30" customHeight="1">
      <c r="A245" s="66" t="s">
        <v>919</v>
      </c>
      <c r="B245" s="95" t="s">
        <v>915</v>
      </c>
      <c r="C245" s="96" t="s">
        <v>425</v>
      </c>
      <c r="D245" s="96" t="s">
        <v>426</v>
      </c>
      <c r="E245" s="92" t="s">
        <v>490</v>
      </c>
      <c r="F245" s="97" t="s">
        <v>491</v>
      </c>
      <c r="G245" s="98" t="s">
        <v>794</v>
      </c>
      <c r="H245" s="98" t="s">
        <v>794</v>
      </c>
      <c r="I245" s="99"/>
      <c r="J245" s="99" t="s">
        <v>706</v>
      </c>
      <c r="K245" s="100" t="str">
        <f t="shared" si="11"/>
        <v>М</v>
      </c>
      <c r="L245" s="100" t="str">
        <f t="shared" si="10"/>
        <v>Д</v>
      </c>
    </row>
    <row r="246" spans="1:12" customFormat="1" ht="30" customHeight="1">
      <c r="A246" s="66" t="s">
        <v>920</v>
      </c>
      <c r="B246" s="95" t="s">
        <v>915</v>
      </c>
      <c r="C246" s="96" t="s">
        <v>448</v>
      </c>
      <c r="D246" s="96" t="s">
        <v>426</v>
      </c>
      <c r="E246" s="95" t="s">
        <v>501</v>
      </c>
      <c r="F246" s="97" t="s">
        <v>491</v>
      </c>
      <c r="G246" s="98" t="s">
        <v>794</v>
      </c>
      <c r="H246" s="98" t="s">
        <v>916</v>
      </c>
      <c r="I246" s="99"/>
      <c r="J246" s="99" t="s">
        <v>706</v>
      </c>
      <c r="K246" s="100" t="str">
        <f t="shared" si="11"/>
        <v>М</v>
      </c>
      <c r="L246" s="100" t="str">
        <f t="shared" si="10"/>
        <v>З</v>
      </c>
    </row>
    <row r="247" spans="1:12" customFormat="1" ht="30" customHeight="1">
      <c r="A247" s="66" t="s">
        <v>921</v>
      </c>
      <c r="B247" s="95" t="s">
        <v>658</v>
      </c>
      <c r="C247" s="96" t="s">
        <v>425</v>
      </c>
      <c r="D247" s="96" t="s">
        <v>426</v>
      </c>
      <c r="E247" s="92" t="s">
        <v>490</v>
      </c>
      <c r="F247" s="97" t="s">
        <v>491</v>
      </c>
      <c r="G247" s="98" t="s">
        <v>659</v>
      </c>
      <c r="H247" s="98" t="s">
        <v>922</v>
      </c>
      <c r="I247" s="99"/>
      <c r="J247" s="99" t="s">
        <v>706</v>
      </c>
      <c r="K247" s="100" t="str">
        <f t="shared" si="11"/>
        <v>М</v>
      </c>
      <c r="L247" s="100" t="str">
        <f t="shared" si="10"/>
        <v>Д</v>
      </c>
    </row>
    <row r="248" spans="1:12" customFormat="1" ht="30" customHeight="1">
      <c r="A248" s="66" t="s">
        <v>923</v>
      </c>
      <c r="B248" s="95" t="s">
        <v>658</v>
      </c>
      <c r="C248" s="96" t="s">
        <v>425</v>
      </c>
      <c r="D248" s="96" t="s">
        <v>426</v>
      </c>
      <c r="E248" s="95" t="s">
        <v>490</v>
      </c>
      <c r="F248" s="97" t="s">
        <v>491</v>
      </c>
      <c r="G248" s="98" t="s">
        <v>659</v>
      </c>
      <c r="H248" s="98" t="s">
        <v>924</v>
      </c>
      <c r="I248" s="99" t="s">
        <v>925</v>
      </c>
      <c r="J248" s="99" t="s">
        <v>706</v>
      </c>
      <c r="K248" s="100" t="str">
        <f t="shared" si="11"/>
        <v>М</v>
      </c>
      <c r="L248" s="100" t="str">
        <f t="shared" si="10"/>
        <v>Д</v>
      </c>
    </row>
    <row r="249" spans="1:12" ht="30" customHeight="1">
      <c r="A249" s="66" t="s">
        <v>926</v>
      </c>
      <c r="B249" s="95" t="s">
        <v>658</v>
      </c>
      <c r="C249" s="96" t="s">
        <v>425</v>
      </c>
      <c r="D249" s="96" t="s">
        <v>426</v>
      </c>
      <c r="E249" s="95" t="s">
        <v>490</v>
      </c>
      <c r="F249" s="97" t="s">
        <v>491</v>
      </c>
      <c r="G249" s="98" t="s">
        <v>659</v>
      </c>
      <c r="H249" s="98" t="s">
        <v>927</v>
      </c>
      <c r="I249" s="99"/>
      <c r="J249" s="99" t="s">
        <v>706</v>
      </c>
      <c r="K249" s="100" t="str">
        <f t="shared" si="11"/>
        <v>М</v>
      </c>
      <c r="L249" s="100" t="str">
        <f t="shared" si="10"/>
        <v>Д</v>
      </c>
    </row>
    <row r="250" spans="1:12" ht="30" customHeight="1">
      <c r="A250" s="66" t="s">
        <v>928</v>
      </c>
      <c r="B250" s="95" t="s">
        <v>658</v>
      </c>
      <c r="C250" s="96" t="s">
        <v>425</v>
      </c>
      <c r="D250" s="96" t="s">
        <v>437</v>
      </c>
      <c r="E250" s="92" t="s">
        <v>490</v>
      </c>
      <c r="F250" s="97" t="s">
        <v>491</v>
      </c>
      <c r="G250" s="98" t="s">
        <v>659</v>
      </c>
      <c r="H250" s="98" t="s">
        <v>927</v>
      </c>
      <c r="I250" s="99"/>
      <c r="J250" s="99" t="s">
        <v>706</v>
      </c>
      <c r="K250" s="100" t="str">
        <f t="shared" si="11"/>
        <v>М</v>
      </c>
      <c r="L250" s="100" t="str">
        <f t="shared" si="10"/>
        <v>Д</v>
      </c>
    </row>
    <row r="251" spans="1:12" customFormat="1" ht="30" customHeight="1">
      <c r="A251" s="66" t="s">
        <v>929</v>
      </c>
      <c r="B251" s="95" t="s">
        <v>658</v>
      </c>
      <c r="C251" s="96" t="s">
        <v>425</v>
      </c>
      <c r="D251" s="96" t="s">
        <v>437</v>
      </c>
      <c r="E251" s="95" t="s">
        <v>490</v>
      </c>
      <c r="F251" s="97" t="s">
        <v>491</v>
      </c>
      <c r="G251" s="98" t="s">
        <v>659</v>
      </c>
      <c r="H251" s="98" t="s">
        <v>930</v>
      </c>
      <c r="I251" s="99"/>
      <c r="J251" s="99" t="s">
        <v>706</v>
      </c>
      <c r="K251" s="100" t="str">
        <f t="shared" si="11"/>
        <v>М</v>
      </c>
      <c r="L251" s="100" t="str">
        <f t="shared" si="10"/>
        <v>Д</v>
      </c>
    </row>
    <row r="252" spans="1:12" ht="30" customHeight="1">
      <c r="A252" s="66" t="s">
        <v>931</v>
      </c>
      <c r="B252" s="95" t="s">
        <v>658</v>
      </c>
      <c r="C252" s="96" t="s">
        <v>425</v>
      </c>
      <c r="D252" s="96" t="s">
        <v>437</v>
      </c>
      <c r="E252" s="95" t="s">
        <v>490</v>
      </c>
      <c r="F252" s="97" t="s">
        <v>491</v>
      </c>
      <c r="G252" s="98" t="s">
        <v>659</v>
      </c>
      <c r="H252" s="98" t="s">
        <v>932</v>
      </c>
      <c r="I252" s="99"/>
      <c r="J252" s="99" t="s">
        <v>706</v>
      </c>
      <c r="K252" s="100" t="str">
        <f t="shared" si="11"/>
        <v>М</v>
      </c>
      <c r="L252" s="100" t="str">
        <f t="shared" si="10"/>
        <v>Д</v>
      </c>
    </row>
    <row r="253" spans="1:12" ht="30" customHeight="1">
      <c r="A253" s="66" t="s">
        <v>933</v>
      </c>
      <c r="B253" s="95" t="s">
        <v>658</v>
      </c>
      <c r="C253" s="96" t="s">
        <v>425</v>
      </c>
      <c r="D253" s="96" t="s">
        <v>437</v>
      </c>
      <c r="E253" s="95" t="s">
        <v>490</v>
      </c>
      <c r="F253" s="97" t="s">
        <v>491</v>
      </c>
      <c r="G253" s="98" t="s">
        <v>659</v>
      </c>
      <c r="H253" s="98" t="s">
        <v>934</v>
      </c>
      <c r="I253" s="99" t="s">
        <v>935</v>
      </c>
      <c r="J253" s="99" t="s">
        <v>706</v>
      </c>
      <c r="K253" s="100" t="str">
        <f t="shared" si="11"/>
        <v>М</v>
      </c>
      <c r="L253" s="100" t="str">
        <f t="shared" si="10"/>
        <v>Д</v>
      </c>
    </row>
    <row r="254" spans="1:12" ht="30" customHeight="1">
      <c r="A254" s="66" t="s">
        <v>936</v>
      </c>
      <c r="B254" s="95" t="s">
        <v>658</v>
      </c>
      <c r="C254" s="96" t="s">
        <v>425</v>
      </c>
      <c r="D254" s="96" t="s">
        <v>437</v>
      </c>
      <c r="E254" s="95" t="s">
        <v>490</v>
      </c>
      <c r="F254" s="97" t="s">
        <v>491</v>
      </c>
      <c r="G254" s="98" t="s">
        <v>659</v>
      </c>
      <c r="H254" s="98" t="s">
        <v>937</v>
      </c>
      <c r="I254" s="99"/>
      <c r="J254" s="99" t="s">
        <v>706</v>
      </c>
      <c r="K254" s="100" t="str">
        <f t="shared" si="11"/>
        <v>М</v>
      </c>
      <c r="L254" s="100" t="str">
        <f t="shared" si="10"/>
        <v>Д</v>
      </c>
    </row>
    <row r="255" spans="1:12" ht="30" customHeight="1">
      <c r="A255" s="66" t="s">
        <v>938</v>
      </c>
      <c r="B255" s="95" t="s">
        <v>658</v>
      </c>
      <c r="C255" s="96" t="s">
        <v>425</v>
      </c>
      <c r="D255" s="96" t="s">
        <v>426</v>
      </c>
      <c r="E255" s="95" t="s">
        <v>490</v>
      </c>
      <c r="F255" s="97" t="s">
        <v>491</v>
      </c>
      <c r="G255" s="98" t="s">
        <v>659</v>
      </c>
      <c r="H255" s="98" t="s">
        <v>939</v>
      </c>
      <c r="I255" s="99" t="s">
        <v>925</v>
      </c>
      <c r="J255" s="99" t="s">
        <v>706</v>
      </c>
      <c r="K255" s="100" t="str">
        <f t="shared" si="11"/>
        <v>М</v>
      </c>
      <c r="L255" s="100" t="str">
        <f t="shared" si="10"/>
        <v>Д</v>
      </c>
    </row>
    <row r="256" spans="1:12" ht="30" customHeight="1">
      <c r="A256" s="66" t="s">
        <v>940</v>
      </c>
      <c r="B256" s="95" t="s">
        <v>658</v>
      </c>
      <c r="C256" s="96" t="s">
        <v>425</v>
      </c>
      <c r="D256" s="96" t="s">
        <v>437</v>
      </c>
      <c r="E256" s="92" t="s">
        <v>490</v>
      </c>
      <c r="F256" s="97" t="s">
        <v>491</v>
      </c>
      <c r="G256" s="98" t="s">
        <v>659</v>
      </c>
      <c r="H256" s="98" t="s">
        <v>941</v>
      </c>
      <c r="I256" s="99"/>
      <c r="J256" s="99" t="s">
        <v>706</v>
      </c>
      <c r="K256" s="100" t="str">
        <f t="shared" si="11"/>
        <v>М</v>
      </c>
      <c r="L256" s="100" t="str">
        <f t="shared" si="10"/>
        <v>Д</v>
      </c>
    </row>
    <row r="257" spans="1:12" ht="30" customHeight="1">
      <c r="A257" s="66" t="s">
        <v>942</v>
      </c>
      <c r="B257" s="95" t="s">
        <v>658</v>
      </c>
      <c r="C257" s="96" t="s">
        <v>425</v>
      </c>
      <c r="D257" s="96" t="s">
        <v>437</v>
      </c>
      <c r="E257" s="95" t="s">
        <v>490</v>
      </c>
      <c r="F257" s="97" t="s">
        <v>491</v>
      </c>
      <c r="G257" s="98" t="s">
        <v>659</v>
      </c>
      <c r="H257" s="98" t="s">
        <v>943</v>
      </c>
      <c r="I257" s="99"/>
      <c r="J257" s="99" t="s">
        <v>706</v>
      </c>
      <c r="K257" s="100" t="str">
        <f t="shared" si="11"/>
        <v>М</v>
      </c>
      <c r="L257" s="100" t="str">
        <f t="shared" si="10"/>
        <v>Д</v>
      </c>
    </row>
    <row r="258" spans="1:12" ht="30" customHeight="1">
      <c r="A258" s="66" t="s">
        <v>944</v>
      </c>
      <c r="B258" s="95" t="s">
        <v>658</v>
      </c>
      <c r="C258" s="96" t="s">
        <v>445</v>
      </c>
      <c r="D258" s="96" t="s">
        <v>426</v>
      </c>
      <c r="E258" s="92" t="s">
        <v>501</v>
      </c>
      <c r="F258" s="97" t="s">
        <v>491</v>
      </c>
      <c r="G258" s="98" t="s">
        <v>659</v>
      </c>
      <c r="H258" s="98" t="s">
        <v>927</v>
      </c>
      <c r="I258" s="99"/>
      <c r="J258" s="99" t="s">
        <v>706</v>
      </c>
      <c r="K258" s="100" t="str">
        <f t="shared" si="11"/>
        <v>М</v>
      </c>
      <c r="L258" s="100" t="str">
        <f t="shared" si="10"/>
        <v>В</v>
      </c>
    </row>
    <row r="259" spans="1:12" customFormat="1" ht="30" customHeight="1">
      <c r="A259" s="66" t="s">
        <v>945</v>
      </c>
      <c r="B259" s="95" t="s">
        <v>658</v>
      </c>
      <c r="C259" s="96" t="s">
        <v>448</v>
      </c>
      <c r="D259" s="96" t="s">
        <v>426</v>
      </c>
      <c r="E259" s="92" t="s">
        <v>501</v>
      </c>
      <c r="F259" s="97" t="s">
        <v>491</v>
      </c>
      <c r="G259" s="98" t="s">
        <v>659</v>
      </c>
      <c r="H259" s="98" t="s">
        <v>927</v>
      </c>
      <c r="I259" s="99"/>
      <c r="J259" s="99" t="s">
        <v>706</v>
      </c>
      <c r="K259" s="100" t="str">
        <f t="shared" si="11"/>
        <v>М</v>
      </c>
      <c r="L259" s="100" t="str">
        <f t="shared" ref="L259:L322" si="12">IF(C259="очная","Д",IF(C259="Очно-заочная","В",IF(C259="Заочная","З","-")))</f>
        <v>З</v>
      </c>
    </row>
    <row r="260" spans="1:12" customFormat="1" ht="30" customHeight="1">
      <c r="A260" s="66" t="s">
        <v>946</v>
      </c>
      <c r="B260" s="95" t="s">
        <v>947</v>
      </c>
      <c r="C260" s="96" t="s">
        <v>425</v>
      </c>
      <c r="D260" s="96" t="s">
        <v>437</v>
      </c>
      <c r="E260" s="95" t="s">
        <v>490</v>
      </c>
      <c r="F260" s="97" t="s">
        <v>491</v>
      </c>
      <c r="G260" s="98" t="s">
        <v>821</v>
      </c>
      <c r="H260" s="98" t="s">
        <v>691</v>
      </c>
      <c r="I260" s="99"/>
      <c r="J260" s="99" t="s">
        <v>706</v>
      </c>
      <c r="K260" s="100" t="str">
        <f t="shared" si="11"/>
        <v>М</v>
      </c>
      <c r="L260" s="100" t="str">
        <f t="shared" si="12"/>
        <v>Д</v>
      </c>
    </row>
    <row r="261" spans="1:12" customFormat="1" ht="30" customHeight="1">
      <c r="A261" s="66" t="s">
        <v>948</v>
      </c>
      <c r="B261" s="95" t="s">
        <v>947</v>
      </c>
      <c r="C261" s="96" t="s">
        <v>425</v>
      </c>
      <c r="D261" s="96" t="s">
        <v>426</v>
      </c>
      <c r="E261" s="95" t="s">
        <v>490</v>
      </c>
      <c r="F261" s="97" t="s">
        <v>491</v>
      </c>
      <c r="G261" s="98" t="s">
        <v>821</v>
      </c>
      <c r="H261" s="98" t="s">
        <v>691</v>
      </c>
      <c r="I261" s="99"/>
      <c r="J261" s="99" t="s">
        <v>706</v>
      </c>
      <c r="K261" s="100" t="str">
        <f t="shared" si="11"/>
        <v>М</v>
      </c>
      <c r="L261" s="100" t="str">
        <f t="shared" si="12"/>
        <v>Д</v>
      </c>
    </row>
    <row r="262" spans="1:12" customFormat="1" ht="30" customHeight="1">
      <c r="A262" s="66" t="s">
        <v>949</v>
      </c>
      <c r="B262" s="95" t="s">
        <v>947</v>
      </c>
      <c r="C262" s="96" t="s">
        <v>425</v>
      </c>
      <c r="D262" s="96" t="s">
        <v>437</v>
      </c>
      <c r="E262" s="92" t="s">
        <v>490</v>
      </c>
      <c r="F262" s="97" t="s">
        <v>491</v>
      </c>
      <c r="G262" s="98" t="s">
        <v>821</v>
      </c>
      <c r="H262" s="98" t="s">
        <v>950</v>
      </c>
      <c r="I262" s="99"/>
      <c r="J262" s="99" t="s">
        <v>706</v>
      </c>
      <c r="K262" s="100" t="str">
        <f t="shared" si="11"/>
        <v>М</v>
      </c>
      <c r="L262" s="100" t="str">
        <f t="shared" si="12"/>
        <v>Д</v>
      </c>
    </row>
    <row r="263" spans="1:12" customFormat="1" ht="30" customHeight="1">
      <c r="A263" s="66" t="s">
        <v>951</v>
      </c>
      <c r="B263" s="95" t="s">
        <v>947</v>
      </c>
      <c r="C263" s="96" t="s">
        <v>448</v>
      </c>
      <c r="D263" s="96" t="s">
        <v>426</v>
      </c>
      <c r="E263" s="95" t="s">
        <v>501</v>
      </c>
      <c r="F263" s="97" t="s">
        <v>491</v>
      </c>
      <c r="G263" s="98" t="s">
        <v>821</v>
      </c>
      <c r="H263" s="98" t="s">
        <v>691</v>
      </c>
      <c r="I263" s="99"/>
      <c r="J263" s="99" t="s">
        <v>706</v>
      </c>
      <c r="K263" s="100" t="str">
        <f t="shared" si="11"/>
        <v>М</v>
      </c>
      <c r="L263" s="100" t="str">
        <f t="shared" si="12"/>
        <v>З</v>
      </c>
    </row>
    <row r="264" spans="1:12" customFormat="1" ht="30" customHeight="1">
      <c r="A264" s="66" t="s">
        <v>952</v>
      </c>
      <c r="B264" s="95" t="s">
        <v>953</v>
      </c>
      <c r="C264" s="96" t="s">
        <v>425</v>
      </c>
      <c r="D264" s="96" t="s">
        <v>426</v>
      </c>
      <c r="E264" s="95" t="s">
        <v>490</v>
      </c>
      <c r="F264" s="97" t="s">
        <v>491</v>
      </c>
      <c r="G264" s="98" t="s">
        <v>954</v>
      </c>
      <c r="H264" s="98" t="s">
        <v>955</v>
      </c>
      <c r="I264" s="99"/>
      <c r="J264" s="99" t="s">
        <v>706</v>
      </c>
      <c r="K264" s="100" t="str">
        <f t="shared" si="11"/>
        <v>М</v>
      </c>
      <c r="L264" s="100" t="str">
        <f t="shared" si="12"/>
        <v>Д</v>
      </c>
    </row>
    <row r="265" spans="1:12" customFormat="1" ht="30" customHeight="1">
      <c r="A265" s="66" t="s">
        <v>956</v>
      </c>
      <c r="B265" s="95" t="s">
        <v>953</v>
      </c>
      <c r="C265" s="96" t="s">
        <v>425</v>
      </c>
      <c r="D265" s="96" t="s">
        <v>426</v>
      </c>
      <c r="E265" s="95" t="s">
        <v>490</v>
      </c>
      <c r="F265" s="97" t="s">
        <v>491</v>
      </c>
      <c r="G265" s="98" t="s">
        <v>954</v>
      </c>
      <c r="H265" s="98" t="s">
        <v>957</v>
      </c>
      <c r="I265" s="99" t="s">
        <v>958</v>
      </c>
      <c r="J265" s="99" t="s">
        <v>706</v>
      </c>
      <c r="K265" s="100" t="str">
        <f t="shared" si="11"/>
        <v>М</v>
      </c>
      <c r="L265" s="100" t="str">
        <f t="shared" si="12"/>
        <v>Д</v>
      </c>
    </row>
    <row r="266" spans="1:12" customFormat="1" ht="30" customHeight="1">
      <c r="A266" s="66" t="s">
        <v>959</v>
      </c>
      <c r="B266" s="95" t="s">
        <v>953</v>
      </c>
      <c r="C266" s="96" t="s">
        <v>425</v>
      </c>
      <c r="D266" s="96" t="s">
        <v>426</v>
      </c>
      <c r="E266" s="95" t="s">
        <v>490</v>
      </c>
      <c r="F266" s="97" t="s">
        <v>491</v>
      </c>
      <c r="G266" s="98" t="s">
        <v>954</v>
      </c>
      <c r="H266" s="98" t="s">
        <v>955</v>
      </c>
      <c r="I266" s="99" t="s">
        <v>960</v>
      </c>
      <c r="J266" s="99" t="s">
        <v>706</v>
      </c>
      <c r="K266" s="100" t="str">
        <f t="shared" si="11"/>
        <v>М</v>
      </c>
      <c r="L266" s="100" t="str">
        <f t="shared" si="12"/>
        <v>Д</v>
      </c>
    </row>
    <row r="267" spans="1:12" customFormat="1" ht="30" customHeight="1">
      <c r="A267" s="66" t="s">
        <v>961</v>
      </c>
      <c r="B267" s="95" t="s">
        <v>576</v>
      </c>
      <c r="C267" s="96" t="s">
        <v>425</v>
      </c>
      <c r="D267" s="96" t="s">
        <v>426</v>
      </c>
      <c r="E267" s="95" t="s">
        <v>490</v>
      </c>
      <c r="F267" s="97" t="s">
        <v>491</v>
      </c>
      <c r="G267" s="98" t="s">
        <v>577</v>
      </c>
      <c r="H267" s="98" t="s">
        <v>962</v>
      </c>
      <c r="I267" s="99"/>
      <c r="J267" s="99" t="s">
        <v>706</v>
      </c>
      <c r="K267" s="100" t="str">
        <f t="shared" si="11"/>
        <v>М</v>
      </c>
      <c r="L267" s="100" t="str">
        <f t="shared" si="12"/>
        <v>Д</v>
      </c>
    </row>
    <row r="268" spans="1:12" customFormat="1" ht="30" customHeight="1">
      <c r="A268" s="66" t="s">
        <v>963</v>
      </c>
      <c r="B268" s="95" t="s">
        <v>576</v>
      </c>
      <c r="C268" s="96" t="s">
        <v>425</v>
      </c>
      <c r="D268" s="96" t="s">
        <v>437</v>
      </c>
      <c r="E268" s="92" t="s">
        <v>490</v>
      </c>
      <c r="F268" s="97" t="s">
        <v>491</v>
      </c>
      <c r="G268" s="98" t="s">
        <v>577</v>
      </c>
      <c r="H268" s="98" t="s">
        <v>964</v>
      </c>
      <c r="I268" s="99" t="s">
        <v>965</v>
      </c>
      <c r="J268" s="99" t="s">
        <v>706</v>
      </c>
      <c r="K268" s="100" t="str">
        <f t="shared" si="11"/>
        <v>М</v>
      </c>
      <c r="L268" s="100" t="str">
        <f t="shared" si="12"/>
        <v>Д</v>
      </c>
    </row>
    <row r="269" spans="1:12" customFormat="1" ht="30" customHeight="1">
      <c r="A269" s="66" t="s">
        <v>966</v>
      </c>
      <c r="B269" s="95" t="s">
        <v>576</v>
      </c>
      <c r="C269" s="96" t="s">
        <v>425</v>
      </c>
      <c r="D269" s="96" t="s">
        <v>426</v>
      </c>
      <c r="E269" s="92" t="s">
        <v>490</v>
      </c>
      <c r="F269" s="97" t="s">
        <v>491</v>
      </c>
      <c r="G269" s="98" t="s">
        <v>577</v>
      </c>
      <c r="H269" s="98" t="s">
        <v>967</v>
      </c>
      <c r="I269" s="99" t="s">
        <v>925</v>
      </c>
      <c r="J269" s="99" t="s">
        <v>706</v>
      </c>
      <c r="K269" s="100" t="str">
        <f t="shared" si="11"/>
        <v>М</v>
      </c>
      <c r="L269" s="100" t="str">
        <f t="shared" si="12"/>
        <v>Д</v>
      </c>
    </row>
    <row r="270" spans="1:12" customFormat="1" ht="30" customHeight="1">
      <c r="A270" s="66" t="s">
        <v>968</v>
      </c>
      <c r="B270" s="95" t="s">
        <v>576</v>
      </c>
      <c r="C270" s="96" t="s">
        <v>445</v>
      </c>
      <c r="D270" s="96" t="s">
        <v>426</v>
      </c>
      <c r="E270" s="92" t="s">
        <v>501</v>
      </c>
      <c r="F270" s="97" t="s">
        <v>491</v>
      </c>
      <c r="G270" s="98" t="s">
        <v>577</v>
      </c>
      <c r="H270" s="98" t="s">
        <v>962</v>
      </c>
      <c r="I270" s="99"/>
      <c r="J270" s="99" t="s">
        <v>706</v>
      </c>
      <c r="K270" s="100" t="str">
        <f t="shared" si="11"/>
        <v>М</v>
      </c>
      <c r="L270" s="100" t="str">
        <f t="shared" si="12"/>
        <v>В</v>
      </c>
    </row>
    <row r="271" spans="1:12" customFormat="1" ht="30" customHeight="1">
      <c r="A271" s="66" t="s">
        <v>969</v>
      </c>
      <c r="B271" s="95" t="s">
        <v>970</v>
      </c>
      <c r="C271" s="96" t="s">
        <v>425</v>
      </c>
      <c r="D271" s="96" t="s">
        <v>426</v>
      </c>
      <c r="E271" s="95" t="s">
        <v>490</v>
      </c>
      <c r="F271" s="97" t="s">
        <v>491</v>
      </c>
      <c r="G271" s="98" t="s">
        <v>971</v>
      </c>
      <c r="H271" s="98" t="s">
        <v>950</v>
      </c>
      <c r="I271" s="99"/>
      <c r="J271" s="99" t="s">
        <v>706</v>
      </c>
      <c r="K271" s="100" t="str">
        <f t="shared" si="11"/>
        <v>М</v>
      </c>
      <c r="L271" s="100" t="str">
        <f t="shared" si="12"/>
        <v>Д</v>
      </c>
    </row>
    <row r="272" spans="1:12" customFormat="1" ht="30" customHeight="1">
      <c r="A272" s="66" t="s">
        <v>972</v>
      </c>
      <c r="B272" s="95" t="s">
        <v>970</v>
      </c>
      <c r="C272" s="96" t="s">
        <v>425</v>
      </c>
      <c r="D272" s="96" t="s">
        <v>437</v>
      </c>
      <c r="E272" s="95" t="s">
        <v>490</v>
      </c>
      <c r="F272" s="97" t="s">
        <v>491</v>
      </c>
      <c r="G272" s="98" t="s">
        <v>971</v>
      </c>
      <c r="H272" s="98" t="s">
        <v>950</v>
      </c>
      <c r="I272" s="99"/>
      <c r="J272" s="99" t="s">
        <v>706</v>
      </c>
      <c r="K272" s="100" t="str">
        <f t="shared" si="11"/>
        <v>М</v>
      </c>
      <c r="L272" s="100" t="str">
        <f t="shared" si="12"/>
        <v>Д</v>
      </c>
    </row>
    <row r="273" spans="1:12" customFormat="1" ht="30" customHeight="1">
      <c r="A273" s="66" t="s">
        <v>973</v>
      </c>
      <c r="B273" s="95" t="s">
        <v>974</v>
      </c>
      <c r="C273" s="96" t="s">
        <v>425</v>
      </c>
      <c r="D273" s="96" t="s">
        <v>426</v>
      </c>
      <c r="E273" s="95" t="s">
        <v>427</v>
      </c>
      <c r="F273" s="97" t="s">
        <v>583</v>
      </c>
      <c r="G273" s="98" t="s">
        <v>975</v>
      </c>
      <c r="H273" s="98" t="s">
        <v>976</v>
      </c>
      <c r="I273" s="99"/>
      <c r="J273" s="99" t="s">
        <v>706</v>
      </c>
      <c r="K273" s="100" t="str">
        <f t="shared" si="11"/>
        <v>А</v>
      </c>
      <c r="L273" s="100" t="str">
        <f t="shared" si="12"/>
        <v>Д</v>
      </c>
    </row>
    <row r="274" spans="1:12" customFormat="1" ht="30" customHeight="1">
      <c r="A274" s="66" t="s">
        <v>977</v>
      </c>
      <c r="B274" s="95" t="s">
        <v>974</v>
      </c>
      <c r="C274" s="96" t="s">
        <v>425</v>
      </c>
      <c r="D274" s="96" t="s">
        <v>437</v>
      </c>
      <c r="E274" s="95" t="s">
        <v>427</v>
      </c>
      <c r="F274" s="97" t="s">
        <v>583</v>
      </c>
      <c r="G274" s="98" t="s">
        <v>975</v>
      </c>
      <c r="H274" s="98" t="s">
        <v>976</v>
      </c>
      <c r="I274" s="99"/>
      <c r="J274" s="99" t="s">
        <v>706</v>
      </c>
      <c r="K274" s="100" t="str">
        <f t="shared" si="11"/>
        <v>А</v>
      </c>
      <c r="L274" s="100" t="str">
        <f t="shared" si="12"/>
        <v>Д</v>
      </c>
    </row>
    <row r="275" spans="1:12" customFormat="1" ht="30" customHeight="1">
      <c r="A275" s="66" t="s">
        <v>978</v>
      </c>
      <c r="B275" s="95" t="s">
        <v>974</v>
      </c>
      <c r="C275" s="96" t="s">
        <v>425</v>
      </c>
      <c r="D275" s="96" t="s">
        <v>426</v>
      </c>
      <c r="E275" s="92" t="s">
        <v>427</v>
      </c>
      <c r="F275" s="97" t="s">
        <v>583</v>
      </c>
      <c r="G275" s="98" t="s">
        <v>975</v>
      </c>
      <c r="H275" s="98" t="s">
        <v>979</v>
      </c>
      <c r="I275" s="99"/>
      <c r="J275" s="99" t="s">
        <v>706</v>
      </c>
      <c r="K275" s="100" t="str">
        <f t="shared" si="11"/>
        <v>А</v>
      </c>
      <c r="L275" s="100" t="str">
        <f t="shared" si="12"/>
        <v>Д</v>
      </c>
    </row>
    <row r="276" spans="1:12" customFormat="1" ht="30" customHeight="1">
      <c r="A276" s="66" t="s">
        <v>980</v>
      </c>
      <c r="B276" s="95" t="s">
        <v>974</v>
      </c>
      <c r="C276" s="96" t="s">
        <v>425</v>
      </c>
      <c r="D276" s="96" t="s">
        <v>437</v>
      </c>
      <c r="E276" s="95" t="s">
        <v>427</v>
      </c>
      <c r="F276" s="97" t="s">
        <v>583</v>
      </c>
      <c r="G276" s="98" t="s">
        <v>975</v>
      </c>
      <c r="H276" s="98" t="s">
        <v>979</v>
      </c>
      <c r="I276" s="99"/>
      <c r="J276" s="99" t="s">
        <v>706</v>
      </c>
      <c r="K276" s="100" t="str">
        <f t="shared" si="11"/>
        <v>А</v>
      </c>
      <c r="L276" s="100" t="str">
        <f t="shared" si="12"/>
        <v>Д</v>
      </c>
    </row>
    <row r="277" spans="1:12" customFormat="1" ht="30" customHeight="1">
      <c r="A277" s="66" t="s">
        <v>981</v>
      </c>
      <c r="B277" s="95" t="s">
        <v>581</v>
      </c>
      <c r="C277" s="96" t="s">
        <v>425</v>
      </c>
      <c r="D277" s="96" t="s">
        <v>426</v>
      </c>
      <c r="E277" s="95" t="s">
        <v>582</v>
      </c>
      <c r="F277" s="97" t="s">
        <v>583</v>
      </c>
      <c r="G277" s="98" t="s">
        <v>584</v>
      </c>
      <c r="H277" s="98" t="s">
        <v>982</v>
      </c>
      <c r="I277" s="99"/>
      <c r="J277" s="99" t="s">
        <v>706</v>
      </c>
      <c r="K277" s="100" t="str">
        <f t="shared" si="11"/>
        <v>А</v>
      </c>
      <c r="L277" s="100" t="str">
        <f t="shared" si="12"/>
        <v>Д</v>
      </c>
    </row>
    <row r="278" spans="1:12" customFormat="1" ht="30" customHeight="1">
      <c r="A278" s="66" t="s">
        <v>983</v>
      </c>
      <c r="B278" s="95" t="s">
        <v>581</v>
      </c>
      <c r="C278" s="96" t="s">
        <v>425</v>
      </c>
      <c r="D278" s="96" t="s">
        <v>426</v>
      </c>
      <c r="E278" s="92" t="s">
        <v>582</v>
      </c>
      <c r="F278" s="97" t="s">
        <v>583</v>
      </c>
      <c r="G278" s="98" t="s">
        <v>584</v>
      </c>
      <c r="H278" s="98" t="s">
        <v>984</v>
      </c>
      <c r="I278" s="99"/>
      <c r="J278" s="99" t="s">
        <v>706</v>
      </c>
      <c r="K278" s="100" t="str">
        <f t="shared" si="11"/>
        <v>А</v>
      </c>
      <c r="L278" s="100" t="str">
        <f t="shared" si="12"/>
        <v>Д</v>
      </c>
    </row>
    <row r="279" spans="1:12" customFormat="1" ht="30" customHeight="1">
      <c r="A279" s="66" t="s">
        <v>985</v>
      </c>
      <c r="B279" s="95" t="s">
        <v>581</v>
      </c>
      <c r="C279" s="96" t="s">
        <v>425</v>
      </c>
      <c r="D279" s="96" t="s">
        <v>426</v>
      </c>
      <c r="E279" s="92" t="s">
        <v>582</v>
      </c>
      <c r="F279" s="97" t="s">
        <v>583</v>
      </c>
      <c r="G279" s="98" t="s">
        <v>584</v>
      </c>
      <c r="H279" s="98" t="s">
        <v>986</v>
      </c>
      <c r="I279" s="99"/>
      <c r="J279" s="99" t="s">
        <v>706</v>
      </c>
      <c r="K279" s="100" t="str">
        <f t="shared" si="11"/>
        <v>А</v>
      </c>
      <c r="L279" s="100" t="str">
        <f t="shared" si="12"/>
        <v>Д</v>
      </c>
    </row>
    <row r="280" spans="1:12" ht="30" customHeight="1">
      <c r="A280" s="66" t="s">
        <v>987</v>
      </c>
      <c r="B280" s="95" t="s">
        <v>581</v>
      </c>
      <c r="C280" s="96" t="s">
        <v>448</v>
      </c>
      <c r="D280" s="96" t="s">
        <v>426</v>
      </c>
      <c r="E280" s="95" t="s">
        <v>427</v>
      </c>
      <c r="F280" s="97" t="s">
        <v>583</v>
      </c>
      <c r="G280" s="98" t="s">
        <v>584</v>
      </c>
      <c r="H280" s="98" t="s">
        <v>982</v>
      </c>
      <c r="I280" s="99"/>
      <c r="J280" s="99" t="s">
        <v>706</v>
      </c>
      <c r="K280" s="100" t="str">
        <f t="shared" si="11"/>
        <v>А</v>
      </c>
      <c r="L280" s="100" t="str">
        <f t="shared" si="12"/>
        <v>З</v>
      </c>
    </row>
    <row r="281" spans="1:12" ht="30" customHeight="1">
      <c r="A281" s="66" t="s">
        <v>988</v>
      </c>
      <c r="B281" s="95" t="s">
        <v>581</v>
      </c>
      <c r="C281" s="96" t="s">
        <v>448</v>
      </c>
      <c r="D281" s="96" t="s">
        <v>426</v>
      </c>
      <c r="E281" s="95" t="s">
        <v>427</v>
      </c>
      <c r="F281" s="97" t="s">
        <v>583</v>
      </c>
      <c r="G281" s="98" t="s">
        <v>584</v>
      </c>
      <c r="H281" s="98" t="s">
        <v>984</v>
      </c>
      <c r="I281" s="99"/>
      <c r="J281" s="99" t="s">
        <v>706</v>
      </c>
      <c r="K281" s="100" t="str">
        <f t="shared" si="11"/>
        <v>А</v>
      </c>
      <c r="L281" s="100" t="str">
        <f t="shared" si="12"/>
        <v>З</v>
      </c>
    </row>
    <row r="282" spans="1:12" ht="30" customHeight="1">
      <c r="A282" s="66" t="s">
        <v>989</v>
      </c>
      <c r="B282" s="95" t="s">
        <v>581</v>
      </c>
      <c r="C282" s="96" t="s">
        <v>448</v>
      </c>
      <c r="D282" s="96" t="s">
        <v>426</v>
      </c>
      <c r="E282" s="95" t="s">
        <v>427</v>
      </c>
      <c r="F282" s="97" t="s">
        <v>583</v>
      </c>
      <c r="G282" s="98" t="s">
        <v>584</v>
      </c>
      <c r="H282" s="98" t="s">
        <v>986</v>
      </c>
      <c r="I282" s="99"/>
      <c r="J282" s="99" t="s">
        <v>706</v>
      </c>
      <c r="K282" s="100" t="str">
        <f t="shared" si="11"/>
        <v>А</v>
      </c>
      <c r="L282" s="100" t="str">
        <f t="shared" si="12"/>
        <v>З</v>
      </c>
    </row>
    <row r="283" spans="1:12" customFormat="1" ht="30" customHeight="1">
      <c r="A283" s="66" t="s">
        <v>990</v>
      </c>
      <c r="B283" s="95" t="s">
        <v>991</v>
      </c>
      <c r="C283" s="96" t="s">
        <v>425</v>
      </c>
      <c r="D283" s="96" t="s">
        <v>426</v>
      </c>
      <c r="E283" s="92" t="s">
        <v>582</v>
      </c>
      <c r="F283" s="97" t="s">
        <v>583</v>
      </c>
      <c r="G283" s="98" t="s">
        <v>732</v>
      </c>
      <c r="H283" s="98" t="s">
        <v>992</v>
      </c>
      <c r="I283" s="99"/>
      <c r="J283" s="99" t="s">
        <v>706</v>
      </c>
      <c r="K283" s="100" t="str">
        <f t="shared" ref="K283:K346" si="13">LEFT(F283, 1)</f>
        <v>А</v>
      </c>
      <c r="L283" s="100" t="str">
        <f t="shared" si="12"/>
        <v>Д</v>
      </c>
    </row>
    <row r="284" spans="1:12" ht="30" customHeight="1">
      <c r="A284" s="66" t="s">
        <v>993</v>
      </c>
      <c r="B284" s="95" t="s">
        <v>991</v>
      </c>
      <c r="C284" s="96" t="s">
        <v>448</v>
      </c>
      <c r="D284" s="96" t="s">
        <v>426</v>
      </c>
      <c r="E284" s="95" t="s">
        <v>427</v>
      </c>
      <c r="F284" s="97" t="s">
        <v>583</v>
      </c>
      <c r="G284" s="98" t="s">
        <v>732</v>
      </c>
      <c r="H284" s="98" t="s">
        <v>992</v>
      </c>
      <c r="I284" s="99"/>
      <c r="J284" s="99" t="s">
        <v>706</v>
      </c>
      <c r="K284" s="100" t="str">
        <f t="shared" si="13"/>
        <v>А</v>
      </c>
      <c r="L284" s="100" t="str">
        <f t="shared" si="12"/>
        <v>З</v>
      </c>
    </row>
    <row r="285" spans="1:12" ht="30" customHeight="1">
      <c r="A285" s="66" t="s">
        <v>994</v>
      </c>
      <c r="B285" s="95" t="s">
        <v>995</v>
      </c>
      <c r="C285" s="96" t="s">
        <v>425</v>
      </c>
      <c r="D285" s="96" t="s">
        <v>426</v>
      </c>
      <c r="E285" s="92" t="s">
        <v>427</v>
      </c>
      <c r="F285" s="97" t="s">
        <v>583</v>
      </c>
      <c r="G285" s="98" t="s">
        <v>996</v>
      </c>
      <c r="H285" s="98" t="s">
        <v>997</v>
      </c>
      <c r="I285" s="99"/>
      <c r="J285" s="99" t="s">
        <v>706</v>
      </c>
      <c r="K285" s="100" t="str">
        <f t="shared" si="13"/>
        <v>А</v>
      </c>
      <c r="L285" s="100" t="str">
        <f t="shared" si="12"/>
        <v>Д</v>
      </c>
    </row>
    <row r="286" spans="1:12" customFormat="1" ht="30" customHeight="1">
      <c r="A286" s="66" t="s">
        <v>998</v>
      </c>
      <c r="B286" s="95" t="s">
        <v>995</v>
      </c>
      <c r="C286" s="96" t="s">
        <v>425</v>
      </c>
      <c r="D286" s="96" t="s">
        <v>426</v>
      </c>
      <c r="E286" s="95" t="s">
        <v>427</v>
      </c>
      <c r="F286" s="97" t="s">
        <v>583</v>
      </c>
      <c r="G286" s="98" t="s">
        <v>996</v>
      </c>
      <c r="H286" s="98" t="s">
        <v>999</v>
      </c>
      <c r="I286" s="99"/>
      <c r="J286" s="99" t="s">
        <v>706</v>
      </c>
      <c r="K286" s="100" t="str">
        <f t="shared" si="13"/>
        <v>А</v>
      </c>
      <c r="L286" s="100" t="str">
        <f t="shared" si="12"/>
        <v>Д</v>
      </c>
    </row>
    <row r="287" spans="1:12" customFormat="1" ht="30" customHeight="1">
      <c r="A287" s="66" t="s">
        <v>1000</v>
      </c>
      <c r="B287" s="95" t="s">
        <v>995</v>
      </c>
      <c r="C287" s="96" t="s">
        <v>425</v>
      </c>
      <c r="D287" s="96" t="s">
        <v>426</v>
      </c>
      <c r="E287" s="95" t="s">
        <v>427</v>
      </c>
      <c r="F287" s="97" t="s">
        <v>583</v>
      </c>
      <c r="G287" s="98" t="s">
        <v>996</v>
      </c>
      <c r="H287" s="98" t="s">
        <v>1001</v>
      </c>
      <c r="I287" s="99"/>
      <c r="J287" s="99" t="s">
        <v>706</v>
      </c>
      <c r="K287" s="100" t="str">
        <f t="shared" si="13"/>
        <v>А</v>
      </c>
      <c r="L287" s="100" t="str">
        <f t="shared" si="12"/>
        <v>Д</v>
      </c>
    </row>
    <row r="288" spans="1:12" ht="30" customHeight="1">
      <c r="A288" s="66" t="s">
        <v>1002</v>
      </c>
      <c r="B288" s="95" t="s">
        <v>995</v>
      </c>
      <c r="C288" s="96" t="s">
        <v>425</v>
      </c>
      <c r="D288" s="96" t="s">
        <v>426</v>
      </c>
      <c r="E288" s="95" t="s">
        <v>427</v>
      </c>
      <c r="F288" s="97" t="s">
        <v>583</v>
      </c>
      <c r="G288" s="98" t="s">
        <v>996</v>
      </c>
      <c r="H288" s="98" t="s">
        <v>1003</v>
      </c>
      <c r="I288" s="99"/>
      <c r="J288" s="99" t="s">
        <v>706</v>
      </c>
      <c r="K288" s="100" t="str">
        <f t="shared" si="13"/>
        <v>А</v>
      </c>
      <c r="L288" s="100" t="str">
        <f t="shared" si="12"/>
        <v>Д</v>
      </c>
    </row>
    <row r="289" spans="1:12" customFormat="1" ht="30" customHeight="1">
      <c r="A289" s="66" t="s">
        <v>1004</v>
      </c>
      <c r="B289" s="95" t="s">
        <v>995</v>
      </c>
      <c r="C289" s="96" t="s">
        <v>425</v>
      </c>
      <c r="D289" s="96" t="s">
        <v>426</v>
      </c>
      <c r="E289" s="95" t="s">
        <v>427</v>
      </c>
      <c r="F289" s="97" t="s">
        <v>583</v>
      </c>
      <c r="G289" s="98" t="s">
        <v>996</v>
      </c>
      <c r="H289" s="98" t="s">
        <v>1005</v>
      </c>
      <c r="I289" s="99"/>
      <c r="J289" s="99" t="s">
        <v>706</v>
      </c>
      <c r="K289" s="100" t="str">
        <f t="shared" si="13"/>
        <v>А</v>
      </c>
      <c r="L289" s="100" t="str">
        <f t="shared" si="12"/>
        <v>Д</v>
      </c>
    </row>
    <row r="290" spans="1:12" ht="30" customHeight="1">
      <c r="A290" s="66" t="s">
        <v>1006</v>
      </c>
      <c r="B290" s="95" t="s">
        <v>995</v>
      </c>
      <c r="C290" s="96" t="s">
        <v>425</v>
      </c>
      <c r="D290" s="96" t="s">
        <v>426</v>
      </c>
      <c r="E290" s="95" t="s">
        <v>427</v>
      </c>
      <c r="F290" s="97" t="s">
        <v>583</v>
      </c>
      <c r="G290" s="98" t="s">
        <v>996</v>
      </c>
      <c r="H290" s="98" t="s">
        <v>1007</v>
      </c>
      <c r="I290" s="99"/>
      <c r="J290" s="99" t="s">
        <v>706</v>
      </c>
      <c r="K290" s="100" t="str">
        <f t="shared" si="13"/>
        <v>А</v>
      </c>
      <c r="L290" s="100" t="str">
        <f t="shared" si="12"/>
        <v>Д</v>
      </c>
    </row>
    <row r="291" spans="1:12" ht="30" customHeight="1">
      <c r="A291" s="66" t="s">
        <v>1008</v>
      </c>
      <c r="B291" s="95" t="s">
        <v>995</v>
      </c>
      <c r="C291" s="96" t="s">
        <v>425</v>
      </c>
      <c r="D291" s="96" t="s">
        <v>437</v>
      </c>
      <c r="E291" s="92" t="s">
        <v>427</v>
      </c>
      <c r="F291" s="97" t="s">
        <v>583</v>
      </c>
      <c r="G291" s="98" t="s">
        <v>996</v>
      </c>
      <c r="H291" s="98" t="s">
        <v>1009</v>
      </c>
      <c r="I291" s="99"/>
      <c r="J291" s="99" t="s">
        <v>706</v>
      </c>
      <c r="K291" s="100" t="str">
        <f t="shared" si="13"/>
        <v>А</v>
      </c>
      <c r="L291" s="100" t="str">
        <f t="shared" si="12"/>
        <v>Д</v>
      </c>
    </row>
    <row r="292" spans="1:12" customFormat="1" ht="30" customHeight="1">
      <c r="A292" s="66" t="s">
        <v>1010</v>
      </c>
      <c r="B292" s="95" t="s">
        <v>995</v>
      </c>
      <c r="C292" s="96" t="s">
        <v>425</v>
      </c>
      <c r="D292" s="96" t="s">
        <v>437</v>
      </c>
      <c r="E292" s="95" t="s">
        <v>427</v>
      </c>
      <c r="F292" s="97" t="s">
        <v>583</v>
      </c>
      <c r="G292" s="98" t="s">
        <v>996</v>
      </c>
      <c r="H292" s="98" t="s">
        <v>1007</v>
      </c>
      <c r="I292" s="99"/>
      <c r="J292" s="99" t="s">
        <v>706</v>
      </c>
      <c r="K292" s="100" t="str">
        <f t="shared" si="13"/>
        <v>А</v>
      </c>
      <c r="L292" s="100" t="str">
        <f t="shared" si="12"/>
        <v>Д</v>
      </c>
    </row>
    <row r="293" spans="1:12" customFormat="1" ht="30" customHeight="1">
      <c r="A293" s="66" t="s">
        <v>1011</v>
      </c>
      <c r="B293" s="95" t="s">
        <v>995</v>
      </c>
      <c r="C293" s="96" t="s">
        <v>448</v>
      </c>
      <c r="D293" s="96" t="s">
        <v>426</v>
      </c>
      <c r="E293" s="95" t="s">
        <v>433</v>
      </c>
      <c r="F293" s="97" t="s">
        <v>583</v>
      </c>
      <c r="G293" s="98" t="s">
        <v>996</v>
      </c>
      <c r="H293" s="98" t="s">
        <v>1007</v>
      </c>
      <c r="I293" s="99"/>
      <c r="J293" s="99" t="s">
        <v>706</v>
      </c>
      <c r="K293" s="100" t="str">
        <f t="shared" si="13"/>
        <v>А</v>
      </c>
      <c r="L293" s="100" t="str">
        <f t="shared" si="12"/>
        <v>З</v>
      </c>
    </row>
    <row r="294" spans="1:12" ht="30" customHeight="1">
      <c r="A294" s="66" t="s">
        <v>1012</v>
      </c>
      <c r="B294" s="95" t="s">
        <v>995</v>
      </c>
      <c r="C294" s="96" t="s">
        <v>448</v>
      </c>
      <c r="D294" s="96" t="s">
        <v>426</v>
      </c>
      <c r="E294" s="95" t="s">
        <v>433</v>
      </c>
      <c r="F294" s="97" t="s">
        <v>583</v>
      </c>
      <c r="G294" s="98" t="s">
        <v>996</v>
      </c>
      <c r="H294" s="98" t="s">
        <v>999</v>
      </c>
      <c r="I294" s="99"/>
      <c r="J294" s="99" t="s">
        <v>706</v>
      </c>
      <c r="K294" s="100" t="str">
        <f t="shared" si="13"/>
        <v>А</v>
      </c>
      <c r="L294" s="100" t="str">
        <f t="shared" si="12"/>
        <v>З</v>
      </c>
    </row>
    <row r="295" spans="1:12" ht="30" customHeight="1">
      <c r="A295" s="66" t="s">
        <v>1013</v>
      </c>
      <c r="B295" s="95" t="s">
        <v>995</v>
      </c>
      <c r="C295" s="96" t="s">
        <v>448</v>
      </c>
      <c r="D295" s="96" t="s">
        <v>426</v>
      </c>
      <c r="E295" s="95" t="s">
        <v>433</v>
      </c>
      <c r="F295" s="97" t="s">
        <v>583</v>
      </c>
      <c r="G295" s="98" t="s">
        <v>996</v>
      </c>
      <c r="H295" s="98" t="s">
        <v>1005</v>
      </c>
      <c r="I295" s="99"/>
      <c r="J295" s="99" t="s">
        <v>706</v>
      </c>
      <c r="K295" s="100" t="str">
        <f t="shared" si="13"/>
        <v>А</v>
      </c>
      <c r="L295" s="100" t="str">
        <f t="shared" si="12"/>
        <v>З</v>
      </c>
    </row>
    <row r="296" spans="1:12" ht="30" customHeight="1">
      <c r="A296" s="66" t="s">
        <v>1014</v>
      </c>
      <c r="B296" s="95" t="s">
        <v>995</v>
      </c>
      <c r="C296" s="96" t="s">
        <v>448</v>
      </c>
      <c r="D296" s="96" t="s">
        <v>426</v>
      </c>
      <c r="E296" s="95" t="s">
        <v>433</v>
      </c>
      <c r="F296" s="97" t="s">
        <v>583</v>
      </c>
      <c r="G296" s="98" t="s">
        <v>996</v>
      </c>
      <c r="H296" s="98" t="s">
        <v>1001</v>
      </c>
      <c r="I296" s="99"/>
      <c r="J296" s="99" t="s">
        <v>706</v>
      </c>
      <c r="K296" s="100" t="str">
        <f t="shared" si="13"/>
        <v>А</v>
      </c>
      <c r="L296" s="100" t="str">
        <f t="shared" si="12"/>
        <v>З</v>
      </c>
    </row>
    <row r="297" spans="1:12" customFormat="1" ht="30" customHeight="1">
      <c r="A297" s="66" t="s">
        <v>1015</v>
      </c>
      <c r="B297" s="95" t="s">
        <v>995</v>
      </c>
      <c r="C297" s="96" t="s">
        <v>448</v>
      </c>
      <c r="D297" s="96" t="s">
        <v>426</v>
      </c>
      <c r="E297" s="95" t="s">
        <v>433</v>
      </c>
      <c r="F297" s="97" t="s">
        <v>583</v>
      </c>
      <c r="G297" s="98" t="s">
        <v>996</v>
      </c>
      <c r="H297" s="98" t="s">
        <v>997</v>
      </c>
      <c r="I297" s="99"/>
      <c r="J297" s="99" t="s">
        <v>706</v>
      </c>
      <c r="K297" s="100" t="str">
        <f t="shared" si="13"/>
        <v>А</v>
      </c>
      <c r="L297" s="100" t="str">
        <f t="shared" si="12"/>
        <v>З</v>
      </c>
    </row>
    <row r="298" spans="1:12" customFormat="1" ht="30" customHeight="1">
      <c r="A298" s="66" t="s">
        <v>1016</v>
      </c>
      <c r="B298" s="95" t="s">
        <v>995</v>
      </c>
      <c r="C298" s="96" t="s">
        <v>448</v>
      </c>
      <c r="D298" s="96" t="s">
        <v>426</v>
      </c>
      <c r="E298" s="95" t="s">
        <v>433</v>
      </c>
      <c r="F298" s="97" t="s">
        <v>583</v>
      </c>
      <c r="G298" s="98" t="s">
        <v>996</v>
      </c>
      <c r="H298" s="98" t="s">
        <v>1003</v>
      </c>
      <c r="I298" s="99"/>
      <c r="J298" s="99" t="s">
        <v>706</v>
      </c>
      <c r="K298" s="100" t="str">
        <f t="shared" si="13"/>
        <v>А</v>
      </c>
      <c r="L298" s="100" t="str">
        <f t="shared" si="12"/>
        <v>З</v>
      </c>
    </row>
    <row r="299" spans="1:12" customFormat="1" ht="30" customHeight="1">
      <c r="A299" s="66" t="s">
        <v>1017</v>
      </c>
      <c r="B299" s="95" t="s">
        <v>1018</v>
      </c>
      <c r="C299" s="96" t="s">
        <v>425</v>
      </c>
      <c r="D299" s="96" t="s">
        <v>426</v>
      </c>
      <c r="E299" s="95" t="s">
        <v>427</v>
      </c>
      <c r="F299" s="97" t="s">
        <v>583</v>
      </c>
      <c r="G299" s="98" t="s">
        <v>1019</v>
      </c>
      <c r="H299" s="98" t="s">
        <v>1020</v>
      </c>
      <c r="I299" s="99"/>
      <c r="J299" s="99" t="s">
        <v>706</v>
      </c>
      <c r="K299" s="100" t="str">
        <f t="shared" si="13"/>
        <v>А</v>
      </c>
      <c r="L299" s="100" t="str">
        <f t="shared" si="12"/>
        <v>Д</v>
      </c>
    </row>
    <row r="300" spans="1:12" customFormat="1" ht="30" customHeight="1">
      <c r="A300" s="66" t="s">
        <v>1021</v>
      </c>
      <c r="B300" s="95" t="s">
        <v>1018</v>
      </c>
      <c r="C300" s="96" t="s">
        <v>425</v>
      </c>
      <c r="D300" s="96" t="s">
        <v>437</v>
      </c>
      <c r="E300" s="95" t="s">
        <v>427</v>
      </c>
      <c r="F300" s="97" t="s">
        <v>583</v>
      </c>
      <c r="G300" s="98" t="s">
        <v>1019</v>
      </c>
      <c r="H300" s="98" t="s">
        <v>1020</v>
      </c>
      <c r="I300" s="99"/>
      <c r="J300" s="99" t="s">
        <v>706</v>
      </c>
      <c r="K300" s="100" t="str">
        <f t="shared" si="13"/>
        <v>А</v>
      </c>
      <c r="L300" s="100" t="str">
        <f t="shared" si="12"/>
        <v>Д</v>
      </c>
    </row>
    <row r="301" spans="1:12" customFormat="1" ht="30" customHeight="1">
      <c r="A301" s="66" t="s">
        <v>1022</v>
      </c>
      <c r="B301" s="95" t="s">
        <v>1018</v>
      </c>
      <c r="C301" s="96" t="s">
        <v>425</v>
      </c>
      <c r="D301" s="96" t="s">
        <v>426</v>
      </c>
      <c r="E301" s="95" t="s">
        <v>427</v>
      </c>
      <c r="F301" s="97" t="s">
        <v>583</v>
      </c>
      <c r="G301" s="98" t="s">
        <v>1019</v>
      </c>
      <c r="H301" s="98" t="s">
        <v>1023</v>
      </c>
      <c r="I301" s="99"/>
      <c r="J301" s="99" t="s">
        <v>706</v>
      </c>
      <c r="K301" s="100" t="str">
        <f t="shared" si="13"/>
        <v>А</v>
      </c>
      <c r="L301" s="100" t="str">
        <f t="shared" si="12"/>
        <v>Д</v>
      </c>
    </row>
    <row r="302" spans="1:12" customFormat="1" ht="30" customHeight="1">
      <c r="A302" s="66" t="s">
        <v>1024</v>
      </c>
      <c r="B302" s="95" t="s">
        <v>1018</v>
      </c>
      <c r="C302" s="96" t="s">
        <v>425</v>
      </c>
      <c r="D302" s="96" t="s">
        <v>437</v>
      </c>
      <c r="E302" s="95" t="s">
        <v>427</v>
      </c>
      <c r="F302" s="97" t="s">
        <v>583</v>
      </c>
      <c r="G302" s="98" t="s">
        <v>1019</v>
      </c>
      <c r="H302" s="98" t="s">
        <v>1025</v>
      </c>
      <c r="I302" s="99"/>
      <c r="J302" s="99" t="s">
        <v>706</v>
      </c>
      <c r="K302" s="100" t="str">
        <f t="shared" si="13"/>
        <v>А</v>
      </c>
      <c r="L302" s="100" t="str">
        <f t="shared" si="12"/>
        <v>Д</v>
      </c>
    </row>
    <row r="303" spans="1:12" customFormat="1" ht="30" customHeight="1">
      <c r="A303" s="66" t="s">
        <v>1026</v>
      </c>
      <c r="B303" s="95" t="s">
        <v>1018</v>
      </c>
      <c r="C303" s="96" t="s">
        <v>425</v>
      </c>
      <c r="D303" s="96" t="s">
        <v>426</v>
      </c>
      <c r="E303" s="92" t="s">
        <v>427</v>
      </c>
      <c r="F303" s="97" t="s">
        <v>583</v>
      </c>
      <c r="G303" s="98" t="s">
        <v>1019</v>
      </c>
      <c r="H303" s="98" t="s">
        <v>1025</v>
      </c>
      <c r="I303" s="99"/>
      <c r="J303" s="99" t="s">
        <v>706</v>
      </c>
      <c r="K303" s="100" t="str">
        <f t="shared" si="13"/>
        <v>А</v>
      </c>
      <c r="L303" s="100" t="str">
        <f t="shared" si="12"/>
        <v>Д</v>
      </c>
    </row>
    <row r="304" spans="1:12" customFormat="1" ht="30" customHeight="1">
      <c r="A304" s="66" t="s">
        <v>1027</v>
      </c>
      <c r="B304" s="95" t="s">
        <v>1018</v>
      </c>
      <c r="C304" s="96" t="s">
        <v>425</v>
      </c>
      <c r="D304" s="96" t="s">
        <v>426</v>
      </c>
      <c r="E304" s="92" t="s">
        <v>427</v>
      </c>
      <c r="F304" s="97" t="s">
        <v>583</v>
      </c>
      <c r="G304" s="98" t="s">
        <v>1019</v>
      </c>
      <c r="H304" s="98" t="s">
        <v>1028</v>
      </c>
      <c r="I304" s="99"/>
      <c r="J304" s="99" t="s">
        <v>706</v>
      </c>
      <c r="K304" s="100" t="str">
        <f t="shared" si="13"/>
        <v>А</v>
      </c>
      <c r="L304" s="100" t="str">
        <f t="shared" si="12"/>
        <v>Д</v>
      </c>
    </row>
    <row r="305" spans="1:12" customFormat="1" ht="30" customHeight="1">
      <c r="A305" s="66" t="s">
        <v>1029</v>
      </c>
      <c r="B305" s="95" t="s">
        <v>1018</v>
      </c>
      <c r="C305" s="96" t="s">
        <v>425</v>
      </c>
      <c r="D305" s="96" t="s">
        <v>437</v>
      </c>
      <c r="E305" s="95" t="s">
        <v>427</v>
      </c>
      <c r="F305" s="97" t="s">
        <v>583</v>
      </c>
      <c r="G305" s="98" t="s">
        <v>1019</v>
      </c>
      <c r="H305" s="98" t="s">
        <v>1030</v>
      </c>
      <c r="I305" s="99"/>
      <c r="J305" s="99" t="s">
        <v>706</v>
      </c>
      <c r="K305" s="100" t="str">
        <f t="shared" si="13"/>
        <v>А</v>
      </c>
      <c r="L305" s="100" t="str">
        <f t="shared" si="12"/>
        <v>Д</v>
      </c>
    </row>
    <row r="306" spans="1:12" customFormat="1" ht="30" customHeight="1">
      <c r="A306" s="66" t="s">
        <v>1031</v>
      </c>
      <c r="B306" s="95" t="s">
        <v>1018</v>
      </c>
      <c r="C306" s="96" t="s">
        <v>448</v>
      </c>
      <c r="D306" s="96" t="s">
        <v>426</v>
      </c>
      <c r="E306" s="95" t="s">
        <v>433</v>
      </c>
      <c r="F306" s="97" t="s">
        <v>583</v>
      </c>
      <c r="G306" s="98" t="s">
        <v>1019</v>
      </c>
      <c r="H306" s="98" t="s">
        <v>1020</v>
      </c>
      <c r="I306" s="99"/>
      <c r="J306" s="99" t="s">
        <v>706</v>
      </c>
      <c r="K306" s="100" t="str">
        <f t="shared" si="13"/>
        <v>А</v>
      </c>
      <c r="L306" s="100" t="str">
        <f t="shared" si="12"/>
        <v>З</v>
      </c>
    </row>
    <row r="307" spans="1:12" customFormat="1" ht="30" customHeight="1">
      <c r="A307" s="66" t="s">
        <v>1032</v>
      </c>
      <c r="B307" s="95" t="s">
        <v>1018</v>
      </c>
      <c r="C307" s="96" t="s">
        <v>448</v>
      </c>
      <c r="D307" s="96" t="s">
        <v>426</v>
      </c>
      <c r="E307" s="92" t="s">
        <v>433</v>
      </c>
      <c r="F307" s="97" t="s">
        <v>583</v>
      </c>
      <c r="G307" s="98" t="s">
        <v>1019</v>
      </c>
      <c r="H307" s="98" t="s">
        <v>1023</v>
      </c>
      <c r="I307" s="99"/>
      <c r="J307" s="99" t="s">
        <v>706</v>
      </c>
      <c r="K307" s="100" t="str">
        <f t="shared" si="13"/>
        <v>А</v>
      </c>
      <c r="L307" s="100" t="str">
        <f t="shared" si="12"/>
        <v>З</v>
      </c>
    </row>
    <row r="308" spans="1:12" ht="30" customHeight="1">
      <c r="A308" s="66" t="s">
        <v>1033</v>
      </c>
      <c r="B308" s="95" t="s">
        <v>1018</v>
      </c>
      <c r="C308" s="96" t="s">
        <v>448</v>
      </c>
      <c r="D308" s="96" t="s">
        <v>426</v>
      </c>
      <c r="E308" s="92" t="s">
        <v>433</v>
      </c>
      <c r="F308" s="97" t="s">
        <v>583</v>
      </c>
      <c r="G308" s="98" t="s">
        <v>1019</v>
      </c>
      <c r="H308" s="98" t="s">
        <v>1028</v>
      </c>
      <c r="I308" s="99"/>
      <c r="J308" s="99" t="s">
        <v>706</v>
      </c>
      <c r="K308" s="100" t="str">
        <f t="shared" si="13"/>
        <v>А</v>
      </c>
      <c r="L308" s="100" t="str">
        <f t="shared" si="12"/>
        <v>З</v>
      </c>
    </row>
    <row r="309" spans="1:12" ht="30" customHeight="1">
      <c r="A309" s="66" t="s">
        <v>1034</v>
      </c>
      <c r="B309" s="95" t="s">
        <v>1035</v>
      </c>
      <c r="C309" s="96" t="s">
        <v>425</v>
      </c>
      <c r="D309" s="96" t="s">
        <v>426</v>
      </c>
      <c r="E309" s="95" t="s">
        <v>427</v>
      </c>
      <c r="F309" s="97" t="s">
        <v>583</v>
      </c>
      <c r="G309" s="98" t="s">
        <v>1036</v>
      </c>
      <c r="H309" s="98" t="s">
        <v>1036</v>
      </c>
      <c r="I309" s="99"/>
      <c r="J309" s="99" t="s">
        <v>706</v>
      </c>
      <c r="K309" s="100" t="str">
        <f t="shared" si="13"/>
        <v>А</v>
      </c>
      <c r="L309" s="100" t="str">
        <f t="shared" si="12"/>
        <v>Д</v>
      </c>
    </row>
    <row r="310" spans="1:12" ht="30" customHeight="1">
      <c r="A310" s="66" t="s">
        <v>1037</v>
      </c>
      <c r="B310" s="95" t="s">
        <v>1035</v>
      </c>
      <c r="C310" s="96" t="s">
        <v>425</v>
      </c>
      <c r="D310" s="96" t="s">
        <v>437</v>
      </c>
      <c r="E310" s="95" t="s">
        <v>427</v>
      </c>
      <c r="F310" s="97" t="s">
        <v>583</v>
      </c>
      <c r="G310" s="98" t="s">
        <v>1036</v>
      </c>
      <c r="H310" s="98" t="s">
        <v>1036</v>
      </c>
      <c r="I310" s="99"/>
      <c r="J310" s="99" t="s">
        <v>706</v>
      </c>
      <c r="K310" s="100" t="str">
        <f t="shared" si="13"/>
        <v>А</v>
      </c>
      <c r="L310" s="100" t="str">
        <f t="shared" si="12"/>
        <v>Д</v>
      </c>
    </row>
    <row r="311" spans="1:12" ht="30" customHeight="1">
      <c r="A311" s="66" t="s">
        <v>1038</v>
      </c>
      <c r="B311" s="95" t="s">
        <v>1039</v>
      </c>
      <c r="C311" s="96" t="s">
        <v>425</v>
      </c>
      <c r="D311" s="96" t="s">
        <v>426</v>
      </c>
      <c r="E311" s="95" t="s">
        <v>582</v>
      </c>
      <c r="F311" s="97" t="s">
        <v>583</v>
      </c>
      <c r="G311" s="98" t="s">
        <v>1040</v>
      </c>
      <c r="H311" s="98" t="s">
        <v>1040</v>
      </c>
      <c r="I311" s="99"/>
      <c r="J311" s="99" t="s">
        <v>706</v>
      </c>
      <c r="K311" s="100" t="str">
        <f t="shared" si="13"/>
        <v>А</v>
      </c>
      <c r="L311" s="100" t="str">
        <f t="shared" si="12"/>
        <v>Д</v>
      </c>
    </row>
    <row r="312" spans="1:12" ht="30" customHeight="1">
      <c r="A312" s="66" t="s">
        <v>1041</v>
      </c>
      <c r="B312" s="95" t="s">
        <v>1042</v>
      </c>
      <c r="C312" s="96" t="s">
        <v>425</v>
      </c>
      <c r="D312" s="96" t="s">
        <v>426</v>
      </c>
      <c r="E312" s="95" t="s">
        <v>582</v>
      </c>
      <c r="F312" s="97" t="s">
        <v>583</v>
      </c>
      <c r="G312" s="98" t="s">
        <v>984</v>
      </c>
      <c r="H312" s="98" t="s">
        <v>984</v>
      </c>
      <c r="I312" s="99"/>
      <c r="J312" s="99" t="s">
        <v>706</v>
      </c>
      <c r="K312" s="100" t="str">
        <f t="shared" si="13"/>
        <v>А</v>
      </c>
      <c r="L312" s="100" t="str">
        <f t="shared" si="12"/>
        <v>Д</v>
      </c>
    </row>
    <row r="313" spans="1:12" ht="30" customHeight="1">
      <c r="A313" s="66" t="s">
        <v>1043</v>
      </c>
      <c r="B313" s="95" t="s">
        <v>1044</v>
      </c>
      <c r="C313" s="96" t="s">
        <v>425</v>
      </c>
      <c r="D313" s="96" t="s">
        <v>426</v>
      </c>
      <c r="E313" s="95" t="s">
        <v>582</v>
      </c>
      <c r="F313" s="97" t="s">
        <v>583</v>
      </c>
      <c r="G313" s="98" t="s">
        <v>1045</v>
      </c>
      <c r="H313" s="98" t="s">
        <v>1045</v>
      </c>
      <c r="I313" s="99"/>
      <c r="J313" s="99" t="s">
        <v>706</v>
      </c>
      <c r="K313" s="100" t="str">
        <f t="shared" si="13"/>
        <v>А</v>
      </c>
      <c r="L313" s="100" t="str">
        <f t="shared" si="12"/>
        <v>Д</v>
      </c>
    </row>
    <row r="314" spans="1:12" ht="30" customHeight="1">
      <c r="A314" s="66" t="s">
        <v>1046</v>
      </c>
      <c r="B314" s="95" t="s">
        <v>1047</v>
      </c>
      <c r="C314" s="96" t="s">
        <v>425</v>
      </c>
      <c r="D314" s="96" t="s">
        <v>426</v>
      </c>
      <c r="E314" s="95" t="s">
        <v>427</v>
      </c>
      <c r="F314" s="97" t="s">
        <v>583</v>
      </c>
      <c r="G314" s="98" t="s">
        <v>1048</v>
      </c>
      <c r="H314" s="98" t="s">
        <v>1049</v>
      </c>
      <c r="I314" s="99"/>
      <c r="J314" s="99" t="s">
        <v>706</v>
      </c>
      <c r="K314" s="100" t="str">
        <f t="shared" si="13"/>
        <v>А</v>
      </c>
      <c r="L314" s="100" t="str">
        <f t="shared" si="12"/>
        <v>Д</v>
      </c>
    </row>
    <row r="315" spans="1:12" ht="30" customHeight="1">
      <c r="A315" s="66" t="s">
        <v>1050</v>
      </c>
      <c r="B315" s="95" t="s">
        <v>1047</v>
      </c>
      <c r="C315" s="96" t="s">
        <v>425</v>
      </c>
      <c r="D315" s="96" t="s">
        <v>426</v>
      </c>
      <c r="E315" s="95" t="s">
        <v>427</v>
      </c>
      <c r="F315" s="97" t="s">
        <v>583</v>
      </c>
      <c r="G315" s="98" t="s">
        <v>1048</v>
      </c>
      <c r="H315" s="98" t="s">
        <v>1051</v>
      </c>
      <c r="I315" s="99"/>
      <c r="J315" s="99" t="s">
        <v>706</v>
      </c>
      <c r="K315" s="100" t="str">
        <f t="shared" si="13"/>
        <v>А</v>
      </c>
      <c r="L315" s="100" t="str">
        <f t="shared" si="12"/>
        <v>Д</v>
      </c>
    </row>
    <row r="316" spans="1:12" customFormat="1" ht="30" customHeight="1">
      <c r="A316" s="66" t="s">
        <v>1052</v>
      </c>
      <c r="B316" s="95" t="s">
        <v>1047</v>
      </c>
      <c r="C316" s="96" t="s">
        <v>448</v>
      </c>
      <c r="D316" s="96" t="s">
        <v>426</v>
      </c>
      <c r="E316" s="95" t="s">
        <v>433</v>
      </c>
      <c r="F316" s="97" t="s">
        <v>583</v>
      </c>
      <c r="G316" s="98" t="s">
        <v>1048</v>
      </c>
      <c r="H316" s="98" t="s">
        <v>1049</v>
      </c>
      <c r="I316" s="99"/>
      <c r="J316" s="99" t="s">
        <v>706</v>
      </c>
      <c r="K316" s="100" t="str">
        <f t="shared" si="13"/>
        <v>А</v>
      </c>
      <c r="L316" s="100" t="str">
        <f t="shared" si="12"/>
        <v>З</v>
      </c>
    </row>
    <row r="317" spans="1:12" ht="30" customHeight="1">
      <c r="A317" s="66" t="s">
        <v>1053</v>
      </c>
      <c r="B317" s="95" t="s">
        <v>1047</v>
      </c>
      <c r="C317" s="96" t="s">
        <v>448</v>
      </c>
      <c r="D317" s="96" t="s">
        <v>426</v>
      </c>
      <c r="E317" s="95" t="s">
        <v>433</v>
      </c>
      <c r="F317" s="97" t="s">
        <v>583</v>
      </c>
      <c r="G317" s="98" t="s">
        <v>1048</v>
      </c>
      <c r="H317" s="98" t="s">
        <v>1051</v>
      </c>
      <c r="I317" s="99"/>
      <c r="J317" s="99" t="s">
        <v>706</v>
      </c>
      <c r="K317" s="100" t="str">
        <f t="shared" si="13"/>
        <v>А</v>
      </c>
      <c r="L317" s="100" t="str">
        <f t="shared" si="12"/>
        <v>З</v>
      </c>
    </row>
    <row r="318" spans="1:12" ht="30" customHeight="1">
      <c r="A318" s="66" t="s">
        <v>1054</v>
      </c>
      <c r="B318" s="95" t="s">
        <v>1055</v>
      </c>
      <c r="C318" s="96" t="s">
        <v>425</v>
      </c>
      <c r="D318" s="96" t="s">
        <v>426</v>
      </c>
      <c r="E318" s="95" t="s">
        <v>427</v>
      </c>
      <c r="F318" s="97" t="s">
        <v>583</v>
      </c>
      <c r="G318" s="98" t="s">
        <v>891</v>
      </c>
      <c r="H318" s="98" t="s">
        <v>1056</v>
      </c>
      <c r="I318" s="99"/>
      <c r="J318" s="99" t="s">
        <v>706</v>
      </c>
      <c r="K318" s="100" t="str">
        <f t="shared" si="13"/>
        <v>А</v>
      </c>
      <c r="L318" s="100" t="str">
        <f t="shared" si="12"/>
        <v>Д</v>
      </c>
    </row>
    <row r="319" spans="1:12" customFormat="1" ht="30" customHeight="1">
      <c r="A319" s="66" t="s">
        <v>1057</v>
      </c>
      <c r="B319" s="95" t="s">
        <v>1055</v>
      </c>
      <c r="C319" s="96" t="s">
        <v>448</v>
      </c>
      <c r="D319" s="96" t="s">
        <v>426</v>
      </c>
      <c r="E319" s="95" t="s">
        <v>433</v>
      </c>
      <c r="F319" s="97" t="s">
        <v>583</v>
      </c>
      <c r="G319" s="98" t="s">
        <v>891</v>
      </c>
      <c r="H319" s="98" t="s">
        <v>1056</v>
      </c>
      <c r="I319" s="99"/>
      <c r="J319" s="99" t="s">
        <v>706</v>
      </c>
      <c r="K319" s="100" t="str">
        <f t="shared" si="13"/>
        <v>А</v>
      </c>
      <c r="L319" s="100" t="str">
        <f t="shared" si="12"/>
        <v>З</v>
      </c>
    </row>
    <row r="320" spans="1:12" ht="30" customHeight="1">
      <c r="A320" s="66" t="s">
        <v>1058</v>
      </c>
      <c r="B320" s="95" t="s">
        <v>1059</v>
      </c>
      <c r="C320" s="96" t="s">
        <v>425</v>
      </c>
      <c r="D320" s="96" t="s">
        <v>426</v>
      </c>
      <c r="E320" s="92" t="s">
        <v>427</v>
      </c>
      <c r="F320" s="97" t="s">
        <v>583</v>
      </c>
      <c r="G320" s="98" t="s">
        <v>997</v>
      </c>
      <c r="H320" s="98" t="s">
        <v>997</v>
      </c>
      <c r="I320" s="99"/>
      <c r="J320" s="99" t="s">
        <v>706</v>
      </c>
      <c r="K320" s="100" t="str">
        <f t="shared" si="13"/>
        <v>А</v>
      </c>
      <c r="L320" s="100" t="str">
        <f t="shared" si="12"/>
        <v>Д</v>
      </c>
    </row>
    <row r="321" spans="1:12" ht="30" customHeight="1">
      <c r="A321" s="66" t="s">
        <v>1060</v>
      </c>
      <c r="B321" s="95" t="s">
        <v>1059</v>
      </c>
      <c r="C321" s="96" t="s">
        <v>425</v>
      </c>
      <c r="D321" s="96" t="s">
        <v>437</v>
      </c>
      <c r="E321" s="95" t="s">
        <v>427</v>
      </c>
      <c r="F321" s="97" t="s">
        <v>583</v>
      </c>
      <c r="G321" s="98" t="s">
        <v>997</v>
      </c>
      <c r="H321" s="98" t="s">
        <v>997</v>
      </c>
      <c r="I321" s="99"/>
      <c r="J321" s="99" t="s">
        <v>706</v>
      </c>
      <c r="K321" s="100" t="str">
        <f t="shared" si="13"/>
        <v>А</v>
      </c>
      <c r="L321" s="100" t="str">
        <f t="shared" si="12"/>
        <v>Д</v>
      </c>
    </row>
    <row r="322" spans="1:12" customFormat="1" ht="30" customHeight="1">
      <c r="A322" s="66" t="s">
        <v>1061</v>
      </c>
      <c r="B322" s="95" t="s">
        <v>1062</v>
      </c>
      <c r="C322" s="96" t="s">
        <v>425</v>
      </c>
      <c r="D322" s="96" t="s">
        <v>426</v>
      </c>
      <c r="E322" s="95" t="s">
        <v>582</v>
      </c>
      <c r="F322" s="97" t="s">
        <v>583</v>
      </c>
      <c r="G322" s="98" t="s">
        <v>992</v>
      </c>
      <c r="H322" s="98" t="s">
        <v>992</v>
      </c>
      <c r="I322" s="99"/>
      <c r="J322" s="99" t="s">
        <v>706</v>
      </c>
      <c r="K322" s="100" t="str">
        <f t="shared" si="13"/>
        <v>А</v>
      </c>
      <c r="L322" s="100" t="str">
        <f t="shared" si="12"/>
        <v>Д</v>
      </c>
    </row>
    <row r="323" spans="1:12" ht="30" customHeight="1">
      <c r="A323" s="66" t="s">
        <v>1063</v>
      </c>
      <c r="B323" s="95" t="s">
        <v>1064</v>
      </c>
      <c r="C323" s="96" t="s">
        <v>425</v>
      </c>
      <c r="D323" s="96" t="s">
        <v>426</v>
      </c>
      <c r="E323" s="95" t="s">
        <v>427</v>
      </c>
      <c r="F323" s="97" t="s">
        <v>583</v>
      </c>
      <c r="G323" s="98" t="s">
        <v>999</v>
      </c>
      <c r="H323" s="98" t="s">
        <v>999</v>
      </c>
      <c r="I323" s="99"/>
      <c r="J323" s="99" t="s">
        <v>706</v>
      </c>
      <c r="K323" s="100" t="str">
        <f t="shared" si="13"/>
        <v>А</v>
      </c>
      <c r="L323" s="100" t="str">
        <f t="shared" ref="L323:L386" si="14">IF(C323="очная","Д",IF(C323="Очно-заочная","В",IF(C323="Заочная","З","-")))</f>
        <v>Д</v>
      </c>
    </row>
    <row r="324" spans="1:12" ht="30" customHeight="1">
      <c r="A324" s="66" t="s">
        <v>1065</v>
      </c>
      <c r="B324" s="95" t="s">
        <v>1066</v>
      </c>
      <c r="C324" s="96" t="s">
        <v>425</v>
      </c>
      <c r="D324" s="96" t="s">
        <v>426</v>
      </c>
      <c r="E324" s="95" t="s">
        <v>427</v>
      </c>
      <c r="F324" s="97" t="s">
        <v>583</v>
      </c>
      <c r="G324" s="98" t="s">
        <v>1067</v>
      </c>
      <c r="H324" s="98" t="s">
        <v>1067</v>
      </c>
      <c r="I324" s="99"/>
      <c r="J324" s="99" t="s">
        <v>706</v>
      </c>
      <c r="K324" s="100" t="str">
        <f t="shared" si="13"/>
        <v>А</v>
      </c>
      <c r="L324" s="100" t="str">
        <f t="shared" si="14"/>
        <v>Д</v>
      </c>
    </row>
    <row r="325" spans="1:12" customFormat="1" ht="30" customHeight="1">
      <c r="A325" s="66" t="s">
        <v>1068</v>
      </c>
      <c r="B325" s="95" t="s">
        <v>1069</v>
      </c>
      <c r="C325" s="96" t="s">
        <v>425</v>
      </c>
      <c r="D325" s="96" t="s">
        <v>426</v>
      </c>
      <c r="E325" s="92" t="s">
        <v>427</v>
      </c>
      <c r="F325" s="97" t="s">
        <v>583</v>
      </c>
      <c r="G325" s="98" t="s">
        <v>1003</v>
      </c>
      <c r="H325" s="98" t="s">
        <v>1003</v>
      </c>
      <c r="I325" s="99"/>
      <c r="J325" s="99" t="s">
        <v>706</v>
      </c>
      <c r="K325" s="100" t="str">
        <f t="shared" si="13"/>
        <v>А</v>
      </c>
      <c r="L325" s="100" t="str">
        <f t="shared" si="14"/>
        <v>Д</v>
      </c>
    </row>
    <row r="326" spans="1:12" ht="30" customHeight="1">
      <c r="A326" s="66" t="s">
        <v>1070</v>
      </c>
      <c r="B326" s="95" t="s">
        <v>1071</v>
      </c>
      <c r="C326" s="96" t="s">
        <v>425</v>
      </c>
      <c r="D326" s="96" t="s">
        <v>426</v>
      </c>
      <c r="E326" s="95" t="s">
        <v>427</v>
      </c>
      <c r="F326" s="97" t="s">
        <v>583</v>
      </c>
      <c r="G326" s="98" t="s">
        <v>1007</v>
      </c>
      <c r="H326" s="98" t="s">
        <v>1007</v>
      </c>
      <c r="I326" s="99"/>
      <c r="J326" s="99" t="s">
        <v>706</v>
      </c>
      <c r="K326" s="100" t="str">
        <f t="shared" si="13"/>
        <v>А</v>
      </c>
      <c r="L326" s="100" t="str">
        <f t="shared" si="14"/>
        <v>Д</v>
      </c>
    </row>
    <row r="327" spans="1:12" ht="30" customHeight="1">
      <c r="A327" s="66" t="s">
        <v>1072</v>
      </c>
      <c r="B327" s="95" t="s">
        <v>1071</v>
      </c>
      <c r="C327" s="96" t="s">
        <v>425</v>
      </c>
      <c r="D327" s="96" t="s">
        <v>437</v>
      </c>
      <c r="E327" s="95" t="s">
        <v>427</v>
      </c>
      <c r="F327" s="97" t="s">
        <v>583</v>
      </c>
      <c r="G327" s="98" t="s">
        <v>1007</v>
      </c>
      <c r="H327" s="98" t="s">
        <v>1007</v>
      </c>
      <c r="I327" s="99"/>
      <c r="J327" s="99" t="s">
        <v>706</v>
      </c>
      <c r="K327" s="100" t="str">
        <f t="shared" si="13"/>
        <v>А</v>
      </c>
      <c r="L327" s="100" t="str">
        <f t="shared" si="14"/>
        <v>Д</v>
      </c>
    </row>
    <row r="328" spans="1:12" customFormat="1" ht="30" customHeight="1">
      <c r="A328" s="66" t="s">
        <v>1073</v>
      </c>
      <c r="B328" s="95" t="s">
        <v>1074</v>
      </c>
      <c r="C328" s="96" t="s">
        <v>425</v>
      </c>
      <c r="D328" s="96" t="s">
        <v>426</v>
      </c>
      <c r="E328" s="95" t="s">
        <v>582</v>
      </c>
      <c r="F328" s="97" t="s">
        <v>583</v>
      </c>
      <c r="G328" s="98" t="s">
        <v>1075</v>
      </c>
      <c r="H328" s="98" t="s">
        <v>1076</v>
      </c>
      <c r="I328" s="99"/>
      <c r="J328" s="99" t="s">
        <v>706</v>
      </c>
      <c r="K328" s="100" t="str">
        <f t="shared" si="13"/>
        <v>А</v>
      </c>
      <c r="L328" s="100" t="str">
        <f t="shared" si="14"/>
        <v>Д</v>
      </c>
    </row>
    <row r="329" spans="1:12" customFormat="1" ht="30" customHeight="1">
      <c r="A329" s="66" t="s">
        <v>1077</v>
      </c>
      <c r="B329" s="95" t="s">
        <v>1074</v>
      </c>
      <c r="C329" s="96" t="s">
        <v>425</v>
      </c>
      <c r="D329" s="96" t="s">
        <v>437</v>
      </c>
      <c r="E329" s="95" t="s">
        <v>582</v>
      </c>
      <c r="F329" s="97" t="s">
        <v>583</v>
      </c>
      <c r="G329" s="98" t="s">
        <v>1075</v>
      </c>
      <c r="H329" s="98" t="s">
        <v>1076</v>
      </c>
      <c r="I329" s="99"/>
      <c r="J329" s="99" t="s">
        <v>706</v>
      </c>
      <c r="K329" s="100" t="str">
        <f t="shared" si="13"/>
        <v>А</v>
      </c>
      <c r="L329" s="100" t="str">
        <f t="shared" si="14"/>
        <v>Д</v>
      </c>
    </row>
    <row r="330" spans="1:12" customFormat="1" ht="30" customHeight="1">
      <c r="A330" s="66" t="s">
        <v>1078</v>
      </c>
      <c r="B330" s="95" t="s">
        <v>1079</v>
      </c>
      <c r="C330" s="96" t="s">
        <v>425</v>
      </c>
      <c r="D330" s="96" t="s">
        <v>426</v>
      </c>
      <c r="E330" s="95" t="s">
        <v>582</v>
      </c>
      <c r="F330" s="97" t="s">
        <v>583</v>
      </c>
      <c r="G330" s="98" t="s">
        <v>1080</v>
      </c>
      <c r="H330" s="98" t="s">
        <v>1080</v>
      </c>
      <c r="I330" s="99"/>
      <c r="J330" s="99" t="s">
        <v>706</v>
      </c>
      <c r="K330" s="100" t="str">
        <f t="shared" si="13"/>
        <v>А</v>
      </c>
      <c r="L330" s="100" t="str">
        <f t="shared" si="14"/>
        <v>Д</v>
      </c>
    </row>
    <row r="331" spans="1:12" ht="30" customHeight="1">
      <c r="A331" s="66" t="s">
        <v>1081</v>
      </c>
      <c r="B331" s="95" t="s">
        <v>1082</v>
      </c>
      <c r="C331" s="96" t="s">
        <v>425</v>
      </c>
      <c r="D331" s="96" t="s">
        <v>426</v>
      </c>
      <c r="E331" s="95" t="s">
        <v>582</v>
      </c>
      <c r="F331" s="97" t="s">
        <v>583</v>
      </c>
      <c r="G331" s="98" t="s">
        <v>1083</v>
      </c>
      <c r="H331" s="98" t="s">
        <v>1083</v>
      </c>
      <c r="I331" s="99"/>
      <c r="J331" s="99" t="s">
        <v>706</v>
      </c>
      <c r="K331" s="100" t="str">
        <f t="shared" si="13"/>
        <v>А</v>
      </c>
      <c r="L331" s="100" t="str">
        <f t="shared" si="14"/>
        <v>Д</v>
      </c>
    </row>
    <row r="332" spans="1:12" customFormat="1" ht="30" customHeight="1">
      <c r="A332" s="66" t="s">
        <v>1084</v>
      </c>
      <c r="B332" s="95" t="s">
        <v>1082</v>
      </c>
      <c r="C332" s="96" t="s">
        <v>425</v>
      </c>
      <c r="D332" s="96" t="s">
        <v>437</v>
      </c>
      <c r="E332" s="95" t="s">
        <v>582</v>
      </c>
      <c r="F332" s="97" t="s">
        <v>583</v>
      </c>
      <c r="G332" s="98" t="s">
        <v>1083</v>
      </c>
      <c r="H332" s="98" t="s">
        <v>1083</v>
      </c>
      <c r="I332" s="99"/>
      <c r="J332" s="99" t="s">
        <v>706</v>
      </c>
      <c r="K332" s="100" t="str">
        <f t="shared" si="13"/>
        <v>А</v>
      </c>
      <c r="L332" s="100" t="str">
        <f t="shared" si="14"/>
        <v>Д</v>
      </c>
    </row>
    <row r="333" spans="1:12" customFormat="1" ht="30" customHeight="1">
      <c r="A333" s="66" t="s">
        <v>1085</v>
      </c>
      <c r="B333" s="95" t="s">
        <v>1086</v>
      </c>
      <c r="C333" s="96" t="s">
        <v>425</v>
      </c>
      <c r="D333" s="96" t="s">
        <v>426</v>
      </c>
      <c r="E333" s="95" t="s">
        <v>582</v>
      </c>
      <c r="F333" s="97" t="s">
        <v>583</v>
      </c>
      <c r="G333" s="98" t="s">
        <v>1087</v>
      </c>
      <c r="H333" s="98" t="s">
        <v>1087</v>
      </c>
      <c r="I333" s="99"/>
      <c r="J333" s="99" t="s">
        <v>706</v>
      </c>
      <c r="K333" s="100" t="str">
        <f t="shared" si="13"/>
        <v>А</v>
      </c>
      <c r="L333" s="100" t="str">
        <f t="shared" si="14"/>
        <v>Д</v>
      </c>
    </row>
    <row r="334" spans="1:12" customFormat="1" ht="30" customHeight="1">
      <c r="A334" s="66" t="s">
        <v>1088</v>
      </c>
      <c r="B334" s="95" t="s">
        <v>1086</v>
      </c>
      <c r="C334" s="96" t="s">
        <v>425</v>
      </c>
      <c r="D334" s="96" t="s">
        <v>437</v>
      </c>
      <c r="E334" s="95" t="s">
        <v>582</v>
      </c>
      <c r="F334" s="97" t="s">
        <v>583</v>
      </c>
      <c r="G334" s="98" t="s">
        <v>1087</v>
      </c>
      <c r="H334" s="98" t="s">
        <v>1087</v>
      </c>
      <c r="I334" s="99"/>
      <c r="J334" s="99" t="s">
        <v>706</v>
      </c>
      <c r="K334" s="100" t="str">
        <f t="shared" si="13"/>
        <v>А</v>
      </c>
      <c r="L334" s="100" t="str">
        <f t="shared" si="14"/>
        <v>Д</v>
      </c>
    </row>
    <row r="335" spans="1:12" customFormat="1" ht="30" customHeight="1">
      <c r="A335" s="66" t="s">
        <v>1089</v>
      </c>
      <c r="B335" s="95" t="s">
        <v>1090</v>
      </c>
      <c r="C335" s="96" t="s">
        <v>425</v>
      </c>
      <c r="D335" s="96" t="s">
        <v>426</v>
      </c>
      <c r="E335" s="92" t="s">
        <v>427</v>
      </c>
      <c r="F335" s="97" t="s">
        <v>583</v>
      </c>
      <c r="G335" s="98" t="s">
        <v>1091</v>
      </c>
      <c r="H335" s="98" t="s">
        <v>1091</v>
      </c>
      <c r="I335" s="99"/>
      <c r="J335" s="99" t="s">
        <v>706</v>
      </c>
      <c r="K335" s="100" t="str">
        <f t="shared" si="13"/>
        <v>А</v>
      </c>
      <c r="L335" s="100" t="str">
        <f t="shared" si="14"/>
        <v>Д</v>
      </c>
    </row>
    <row r="336" spans="1:12" customFormat="1" ht="30" customHeight="1">
      <c r="A336" s="66" t="s">
        <v>1092</v>
      </c>
      <c r="B336" s="95" t="s">
        <v>1093</v>
      </c>
      <c r="C336" s="96" t="s">
        <v>425</v>
      </c>
      <c r="D336" s="96" t="s">
        <v>426</v>
      </c>
      <c r="E336" s="95" t="s">
        <v>427</v>
      </c>
      <c r="F336" s="97" t="s">
        <v>583</v>
      </c>
      <c r="G336" s="98" t="s">
        <v>1094</v>
      </c>
      <c r="H336" s="98" t="s">
        <v>1095</v>
      </c>
      <c r="I336" s="99"/>
      <c r="J336" s="99" t="s">
        <v>706</v>
      </c>
      <c r="K336" s="100" t="str">
        <f t="shared" si="13"/>
        <v>А</v>
      </c>
      <c r="L336" s="100" t="str">
        <f t="shared" si="14"/>
        <v>Д</v>
      </c>
    </row>
    <row r="337" spans="1:12" customFormat="1" ht="30" customHeight="1">
      <c r="A337" s="66" t="s">
        <v>1096</v>
      </c>
      <c r="B337" s="95" t="s">
        <v>1093</v>
      </c>
      <c r="C337" s="96" t="s">
        <v>425</v>
      </c>
      <c r="D337" s="96" t="s">
        <v>437</v>
      </c>
      <c r="E337" s="95" t="s">
        <v>427</v>
      </c>
      <c r="F337" s="97" t="s">
        <v>583</v>
      </c>
      <c r="G337" s="98" t="s">
        <v>1094</v>
      </c>
      <c r="H337" s="98" t="s">
        <v>1095</v>
      </c>
      <c r="I337" s="99"/>
      <c r="J337" s="99" t="s">
        <v>706</v>
      </c>
      <c r="K337" s="100" t="str">
        <f t="shared" si="13"/>
        <v>А</v>
      </c>
      <c r="L337" s="100" t="str">
        <f t="shared" si="14"/>
        <v>Д</v>
      </c>
    </row>
    <row r="338" spans="1:12" customFormat="1" ht="30" customHeight="1">
      <c r="A338" s="66" t="s">
        <v>1097</v>
      </c>
      <c r="B338" s="95" t="s">
        <v>1098</v>
      </c>
      <c r="C338" s="96" t="s">
        <v>425</v>
      </c>
      <c r="D338" s="96" t="s">
        <v>426</v>
      </c>
      <c r="E338" s="95" t="s">
        <v>427</v>
      </c>
      <c r="F338" s="97" t="s">
        <v>583</v>
      </c>
      <c r="G338" s="98" t="s">
        <v>1056</v>
      </c>
      <c r="H338" s="98" t="s">
        <v>1056</v>
      </c>
      <c r="I338" s="99"/>
      <c r="J338" s="99" t="s">
        <v>706</v>
      </c>
      <c r="K338" s="100" t="str">
        <f t="shared" si="13"/>
        <v>А</v>
      </c>
      <c r="L338" s="100" t="str">
        <f t="shared" si="14"/>
        <v>Д</v>
      </c>
    </row>
    <row r="339" spans="1:12" customFormat="1" ht="30" customHeight="1">
      <c r="A339" s="66" t="s">
        <v>1099</v>
      </c>
      <c r="B339" s="95" t="s">
        <v>1100</v>
      </c>
      <c r="C339" s="96" t="s">
        <v>425</v>
      </c>
      <c r="D339" s="96" t="s">
        <v>426</v>
      </c>
      <c r="E339" s="95" t="s">
        <v>427</v>
      </c>
      <c r="F339" s="97" t="s">
        <v>583</v>
      </c>
      <c r="G339" s="98" t="s">
        <v>1101</v>
      </c>
      <c r="H339" s="98" t="s">
        <v>1101</v>
      </c>
      <c r="I339" s="99"/>
      <c r="J339" s="99" t="s">
        <v>706</v>
      </c>
      <c r="K339" s="100" t="str">
        <f t="shared" si="13"/>
        <v>А</v>
      </c>
      <c r="L339" s="100" t="str">
        <f t="shared" si="14"/>
        <v>Д</v>
      </c>
    </row>
    <row r="340" spans="1:12" customFormat="1" ht="30" customHeight="1">
      <c r="A340" s="66" t="s">
        <v>1102</v>
      </c>
      <c r="B340" s="95" t="s">
        <v>1103</v>
      </c>
      <c r="C340" s="96" t="s">
        <v>425</v>
      </c>
      <c r="D340" s="96" t="s">
        <v>426</v>
      </c>
      <c r="E340" s="95" t="s">
        <v>427</v>
      </c>
      <c r="F340" s="97" t="s">
        <v>583</v>
      </c>
      <c r="G340" s="98" t="s">
        <v>788</v>
      </c>
      <c r="H340" s="98" t="s">
        <v>788</v>
      </c>
      <c r="I340" s="99"/>
      <c r="J340" s="99" t="s">
        <v>706</v>
      </c>
      <c r="K340" s="100" t="str">
        <f t="shared" si="13"/>
        <v>А</v>
      </c>
      <c r="L340" s="100" t="str">
        <f t="shared" si="14"/>
        <v>Д</v>
      </c>
    </row>
    <row r="341" spans="1:12" customFormat="1" ht="30" customHeight="1">
      <c r="A341" s="66" t="s">
        <v>1104</v>
      </c>
      <c r="B341" s="95" t="s">
        <v>1105</v>
      </c>
      <c r="C341" s="96" t="s">
        <v>425</v>
      </c>
      <c r="D341" s="96" t="s">
        <v>426</v>
      </c>
      <c r="E341" s="95" t="s">
        <v>427</v>
      </c>
      <c r="F341" s="97" t="s">
        <v>583</v>
      </c>
      <c r="G341" s="98" t="s">
        <v>1106</v>
      </c>
      <c r="H341" s="98" t="s">
        <v>1106</v>
      </c>
      <c r="I341" s="99"/>
      <c r="J341" s="99" t="s">
        <v>706</v>
      </c>
      <c r="K341" s="100" t="str">
        <f t="shared" si="13"/>
        <v>А</v>
      </c>
      <c r="L341" s="100" t="str">
        <f t="shared" si="14"/>
        <v>Д</v>
      </c>
    </row>
    <row r="342" spans="1:12" customFormat="1" ht="30" customHeight="1">
      <c r="A342" s="66" t="s">
        <v>1107</v>
      </c>
      <c r="B342" s="95" t="s">
        <v>1108</v>
      </c>
      <c r="C342" s="96" t="s">
        <v>425</v>
      </c>
      <c r="D342" s="96" t="s">
        <v>426</v>
      </c>
      <c r="E342" s="95" t="s">
        <v>427</v>
      </c>
      <c r="F342" s="97" t="s">
        <v>583</v>
      </c>
      <c r="G342" s="98" t="s">
        <v>1109</v>
      </c>
      <c r="H342" s="98" t="s">
        <v>1109</v>
      </c>
      <c r="I342" s="99"/>
      <c r="J342" s="99" t="s">
        <v>706</v>
      </c>
      <c r="K342" s="100" t="str">
        <f t="shared" si="13"/>
        <v>А</v>
      </c>
      <c r="L342" s="100" t="str">
        <f t="shared" si="14"/>
        <v>Д</v>
      </c>
    </row>
    <row r="343" spans="1:12" customFormat="1" ht="30" customHeight="1">
      <c r="A343" s="66" t="s">
        <v>1110</v>
      </c>
      <c r="B343" s="95" t="s">
        <v>1111</v>
      </c>
      <c r="C343" s="96" t="s">
        <v>425</v>
      </c>
      <c r="D343" s="96" t="s">
        <v>426</v>
      </c>
      <c r="E343" s="95" t="s">
        <v>427</v>
      </c>
      <c r="F343" s="97" t="s">
        <v>583</v>
      </c>
      <c r="G343" s="98" t="s">
        <v>1112</v>
      </c>
      <c r="H343" s="98" t="s">
        <v>1101</v>
      </c>
      <c r="I343" s="99"/>
      <c r="J343" s="99" t="s">
        <v>706</v>
      </c>
      <c r="K343" s="100" t="str">
        <f t="shared" si="13"/>
        <v>А</v>
      </c>
      <c r="L343" s="100" t="str">
        <f t="shared" si="14"/>
        <v>Д</v>
      </c>
    </row>
    <row r="344" spans="1:12" customFormat="1" ht="30" customHeight="1">
      <c r="A344" s="66" t="s">
        <v>1113</v>
      </c>
      <c r="B344" s="95" t="s">
        <v>1111</v>
      </c>
      <c r="C344" s="96" t="s">
        <v>425</v>
      </c>
      <c r="D344" s="96" t="s">
        <v>426</v>
      </c>
      <c r="E344" s="95" t="s">
        <v>427</v>
      </c>
      <c r="F344" s="97" t="s">
        <v>583</v>
      </c>
      <c r="G344" s="98" t="s">
        <v>1112</v>
      </c>
      <c r="H344" s="98" t="s">
        <v>788</v>
      </c>
      <c r="I344" s="99"/>
      <c r="J344" s="99" t="s">
        <v>706</v>
      </c>
      <c r="K344" s="100" t="str">
        <f t="shared" si="13"/>
        <v>А</v>
      </c>
      <c r="L344" s="100" t="str">
        <f t="shared" si="14"/>
        <v>Д</v>
      </c>
    </row>
    <row r="345" spans="1:12" customFormat="1" ht="30" customHeight="1">
      <c r="A345" s="66" t="s">
        <v>1114</v>
      </c>
      <c r="B345" s="95" t="s">
        <v>1111</v>
      </c>
      <c r="C345" s="96" t="s">
        <v>425</v>
      </c>
      <c r="D345" s="96" t="s">
        <v>426</v>
      </c>
      <c r="E345" s="95" t="s">
        <v>427</v>
      </c>
      <c r="F345" s="97" t="s">
        <v>583</v>
      </c>
      <c r="G345" s="98" t="s">
        <v>1112</v>
      </c>
      <c r="H345" s="98" t="s">
        <v>1115</v>
      </c>
      <c r="I345" s="99"/>
      <c r="J345" s="99" t="s">
        <v>706</v>
      </c>
      <c r="K345" s="100" t="str">
        <f t="shared" si="13"/>
        <v>А</v>
      </c>
      <c r="L345" s="100" t="str">
        <f t="shared" si="14"/>
        <v>Д</v>
      </c>
    </row>
    <row r="346" spans="1:12" customFormat="1" ht="30" customHeight="1">
      <c r="A346" s="66" t="s">
        <v>1116</v>
      </c>
      <c r="B346" s="95" t="s">
        <v>1111</v>
      </c>
      <c r="C346" s="96" t="s">
        <v>448</v>
      </c>
      <c r="D346" s="96" t="s">
        <v>426</v>
      </c>
      <c r="E346" s="92" t="s">
        <v>433</v>
      </c>
      <c r="F346" s="97" t="s">
        <v>583</v>
      </c>
      <c r="G346" s="98" t="s">
        <v>1112</v>
      </c>
      <c r="H346" s="98" t="s">
        <v>1101</v>
      </c>
      <c r="I346" s="99"/>
      <c r="J346" s="99" t="s">
        <v>706</v>
      </c>
      <c r="K346" s="100" t="str">
        <f t="shared" si="13"/>
        <v>А</v>
      </c>
      <c r="L346" s="100" t="str">
        <f t="shared" si="14"/>
        <v>З</v>
      </c>
    </row>
    <row r="347" spans="1:12" customFormat="1" ht="30" customHeight="1">
      <c r="A347" s="66" t="s">
        <v>1117</v>
      </c>
      <c r="B347" s="95" t="s">
        <v>1111</v>
      </c>
      <c r="C347" s="96" t="s">
        <v>448</v>
      </c>
      <c r="D347" s="96" t="s">
        <v>426</v>
      </c>
      <c r="E347" s="92" t="s">
        <v>433</v>
      </c>
      <c r="F347" s="97" t="s">
        <v>583</v>
      </c>
      <c r="G347" s="98" t="s">
        <v>1112</v>
      </c>
      <c r="H347" s="98" t="s">
        <v>788</v>
      </c>
      <c r="I347" s="99"/>
      <c r="J347" s="99" t="s">
        <v>706</v>
      </c>
      <c r="K347" s="100" t="str">
        <f t="shared" ref="K347:K410" si="15">LEFT(F347, 1)</f>
        <v>А</v>
      </c>
      <c r="L347" s="100" t="str">
        <f t="shared" si="14"/>
        <v>З</v>
      </c>
    </row>
    <row r="348" spans="1:12" customFormat="1" ht="30" customHeight="1">
      <c r="A348" s="66" t="s">
        <v>1118</v>
      </c>
      <c r="B348" s="95" t="s">
        <v>1111</v>
      </c>
      <c r="C348" s="96" t="s">
        <v>448</v>
      </c>
      <c r="D348" s="96" t="s">
        <v>426</v>
      </c>
      <c r="E348" s="92" t="s">
        <v>433</v>
      </c>
      <c r="F348" s="97" t="s">
        <v>583</v>
      </c>
      <c r="G348" s="98" t="s">
        <v>1112</v>
      </c>
      <c r="H348" s="98" t="s">
        <v>1115</v>
      </c>
      <c r="I348" s="99"/>
      <c r="J348" s="99" t="s">
        <v>706</v>
      </c>
      <c r="K348" s="100" t="str">
        <f t="shared" si="15"/>
        <v>А</v>
      </c>
      <c r="L348" s="100" t="str">
        <f t="shared" si="14"/>
        <v>З</v>
      </c>
    </row>
    <row r="349" spans="1:12" customFormat="1" ht="30" customHeight="1">
      <c r="A349" s="66" t="s">
        <v>1119</v>
      </c>
      <c r="B349" s="95" t="s">
        <v>1120</v>
      </c>
      <c r="C349" s="96" t="s">
        <v>425</v>
      </c>
      <c r="D349" s="96" t="s">
        <v>426</v>
      </c>
      <c r="E349" s="95" t="s">
        <v>427</v>
      </c>
      <c r="F349" s="97" t="s">
        <v>583</v>
      </c>
      <c r="G349" s="98" t="s">
        <v>1121</v>
      </c>
      <c r="H349" s="98" t="s">
        <v>1109</v>
      </c>
      <c r="I349" s="99"/>
      <c r="J349" s="99" t="s">
        <v>706</v>
      </c>
      <c r="K349" s="100" t="str">
        <f t="shared" si="15"/>
        <v>А</v>
      </c>
      <c r="L349" s="100" t="str">
        <f t="shared" si="14"/>
        <v>Д</v>
      </c>
    </row>
    <row r="350" spans="1:12" customFormat="1" ht="30" customHeight="1">
      <c r="A350" s="66" t="s">
        <v>1122</v>
      </c>
      <c r="B350" s="95" t="s">
        <v>1120</v>
      </c>
      <c r="C350" s="96" t="s">
        <v>448</v>
      </c>
      <c r="D350" s="96" t="s">
        <v>426</v>
      </c>
      <c r="E350" s="95" t="s">
        <v>433</v>
      </c>
      <c r="F350" s="97" t="s">
        <v>583</v>
      </c>
      <c r="G350" s="98" t="s">
        <v>1121</v>
      </c>
      <c r="H350" s="98" t="s">
        <v>1109</v>
      </c>
      <c r="I350" s="99"/>
      <c r="J350" s="99" t="s">
        <v>706</v>
      </c>
      <c r="K350" s="100" t="str">
        <f t="shared" si="15"/>
        <v>А</v>
      </c>
      <c r="L350" s="100" t="str">
        <f t="shared" si="14"/>
        <v>З</v>
      </c>
    </row>
    <row r="351" spans="1:12" customFormat="1" ht="30" customHeight="1">
      <c r="A351" s="66" t="s">
        <v>1123</v>
      </c>
      <c r="B351" s="95" t="s">
        <v>1124</v>
      </c>
      <c r="C351" s="96" t="s">
        <v>425</v>
      </c>
      <c r="D351" s="96" t="s">
        <v>426</v>
      </c>
      <c r="E351" s="95" t="s">
        <v>490</v>
      </c>
      <c r="F351" s="97" t="s">
        <v>491</v>
      </c>
      <c r="G351" s="98" t="s">
        <v>1125</v>
      </c>
      <c r="H351" s="98" t="s">
        <v>1126</v>
      </c>
      <c r="I351" s="99"/>
      <c r="J351" s="99" t="s">
        <v>1127</v>
      </c>
      <c r="K351" s="100" t="str">
        <f t="shared" si="15"/>
        <v>М</v>
      </c>
      <c r="L351" s="100" t="str">
        <f t="shared" si="14"/>
        <v>Д</v>
      </c>
    </row>
    <row r="352" spans="1:12" customFormat="1" ht="30" customHeight="1">
      <c r="A352" s="66" t="s">
        <v>1128</v>
      </c>
      <c r="B352" s="95" t="s">
        <v>1124</v>
      </c>
      <c r="C352" s="96" t="s">
        <v>445</v>
      </c>
      <c r="D352" s="96" t="s">
        <v>426</v>
      </c>
      <c r="E352" s="95" t="s">
        <v>501</v>
      </c>
      <c r="F352" s="97" t="s">
        <v>491</v>
      </c>
      <c r="G352" s="98" t="s">
        <v>1125</v>
      </c>
      <c r="H352" s="98" t="s">
        <v>1126</v>
      </c>
      <c r="I352" s="99"/>
      <c r="J352" s="99" t="s">
        <v>1127</v>
      </c>
      <c r="K352" s="100" t="str">
        <f t="shared" si="15"/>
        <v>М</v>
      </c>
      <c r="L352" s="100" t="str">
        <f t="shared" si="14"/>
        <v>В</v>
      </c>
    </row>
    <row r="353" spans="1:12" customFormat="1" ht="30" customHeight="1">
      <c r="A353" s="66" t="s">
        <v>1129</v>
      </c>
      <c r="B353" s="95" t="s">
        <v>953</v>
      </c>
      <c r="C353" s="96" t="s">
        <v>425</v>
      </c>
      <c r="D353" s="96" t="s">
        <v>426</v>
      </c>
      <c r="E353" s="95" t="s">
        <v>490</v>
      </c>
      <c r="F353" s="97" t="s">
        <v>491</v>
      </c>
      <c r="G353" s="98" t="s">
        <v>954</v>
      </c>
      <c r="H353" s="98" t="s">
        <v>1130</v>
      </c>
      <c r="I353" s="99"/>
      <c r="J353" s="99" t="s">
        <v>1127</v>
      </c>
      <c r="K353" s="100" t="str">
        <f t="shared" si="15"/>
        <v>М</v>
      </c>
      <c r="L353" s="100" t="str">
        <f t="shared" si="14"/>
        <v>Д</v>
      </c>
    </row>
    <row r="354" spans="1:12" customFormat="1" ht="30" customHeight="1">
      <c r="A354" s="66" t="s">
        <v>1131</v>
      </c>
      <c r="B354" s="95" t="s">
        <v>1132</v>
      </c>
      <c r="C354" s="96" t="s">
        <v>425</v>
      </c>
      <c r="D354" s="96" t="s">
        <v>426</v>
      </c>
      <c r="E354" s="95" t="s">
        <v>490</v>
      </c>
      <c r="F354" s="97" t="s">
        <v>491</v>
      </c>
      <c r="G354" s="98" t="s">
        <v>1133</v>
      </c>
      <c r="H354" s="98" t="s">
        <v>1134</v>
      </c>
      <c r="I354" s="99"/>
      <c r="J354" s="99" t="s">
        <v>1127</v>
      </c>
      <c r="K354" s="100" t="str">
        <f t="shared" si="15"/>
        <v>М</v>
      </c>
      <c r="L354" s="100" t="str">
        <f t="shared" si="14"/>
        <v>Д</v>
      </c>
    </row>
    <row r="355" spans="1:12" ht="30" customHeight="1">
      <c r="A355" s="66" t="s">
        <v>1135</v>
      </c>
      <c r="B355" s="95" t="s">
        <v>1132</v>
      </c>
      <c r="C355" s="96" t="s">
        <v>448</v>
      </c>
      <c r="D355" s="96" t="s">
        <v>426</v>
      </c>
      <c r="E355" s="95" t="s">
        <v>501</v>
      </c>
      <c r="F355" s="97" t="s">
        <v>491</v>
      </c>
      <c r="G355" s="98" t="s">
        <v>1133</v>
      </c>
      <c r="H355" s="98" t="s">
        <v>1134</v>
      </c>
      <c r="I355" s="99"/>
      <c r="J355" s="99" t="s">
        <v>1127</v>
      </c>
      <c r="K355" s="100" t="str">
        <f t="shared" si="15"/>
        <v>М</v>
      </c>
      <c r="L355" s="100" t="str">
        <f t="shared" si="14"/>
        <v>З</v>
      </c>
    </row>
    <row r="356" spans="1:12" ht="30" customHeight="1">
      <c r="A356" s="66" t="s">
        <v>1136</v>
      </c>
      <c r="B356" s="95" t="s">
        <v>587</v>
      </c>
      <c r="C356" s="96" t="s">
        <v>425</v>
      </c>
      <c r="D356" s="96" t="s">
        <v>426</v>
      </c>
      <c r="E356" s="95" t="s">
        <v>427</v>
      </c>
      <c r="F356" s="97" t="s">
        <v>583</v>
      </c>
      <c r="G356" s="98" t="s">
        <v>588</v>
      </c>
      <c r="H356" s="98" t="s">
        <v>1137</v>
      </c>
      <c r="I356" s="99"/>
      <c r="J356" s="99" t="s">
        <v>1127</v>
      </c>
      <c r="K356" s="100" t="str">
        <f t="shared" si="15"/>
        <v>А</v>
      </c>
      <c r="L356" s="100" t="str">
        <f t="shared" si="14"/>
        <v>Д</v>
      </c>
    </row>
    <row r="357" spans="1:12" ht="30" customHeight="1">
      <c r="A357" s="66" t="s">
        <v>1138</v>
      </c>
      <c r="B357" s="95" t="s">
        <v>1139</v>
      </c>
      <c r="C357" s="96" t="s">
        <v>425</v>
      </c>
      <c r="D357" s="96" t="s">
        <v>426</v>
      </c>
      <c r="E357" s="95" t="s">
        <v>427</v>
      </c>
      <c r="F357" s="97" t="s">
        <v>583</v>
      </c>
      <c r="G357" s="98" t="s">
        <v>1140</v>
      </c>
      <c r="H357" s="98" t="s">
        <v>1140</v>
      </c>
      <c r="I357" s="99"/>
      <c r="J357" s="99" t="s">
        <v>1127</v>
      </c>
      <c r="K357" s="100" t="str">
        <f t="shared" si="15"/>
        <v>А</v>
      </c>
      <c r="L357" s="100" t="str">
        <f t="shared" si="14"/>
        <v>Д</v>
      </c>
    </row>
    <row r="358" spans="1:12" ht="30" customHeight="1">
      <c r="A358" s="66" t="s">
        <v>1141</v>
      </c>
      <c r="B358" s="95" t="s">
        <v>1142</v>
      </c>
      <c r="C358" s="96" t="s">
        <v>425</v>
      </c>
      <c r="D358" s="96" t="s">
        <v>426</v>
      </c>
      <c r="E358" s="95" t="s">
        <v>433</v>
      </c>
      <c r="F358" s="97" t="s">
        <v>434</v>
      </c>
      <c r="G358" s="98" t="s">
        <v>1143</v>
      </c>
      <c r="H358" s="98" t="s">
        <v>1144</v>
      </c>
      <c r="I358" s="99"/>
      <c r="J358" s="99" t="s">
        <v>1145</v>
      </c>
      <c r="K358" s="100" t="str">
        <f t="shared" si="15"/>
        <v>С</v>
      </c>
      <c r="L358" s="100" t="str">
        <f t="shared" si="14"/>
        <v>Д</v>
      </c>
    </row>
    <row r="359" spans="1:12" ht="30" customHeight="1">
      <c r="A359" s="66" t="s">
        <v>1146</v>
      </c>
      <c r="B359" s="95" t="s">
        <v>1142</v>
      </c>
      <c r="C359" s="96" t="s">
        <v>425</v>
      </c>
      <c r="D359" s="96" t="s">
        <v>426</v>
      </c>
      <c r="E359" s="95" t="s">
        <v>433</v>
      </c>
      <c r="F359" s="97" t="s">
        <v>434</v>
      </c>
      <c r="G359" s="98" t="s">
        <v>1143</v>
      </c>
      <c r="H359" s="98" t="s">
        <v>1147</v>
      </c>
      <c r="I359" s="99"/>
      <c r="J359" s="99" t="s">
        <v>1145</v>
      </c>
      <c r="K359" s="100" t="str">
        <f t="shared" si="15"/>
        <v>С</v>
      </c>
      <c r="L359" s="100" t="str">
        <f t="shared" si="14"/>
        <v>Д</v>
      </c>
    </row>
    <row r="360" spans="1:12" ht="30" customHeight="1">
      <c r="A360" s="66" t="s">
        <v>1148</v>
      </c>
      <c r="B360" s="95" t="s">
        <v>1142</v>
      </c>
      <c r="C360" s="96" t="s">
        <v>425</v>
      </c>
      <c r="D360" s="96" t="s">
        <v>426</v>
      </c>
      <c r="E360" s="92" t="s">
        <v>433</v>
      </c>
      <c r="F360" s="97" t="s">
        <v>434</v>
      </c>
      <c r="G360" s="98" t="s">
        <v>1143</v>
      </c>
      <c r="H360" s="98" t="s">
        <v>1149</v>
      </c>
      <c r="I360" s="99"/>
      <c r="J360" s="99" t="s">
        <v>1145</v>
      </c>
      <c r="K360" s="100" t="str">
        <f t="shared" si="15"/>
        <v>С</v>
      </c>
      <c r="L360" s="100" t="str">
        <f t="shared" si="14"/>
        <v>Д</v>
      </c>
    </row>
    <row r="361" spans="1:12" customFormat="1" ht="30" customHeight="1">
      <c r="A361" s="66" t="s">
        <v>1150</v>
      </c>
      <c r="B361" s="95" t="s">
        <v>1142</v>
      </c>
      <c r="C361" s="96" t="s">
        <v>445</v>
      </c>
      <c r="D361" s="96" t="s">
        <v>426</v>
      </c>
      <c r="E361" s="92" t="s">
        <v>446</v>
      </c>
      <c r="F361" s="97" t="s">
        <v>434</v>
      </c>
      <c r="G361" s="98" t="s">
        <v>1143</v>
      </c>
      <c r="H361" s="98" t="s">
        <v>1147</v>
      </c>
      <c r="I361" s="99"/>
      <c r="J361" s="99" t="s">
        <v>1145</v>
      </c>
      <c r="K361" s="100" t="str">
        <f t="shared" si="15"/>
        <v>С</v>
      </c>
      <c r="L361" s="100" t="str">
        <f t="shared" si="14"/>
        <v>В</v>
      </c>
    </row>
    <row r="362" spans="1:12" ht="30" customHeight="1">
      <c r="A362" s="66" t="s">
        <v>1151</v>
      </c>
      <c r="B362" s="95" t="s">
        <v>1142</v>
      </c>
      <c r="C362" s="96" t="s">
        <v>445</v>
      </c>
      <c r="D362" s="96" t="s">
        <v>426</v>
      </c>
      <c r="E362" s="92" t="s">
        <v>446</v>
      </c>
      <c r="F362" s="97" t="s">
        <v>434</v>
      </c>
      <c r="G362" s="98" t="s">
        <v>1143</v>
      </c>
      <c r="H362" s="98" t="s">
        <v>1149</v>
      </c>
      <c r="I362" s="99"/>
      <c r="J362" s="99" t="s">
        <v>1145</v>
      </c>
      <c r="K362" s="100" t="str">
        <f t="shared" si="15"/>
        <v>С</v>
      </c>
      <c r="L362" s="100" t="str">
        <f t="shared" si="14"/>
        <v>В</v>
      </c>
    </row>
    <row r="363" spans="1:12" ht="30" customHeight="1">
      <c r="A363" s="66" t="s">
        <v>1152</v>
      </c>
      <c r="B363" s="95" t="s">
        <v>1142</v>
      </c>
      <c r="C363" s="96" t="s">
        <v>448</v>
      </c>
      <c r="D363" s="96" t="s">
        <v>426</v>
      </c>
      <c r="E363" s="95" t="s">
        <v>446</v>
      </c>
      <c r="F363" s="97" t="s">
        <v>434</v>
      </c>
      <c r="G363" s="98" t="s">
        <v>1143</v>
      </c>
      <c r="H363" s="98" t="s">
        <v>1147</v>
      </c>
      <c r="I363" s="99"/>
      <c r="J363" s="99" t="s">
        <v>1145</v>
      </c>
      <c r="K363" s="100" t="str">
        <f t="shared" si="15"/>
        <v>С</v>
      </c>
      <c r="L363" s="100" t="str">
        <f t="shared" si="14"/>
        <v>З</v>
      </c>
    </row>
    <row r="364" spans="1:12" customFormat="1" ht="30" customHeight="1">
      <c r="A364" s="66" t="s">
        <v>1153</v>
      </c>
      <c r="B364" s="95" t="s">
        <v>1142</v>
      </c>
      <c r="C364" s="96" t="s">
        <v>448</v>
      </c>
      <c r="D364" s="96" t="s">
        <v>426</v>
      </c>
      <c r="E364" s="92" t="s">
        <v>446</v>
      </c>
      <c r="F364" s="97" t="s">
        <v>434</v>
      </c>
      <c r="G364" s="98" t="s">
        <v>1143</v>
      </c>
      <c r="H364" s="98" t="s">
        <v>1149</v>
      </c>
      <c r="I364" s="99"/>
      <c r="J364" s="99" t="s">
        <v>1145</v>
      </c>
      <c r="K364" s="100" t="str">
        <f t="shared" si="15"/>
        <v>С</v>
      </c>
      <c r="L364" s="100" t="str">
        <f t="shared" si="14"/>
        <v>З</v>
      </c>
    </row>
    <row r="365" spans="1:12" customFormat="1" ht="30" customHeight="1">
      <c r="A365" s="66" t="s">
        <v>1154</v>
      </c>
      <c r="B365" s="95" t="s">
        <v>1155</v>
      </c>
      <c r="C365" s="96" t="s">
        <v>425</v>
      </c>
      <c r="D365" s="96" t="s">
        <v>426</v>
      </c>
      <c r="E365" s="95" t="s">
        <v>427</v>
      </c>
      <c r="F365" s="97" t="s">
        <v>428</v>
      </c>
      <c r="G365" s="98" t="s">
        <v>1156</v>
      </c>
      <c r="H365" s="98" t="s">
        <v>1157</v>
      </c>
      <c r="I365" s="99"/>
      <c r="J365" s="99" t="s">
        <v>1158</v>
      </c>
      <c r="K365" s="100" t="str">
        <f t="shared" si="15"/>
        <v>Б</v>
      </c>
      <c r="L365" s="100" t="str">
        <f t="shared" si="14"/>
        <v>Д</v>
      </c>
    </row>
    <row r="366" spans="1:12" customFormat="1" ht="30" customHeight="1">
      <c r="A366" s="66" t="s">
        <v>1159</v>
      </c>
      <c r="B366" s="95" t="s">
        <v>1155</v>
      </c>
      <c r="C366" s="96" t="s">
        <v>425</v>
      </c>
      <c r="D366" s="96" t="s">
        <v>426</v>
      </c>
      <c r="E366" s="95" t="s">
        <v>427</v>
      </c>
      <c r="F366" s="97" t="s">
        <v>428</v>
      </c>
      <c r="G366" s="98" t="s">
        <v>1156</v>
      </c>
      <c r="H366" s="98" t="s">
        <v>1156</v>
      </c>
      <c r="I366" s="99"/>
      <c r="J366" s="99" t="s">
        <v>1158</v>
      </c>
      <c r="K366" s="100" t="str">
        <f t="shared" si="15"/>
        <v>Б</v>
      </c>
      <c r="L366" s="100" t="str">
        <f t="shared" si="14"/>
        <v>Д</v>
      </c>
    </row>
    <row r="367" spans="1:12" customFormat="1" ht="30" customHeight="1">
      <c r="A367" s="66" t="s">
        <v>1160</v>
      </c>
      <c r="B367" s="95" t="s">
        <v>1155</v>
      </c>
      <c r="C367" s="96" t="s">
        <v>445</v>
      </c>
      <c r="D367" s="96" t="s">
        <v>426</v>
      </c>
      <c r="E367" s="95" t="s">
        <v>433</v>
      </c>
      <c r="F367" s="97" t="s">
        <v>428</v>
      </c>
      <c r="G367" s="98" t="s">
        <v>1156</v>
      </c>
      <c r="H367" s="98" t="s">
        <v>1157</v>
      </c>
      <c r="I367" s="99"/>
      <c r="J367" s="99" t="s">
        <v>1158</v>
      </c>
      <c r="K367" s="100" t="str">
        <f t="shared" si="15"/>
        <v>Б</v>
      </c>
      <c r="L367" s="100" t="str">
        <f t="shared" si="14"/>
        <v>В</v>
      </c>
    </row>
    <row r="368" spans="1:12" ht="30" customHeight="1">
      <c r="A368" s="66" t="s">
        <v>1161</v>
      </c>
      <c r="B368" s="95" t="s">
        <v>1155</v>
      </c>
      <c r="C368" s="96" t="s">
        <v>445</v>
      </c>
      <c r="D368" s="96" t="s">
        <v>426</v>
      </c>
      <c r="E368" s="95" t="s">
        <v>1162</v>
      </c>
      <c r="F368" s="97" t="s">
        <v>428</v>
      </c>
      <c r="G368" s="98" t="s">
        <v>1156</v>
      </c>
      <c r="H368" s="98" t="s">
        <v>1156</v>
      </c>
      <c r="I368" s="99"/>
      <c r="J368" s="99" t="s">
        <v>1158</v>
      </c>
      <c r="K368" s="100" t="str">
        <f t="shared" si="15"/>
        <v>Б</v>
      </c>
      <c r="L368" s="100" t="str">
        <f t="shared" si="14"/>
        <v>В</v>
      </c>
    </row>
    <row r="369" spans="1:12" ht="30" customHeight="1">
      <c r="A369" s="66" t="s">
        <v>1163</v>
      </c>
      <c r="B369" s="95" t="s">
        <v>1164</v>
      </c>
      <c r="C369" s="96" t="s">
        <v>425</v>
      </c>
      <c r="D369" s="96" t="s">
        <v>426</v>
      </c>
      <c r="E369" s="92" t="s">
        <v>427</v>
      </c>
      <c r="F369" s="97" t="s">
        <v>428</v>
      </c>
      <c r="G369" s="98" t="s">
        <v>1165</v>
      </c>
      <c r="H369" s="98" t="s">
        <v>1166</v>
      </c>
      <c r="I369" s="99"/>
      <c r="J369" s="99" t="s">
        <v>1158</v>
      </c>
      <c r="K369" s="100" t="str">
        <f t="shared" si="15"/>
        <v>Б</v>
      </c>
      <c r="L369" s="100" t="str">
        <f t="shared" si="14"/>
        <v>Д</v>
      </c>
    </row>
    <row r="370" spans="1:12" ht="30" customHeight="1">
      <c r="A370" s="66" t="s">
        <v>1167</v>
      </c>
      <c r="B370" s="95" t="s">
        <v>1164</v>
      </c>
      <c r="C370" s="96" t="s">
        <v>425</v>
      </c>
      <c r="D370" s="96" t="s">
        <v>426</v>
      </c>
      <c r="E370" s="95" t="s">
        <v>427</v>
      </c>
      <c r="F370" s="97" t="s">
        <v>428</v>
      </c>
      <c r="G370" s="98" t="s">
        <v>1165</v>
      </c>
      <c r="H370" s="98" t="s">
        <v>1168</v>
      </c>
      <c r="I370" s="99"/>
      <c r="J370" s="99" t="s">
        <v>1158</v>
      </c>
      <c r="K370" s="100" t="str">
        <f t="shared" si="15"/>
        <v>Б</v>
      </c>
      <c r="L370" s="100" t="str">
        <f t="shared" si="14"/>
        <v>Д</v>
      </c>
    </row>
    <row r="371" spans="1:12" ht="30" customHeight="1">
      <c r="A371" s="66" t="s">
        <v>1169</v>
      </c>
      <c r="B371" s="95" t="s">
        <v>1164</v>
      </c>
      <c r="C371" s="96" t="s">
        <v>425</v>
      </c>
      <c r="D371" s="96" t="s">
        <v>426</v>
      </c>
      <c r="E371" s="92" t="s">
        <v>427</v>
      </c>
      <c r="F371" s="97" t="s">
        <v>428</v>
      </c>
      <c r="G371" s="98" t="s">
        <v>1165</v>
      </c>
      <c r="H371" s="98" t="s">
        <v>1165</v>
      </c>
      <c r="I371" s="99"/>
      <c r="J371" s="99" t="s">
        <v>1158</v>
      </c>
      <c r="K371" s="100" t="str">
        <f t="shared" si="15"/>
        <v>Б</v>
      </c>
      <c r="L371" s="100" t="str">
        <f t="shared" si="14"/>
        <v>Д</v>
      </c>
    </row>
    <row r="372" spans="1:12" ht="30" customHeight="1">
      <c r="A372" s="66" t="s">
        <v>1170</v>
      </c>
      <c r="B372" s="95" t="s">
        <v>1164</v>
      </c>
      <c r="C372" s="96" t="s">
        <v>445</v>
      </c>
      <c r="D372" s="96" t="s">
        <v>426</v>
      </c>
      <c r="E372" s="95" t="s">
        <v>433</v>
      </c>
      <c r="F372" s="97" t="s">
        <v>428</v>
      </c>
      <c r="G372" s="98" t="s">
        <v>1165</v>
      </c>
      <c r="H372" s="98" t="s">
        <v>1166</v>
      </c>
      <c r="I372" s="99"/>
      <c r="J372" s="99" t="s">
        <v>1158</v>
      </c>
      <c r="K372" s="100" t="str">
        <f t="shared" si="15"/>
        <v>Б</v>
      </c>
      <c r="L372" s="100" t="str">
        <f t="shared" si="14"/>
        <v>В</v>
      </c>
    </row>
    <row r="373" spans="1:12" ht="30" customHeight="1">
      <c r="A373" s="66" t="s">
        <v>1171</v>
      </c>
      <c r="B373" s="95" t="s">
        <v>1164</v>
      </c>
      <c r="C373" s="96" t="s">
        <v>445</v>
      </c>
      <c r="D373" s="96" t="s">
        <v>426</v>
      </c>
      <c r="E373" s="95" t="s">
        <v>433</v>
      </c>
      <c r="F373" s="97" t="s">
        <v>428</v>
      </c>
      <c r="G373" s="98" t="s">
        <v>1165</v>
      </c>
      <c r="H373" s="98" t="s">
        <v>1168</v>
      </c>
      <c r="I373" s="99"/>
      <c r="J373" s="99" t="s">
        <v>1158</v>
      </c>
      <c r="K373" s="100" t="str">
        <f t="shared" si="15"/>
        <v>Б</v>
      </c>
      <c r="L373" s="100" t="str">
        <f t="shared" si="14"/>
        <v>В</v>
      </c>
    </row>
    <row r="374" spans="1:12" customFormat="1" ht="30" customHeight="1">
      <c r="A374" s="66" t="s">
        <v>1172</v>
      </c>
      <c r="B374" s="95" t="s">
        <v>1164</v>
      </c>
      <c r="C374" s="96" t="s">
        <v>445</v>
      </c>
      <c r="D374" s="96" t="s">
        <v>426</v>
      </c>
      <c r="E374" s="95" t="s">
        <v>1162</v>
      </c>
      <c r="F374" s="97" t="s">
        <v>428</v>
      </c>
      <c r="G374" s="98" t="s">
        <v>1165</v>
      </c>
      <c r="H374" s="98" t="s">
        <v>1165</v>
      </c>
      <c r="I374" s="99"/>
      <c r="J374" s="99" t="s">
        <v>1158</v>
      </c>
      <c r="K374" s="100" t="str">
        <f t="shared" si="15"/>
        <v>Б</v>
      </c>
      <c r="L374" s="100" t="str">
        <f t="shared" si="14"/>
        <v>В</v>
      </c>
    </row>
    <row r="375" spans="1:12" ht="30" customHeight="1">
      <c r="A375" s="66" t="s">
        <v>1173</v>
      </c>
      <c r="B375" s="95" t="s">
        <v>1164</v>
      </c>
      <c r="C375" s="96" t="s">
        <v>448</v>
      </c>
      <c r="D375" s="96" t="s">
        <v>426</v>
      </c>
      <c r="E375" s="95" t="s">
        <v>433</v>
      </c>
      <c r="F375" s="97" t="s">
        <v>428</v>
      </c>
      <c r="G375" s="98" t="s">
        <v>1165</v>
      </c>
      <c r="H375" s="98" t="s">
        <v>1166</v>
      </c>
      <c r="I375" s="99"/>
      <c r="J375" s="99" t="s">
        <v>1158</v>
      </c>
      <c r="K375" s="100" t="str">
        <f t="shared" si="15"/>
        <v>Б</v>
      </c>
      <c r="L375" s="100" t="str">
        <f t="shared" si="14"/>
        <v>З</v>
      </c>
    </row>
    <row r="376" spans="1:12" ht="30" customHeight="1">
      <c r="A376" s="66" t="s">
        <v>1174</v>
      </c>
      <c r="B376" s="95" t="s">
        <v>1175</v>
      </c>
      <c r="C376" s="96" t="s">
        <v>425</v>
      </c>
      <c r="D376" s="96" t="s">
        <v>426</v>
      </c>
      <c r="E376" s="95" t="s">
        <v>427</v>
      </c>
      <c r="F376" s="97" t="s">
        <v>428</v>
      </c>
      <c r="G376" s="98" t="s">
        <v>1176</v>
      </c>
      <c r="H376" s="98" t="s">
        <v>1177</v>
      </c>
      <c r="I376" s="99"/>
      <c r="J376" s="99" t="s">
        <v>1158</v>
      </c>
      <c r="K376" s="100" t="str">
        <f t="shared" si="15"/>
        <v>Б</v>
      </c>
      <c r="L376" s="100" t="str">
        <f t="shared" si="14"/>
        <v>Д</v>
      </c>
    </row>
    <row r="377" spans="1:12" ht="30" customHeight="1">
      <c r="A377" s="66" t="s">
        <v>1178</v>
      </c>
      <c r="B377" s="95" t="s">
        <v>1175</v>
      </c>
      <c r="C377" s="96" t="s">
        <v>425</v>
      </c>
      <c r="D377" s="96" t="s">
        <v>426</v>
      </c>
      <c r="E377" s="95" t="s">
        <v>427</v>
      </c>
      <c r="F377" s="97" t="s">
        <v>428</v>
      </c>
      <c r="G377" s="98" t="s">
        <v>1176</v>
      </c>
      <c r="H377" s="98" t="s">
        <v>1179</v>
      </c>
      <c r="I377" s="99"/>
      <c r="J377" s="99" t="s">
        <v>1158</v>
      </c>
      <c r="K377" s="100" t="str">
        <f t="shared" si="15"/>
        <v>Б</v>
      </c>
      <c r="L377" s="100" t="str">
        <f t="shared" si="14"/>
        <v>Д</v>
      </c>
    </row>
    <row r="378" spans="1:12" customFormat="1" ht="30" customHeight="1">
      <c r="A378" s="66" t="s">
        <v>1180</v>
      </c>
      <c r="B378" s="95" t="s">
        <v>1175</v>
      </c>
      <c r="C378" s="96" t="s">
        <v>425</v>
      </c>
      <c r="D378" s="96" t="s">
        <v>426</v>
      </c>
      <c r="E378" s="95" t="s">
        <v>427</v>
      </c>
      <c r="F378" s="97" t="s">
        <v>428</v>
      </c>
      <c r="G378" s="98" t="s">
        <v>1176</v>
      </c>
      <c r="H378" s="98" t="s">
        <v>1176</v>
      </c>
      <c r="I378" s="99"/>
      <c r="J378" s="99" t="s">
        <v>1158</v>
      </c>
      <c r="K378" s="100" t="str">
        <f t="shared" si="15"/>
        <v>Б</v>
      </c>
      <c r="L378" s="100" t="str">
        <f t="shared" si="14"/>
        <v>Д</v>
      </c>
    </row>
    <row r="379" spans="1:12" ht="30" customHeight="1">
      <c r="A379" s="66" t="s">
        <v>1181</v>
      </c>
      <c r="B379" s="95" t="s">
        <v>1175</v>
      </c>
      <c r="C379" s="96" t="s">
        <v>445</v>
      </c>
      <c r="D379" s="96" t="s">
        <v>426</v>
      </c>
      <c r="E379" s="95" t="s">
        <v>433</v>
      </c>
      <c r="F379" s="97" t="s">
        <v>428</v>
      </c>
      <c r="G379" s="98" t="s">
        <v>1176</v>
      </c>
      <c r="H379" s="98" t="s">
        <v>1177</v>
      </c>
      <c r="I379" s="99"/>
      <c r="J379" s="99" t="s">
        <v>1158</v>
      </c>
      <c r="K379" s="100" t="str">
        <f t="shared" si="15"/>
        <v>Б</v>
      </c>
      <c r="L379" s="100" t="str">
        <f t="shared" si="14"/>
        <v>В</v>
      </c>
    </row>
    <row r="380" spans="1:12" ht="30" customHeight="1">
      <c r="A380" s="66" t="s">
        <v>1182</v>
      </c>
      <c r="B380" s="95" t="s">
        <v>1175</v>
      </c>
      <c r="C380" s="96" t="s">
        <v>445</v>
      </c>
      <c r="D380" s="96" t="s">
        <v>426</v>
      </c>
      <c r="E380" s="95" t="s">
        <v>433</v>
      </c>
      <c r="F380" s="97" t="s">
        <v>428</v>
      </c>
      <c r="G380" s="98" t="s">
        <v>1176</v>
      </c>
      <c r="H380" s="98" t="s">
        <v>1179</v>
      </c>
      <c r="I380" s="99"/>
      <c r="J380" s="99" t="s">
        <v>1158</v>
      </c>
      <c r="K380" s="100" t="str">
        <f t="shared" si="15"/>
        <v>Б</v>
      </c>
      <c r="L380" s="100" t="str">
        <f t="shared" si="14"/>
        <v>В</v>
      </c>
    </row>
    <row r="381" spans="1:12" ht="30" customHeight="1">
      <c r="A381" s="66" t="s">
        <v>1183</v>
      </c>
      <c r="B381" s="95" t="s">
        <v>1175</v>
      </c>
      <c r="C381" s="96" t="s">
        <v>445</v>
      </c>
      <c r="D381" s="96" t="s">
        <v>426</v>
      </c>
      <c r="E381" s="95" t="s">
        <v>1162</v>
      </c>
      <c r="F381" s="97" t="s">
        <v>428</v>
      </c>
      <c r="G381" s="98" t="s">
        <v>1176</v>
      </c>
      <c r="H381" s="98" t="s">
        <v>1176</v>
      </c>
      <c r="I381" s="99"/>
      <c r="J381" s="99" t="s">
        <v>1158</v>
      </c>
      <c r="K381" s="100" t="str">
        <f t="shared" si="15"/>
        <v>Б</v>
      </c>
      <c r="L381" s="100" t="str">
        <f t="shared" si="14"/>
        <v>В</v>
      </c>
    </row>
    <row r="382" spans="1:12" customFormat="1" ht="30" customHeight="1">
      <c r="A382" s="66" t="s">
        <v>1184</v>
      </c>
      <c r="B382" s="95" t="s">
        <v>1175</v>
      </c>
      <c r="C382" s="96" t="s">
        <v>448</v>
      </c>
      <c r="D382" s="96" t="s">
        <v>426</v>
      </c>
      <c r="E382" s="95" t="s">
        <v>433</v>
      </c>
      <c r="F382" s="97" t="s">
        <v>428</v>
      </c>
      <c r="G382" s="98" t="s">
        <v>1176</v>
      </c>
      <c r="H382" s="98" t="s">
        <v>1179</v>
      </c>
      <c r="I382" s="99"/>
      <c r="J382" s="99" t="s">
        <v>1158</v>
      </c>
      <c r="K382" s="100" t="str">
        <f t="shared" si="15"/>
        <v>Б</v>
      </c>
      <c r="L382" s="100" t="str">
        <f t="shared" si="14"/>
        <v>З</v>
      </c>
    </row>
    <row r="383" spans="1:12" ht="30" customHeight="1">
      <c r="A383" s="66" t="s">
        <v>1185</v>
      </c>
      <c r="B383" s="95" t="s">
        <v>576</v>
      </c>
      <c r="C383" s="96" t="s">
        <v>425</v>
      </c>
      <c r="D383" s="96" t="s">
        <v>426</v>
      </c>
      <c r="E383" s="95" t="s">
        <v>490</v>
      </c>
      <c r="F383" s="97" t="s">
        <v>491</v>
      </c>
      <c r="G383" s="98" t="s">
        <v>577</v>
      </c>
      <c r="H383" s="98" t="s">
        <v>1186</v>
      </c>
      <c r="I383" s="99"/>
      <c r="J383" s="99" t="s">
        <v>1158</v>
      </c>
      <c r="K383" s="100" t="str">
        <f t="shared" si="15"/>
        <v>М</v>
      </c>
      <c r="L383" s="100" t="str">
        <f t="shared" si="14"/>
        <v>Д</v>
      </c>
    </row>
    <row r="384" spans="1:12" ht="30" customHeight="1">
      <c r="A384" s="66" t="s">
        <v>1187</v>
      </c>
      <c r="B384" s="95" t="s">
        <v>576</v>
      </c>
      <c r="C384" s="96" t="s">
        <v>448</v>
      </c>
      <c r="D384" s="96" t="s">
        <v>426</v>
      </c>
      <c r="E384" s="92" t="s">
        <v>1188</v>
      </c>
      <c r="F384" s="97" t="s">
        <v>491</v>
      </c>
      <c r="G384" s="98" t="s">
        <v>577</v>
      </c>
      <c r="H384" s="98" t="s">
        <v>1186</v>
      </c>
      <c r="I384" s="99"/>
      <c r="J384" s="99" t="s">
        <v>1158</v>
      </c>
      <c r="K384" s="100" t="str">
        <f t="shared" si="15"/>
        <v>М</v>
      </c>
      <c r="L384" s="100" t="str">
        <f t="shared" si="14"/>
        <v>З</v>
      </c>
    </row>
    <row r="385" spans="1:12" ht="30" customHeight="1">
      <c r="A385" s="66" t="s">
        <v>1189</v>
      </c>
      <c r="B385" s="95" t="s">
        <v>1190</v>
      </c>
      <c r="C385" s="96" t="s">
        <v>425</v>
      </c>
      <c r="D385" s="96" t="s">
        <v>426</v>
      </c>
      <c r="E385" s="95" t="s">
        <v>490</v>
      </c>
      <c r="F385" s="97" t="s">
        <v>491</v>
      </c>
      <c r="G385" s="98" t="s">
        <v>1165</v>
      </c>
      <c r="H385" s="98" t="s">
        <v>1191</v>
      </c>
      <c r="I385" s="99"/>
      <c r="J385" s="99" t="s">
        <v>1158</v>
      </c>
      <c r="K385" s="100" t="str">
        <f t="shared" si="15"/>
        <v>М</v>
      </c>
      <c r="L385" s="100" t="str">
        <f t="shared" si="14"/>
        <v>Д</v>
      </c>
    </row>
    <row r="386" spans="1:12" customFormat="1" ht="30" customHeight="1">
      <c r="A386" s="66" t="s">
        <v>1192</v>
      </c>
      <c r="B386" s="95" t="s">
        <v>1190</v>
      </c>
      <c r="C386" s="96" t="s">
        <v>425</v>
      </c>
      <c r="D386" s="96" t="s">
        <v>426</v>
      </c>
      <c r="E386" s="95" t="s">
        <v>490</v>
      </c>
      <c r="F386" s="97" t="s">
        <v>491</v>
      </c>
      <c r="G386" s="98" t="s">
        <v>1165</v>
      </c>
      <c r="H386" s="98" t="s">
        <v>1193</v>
      </c>
      <c r="I386" s="99" t="s">
        <v>960</v>
      </c>
      <c r="J386" s="99" t="s">
        <v>1158</v>
      </c>
      <c r="K386" s="100" t="str">
        <f t="shared" si="15"/>
        <v>М</v>
      </c>
      <c r="L386" s="100" t="str">
        <f t="shared" si="14"/>
        <v>Д</v>
      </c>
    </row>
    <row r="387" spans="1:12" ht="30" customHeight="1">
      <c r="A387" s="66" t="s">
        <v>1194</v>
      </c>
      <c r="B387" s="95" t="s">
        <v>1190</v>
      </c>
      <c r="C387" s="96" t="s">
        <v>425</v>
      </c>
      <c r="D387" s="96" t="s">
        <v>426</v>
      </c>
      <c r="E387" s="95" t="s">
        <v>490</v>
      </c>
      <c r="F387" s="97" t="s">
        <v>491</v>
      </c>
      <c r="G387" s="98" t="s">
        <v>1165</v>
      </c>
      <c r="H387" s="98" t="s">
        <v>1193</v>
      </c>
      <c r="I387" s="99" t="s">
        <v>1195</v>
      </c>
      <c r="J387" s="99" t="s">
        <v>1158</v>
      </c>
      <c r="K387" s="100" t="str">
        <f t="shared" si="15"/>
        <v>М</v>
      </c>
      <c r="L387" s="100" t="str">
        <f t="shared" ref="L387:L450" si="16">IF(C387="очная","Д",IF(C387="Очно-заочная","В",IF(C387="Заочная","З","-")))</f>
        <v>Д</v>
      </c>
    </row>
    <row r="388" spans="1:12" ht="30" customHeight="1">
      <c r="A388" s="66" t="s">
        <v>1196</v>
      </c>
      <c r="B388" s="95" t="s">
        <v>1190</v>
      </c>
      <c r="C388" s="96" t="s">
        <v>425</v>
      </c>
      <c r="D388" s="96" t="s">
        <v>426</v>
      </c>
      <c r="E388" s="95" t="s">
        <v>490</v>
      </c>
      <c r="F388" s="97" t="s">
        <v>491</v>
      </c>
      <c r="G388" s="98" t="s">
        <v>1165</v>
      </c>
      <c r="H388" s="98" t="s">
        <v>1193</v>
      </c>
      <c r="I388" s="99" t="s">
        <v>958</v>
      </c>
      <c r="J388" s="99" t="s">
        <v>1158</v>
      </c>
      <c r="K388" s="100" t="str">
        <f t="shared" si="15"/>
        <v>М</v>
      </c>
      <c r="L388" s="100" t="str">
        <f t="shared" si="16"/>
        <v>Д</v>
      </c>
    </row>
    <row r="389" spans="1:12" customFormat="1" ht="30" customHeight="1">
      <c r="A389" s="66" t="s">
        <v>1197</v>
      </c>
      <c r="B389" s="95" t="s">
        <v>1190</v>
      </c>
      <c r="C389" s="96" t="s">
        <v>425</v>
      </c>
      <c r="D389" s="96" t="s">
        <v>426</v>
      </c>
      <c r="E389" s="95" t="s">
        <v>490</v>
      </c>
      <c r="F389" s="97" t="s">
        <v>491</v>
      </c>
      <c r="G389" s="98" t="s">
        <v>1165</v>
      </c>
      <c r="H389" s="98" t="s">
        <v>1198</v>
      </c>
      <c r="I389" s="99" t="s">
        <v>1199</v>
      </c>
      <c r="J389" s="99" t="s">
        <v>1158</v>
      </c>
      <c r="K389" s="100" t="str">
        <f t="shared" si="15"/>
        <v>М</v>
      </c>
      <c r="L389" s="100" t="str">
        <f t="shared" si="16"/>
        <v>Д</v>
      </c>
    </row>
    <row r="390" spans="1:12" customFormat="1" ht="30" customHeight="1">
      <c r="A390" s="66" t="s">
        <v>1200</v>
      </c>
      <c r="B390" s="95" t="s">
        <v>1190</v>
      </c>
      <c r="C390" s="96" t="s">
        <v>425</v>
      </c>
      <c r="D390" s="96" t="s">
        <v>426</v>
      </c>
      <c r="E390" s="92" t="s">
        <v>490</v>
      </c>
      <c r="F390" s="97" t="s">
        <v>491</v>
      </c>
      <c r="G390" s="98" t="s">
        <v>1165</v>
      </c>
      <c r="H390" s="98" t="s">
        <v>1198</v>
      </c>
      <c r="I390" s="99" t="s">
        <v>1201</v>
      </c>
      <c r="J390" s="99" t="s">
        <v>1158</v>
      </c>
      <c r="K390" s="100" t="str">
        <f t="shared" si="15"/>
        <v>М</v>
      </c>
      <c r="L390" s="100" t="str">
        <f t="shared" si="16"/>
        <v>Д</v>
      </c>
    </row>
    <row r="391" spans="1:12" customFormat="1" ht="30" customHeight="1">
      <c r="A391" s="66" t="s">
        <v>1202</v>
      </c>
      <c r="B391" s="95" t="s">
        <v>1190</v>
      </c>
      <c r="C391" s="96" t="s">
        <v>425</v>
      </c>
      <c r="D391" s="96" t="s">
        <v>426</v>
      </c>
      <c r="E391" s="95" t="s">
        <v>490</v>
      </c>
      <c r="F391" s="97" t="s">
        <v>491</v>
      </c>
      <c r="G391" s="98" t="s">
        <v>1165</v>
      </c>
      <c r="H391" s="98" t="s">
        <v>1203</v>
      </c>
      <c r="I391" s="99"/>
      <c r="J391" s="99" t="s">
        <v>1158</v>
      </c>
      <c r="K391" s="100" t="str">
        <f t="shared" si="15"/>
        <v>М</v>
      </c>
      <c r="L391" s="100" t="str">
        <f t="shared" si="16"/>
        <v>Д</v>
      </c>
    </row>
    <row r="392" spans="1:12" customFormat="1" ht="30" customHeight="1">
      <c r="A392" s="66" t="s">
        <v>1204</v>
      </c>
      <c r="B392" s="95" t="s">
        <v>1055</v>
      </c>
      <c r="C392" s="96" t="s">
        <v>425</v>
      </c>
      <c r="D392" s="96" t="s">
        <v>426</v>
      </c>
      <c r="E392" s="95" t="s">
        <v>427</v>
      </c>
      <c r="F392" s="97" t="s">
        <v>583</v>
      </c>
      <c r="G392" s="98" t="s">
        <v>891</v>
      </c>
      <c r="H392" s="98" t="s">
        <v>1205</v>
      </c>
      <c r="I392" s="99"/>
      <c r="J392" s="99" t="s">
        <v>1206</v>
      </c>
      <c r="K392" s="100" t="str">
        <f t="shared" si="15"/>
        <v>А</v>
      </c>
      <c r="L392" s="100" t="str">
        <f t="shared" si="16"/>
        <v>Д</v>
      </c>
    </row>
    <row r="393" spans="1:12" customFormat="1" ht="30" customHeight="1">
      <c r="A393" s="66" t="s">
        <v>1207</v>
      </c>
      <c r="B393" s="95" t="s">
        <v>1208</v>
      </c>
      <c r="C393" s="96" t="s">
        <v>425</v>
      </c>
      <c r="D393" s="96" t="s">
        <v>426</v>
      </c>
      <c r="E393" s="95" t="s">
        <v>427</v>
      </c>
      <c r="F393" s="97" t="s">
        <v>428</v>
      </c>
      <c r="G393" s="98" t="s">
        <v>1209</v>
      </c>
      <c r="H393" s="98" t="s">
        <v>1210</v>
      </c>
      <c r="I393" s="99" t="s">
        <v>1211</v>
      </c>
      <c r="J393" s="99" t="s">
        <v>1212</v>
      </c>
      <c r="K393" s="100" t="str">
        <f t="shared" si="15"/>
        <v>Б</v>
      </c>
      <c r="L393" s="100" t="str">
        <f t="shared" si="16"/>
        <v>Д</v>
      </c>
    </row>
    <row r="394" spans="1:12" customFormat="1" ht="30" customHeight="1">
      <c r="A394" s="66" t="s">
        <v>1213</v>
      </c>
      <c r="B394" s="95" t="s">
        <v>1208</v>
      </c>
      <c r="C394" s="96" t="s">
        <v>425</v>
      </c>
      <c r="D394" s="96" t="s">
        <v>426</v>
      </c>
      <c r="E394" s="95" t="s">
        <v>427</v>
      </c>
      <c r="F394" s="97" t="s">
        <v>428</v>
      </c>
      <c r="G394" s="98" t="s">
        <v>1209</v>
      </c>
      <c r="H394" s="98" t="s">
        <v>1214</v>
      </c>
      <c r="I394" s="99"/>
      <c r="J394" s="99" t="s">
        <v>1212</v>
      </c>
      <c r="K394" s="100" t="str">
        <f t="shared" si="15"/>
        <v>Б</v>
      </c>
      <c r="L394" s="100" t="str">
        <f t="shared" si="16"/>
        <v>Д</v>
      </c>
    </row>
    <row r="395" spans="1:12" customFormat="1" ht="30" customHeight="1">
      <c r="A395" s="66" t="s">
        <v>1215</v>
      </c>
      <c r="B395" s="95" t="s">
        <v>1208</v>
      </c>
      <c r="C395" s="96" t="s">
        <v>425</v>
      </c>
      <c r="D395" s="96" t="s">
        <v>426</v>
      </c>
      <c r="E395" s="95" t="s">
        <v>427</v>
      </c>
      <c r="F395" s="97" t="s">
        <v>428</v>
      </c>
      <c r="G395" s="98" t="s">
        <v>1209</v>
      </c>
      <c r="H395" s="98" t="s">
        <v>1216</v>
      </c>
      <c r="I395" s="99"/>
      <c r="J395" s="99" t="s">
        <v>1212</v>
      </c>
      <c r="K395" s="100" t="str">
        <f t="shared" si="15"/>
        <v>Б</v>
      </c>
      <c r="L395" s="100" t="str">
        <f t="shared" si="16"/>
        <v>Д</v>
      </c>
    </row>
    <row r="396" spans="1:12" customFormat="1" ht="30" customHeight="1">
      <c r="A396" s="66" t="s">
        <v>1217</v>
      </c>
      <c r="B396" s="95" t="s">
        <v>1218</v>
      </c>
      <c r="C396" s="96" t="s">
        <v>425</v>
      </c>
      <c r="D396" s="96" t="s">
        <v>426</v>
      </c>
      <c r="E396" s="95" t="s">
        <v>427</v>
      </c>
      <c r="F396" s="97" t="s">
        <v>428</v>
      </c>
      <c r="G396" s="98" t="s">
        <v>971</v>
      </c>
      <c r="H396" s="98" t="s">
        <v>1219</v>
      </c>
      <c r="I396" s="99"/>
      <c r="J396" s="99" t="s">
        <v>1212</v>
      </c>
      <c r="K396" s="100" t="str">
        <f t="shared" si="15"/>
        <v>Б</v>
      </c>
      <c r="L396" s="100" t="str">
        <f t="shared" si="16"/>
        <v>Д</v>
      </c>
    </row>
    <row r="397" spans="1:12" customFormat="1" ht="30" customHeight="1">
      <c r="A397" s="66" t="s">
        <v>1220</v>
      </c>
      <c r="B397" s="95" t="s">
        <v>1221</v>
      </c>
      <c r="C397" s="96" t="s">
        <v>425</v>
      </c>
      <c r="D397" s="96" t="s">
        <v>426</v>
      </c>
      <c r="E397" s="95" t="s">
        <v>427</v>
      </c>
      <c r="F397" s="97" t="s">
        <v>428</v>
      </c>
      <c r="G397" s="98" t="s">
        <v>1222</v>
      </c>
      <c r="H397" s="98" t="s">
        <v>1223</v>
      </c>
      <c r="I397" s="99"/>
      <c r="J397" s="99" t="s">
        <v>1212</v>
      </c>
      <c r="K397" s="100" t="str">
        <f t="shared" si="15"/>
        <v>Б</v>
      </c>
      <c r="L397" s="100" t="str">
        <f t="shared" si="16"/>
        <v>Д</v>
      </c>
    </row>
    <row r="398" spans="1:12" customFormat="1" ht="30" customHeight="1">
      <c r="A398" s="66" t="s">
        <v>1224</v>
      </c>
      <c r="B398" s="95" t="s">
        <v>1221</v>
      </c>
      <c r="C398" s="96" t="s">
        <v>425</v>
      </c>
      <c r="D398" s="96" t="s">
        <v>426</v>
      </c>
      <c r="E398" s="95" t="s">
        <v>427</v>
      </c>
      <c r="F398" s="97" t="s">
        <v>428</v>
      </c>
      <c r="G398" s="98" t="s">
        <v>1222</v>
      </c>
      <c r="H398" s="98" t="s">
        <v>1225</v>
      </c>
      <c r="I398" s="99"/>
      <c r="J398" s="99" t="s">
        <v>1212</v>
      </c>
      <c r="K398" s="100" t="str">
        <f t="shared" si="15"/>
        <v>Б</v>
      </c>
      <c r="L398" s="100" t="str">
        <f t="shared" si="16"/>
        <v>Д</v>
      </c>
    </row>
    <row r="399" spans="1:12" customFormat="1" ht="30" customHeight="1">
      <c r="A399" s="66" t="s">
        <v>1226</v>
      </c>
      <c r="B399" s="95" t="s">
        <v>1221</v>
      </c>
      <c r="C399" s="96" t="s">
        <v>425</v>
      </c>
      <c r="D399" s="96" t="s">
        <v>426</v>
      </c>
      <c r="E399" s="95" t="s">
        <v>427</v>
      </c>
      <c r="F399" s="97" t="s">
        <v>428</v>
      </c>
      <c r="G399" s="98" t="s">
        <v>1222</v>
      </c>
      <c r="H399" s="98" t="s">
        <v>1227</v>
      </c>
      <c r="I399" s="99" t="s">
        <v>1211</v>
      </c>
      <c r="J399" s="99" t="s">
        <v>1212</v>
      </c>
      <c r="K399" s="100" t="str">
        <f t="shared" si="15"/>
        <v>Б</v>
      </c>
      <c r="L399" s="100" t="str">
        <f t="shared" si="16"/>
        <v>Д</v>
      </c>
    </row>
    <row r="400" spans="1:12" customFormat="1" ht="30" customHeight="1">
      <c r="A400" s="66" t="s">
        <v>1228</v>
      </c>
      <c r="B400" s="95" t="s">
        <v>1221</v>
      </c>
      <c r="C400" s="96" t="s">
        <v>425</v>
      </c>
      <c r="D400" s="96" t="s">
        <v>426</v>
      </c>
      <c r="E400" s="95" t="s">
        <v>427</v>
      </c>
      <c r="F400" s="97" t="s">
        <v>428</v>
      </c>
      <c r="G400" s="98" t="s">
        <v>1222</v>
      </c>
      <c r="H400" s="98" t="s">
        <v>1229</v>
      </c>
      <c r="I400" s="99" t="s">
        <v>1211</v>
      </c>
      <c r="J400" s="99" t="s">
        <v>1212</v>
      </c>
      <c r="K400" s="100" t="str">
        <f t="shared" si="15"/>
        <v>Б</v>
      </c>
      <c r="L400" s="100" t="str">
        <f t="shared" si="16"/>
        <v>Д</v>
      </c>
    </row>
    <row r="401" spans="1:12" customFormat="1" ht="30" customHeight="1">
      <c r="A401" s="66" t="s">
        <v>1230</v>
      </c>
      <c r="B401" s="95" t="s">
        <v>1221</v>
      </c>
      <c r="C401" s="96" t="s">
        <v>445</v>
      </c>
      <c r="D401" s="96" t="s">
        <v>426</v>
      </c>
      <c r="E401" s="95" t="s">
        <v>450</v>
      </c>
      <c r="F401" s="97" t="s">
        <v>428</v>
      </c>
      <c r="G401" s="98" t="s">
        <v>1222</v>
      </c>
      <c r="H401" s="98" t="s">
        <v>1223</v>
      </c>
      <c r="I401" s="99"/>
      <c r="J401" s="99" t="s">
        <v>1212</v>
      </c>
      <c r="K401" s="100" t="str">
        <f t="shared" si="15"/>
        <v>Б</v>
      </c>
      <c r="L401" s="100" t="str">
        <f t="shared" si="16"/>
        <v>В</v>
      </c>
    </row>
    <row r="402" spans="1:12" customFormat="1" ht="30" customHeight="1">
      <c r="A402" s="66" t="s">
        <v>1231</v>
      </c>
      <c r="B402" s="95" t="s">
        <v>1221</v>
      </c>
      <c r="C402" s="96" t="s">
        <v>445</v>
      </c>
      <c r="D402" s="96" t="s">
        <v>426</v>
      </c>
      <c r="E402" s="95" t="s">
        <v>450</v>
      </c>
      <c r="F402" s="97" t="s">
        <v>428</v>
      </c>
      <c r="G402" s="98" t="s">
        <v>1222</v>
      </c>
      <c r="H402" s="98" t="s">
        <v>1225</v>
      </c>
      <c r="I402" s="99"/>
      <c r="J402" s="99" t="s">
        <v>1212</v>
      </c>
      <c r="K402" s="100" t="str">
        <f t="shared" si="15"/>
        <v>Б</v>
      </c>
      <c r="L402" s="100" t="str">
        <f t="shared" si="16"/>
        <v>В</v>
      </c>
    </row>
    <row r="403" spans="1:12" customFormat="1" ht="30" customHeight="1">
      <c r="A403" s="66" t="s">
        <v>1232</v>
      </c>
      <c r="B403" s="95" t="s">
        <v>1233</v>
      </c>
      <c r="C403" s="96" t="s">
        <v>425</v>
      </c>
      <c r="D403" s="96" t="s">
        <v>426</v>
      </c>
      <c r="E403" s="95" t="s">
        <v>490</v>
      </c>
      <c r="F403" s="97" t="s">
        <v>491</v>
      </c>
      <c r="G403" s="98" t="s">
        <v>1209</v>
      </c>
      <c r="H403" s="98" t="s">
        <v>1216</v>
      </c>
      <c r="I403" s="99"/>
      <c r="J403" s="99" t="s">
        <v>1212</v>
      </c>
      <c r="K403" s="100" t="str">
        <f t="shared" si="15"/>
        <v>М</v>
      </c>
      <c r="L403" s="100" t="str">
        <f t="shared" si="16"/>
        <v>Д</v>
      </c>
    </row>
    <row r="404" spans="1:12" customFormat="1" ht="30" customHeight="1">
      <c r="A404" s="66" t="s">
        <v>1234</v>
      </c>
      <c r="B404" s="95" t="s">
        <v>1233</v>
      </c>
      <c r="C404" s="96" t="s">
        <v>425</v>
      </c>
      <c r="D404" s="96" t="s">
        <v>426</v>
      </c>
      <c r="E404" s="95" t="s">
        <v>490</v>
      </c>
      <c r="F404" s="97" t="s">
        <v>491</v>
      </c>
      <c r="G404" s="98" t="s">
        <v>1209</v>
      </c>
      <c r="H404" s="98" t="s">
        <v>1235</v>
      </c>
      <c r="I404" s="99"/>
      <c r="J404" s="99" t="s">
        <v>1212</v>
      </c>
      <c r="K404" s="100" t="str">
        <f t="shared" si="15"/>
        <v>М</v>
      </c>
      <c r="L404" s="100" t="str">
        <f t="shared" si="16"/>
        <v>Д</v>
      </c>
    </row>
    <row r="405" spans="1:12" customFormat="1" ht="30" customHeight="1">
      <c r="A405" s="66" t="s">
        <v>1236</v>
      </c>
      <c r="B405" s="95" t="s">
        <v>1233</v>
      </c>
      <c r="C405" s="96" t="s">
        <v>425</v>
      </c>
      <c r="D405" s="96" t="s">
        <v>426</v>
      </c>
      <c r="E405" s="95" t="s">
        <v>490</v>
      </c>
      <c r="F405" s="97" t="s">
        <v>491</v>
      </c>
      <c r="G405" s="98" t="s">
        <v>1209</v>
      </c>
      <c r="H405" s="98" t="s">
        <v>1237</v>
      </c>
      <c r="I405" s="99"/>
      <c r="J405" s="99" t="s">
        <v>1212</v>
      </c>
      <c r="K405" s="100" t="str">
        <f t="shared" si="15"/>
        <v>М</v>
      </c>
      <c r="L405" s="100" t="str">
        <f t="shared" si="16"/>
        <v>Д</v>
      </c>
    </row>
    <row r="406" spans="1:12" customFormat="1" ht="30" customHeight="1">
      <c r="A406" s="66" t="s">
        <v>1238</v>
      </c>
      <c r="B406" s="95" t="s">
        <v>970</v>
      </c>
      <c r="C406" s="96" t="s">
        <v>425</v>
      </c>
      <c r="D406" s="96" t="s">
        <v>426</v>
      </c>
      <c r="E406" s="95" t="s">
        <v>490</v>
      </c>
      <c r="F406" s="97" t="s">
        <v>491</v>
      </c>
      <c r="G406" s="98" t="s">
        <v>971</v>
      </c>
      <c r="H406" s="98" t="s">
        <v>1239</v>
      </c>
      <c r="I406" s="99"/>
      <c r="J406" s="99" t="s">
        <v>1212</v>
      </c>
      <c r="K406" s="100" t="str">
        <f t="shared" si="15"/>
        <v>М</v>
      </c>
      <c r="L406" s="100" t="str">
        <f t="shared" si="16"/>
        <v>Д</v>
      </c>
    </row>
    <row r="407" spans="1:12" customFormat="1" ht="30" customHeight="1">
      <c r="A407" s="66" t="s">
        <v>1240</v>
      </c>
      <c r="B407" s="95" t="s">
        <v>1241</v>
      </c>
      <c r="C407" s="96" t="s">
        <v>425</v>
      </c>
      <c r="D407" s="96" t="s">
        <v>426</v>
      </c>
      <c r="E407" s="95" t="s">
        <v>490</v>
      </c>
      <c r="F407" s="97" t="s">
        <v>491</v>
      </c>
      <c r="G407" s="98" t="s">
        <v>1222</v>
      </c>
      <c r="H407" s="98" t="s">
        <v>1242</v>
      </c>
      <c r="I407" s="99"/>
      <c r="J407" s="99" t="s">
        <v>1212</v>
      </c>
      <c r="K407" s="100" t="str">
        <f t="shared" si="15"/>
        <v>М</v>
      </c>
      <c r="L407" s="100" t="str">
        <f t="shared" si="16"/>
        <v>Д</v>
      </c>
    </row>
    <row r="408" spans="1:12" customFormat="1" ht="30" customHeight="1">
      <c r="A408" s="66" t="s">
        <v>1243</v>
      </c>
      <c r="B408" s="95" t="s">
        <v>1241</v>
      </c>
      <c r="C408" s="96" t="s">
        <v>425</v>
      </c>
      <c r="D408" s="96" t="s">
        <v>426</v>
      </c>
      <c r="E408" s="95" t="s">
        <v>490</v>
      </c>
      <c r="F408" s="97" t="s">
        <v>491</v>
      </c>
      <c r="G408" s="98" t="s">
        <v>1222</v>
      </c>
      <c r="H408" s="98" t="s">
        <v>1244</v>
      </c>
      <c r="I408" s="99"/>
      <c r="J408" s="99" t="s">
        <v>1212</v>
      </c>
      <c r="K408" s="100" t="str">
        <f t="shared" si="15"/>
        <v>М</v>
      </c>
      <c r="L408" s="100" t="str">
        <f t="shared" si="16"/>
        <v>Д</v>
      </c>
    </row>
    <row r="409" spans="1:12" customFormat="1" ht="30" customHeight="1">
      <c r="A409" s="66" t="s">
        <v>1245</v>
      </c>
      <c r="B409" s="95" t="s">
        <v>1241</v>
      </c>
      <c r="C409" s="96" t="s">
        <v>425</v>
      </c>
      <c r="D409" s="96" t="s">
        <v>426</v>
      </c>
      <c r="E409" s="95" t="s">
        <v>490</v>
      </c>
      <c r="F409" s="97" t="s">
        <v>491</v>
      </c>
      <c r="G409" s="98" t="s">
        <v>1222</v>
      </c>
      <c r="H409" s="98" t="s">
        <v>1246</v>
      </c>
      <c r="I409" s="99" t="s">
        <v>1247</v>
      </c>
      <c r="J409" s="99" t="s">
        <v>1212</v>
      </c>
      <c r="K409" s="100" t="str">
        <f t="shared" si="15"/>
        <v>М</v>
      </c>
      <c r="L409" s="100" t="str">
        <f t="shared" si="16"/>
        <v>Д</v>
      </c>
    </row>
    <row r="410" spans="1:12" ht="30" customHeight="1">
      <c r="A410" s="66" t="s">
        <v>1248</v>
      </c>
      <c r="B410" s="95" t="s">
        <v>1241</v>
      </c>
      <c r="C410" s="96" t="s">
        <v>425</v>
      </c>
      <c r="D410" s="96" t="s">
        <v>426</v>
      </c>
      <c r="E410" s="95" t="s">
        <v>490</v>
      </c>
      <c r="F410" s="97" t="s">
        <v>491</v>
      </c>
      <c r="G410" s="98" t="s">
        <v>1222</v>
      </c>
      <c r="H410" s="98" t="s">
        <v>1249</v>
      </c>
      <c r="I410" s="99" t="s">
        <v>1211</v>
      </c>
      <c r="J410" s="99" t="s">
        <v>1212</v>
      </c>
      <c r="K410" s="100" t="str">
        <f t="shared" si="15"/>
        <v>М</v>
      </c>
      <c r="L410" s="100" t="str">
        <f t="shared" si="16"/>
        <v>Д</v>
      </c>
    </row>
    <row r="411" spans="1:12" ht="30" customHeight="1">
      <c r="A411" s="66" t="s">
        <v>1250</v>
      </c>
      <c r="B411" s="95" t="s">
        <v>1241</v>
      </c>
      <c r="C411" s="96" t="s">
        <v>425</v>
      </c>
      <c r="D411" s="96" t="s">
        <v>426</v>
      </c>
      <c r="E411" s="95" t="s">
        <v>490</v>
      </c>
      <c r="F411" s="97" t="s">
        <v>491</v>
      </c>
      <c r="G411" s="98" t="s">
        <v>1222</v>
      </c>
      <c r="H411" s="98" t="s">
        <v>1251</v>
      </c>
      <c r="I411" s="99" t="s">
        <v>958</v>
      </c>
      <c r="J411" s="99" t="s">
        <v>1212</v>
      </c>
      <c r="K411" s="100" t="str">
        <f t="shared" ref="K411:K474" si="17">LEFT(F411, 1)</f>
        <v>М</v>
      </c>
      <c r="L411" s="100" t="str">
        <f t="shared" si="16"/>
        <v>Д</v>
      </c>
    </row>
    <row r="412" spans="1:12" customFormat="1" ht="30" customHeight="1">
      <c r="A412" s="66" t="s">
        <v>1252</v>
      </c>
      <c r="B412" s="95" t="s">
        <v>1241</v>
      </c>
      <c r="C412" s="96" t="s">
        <v>425</v>
      </c>
      <c r="D412" s="96" t="s">
        <v>426</v>
      </c>
      <c r="E412" s="95" t="s">
        <v>490</v>
      </c>
      <c r="F412" s="97" t="s">
        <v>491</v>
      </c>
      <c r="G412" s="98" t="s">
        <v>1222</v>
      </c>
      <c r="H412" s="98" t="s">
        <v>1244</v>
      </c>
      <c r="I412" s="99" t="s">
        <v>1253</v>
      </c>
      <c r="J412" s="99" t="s">
        <v>1212</v>
      </c>
      <c r="K412" s="100" t="str">
        <f t="shared" si="17"/>
        <v>М</v>
      </c>
      <c r="L412" s="100" t="str">
        <f t="shared" si="16"/>
        <v>Д</v>
      </c>
    </row>
    <row r="413" spans="1:12" ht="30" customHeight="1">
      <c r="A413" s="66" t="s">
        <v>1254</v>
      </c>
      <c r="B413" s="95" t="s">
        <v>1241</v>
      </c>
      <c r="C413" s="96" t="s">
        <v>445</v>
      </c>
      <c r="D413" s="96" t="s">
        <v>426</v>
      </c>
      <c r="E413" s="95" t="s">
        <v>501</v>
      </c>
      <c r="F413" s="97" t="s">
        <v>491</v>
      </c>
      <c r="G413" s="98" t="s">
        <v>1222</v>
      </c>
      <c r="H413" s="98" t="s">
        <v>1242</v>
      </c>
      <c r="I413" s="99"/>
      <c r="J413" s="99" t="s">
        <v>1212</v>
      </c>
      <c r="K413" s="100" t="str">
        <f t="shared" si="17"/>
        <v>М</v>
      </c>
      <c r="L413" s="100" t="str">
        <f t="shared" si="16"/>
        <v>В</v>
      </c>
    </row>
    <row r="414" spans="1:12" ht="30" customHeight="1">
      <c r="A414" s="66" t="s">
        <v>1255</v>
      </c>
      <c r="B414" s="95" t="s">
        <v>1241</v>
      </c>
      <c r="C414" s="96" t="s">
        <v>445</v>
      </c>
      <c r="D414" s="96" t="s">
        <v>426</v>
      </c>
      <c r="E414" s="95" t="s">
        <v>501</v>
      </c>
      <c r="F414" s="97" t="s">
        <v>491</v>
      </c>
      <c r="G414" s="98" t="s">
        <v>1222</v>
      </c>
      <c r="H414" s="98" t="s">
        <v>1246</v>
      </c>
      <c r="I414" s="99" t="s">
        <v>1247</v>
      </c>
      <c r="J414" s="99" t="s">
        <v>1212</v>
      </c>
      <c r="K414" s="100" t="str">
        <f t="shared" si="17"/>
        <v>М</v>
      </c>
      <c r="L414" s="100" t="str">
        <f t="shared" si="16"/>
        <v>В</v>
      </c>
    </row>
    <row r="415" spans="1:12" ht="30" customHeight="1">
      <c r="A415" s="66" t="s">
        <v>1256</v>
      </c>
      <c r="B415" s="95" t="s">
        <v>1257</v>
      </c>
      <c r="C415" s="96" t="s">
        <v>425</v>
      </c>
      <c r="D415" s="96" t="s">
        <v>426</v>
      </c>
      <c r="E415" s="95" t="s">
        <v>582</v>
      </c>
      <c r="F415" s="97" t="s">
        <v>583</v>
      </c>
      <c r="G415" s="98" t="s">
        <v>1258</v>
      </c>
      <c r="H415" s="98" t="s">
        <v>1259</v>
      </c>
      <c r="I415" s="99"/>
      <c r="J415" s="99" t="s">
        <v>1212</v>
      </c>
      <c r="K415" s="100" t="str">
        <f t="shared" si="17"/>
        <v>А</v>
      </c>
      <c r="L415" s="100" t="str">
        <f t="shared" si="16"/>
        <v>Д</v>
      </c>
    </row>
    <row r="416" spans="1:12" ht="30" customHeight="1">
      <c r="A416" s="66" t="s">
        <v>1260</v>
      </c>
      <c r="B416" s="95" t="s">
        <v>1257</v>
      </c>
      <c r="C416" s="96" t="s">
        <v>448</v>
      </c>
      <c r="D416" s="96" t="s">
        <v>426</v>
      </c>
      <c r="E416" s="95" t="s">
        <v>427</v>
      </c>
      <c r="F416" s="97" t="s">
        <v>583</v>
      </c>
      <c r="G416" s="98" t="s">
        <v>1258</v>
      </c>
      <c r="H416" s="98" t="s">
        <v>1259</v>
      </c>
      <c r="I416" s="99"/>
      <c r="J416" s="99" t="s">
        <v>1212</v>
      </c>
      <c r="K416" s="100" t="str">
        <f t="shared" si="17"/>
        <v>А</v>
      </c>
      <c r="L416" s="100" t="str">
        <f t="shared" si="16"/>
        <v>З</v>
      </c>
    </row>
    <row r="417" spans="1:12" ht="30" customHeight="1">
      <c r="A417" s="66" t="s">
        <v>1261</v>
      </c>
      <c r="B417" s="95" t="s">
        <v>1262</v>
      </c>
      <c r="C417" s="96" t="s">
        <v>425</v>
      </c>
      <c r="D417" s="96" t="s">
        <v>426</v>
      </c>
      <c r="E417" s="95" t="s">
        <v>582</v>
      </c>
      <c r="F417" s="97" t="s">
        <v>583</v>
      </c>
      <c r="G417" s="98" t="s">
        <v>1263</v>
      </c>
      <c r="H417" s="98" t="s">
        <v>1264</v>
      </c>
      <c r="I417" s="99"/>
      <c r="J417" s="99" t="s">
        <v>1212</v>
      </c>
      <c r="K417" s="100" t="str">
        <f t="shared" si="17"/>
        <v>А</v>
      </c>
      <c r="L417" s="100" t="str">
        <f t="shared" si="16"/>
        <v>Д</v>
      </c>
    </row>
    <row r="418" spans="1:12" customFormat="1" ht="30" customHeight="1">
      <c r="A418" s="66" t="s">
        <v>1265</v>
      </c>
      <c r="B418" s="95" t="s">
        <v>1262</v>
      </c>
      <c r="C418" s="96" t="s">
        <v>425</v>
      </c>
      <c r="D418" s="96" t="s">
        <v>426</v>
      </c>
      <c r="E418" s="95" t="s">
        <v>582</v>
      </c>
      <c r="F418" s="97" t="s">
        <v>583</v>
      </c>
      <c r="G418" s="98" t="s">
        <v>1263</v>
      </c>
      <c r="H418" s="98" t="s">
        <v>1266</v>
      </c>
      <c r="I418" s="99"/>
      <c r="J418" s="99" t="s">
        <v>1212</v>
      </c>
      <c r="K418" s="100" t="str">
        <f t="shared" si="17"/>
        <v>А</v>
      </c>
      <c r="L418" s="100" t="str">
        <f t="shared" si="16"/>
        <v>Д</v>
      </c>
    </row>
    <row r="419" spans="1:12" ht="30" customHeight="1">
      <c r="A419" s="66" t="s">
        <v>1267</v>
      </c>
      <c r="B419" s="95" t="s">
        <v>1262</v>
      </c>
      <c r="C419" s="96" t="s">
        <v>448</v>
      </c>
      <c r="D419" s="96" t="s">
        <v>426</v>
      </c>
      <c r="E419" s="95" t="s">
        <v>427</v>
      </c>
      <c r="F419" s="97" t="s">
        <v>583</v>
      </c>
      <c r="G419" s="98" t="s">
        <v>1263</v>
      </c>
      <c r="H419" s="98" t="s">
        <v>1264</v>
      </c>
      <c r="I419" s="99"/>
      <c r="J419" s="99" t="s">
        <v>1212</v>
      </c>
      <c r="K419" s="100" t="str">
        <f t="shared" si="17"/>
        <v>А</v>
      </c>
      <c r="L419" s="100" t="str">
        <f t="shared" si="16"/>
        <v>З</v>
      </c>
    </row>
    <row r="420" spans="1:12" ht="30" customHeight="1">
      <c r="A420" s="66" t="s">
        <v>1268</v>
      </c>
      <c r="B420" s="95" t="s">
        <v>1262</v>
      </c>
      <c r="C420" s="96" t="s">
        <v>448</v>
      </c>
      <c r="D420" s="96" t="s">
        <v>426</v>
      </c>
      <c r="E420" s="95" t="s">
        <v>427</v>
      </c>
      <c r="F420" s="97" t="s">
        <v>583</v>
      </c>
      <c r="G420" s="98" t="s">
        <v>1263</v>
      </c>
      <c r="H420" s="98" t="s">
        <v>1266</v>
      </c>
      <c r="I420" s="99"/>
      <c r="J420" s="99" t="s">
        <v>1212</v>
      </c>
      <c r="K420" s="100" t="str">
        <f t="shared" si="17"/>
        <v>А</v>
      </c>
      <c r="L420" s="100" t="str">
        <f t="shared" si="16"/>
        <v>З</v>
      </c>
    </row>
    <row r="421" spans="1:12" ht="30" customHeight="1">
      <c r="A421" s="66" t="s">
        <v>1269</v>
      </c>
      <c r="B421" s="95" t="s">
        <v>1270</v>
      </c>
      <c r="C421" s="96" t="s">
        <v>425</v>
      </c>
      <c r="D421" s="96" t="s">
        <v>426</v>
      </c>
      <c r="E421" s="95" t="s">
        <v>582</v>
      </c>
      <c r="F421" s="97" t="s">
        <v>583</v>
      </c>
      <c r="G421" s="98" t="s">
        <v>1271</v>
      </c>
      <c r="H421" s="98" t="s">
        <v>1272</v>
      </c>
      <c r="I421" s="99"/>
      <c r="J421" s="99" t="s">
        <v>1212</v>
      </c>
      <c r="K421" s="100" t="str">
        <f t="shared" si="17"/>
        <v>А</v>
      </c>
      <c r="L421" s="100" t="str">
        <f t="shared" si="16"/>
        <v>Д</v>
      </c>
    </row>
    <row r="422" spans="1:12" customFormat="1" ht="30" customHeight="1">
      <c r="A422" s="66" t="s">
        <v>1273</v>
      </c>
      <c r="B422" s="95" t="s">
        <v>1270</v>
      </c>
      <c r="C422" s="96" t="s">
        <v>425</v>
      </c>
      <c r="D422" s="96" t="s">
        <v>426</v>
      </c>
      <c r="E422" s="95" t="s">
        <v>582</v>
      </c>
      <c r="F422" s="97" t="s">
        <v>583</v>
      </c>
      <c r="G422" s="98" t="s">
        <v>1271</v>
      </c>
      <c r="H422" s="98" t="s">
        <v>1274</v>
      </c>
      <c r="I422" s="99"/>
      <c r="J422" s="99" t="s">
        <v>1212</v>
      </c>
      <c r="K422" s="100" t="str">
        <f t="shared" si="17"/>
        <v>А</v>
      </c>
      <c r="L422" s="100" t="str">
        <f t="shared" si="16"/>
        <v>Д</v>
      </c>
    </row>
    <row r="423" spans="1:12" ht="30" customHeight="1">
      <c r="A423" s="66" t="s">
        <v>1275</v>
      </c>
      <c r="B423" s="95" t="s">
        <v>1270</v>
      </c>
      <c r="C423" s="96" t="s">
        <v>425</v>
      </c>
      <c r="D423" s="96" t="s">
        <v>426</v>
      </c>
      <c r="E423" s="95" t="s">
        <v>582</v>
      </c>
      <c r="F423" s="97" t="s">
        <v>583</v>
      </c>
      <c r="G423" s="98" t="s">
        <v>1271</v>
      </c>
      <c r="H423" s="98" t="s">
        <v>1276</v>
      </c>
      <c r="I423" s="99"/>
      <c r="J423" s="99" t="s">
        <v>1212</v>
      </c>
      <c r="K423" s="100" t="str">
        <f t="shared" si="17"/>
        <v>А</v>
      </c>
      <c r="L423" s="100" t="str">
        <f t="shared" si="16"/>
        <v>Д</v>
      </c>
    </row>
    <row r="424" spans="1:12" ht="30" customHeight="1">
      <c r="A424" s="66" t="s">
        <v>1277</v>
      </c>
      <c r="B424" s="95" t="s">
        <v>1270</v>
      </c>
      <c r="C424" s="96" t="s">
        <v>448</v>
      </c>
      <c r="D424" s="96" t="s">
        <v>426</v>
      </c>
      <c r="E424" s="95" t="s">
        <v>427</v>
      </c>
      <c r="F424" s="97" t="s">
        <v>583</v>
      </c>
      <c r="G424" s="98" t="s">
        <v>1271</v>
      </c>
      <c r="H424" s="98" t="s">
        <v>1272</v>
      </c>
      <c r="I424" s="99"/>
      <c r="J424" s="99" t="s">
        <v>1212</v>
      </c>
      <c r="K424" s="100" t="str">
        <f t="shared" si="17"/>
        <v>А</v>
      </c>
      <c r="L424" s="100" t="str">
        <f t="shared" si="16"/>
        <v>З</v>
      </c>
    </row>
    <row r="425" spans="1:12" ht="30" customHeight="1">
      <c r="A425" s="66" t="s">
        <v>1278</v>
      </c>
      <c r="B425" s="95" t="s">
        <v>1270</v>
      </c>
      <c r="C425" s="96" t="s">
        <v>448</v>
      </c>
      <c r="D425" s="96" t="s">
        <v>426</v>
      </c>
      <c r="E425" s="95" t="s">
        <v>427</v>
      </c>
      <c r="F425" s="97" t="s">
        <v>583</v>
      </c>
      <c r="G425" s="98" t="s">
        <v>1271</v>
      </c>
      <c r="H425" s="98" t="s">
        <v>1274</v>
      </c>
      <c r="I425" s="99"/>
      <c r="J425" s="99" t="s">
        <v>1212</v>
      </c>
      <c r="K425" s="100" t="str">
        <f t="shared" si="17"/>
        <v>А</v>
      </c>
      <c r="L425" s="100" t="str">
        <f t="shared" si="16"/>
        <v>З</v>
      </c>
    </row>
    <row r="426" spans="1:12" ht="30" customHeight="1">
      <c r="A426" s="66" t="s">
        <v>1279</v>
      </c>
      <c r="B426" s="95" t="s">
        <v>1270</v>
      </c>
      <c r="C426" s="96" t="s">
        <v>448</v>
      </c>
      <c r="D426" s="96" t="s">
        <v>426</v>
      </c>
      <c r="E426" s="95" t="s">
        <v>427</v>
      </c>
      <c r="F426" s="97" t="s">
        <v>583</v>
      </c>
      <c r="G426" s="98" t="s">
        <v>1271</v>
      </c>
      <c r="H426" s="98" t="s">
        <v>1276</v>
      </c>
      <c r="I426" s="99"/>
      <c r="J426" s="99" t="s">
        <v>1212</v>
      </c>
      <c r="K426" s="100" t="str">
        <f t="shared" si="17"/>
        <v>А</v>
      </c>
      <c r="L426" s="100" t="str">
        <f t="shared" si="16"/>
        <v>З</v>
      </c>
    </row>
    <row r="427" spans="1:12" ht="30" customHeight="1">
      <c r="A427" s="66" t="s">
        <v>1280</v>
      </c>
      <c r="B427" s="95" t="s">
        <v>1281</v>
      </c>
      <c r="C427" s="96" t="s">
        <v>425</v>
      </c>
      <c r="D427" s="96" t="s">
        <v>426</v>
      </c>
      <c r="E427" s="95" t="s">
        <v>582</v>
      </c>
      <c r="F427" s="97" t="s">
        <v>583</v>
      </c>
      <c r="G427" s="98" t="s">
        <v>1282</v>
      </c>
      <c r="H427" s="98" t="s">
        <v>1283</v>
      </c>
      <c r="I427" s="99"/>
      <c r="J427" s="99" t="s">
        <v>1212</v>
      </c>
      <c r="K427" s="100" t="str">
        <f t="shared" si="17"/>
        <v>А</v>
      </c>
      <c r="L427" s="100" t="str">
        <f t="shared" si="16"/>
        <v>Д</v>
      </c>
    </row>
    <row r="428" spans="1:12" ht="30" customHeight="1">
      <c r="A428" s="66" t="s">
        <v>1284</v>
      </c>
      <c r="B428" s="95" t="s">
        <v>1285</v>
      </c>
      <c r="C428" s="96" t="s">
        <v>425</v>
      </c>
      <c r="D428" s="96" t="s">
        <v>426</v>
      </c>
      <c r="E428" s="95" t="s">
        <v>582</v>
      </c>
      <c r="F428" s="97" t="s">
        <v>583</v>
      </c>
      <c r="G428" s="98" t="s">
        <v>1286</v>
      </c>
      <c r="H428" s="98" t="s">
        <v>1287</v>
      </c>
      <c r="I428" s="99"/>
      <c r="J428" s="99" t="s">
        <v>1212</v>
      </c>
      <c r="K428" s="100" t="str">
        <f t="shared" si="17"/>
        <v>А</v>
      </c>
      <c r="L428" s="100" t="str">
        <f t="shared" si="16"/>
        <v>Д</v>
      </c>
    </row>
    <row r="429" spans="1:12" customFormat="1" ht="30" customHeight="1">
      <c r="A429" s="66" t="s">
        <v>1288</v>
      </c>
      <c r="B429" s="95" t="s">
        <v>1289</v>
      </c>
      <c r="C429" s="96" t="s">
        <v>425</v>
      </c>
      <c r="D429" s="96" t="s">
        <v>426</v>
      </c>
      <c r="E429" s="95" t="s">
        <v>582</v>
      </c>
      <c r="F429" s="97" t="s">
        <v>583</v>
      </c>
      <c r="G429" s="98" t="s">
        <v>1290</v>
      </c>
      <c r="H429" s="98" t="s">
        <v>1291</v>
      </c>
      <c r="I429" s="99"/>
      <c r="J429" s="99" t="s">
        <v>1212</v>
      </c>
      <c r="K429" s="100" t="str">
        <f t="shared" si="17"/>
        <v>А</v>
      </c>
      <c r="L429" s="100" t="str">
        <f t="shared" si="16"/>
        <v>Д</v>
      </c>
    </row>
    <row r="430" spans="1:12" ht="30" customHeight="1">
      <c r="A430" s="66" t="s">
        <v>1292</v>
      </c>
      <c r="B430" s="95" t="s">
        <v>1289</v>
      </c>
      <c r="C430" s="96" t="s">
        <v>425</v>
      </c>
      <c r="D430" s="96" t="s">
        <v>437</v>
      </c>
      <c r="E430" s="95" t="s">
        <v>582</v>
      </c>
      <c r="F430" s="97" t="s">
        <v>583</v>
      </c>
      <c r="G430" s="98" t="s">
        <v>1290</v>
      </c>
      <c r="H430" s="98" t="s">
        <v>1291</v>
      </c>
      <c r="I430" s="99"/>
      <c r="J430" s="99" t="s">
        <v>1212</v>
      </c>
      <c r="K430" s="100" t="str">
        <f t="shared" si="17"/>
        <v>А</v>
      </c>
      <c r="L430" s="100" t="str">
        <f t="shared" si="16"/>
        <v>Д</v>
      </c>
    </row>
    <row r="431" spans="1:12" ht="30" customHeight="1">
      <c r="A431" s="66" t="s">
        <v>1293</v>
      </c>
      <c r="B431" s="95" t="s">
        <v>1294</v>
      </c>
      <c r="C431" s="96" t="s">
        <v>425</v>
      </c>
      <c r="D431" s="96" t="s">
        <v>426</v>
      </c>
      <c r="E431" s="95" t="s">
        <v>582</v>
      </c>
      <c r="F431" s="97" t="s">
        <v>583</v>
      </c>
      <c r="G431" s="98" t="s">
        <v>1295</v>
      </c>
      <c r="H431" s="98" t="s">
        <v>1296</v>
      </c>
      <c r="I431" s="99"/>
      <c r="J431" s="99" t="s">
        <v>1212</v>
      </c>
      <c r="K431" s="100" t="str">
        <f t="shared" si="17"/>
        <v>А</v>
      </c>
      <c r="L431" s="100" t="str">
        <f t="shared" si="16"/>
        <v>Д</v>
      </c>
    </row>
    <row r="432" spans="1:12" customFormat="1" ht="30" customHeight="1">
      <c r="A432" s="66" t="s">
        <v>1297</v>
      </c>
      <c r="B432" s="95" t="s">
        <v>1294</v>
      </c>
      <c r="C432" s="96" t="s">
        <v>425</v>
      </c>
      <c r="D432" s="96" t="s">
        <v>426</v>
      </c>
      <c r="E432" s="92" t="s">
        <v>582</v>
      </c>
      <c r="F432" s="97" t="s">
        <v>583</v>
      </c>
      <c r="G432" s="98" t="s">
        <v>1295</v>
      </c>
      <c r="H432" s="98" t="s">
        <v>1298</v>
      </c>
      <c r="I432" s="99"/>
      <c r="J432" s="99" t="s">
        <v>1212</v>
      </c>
      <c r="K432" s="100" t="str">
        <f t="shared" si="17"/>
        <v>А</v>
      </c>
      <c r="L432" s="100" t="str">
        <f t="shared" si="16"/>
        <v>Д</v>
      </c>
    </row>
    <row r="433" spans="1:12" ht="30" customHeight="1">
      <c r="A433" s="66" t="s">
        <v>1299</v>
      </c>
      <c r="B433" s="95" t="s">
        <v>1300</v>
      </c>
      <c r="C433" s="96" t="s">
        <v>425</v>
      </c>
      <c r="D433" s="96" t="s">
        <v>426</v>
      </c>
      <c r="E433" s="95" t="s">
        <v>582</v>
      </c>
      <c r="F433" s="97" t="s">
        <v>583</v>
      </c>
      <c r="G433" s="98" t="s">
        <v>1301</v>
      </c>
      <c r="H433" s="98" t="s">
        <v>1302</v>
      </c>
      <c r="I433" s="99"/>
      <c r="J433" s="99" t="s">
        <v>1212</v>
      </c>
      <c r="K433" s="100" t="str">
        <f t="shared" si="17"/>
        <v>А</v>
      </c>
      <c r="L433" s="100" t="str">
        <f t="shared" si="16"/>
        <v>Д</v>
      </c>
    </row>
    <row r="434" spans="1:12" ht="30" customHeight="1">
      <c r="A434" s="66" t="s">
        <v>1303</v>
      </c>
      <c r="B434" s="95" t="s">
        <v>479</v>
      </c>
      <c r="C434" s="96" t="s">
        <v>425</v>
      </c>
      <c r="D434" s="96" t="s">
        <v>426</v>
      </c>
      <c r="E434" s="95" t="s">
        <v>427</v>
      </c>
      <c r="F434" s="97" t="s">
        <v>428</v>
      </c>
      <c r="G434" s="98" t="s">
        <v>480</v>
      </c>
      <c r="H434" s="98" t="s">
        <v>1304</v>
      </c>
      <c r="I434" s="99"/>
      <c r="J434" s="99" t="s">
        <v>1305</v>
      </c>
      <c r="K434" s="100" t="str">
        <f t="shared" si="17"/>
        <v>Б</v>
      </c>
      <c r="L434" s="100" t="str">
        <f t="shared" si="16"/>
        <v>Д</v>
      </c>
    </row>
    <row r="435" spans="1:12" ht="30" customHeight="1">
      <c r="A435" s="66" t="s">
        <v>1306</v>
      </c>
      <c r="B435" s="95" t="s">
        <v>479</v>
      </c>
      <c r="C435" s="96" t="s">
        <v>425</v>
      </c>
      <c r="D435" s="96" t="s">
        <v>426</v>
      </c>
      <c r="E435" s="95" t="s">
        <v>427</v>
      </c>
      <c r="F435" s="97" t="s">
        <v>428</v>
      </c>
      <c r="G435" s="98" t="s">
        <v>480</v>
      </c>
      <c r="H435" s="98" t="s">
        <v>1307</v>
      </c>
      <c r="I435" s="99"/>
      <c r="J435" s="99" t="s">
        <v>1305</v>
      </c>
      <c r="K435" s="100" t="str">
        <f t="shared" si="17"/>
        <v>Б</v>
      </c>
      <c r="L435" s="100" t="str">
        <f t="shared" si="16"/>
        <v>Д</v>
      </c>
    </row>
    <row r="436" spans="1:12" ht="30" customHeight="1">
      <c r="A436" s="66" t="s">
        <v>1308</v>
      </c>
      <c r="B436" s="95" t="s">
        <v>479</v>
      </c>
      <c r="C436" s="96" t="s">
        <v>425</v>
      </c>
      <c r="D436" s="96" t="s">
        <v>426</v>
      </c>
      <c r="E436" s="95" t="s">
        <v>427</v>
      </c>
      <c r="F436" s="97" t="s">
        <v>428</v>
      </c>
      <c r="G436" s="98" t="s">
        <v>480</v>
      </c>
      <c r="H436" s="98" t="s">
        <v>1309</v>
      </c>
      <c r="I436" s="99"/>
      <c r="J436" s="99" t="s">
        <v>1305</v>
      </c>
      <c r="K436" s="100" t="str">
        <f t="shared" si="17"/>
        <v>Б</v>
      </c>
      <c r="L436" s="100" t="str">
        <f t="shared" si="16"/>
        <v>Д</v>
      </c>
    </row>
    <row r="437" spans="1:12" ht="30" customHeight="1">
      <c r="A437" s="66" t="s">
        <v>1310</v>
      </c>
      <c r="B437" s="95" t="s">
        <v>479</v>
      </c>
      <c r="C437" s="96" t="s">
        <v>425</v>
      </c>
      <c r="D437" s="96" t="s">
        <v>426</v>
      </c>
      <c r="E437" s="95" t="s">
        <v>427</v>
      </c>
      <c r="F437" s="97" t="s">
        <v>428</v>
      </c>
      <c r="G437" s="98" t="s">
        <v>480</v>
      </c>
      <c r="H437" s="98" t="s">
        <v>1309</v>
      </c>
      <c r="I437" s="99" t="s">
        <v>1311</v>
      </c>
      <c r="J437" s="99" t="s">
        <v>1305</v>
      </c>
      <c r="K437" s="100" t="str">
        <f t="shared" si="17"/>
        <v>Б</v>
      </c>
      <c r="L437" s="100" t="str">
        <f t="shared" si="16"/>
        <v>Д</v>
      </c>
    </row>
    <row r="438" spans="1:12" customFormat="1" ht="30" customHeight="1">
      <c r="A438" s="66" t="s">
        <v>1312</v>
      </c>
      <c r="B438" s="95" t="s">
        <v>653</v>
      </c>
      <c r="C438" s="96" t="s">
        <v>425</v>
      </c>
      <c r="D438" s="96" t="s">
        <v>426</v>
      </c>
      <c r="E438" s="92" t="s">
        <v>427</v>
      </c>
      <c r="F438" s="97" t="s">
        <v>428</v>
      </c>
      <c r="G438" s="98" t="s">
        <v>577</v>
      </c>
      <c r="H438" s="98" t="s">
        <v>1313</v>
      </c>
      <c r="I438" s="99"/>
      <c r="J438" s="99" t="s">
        <v>1305</v>
      </c>
      <c r="K438" s="100" t="str">
        <f t="shared" si="17"/>
        <v>Б</v>
      </c>
      <c r="L438" s="100" t="str">
        <f t="shared" si="16"/>
        <v>Д</v>
      </c>
    </row>
    <row r="439" spans="1:12" ht="30" customHeight="1">
      <c r="A439" s="66" t="s">
        <v>1314</v>
      </c>
      <c r="B439" s="95" t="s">
        <v>1315</v>
      </c>
      <c r="C439" s="96" t="s">
        <v>425</v>
      </c>
      <c r="D439" s="96" t="s">
        <v>426</v>
      </c>
      <c r="E439" s="95" t="s">
        <v>427</v>
      </c>
      <c r="F439" s="97" t="s">
        <v>428</v>
      </c>
      <c r="G439" s="98" t="s">
        <v>1316</v>
      </c>
      <c r="H439" s="98" t="s">
        <v>1317</v>
      </c>
      <c r="I439" s="99"/>
      <c r="J439" s="99" t="s">
        <v>1305</v>
      </c>
      <c r="K439" s="100" t="str">
        <f t="shared" si="17"/>
        <v>Б</v>
      </c>
      <c r="L439" s="100" t="str">
        <f t="shared" si="16"/>
        <v>Д</v>
      </c>
    </row>
    <row r="440" spans="1:12" customFormat="1" ht="30" customHeight="1">
      <c r="A440" s="66" t="s">
        <v>1318</v>
      </c>
      <c r="B440" s="95" t="s">
        <v>1315</v>
      </c>
      <c r="C440" s="96" t="s">
        <v>425</v>
      </c>
      <c r="D440" s="96" t="s">
        <v>426</v>
      </c>
      <c r="E440" s="95" t="s">
        <v>427</v>
      </c>
      <c r="F440" s="97" t="s">
        <v>428</v>
      </c>
      <c r="G440" s="98" t="s">
        <v>1316</v>
      </c>
      <c r="H440" s="98" t="s">
        <v>1319</v>
      </c>
      <c r="I440" s="99"/>
      <c r="J440" s="99" t="s">
        <v>1305</v>
      </c>
      <c r="K440" s="100" t="str">
        <f t="shared" si="17"/>
        <v>Б</v>
      </c>
      <c r="L440" s="100" t="str">
        <f t="shared" si="16"/>
        <v>Д</v>
      </c>
    </row>
    <row r="441" spans="1:12" customFormat="1" ht="30" customHeight="1">
      <c r="A441" s="66" t="s">
        <v>1320</v>
      </c>
      <c r="B441" s="95" t="s">
        <v>1315</v>
      </c>
      <c r="C441" s="96" t="s">
        <v>425</v>
      </c>
      <c r="D441" s="96" t="s">
        <v>426</v>
      </c>
      <c r="E441" s="92" t="s">
        <v>427</v>
      </c>
      <c r="F441" s="97" t="s">
        <v>428</v>
      </c>
      <c r="G441" s="98" t="s">
        <v>1316</v>
      </c>
      <c r="H441" s="98" t="s">
        <v>1316</v>
      </c>
      <c r="I441" s="99" t="s">
        <v>1321</v>
      </c>
      <c r="J441" s="99" t="s">
        <v>1305</v>
      </c>
      <c r="K441" s="100" t="str">
        <f t="shared" si="17"/>
        <v>Б</v>
      </c>
      <c r="L441" s="100" t="str">
        <f t="shared" si="16"/>
        <v>Д</v>
      </c>
    </row>
    <row r="442" spans="1:12" ht="30" customHeight="1">
      <c r="A442" s="66" t="s">
        <v>1322</v>
      </c>
      <c r="B442" s="95" t="s">
        <v>571</v>
      </c>
      <c r="C442" s="96" t="s">
        <v>425</v>
      </c>
      <c r="D442" s="96" t="s">
        <v>426</v>
      </c>
      <c r="E442" s="95" t="s">
        <v>490</v>
      </c>
      <c r="F442" s="97" t="s">
        <v>491</v>
      </c>
      <c r="G442" s="98" t="s">
        <v>480</v>
      </c>
      <c r="H442" s="98" t="s">
        <v>1323</v>
      </c>
      <c r="I442" s="99" t="s">
        <v>958</v>
      </c>
      <c r="J442" s="99" t="s">
        <v>1305</v>
      </c>
      <c r="K442" s="100" t="str">
        <f t="shared" si="17"/>
        <v>М</v>
      </c>
      <c r="L442" s="100" t="str">
        <f t="shared" si="16"/>
        <v>Д</v>
      </c>
    </row>
    <row r="443" spans="1:12" ht="30" customHeight="1">
      <c r="A443" s="66" t="s">
        <v>1324</v>
      </c>
      <c r="B443" s="95" t="s">
        <v>571</v>
      </c>
      <c r="C443" s="96" t="s">
        <v>425</v>
      </c>
      <c r="D443" s="96" t="s">
        <v>1325</v>
      </c>
      <c r="E443" s="95" t="s">
        <v>490</v>
      </c>
      <c r="F443" s="97" t="s">
        <v>491</v>
      </c>
      <c r="G443" s="98" t="s">
        <v>480</v>
      </c>
      <c r="H443" s="98" t="s">
        <v>1326</v>
      </c>
      <c r="I443" s="99"/>
      <c r="J443" s="99" t="s">
        <v>1305</v>
      </c>
      <c r="K443" s="100" t="str">
        <f t="shared" si="17"/>
        <v>М</v>
      </c>
      <c r="L443" s="100" t="str">
        <f t="shared" si="16"/>
        <v>Д</v>
      </c>
    </row>
    <row r="444" spans="1:12" ht="30" customHeight="1">
      <c r="A444" s="66" t="s">
        <v>1327</v>
      </c>
      <c r="B444" s="95" t="s">
        <v>571</v>
      </c>
      <c r="C444" s="96" t="s">
        <v>425</v>
      </c>
      <c r="D444" s="96" t="s">
        <v>426</v>
      </c>
      <c r="E444" s="92" t="s">
        <v>490</v>
      </c>
      <c r="F444" s="97" t="s">
        <v>491</v>
      </c>
      <c r="G444" s="98" t="s">
        <v>480</v>
      </c>
      <c r="H444" s="98" t="s">
        <v>1328</v>
      </c>
      <c r="I444" s="99"/>
      <c r="J444" s="99" t="s">
        <v>1305</v>
      </c>
      <c r="K444" s="100" t="str">
        <f t="shared" si="17"/>
        <v>М</v>
      </c>
      <c r="L444" s="100" t="str">
        <f t="shared" si="16"/>
        <v>Д</v>
      </c>
    </row>
    <row r="445" spans="1:12" ht="30" customHeight="1">
      <c r="A445" s="66" t="s">
        <v>1329</v>
      </c>
      <c r="B445" s="95" t="s">
        <v>571</v>
      </c>
      <c r="C445" s="96" t="s">
        <v>425</v>
      </c>
      <c r="D445" s="96" t="s">
        <v>426</v>
      </c>
      <c r="E445" s="92" t="s">
        <v>490</v>
      </c>
      <c r="F445" s="97" t="s">
        <v>491</v>
      </c>
      <c r="G445" s="98" t="s">
        <v>480</v>
      </c>
      <c r="H445" s="98" t="s">
        <v>1323</v>
      </c>
      <c r="I445" s="99"/>
      <c r="J445" s="99" t="s">
        <v>1305</v>
      </c>
      <c r="K445" s="100" t="str">
        <f t="shared" si="17"/>
        <v>М</v>
      </c>
      <c r="L445" s="100" t="str">
        <f t="shared" si="16"/>
        <v>Д</v>
      </c>
    </row>
    <row r="446" spans="1:12" ht="30" customHeight="1">
      <c r="A446" s="66" t="s">
        <v>1330</v>
      </c>
      <c r="B446" s="95" t="s">
        <v>571</v>
      </c>
      <c r="C446" s="96" t="s">
        <v>425</v>
      </c>
      <c r="D446" s="96" t="s">
        <v>426</v>
      </c>
      <c r="E446" s="95" t="s">
        <v>490</v>
      </c>
      <c r="F446" s="97" t="s">
        <v>491</v>
      </c>
      <c r="G446" s="98" t="s">
        <v>480</v>
      </c>
      <c r="H446" s="98" t="s">
        <v>1331</v>
      </c>
      <c r="I446" s="99"/>
      <c r="J446" s="99" t="s">
        <v>1305</v>
      </c>
      <c r="K446" s="100" t="str">
        <f t="shared" si="17"/>
        <v>М</v>
      </c>
      <c r="L446" s="100" t="str">
        <f t="shared" si="16"/>
        <v>Д</v>
      </c>
    </row>
    <row r="447" spans="1:12" ht="30" customHeight="1">
      <c r="A447" s="66" t="s">
        <v>1332</v>
      </c>
      <c r="B447" s="95" t="s">
        <v>571</v>
      </c>
      <c r="C447" s="96" t="s">
        <v>425</v>
      </c>
      <c r="D447" s="96" t="s">
        <v>426</v>
      </c>
      <c r="E447" s="95" t="s">
        <v>490</v>
      </c>
      <c r="F447" s="97" t="s">
        <v>491</v>
      </c>
      <c r="G447" s="98" t="s">
        <v>480</v>
      </c>
      <c r="H447" s="98" t="s">
        <v>1333</v>
      </c>
      <c r="I447" s="99"/>
      <c r="J447" s="99" t="s">
        <v>1305</v>
      </c>
      <c r="K447" s="100" t="str">
        <f t="shared" si="17"/>
        <v>М</v>
      </c>
      <c r="L447" s="100" t="str">
        <f t="shared" si="16"/>
        <v>Д</v>
      </c>
    </row>
    <row r="448" spans="1:12" ht="30" customHeight="1">
      <c r="A448" s="66" t="s">
        <v>1334</v>
      </c>
      <c r="B448" s="95" t="s">
        <v>576</v>
      </c>
      <c r="C448" s="96" t="s">
        <v>425</v>
      </c>
      <c r="D448" s="96" t="s">
        <v>426</v>
      </c>
      <c r="E448" s="95" t="s">
        <v>490</v>
      </c>
      <c r="F448" s="97" t="s">
        <v>491</v>
      </c>
      <c r="G448" s="98" t="s">
        <v>577</v>
      </c>
      <c r="H448" s="98" t="s">
        <v>1335</v>
      </c>
      <c r="I448" s="99"/>
      <c r="J448" s="99" t="s">
        <v>1305</v>
      </c>
      <c r="K448" s="100" t="str">
        <f t="shared" si="17"/>
        <v>М</v>
      </c>
      <c r="L448" s="100" t="str">
        <f t="shared" si="16"/>
        <v>Д</v>
      </c>
    </row>
    <row r="449" spans="1:12" customFormat="1" ht="30" customHeight="1">
      <c r="A449" s="66" t="s">
        <v>1336</v>
      </c>
      <c r="B449" s="95" t="s">
        <v>576</v>
      </c>
      <c r="C449" s="96" t="s">
        <v>425</v>
      </c>
      <c r="D449" s="96" t="s">
        <v>437</v>
      </c>
      <c r="E449" s="95" t="s">
        <v>490</v>
      </c>
      <c r="F449" s="97" t="s">
        <v>491</v>
      </c>
      <c r="G449" s="98" t="s">
        <v>577</v>
      </c>
      <c r="H449" s="98" t="s">
        <v>1335</v>
      </c>
      <c r="I449" s="99" t="s">
        <v>1211</v>
      </c>
      <c r="J449" s="99" t="s">
        <v>1305</v>
      </c>
      <c r="K449" s="100" t="str">
        <f t="shared" si="17"/>
        <v>М</v>
      </c>
      <c r="L449" s="100" t="str">
        <f t="shared" si="16"/>
        <v>Д</v>
      </c>
    </row>
    <row r="450" spans="1:12" ht="30" customHeight="1">
      <c r="A450" s="66" t="s">
        <v>1337</v>
      </c>
      <c r="B450" s="95" t="s">
        <v>576</v>
      </c>
      <c r="C450" s="96" t="s">
        <v>425</v>
      </c>
      <c r="D450" s="96" t="s">
        <v>437</v>
      </c>
      <c r="E450" s="95" t="s">
        <v>490</v>
      </c>
      <c r="F450" s="97" t="s">
        <v>491</v>
      </c>
      <c r="G450" s="98" t="s">
        <v>577</v>
      </c>
      <c r="H450" s="98" t="s">
        <v>1335</v>
      </c>
      <c r="I450" s="99" t="s">
        <v>1311</v>
      </c>
      <c r="J450" s="99" t="s">
        <v>1305</v>
      </c>
      <c r="K450" s="100" t="str">
        <f t="shared" si="17"/>
        <v>М</v>
      </c>
      <c r="L450" s="100" t="str">
        <f t="shared" si="16"/>
        <v>Д</v>
      </c>
    </row>
    <row r="451" spans="1:12" ht="30" customHeight="1">
      <c r="A451" s="66" t="s">
        <v>1338</v>
      </c>
      <c r="B451" s="95" t="s">
        <v>576</v>
      </c>
      <c r="C451" s="96" t="s">
        <v>425</v>
      </c>
      <c r="D451" s="96" t="s">
        <v>426</v>
      </c>
      <c r="E451" s="92" t="s">
        <v>490</v>
      </c>
      <c r="F451" s="97" t="s">
        <v>491</v>
      </c>
      <c r="G451" s="98" t="s">
        <v>577</v>
      </c>
      <c r="H451" s="98" t="s">
        <v>1335</v>
      </c>
      <c r="I451" s="99" t="s">
        <v>1253</v>
      </c>
      <c r="J451" s="99" t="s">
        <v>1305</v>
      </c>
      <c r="K451" s="100" t="str">
        <f t="shared" si="17"/>
        <v>М</v>
      </c>
      <c r="L451" s="100" t="str">
        <f t="shared" ref="L451:L514" si="18">IF(C451="очная","Д",IF(C451="Очно-заочная","В",IF(C451="Заочная","З","-")))</f>
        <v>Д</v>
      </c>
    </row>
    <row r="452" spans="1:12" customFormat="1" ht="30" customHeight="1">
      <c r="A452" s="66" t="s">
        <v>1339</v>
      </c>
      <c r="B452" s="95" t="s">
        <v>576</v>
      </c>
      <c r="C452" s="96" t="s">
        <v>425</v>
      </c>
      <c r="D452" s="96" t="s">
        <v>437</v>
      </c>
      <c r="E452" s="95" t="s">
        <v>490</v>
      </c>
      <c r="F452" s="97" t="s">
        <v>491</v>
      </c>
      <c r="G452" s="98" t="s">
        <v>577</v>
      </c>
      <c r="H452" s="98" t="s">
        <v>1335</v>
      </c>
      <c r="I452" s="99"/>
      <c r="J452" s="99" t="s">
        <v>1305</v>
      </c>
      <c r="K452" s="100" t="str">
        <f t="shared" si="17"/>
        <v>М</v>
      </c>
      <c r="L452" s="100" t="str">
        <f t="shared" si="18"/>
        <v>Д</v>
      </c>
    </row>
    <row r="453" spans="1:12" customFormat="1" ht="30" customHeight="1">
      <c r="A453" s="66" t="s">
        <v>1340</v>
      </c>
      <c r="B453" s="95" t="s">
        <v>1341</v>
      </c>
      <c r="C453" s="96" t="s">
        <v>425</v>
      </c>
      <c r="D453" s="96" t="s">
        <v>426</v>
      </c>
      <c r="E453" s="95" t="s">
        <v>490</v>
      </c>
      <c r="F453" s="97" t="s">
        <v>491</v>
      </c>
      <c r="G453" s="98" t="s">
        <v>1316</v>
      </c>
      <c r="H453" s="98" t="s">
        <v>1342</v>
      </c>
      <c r="I453" s="99"/>
      <c r="J453" s="99" t="s">
        <v>1305</v>
      </c>
      <c r="K453" s="100" t="str">
        <f t="shared" si="17"/>
        <v>М</v>
      </c>
      <c r="L453" s="100" t="str">
        <f t="shared" si="18"/>
        <v>Д</v>
      </c>
    </row>
    <row r="454" spans="1:12" customFormat="1" ht="30" customHeight="1">
      <c r="A454" s="66" t="s">
        <v>1343</v>
      </c>
      <c r="B454" s="95" t="s">
        <v>1341</v>
      </c>
      <c r="C454" s="96" t="s">
        <v>425</v>
      </c>
      <c r="D454" s="96" t="s">
        <v>426</v>
      </c>
      <c r="E454" s="95" t="s">
        <v>490</v>
      </c>
      <c r="F454" s="97" t="s">
        <v>491</v>
      </c>
      <c r="G454" s="98" t="s">
        <v>1316</v>
      </c>
      <c r="H454" s="98" t="s">
        <v>1344</v>
      </c>
      <c r="I454" s="99"/>
      <c r="J454" s="99" t="s">
        <v>1305</v>
      </c>
      <c r="K454" s="100" t="str">
        <f t="shared" si="17"/>
        <v>М</v>
      </c>
      <c r="L454" s="100" t="str">
        <f t="shared" si="18"/>
        <v>Д</v>
      </c>
    </row>
    <row r="455" spans="1:12" customFormat="1" ht="30" customHeight="1">
      <c r="A455" s="66" t="s">
        <v>1345</v>
      </c>
      <c r="B455" s="95" t="s">
        <v>1341</v>
      </c>
      <c r="C455" s="96" t="s">
        <v>425</v>
      </c>
      <c r="D455" s="96" t="s">
        <v>426</v>
      </c>
      <c r="E455" s="95" t="s">
        <v>490</v>
      </c>
      <c r="F455" s="97" t="s">
        <v>491</v>
      </c>
      <c r="G455" s="98" t="s">
        <v>1316</v>
      </c>
      <c r="H455" s="98" t="s">
        <v>1344</v>
      </c>
      <c r="I455" s="99" t="s">
        <v>1321</v>
      </c>
      <c r="J455" s="99" t="s">
        <v>1305</v>
      </c>
      <c r="K455" s="100" t="str">
        <f t="shared" si="17"/>
        <v>М</v>
      </c>
      <c r="L455" s="100" t="str">
        <f t="shared" si="18"/>
        <v>Д</v>
      </c>
    </row>
    <row r="456" spans="1:12" customFormat="1" ht="30" customHeight="1">
      <c r="A456" s="66" t="s">
        <v>1346</v>
      </c>
      <c r="B456" s="95" t="s">
        <v>1241</v>
      </c>
      <c r="C456" s="96" t="s">
        <v>425</v>
      </c>
      <c r="D456" s="96" t="s">
        <v>426</v>
      </c>
      <c r="E456" s="92" t="s">
        <v>490</v>
      </c>
      <c r="F456" s="97" t="s">
        <v>491</v>
      </c>
      <c r="G456" s="98" t="s">
        <v>1222</v>
      </c>
      <c r="H456" s="98" t="s">
        <v>1347</v>
      </c>
      <c r="I456" s="99"/>
      <c r="J456" s="99" t="s">
        <v>1305</v>
      </c>
      <c r="K456" s="100" t="str">
        <f t="shared" si="17"/>
        <v>М</v>
      </c>
      <c r="L456" s="100" t="str">
        <f t="shared" si="18"/>
        <v>Д</v>
      </c>
    </row>
    <row r="457" spans="1:12" customFormat="1" ht="30" customHeight="1">
      <c r="A457" s="66" t="s">
        <v>1348</v>
      </c>
      <c r="B457" s="95" t="s">
        <v>1241</v>
      </c>
      <c r="C457" s="96" t="s">
        <v>425</v>
      </c>
      <c r="D457" s="96" t="s">
        <v>437</v>
      </c>
      <c r="E457" s="95" t="s">
        <v>490</v>
      </c>
      <c r="F457" s="97" t="s">
        <v>491</v>
      </c>
      <c r="G457" s="98" t="s">
        <v>1222</v>
      </c>
      <c r="H457" s="98" t="s">
        <v>1347</v>
      </c>
      <c r="I457" s="99" t="s">
        <v>1349</v>
      </c>
      <c r="J457" s="99" t="s">
        <v>1305</v>
      </c>
      <c r="K457" s="100" t="str">
        <f t="shared" si="17"/>
        <v>М</v>
      </c>
      <c r="L457" s="100" t="str">
        <f t="shared" si="18"/>
        <v>Д</v>
      </c>
    </row>
    <row r="458" spans="1:12" customFormat="1" ht="30" customHeight="1">
      <c r="A458" s="66" t="s">
        <v>1350</v>
      </c>
      <c r="B458" s="95" t="s">
        <v>1241</v>
      </c>
      <c r="C458" s="96" t="s">
        <v>425</v>
      </c>
      <c r="D458" s="96" t="s">
        <v>1351</v>
      </c>
      <c r="E458" s="92" t="s">
        <v>490</v>
      </c>
      <c r="F458" s="97" t="s">
        <v>491</v>
      </c>
      <c r="G458" s="98" t="s">
        <v>1222</v>
      </c>
      <c r="H458" s="98" t="s">
        <v>1347</v>
      </c>
      <c r="I458" s="99"/>
      <c r="J458" s="99" t="s">
        <v>1305</v>
      </c>
      <c r="K458" s="100" t="str">
        <f t="shared" si="17"/>
        <v>М</v>
      </c>
      <c r="L458" s="100" t="str">
        <f t="shared" si="18"/>
        <v>Д</v>
      </c>
    </row>
    <row r="459" spans="1:12" customFormat="1" ht="30" customHeight="1">
      <c r="A459" s="66" t="s">
        <v>1352</v>
      </c>
      <c r="B459" s="95" t="s">
        <v>1353</v>
      </c>
      <c r="C459" s="96" t="s">
        <v>425</v>
      </c>
      <c r="D459" s="96" t="s">
        <v>426</v>
      </c>
      <c r="E459" s="95" t="s">
        <v>427</v>
      </c>
      <c r="F459" s="97" t="s">
        <v>428</v>
      </c>
      <c r="G459" s="98" t="s">
        <v>1354</v>
      </c>
      <c r="H459" s="98" t="s">
        <v>1355</v>
      </c>
      <c r="I459" s="99"/>
      <c r="J459" s="99" t="s">
        <v>1356</v>
      </c>
      <c r="K459" s="100" t="str">
        <f t="shared" si="17"/>
        <v>Б</v>
      </c>
      <c r="L459" s="100" t="str">
        <f t="shared" si="18"/>
        <v>Д</v>
      </c>
    </row>
    <row r="460" spans="1:12" customFormat="1" ht="30" customHeight="1">
      <c r="A460" s="66" t="s">
        <v>1357</v>
      </c>
      <c r="B460" s="95" t="s">
        <v>1353</v>
      </c>
      <c r="C460" s="96" t="s">
        <v>448</v>
      </c>
      <c r="D460" s="96" t="s">
        <v>426</v>
      </c>
      <c r="E460" s="95" t="s">
        <v>433</v>
      </c>
      <c r="F460" s="97" t="s">
        <v>428</v>
      </c>
      <c r="G460" s="98" t="s">
        <v>1354</v>
      </c>
      <c r="H460" s="98" t="s">
        <v>1355</v>
      </c>
      <c r="I460" s="99"/>
      <c r="J460" s="99" t="s">
        <v>1356</v>
      </c>
      <c r="K460" s="100" t="str">
        <f t="shared" si="17"/>
        <v>Б</v>
      </c>
      <c r="L460" s="100" t="str">
        <f t="shared" si="18"/>
        <v>З</v>
      </c>
    </row>
    <row r="461" spans="1:12" customFormat="1" ht="30" customHeight="1">
      <c r="A461" s="66" t="s">
        <v>1358</v>
      </c>
      <c r="B461" s="95" t="s">
        <v>1359</v>
      </c>
      <c r="C461" s="96" t="s">
        <v>425</v>
      </c>
      <c r="D461" s="96" t="s">
        <v>426</v>
      </c>
      <c r="E461" s="95" t="s">
        <v>490</v>
      </c>
      <c r="F461" s="97" t="s">
        <v>491</v>
      </c>
      <c r="G461" s="98" t="s">
        <v>1354</v>
      </c>
      <c r="H461" s="98" t="s">
        <v>1360</v>
      </c>
      <c r="I461" s="99" t="s">
        <v>1361</v>
      </c>
      <c r="J461" s="99" t="s">
        <v>1356</v>
      </c>
      <c r="K461" s="100" t="str">
        <f t="shared" si="17"/>
        <v>М</v>
      </c>
      <c r="L461" s="100" t="str">
        <f t="shared" si="18"/>
        <v>Д</v>
      </c>
    </row>
    <row r="462" spans="1:12" customFormat="1" ht="30" customHeight="1">
      <c r="A462" s="66" t="s">
        <v>1362</v>
      </c>
      <c r="B462" s="95" t="s">
        <v>1359</v>
      </c>
      <c r="C462" s="96" t="s">
        <v>425</v>
      </c>
      <c r="D462" s="96" t="s">
        <v>426</v>
      </c>
      <c r="E462" s="92" t="s">
        <v>490</v>
      </c>
      <c r="F462" s="97" t="s">
        <v>491</v>
      </c>
      <c r="G462" s="98" t="s">
        <v>1354</v>
      </c>
      <c r="H462" s="98" t="s">
        <v>1363</v>
      </c>
      <c r="I462" s="99"/>
      <c r="J462" s="99" t="s">
        <v>1356</v>
      </c>
      <c r="K462" s="100" t="str">
        <f t="shared" si="17"/>
        <v>М</v>
      </c>
      <c r="L462" s="100" t="str">
        <f t="shared" si="18"/>
        <v>Д</v>
      </c>
    </row>
    <row r="463" spans="1:12" customFormat="1" ht="30" customHeight="1">
      <c r="A463" s="66" t="s">
        <v>1364</v>
      </c>
      <c r="B463" s="95" t="s">
        <v>1359</v>
      </c>
      <c r="C463" s="96" t="s">
        <v>448</v>
      </c>
      <c r="D463" s="96" t="s">
        <v>426</v>
      </c>
      <c r="E463" s="92" t="s">
        <v>501</v>
      </c>
      <c r="F463" s="97" t="s">
        <v>491</v>
      </c>
      <c r="G463" s="98" t="s">
        <v>1354</v>
      </c>
      <c r="H463" s="98" t="s">
        <v>1363</v>
      </c>
      <c r="I463" s="99"/>
      <c r="J463" s="99" t="s">
        <v>1356</v>
      </c>
      <c r="K463" s="100" t="str">
        <f t="shared" si="17"/>
        <v>М</v>
      </c>
      <c r="L463" s="100" t="str">
        <f t="shared" si="18"/>
        <v>З</v>
      </c>
    </row>
    <row r="464" spans="1:12" customFormat="1" ht="30" customHeight="1">
      <c r="A464" s="66" t="s">
        <v>1365</v>
      </c>
      <c r="B464" s="95" t="s">
        <v>1289</v>
      </c>
      <c r="C464" s="96" t="s">
        <v>425</v>
      </c>
      <c r="D464" s="96" t="s">
        <v>426</v>
      </c>
      <c r="E464" s="92" t="s">
        <v>582</v>
      </c>
      <c r="F464" s="97" t="s">
        <v>583</v>
      </c>
      <c r="G464" s="98" t="s">
        <v>1290</v>
      </c>
      <c r="H464" s="98" t="s">
        <v>1366</v>
      </c>
      <c r="I464" s="99"/>
      <c r="J464" s="99" t="s">
        <v>1356</v>
      </c>
      <c r="K464" s="100" t="str">
        <f t="shared" si="17"/>
        <v>А</v>
      </c>
      <c r="L464" s="100" t="str">
        <f t="shared" si="18"/>
        <v>Д</v>
      </c>
    </row>
    <row r="465" spans="1:12" customFormat="1" ht="30" customHeight="1">
      <c r="A465" s="66" t="s">
        <v>1367</v>
      </c>
      <c r="B465" s="95" t="s">
        <v>1368</v>
      </c>
      <c r="C465" s="96" t="s">
        <v>425</v>
      </c>
      <c r="D465" s="96" t="s">
        <v>426</v>
      </c>
      <c r="E465" s="92" t="s">
        <v>582</v>
      </c>
      <c r="F465" s="97" t="s">
        <v>583</v>
      </c>
      <c r="G465" s="98" t="s">
        <v>1369</v>
      </c>
      <c r="H465" s="98" t="s">
        <v>1370</v>
      </c>
      <c r="I465" s="99"/>
      <c r="J465" s="99" t="s">
        <v>1356</v>
      </c>
      <c r="K465" s="100" t="str">
        <f t="shared" si="17"/>
        <v>А</v>
      </c>
      <c r="L465" s="100" t="str">
        <f t="shared" si="18"/>
        <v>Д</v>
      </c>
    </row>
    <row r="466" spans="1:12" customFormat="1" ht="30" customHeight="1">
      <c r="A466" s="66" t="s">
        <v>1371</v>
      </c>
      <c r="B466" s="95" t="s">
        <v>1372</v>
      </c>
      <c r="C466" s="96" t="s">
        <v>425</v>
      </c>
      <c r="D466" s="96" t="s">
        <v>426</v>
      </c>
      <c r="E466" s="92" t="s">
        <v>582</v>
      </c>
      <c r="F466" s="97" t="s">
        <v>583</v>
      </c>
      <c r="G466" s="98" t="s">
        <v>1373</v>
      </c>
      <c r="H466" s="98" t="s">
        <v>1374</v>
      </c>
      <c r="I466" s="99"/>
      <c r="J466" s="99" t="s">
        <v>1356</v>
      </c>
      <c r="K466" s="100" t="str">
        <f t="shared" si="17"/>
        <v>А</v>
      </c>
      <c r="L466" s="100" t="str">
        <f t="shared" si="18"/>
        <v>Д</v>
      </c>
    </row>
    <row r="467" spans="1:12" customFormat="1" ht="30" customHeight="1">
      <c r="A467" s="66" t="s">
        <v>1375</v>
      </c>
      <c r="B467" s="95" t="s">
        <v>1372</v>
      </c>
      <c r="C467" s="96" t="s">
        <v>425</v>
      </c>
      <c r="D467" s="96" t="s">
        <v>426</v>
      </c>
      <c r="E467" s="95" t="s">
        <v>582</v>
      </c>
      <c r="F467" s="97" t="s">
        <v>583</v>
      </c>
      <c r="G467" s="98" t="s">
        <v>1373</v>
      </c>
      <c r="H467" s="98" t="s">
        <v>1376</v>
      </c>
      <c r="I467" s="99"/>
      <c r="J467" s="99" t="s">
        <v>1356</v>
      </c>
      <c r="K467" s="100" t="str">
        <f t="shared" si="17"/>
        <v>А</v>
      </c>
      <c r="L467" s="100" t="str">
        <f t="shared" si="18"/>
        <v>Д</v>
      </c>
    </row>
    <row r="468" spans="1:12" customFormat="1" ht="30" customHeight="1">
      <c r="A468" s="66" t="s">
        <v>1377</v>
      </c>
      <c r="B468" s="95" t="s">
        <v>1300</v>
      </c>
      <c r="C468" s="96" t="s">
        <v>425</v>
      </c>
      <c r="D468" s="96" t="s">
        <v>426</v>
      </c>
      <c r="E468" s="95" t="s">
        <v>582</v>
      </c>
      <c r="F468" s="97" t="s">
        <v>583</v>
      </c>
      <c r="G468" s="98" t="s">
        <v>1301</v>
      </c>
      <c r="H468" s="98" t="s">
        <v>1378</v>
      </c>
      <c r="I468" s="99"/>
      <c r="J468" s="99" t="s">
        <v>1356</v>
      </c>
      <c r="K468" s="100" t="str">
        <f t="shared" si="17"/>
        <v>А</v>
      </c>
      <c r="L468" s="100" t="str">
        <f t="shared" si="18"/>
        <v>Д</v>
      </c>
    </row>
    <row r="469" spans="1:12" customFormat="1" ht="30" customHeight="1">
      <c r="A469" s="66" t="s">
        <v>1379</v>
      </c>
      <c r="B469" s="95" t="s">
        <v>1300</v>
      </c>
      <c r="C469" s="96" t="s">
        <v>425</v>
      </c>
      <c r="D469" s="96" t="s">
        <v>426</v>
      </c>
      <c r="E469" s="95" t="s">
        <v>582</v>
      </c>
      <c r="F469" s="97" t="s">
        <v>583</v>
      </c>
      <c r="G469" s="98" t="s">
        <v>1301</v>
      </c>
      <c r="H469" s="98" t="s">
        <v>1380</v>
      </c>
      <c r="I469" s="99"/>
      <c r="J469" s="99" t="s">
        <v>1356</v>
      </c>
      <c r="K469" s="100" t="str">
        <f t="shared" si="17"/>
        <v>А</v>
      </c>
      <c r="L469" s="100" t="str">
        <f t="shared" si="18"/>
        <v>Д</v>
      </c>
    </row>
    <row r="470" spans="1:12" customFormat="1" ht="30" customHeight="1">
      <c r="A470" s="66" t="s">
        <v>1381</v>
      </c>
      <c r="B470" s="95" t="s">
        <v>1300</v>
      </c>
      <c r="C470" s="96" t="s">
        <v>425</v>
      </c>
      <c r="D470" s="96" t="s">
        <v>426</v>
      </c>
      <c r="E470" s="92" t="s">
        <v>582</v>
      </c>
      <c r="F470" s="97" t="s">
        <v>583</v>
      </c>
      <c r="G470" s="98" t="s">
        <v>1301</v>
      </c>
      <c r="H470" s="98" t="s">
        <v>1382</v>
      </c>
      <c r="I470" s="99"/>
      <c r="J470" s="99" t="s">
        <v>1356</v>
      </c>
      <c r="K470" s="100" t="str">
        <f t="shared" si="17"/>
        <v>А</v>
      </c>
      <c r="L470" s="100" t="str">
        <f t="shared" si="18"/>
        <v>Д</v>
      </c>
    </row>
    <row r="471" spans="1:12" ht="30" customHeight="1">
      <c r="A471" s="66" t="s">
        <v>1383</v>
      </c>
      <c r="B471" s="95" t="s">
        <v>1300</v>
      </c>
      <c r="C471" s="96" t="s">
        <v>425</v>
      </c>
      <c r="D471" s="96" t="s">
        <v>426</v>
      </c>
      <c r="E471" s="95" t="s">
        <v>582</v>
      </c>
      <c r="F471" s="97" t="s">
        <v>583</v>
      </c>
      <c r="G471" s="98" t="s">
        <v>1301</v>
      </c>
      <c r="H471" s="98" t="s">
        <v>1384</v>
      </c>
      <c r="I471" s="99"/>
      <c r="J471" s="99" t="s">
        <v>1356</v>
      </c>
      <c r="K471" s="100" t="str">
        <f t="shared" si="17"/>
        <v>А</v>
      </c>
      <c r="L471" s="100" t="str">
        <f t="shared" si="18"/>
        <v>Д</v>
      </c>
    </row>
    <row r="472" spans="1:12" ht="30" customHeight="1">
      <c r="A472" s="66" t="s">
        <v>1385</v>
      </c>
      <c r="B472" s="95" t="s">
        <v>1386</v>
      </c>
      <c r="C472" s="96" t="s">
        <v>425</v>
      </c>
      <c r="D472" s="96" t="s">
        <v>426</v>
      </c>
      <c r="E472" s="95" t="s">
        <v>427</v>
      </c>
      <c r="F472" s="97" t="s">
        <v>428</v>
      </c>
      <c r="G472" s="98" t="s">
        <v>1387</v>
      </c>
      <c r="H472" s="98" t="s">
        <v>1387</v>
      </c>
      <c r="I472" s="99"/>
      <c r="J472" s="99" t="s">
        <v>1388</v>
      </c>
      <c r="K472" s="100" t="str">
        <f t="shared" si="17"/>
        <v>Б</v>
      </c>
      <c r="L472" s="100" t="str">
        <f t="shared" si="18"/>
        <v>Д</v>
      </c>
    </row>
    <row r="473" spans="1:12" ht="30" customHeight="1">
      <c r="A473" s="66" t="s">
        <v>1389</v>
      </c>
      <c r="B473" s="95" t="s">
        <v>1386</v>
      </c>
      <c r="C473" s="96" t="s">
        <v>425</v>
      </c>
      <c r="D473" s="96" t="s">
        <v>426</v>
      </c>
      <c r="E473" s="95" t="s">
        <v>427</v>
      </c>
      <c r="F473" s="97" t="s">
        <v>428</v>
      </c>
      <c r="G473" s="98" t="s">
        <v>1387</v>
      </c>
      <c r="H473" s="98" t="s">
        <v>1390</v>
      </c>
      <c r="I473" s="99"/>
      <c r="J473" s="99" t="s">
        <v>1388</v>
      </c>
      <c r="K473" s="100" t="str">
        <f t="shared" si="17"/>
        <v>Б</v>
      </c>
      <c r="L473" s="100" t="str">
        <f t="shared" si="18"/>
        <v>Д</v>
      </c>
    </row>
    <row r="474" spans="1:12" ht="30" customHeight="1">
      <c r="A474" s="66" t="s">
        <v>1391</v>
      </c>
      <c r="B474" s="95" t="s">
        <v>1386</v>
      </c>
      <c r="C474" s="96" t="s">
        <v>425</v>
      </c>
      <c r="D474" s="96" t="s">
        <v>426</v>
      </c>
      <c r="E474" s="95" t="s">
        <v>427</v>
      </c>
      <c r="F474" s="97" t="s">
        <v>428</v>
      </c>
      <c r="G474" s="98" t="s">
        <v>1387</v>
      </c>
      <c r="H474" s="98" t="s">
        <v>1392</v>
      </c>
      <c r="I474" s="99"/>
      <c r="J474" s="99" t="s">
        <v>1388</v>
      </c>
      <c r="K474" s="100" t="str">
        <f t="shared" si="17"/>
        <v>Б</v>
      </c>
      <c r="L474" s="100" t="str">
        <f t="shared" si="18"/>
        <v>Д</v>
      </c>
    </row>
    <row r="475" spans="1:12" ht="30" customHeight="1">
      <c r="A475" s="66" t="s">
        <v>1393</v>
      </c>
      <c r="B475" s="95" t="s">
        <v>1386</v>
      </c>
      <c r="C475" s="96" t="s">
        <v>445</v>
      </c>
      <c r="D475" s="96" t="s">
        <v>426</v>
      </c>
      <c r="E475" s="95" t="s">
        <v>450</v>
      </c>
      <c r="F475" s="97" t="s">
        <v>428</v>
      </c>
      <c r="G475" s="98" t="s">
        <v>1387</v>
      </c>
      <c r="H475" s="98" t="s">
        <v>1387</v>
      </c>
      <c r="I475" s="99"/>
      <c r="J475" s="99" t="s">
        <v>1388</v>
      </c>
      <c r="K475" s="100" t="str">
        <f t="shared" ref="K475:K538" si="19">LEFT(F475, 1)</f>
        <v>Б</v>
      </c>
      <c r="L475" s="100" t="str">
        <f t="shared" si="18"/>
        <v>В</v>
      </c>
    </row>
    <row r="476" spans="1:12" ht="30" customHeight="1">
      <c r="A476" s="66" t="s">
        <v>1394</v>
      </c>
      <c r="B476" s="95" t="s">
        <v>1386</v>
      </c>
      <c r="C476" s="96" t="s">
        <v>445</v>
      </c>
      <c r="D476" s="96" t="s">
        <v>426</v>
      </c>
      <c r="E476" s="95" t="s">
        <v>450</v>
      </c>
      <c r="F476" s="97" t="s">
        <v>428</v>
      </c>
      <c r="G476" s="98" t="s">
        <v>1387</v>
      </c>
      <c r="H476" s="98" t="s">
        <v>1390</v>
      </c>
      <c r="I476" s="99"/>
      <c r="J476" s="99" t="s">
        <v>1388</v>
      </c>
      <c r="K476" s="100" t="str">
        <f t="shared" si="19"/>
        <v>Б</v>
      </c>
      <c r="L476" s="100" t="str">
        <f t="shared" si="18"/>
        <v>В</v>
      </c>
    </row>
    <row r="477" spans="1:12" ht="30" customHeight="1">
      <c r="A477" s="66" t="s">
        <v>1395</v>
      </c>
      <c r="B477" s="95" t="s">
        <v>1386</v>
      </c>
      <c r="C477" s="96" t="s">
        <v>445</v>
      </c>
      <c r="D477" s="96" t="s">
        <v>426</v>
      </c>
      <c r="E477" s="95" t="s">
        <v>450</v>
      </c>
      <c r="F477" s="97" t="s">
        <v>428</v>
      </c>
      <c r="G477" s="98" t="s">
        <v>1387</v>
      </c>
      <c r="H477" s="98" t="s">
        <v>1392</v>
      </c>
      <c r="I477" s="99"/>
      <c r="J477" s="99" t="s">
        <v>1388</v>
      </c>
      <c r="K477" s="100" t="str">
        <f t="shared" si="19"/>
        <v>Б</v>
      </c>
      <c r="L477" s="100" t="str">
        <f t="shared" si="18"/>
        <v>В</v>
      </c>
    </row>
    <row r="478" spans="1:12" ht="30" customHeight="1">
      <c r="A478" s="66" t="s">
        <v>1396</v>
      </c>
      <c r="B478" s="95" t="s">
        <v>1386</v>
      </c>
      <c r="C478" s="96" t="s">
        <v>448</v>
      </c>
      <c r="D478" s="96" t="s">
        <v>426</v>
      </c>
      <c r="E478" s="95" t="s">
        <v>450</v>
      </c>
      <c r="F478" s="97" t="s">
        <v>428</v>
      </c>
      <c r="G478" s="98" t="s">
        <v>1387</v>
      </c>
      <c r="H478" s="98" t="s">
        <v>1387</v>
      </c>
      <c r="I478" s="99"/>
      <c r="J478" s="99" t="s">
        <v>1388</v>
      </c>
      <c r="K478" s="100" t="str">
        <f t="shared" si="19"/>
        <v>Б</v>
      </c>
      <c r="L478" s="100" t="str">
        <f t="shared" si="18"/>
        <v>З</v>
      </c>
    </row>
    <row r="479" spans="1:12" ht="30" customHeight="1">
      <c r="A479" s="66" t="s">
        <v>1397</v>
      </c>
      <c r="B479" s="95" t="s">
        <v>1386</v>
      </c>
      <c r="C479" s="96" t="s">
        <v>448</v>
      </c>
      <c r="D479" s="96" t="s">
        <v>426</v>
      </c>
      <c r="E479" s="95" t="s">
        <v>450</v>
      </c>
      <c r="F479" s="97" t="s">
        <v>428</v>
      </c>
      <c r="G479" s="98" t="s">
        <v>1387</v>
      </c>
      <c r="H479" s="98" t="s">
        <v>1390</v>
      </c>
      <c r="I479" s="99"/>
      <c r="J479" s="99" t="s">
        <v>1388</v>
      </c>
      <c r="K479" s="100" t="str">
        <f t="shared" si="19"/>
        <v>Б</v>
      </c>
      <c r="L479" s="100" t="str">
        <f t="shared" si="18"/>
        <v>З</v>
      </c>
    </row>
    <row r="480" spans="1:12" customFormat="1" ht="30" customHeight="1">
      <c r="A480" s="66" t="s">
        <v>1398</v>
      </c>
      <c r="B480" s="95" t="s">
        <v>1386</v>
      </c>
      <c r="C480" s="96" t="s">
        <v>448</v>
      </c>
      <c r="D480" s="96" t="s">
        <v>426</v>
      </c>
      <c r="E480" s="95" t="s">
        <v>450</v>
      </c>
      <c r="F480" s="97" t="s">
        <v>428</v>
      </c>
      <c r="G480" s="98" t="s">
        <v>1387</v>
      </c>
      <c r="H480" s="98" t="s">
        <v>1392</v>
      </c>
      <c r="I480" s="99"/>
      <c r="J480" s="99" t="s">
        <v>1388</v>
      </c>
      <c r="K480" s="100" t="str">
        <f t="shared" si="19"/>
        <v>Б</v>
      </c>
      <c r="L480" s="100" t="str">
        <f t="shared" si="18"/>
        <v>З</v>
      </c>
    </row>
    <row r="481" spans="1:12" customFormat="1" ht="30" customHeight="1">
      <c r="A481" s="66" t="s">
        <v>1399</v>
      </c>
      <c r="B481" s="95" t="s">
        <v>1400</v>
      </c>
      <c r="C481" s="96" t="s">
        <v>425</v>
      </c>
      <c r="D481" s="96" t="s">
        <v>426</v>
      </c>
      <c r="E481" s="95" t="s">
        <v>427</v>
      </c>
      <c r="F481" s="97" t="s">
        <v>428</v>
      </c>
      <c r="G481" s="98" t="s">
        <v>1401</v>
      </c>
      <c r="H481" s="98" t="s">
        <v>1401</v>
      </c>
      <c r="I481" s="99"/>
      <c r="J481" s="99" t="s">
        <v>1388</v>
      </c>
      <c r="K481" s="100" t="str">
        <f t="shared" si="19"/>
        <v>Б</v>
      </c>
      <c r="L481" s="100" t="str">
        <f t="shared" si="18"/>
        <v>Д</v>
      </c>
    </row>
    <row r="482" spans="1:12" customFormat="1" ht="30" customHeight="1">
      <c r="A482" s="66" t="s">
        <v>1402</v>
      </c>
      <c r="B482" s="95" t="s">
        <v>1400</v>
      </c>
      <c r="C482" s="96" t="s">
        <v>445</v>
      </c>
      <c r="D482" s="96" t="s">
        <v>426</v>
      </c>
      <c r="E482" s="95" t="s">
        <v>450</v>
      </c>
      <c r="F482" s="97" t="s">
        <v>428</v>
      </c>
      <c r="G482" s="98" t="s">
        <v>1401</v>
      </c>
      <c r="H482" s="98" t="s">
        <v>1401</v>
      </c>
      <c r="I482" s="99"/>
      <c r="J482" s="99" t="s">
        <v>1388</v>
      </c>
      <c r="K482" s="100" t="str">
        <f t="shared" si="19"/>
        <v>Б</v>
      </c>
      <c r="L482" s="100" t="str">
        <f t="shared" si="18"/>
        <v>В</v>
      </c>
    </row>
    <row r="483" spans="1:12" customFormat="1" ht="30" customHeight="1">
      <c r="A483" s="66" t="s">
        <v>1403</v>
      </c>
      <c r="B483" s="95" t="s">
        <v>1400</v>
      </c>
      <c r="C483" s="96" t="s">
        <v>448</v>
      </c>
      <c r="D483" s="96" t="s">
        <v>426</v>
      </c>
      <c r="E483" s="92" t="s">
        <v>450</v>
      </c>
      <c r="F483" s="97" t="s">
        <v>428</v>
      </c>
      <c r="G483" s="98" t="s">
        <v>1401</v>
      </c>
      <c r="H483" s="98" t="s">
        <v>1401</v>
      </c>
      <c r="I483" s="99"/>
      <c r="J483" s="99" t="s">
        <v>1388</v>
      </c>
      <c r="K483" s="100" t="str">
        <f t="shared" si="19"/>
        <v>Б</v>
      </c>
      <c r="L483" s="100" t="str">
        <f t="shared" si="18"/>
        <v>З</v>
      </c>
    </row>
    <row r="484" spans="1:12" ht="30" customHeight="1">
      <c r="A484" s="66" t="s">
        <v>1404</v>
      </c>
      <c r="B484" s="95" t="s">
        <v>832</v>
      </c>
      <c r="C484" s="96" t="s">
        <v>425</v>
      </c>
      <c r="D484" s="96" t="s">
        <v>426</v>
      </c>
      <c r="E484" s="95" t="s">
        <v>490</v>
      </c>
      <c r="F484" s="97" t="s">
        <v>491</v>
      </c>
      <c r="G484" s="98" t="s">
        <v>721</v>
      </c>
      <c r="H484" s="98" t="s">
        <v>1405</v>
      </c>
      <c r="I484" s="99"/>
      <c r="J484" s="99" t="s">
        <v>1388</v>
      </c>
      <c r="K484" s="100" t="str">
        <f t="shared" si="19"/>
        <v>М</v>
      </c>
      <c r="L484" s="100" t="str">
        <f t="shared" si="18"/>
        <v>Д</v>
      </c>
    </row>
    <row r="485" spans="1:12" ht="30" customHeight="1">
      <c r="A485" s="66" t="s">
        <v>1406</v>
      </c>
      <c r="B485" s="95" t="s">
        <v>832</v>
      </c>
      <c r="C485" s="96" t="s">
        <v>445</v>
      </c>
      <c r="D485" s="96" t="s">
        <v>426</v>
      </c>
      <c r="E485" s="95" t="s">
        <v>501</v>
      </c>
      <c r="F485" s="97" t="s">
        <v>491</v>
      </c>
      <c r="G485" s="98" t="s">
        <v>721</v>
      </c>
      <c r="H485" s="98" t="s">
        <v>1405</v>
      </c>
      <c r="I485" s="99"/>
      <c r="J485" s="99" t="s">
        <v>1388</v>
      </c>
      <c r="K485" s="100" t="str">
        <f t="shared" si="19"/>
        <v>М</v>
      </c>
      <c r="L485" s="100" t="str">
        <f t="shared" si="18"/>
        <v>В</v>
      </c>
    </row>
    <row r="486" spans="1:12" ht="30" customHeight="1">
      <c r="A486" s="66" t="s">
        <v>1407</v>
      </c>
      <c r="B486" s="95" t="s">
        <v>1408</v>
      </c>
      <c r="C486" s="96" t="s">
        <v>425</v>
      </c>
      <c r="D486" s="96" t="s">
        <v>426</v>
      </c>
      <c r="E486" s="95" t="s">
        <v>490</v>
      </c>
      <c r="F486" s="97" t="s">
        <v>491</v>
      </c>
      <c r="G486" s="98" t="s">
        <v>1387</v>
      </c>
      <c r="H486" s="98" t="s">
        <v>1409</v>
      </c>
      <c r="I486" s="99"/>
      <c r="J486" s="99" t="s">
        <v>1388</v>
      </c>
      <c r="K486" s="100" t="str">
        <f t="shared" si="19"/>
        <v>М</v>
      </c>
      <c r="L486" s="100" t="str">
        <f t="shared" si="18"/>
        <v>Д</v>
      </c>
    </row>
    <row r="487" spans="1:12" ht="30" customHeight="1">
      <c r="A487" s="66" t="s">
        <v>1410</v>
      </c>
      <c r="B487" s="95" t="s">
        <v>1408</v>
      </c>
      <c r="C487" s="96" t="s">
        <v>425</v>
      </c>
      <c r="D487" s="96" t="s">
        <v>437</v>
      </c>
      <c r="E487" s="92" t="s">
        <v>490</v>
      </c>
      <c r="F487" s="97" t="s">
        <v>491</v>
      </c>
      <c r="G487" s="98" t="s">
        <v>1387</v>
      </c>
      <c r="H487" s="98" t="s">
        <v>1411</v>
      </c>
      <c r="I487" s="99"/>
      <c r="J487" s="99" t="s">
        <v>1388</v>
      </c>
      <c r="K487" s="100" t="str">
        <f t="shared" si="19"/>
        <v>М</v>
      </c>
      <c r="L487" s="100" t="str">
        <f t="shared" si="18"/>
        <v>Д</v>
      </c>
    </row>
    <row r="488" spans="1:12" customFormat="1" ht="30" customHeight="1">
      <c r="A488" s="66" t="s">
        <v>1412</v>
      </c>
      <c r="B488" s="95" t="s">
        <v>1408</v>
      </c>
      <c r="C488" s="96" t="s">
        <v>425</v>
      </c>
      <c r="D488" s="96" t="s">
        <v>426</v>
      </c>
      <c r="E488" s="92" t="s">
        <v>490</v>
      </c>
      <c r="F488" s="97" t="s">
        <v>491</v>
      </c>
      <c r="G488" s="98" t="s">
        <v>1387</v>
      </c>
      <c r="H488" s="98" t="s">
        <v>1413</v>
      </c>
      <c r="I488" s="99" t="s">
        <v>1414</v>
      </c>
      <c r="J488" s="99" t="s">
        <v>1388</v>
      </c>
      <c r="K488" s="100" t="str">
        <f t="shared" si="19"/>
        <v>М</v>
      </c>
      <c r="L488" s="100" t="str">
        <f t="shared" si="18"/>
        <v>Д</v>
      </c>
    </row>
    <row r="489" spans="1:12" ht="30" customHeight="1">
      <c r="A489" s="66" t="s">
        <v>1415</v>
      </c>
      <c r="B489" s="95" t="s">
        <v>1408</v>
      </c>
      <c r="C489" s="96" t="s">
        <v>425</v>
      </c>
      <c r="D489" s="96" t="s">
        <v>426</v>
      </c>
      <c r="E489" s="95" t="s">
        <v>490</v>
      </c>
      <c r="F489" s="97" t="s">
        <v>491</v>
      </c>
      <c r="G489" s="98" t="s">
        <v>1387</v>
      </c>
      <c r="H489" s="98" t="s">
        <v>1416</v>
      </c>
      <c r="I489" s="99"/>
      <c r="J489" s="99" t="s">
        <v>1388</v>
      </c>
      <c r="K489" s="100" t="str">
        <f t="shared" si="19"/>
        <v>М</v>
      </c>
      <c r="L489" s="100" t="str">
        <f t="shared" si="18"/>
        <v>Д</v>
      </c>
    </row>
    <row r="490" spans="1:12" ht="30" customHeight="1">
      <c r="A490" s="66" t="s">
        <v>1417</v>
      </c>
      <c r="B490" s="95" t="s">
        <v>1408</v>
      </c>
      <c r="C490" s="96" t="s">
        <v>425</v>
      </c>
      <c r="D490" s="96" t="s">
        <v>426</v>
      </c>
      <c r="E490" s="95" t="s">
        <v>490</v>
      </c>
      <c r="F490" s="97" t="s">
        <v>491</v>
      </c>
      <c r="G490" s="98" t="s">
        <v>1387</v>
      </c>
      <c r="H490" s="98" t="s">
        <v>1418</v>
      </c>
      <c r="I490" s="99"/>
      <c r="J490" s="99" t="s">
        <v>1388</v>
      </c>
      <c r="K490" s="100" t="str">
        <f t="shared" si="19"/>
        <v>М</v>
      </c>
      <c r="L490" s="100" t="str">
        <f t="shared" si="18"/>
        <v>Д</v>
      </c>
    </row>
    <row r="491" spans="1:12" customFormat="1" ht="30" customHeight="1">
      <c r="A491" s="66" t="s">
        <v>1419</v>
      </c>
      <c r="B491" s="95" t="s">
        <v>1408</v>
      </c>
      <c r="C491" s="96" t="s">
        <v>425</v>
      </c>
      <c r="D491" s="96" t="s">
        <v>426</v>
      </c>
      <c r="E491" s="95" t="s">
        <v>490</v>
      </c>
      <c r="F491" s="97" t="s">
        <v>491</v>
      </c>
      <c r="G491" s="98" t="s">
        <v>1387</v>
      </c>
      <c r="H491" s="98" t="s">
        <v>1409</v>
      </c>
      <c r="I491" s="99" t="s">
        <v>960</v>
      </c>
      <c r="J491" s="99" t="s">
        <v>1388</v>
      </c>
      <c r="K491" s="100" t="str">
        <f t="shared" si="19"/>
        <v>М</v>
      </c>
      <c r="L491" s="100" t="str">
        <f t="shared" si="18"/>
        <v>Д</v>
      </c>
    </row>
    <row r="492" spans="1:12" customFormat="1" ht="30" customHeight="1">
      <c r="A492" s="66" t="s">
        <v>1420</v>
      </c>
      <c r="B492" s="95" t="s">
        <v>1408</v>
      </c>
      <c r="C492" s="96" t="s">
        <v>425</v>
      </c>
      <c r="D492" s="96" t="s">
        <v>426</v>
      </c>
      <c r="E492" s="95" t="s">
        <v>490</v>
      </c>
      <c r="F492" s="97" t="s">
        <v>491</v>
      </c>
      <c r="G492" s="98" t="s">
        <v>1387</v>
      </c>
      <c r="H492" s="98" t="s">
        <v>1421</v>
      </c>
      <c r="I492" s="99" t="s">
        <v>1422</v>
      </c>
      <c r="J492" s="99" t="s">
        <v>1388</v>
      </c>
      <c r="K492" s="100" t="str">
        <f t="shared" si="19"/>
        <v>М</v>
      </c>
      <c r="L492" s="100" t="str">
        <f t="shared" si="18"/>
        <v>Д</v>
      </c>
    </row>
    <row r="493" spans="1:12" customFormat="1" ht="30" customHeight="1">
      <c r="A493" s="66" t="s">
        <v>1423</v>
      </c>
      <c r="B493" s="95" t="s">
        <v>1408</v>
      </c>
      <c r="C493" s="96" t="s">
        <v>425</v>
      </c>
      <c r="D493" s="96" t="s">
        <v>426</v>
      </c>
      <c r="E493" s="95" t="s">
        <v>490</v>
      </c>
      <c r="F493" s="97" t="s">
        <v>491</v>
      </c>
      <c r="G493" s="98" t="s">
        <v>1387</v>
      </c>
      <c r="H493" s="98" t="s">
        <v>1421</v>
      </c>
      <c r="I493" s="99" t="s">
        <v>1424</v>
      </c>
      <c r="J493" s="99" t="s">
        <v>1388</v>
      </c>
      <c r="K493" s="100" t="str">
        <f t="shared" si="19"/>
        <v>М</v>
      </c>
      <c r="L493" s="100" t="str">
        <f t="shared" si="18"/>
        <v>Д</v>
      </c>
    </row>
    <row r="494" spans="1:12" customFormat="1" ht="30" customHeight="1">
      <c r="A494" s="66" t="s">
        <v>1425</v>
      </c>
      <c r="B494" s="95" t="s">
        <v>1408</v>
      </c>
      <c r="C494" s="96" t="s">
        <v>425</v>
      </c>
      <c r="D494" s="96" t="s">
        <v>426</v>
      </c>
      <c r="E494" s="95" t="s">
        <v>490</v>
      </c>
      <c r="F494" s="97" t="s">
        <v>491</v>
      </c>
      <c r="G494" s="98" t="s">
        <v>1387</v>
      </c>
      <c r="H494" s="98" t="s">
        <v>1421</v>
      </c>
      <c r="I494" s="99" t="s">
        <v>1426</v>
      </c>
      <c r="J494" s="99" t="s">
        <v>1388</v>
      </c>
      <c r="K494" s="100" t="str">
        <f t="shared" si="19"/>
        <v>М</v>
      </c>
      <c r="L494" s="100" t="str">
        <f t="shared" si="18"/>
        <v>Д</v>
      </c>
    </row>
    <row r="495" spans="1:12" customFormat="1" ht="30" customHeight="1">
      <c r="A495" s="66" t="s">
        <v>1427</v>
      </c>
      <c r="B495" s="95" t="s">
        <v>1408</v>
      </c>
      <c r="C495" s="96" t="s">
        <v>425</v>
      </c>
      <c r="D495" s="96" t="s">
        <v>426</v>
      </c>
      <c r="E495" s="95" t="s">
        <v>490</v>
      </c>
      <c r="F495" s="97" t="s">
        <v>491</v>
      </c>
      <c r="G495" s="98" t="s">
        <v>1387</v>
      </c>
      <c r="H495" s="98" t="s">
        <v>1428</v>
      </c>
      <c r="I495" s="99"/>
      <c r="J495" s="99" t="s">
        <v>1388</v>
      </c>
      <c r="K495" s="100" t="str">
        <f t="shared" si="19"/>
        <v>М</v>
      </c>
      <c r="L495" s="100" t="str">
        <f t="shared" si="18"/>
        <v>Д</v>
      </c>
    </row>
    <row r="496" spans="1:12" customFormat="1" ht="30" customHeight="1">
      <c r="A496" s="66" t="s">
        <v>1429</v>
      </c>
      <c r="B496" s="95" t="s">
        <v>1408</v>
      </c>
      <c r="C496" s="96" t="s">
        <v>425</v>
      </c>
      <c r="D496" s="96" t="s">
        <v>437</v>
      </c>
      <c r="E496" s="92" t="s">
        <v>490</v>
      </c>
      <c r="F496" s="97" t="s">
        <v>491</v>
      </c>
      <c r="G496" s="98" t="s">
        <v>1387</v>
      </c>
      <c r="H496" s="98" t="s">
        <v>1430</v>
      </c>
      <c r="I496" s="99" t="s">
        <v>1422</v>
      </c>
      <c r="J496" s="99" t="s">
        <v>1388</v>
      </c>
      <c r="K496" s="100" t="str">
        <f t="shared" si="19"/>
        <v>М</v>
      </c>
      <c r="L496" s="100" t="str">
        <f t="shared" si="18"/>
        <v>Д</v>
      </c>
    </row>
    <row r="497" spans="1:12" customFormat="1" ht="30" customHeight="1">
      <c r="A497" s="66" t="s">
        <v>1431</v>
      </c>
      <c r="B497" s="95" t="s">
        <v>1408</v>
      </c>
      <c r="C497" s="96" t="s">
        <v>425</v>
      </c>
      <c r="D497" s="96" t="s">
        <v>437</v>
      </c>
      <c r="E497" s="92" t="s">
        <v>490</v>
      </c>
      <c r="F497" s="97" t="s">
        <v>491</v>
      </c>
      <c r="G497" s="98" t="s">
        <v>1387</v>
      </c>
      <c r="H497" s="98" t="s">
        <v>1421</v>
      </c>
      <c r="I497" s="99" t="s">
        <v>1432</v>
      </c>
      <c r="J497" s="99" t="s">
        <v>1388</v>
      </c>
      <c r="K497" s="100" t="str">
        <f t="shared" si="19"/>
        <v>М</v>
      </c>
      <c r="L497" s="100" t="str">
        <f t="shared" si="18"/>
        <v>Д</v>
      </c>
    </row>
    <row r="498" spans="1:12" customFormat="1" ht="30" customHeight="1">
      <c r="A498" s="66" t="s">
        <v>1433</v>
      </c>
      <c r="B498" s="95" t="s">
        <v>1408</v>
      </c>
      <c r="C498" s="96" t="s">
        <v>425</v>
      </c>
      <c r="D498" s="96" t="s">
        <v>426</v>
      </c>
      <c r="E498" s="92" t="s">
        <v>490</v>
      </c>
      <c r="F498" s="97" t="s">
        <v>491</v>
      </c>
      <c r="G498" s="98" t="s">
        <v>1387</v>
      </c>
      <c r="H498" s="98" t="s">
        <v>1434</v>
      </c>
      <c r="I498" s="99"/>
      <c r="J498" s="99" t="s">
        <v>1388</v>
      </c>
      <c r="K498" s="100" t="str">
        <f t="shared" si="19"/>
        <v>М</v>
      </c>
      <c r="L498" s="100" t="str">
        <f t="shared" si="18"/>
        <v>Д</v>
      </c>
    </row>
    <row r="499" spans="1:12" customFormat="1" ht="30" customHeight="1">
      <c r="A499" s="66" t="s">
        <v>1435</v>
      </c>
      <c r="B499" s="95" t="s">
        <v>1408</v>
      </c>
      <c r="C499" s="96" t="s">
        <v>425</v>
      </c>
      <c r="D499" s="96" t="s">
        <v>426</v>
      </c>
      <c r="E499" s="95" t="s">
        <v>490</v>
      </c>
      <c r="F499" s="97" t="s">
        <v>491</v>
      </c>
      <c r="G499" s="98" t="s">
        <v>1387</v>
      </c>
      <c r="H499" s="98" t="s">
        <v>1436</v>
      </c>
      <c r="I499" s="99"/>
      <c r="J499" s="99" t="s">
        <v>1388</v>
      </c>
      <c r="K499" s="100" t="str">
        <f t="shared" si="19"/>
        <v>М</v>
      </c>
      <c r="L499" s="100" t="str">
        <f t="shared" si="18"/>
        <v>Д</v>
      </c>
    </row>
    <row r="500" spans="1:12" customFormat="1" ht="30" customHeight="1">
      <c r="A500" s="66" t="s">
        <v>1437</v>
      </c>
      <c r="B500" s="95" t="s">
        <v>1408</v>
      </c>
      <c r="C500" s="96" t="s">
        <v>425</v>
      </c>
      <c r="D500" s="96" t="s">
        <v>426</v>
      </c>
      <c r="E500" s="95" t="s">
        <v>490</v>
      </c>
      <c r="F500" s="97" t="s">
        <v>491</v>
      </c>
      <c r="G500" s="98" t="s">
        <v>1387</v>
      </c>
      <c r="H500" s="98" t="s">
        <v>1413</v>
      </c>
      <c r="I500" s="99" t="s">
        <v>958</v>
      </c>
      <c r="J500" s="99" t="s">
        <v>1388</v>
      </c>
      <c r="K500" s="100" t="str">
        <f t="shared" si="19"/>
        <v>М</v>
      </c>
      <c r="L500" s="100" t="str">
        <f t="shared" si="18"/>
        <v>Д</v>
      </c>
    </row>
    <row r="501" spans="1:12" customFormat="1" ht="30" customHeight="1">
      <c r="A501" s="66" t="s">
        <v>1438</v>
      </c>
      <c r="B501" s="95" t="s">
        <v>1408</v>
      </c>
      <c r="C501" s="96" t="s">
        <v>425</v>
      </c>
      <c r="D501" s="96" t="s">
        <v>437</v>
      </c>
      <c r="E501" s="95" t="s">
        <v>490</v>
      </c>
      <c r="F501" s="97" t="s">
        <v>491</v>
      </c>
      <c r="G501" s="98" t="s">
        <v>1387</v>
      </c>
      <c r="H501" s="98" t="s">
        <v>1439</v>
      </c>
      <c r="I501" s="99" t="s">
        <v>1440</v>
      </c>
      <c r="J501" s="99" t="s">
        <v>1388</v>
      </c>
      <c r="K501" s="100" t="str">
        <f t="shared" si="19"/>
        <v>М</v>
      </c>
      <c r="L501" s="100" t="str">
        <f t="shared" si="18"/>
        <v>Д</v>
      </c>
    </row>
    <row r="502" spans="1:12" customFormat="1" ht="30" customHeight="1">
      <c r="A502" s="66" t="s">
        <v>1441</v>
      </c>
      <c r="B502" s="95" t="s">
        <v>1408</v>
      </c>
      <c r="C502" s="96" t="s">
        <v>425</v>
      </c>
      <c r="D502" s="96" t="s">
        <v>426</v>
      </c>
      <c r="E502" s="95" t="s">
        <v>490</v>
      </c>
      <c r="F502" s="97" t="s">
        <v>491</v>
      </c>
      <c r="G502" s="98" t="s">
        <v>1387</v>
      </c>
      <c r="H502" s="98" t="s">
        <v>1439</v>
      </c>
      <c r="I502" s="99" t="s">
        <v>1440</v>
      </c>
      <c r="J502" s="99" t="s">
        <v>1388</v>
      </c>
      <c r="K502" s="100" t="str">
        <f t="shared" si="19"/>
        <v>М</v>
      </c>
      <c r="L502" s="100" t="str">
        <f t="shared" si="18"/>
        <v>Д</v>
      </c>
    </row>
    <row r="503" spans="1:12" customFormat="1" ht="30" customHeight="1">
      <c r="A503" s="66" t="s">
        <v>1442</v>
      </c>
      <c r="B503" s="95" t="s">
        <v>1408</v>
      </c>
      <c r="C503" s="96" t="s">
        <v>425</v>
      </c>
      <c r="D503" s="96" t="s">
        <v>426</v>
      </c>
      <c r="E503" s="92" t="s">
        <v>490</v>
      </c>
      <c r="F503" s="97" t="s">
        <v>491</v>
      </c>
      <c r="G503" s="98" t="s">
        <v>1387</v>
      </c>
      <c r="H503" s="98" t="s">
        <v>1443</v>
      </c>
      <c r="I503" s="99"/>
      <c r="J503" s="99" t="s">
        <v>1388</v>
      </c>
      <c r="K503" s="100" t="str">
        <f t="shared" si="19"/>
        <v>М</v>
      </c>
      <c r="L503" s="100" t="str">
        <f t="shared" si="18"/>
        <v>Д</v>
      </c>
    </row>
    <row r="504" spans="1:12" customFormat="1" ht="30" customHeight="1">
      <c r="A504" s="66" t="s">
        <v>1444</v>
      </c>
      <c r="B504" s="95" t="s">
        <v>1408</v>
      </c>
      <c r="C504" s="96" t="s">
        <v>425</v>
      </c>
      <c r="D504" s="96" t="s">
        <v>437</v>
      </c>
      <c r="E504" s="92" t="s">
        <v>490</v>
      </c>
      <c r="F504" s="97" t="s">
        <v>491</v>
      </c>
      <c r="G504" s="98" t="s">
        <v>1387</v>
      </c>
      <c r="H504" s="98" t="s">
        <v>1430</v>
      </c>
      <c r="I504" s="99"/>
      <c r="J504" s="99" t="s">
        <v>1388</v>
      </c>
      <c r="K504" s="100" t="str">
        <f t="shared" si="19"/>
        <v>М</v>
      </c>
      <c r="L504" s="100" t="str">
        <f t="shared" si="18"/>
        <v>Д</v>
      </c>
    </row>
    <row r="505" spans="1:12" customFormat="1" ht="30" customHeight="1">
      <c r="A505" s="66" t="s">
        <v>1445</v>
      </c>
      <c r="B505" s="95" t="s">
        <v>1408</v>
      </c>
      <c r="C505" s="96" t="s">
        <v>425</v>
      </c>
      <c r="D505" s="96" t="s">
        <v>437</v>
      </c>
      <c r="E505" s="95" t="s">
        <v>490</v>
      </c>
      <c r="F505" s="97" t="s">
        <v>491</v>
      </c>
      <c r="G505" s="98" t="s">
        <v>1387</v>
      </c>
      <c r="H505" s="98" t="s">
        <v>1443</v>
      </c>
      <c r="I505" s="99" t="s">
        <v>1446</v>
      </c>
      <c r="J505" s="99" t="s">
        <v>1388</v>
      </c>
      <c r="K505" s="100" t="str">
        <f t="shared" si="19"/>
        <v>М</v>
      </c>
      <c r="L505" s="100" t="str">
        <f t="shared" si="18"/>
        <v>Д</v>
      </c>
    </row>
    <row r="506" spans="1:12" customFormat="1" ht="30" customHeight="1">
      <c r="A506" s="66" t="s">
        <v>1447</v>
      </c>
      <c r="B506" s="95" t="s">
        <v>1408</v>
      </c>
      <c r="C506" s="96" t="s">
        <v>425</v>
      </c>
      <c r="D506" s="96" t="s">
        <v>426</v>
      </c>
      <c r="E506" s="95" t="s">
        <v>490</v>
      </c>
      <c r="F506" s="97" t="s">
        <v>491</v>
      </c>
      <c r="G506" s="98" t="s">
        <v>1387</v>
      </c>
      <c r="H506" s="98" t="s">
        <v>1448</v>
      </c>
      <c r="I506" s="99" t="s">
        <v>1449</v>
      </c>
      <c r="J506" s="99" t="s">
        <v>1388</v>
      </c>
      <c r="K506" s="100" t="str">
        <f t="shared" si="19"/>
        <v>М</v>
      </c>
      <c r="L506" s="100" t="str">
        <f t="shared" si="18"/>
        <v>Д</v>
      </c>
    </row>
    <row r="507" spans="1:12" customFormat="1" ht="30" customHeight="1">
      <c r="A507" s="66" t="s">
        <v>1450</v>
      </c>
      <c r="B507" s="95" t="s">
        <v>1408</v>
      </c>
      <c r="C507" s="96" t="s">
        <v>445</v>
      </c>
      <c r="D507" s="96" t="s">
        <v>426</v>
      </c>
      <c r="E507" s="95" t="s">
        <v>501</v>
      </c>
      <c r="F507" s="97" t="s">
        <v>491</v>
      </c>
      <c r="G507" s="98" t="s">
        <v>1387</v>
      </c>
      <c r="H507" s="98" t="s">
        <v>1428</v>
      </c>
      <c r="I507" s="99"/>
      <c r="J507" s="99" t="s">
        <v>1388</v>
      </c>
      <c r="K507" s="100" t="str">
        <f t="shared" si="19"/>
        <v>М</v>
      </c>
      <c r="L507" s="100" t="str">
        <f t="shared" si="18"/>
        <v>В</v>
      </c>
    </row>
    <row r="508" spans="1:12" customFormat="1" ht="30" customHeight="1">
      <c r="A508" s="66" t="s">
        <v>1451</v>
      </c>
      <c r="B508" s="95" t="s">
        <v>1408</v>
      </c>
      <c r="C508" s="96" t="s">
        <v>445</v>
      </c>
      <c r="D508" s="96" t="s">
        <v>426</v>
      </c>
      <c r="E508" s="95" t="s">
        <v>501</v>
      </c>
      <c r="F508" s="97" t="s">
        <v>491</v>
      </c>
      <c r="G508" s="98" t="s">
        <v>1387</v>
      </c>
      <c r="H508" s="98" t="s">
        <v>1452</v>
      </c>
      <c r="I508" s="99"/>
      <c r="J508" s="99" t="s">
        <v>1388</v>
      </c>
      <c r="K508" s="100" t="str">
        <f t="shared" si="19"/>
        <v>М</v>
      </c>
      <c r="L508" s="100" t="str">
        <f t="shared" si="18"/>
        <v>В</v>
      </c>
    </row>
    <row r="509" spans="1:12" ht="30" customHeight="1">
      <c r="A509" s="66" t="s">
        <v>1453</v>
      </c>
      <c r="B509" s="95" t="s">
        <v>1408</v>
      </c>
      <c r="C509" s="96" t="s">
        <v>445</v>
      </c>
      <c r="D509" s="96" t="s">
        <v>426</v>
      </c>
      <c r="E509" s="95" t="s">
        <v>501</v>
      </c>
      <c r="F509" s="97" t="s">
        <v>491</v>
      </c>
      <c r="G509" s="98" t="s">
        <v>1387</v>
      </c>
      <c r="H509" s="98" t="s">
        <v>1418</v>
      </c>
      <c r="I509" s="99"/>
      <c r="J509" s="99" t="s">
        <v>1388</v>
      </c>
      <c r="K509" s="100" t="str">
        <f t="shared" si="19"/>
        <v>М</v>
      </c>
      <c r="L509" s="100" t="str">
        <f t="shared" si="18"/>
        <v>В</v>
      </c>
    </row>
    <row r="510" spans="1:12" ht="30" customHeight="1">
      <c r="A510" s="66" t="s">
        <v>1454</v>
      </c>
      <c r="B510" s="95" t="s">
        <v>1408</v>
      </c>
      <c r="C510" s="96" t="s">
        <v>445</v>
      </c>
      <c r="D510" s="96" t="s">
        <v>426</v>
      </c>
      <c r="E510" s="92" t="s">
        <v>501</v>
      </c>
      <c r="F510" s="97" t="s">
        <v>491</v>
      </c>
      <c r="G510" s="98" t="s">
        <v>1387</v>
      </c>
      <c r="H510" s="98" t="s">
        <v>1434</v>
      </c>
      <c r="I510" s="99"/>
      <c r="J510" s="99" t="s">
        <v>1388</v>
      </c>
      <c r="K510" s="100" t="str">
        <f t="shared" si="19"/>
        <v>М</v>
      </c>
      <c r="L510" s="100" t="str">
        <f t="shared" si="18"/>
        <v>В</v>
      </c>
    </row>
    <row r="511" spans="1:12" ht="30" customHeight="1">
      <c r="A511" s="66" t="s">
        <v>1455</v>
      </c>
      <c r="B511" s="95" t="s">
        <v>1408</v>
      </c>
      <c r="C511" s="96" t="s">
        <v>445</v>
      </c>
      <c r="D511" s="96" t="s">
        <v>426</v>
      </c>
      <c r="E511" s="95" t="s">
        <v>501</v>
      </c>
      <c r="F511" s="97" t="s">
        <v>491</v>
      </c>
      <c r="G511" s="98" t="s">
        <v>1387</v>
      </c>
      <c r="H511" s="98" t="s">
        <v>1409</v>
      </c>
      <c r="I511" s="99"/>
      <c r="J511" s="99" t="s">
        <v>1388</v>
      </c>
      <c r="K511" s="100" t="str">
        <f t="shared" si="19"/>
        <v>М</v>
      </c>
      <c r="L511" s="100" t="str">
        <f t="shared" si="18"/>
        <v>В</v>
      </c>
    </row>
    <row r="512" spans="1:12" ht="30" customHeight="1">
      <c r="A512" s="66" t="s">
        <v>1456</v>
      </c>
      <c r="B512" s="95" t="s">
        <v>1408</v>
      </c>
      <c r="C512" s="96" t="s">
        <v>445</v>
      </c>
      <c r="D512" s="96" t="s">
        <v>426</v>
      </c>
      <c r="E512" s="92" t="s">
        <v>501</v>
      </c>
      <c r="F512" s="97" t="s">
        <v>491</v>
      </c>
      <c r="G512" s="98" t="s">
        <v>1387</v>
      </c>
      <c r="H512" s="98" t="s">
        <v>1443</v>
      </c>
      <c r="I512" s="99"/>
      <c r="J512" s="99" t="s">
        <v>1388</v>
      </c>
      <c r="K512" s="100" t="str">
        <f t="shared" si="19"/>
        <v>М</v>
      </c>
      <c r="L512" s="100" t="str">
        <f t="shared" si="18"/>
        <v>В</v>
      </c>
    </row>
    <row r="513" spans="1:12" ht="30" customHeight="1">
      <c r="A513" s="66" t="s">
        <v>1457</v>
      </c>
      <c r="B513" s="95" t="s">
        <v>1408</v>
      </c>
      <c r="C513" s="96" t="s">
        <v>448</v>
      </c>
      <c r="D513" s="96" t="s">
        <v>426</v>
      </c>
      <c r="E513" s="95" t="s">
        <v>501</v>
      </c>
      <c r="F513" s="97" t="s">
        <v>491</v>
      </c>
      <c r="G513" s="98" t="s">
        <v>1387</v>
      </c>
      <c r="H513" s="98" t="s">
        <v>1428</v>
      </c>
      <c r="I513" s="99"/>
      <c r="J513" s="99" t="s">
        <v>1388</v>
      </c>
      <c r="K513" s="100" t="str">
        <f t="shared" si="19"/>
        <v>М</v>
      </c>
      <c r="L513" s="100" t="str">
        <f t="shared" si="18"/>
        <v>З</v>
      </c>
    </row>
    <row r="514" spans="1:12" ht="30" customHeight="1">
      <c r="A514" s="66" t="s">
        <v>1458</v>
      </c>
      <c r="B514" s="95" t="s">
        <v>1408</v>
      </c>
      <c r="C514" s="96" t="s">
        <v>448</v>
      </c>
      <c r="D514" s="96" t="s">
        <v>426</v>
      </c>
      <c r="E514" s="95" t="s">
        <v>501</v>
      </c>
      <c r="F514" s="97" t="s">
        <v>491</v>
      </c>
      <c r="G514" s="98" t="s">
        <v>1387</v>
      </c>
      <c r="H514" s="98" t="s">
        <v>1452</v>
      </c>
      <c r="I514" s="99"/>
      <c r="J514" s="99" t="s">
        <v>1388</v>
      </c>
      <c r="K514" s="100" t="str">
        <f t="shared" si="19"/>
        <v>М</v>
      </c>
      <c r="L514" s="100" t="str">
        <f t="shared" si="18"/>
        <v>З</v>
      </c>
    </row>
    <row r="515" spans="1:12" ht="30" customHeight="1">
      <c r="A515" s="66" t="s">
        <v>1459</v>
      </c>
      <c r="B515" s="95" t="s">
        <v>1408</v>
      </c>
      <c r="C515" s="96" t="s">
        <v>448</v>
      </c>
      <c r="D515" s="96" t="s">
        <v>426</v>
      </c>
      <c r="E515" s="95" t="s">
        <v>501</v>
      </c>
      <c r="F515" s="97" t="s">
        <v>491</v>
      </c>
      <c r="G515" s="98" t="s">
        <v>1387</v>
      </c>
      <c r="H515" s="98" t="s">
        <v>1418</v>
      </c>
      <c r="I515" s="99"/>
      <c r="J515" s="99" t="s">
        <v>1388</v>
      </c>
      <c r="K515" s="100" t="str">
        <f t="shared" si="19"/>
        <v>М</v>
      </c>
      <c r="L515" s="100" t="str">
        <f t="shared" ref="L515:L578" si="20">IF(C515="очная","Д",IF(C515="Очно-заочная","В",IF(C515="Заочная","З","-")))</f>
        <v>З</v>
      </c>
    </row>
    <row r="516" spans="1:12" ht="30" customHeight="1">
      <c r="A516" s="66" t="s">
        <v>1460</v>
      </c>
      <c r="B516" s="95" t="s">
        <v>1408</v>
      </c>
      <c r="C516" s="96" t="s">
        <v>448</v>
      </c>
      <c r="D516" s="96" t="s">
        <v>426</v>
      </c>
      <c r="E516" s="95" t="s">
        <v>501</v>
      </c>
      <c r="F516" s="97" t="s">
        <v>491</v>
      </c>
      <c r="G516" s="98" t="s">
        <v>1387</v>
      </c>
      <c r="H516" s="98" t="s">
        <v>1434</v>
      </c>
      <c r="I516" s="99"/>
      <c r="J516" s="99" t="s">
        <v>1388</v>
      </c>
      <c r="K516" s="100" t="str">
        <f t="shared" si="19"/>
        <v>М</v>
      </c>
      <c r="L516" s="100" t="str">
        <f t="shared" si="20"/>
        <v>З</v>
      </c>
    </row>
    <row r="517" spans="1:12" ht="30" customHeight="1">
      <c r="A517" s="66" t="s">
        <v>1461</v>
      </c>
      <c r="B517" s="95" t="s">
        <v>1408</v>
      </c>
      <c r="C517" s="96" t="s">
        <v>448</v>
      </c>
      <c r="D517" s="96" t="s">
        <v>426</v>
      </c>
      <c r="E517" s="95" t="s">
        <v>501</v>
      </c>
      <c r="F517" s="97" t="s">
        <v>491</v>
      </c>
      <c r="G517" s="98" t="s">
        <v>1387</v>
      </c>
      <c r="H517" s="98" t="s">
        <v>1409</v>
      </c>
      <c r="I517" s="99"/>
      <c r="J517" s="99" t="s">
        <v>1388</v>
      </c>
      <c r="K517" s="100" t="str">
        <f t="shared" si="19"/>
        <v>М</v>
      </c>
      <c r="L517" s="100" t="str">
        <f t="shared" si="20"/>
        <v>З</v>
      </c>
    </row>
    <row r="518" spans="1:12" ht="30" customHeight="1">
      <c r="A518" s="66" t="s">
        <v>1462</v>
      </c>
      <c r="B518" s="95" t="s">
        <v>1408</v>
      </c>
      <c r="C518" s="96" t="s">
        <v>448</v>
      </c>
      <c r="D518" s="96" t="s">
        <v>437</v>
      </c>
      <c r="E518" s="95" t="s">
        <v>501</v>
      </c>
      <c r="F518" s="97" t="s">
        <v>491</v>
      </c>
      <c r="G518" s="98" t="s">
        <v>1387</v>
      </c>
      <c r="H518" s="98" t="s">
        <v>1439</v>
      </c>
      <c r="I518" s="99" t="s">
        <v>1440</v>
      </c>
      <c r="J518" s="99" t="s">
        <v>1388</v>
      </c>
      <c r="K518" s="100" t="str">
        <f t="shared" si="19"/>
        <v>М</v>
      </c>
      <c r="L518" s="100" t="str">
        <f t="shared" si="20"/>
        <v>З</v>
      </c>
    </row>
    <row r="519" spans="1:12" ht="30" customHeight="1">
      <c r="A519" s="66" t="s">
        <v>1463</v>
      </c>
      <c r="B519" s="95" t="s">
        <v>1408</v>
      </c>
      <c r="C519" s="96" t="s">
        <v>448</v>
      </c>
      <c r="D519" s="96" t="s">
        <v>426</v>
      </c>
      <c r="E519" s="95" t="s">
        <v>501</v>
      </c>
      <c r="F519" s="97" t="s">
        <v>491</v>
      </c>
      <c r="G519" s="98" t="s">
        <v>1387</v>
      </c>
      <c r="H519" s="98" t="s">
        <v>1439</v>
      </c>
      <c r="I519" s="99" t="s">
        <v>1440</v>
      </c>
      <c r="J519" s="99" t="s">
        <v>1388</v>
      </c>
      <c r="K519" s="100" t="str">
        <f t="shared" si="19"/>
        <v>М</v>
      </c>
      <c r="L519" s="100" t="str">
        <f t="shared" si="20"/>
        <v>З</v>
      </c>
    </row>
    <row r="520" spans="1:12" ht="30" customHeight="1">
      <c r="A520" s="66" t="s">
        <v>1464</v>
      </c>
      <c r="B520" s="95" t="s">
        <v>1465</v>
      </c>
      <c r="C520" s="96" t="s">
        <v>425</v>
      </c>
      <c r="D520" s="96" t="s">
        <v>426</v>
      </c>
      <c r="E520" s="92" t="s">
        <v>490</v>
      </c>
      <c r="F520" s="97" t="s">
        <v>491</v>
      </c>
      <c r="G520" s="98" t="s">
        <v>1401</v>
      </c>
      <c r="H520" s="98" t="s">
        <v>1466</v>
      </c>
      <c r="I520" s="99"/>
      <c r="J520" s="99" t="s">
        <v>1388</v>
      </c>
      <c r="K520" s="100" t="str">
        <f t="shared" si="19"/>
        <v>М</v>
      </c>
      <c r="L520" s="100" t="str">
        <f t="shared" si="20"/>
        <v>Д</v>
      </c>
    </row>
    <row r="521" spans="1:12" ht="30" customHeight="1">
      <c r="A521" s="66" t="s">
        <v>1467</v>
      </c>
      <c r="B521" s="95" t="s">
        <v>506</v>
      </c>
      <c r="C521" s="96" t="s">
        <v>445</v>
      </c>
      <c r="D521" s="96" t="s">
        <v>426</v>
      </c>
      <c r="E521" s="95" t="s">
        <v>501</v>
      </c>
      <c r="F521" s="97" t="s">
        <v>491</v>
      </c>
      <c r="G521" s="98" t="s">
        <v>454</v>
      </c>
      <c r="H521" s="98" t="s">
        <v>1468</v>
      </c>
      <c r="I521" s="99"/>
      <c r="J521" s="99" t="s">
        <v>1388</v>
      </c>
      <c r="K521" s="100" t="str">
        <f t="shared" si="19"/>
        <v>М</v>
      </c>
      <c r="L521" s="100" t="str">
        <f t="shared" si="20"/>
        <v>В</v>
      </c>
    </row>
    <row r="522" spans="1:12" ht="30" customHeight="1">
      <c r="A522" s="66" t="s">
        <v>1469</v>
      </c>
      <c r="B522" s="95" t="s">
        <v>506</v>
      </c>
      <c r="C522" s="96" t="s">
        <v>448</v>
      </c>
      <c r="D522" s="96" t="s">
        <v>426</v>
      </c>
      <c r="E522" s="95" t="s">
        <v>501</v>
      </c>
      <c r="F522" s="97" t="s">
        <v>491</v>
      </c>
      <c r="G522" s="98" t="s">
        <v>454</v>
      </c>
      <c r="H522" s="98" t="s">
        <v>1468</v>
      </c>
      <c r="I522" s="99"/>
      <c r="J522" s="99" t="s">
        <v>1388</v>
      </c>
      <c r="K522" s="100" t="str">
        <f t="shared" si="19"/>
        <v>М</v>
      </c>
      <c r="L522" s="100" t="str">
        <f t="shared" si="20"/>
        <v>З</v>
      </c>
    </row>
    <row r="523" spans="1:12" ht="30" customHeight="1">
      <c r="A523" s="66" t="s">
        <v>1470</v>
      </c>
      <c r="B523" s="95" t="s">
        <v>576</v>
      </c>
      <c r="C523" s="96" t="s">
        <v>425</v>
      </c>
      <c r="D523" s="96" t="s">
        <v>426</v>
      </c>
      <c r="E523" s="95" t="s">
        <v>490</v>
      </c>
      <c r="F523" s="97" t="s">
        <v>491</v>
      </c>
      <c r="G523" s="98" t="s">
        <v>577</v>
      </c>
      <c r="H523" s="98" t="s">
        <v>1405</v>
      </c>
      <c r="I523" s="99"/>
      <c r="J523" s="99" t="s">
        <v>1388</v>
      </c>
      <c r="K523" s="100" t="str">
        <f t="shared" si="19"/>
        <v>М</v>
      </c>
      <c r="L523" s="100" t="str">
        <f t="shared" si="20"/>
        <v>Д</v>
      </c>
    </row>
    <row r="524" spans="1:12" ht="30" customHeight="1">
      <c r="A524" s="66" t="s">
        <v>1471</v>
      </c>
      <c r="B524" s="95" t="s">
        <v>576</v>
      </c>
      <c r="C524" s="96" t="s">
        <v>445</v>
      </c>
      <c r="D524" s="96" t="s">
        <v>426</v>
      </c>
      <c r="E524" s="95" t="s">
        <v>501</v>
      </c>
      <c r="F524" s="97" t="s">
        <v>491</v>
      </c>
      <c r="G524" s="98" t="s">
        <v>577</v>
      </c>
      <c r="H524" s="98" t="s">
        <v>1405</v>
      </c>
      <c r="I524" s="99"/>
      <c r="J524" s="99" t="s">
        <v>1388</v>
      </c>
      <c r="K524" s="100" t="str">
        <f t="shared" si="19"/>
        <v>М</v>
      </c>
      <c r="L524" s="100" t="str">
        <f t="shared" si="20"/>
        <v>В</v>
      </c>
    </row>
    <row r="525" spans="1:12" ht="30" customHeight="1">
      <c r="A525" s="66" t="s">
        <v>1472</v>
      </c>
      <c r="B525" s="95" t="s">
        <v>970</v>
      </c>
      <c r="C525" s="96" t="s">
        <v>425</v>
      </c>
      <c r="D525" s="96" t="s">
        <v>437</v>
      </c>
      <c r="E525" s="95" t="s">
        <v>490</v>
      </c>
      <c r="F525" s="97" t="s">
        <v>491</v>
      </c>
      <c r="G525" s="98" t="s">
        <v>971</v>
      </c>
      <c r="H525" s="98" t="s">
        <v>1473</v>
      </c>
      <c r="I525" s="99"/>
      <c r="J525" s="99" t="s">
        <v>1388</v>
      </c>
      <c r="K525" s="100" t="str">
        <f t="shared" si="19"/>
        <v>М</v>
      </c>
      <c r="L525" s="100" t="str">
        <f t="shared" si="20"/>
        <v>Д</v>
      </c>
    </row>
    <row r="526" spans="1:12" ht="30" customHeight="1">
      <c r="A526" s="66" t="s">
        <v>1474</v>
      </c>
      <c r="B526" s="95" t="s">
        <v>970</v>
      </c>
      <c r="C526" s="96" t="s">
        <v>448</v>
      </c>
      <c r="D526" s="96" t="s">
        <v>437</v>
      </c>
      <c r="E526" s="92" t="s">
        <v>501</v>
      </c>
      <c r="F526" s="97" t="s">
        <v>491</v>
      </c>
      <c r="G526" s="98" t="s">
        <v>971</v>
      </c>
      <c r="H526" s="98" t="s">
        <v>1473</v>
      </c>
      <c r="I526" s="99"/>
      <c r="J526" s="99" t="s">
        <v>1388</v>
      </c>
      <c r="K526" s="100" t="str">
        <f t="shared" si="19"/>
        <v>М</v>
      </c>
      <c r="L526" s="100" t="str">
        <f t="shared" si="20"/>
        <v>З</v>
      </c>
    </row>
    <row r="527" spans="1:12" ht="30" customHeight="1">
      <c r="A527" s="66" t="s">
        <v>1475</v>
      </c>
      <c r="B527" s="95" t="s">
        <v>581</v>
      </c>
      <c r="C527" s="96" t="s">
        <v>425</v>
      </c>
      <c r="D527" s="96" t="s">
        <v>426</v>
      </c>
      <c r="E527" s="95" t="s">
        <v>582</v>
      </c>
      <c r="F527" s="97" t="s">
        <v>583</v>
      </c>
      <c r="G527" s="98" t="s">
        <v>584</v>
      </c>
      <c r="H527" s="98" t="s">
        <v>1476</v>
      </c>
      <c r="I527" s="99"/>
      <c r="J527" s="99" t="s">
        <v>1388</v>
      </c>
      <c r="K527" s="100" t="str">
        <f t="shared" si="19"/>
        <v>А</v>
      </c>
      <c r="L527" s="100" t="str">
        <f t="shared" si="20"/>
        <v>Д</v>
      </c>
    </row>
    <row r="528" spans="1:12" ht="30" customHeight="1">
      <c r="A528" s="66" t="s">
        <v>1477</v>
      </c>
      <c r="B528" s="95" t="s">
        <v>581</v>
      </c>
      <c r="C528" s="96" t="s">
        <v>425</v>
      </c>
      <c r="D528" s="96" t="s">
        <v>426</v>
      </c>
      <c r="E528" s="95" t="s">
        <v>582</v>
      </c>
      <c r="F528" s="97" t="s">
        <v>583</v>
      </c>
      <c r="G528" s="98" t="s">
        <v>584</v>
      </c>
      <c r="H528" s="98" t="s">
        <v>1478</v>
      </c>
      <c r="I528" s="99"/>
      <c r="J528" s="99" t="s">
        <v>1388</v>
      </c>
      <c r="K528" s="100" t="str">
        <f t="shared" si="19"/>
        <v>А</v>
      </c>
      <c r="L528" s="100" t="str">
        <f t="shared" si="20"/>
        <v>Д</v>
      </c>
    </row>
    <row r="529" spans="1:12" ht="30" customHeight="1">
      <c r="A529" s="66" t="s">
        <v>1479</v>
      </c>
      <c r="B529" s="95" t="s">
        <v>581</v>
      </c>
      <c r="C529" s="96" t="s">
        <v>425</v>
      </c>
      <c r="D529" s="96" t="s">
        <v>437</v>
      </c>
      <c r="E529" s="95" t="s">
        <v>582</v>
      </c>
      <c r="F529" s="97" t="s">
        <v>583</v>
      </c>
      <c r="G529" s="98" t="s">
        <v>584</v>
      </c>
      <c r="H529" s="98" t="s">
        <v>1480</v>
      </c>
      <c r="I529" s="99"/>
      <c r="J529" s="99" t="s">
        <v>1388</v>
      </c>
      <c r="K529" s="100" t="str">
        <f t="shared" si="19"/>
        <v>А</v>
      </c>
      <c r="L529" s="100" t="str">
        <f t="shared" si="20"/>
        <v>Д</v>
      </c>
    </row>
    <row r="530" spans="1:12" ht="30" customHeight="1">
      <c r="A530" s="66" t="s">
        <v>1481</v>
      </c>
      <c r="B530" s="95" t="s">
        <v>581</v>
      </c>
      <c r="C530" s="96" t="s">
        <v>425</v>
      </c>
      <c r="D530" s="96" t="s">
        <v>437</v>
      </c>
      <c r="E530" s="95" t="s">
        <v>582</v>
      </c>
      <c r="F530" s="97" t="s">
        <v>583</v>
      </c>
      <c r="G530" s="98" t="s">
        <v>584</v>
      </c>
      <c r="H530" s="98" t="s">
        <v>1482</v>
      </c>
      <c r="I530" s="99"/>
      <c r="J530" s="99" t="s">
        <v>1388</v>
      </c>
      <c r="K530" s="100" t="str">
        <f t="shared" si="19"/>
        <v>А</v>
      </c>
      <c r="L530" s="100" t="str">
        <f t="shared" si="20"/>
        <v>Д</v>
      </c>
    </row>
    <row r="531" spans="1:12" ht="30" customHeight="1">
      <c r="A531" s="66" t="s">
        <v>1483</v>
      </c>
      <c r="B531" s="95" t="s">
        <v>581</v>
      </c>
      <c r="C531" s="96" t="s">
        <v>425</v>
      </c>
      <c r="D531" s="96" t="s">
        <v>437</v>
      </c>
      <c r="E531" s="92" t="s">
        <v>582</v>
      </c>
      <c r="F531" s="97" t="s">
        <v>583</v>
      </c>
      <c r="G531" s="98" t="s">
        <v>584</v>
      </c>
      <c r="H531" s="98" t="s">
        <v>1484</v>
      </c>
      <c r="I531" s="99" t="s">
        <v>1485</v>
      </c>
      <c r="J531" s="99" t="s">
        <v>1388</v>
      </c>
      <c r="K531" s="100" t="str">
        <f t="shared" si="19"/>
        <v>А</v>
      </c>
      <c r="L531" s="100" t="str">
        <f t="shared" si="20"/>
        <v>Д</v>
      </c>
    </row>
    <row r="532" spans="1:12" ht="30" customHeight="1">
      <c r="A532" s="66" t="s">
        <v>1486</v>
      </c>
      <c r="B532" s="95" t="s">
        <v>581</v>
      </c>
      <c r="C532" s="96" t="s">
        <v>425</v>
      </c>
      <c r="D532" s="96" t="s">
        <v>437</v>
      </c>
      <c r="E532" s="92" t="s">
        <v>582</v>
      </c>
      <c r="F532" s="97" t="s">
        <v>583</v>
      </c>
      <c r="G532" s="98" t="s">
        <v>584</v>
      </c>
      <c r="H532" s="98" t="s">
        <v>1484</v>
      </c>
      <c r="I532" s="99" t="s">
        <v>1487</v>
      </c>
      <c r="J532" s="99" t="s">
        <v>1388</v>
      </c>
      <c r="K532" s="100" t="str">
        <f t="shared" si="19"/>
        <v>А</v>
      </c>
      <c r="L532" s="100" t="str">
        <f t="shared" si="20"/>
        <v>Д</v>
      </c>
    </row>
    <row r="533" spans="1:12" customFormat="1" ht="30" customHeight="1">
      <c r="A533" s="66" t="s">
        <v>1488</v>
      </c>
      <c r="B533" s="95" t="s">
        <v>581</v>
      </c>
      <c r="C533" s="96" t="s">
        <v>448</v>
      </c>
      <c r="D533" s="96" t="s">
        <v>426</v>
      </c>
      <c r="E533" s="95" t="s">
        <v>427</v>
      </c>
      <c r="F533" s="97" t="s">
        <v>583</v>
      </c>
      <c r="G533" s="98" t="s">
        <v>584</v>
      </c>
      <c r="H533" s="98" t="s">
        <v>1476</v>
      </c>
      <c r="I533" s="99"/>
      <c r="J533" s="99" t="s">
        <v>1388</v>
      </c>
      <c r="K533" s="100" t="str">
        <f t="shared" si="19"/>
        <v>А</v>
      </c>
      <c r="L533" s="100" t="str">
        <f t="shared" si="20"/>
        <v>З</v>
      </c>
    </row>
    <row r="534" spans="1:12" customFormat="1" ht="30" customHeight="1">
      <c r="A534" s="66" t="s">
        <v>1489</v>
      </c>
      <c r="B534" s="95" t="s">
        <v>581</v>
      </c>
      <c r="C534" s="96" t="s">
        <v>448</v>
      </c>
      <c r="D534" s="96" t="s">
        <v>426</v>
      </c>
      <c r="E534" s="92" t="s">
        <v>427</v>
      </c>
      <c r="F534" s="97" t="s">
        <v>583</v>
      </c>
      <c r="G534" s="98" t="s">
        <v>584</v>
      </c>
      <c r="H534" s="98" t="s">
        <v>1478</v>
      </c>
      <c r="I534" s="99"/>
      <c r="J534" s="99" t="s">
        <v>1388</v>
      </c>
      <c r="K534" s="100" t="str">
        <f t="shared" si="19"/>
        <v>А</v>
      </c>
      <c r="L534" s="100" t="str">
        <f t="shared" si="20"/>
        <v>З</v>
      </c>
    </row>
    <row r="535" spans="1:12" customFormat="1" ht="30" customHeight="1">
      <c r="A535" s="66" t="s">
        <v>1490</v>
      </c>
      <c r="B535" s="95" t="s">
        <v>594</v>
      </c>
      <c r="C535" s="96" t="s">
        <v>425</v>
      </c>
      <c r="D535" s="96" t="s">
        <v>426</v>
      </c>
      <c r="E535" s="95" t="s">
        <v>427</v>
      </c>
      <c r="F535" s="97" t="s">
        <v>583</v>
      </c>
      <c r="G535" s="98" t="s">
        <v>595</v>
      </c>
      <c r="H535" s="98" t="s">
        <v>595</v>
      </c>
      <c r="I535" s="99"/>
      <c r="J535" s="99" t="s">
        <v>1388</v>
      </c>
      <c r="K535" s="100" t="str">
        <f t="shared" si="19"/>
        <v>А</v>
      </c>
      <c r="L535" s="100" t="str">
        <f t="shared" si="20"/>
        <v>Д</v>
      </c>
    </row>
    <row r="536" spans="1:12" customFormat="1" ht="30" customHeight="1">
      <c r="A536" s="66" t="s">
        <v>1491</v>
      </c>
      <c r="B536" s="95" t="s">
        <v>594</v>
      </c>
      <c r="C536" s="96" t="s">
        <v>425</v>
      </c>
      <c r="D536" s="96" t="s">
        <v>437</v>
      </c>
      <c r="E536" s="95" t="s">
        <v>427</v>
      </c>
      <c r="F536" s="97" t="s">
        <v>583</v>
      </c>
      <c r="G536" s="98" t="s">
        <v>595</v>
      </c>
      <c r="H536" s="98" t="s">
        <v>1484</v>
      </c>
      <c r="I536" s="99" t="s">
        <v>1485</v>
      </c>
      <c r="J536" s="99" t="s">
        <v>1388</v>
      </c>
      <c r="K536" s="100" t="str">
        <f t="shared" si="19"/>
        <v>А</v>
      </c>
      <c r="L536" s="100" t="str">
        <f t="shared" si="20"/>
        <v>Д</v>
      </c>
    </row>
    <row r="537" spans="1:12" customFormat="1" ht="30" customHeight="1">
      <c r="A537" s="66" t="s">
        <v>1492</v>
      </c>
      <c r="B537" s="95" t="s">
        <v>594</v>
      </c>
      <c r="C537" s="96" t="s">
        <v>425</v>
      </c>
      <c r="D537" s="96" t="s">
        <v>437</v>
      </c>
      <c r="E537" s="95" t="s">
        <v>427</v>
      </c>
      <c r="F537" s="97" t="s">
        <v>583</v>
      </c>
      <c r="G537" s="98" t="s">
        <v>595</v>
      </c>
      <c r="H537" s="98" t="s">
        <v>1484</v>
      </c>
      <c r="I537" s="99" t="s">
        <v>1487</v>
      </c>
      <c r="J537" s="99" t="s">
        <v>1388</v>
      </c>
      <c r="K537" s="100" t="str">
        <f t="shared" si="19"/>
        <v>А</v>
      </c>
      <c r="L537" s="100" t="str">
        <f t="shared" si="20"/>
        <v>Д</v>
      </c>
    </row>
    <row r="538" spans="1:12" customFormat="1" ht="30" customHeight="1">
      <c r="A538" s="66" t="s">
        <v>1493</v>
      </c>
      <c r="B538" s="95" t="s">
        <v>594</v>
      </c>
      <c r="C538" s="96" t="s">
        <v>425</v>
      </c>
      <c r="D538" s="96" t="s">
        <v>437</v>
      </c>
      <c r="E538" s="92" t="s">
        <v>427</v>
      </c>
      <c r="F538" s="97" t="s">
        <v>583</v>
      </c>
      <c r="G538" s="98" t="s">
        <v>595</v>
      </c>
      <c r="H538" s="98" t="s">
        <v>1482</v>
      </c>
      <c r="I538" s="99"/>
      <c r="J538" s="99" t="s">
        <v>1388</v>
      </c>
      <c r="K538" s="100" t="str">
        <f t="shared" si="19"/>
        <v>А</v>
      </c>
      <c r="L538" s="100" t="str">
        <f t="shared" si="20"/>
        <v>Д</v>
      </c>
    </row>
    <row r="539" spans="1:12" customFormat="1" ht="30" customHeight="1">
      <c r="A539" s="66" t="s">
        <v>1494</v>
      </c>
      <c r="B539" s="95" t="s">
        <v>1495</v>
      </c>
      <c r="C539" s="96" t="s">
        <v>425</v>
      </c>
      <c r="D539" s="96" t="s">
        <v>426</v>
      </c>
      <c r="E539" s="95" t="s">
        <v>582</v>
      </c>
      <c r="F539" s="97" t="s">
        <v>583</v>
      </c>
      <c r="G539" s="98" t="s">
        <v>1476</v>
      </c>
      <c r="H539" s="98" t="s">
        <v>1476</v>
      </c>
      <c r="I539" s="99"/>
      <c r="J539" s="99" t="s">
        <v>1388</v>
      </c>
      <c r="K539" s="100" t="str">
        <f t="shared" ref="K539:K602" si="21">LEFT(F539, 1)</f>
        <v>А</v>
      </c>
      <c r="L539" s="100" t="str">
        <f t="shared" si="20"/>
        <v>Д</v>
      </c>
    </row>
    <row r="540" spans="1:12" customFormat="1" ht="30" customHeight="1">
      <c r="A540" s="66" t="s">
        <v>1496</v>
      </c>
      <c r="B540" s="95" t="s">
        <v>1497</v>
      </c>
      <c r="C540" s="96" t="s">
        <v>425</v>
      </c>
      <c r="D540" s="96" t="s">
        <v>426</v>
      </c>
      <c r="E540" s="92" t="s">
        <v>1498</v>
      </c>
      <c r="F540" s="97" t="s">
        <v>434</v>
      </c>
      <c r="G540" s="98" t="s">
        <v>1499</v>
      </c>
      <c r="H540" s="98" t="s">
        <v>1499</v>
      </c>
      <c r="I540" s="99"/>
      <c r="J540" s="99" t="s">
        <v>1500</v>
      </c>
      <c r="K540" s="100" t="str">
        <f t="shared" si="21"/>
        <v>С</v>
      </c>
      <c r="L540" s="100" t="str">
        <f t="shared" si="20"/>
        <v>Д</v>
      </c>
    </row>
    <row r="541" spans="1:12" customFormat="1" ht="30" customHeight="1">
      <c r="A541" s="66" t="s">
        <v>1501</v>
      </c>
      <c r="B541" s="95" t="s">
        <v>1497</v>
      </c>
      <c r="C541" s="96" t="s">
        <v>425</v>
      </c>
      <c r="D541" s="96" t="s">
        <v>426</v>
      </c>
      <c r="E541" s="92" t="s">
        <v>1498</v>
      </c>
      <c r="F541" s="97" t="s">
        <v>434</v>
      </c>
      <c r="G541" s="98" t="s">
        <v>1499</v>
      </c>
      <c r="H541" s="98" t="s">
        <v>1499</v>
      </c>
      <c r="I541" s="99"/>
      <c r="J541" s="99" t="s">
        <v>1500</v>
      </c>
      <c r="K541" s="100" t="str">
        <f t="shared" si="21"/>
        <v>С</v>
      </c>
      <c r="L541" s="100" t="str">
        <f t="shared" si="20"/>
        <v>Д</v>
      </c>
    </row>
    <row r="542" spans="1:12" customFormat="1" ht="30" customHeight="1">
      <c r="A542" s="66" t="s">
        <v>1502</v>
      </c>
      <c r="B542" s="95" t="s">
        <v>1497</v>
      </c>
      <c r="C542" s="96" t="s">
        <v>425</v>
      </c>
      <c r="D542" s="96" t="s">
        <v>437</v>
      </c>
      <c r="E542" s="92" t="s">
        <v>1498</v>
      </c>
      <c r="F542" s="97" t="s">
        <v>434</v>
      </c>
      <c r="G542" s="98" t="s">
        <v>1499</v>
      </c>
      <c r="H542" s="98" t="s">
        <v>1499</v>
      </c>
      <c r="I542" s="99"/>
      <c r="J542" s="99" t="s">
        <v>1500</v>
      </c>
      <c r="K542" s="100" t="str">
        <f t="shared" si="21"/>
        <v>С</v>
      </c>
      <c r="L542" s="100" t="str">
        <f t="shared" si="20"/>
        <v>Д</v>
      </c>
    </row>
    <row r="543" spans="1:12" customFormat="1" ht="30" customHeight="1">
      <c r="A543" s="66" t="s">
        <v>1503</v>
      </c>
      <c r="B543" s="95" t="s">
        <v>1497</v>
      </c>
      <c r="C543" s="96" t="s">
        <v>425</v>
      </c>
      <c r="D543" s="96" t="s">
        <v>426</v>
      </c>
      <c r="E543" s="92" t="s">
        <v>1498</v>
      </c>
      <c r="F543" s="97" t="s">
        <v>434</v>
      </c>
      <c r="G543" s="98" t="s">
        <v>1499</v>
      </c>
      <c r="H543" s="98" t="s">
        <v>1499</v>
      </c>
      <c r="I543" s="99" t="s">
        <v>1504</v>
      </c>
      <c r="J543" s="99" t="s">
        <v>1500</v>
      </c>
      <c r="K543" s="100" t="str">
        <f t="shared" si="21"/>
        <v>С</v>
      </c>
      <c r="L543" s="100" t="str">
        <f t="shared" si="20"/>
        <v>Д</v>
      </c>
    </row>
    <row r="544" spans="1:12" ht="30" customHeight="1">
      <c r="A544" s="66" t="s">
        <v>1505</v>
      </c>
      <c r="B544" s="95" t="s">
        <v>1506</v>
      </c>
      <c r="C544" s="96" t="s">
        <v>425</v>
      </c>
      <c r="D544" s="96" t="s">
        <v>426</v>
      </c>
      <c r="E544" s="92" t="s">
        <v>433</v>
      </c>
      <c r="F544" s="97" t="s">
        <v>434</v>
      </c>
      <c r="G544" s="98" t="s">
        <v>1507</v>
      </c>
      <c r="H544" s="98" t="s">
        <v>1507</v>
      </c>
      <c r="I544" s="99"/>
      <c r="J544" s="99" t="s">
        <v>1500</v>
      </c>
      <c r="K544" s="100" t="str">
        <f t="shared" si="21"/>
        <v>С</v>
      </c>
      <c r="L544" s="100" t="str">
        <f t="shared" si="20"/>
        <v>Д</v>
      </c>
    </row>
    <row r="545" spans="1:12" ht="30" customHeight="1">
      <c r="A545" s="66" t="s">
        <v>1508</v>
      </c>
      <c r="B545" s="95" t="s">
        <v>1506</v>
      </c>
      <c r="C545" s="96" t="s">
        <v>425</v>
      </c>
      <c r="D545" s="96" t="s">
        <v>437</v>
      </c>
      <c r="E545" s="92" t="s">
        <v>433</v>
      </c>
      <c r="F545" s="97" t="s">
        <v>434</v>
      </c>
      <c r="G545" s="98" t="s">
        <v>1507</v>
      </c>
      <c r="H545" s="98" t="s">
        <v>1507</v>
      </c>
      <c r="I545" s="99"/>
      <c r="J545" s="99" t="s">
        <v>1500</v>
      </c>
      <c r="K545" s="100" t="str">
        <f t="shared" si="21"/>
        <v>С</v>
      </c>
      <c r="L545" s="100" t="str">
        <f t="shared" si="20"/>
        <v>Д</v>
      </c>
    </row>
    <row r="546" spans="1:12" ht="30" customHeight="1">
      <c r="A546" s="66" t="s">
        <v>1509</v>
      </c>
      <c r="B546" s="95" t="s">
        <v>1506</v>
      </c>
      <c r="C546" s="96" t="s">
        <v>425</v>
      </c>
      <c r="D546" s="96" t="s">
        <v>426</v>
      </c>
      <c r="E546" s="92" t="s">
        <v>433</v>
      </c>
      <c r="F546" s="97" t="s">
        <v>434</v>
      </c>
      <c r="G546" s="98" t="s">
        <v>1507</v>
      </c>
      <c r="H546" s="98" t="s">
        <v>1507</v>
      </c>
      <c r="I546" s="99" t="s">
        <v>1504</v>
      </c>
      <c r="J546" s="99" t="s">
        <v>1500</v>
      </c>
      <c r="K546" s="100" t="str">
        <f t="shared" si="21"/>
        <v>С</v>
      </c>
      <c r="L546" s="100" t="str">
        <f t="shared" si="20"/>
        <v>Д</v>
      </c>
    </row>
    <row r="547" spans="1:12" ht="30" customHeight="1">
      <c r="A547" s="66" t="s">
        <v>1510</v>
      </c>
      <c r="B547" s="95" t="s">
        <v>1511</v>
      </c>
      <c r="C547" s="96" t="s">
        <v>425</v>
      </c>
      <c r="D547" s="96" t="s">
        <v>426</v>
      </c>
      <c r="E547" s="92" t="s">
        <v>433</v>
      </c>
      <c r="F547" s="97" t="s">
        <v>434</v>
      </c>
      <c r="G547" s="98" t="s">
        <v>1512</v>
      </c>
      <c r="H547" s="98" t="s">
        <v>1512</v>
      </c>
      <c r="I547" s="99"/>
      <c r="J547" s="99" t="s">
        <v>1500</v>
      </c>
      <c r="K547" s="100" t="str">
        <f t="shared" si="21"/>
        <v>С</v>
      </c>
      <c r="L547" s="100" t="str">
        <f t="shared" si="20"/>
        <v>Д</v>
      </c>
    </row>
    <row r="548" spans="1:12" customFormat="1" ht="30" customHeight="1">
      <c r="A548" s="66" t="s">
        <v>1513</v>
      </c>
      <c r="B548" s="95" t="s">
        <v>1514</v>
      </c>
      <c r="C548" s="96" t="s">
        <v>425</v>
      </c>
      <c r="D548" s="96" t="s">
        <v>426</v>
      </c>
      <c r="E548" s="92" t="s">
        <v>427</v>
      </c>
      <c r="F548" s="97" t="s">
        <v>428</v>
      </c>
      <c r="G548" s="98" t="s">
        <v>1515</v>
      </c>
      <c r="H548" s="98" t="s">
        <v>1516</v>
      </c>
      <c r="I548" s="99"/>
      <c r="J548" s="99" t="s">
        <v>1500</v>
      </c>
      <c r="K548" s="100" t="str">
        <f t="shared" si="21"/>
        <v>Б</v>
      </c>
      <c r="L548" s="100" t="str">
        <f t="shared" si="20"/>
        <v>Д</v>
      </c>
    </row>
    <row r="549" spans="1:12" ht="30" customHeight="1">
      <c r="A549" s="66" t="s">
        <v>1517</v>
      </c>
      <c r="B549" s="95" t="s">
        <v>1518</v>
      </c>
      <c r="C549" s="96" t="s">
        <v>425</v>
      </c>
      <c r="D549" s="96" t="s">
        <v>426</v>
      </c>
      <c r="E549" s="92" t="s">
        <v>427</v>
      </c>
      <c r="F549" s="97" t="s">
        <v>428</v>
      </c>
      <c r="G549" s="98" t="s">
        <v>1519</v>
      </c>
      <c r="H549" s="98" t="s">
        <v>1519</v>
      </c>
      <c r="I549" s="99"/>
      <c r="J549" s="99" t="s">
        <v>1500</v>
      </c>
      <c r="K549" s="100" t="str">
        <f t="shared" si="21"/>
        <v>Б</v>
      </c>
      <c r="L549" s="100" t="str">
        <f t="shared" si="20"/>
        <v>Д</v>
      </c>
    </row>
    <row r="550" spans="1:12" ht="30" customHeight="1">
      <c r="A550" s="66" t="s">
        <v>1520</v>
      </c>
      <c r="B550" s="95" t="s">
        <v>1518</v>
      </c>
      <c r="C550" s="96" t="s">
        <v>445</v>
      </c>
      <c r="D550" s="96" t="s">
        <v>426</v>
      </c>
      <c r="E550" s="92" t="s">
        <v>433</v>
      </c>
      <c r="F550" s="97" t="s">
        <v>428</v>
      </c>
      <c r="G550" s="98" t="s">
        <v>1519</v>
      </c>
      <c r="H550" s="98" t="s">
        <v>1519</v>
      </c>
      <c r="I550" s="99"/>
      <c r="J550" s="99" t="s">
        <v>1500</v>
      </c>
      <c r="K550" s="100" t="str">
        <f t="shared" si="21"/>
        <v>Б</v>
      </c>
      <c r="L550" s="100" t="str">
        <f t="shared" si="20"/>
        <v>В</v>
      </c>
    </row>
    <row r="551" spans="1:12" customFormat="1" ht="30" customHeight="1">
      <c r="A551" s="66" t="s">
        <v>1521</v>
      </c>
      <c r="B551" s="95" t="s">
        <v>653</v>
      </c>
      <c r="C551" s="96" t="s">
        <v>448</v>
      </c>
      <c r="D551" s="96" t="s">
        <v>426</v>
      </c>
      <c r="E551" s="92" t="s">
        <v>433</v>
      </c>
      <c r="F551" s="97" t="s">
        <v>428</v>
      </c>
      <c r="G551" s="98" t="s">
        <v>577</v>
      </c>
      <c r="H551" s="98" t="s">
        <v>1522</v>
      </c>
      <c r="I551" s="99"/>
      <c r="J551" s="99" t="s">
        <v>1500</v>
      </c>
      <c r="K551" s="100" t="str">
        <f t="shared" si="21"/>
        <v>Б</v>
      </c>
      <c r="L551" s="100" t="str">
        <f t="shared" si="20"/>
        <v>З</v>
      </c>
    </row>
    <row r="552" spans="1:12" customFormat="1" ht="30" customHeight="1">
      <c r="A552" s="66" t="s">
        <v>1523</v>
      </c>
      <c r="B552" s="95" t="s">
        <v>1524</v>
      </c>
      <c r="C552" s="96" t="s">
        <v>425</v>
      </c>
      <c r="D552" s="96" t="s">
        <v>426</v>
      </c>
      <c r="E552" s="92" t="s">
        <v>490</v>
      </c>
      <c r="F552" s="97" t="s">
        <v>491</v>
      </c>
      <c r="G552" s="98" t="s">
        <v>1515</v>
      </c>
      <c r="H552" s="98" t="s">
        <v>1525</v>
      </c>
      <c r="I552" s="99"/>
      <c r="J552" s="99" t="s">
        <v>1500</v>
      </c>
      <c r="K552" s="100" t="str">
        <f t="shared" si="21"/>
        <v>М</v>
      </c>
      <c r="L552" s="100" t="str">
        <f t="shared" si="20"/>
        <v>Д</v>
      </c>
    </row>
    <row r="553" spans="1:12" ht="30" customHeight="1">
      <c r="A553" s="66" t="s">
        <v>1526</v>
      </c>
      <c r="B553" s="95" t="s">
        <v>1524</v>
      </c>
      <c r="C553" s="96" t="s">
        <v>425</v>
      </c>
      <c r="D553" s="96" t="s">
        <v>426</v>
      </c>
      <c r="E553" s="92" t="s">
        <v>490</v>
      </c>
      <c r="F553" s="97" t="s">
        <v>491</v>
      </c>
      <c r="G553" s="98" t="s">
        <v>1515</v>
      </c>
      <c r="H553" s="98" t="s">
        <v>1527</v>
      </c>
      <c r="I553" s="99"/>
      <c r="J553" s="99" t="s">
        <v>1500</v>
      </c>
      <c r="K553" s="100" t="str">
        <f t="shared" si="21"/>
        <v>М</v>
      </c>
      <c r="L553" s="100" t="str">
        <f t="shared" si="20"/>
        <v>Д</v>
      </c>
    </row>
    <row r="554" spans="1:12" customFormat="1" ht="30" customHeight="1">
      <c r="A554" s="66" t="s">
        <v>1528</v>
      </c>
      <c r="B554" s="95" t="s">
        <v>1132</v>
      </c>
      <c r="C554" s="96" t="s">
        <v>425</v>
      </c>
      <c r="D554" s="96" t="s">
        <v>426</v>
      </c>
      <c r="E554" s="92" t="s">
        <v>490</v>
      </c>
      <c r="F554" s="97" t="s">
        <v>491</v>
      </c>
      <c r="G554" s="98" t="s">
        <v>1133</v>
      </c>
      <c r="H554" s="98" t="s">
        <v>1529</v>
      </c>
      <c r="I554" s="99"/>
      <c r="J554" s="99" t="s">
        <v>1500</v>
      </c>
      <c r="K554" s="100" t="str">
        <f t="shared" si="21"/>
        <v>М</v>
      </c>
      <c r="L554" s="100" t="str">
        <f t="shared" si="20"/>
        <v>Д</v>
      </c>
    </row>
    <row r="555" spans="1:12" customFormat="1" ht="30" customHeight="1">
      <c r="A555" s="66" t="s">
        <v>1530</v>
      </c>
      <c r="B555" s="95" t="s">
        <v>1531</v>
      </c>
      <c r="C555" s="96" t="s">
        <v>425</v>
      </c>
      <c r="D555" s="96" t="s">
        <v>426</v>
      </c>
      <c r="E555" s="92" t="s">
        <v>490</v>
      </c>
      <c r="F555" s="97" t="s">
        <v>491</v>
      </c>
      <c r="G555" s="98" t="s">
        <v>1532</v>
      </c>
      <c r="H555" s="98" t="s">
        <v>1532</v>
      </c>
      <c r="I555" s="99"/>
      <c r="J555" s="99" t="s">
        <v>1500</v>
      </c>
      <c r="K555" s="100" t="str">
        <f t="shared" si="21"/>
        <v>М</v>
      </c>
      <c r="L555" s="100" t="str">
        <f t="shared" si="20"/>
        <v>Д</v>
      </c>
    </row>
    <row r="556" spans="1:12" customFormat="1" ht="30" customHeight="1">
      <c r="A556" s="66" t="s">
        <v>1533</v>
      </c>
      <c r="B556" s="95" t="s">
        <v>1531</v>
      </c>
      <c r="C556" s="96" t="s">
        <v>445</v>
      </c>
      <c r="D556" s="96" t="s">
        <v>426</v>
      </c>
      <c r="E556" s="92" t="s">
        <v>501</v>
      </c>
      <c r="F556" s="97" t="s">
        <v>491</v>
      </c>
      <c r="G556" s="98" t="s">
        <v>1532</v>
      </c>
      <c r="H556" s="98" t="s">
        <v>1532</v>
      </c>
      <c r="I556" s="99"/>
      <c r="J556" s="99" t="s">
        <v>1500</v>
      </c>
      <c r="K556" s="100" t="str">
        <f t="shared" si="21"/>
        <v>М</v>
      </c>
      <c r="L556" s="100" t="str">
        <f t="shared" si="20"/>
        <v>В</v>
      </c>
    </row>
    <row r="557" spans="1:12" customFormat="1" ht="30" customHeight="1">
      <c r="A557" s="66" t="s">
        <v>1534</v>
      </c>
      <c r="B557" s="95" t="s">
        <v>576</v>
      </c>
      <c r="C557" s="96" t="s">
        <v>448</v>
      </c>
      <c r="D557" s="96" t="s">
        <v>426</v>
      </c>
      <c r="E557" s="92" t="s">
        <v>1535</v>
      </c>
      <c r="F557" s="97" t="s">
        <v>491</v>
      </c>
      <c r="G557" s="98" t="s">
        <v>577</v>
      </c>
      <c r="H557" s="98" t="s">
        <v>1522</v>
      </c>
      <c r="I557" s="99"/>
      <c r="J557" s="99" t="s">
        <v>1500</v>
      </c>
      <c r="K557" s="100" t="str">
        <f t="shared" si="21"/>
        <v>М</v>
      </c>
      <c r="L557" s="100" t="str">
        <f t="shared" si="20"/>
        <v>З</v>
      </c>
    </row>
    <row r="558" spans="1:12" customFormat="1" ht="30" customHeight="1">
      <c r="A558" s="66" t="s">
        <v>1536</v>
      </c>
      <c r="B558" s="95" t="s">
        <v>587</v>
      </c>
      <c r="C558" s="96" t="s">
        <v>425</v>
      </c>
      <c r="D558" s="96" t="s">
        <v>426</v>
      </c>
      <c r="E558" s="95" t="s">
        <v>427</v>
      </c>
      <c r="F558" s="97" t="s">
        <v>583</v>
      </c>
      <c r="G558" s="98" t="s">
        <v>588</v>
      </c>
      <c r="H558" s="98" t="s">
        <v>1537</v>
      </c>
      <c r="I558" s="99"/>
      <c r="J558" s="99" t="s">
        <v>1500</v>
      </c>
      <c r="K558" s="100" t="str">
        <f t="shared" si="21"/>
        <v>А</v>
      </c>
      <c r="L558" s="100" t="str">
        <f t="shared" si="20"/>
        <v>Д</v>
      </c>
    </row>
    <row r="559" spans="1:12" customFormat="1" ht="30" customHeight="1">
      <c r="A559" s="66" t="s">
        <v>1538</v>
      </c>
      <c r="B559" s="95" t="s">
        <v>587</v>
      </c>
      <c r="C559" s="96" t="s">
        <v>425</v>
      </c>
      <c r="D559" s="96" t="s">
        <v>437</v>
      </c>
      <c r="E559" s="95" t="s">
        <v>427</v>
      </c>
      <c r="F559" s="97" t="s">
        <v>583</v>
      </c>
      <c r="G559" s="98" t="s">
        <v>588</v>
      </c>
      <c r="H559" s="98" t="s">
        <v>1539</v>
      </c>
      <c r="I559" s="99"/>
      <c r="J559" s="99" t="s">
        <v>1500</v>
      </c>
      <c r="K559" s="100" t="str">
        <f t="shared" si="21"/>
        <v>А</v>
      </c>
      <c r="L559" s="100" t="str">
        <f t="shared" si="20"/>
        <v>Д</v>
      </c>
    </row>
    <row r="560" spans="1:12" customFormat="1" ht="30" customHeight="1">
      <c r="A560" s="66" t="s">
        <v>1540</v>
      </c>
      <c r="B560" s="95" t="s">
        <v>587</v>
      </c>
      <c r="C560" s="96" t="s">
        <v>425</v>
      </c>
      <c r="D560" s="96" t="s">
        <v>426</v>
      </c>
      <c r="E560" s="95" t="s">
        <v>427</v>
      </c>
      <c r="F560" s="97" t="s">
        <v>583</v>
      </c>
      <c r="G560" s="98" t="s">
        <v>588</v>
      </c>
      <c r="H560" s="98" t="s">
        <v>1541</v>
      </c>
      <c r="I560" s="99"/>
      <c r="J560" s="99" t="s">
        <v>1500</v>
      </c>
      <c r="K560" s="100" t="str">
        <f t="shared" si="21"/>
        <v>А</v>
      </c>
      <c r="L560" s="100" t="str">
        <f t="shared" si="20"/>
        <v>Д</v>
      </c>
    </row>
    <row r="561" spans="1:12" customFormat="1" ht="30" customHeight="1">
      <c r="A561" s="66" t="s">
        <v>1542</v>
      </c>
      <c r="B561" s="95" t="s">
        <v>587</v>
      </c>
      <c r="C561" s="96" t="s">
        <v>425</v>
      </c>
      <c r="D561" s="96" t="s">
        <v>426</v>
      </c>
      <c r="E561" s="95" t="s">
        <v>427</v>
      </c>
      <c r="F561" s="97" t="s">
        <v>583</v>
      </c>
      <c r="G561" s="98" t="s">
        <v>588</v>
      </c>
      <c r="H561" s="98" t="s">
        <v>1543</v>
      </c>
      <c r="I561" s="99"/>
      <c r="J561" s="99" t="s">
        <v>1500</v>
      </c>
      <c r="K561" s="100" t="str">
        <f t="shared" si="21"/>
        <v>А</v>
      </c>
      <c r="L561" s="100" t="str">
        <f t="shared" si="20"/>
        <v>Д</v>
      </c>
    </row>
    <row r="562" spans="1:12" ht="30" customHeight="1">
      <c r="A562" s="66" t="s">
        <v>1544</v>
      </c>
      <c r="B562" s="95" t="s">
        <v>587</v>
      </c>
      <c r="C562" s="96" t="s">
        <v>425</v>
      </c>
      <c r="D562" s="96" t="s">
        <v>426</v>
      </c>
      <c r="E562" s="92" t="s">
        <v>427</v>
      </c>
      <c r="F562" s="97" t="s">
        <v>583</v>
      </c>
      <c r="G562" s="98" t="s">
        <v>588</v>
      </c>
      <c r="H562" s="98" t="s">
        <v>600</v>
      </c>
      <c r="I562" s="99"/>
      <c r="J562" s="99" t="s">
        <v>1500</v>
      </c>
      <c r="K562" s="100" t="str">
        <f t="shared" si="21"/>
        <v>А</v>
      </c>
      <c r="L562" s="100" t="str">
        <f t="shared" si="20"/>
        <v>Д</v>
      </c>
    </row>
    <row r="563" spans="1:12" ht="30" customHeight="1">
      <c r="A563" s="66" t="s">
        <v>1545</v>
      </c>
      <c r="B563" s="95" t="s">
        <v>587</v>
      </c>
      <c r="C563" s="96" t="s">
        <v>425</v>
      </c>
      <c r="D563" s="96" t="s">
        <v>437</v>
      </c>
      <c r="E563" s="95" t="s">
        <v>427</v>
      </c>
      <c r="F563" s="97" t="s">
        <v>583</v>
      </c>
      <c r="G563" s="98" t="s">
        <v>588</v>
      </c>
      <c r="H563" s="98" t="s">
        <v>1546</v>
      </c>
      <c r="I563" s="99"/>
      <c r="J563" s="99" t="s">
        <v>1500</v>
      </c>
      <c r="K563" s="100" t="str">
        <f t="shared" si="21"/>
        <v>А</v>
      </c>
      <c r="L563" s="100" t="str">
        <f t="shared" si="20"/>
        <v>Д</v>
      </c>
    </row>
    <row r="564" spans="1:12" customFormat="1" ht="30" customHeight="1">
      <c r="A564" s="66" t="s">
        <v>1547</v>
      </c>
      <c r="B564" s="95" t="s">
        <v>587</v>
      </c>
      <c r="C564" s="96" t="s">
        <v>425</v>
      </c>
      <c r="D564" s="96" t="s">
        <v>426</v>
      </c>
      <c r="E564" s="95" t="s">
        <v>427</v>
      </c>
      <c r="F564" s="97" t="s">
        <v>583</v>
      </c>
      <c r="G564" s="98" t="s">
        <v>588</v>
      </c>
      <c r="H564" s="98" t="s">
        <v>1548</v>
      </c>
      <c r="I564" s="99"/>
      <c r="J564" s="99" t="s">
        <v>1500</v>
      </c>
      <c r="K564" s="100" t="str">
        <f t="shared" si="21"/>
        <v>А</v>
      </c>
      <c r="L564" s="100" t="str">
        <f t="shared" si="20"/>
        <v>Д</v>
      </c>
    </row>
    <row r="565" spans="1:12" customFormat="1" ht="30" customHeight="1">
      <c r="A565" s="66" t="s">
        <v>1549</v>
      </c>
      <c r="B565" s="95" t="s">
        <v>587</v>
      </c>
      <c r="C565" s="96" t="s">
        <v>425</v>
      </c>
      <c r="D565" s="96" t="s">
        <v>426</v>
      </c>
      <c r="E565" s="92" t="s">
        <v>427</v>
      </c>
      <c r="F565" s="97" t="s">
        <v>583</v>
      </c>
      <c r="G565" s="98" t="s">
        <v>588</v>
      </c>
      <c r="H565" s="98" t="s">
        <v>1550</v>
      </c>
      <c r="I565" s="99"/>
      <c r="J565" s="99" t="s">
        <v>1500</v>
      </c>
      <c r="K565" s="100" t="str">
        <f t="shared" si="21"/>
        <v>А</v>
      </c>
      <c r="L565" s="100" t="str">
        <f t="shared" si="20"/>
        <v>Д</v>
      </c>
    </row>
    <row r="566" spans="1:12" ht="30" customHeight="1">
      <c r="A566" s="66" t="s">
        <v>1551</v>
      </c>
      <c r="B566" s="95" t="s">
        <v>587</v>
      </c>
      <c r="C566" s="96" t="s">
        <v>448</v>
      </c>
      <c r="D566" s="96" t="s">
        <v>426</v>
      </c>
      <c r="E566" s="95" t="s">
        <v>433</v>
      </c>
      <c r="F566" s="97" t="s">
        <v>583</v>
      </c>
      <c r="G566" s="98" t="s">
        <v>588</v>
      </c>
      <c r="H566" s="98" t="s">
        <v>1537</v>
      </c>
      <c r="I566" s="99"/>
      <c r="J566" s="99" t="s">
        <v>1500</v>
      </c>
      <c r="K566" s="100" t="str">
        <f t="shared" si="21"/>
        <v>А</v>
      </c>
      <c r="L566" s="100" t="str">
        <f t="shared" si="20"/>
        <v>З</v>
      </c>
    </row>
    <row r="567" spans="1:12" ht="30" customHeight="1">
      <c r="A567" s="66" t="s">
        <v>1552</v>
      </c>
      <c r="B567" s="95" t="s">
        <v>587</v>
      </c>
      <c r="C567" s="96" t="s">
        <v>448</v>
      </c>
      <c r="D567" s="96" t="s">
        <v>426</v>
      </c>
      <c r="E567" s="95" t="s">
        <v>433</v>
      </c>
      <c r="F567" s="97" t="s">
        <v>583</v>
      </c>
      <c r="G567" s="98" t="s">
        <v>588</v>
      </c>
      <c r="H567" s="98" t="s">
        <v>1541</v>
      </c>
      <c r="I567" s="99"/>
      <c r="J567" s="99" t="s">
        <v>1500</v>
      </c>
      <c r="K567" s="100" t="str">
        <f t="shared" si="21"/>
        <v>А</v>
      </c>
      <c r="L567" s="100" t="str">
        <f t="shared" si="20"/>
        <v>З</v>
      </c>
    </row>
    <row r="568" spans="1:12" ht="30" customHeight="1">
      <c r="A568" s="66" t="s">
        <v>1553</v>
      </c>
      <c r="B568" s="95" t="s">
        <v>587</v>
      </c>
      <c r="C568" s="96" t="s">
        <v>448</v>
      </c>
      <c r="D568" s="96" t="s">
        <v>426</v>
      </c>
      <c r="E568" s="95" t="s">
        <v>433</v>
      </c>
      <c r="F568" s="97" t="s">
        <v>583</v>
      </c>
      <c r="G568" s="98" t="s">
        <v>588</v>
      </c>
      <c r="H568" s="98" t="s">
        <v>1543</v>
      </c>
      <c r="I568" s="99"/>
      <c r="J568" s="99" t="s">
        <v>1500</v>
      </c>
      <c r="K568" s="100" t="str">
        <f t="shared" si="21"/>
        <v>А</v>
      </c>
      <c r="L568" s="100" t="str">
        <f t="shared" si="20"/>
        <v>З</v>
      </c>
    </row>
    <row r="569" spans="1:12" customFormat="1" ht="30" customHeight="1">
      <c r="A569" s="66" t="s">
        <v>1554</v>
      </c>
      <c r="B569" s="95" t="s">
        <v>587</v>
      </c>
      <c r="C569" s="96" t="s">
        <v>448</v>
      </c>
      <c r="D569" s="96" t="s">
        <v>426</v>
      </c>
      <c r="E569" s="95" t="s">
        <v>433</v>
      </c>
      <c r="F569" s="97" t="s">
        <v>583</v>
      </c>
      <c r="G569" s="98" t="s">
        <v>588</v>
      </c>
      <c r="H569" s="98" t="s">
        <v>600</v>
      </c>
      <c r="I569" s="99"/>
      <c r="J569" s="99" t="s">
        <v>1500</v>
      </c>
      <c r="K569" s="100" t="str">
        <f t="shared" si="21"/>
        <v>А</v>
      </c>
      <c r="L569" s="100" t="str">
        <f t="shared" si="20"/>
        <v>З</v>
      </c>
    </row>
    <row r="570" spans="1:12" ht="30" customHeight="1">
      <c r="A570" s="66" t="s">
        <v>1555</v>
      </c>
      <c r="B570" s="95" t="s">
        <v>587</v>
      </c>
      <c r="C570" s="96" t="s">
        <v>448</v>
      </c>
      <c r="D570" s="96" t="s">
        <v>426</v>
      </c>
      <c r="E570" s="95" t="s">
        <v>433</v>
      </c>
      <c r="F570" s="97" t="s">
        <v>583</v>
      </c>
      <c r="G570" s="98" t="s">
        <v>588</v>
      </c>
      <c r="H570" s="98" t="s">
        <v>1548</v>
      </c>
      <c r="I570" s="99"/>
      <c r="J570" s="99" t="s">
        <v>1500</v>
      </c>
      <c r="K570" s="100" t="str">
        <f t="shared" si="21"/>
        <v>А</v>
      </c>
      <c r="L570" s="100" t="str">
        <f t="shared" si="20"/>
        <v>З</v>
      </c>
    </row>
    <row r="571" spans="1:12" ht="30" customHeight="1">
      <c r="A571" s="66" t="s">
        <v>1556</v>
      </c>
      <c r="B571" s="95" t="s">
        <v>587</v>
      </c>
      <c r="C571" s="96" t="s">
        <v>448</v>
      </c>
      <c r="D571" s="96" t="s">
        <v>426</v>
      </c>
      <c r="E571" s="95" t="s">
        <v>433</v>
      </c>
      <c r="F571" s="97" t="s">
        <v>583</v>
      </c>
      <c r="G571" s="98" t="s">
        <v>588</v>
      </c>
      <c r="H571" s="98" t="s">
        <v>1550</v>
      </c>
      <c r="I571" s="99"/>
      <c r="J571" s="99" t="s">
        <v>1500</v>
      </c>
      <c r="K571" s="100" t="str">
        <f t="shared" si="21"/>
        <v>А</v>
      </c>
      <c r="L571" s="100" t="str">
        <f t="shared" si="20"/>
        <v>З</v>
      </c>
    </row>
    <row r="572" spans="1:12" ht="30" customHeight="1">
      <c r="A572" s="66" t="s">
        <v>1557</v>
      </c>
      <c r="B572" s="95" t="s">
        <v>1558</v>
      </c>
      <c r="C572" s="96" t="s">
        <v>425</v>
      </c>
      <c r="D572" s="96" t="s">
        <v>426</v>
      </c>
      <c r="E572" s="92" t="s">
        <v>427</v>
      </c>
      <c r="F572" s="97" t="s">
        <v>583</v>
      </c>
      <c r="G572" s="98" t="s">
        <v>1543</v>
      </c>
      <c r="H572" s="98" t="s">
        <v>1543</v>
      </c>
      <c r="I572" s="99"/>
      <c r="J572" s="99" t="s">
        <v>1500</v>
      </c>
      <c r="K572" s="100" t="str">
        <f t="shared" si="21"/>
        <v>А</v>
      </c>
      <c r="L572" s="100" t="str">
        <f t="shared" si="20"/>
        <v>Д</v>
      </c>
    </row>
    <row r="573" spans="1:12" ht="30" customHeight="1">
      <c r="A573" s="66" t="s">
        <v>1559</v>
      </c>
      <c r="B573" s="95" t="s">
        <v>1560</v>
      </c>
      <c r="C573" s="96" t="s">
        <v>425</v>
      </c>
      <c r="D573" s="96" t="s">
        <v>426</v>
      </c>
      <c r="E573" s="92" t="s">
        <v>427</v>
      </c>
      <c r="F573" s="97" t="s">
        <v>583</v>
      </c>
      <c r="G573" s="98" t="s">
        <v>1561</v>
      </c>
      <c r="H573" s="98" t="s">
        <v>1550</v>
      </c>
      <c r="I573" s="99"/>
      <c r="J573" s="99" t="s">
        <v>1500</v>
      </c>
      <c r="K573" s="100" t="str">
        <f t="shared" si="21"/>
        <v>А</v>
      </c>
      <c r="L573" s="100" t="str">
        <f t="shared" si="20"/>
        <v>Д</v>
      </c>
    </row>
    <row r="574" spans="1:12" ht="30" customHeight="1">
      <c r="A574" s="66" t="s">
        <v>1562</v>
      </c>
      <c r="B574" s="95" t="s">
        <v>1563</v>
      </c>
      <c r="C574" s="96" t="s">
        <v>425</v>
      </c>
      <c r="D574" s="96" t="s">
        <v>426</v>
      </c>
      <c r="E574" s="92" t="s">
        <v>427</v>
      </c>
      <c r="F574" s="97" t="s">
        <v>583</v>
      </c>
      <c r="G574" s="98" t="s">
        <v>1537</v>
      </c>
      <c r="H574" s="98" t="s">
        <v>1537</v>
      </c>
      <c r="I574" s="99"/>
      <c r="J574" s="99" t="s">
        <v>1500</v>
      </c>
      <c r="K574" s="100" t="str">
        <f t="shared" si="21"/>
        <v>А</v>
      </c>
      <c r="L574" s="100" t="str">
        <f t="shared" si="20"/>
        <v>Д</v>
      </c>
    </row>
    <row r="575" spans="1:12" customFormat="1" ht="30" customHeight="1">
      <c r="A575" s="66" t="s">
        <v>1564</v>
      </c>
      <c r="B575" s="95" t="s">
        <v>1563</v>
      </c>
      <c r="C575" s="96" t="s">
        <v>425</v>
      </c>
      <c r="D575" s="96" t="s">
        <v>437</v>
      </c>
      <c r="E575" s="92" t="s">
        <v>427</v>
      </c>
      <c r="F575" s="97" t="s">
        <v>583</v>
      </c>
      <c r="G575" s="98" t="s">
        <v>1537</v>
      </c>
      <c r="H575" s="98" t="s">
        <v>1539</v>
      </c>
      <c r="I575" s="99"/>
      <c r="J575" s="99" t="s">
        <v>1500</v>
      </c>
      <c r="K575" s="100" t="str">
        <f t="shared" si="21"/>
        <v>А</v>
      </c>
      <c r="L575" s="100" t="str">
        <f t="shared" si="20"/>
        <v>Д</v>
      </c>
    </row>
    <row r="576" spans="1:12" customFormat="1" ht="30" customHeight="1">
      <c r="A576" s="66" t="s">
        <v>1565</v>
      </c>
      <c r="B576" s="95" t="s">
        <v>1566</v>
      </c>
      <c r="C576" s="96" t="s">
        <v>425</v>
      </c>
      <c r="D576" s="96" t="s">
        <v>426</v>
      </c>
      <c r="E576" s="92" t="s">
        <v>427</v>
      </c>
      <c r="F576" s="97" t="s">
        <v>583</v>
      </c>
      <c r="G576" s="98" t="s">
        <v>1567</v>
      </c>
      <c r="H576" s="98" t="s">
        <v>1548</v>
      </c>
      <c r="I576" s="99"/>
      <c r="J576" s="99" t="s">
        <v>1500</v>
      </c>
      <c r="K576" s="100" t="str">
        <f t="shared" si="21"/>
        <v>А</v>
      </c>
      <c r="L576" s="100" t="str">
        <f t="shared" si="20"/>
        <v>Д</v>
      </c>
    </row>
    <row r="577" spans="1:12" customFormat="1" ht="30" customHeight="1">
      <c r="A577" s="66" t="s">
        <v>1568</v>
      </c>
      <c r="B577" s="95" t="s">
        <v>599</v>
      </c>
      <c r="C577" s="96" t="s">
        <v>425</v>
      </c>
      <c r="D577" s="96" t="s">
        <v>426</v>
      </c>
      <c r="E577" s="92" t="s">
        <v>427</v>
      </c>
      <c r="F577" s="97" t="s">
        <v>583</v>
      </c>
      <c r="G577" s="98" t="s">
        <v>600</v>
      </c>
      <c r="H577" s="98" t="s">
        <v>600</v>
      </c>
      <c r="I577" s="99"/>
      <c r="J577" s="99" t="s">
        <v>1500</v>
      </c>
      <c r="K577" s="100" t="str">
        <f t="shared" si="21"/>
        <v>А</v>
      </c>
      <c r="L577" s="100" t="str">
        <f t="shared" si="20"/>
        <v>Д</v>
      </c>
    </row>
    <row r="578" spans="1:12" ht="30" customHeight="1">
      <c r="A578" s="66" t="s">
        <v>1569</v>
      </c>
      <c r="B578" s="95" t="s">
        <v>599</v>
      </c>
      <c r="C578" s="96" t="s">
        <v>425</v>
      </c>
      <c r="D578" s="96" t="s">
        <v>437</v>
      </c>
      <c r="E578" s="92" t="s">
        <v>427</v>
      </c>
      <c r="F578" s="97" t="s">
        <v>583</v>
      </c>
      <c r="G578" s="98" t="s">
        <v>600</v>
      </c>
      <c r="H578" s="98" t="s">
        <v>1546</v>
      </c>
      <c r="I578" s="99"/>
      <c r="J578" s="99" t="s">
        <v>1500</v>
      </c>
      <c r="K578" s="100" t="str">
        <f t="shared" si="21"/>
        <v>А</v>
      </c>
      <c r="L578" s="100" t="str">
        <f t="shared" si="20"/>
        <v>Д</v>
      </c>
    </row>
    <row r="579" spans="1:12" ht="30" customHeight="1">
      <c r="A579" s="66" t="s">
        <v>1570</v>
      </c>
      <c r="B579" s="95" t="s">
        <v>1571</v>
      </c>
      <c r="C579" s="96" t="s">
        <v>425</v>
      </c>
      <c r="D579" s="96" t="s">
        <v>426</v>
      </c>
      <c r="E579" s="92" t="s">
        <v>427</v>
      </c>
      <c r="F579" s="97" t="s">
        <v>583</v>
      </c>
      <c r="G579" s="98" t="s">
        <v>1541</v>
      </c>
      <c r="H579" s="98" t="s">
        <v>1541</v>
      </c>
      <c r="I579" s="99"/>
      <c r="J579" s="99" t="s">
        <v>1500</v>
      </c>
      <c r="K579" s="100" t="str">
        <f t="shared" si="21"/>
        <v>А</v>
      </c>
      <c r="L579" s="100" t="str">
        <f t="shared" ref="L579:L642" si="22">IF(C579="очная","Д",IF(C579="Очно-заочная","В",IF(C579="Заочная","З","-")))</f>
        <v>Д</v>
      </c>
    </row>
    <row r="580" spans="1:12" ht="30" customHeight="1">
      <c r="A580" s="66" t="s">
        <v>1572</v>
      </c>
      <c r="B580" s="95" t="s">
        <v>1573</v>
      </c>
      <c r="C580" s="96" t="s">
        <v>425</v>
      </c>
      <c r="D580" s="96" t="s">
        <v>426</v>
      </c>
      <c r="E580" s="95" t="s">
        <v>582</v>
      </c>
      <c r="F580" s="97" t="s">
        <v>583</v>
      </c>
      <c r="G580" s="98" t="s">
        <v>1574</v>
      </c>
      <c r="H580" s="98" t="s">
        <v>1574</v>
      </c>
      <c r="I580" s="99"/>
      <c r="J580" s="99" t="s">
        <v>1500</v>
      </c>
      <c r="K580" s="100" t="str">
        <f t="shared" si="21"/>
        <v>А</v>
      </c>
      <c r="L580" s="100" t="str">
        <f t="shared" si="22"/>
        <v>Д</v>
      </c>
    </row>
    <row r="581" spans="1:12" ht="30" customHeight="1">
      <c r="A581" s="66" t="s">
        <v>1575</v>
      </c>
      <c r="B581" s="95" t="s">
        <v>1576</v>
      </c>
      <c r="C581" s="96" t="s">
        <v>425</v>
      </c>
      <c r="D581" s="96" t="s">
        <v>426</v>
      </c>
      <c r="E581" s="95" t="s">
        <v>582</v>
      </c>
      <c r="F581" s="97" t="s">
        <v>583</v>
      </c>
      <c r="G581" s="98" t="s">
        <v>1577</v>
      </c>
      <c r="H581" s="98" t="s">
        <v>1577</v>
      </c>
      <c r="I581" s="99"/>
      <c r="J581" s="99" t="s">
        <v>1500</v>
      </c>
      <c r="K581" s="100" t="str">
        <f t="shared" si="21"/>
        <v>А</v>
      </c>
      <c r="L581" s="100" t="str">
        <f t="shared" si="22"/>
        <v>Д</v>
      </c>
    </row>
    <row r="582" spans="1:12" ht="30" customHeight="1">
      <c r="A582" s="66" t="s">
        <v>1578</v>
      </c>
      <c r="B582" s="95" t="s">
        <v>1579</v>
      </c>
      <c r="C582" s="96" t="s">
        <v>425</v>
      </c>
      <c r="D582" s="96" t="s">
        <v>426</v>
      </c>
      <c r="E582" s="95" t="s">
        <v>582</v>
      </c>
      <c r="F582" s="97" t="s">
        <v>583</v>
      </c>
      <c r="G582" s="98" t="s">
        <v>1580</v>
      </c>
      <c r="H582" s="98" t="s">
        <v>1581</v>
      </c>
      <c r="I582" s="99"/>
      <c r="J582" s="99" t="s">
        <v>1500</v>
      </c>
      <c r="K582" s="100" t="str">
        <f t="shared" si="21"/>
        <v>А</v>
      </c>
      <c r="L582" s="100" t="str">
        <f t="shared" si="22"/>
        <v>Д</v>
      </c>
    </row>
    <row r="583" spans="1:12" ht="30" customHeight="1">
      <c r="A583" s="66" t="s">
        <v>1582</v>
      </c>
      <c r="B583" s="95" t="s">
        <v>1579</v>
      </c>
      <c r="C583" s="96" t="s">
        <v>425</v>
      </c>
      <c r="D583" s="96" t="s">
        <v>437</v>
      </c>
      <c r="E583" s="95" t="s">
        <v>582</v>
      </c>
      <c r="F583" s="97" t="s">
        <v>583</v>
      </c>
      <c r="G583" s="98" t="s">
        <v>1580</v>
      </c>
      <c r="H583" s="98" t="s">
        <v>1583</v>
      </c>
      <c r="I583" s="99"/>
      <c r="J583" s="99" t="s">
        <v>1500</v>
      </c>
      <c r="K583" s="100" t="str">
        <f t="shared" si="21"/>
        <v>А</v>
      </c>
      <c r="L583" s="100" t="str">
        <f t="shared" si="22"/>
        <v>Д</v>
      </c>
    </row>
    <row r="584" spans="1:12" customFormat="1" ht="30" customHeight="1">
      <c r="A584" s="66" t="s">
        <v>1584</v>
      </c>
      <c r="B584" s="95" t="s">
        <v>1585</v>
      </c>
      <c r="C584" s="96" t="s">
        <v>425</v>
      </c>
      <c r="D584" s="96" t="s">
        <v>426</v>
      </c>
      <c r="E584" s="95" t="s">
        <v>582</v>
      </c>
      <c r="F584" s="97" t="s">
        <v>583</v>
      </c>
      <c r="G584" s="98" t="s">
        <v>1586</v>
      </c>
      <c r="H584" s="98" t="s">
        <v>1586</v>
      </c>
      <c r="I584" s="99"/>
      <c r="J584" s="99" t="s">
        <v>1500</v>
      </c>
      <c r="K584" s="100" t="str">
        <f t="shared" si="21"/>
        <v>А</v>
      </c>
      <c r="L584" s="100" t="str">
        <f t="shared" si="22"/>
        <v>Д</v>
      </c>
    </row>
    <row r="585" spans="1:12" customFormat="1" ht="30" customHeight="1">
      <c r="A585" s="66" t="s">
        <v>1587</v>
      </c>
      <c r="B585" s="95" t="s">
        <v>1588</v>
      </c>
      <c r="C585" s="96" t="s">
        <v>425</v>
      </c>
      <c r="D585" s="96" t="s">
        <v>426</v>
      </c>
      <c r="E585" s="95" t="s">
        <v>582</v>
      </c>
      <c r="F585" s="97" t="s">
        <v>583</v>
      </c>
      <c r="G585" s="98" t="s">
        <v>1589</v>
      </c>
      <c r="H585" s="98" t="s">
        <v>1589</v>
      </c>
      <c r="I585" s="99"/>
      <c r="J585" s="99" t="s">
        <v>1500</v>
      </c>
      <c r="K585" s="100" t="str">
        <f t="shared" si="21"/>
        <v>А</v>
      </c>
      <c r="L585" s="100" t="str">
        <f t="shared" si="22"/>
        <v>Д</v>
      </c>
    </row>
    <row r="586" spans="1:12" customFormat="1" ht="30" customHeight="1">
      <c r="A586" s="66" t="s">
        <v>1590</v>
      </c>
      <c r="B586" s="95" t="s">
        <v>1591</v>
      </c>
      <c r="C586" s="96" t="s">
        <v>425</v>
      </c>
      <c r="D586" s="96" t="s">
        <v>426</v>
      </c>
      <c r="E586" s="95" t="s">
        <v>582</v>
      </c>
      <c r="F586" s="97" t="s">
        <v>583</v>
      </c>
      <c r="G586" s="98" t="s">
        <v>1592</v>
      </c>
      <c r="H586" s="98" t="s">
        <v>1593</v>
      </c>
      <c r="I586" s="99"/>
      <c r="J586" s="99" t="s">
        <v>1500</v>
      </c>
      <c r="K586" s="100" t="str">
        <f t="shared" si="21"/>
        <v>А</v>
      </c>
      <c r="L586" s="100" t="str">
        <f t="shared" si="22"/>
        <v>Д</v>
      </c>
    </row>
    <row r="587" spans="1:12" ht="30" customHeight="1">
      <c r="A587" s="66" t="s">
        <v>1594</v>
      </c>
      <c r="B587" s="95" t="s">
        <v>1591</v>
      </c>
      <c r="C587" s="96" t="s">
        <v>425</v>
      </c>
      <c r="D587" s="96" t="s">
        <v>426</v>
      </c>
      <c r="E587" s="95" t="s">
        <v>582</v>
      </c>
      <c r="F587" s="97" t="s">
        <v>583</v>
      </c>
      <c r="G587" s="98" t="s">
        <v>1592</v>
      </c>
      <c r="H587" s="98" t="s">
        <v>1595</v>
      </c>
      <c r="I587" s="99"/>
      <c r="J587" s="99" t="s">
        <v>1500</v>
      </c>
      <c r="K587" s="100" t="str">
        <f t="shared" si="21"/>
        <v>А</v>
      </c>
      <c r="L587" s="100" t="str">
        <f t="shared" si="22"/>
        <v>Д</v>
      </c>
    </row>
    <row r="588" spans="1:12" ht="30" customHeight="1">
      <c r="A588" s="66" t="s">
        <v>1596</v>
      </c>
      <c r="B588" s="95" t="s">
        <v>1597</v>
      </c>
      <c r="C588" s="96" t="s">
        <v>425</v>
      </c>
      <c r="D588" s="96" t="s">
        <v>426</v>
      </c>
      <c r="E588" s="95" t="s">
        <v>582</v>
      </c>
      <c r="F588" s="97" t="s">
        <v>583</v>
      </c>
      <c r="G588" s="98" t="s">
        <v>1598</v>
      </c>
      <c r="H588" s="98" t="s">
        <v>1598</v>
      </c>
      <c r="I588" s="99"/>
      <c r="J588" s="99" t="s">
        <v>1500</v>
      </c>
      <c r="K588" s="100" t="str">
        <f t="shared" si="21"/>
        <v>А</v>
      </c>
      <c r="L588" s="100" t="str">
        <f t="shared" si="22"/>
        <v>Д</v>
      </c>
    </row>
    <row r="589" spans="1:12" ht="30" customHeight="1">
      <c r="A589" s="66" t="s">
        <v>1599</v>
      </c>
      <c r="B589" s="95" t="s">
        <v>1597</v>
      </c>
      <c r="C589" s="96" t="s">
        <v>425</v>
      </c>
      <c r="D589" s="96" t="s">
        <v>437</v>
      </c>
      <c r="E589" s="95" t="s">
        <v>582</v>
      </c>
      <c r="F589" s="97" t="s">
        <v>583</v>
      </c>
      <c r="G589" s="98" t="s">
        <v>1598</v>
      </c>
      <c r="H589" s="98" t="s">
        <v>1600</v>
      </c>
      <c r="I589" s="99"/>
      <c r="J589" s="99" t="s">
        <v>1500</v>
      </c>
      <c r="K589" s="100" t="str">
        <f t="shared" si="21"/>
        <v>А</v>
      </c>
      <c r="L589" s="100" t="str">
        <f t="shared" si="22"/>
        <v>Д</v>
      </c>
    </row>
    <row r="590" spans="1:12" ht="30" customHeight="1">
      <c r="A590" s="66" t="s">
        <v>1601</v>
      </c>
      <c r="B590" s="95" t="s">
        <v>1602</v>
      </c>
      <c r="C590" s="96" t="s">
        <v>425</v>
      </c>
      <c r="D590" s="96" t="s">
        <v>426</v>
      </c>
      <c r="E590" s="95" t="s">
        <v>582</v>
      </c>
      <c r="F590" s="97" t="s">
        <v>583</v>
      </c>
      <c r="G590" s="98" t="s">
        <v>1603</v>
      </c>
      <c r="H590" s="98" t="s">
        <v>1603</v>
      </c>
      <c r="I590" s="99"/>
      <c r="J590" s="99" t="s">
        <v>1500</v>
      </c>
      <c r="K590" s="100" t="str">
        <f t="shared" si="21"/>
        <v>А</v>
      </c>
      <c r="L590" s="100" t="str">
        <f t="shared" si="22"/>
        <v>Д</v>
      </c>
    </row>
    <row r="591" spans="1:12" ht="30" customHeight="1">
      <c r="A591" s="66" t="s">
        <v>1604</v>
      </c>
      <c r="B591" s="95" t="s">
        <v>1605</v>
      </c>
      <c r="C591" s="96" t="s">
        <v>425</v>
      </c>
      <c r="D591" s="96" t="s">
        <v>426</v>
      </c>
      <c r="E591" s="92" t="s">
        <v>582</v>
      </c>
      <c r="F591" s="97" t="s">
        <v>583</v>
      </c>
      <c r="G591" s="98" t="s">
        <v>1606</v>
      </c>
      <c r="H591" s="98" t="s">
        <v>1606</v>
      </c>
      <c r="I591" s="99"/>
      <c r="J591" s="99" t="s">
        <v>1500</v>
      </c>
      <c r="K591" s="100" t="str">
        <f t="shared" si="21"/>
        <v>А</v>
      </c>
      <c r="L591" s="100" t="str">
        <f t="shared" si="22"/>
        <v>Д</v>
      </c>
    </row>
    <row r="592" spans="1:12" ht="30" customHeight="1">
      <c r="A592" s="66" t="s">
        <v>1607</v>
      </c>
      <c r="B592" s="95" t="s">
        <v>1608</v>
      </c>
      <c r="C592" s="96" t="s">
        <v>425</v>
      </c>
      <c r="D592" s="96" t="s">
        <v>426</v>
      </c>
      <c r="E592" s="95" t="s">
        <v>582</v>
      </c>
      <c r="F592" s="97" t="s">
        <v>583</v>
      </c>
      <c r="G592" s="98" t="s">
        <v>1609</v>
      </c>
      <c r="H592" s="98" t="s">
        <v>1609</v>
      </c>
      <c r="I592" s="99"/>
      <c r="J592" s="99" t="s">
        <v>1500</v>
      </c>
      <c r="K592" s="100" t="str">
        <f t="shared" si="21"/>
        <v>А</v>
      </c>
      <c r="L592" s="100" t="str">
        <f t="shared" si="22"/>
        <v>Д</v>
      </c>
    </row>
    <row r="593" spans="1:12" customFormat="1" ht="30" customHeight="1">
      <c r="A593" s="66" t="s">
        <v>1610</v>
      </c>
      <c r="B593" s="95" t="s">
        <v>1608</v>
      </c>
      <c r="C593" s="96" t="s">
        <v>425</v>
      </c>
      <c r="D593" s="96" t="s">
        <v>437</v>
      </c>
      <c r="E593" s="95" t="s">
        <v>582</v>
      </c>
      <c r="F593" s="97" t="s">
        <v>583</v>
      </c>
      <c r="G593" s="98" t="s">
        <v>1609</v>
      </c>
      <c r="H593" s="98" t="s">
        <v>1611</v>
      </c>
      <c r="I593" s="99"/>
      <c r="J593" s="99" t="s">
        <v>1500</v>
      </c>
      <c r="K593" s="100" t="str">
        <f t="shared" si="21"/>
        <v>А</v>
      </c>
      <c r="L593" s="100" t="str">
        <f t="shared" si="22"/>
        <v>Д</v>
      </c>
    </row>
    <row r="594" spans="1:12" customFormat="1" ht="30" customHeight="1">
      <c r="A594" s="66" t="s">
        <v>1612</v>
      </c>
      <c r="B594" s="95" t="s">
        <v>1613</v>
      </c>
      <c r="C594" s="96" t="s">
        <v>425</v>
      </c>
      <c r="D594" s="96" t="s">
        <v>426</v>
      </c>
      <c r="E594" s="95" t="s">
        <v>582</v>
      </c>
      <c r="F594" s="97" t="s">
        <v>583</v>
      </c>
      <c r="G594" s="98" t="s">
        <v>1614</v>
      </c>
      <c r="H594" s="98" t="s">
        <v>1615</v>
      </c>
      <c r="I594" s="99"/>
      <c r="J594" s="99" t="s">
        <v>1500</v>
      </c>
      <c r="K594" s="100" t="str">
        <f t="shared" si="21"/>
        <v>А</v>
      </c>
      <c r="L594" s="100" t="str">
        <f t="shared" si="22"/>
        <v>Д</v>
      </c>
    </row>
    <row r="595" spans="1:12" customFormat="1" ht="30" customHeight="1">
      <c r="A595" s="66" t="s">
        <v>1616</v>
      </c>
      <c r="B595" s="95" t="s">
        <v>1617</v>
      </c>
      <c r="C595" s="96" t="s">
        <v>425</v>
      </c>
      <c r="D595" s="96" t="s">
        <v>426</v>
      </c>
      <c r="E595" s="95" t="s">
        <v>582</v>
      </c>
      <c r="F595" s="97" t="s">
        <v>583</v>
      </c>
      <c r="G595" s="98" t="s">
        <v>1618</v>
      </c>
      <c r="H595" s="98" t="s">
        <v>1619</v>
      </c>
      <c r="I595" s="99"/>
      <c r="J595" s="99" t="s">
        <v>1500</v>
      </c>
      <c r="K595" s="100" t="str">
        <f t="shared" si="21"/>
        <v>А</v>
      </c>
      <c r="L595" s="100" t="str">
        <f t="shared" si="22"/>
        <v>Д</v>
      </c>
    </row>
    <row r="596" spans="1:12" customFormat="1" ht="30" customHeight="1">
      <c r="A596" s="66" t="s">
        <v>1620</v>
      </c>
      <c r="B596" s="95" t="s">
        <v>1621</v>
      </c>
      <c r="C596" s="96" t="s">
        <v>425</v>
      </c>
      <c r="D596" s="96" t="s">
        <v>426</v>
      </c>
      <c r="E596" s="95" t="s">
        <v>582</v>
      </c>
      <c r="F596" s="97" t="s">
        <v>583</v>
      </c>
      <c r="G596" s="98" t="s">
        <v>1622</v>
      </c>
      <c r="H596" s="98" t="s">
        <v>1623</v>
      </c>
      <c r="I596" s="99"/>
      <c r="J596" s="99" t="s">
        <v>1500</v>
      </c>
      <c r="K596" s="100" t="str">
        <f t="shared" si="21"/>
        <v>А</v>
      </c>
      <c r="L596" s="100" t="str">
        <f t="shared" si="22"/>
        <v>Д</v>
      </c>
    </row>
    <row r="597" spans="1:12" customFormat="1" ht="30" customHeight="1">
      <c r="A597" s="66" t="s">
        <v>1624</v>
      </c>
      <c r="B597" s="95" t="s">
        <v>1625</v>
      </c>
      <c r="C597" s="96" t="s">
        <v>425</v>
      </c>
      <c r="D597" s="96" t="s">
        <v>426</v>
      </c>
      <c r="E597" s="95" t="s">
        <v>582</v>
      </c>
      <c r="F597" s="97" t="s">
        <v>583</v>
      </c>
      <c r="G597" s="98" t="s">
        <v>1626</v>
      </c>
      <c r="H597" s="98" t="s">
        <v>1626</v>
      </c>
      <c r="I597" s="99"/>
      <c r="J597" s="99" t="s">
        <v>1500</v>
      </c>
      <c r="K597" s="100" t="str">
        <f t="shared" si="21"/>
        <v>А</v>
      </c>
      <c r="L597" s="100" t="str">
        <f t="shared" si="22"/>
        <v>Д</v>
      </c>
    </row>
    <row r="598" spans="1:12" customFormat="1" ht="30" customHeight="1">
      <c r="A598" s="66" t="s">
        <v>1627</v>
      </c>
      <c r="B598" s="95" t="s">
        <v>1628</v>
      </c>
      <c r="C598" s="96" t="s">
        <v>425</v>
      </c>
      <c r="D598" s="96" t="s">
        <v>426</v>
      </c>
      <c r="E598" s="92" t="s">
        <v>582</v>
      </c>
      <c r="F598" s="97" t="s">
        <v>583</v>
      </c>
      <c r="G598" s="98" t="s">
        <v>1629</v>
      </c>
      <c r="H598" s="98" t="s">
        <v>1629</v>
      </c>
      <c r="I598" s="99"/>
      <c r="J598" s="99" t="s">
        <v>1500</v>
      </c>
      <c r="K598" s="100" t="str">
        <f t="shared" si="21"/>
        <v>А</v>
      </c>
      <c r="L598" s="100" t="str">
        <f t="shared" si="22"/>
        <v>Д</v>
      </c>
    </row>
    <row r="599" spans="1:12" customFormat="1" ht="30" customHeight="1">
      <c r="A599" s="66" t="s">
        <v>1630</v>
      </c>
      <c r="B599" s="95" t="s">
        <v>1631</v>
      </c>
      <c r="C599" s="96" t="s">
        <v>425</v>
      </c>
      <c r="D599" s="96" t="s">
        <v>426</v>
      </c>
      <c r="E599" s="95" t="s">
        <v>582</v>
      </c>
      <c r="F599" s="97" t="s">
        <v>583</v>
      </c>
      <c r="G599" s="98" t="s">
        <v>1632</v>
      </c>
      <c r="H599" s="98" t="s">
        <v>1633</v>
      </c>
      <c r="I599" s="99"/>
      <c r="J599" s="99" t="s">
        <v>1500</v>
      </c>
      <c r="K599" s="100" t="str">
        <f t="shared" si="21"/>
        <v>А</v>
      </c>
      <c r="L599" s="100" t="str">
        <f t="shared" si="22"/>
        <v>Д</v>
      </c>
    </row>
    <row r="600" spans="1:12" customFormat="1" ht="30" customHeight="1">
      <c r="A600" s="66" t="s">
        <v>1634</v>
      </c>
      <c r="B600" s="95" t="s">
        <v>1635</v>
      </c>
      <c r="C600" s="96" t="s">
        <v>425</v>
      </c>
      <c r="D600" s="96" t="s">
        <v>426</v>
      </c>
      <c r="E600" s="92" t="s">
        <v>582</v>
      </c>
      <c r="F600" s="97" t="s">
        <v>583</v>
      </c>
      <c r="G600" s="98" t="s">
        <v>1636</v>
      </c>
      <c r="H600" s="98" t="s">
        <v>1637</v>
      </c>
      <c r="I600" s="99"/>
      <c r="J600" s="99" t="s">
        <v>1500</v>
      </c>
      <c r="K600" s="100" t="str">
        <f t="shared" si="21"/>
        <v>А</v>
      </c>
      <c r="L600" s="100" t="str">
        <f t="shared" si="22"/>
        <v>Д</v>
      </c>
    </row>
    <row r="601" spans="1:12" ht="30" customHeight="1">
      <c r="A601" s="66" t="s">
        <v>1638</v>
      </c>
      <c r="B601" s="95" t="s">
        <v>1639</v>
      </c>
      <c r="C601" s="96" t="s">
        <v>425</v>
      </c>
      <c r="D601" s="96" t="s">
        <v>426</v>
      </c>
      <c r="E601" s="92" t="s">
        <v>582</v>
      </c>
      <c r="F601" s="97" t="s">
        <v>583</v>
      </c>
      <c r="G601" s="98" t="s">
        <v>1507</v>
      </c>
      <c r="H601" s="98" t="s">
        <v>1507</v>
      </c>
      <c r="I601" s="99"/>
      <c r="J601" s="99" t="s">
        <v>1500</v>
      </c>
      <c r="K601" s="100" t="str">
        <f t="shared" si="21"/>
        <v>А</v>
      </c>
      <c r="L601" s="100" t="str">
        <f t="shared" si="22"/>
        <v>Д</v>
      </c>
    </row>
    <row r="602" spans="1:12" ht="30" customHeight="1">
      <c r="A602" s="66" t="s">
        <v>1640</v>
      </c>
      <c r="B602" s="95" t="s">
        <v>1641</v>
      </c>
      <c r="C602" s="96" t="s">
        <v>425</v>
      </c>
      <c r="D602" s="96" t="s">
        <v>426</v>
      </c>
      <c r="E602" s="95" t="s">
        <v>582</v>
      </c>
      <c r="F602" s="97" t="s">
        <v>583</v>
      </c>
      <c r="G602" s="98" t="s">
        <v>1642</v>
      </c>
      <c r="H602" s="98" t="s">
        <v>1642</v>
      </c>
      <c r="I602" s="99"/>
      <c r="J602" s="99" t="s">
        <v>1500</v>
      </c>
      <c r="K602" s="100" t="str">
        <f t="shared" si="21"/>
        <v>А</v>
      </c>
      <c r="L602" s="100" t="str">
        <f t="shared" si="22"/>
        <v>Д</v>
      </c>
    </row>
    <row r="603" spans="1:12" customFormat="1" ht="30" customHeight="1">
      <c r="A603" s="66" t="s">
        <v>1643</v>
      </c>
      <c r="B603" s="95" t="s">
        <v>1644</v>
      </c>
      <c r="C603" s="96" t="s">
        <v>425</v>
      </c>
      <c r="D603" s="96" t="s">
        <v>426</v>
      </c>
      <c r="E603" s="95" t="s">
        <v>582</v>
      </c>
      <c r="F603" s="97" t="s">
        <v>583</v>
      </c>
      <c r="G603" s="98" t="s">
        <v>1645</v>
      </c>
      <c r="H603" s="98" t="s">
        <v>1645</v>
      </c>
      <c r="I603" s="99"/>
      <c r="J603" s="99" t="s">
        <v>1500</v>
      </c>
      <c r="K603" s="100" t="str">
        <f t="shared" ref="K603:K666" si="23">LEFT(F603, 1)</f>
        <v>А</v>
      </c>
      <c r="L603" s="100" t="str">
        <f t="shared" si="22"/>
        <v>Д</v>
      </c>
    </row>
    <row r="604" spans="1:12" customFormat="1" ht="30" customHeight="1">
      <c r="A604" s="66" t="s">
        <v>1646</v>
      </c>
      <c r="B604" s="95" t="s">
        <v>1647</v>
      </c>
      <c r="C604" s="96" t="s">
        <v>425</v>
      </c>
      <c r="D604" s="96" t="s">
        <v>426</v>
      </c>
      <c r="E604" s="92" t="s">
        <v>582</v>
      </c>
      <c r="F604" s="97" t="s">
        <v>583</v>
      </c>
      <c r="G604" s="98" t="s">
        <v>1648</v>
      </c>
      <c r="H604" s="98" t="s">
        <v>1649</v>
      </c>
      <c r="I604" s="99"/>
      <c r="J604" s="99" t="s">
        <v>1500</v>
      </c>
      <c r="K604" s="100" t="str">
        <f t="shared" si="23"/>
        <v>А</v>
      </c>
      <c r="L604" s="100" t="str">
        <f t="shared" si="22"/>
        <v>Д</v>
      </c>
    </row>
    <row r="605" spans="1:12" ht="30" customHeight="1">
      <c r="A605" s="66" t="s">
        <v>1650</v>
      </c>
      <c r="B605" s="95" t="s">
        <v>1651</v>
      </c>
      <c r="C605" s="96" t="s">
        <v>425</v>
      </c>
      <c r="D605" s="96" t="s">
        <v>426</v>
      </c>
      <c r="E605" s="92" t="s">
        <v>582</v>
      </c>
      <c r="F605" s="97" t="s">
        <v>583</v>
      </c>
      <c r="G605" s="98" t="s">
        <v>1652</v>
      </c>
      <c r="H605" s="98" t="s">
        <v>1653</v>
      </c>
      <c r="I605" s="99"/>
      <c r="J605" s="99" t="s">
        <v>1500</v>
      </c>
      <c r="K605" s="100" t="str">
        <f t="shared" si="23"/>
        <v>А</v>
      </c>
      <c r="L605" s="100" t="str">
        <f t="shared" si="22"/>
        <v>Д</v>
      </c>
    </row>
    <row r="606" spans="1:12" ht="30" customHeight="1">
      <c r="A606" s="66" t="s">
        <v>1654</v>
      </c>
      <c r="B606" s="95" t="s">
        <v>1655</v>
      </c>
      <c r="C606" s="96" t="s">
        <v>425</v>
      </c>
      <c r="D606" s="96" t="s">
        <v>426</v>
      </c>
      <c r="E606" s="92" t="s">
        <v>427</v>
      </c>
      <c r="F606" s="97" t="s">
        <v>583</v>
      </c>
      <c r="G606" s="98" t="s">
        <v>1656</v>
      </c>
      <c r="H606" s="98" t="s">
        <v>1656</v>
      </c>
      <c r="I606" s="99"/>
      <c r="J606" s="99" t="s">
        <v>1500</v>
      </c>
      <c r="K606" s="100" t="str">
        <f t="shared" si="23"/>
        <v>А</v>
      </c>
      <c r="L606" s="100" t="str">
        <f t="shared" si="22"/>
        <v>Д</v>
      </c>
    </row>
    <row r="607" spans="1:12" ht="30" customHeight="1">
      <c r="A607" s="66" t="s">
        <v>1657</v>
      </c>
      <c r="B607" s="95" t="s">
        <v>1658</v>
      </c>
      <c r="C607" s="96" t="s">
        <v>425</v>
      </c>
      <c r="D607" s="96" t="s">
        <v>426</v>
      </c>
      <c r="E607" s="92" t="s">
        <v>427</v>
      </c>
      <c r="F607" s="97" t="s">
        <v>583</v>
      </c>
      <c r="G607" s="98" t="s">
        <v>1659</v>
      </c>
      <c r="H607" s="98" t="s">
        <v>1659</v>
      </c>
      <c r="I607" s="99"/>
      <c r="J607" s="99" t="s">
        <v>1500</v>
      </c>
      <c r="K607" s="100" t="str">
        <f t="shared" si="23"/>
        <v>А</v>
      </c>
      <c r="L607" s="100" t="str">
        <f t="shared" si="22"/>
        <v>Д</v>
      </c>
    </row>
    <row r="608" spans="1:12" ht="30" customHeight="1">
      <c r="A608" s="66" t="s">
        <v>1660</v>
      </c>
      <c r="B608" s="95" t="s">
        <v>1661</v>
      </c>
      <c r="C608" s="96" t="s">
        <v>425</v>
      </c>
      <c r="D608" s="96" t="s">
        <v>426</v>
      </c>
      <c r="E608" s="92" t="s">
        <v>427</v>
      </c>
      <c r="F608" s="97" t="s">
        <v>583</v>
      </c>
      <c r="G608" s="98" t="s">
        <v>1662</v>
      </c>
      <c r="H608" s="98" t="s">
        <v>1662</v>
      </c>
      <c r="I608" s="99"/>
      <c r="J608" s="99" t="s">
        <v>1500</v>
      </c>
      <c r="K608" s="100" t="str">
        <f t="shared" si="23"/>
        <v>А</v>
      </c>
      <c r="L608" s="100" t="str">
        <f t="shared" si="22"/>
        <v>Д</v>
      </c>
    </row>
    <row r="609" spans="1:12" ht="30" customHeight="1">
      <c r="A609" s="66" t="s">
        <v>1663</v>
      </c>
      <c r="B609" s="95" t="s">
        <v>1661</v>
      </c>
      <c r="C609" s="96" t="s">
        <v>425</v>
      </c>
      <c r="D609" s="96" t="s">
        <v>437</v>
      </c>
      <c r="E609" s="95" t="s">
        <v>427</v>
      </c>
      <c r="F609" s="97" t="s">
        <v>583</v>
      </c>
      <c r="G609" s="98" t="s">
        <v>1662</v>
      </c>
      <c r="H609" s="98" t="s">
        <v>1664</v>
      </c>
      <c r="I609" s="99"/>
      <c r="J609" s="99" t="s">
        <v>1500</v>
      </c>
      <c r="K609" s="100" t="str">
        <f t="shared" si="23"/>
        <v>А</v>
      </c>
      <c r="L609" s="100" t="str">
        <f t="shared" si="22"/>
        <v>Д</v>
      </c>
    </row>
    <row r="610" spans="1:12" ht="30" customHeight="1">
      <c r="A610" s="66" t="s">
        <v>1665</v>
      </c>
      <c r="B610" s="95" t="s">
        <v>1666</v>
      </c>
      <c r="C610" s="96" t="s">
        <v>425</v>
      </c>
      <c r="D610" s="96" t="s">
        <v>426</v>
      </c>
      <c r="E610" s="95" t="s">
        <v>427</v>
      </c>
      <c r="F610" s="97" t="s">
        <v>583</v>
      </c>
      <c r="G610" s="98" t="s">
        <v>1667</v>
      </c>
      <c r="H610" s="98" t="s">
        <v>1667</v>
      </c>
      <c r="I610" s="99"/>
      <c r="J610" s="99" t="s">
        <v>1500</v>
      </c>
      <c r="K610" s="100" t="str">
        <f t="shared" si="23"/>
        <v>А</v>
      </c>
      <c r="L610" s="100" t="str">
        <f t="shared" si="22"/>
        <v>Д</v>
      </c>
    </row>
    <row r="611" spans="1:12" customFormat="1" ht="30" customHeight="1">
      <c r="A611" s="66" t="s">
        <v>1668</v>
      </c>
      <c r="B611" s="95" t="s">
        <v>1669</v>
      </c>
      <c r="C611" s="96" t="s">
        <v>425</v>
      </c>
      <c r="D611" s="96" t="s">
        <v>426</v>
      </c>
      <c r="E611" s="95" t="s">
        <v>427</v>
      </c>
      <c r="F611" s="97" t="s">
        <v>583</v>
      </c>
      <c r="G611" s="98" t="s">
        <v>1670</v>
      </c>
      <c r="H611" s="98" t="s">
        <v>1670</v>
      </c>
      <c r="I611" s="99"/>
      <c r="J611" s="99" t="s">
        <v>1500</v>
      </c>
      <c r="K611" s="100" t="str">
        <f t="shared" si="23"/>
        <v>А</v>
      </c>
      <c r="L611" s="100" t="str">
        <f t="shared" si="22"/>
        <v>Д</v>
      </c>
    </row>
    <row r="612" spans="1:12" ht="30" customHeight="1">
      <c r="A612" s="66" t="s">
        <v>1671</v>
      </c>
      <c r="B612" s="95" t="s">
        <v>1672</v>
      </c>
      <c r="C612" s="96" t="s">
        <v>425</v>
      </c>
      <c r="D612" s="96" t="s">
        <v>426</v>
      </c>
      <c r="E612" s="95" t="s">
        <v>582</v>
      </c>
      <c r="F612" s="97" t="s">
        <v>583</v>
      </c>
      <c r="G612" s="98" t="s">
        <v>1673</v>
      </c>
      <c r="H612" s="98" t="s">
        <v>1674</v>
      </c>
      <c r="I612" s="99"/>
      <c r="J612" s="99" t="s">
        <v>1500</v>
      </c>
      <c r="K612" s="100" t="str">
        <f t="shared" si="23"/>
        <v>А</v>
      </c>
      <c r="L612" s="100" t="str">
        <f t="shared" si="22"/>
        <v>Д</v>
      </c>
    </row>
    <row r="613" spans="1:12" ht="30" customHeight="1">
      <c r="A613" s="66" t="s">
        <v>1675</v>
      </c>
      <c r="B613" s="95" t="s">
        <v>1672</v>
      </c>
      <c r="C613" s="96" t="s">
        <v>425</v>
      </c>
      <c r="D613" s="96" t="s">
        <v>437</v>
      </c>
      <c r="E613" s="92" t="s">
        <v>582</v>
      </c>
      <c r="F613" s="97" t="s">
        <v>583</v>
      </c>
      <c r="G613" s="98" t="s">
        <v>1673</v>
      </c>
      <c r="H613" s="98" t="s">
        <v>1676</v>
      </c>
      <c r="I613" s="99"/>
      <c r="J613" s="99" t="s">
        <v>1500</v>
      </c>
      <c r="K613" s="100" t="str">
        <f t="shared" si="23"/>
        <v>А</v>
      </c>
      <c r="L613" s="100" t="str">
        <f t="shared" si="22"/>
        <v>Д</v>
      </c>
    </row>
    <row r="614" spans="1:12" ht="30" customHeight="1">
      <c r="A614" s="66" t="s">
        <v>1677</v>
      </c>
      <c r="B614" s="95" t="s">
        <v>1678</v>
      </c>
      <c r="C614" s="96" t="s">
        <v>425</v>
      </c>
      <c r="D614" s="96" t="s">
        <v>426</v>
      </c>
      <c r="E614" s="95" t="s">
        <v>582</v>
      </c>
      <c r="F614" s="97" t="s">
        <v>583</v>
      </c>
      <c r="G614" s="98" t="s">
        <v>1679</v>
      </c>
      <c r="H614" s="98" t="s">
        <v>1679</v>
      </c>
      <c r="I614" s="99"/>
      <c r="J614" s="99" t="s">
        <v>1500</v>
      </c>
      <c r="K614" s="100" t="str">
        <f t="shared" si="23"/>
        <v>А</v>
      </c>
      <c r="L614" s="100" t="str">
        <f t="shared" si="22"/>
        <v>Д</v>
      </c>
    </row>
    <row r="615" spans="1:12" customFormat="1" ht="30" customHeight="1">
      <c r="A615" s="66" t="s">
        <v>1680</v>
      </c>
      <c r="B615" s="95" t="s">
        <v>1678</v>
      </c>
      <c r="C615" s="96" t="s">
        <v>425</v>
      </c>
      <c r="D615" s="96" t="s">
        <v>437</v>
      </c>
      <c r="E615" s="95" t="s">
        <v>582</v>
      </c>
      <c r="F615" s="97" t="s">
        <v>583</v>
      </c>
      <c r="G615" s="98" t="s">
        <v>1679</v>
      </c>
      <c r="H615" s="98" t="s">
        <v>1681</v>
      </c>
      <c r="I615" s="99"/>
      <c r="J615" s="99" t="s">
        <v>1500</v>
      </c>
      <c r="K615" s="100" t="str">
        <f t="shared" si="23"/>
        <v>А</v>
      </c>
      <c r="L615" s="100" t="str">
        <f t="shared" si="22"/>
        <v>Д</v>
      </c>
    </row>
    <row r="616" spans="1:12" customFormat="1" ht="30" customHeight="1">
      <c r="A616" s="66" t="s">
        <v>1682</v>
      </c>
      <c r="B616" s="95" t="s">
        <v>1683</v>
      </c>
      <c r="C616" s="96" t="s">
        <v>425</v>
      </c>
      <c r="D616" s="96" t="s">
        <v>426</v>
      </c>
      <c r="E616" s="95" t="s">
        <v>582</v>
      </c>
      <c r="F616" s="97" t="s">
        <v>583</v>
      </c>
      <c r="G616" s="98" t="s">
        <v>1684</v>
      </c>
      <c r="H616" s="98" t="s">
        <v>1684</v>
      </c>
      <c r="I616" s="99"/>
      <c r="J616" s="99" t="s">
        <v>1500</v>
      </c>
      <c r="K616" s="100" t="str">
        <f t="shared" si="23"/>
        <v>А</v>
      </c>
      <c r="L616" s="100" t="str">
        <f t="shared" si="22"/>
        <v>Д</v>
      </c>
    </row>
    <row r="617" spans="1:12" customFormat="1" ht="30" customHeight="1">
      <c r="A617" s="66" t="s">
        <v>1685</v>
      </c>
      <c r="B617" s="95" t="s">
        <v>1683</v>
      </c>
      <c r="C617" s="96" t="s">
        <v>425</v>
      </c>
      <c r="D617" s="96" t="s">
        <v>437</v>
      </c>
      <c r="E617" s="95" t="s">
        <v>582</v>
      </c>
      <c r="F617" s="97" t="s">
        <v>583</v>
      </c>
      <c r="G617" s="98" t="s">
        <v>1684</v>
      </c>
      <c r="H617" s="98" t="s">
        <v>1686</v>
      </c>
      <c r="I617" s="99"/>
      <c r="J617" s="99" t="s">
        <v>1500</v>
      </c>
      <c r="K617" s="100" t="str">
        <f t="shared" si="23"/>
        <v>А</v>
      </c>
      <c r="L617" s="100" t="str">
        <f t="shared" si="22"/>
        <v>Д</v>
      </c>
    </row>
    <row r="618" spans="1:12" customFormat="1" ht="30" customHeight="1">
      <c r="A618" s="66" t="s">
        <v>1687</v>
      </c>
      <c r="B618" s="95" t="s">
        <v>1688</v>
      </c>
      <c r="C618" s="96" t="s">
        <v>425</v>
      </c>
      <c r="D618" s="96" t="s">
        <v>426</v>
      </c>
      <c r="E618" s="95" t="s">
        <v>582</v>
      </c>
      <c r="F618" s="97" t="s">
        <v>583</v>
      </c>
      <c r="G618" s="98" t="s">
        <v>1689</v>
      </c>
      <c r="H618" s="98" t="s">
        <v>1656</v>
      </c>
      <c r="I618" s="99"/>
      <c r="J618" s="99" t="s">
        <v>1500</v>
      </c>
      <c r="K618" s="100" t="str">
        <f t="shared" si="23"/>
        <v>А</v>
      </c>
      <c r="L618" s="100" t="str">
        <f t="shared" si="22"/>
        <v>Д</v>
      </c>
    </row>
    <row r="619" spans="1:12" customFormat="1" ht="30" customHeight="1">
      <c r="A619" s="66" t="s">
        <v>1690</v>
      </c>
      <c r="B619" s="95" t="s">
        <v>1688</v>
      </c>
      <c r="C619" s="96" t="s">
        <v>425</v>
      </c>
      <c r="D619" s="96" t="s">
        <v>426</v>
      </c>
      <c r="E619" s="95" t="s">
        <v>582</v>
      </c>
      <c r="F619" s="97" t="s">
        <v>583</v>
      </c>
      <c r="G619" s="98" t="s">
        <v>1689</v>
      </c>
      <c r="H619" s="98" t="s">
        <v>1659</v>
      </c>
      <c r="I619" s="99"/>
      <c r="J619" s="99" t="s">
        <v>1500</v>
      </c>
      <c r="K619" s="100" t="str">
        <f t="shared" si="23"/>
        <v>А</v>
      </c>
      <c r="L619" s="100" t="str">
        <f t="shared" si="22"/>
        <v>Д</v>
      </c>
    </row>
    <row r="620" spans="1:12" customFormat="1" ht="30" customHeight="1">
      <c r="A620" s="66" t="s">
        <v>1691</v>
      </c>
      <c r="B620" s="95" t="s">
        <v>1688</v>
      </c>
      <c r="C620" s="96" t="s">
        <v>425</v>
      </c>
      <c r="D620" s="96" t="s">
        <v>426</v>
      </c>
      <c r="E620" s="95" t="s">
        <v>582</v>
      </c>
      <c r="F620" s="97" t="s">
        <v>583</v>
      </c>
      <c r="G620" s="98" t="s">
        <v>1689</v>
      </c>
      <c r="H620" s="98" t="s">
        <v>1662</v>
      </c>
      <c r="I620" s="99"/>
      <c r="J620" s="99" t="s">
        <v>1500</v>
      </c>
      <c r="K620" s="100" t="str">
        <f t="shared" si="23"/>
        <v>А</v>
      </c>
      <c r="L620" s="100" t="str">
        <f t="shared" si="22"/>
        <v>Д</v>
      </c>
    </row>
    <row r="621" spans="1:12" customFormat="1" ht="30" customHeight="1">
      <c r="A621" s="66" t="s">
        <v>1692</v>
      </c>
      <c r="B621" s="95" t="s">
        <v>1688</v>
      </c>
      <c r="C621" s="96" t="s">
        <v>425</v>
      </c>
      <c r="D621" s="96" t="s">
        <v>437</v>
      </c>
      <c r="E621" s="95" t="s">
        <v>582</v>
      </c>
      <c r="F621" s="97" t="s">
        <v>583</v>
      </c>
      <c r="G621" s="98" t="s">
        <v>1689</v>
      </c>
      <c r="H621" s="98" t="s">
        <v>1664</v>
      </c>
      <c r="I621" s="99"/>
      <c r="J621" s="99" t="s">
        <v>1500</v>
      </c>
      <c r="K621" s="100" t="str">
        <f t="shared" si="23"/>
        <v>А</v>
      </c>
      <c r="L621" s="100" t="str">
        <f t="shared" si="22"/>
        <v>Д</v>
      </c>
    </row>
    <row r="622" spans="1:12" customFormat="1" ht="30" customHeight="1">
      <c r="A622" s="66" t="s">
        <v>1693</v>
      </c>
      <c r="B622" s="95" t="s">
        <v>1688</v>
      </c>
      <c r="C622" s="96" t="s">
        <v>425</v>
      </c>
      <c r="D622" s="96" t="s">
        <v>426</v>
      </c>
      <c r="E622" s="95" t="s">
        <v>582</v>
      </c>
      <c r="F622" s="97" t="s">
        <v>583</v>
      </c>
      <c r="G622" s="98" t="s">
        <v>1689</v>
      </c>
      <c r="H622" s="98" t="s">
        <v>1667</v>
      </c>
      <c r="I622" s="99"/>
      <c r="J622" s="99" t="s">
        <v>1500</v>
      </c>
      <c r="K622" s="100" t="str">
        <f t="shared" si="23"/>
        <v>А</v>
      </c>
      <c r="L622" s="100" t="str">
        <f t="shared" si="22"/>
        <v>Д</v>
      </c>
    </row>
    <row r="623" spans="1:12" customFormat="1" ht="30" customHeight="1">
      <c r="A623" s="66" t="s">
        <v>1694</v>
      </c>
      <c r="B623" s="95" t="s">
        <v>1688</v>
      </c>
      <c r="C623" s="96" t="s">
        <v>425</v>
      </c>
      <c r="D623" s="96" t="s">
        <v>426</v>
      </c>
      <c r="E623" s="95" t="s">
        <v>582</v>
      </c>
      <c r="F623" s="97" t="s">
        <v>583</v>
      </c>
      <c r="G623" s="98" t="s">
        <v>1689</v>
      </c>
      <c r="H623" s="98" t="s">
        <v>1670</v>
      </c>
      <c r="I623" s="99"/>
      <c r="J623" s="99" t="s">
        <v>1500</v>
      </c>
      <c r="K623" s="100" t="str">
        <f t="shared" si="23"/>
        <v>А</v>
      </c>
      <c r="L623" s="100" t="str">
        <f t="shared" si="22"/>
        <v>Д</v>
      </c>
    </row>
    <row r="624" spans="1:12" customFormat="1" ht="30" customHeight="1">
      <c r="A624" s="66" t="s">
        <v>1695</v>
      </c>
      <c r="B624" s="95" t="s">
        <v>1688</v>
      </c>
      <c r="C624" s="96" t="s">
        <v>425</v>
      </c>
      <c r="D624" s="96" t="s">
        <v>426</v>
      </c>
      <c r="E624" s="95" t="s">
        <v>582</v>
      </c>
      <c r="F624" s="97" t="s">
        <v>583</v>
      </c>
      <c r="G624" s="98" t="s">
        <v>1689</v>
      </c>
      <c r="H624" s="98" t="s">
        <v>1653</v>
      </c>
      <c r="I624" s="99"/>
      <c r="J624" s="99" t="s">
        <v>1500</v>
      </c>
      <c r="K624" s="100" t="str">
        <f t="shared" si="23"/>
        <v>А</v>
      </c>
      <c r="L624" s="100" t="str">
        <f t="shared" si="22"/>
        <v>Д</v>
      </c>
    </row>
    <row r="625" spans="1:12" customFormat="1" ht="30" customHeight="1">
      <c r="A625" s="66" t="s">
        <v>1696</v>
      </c>
      <c r="B625" s="95" t="s">
        <v>1688</v>
      </c>
      <c r="C625" s="96" t="s">
        <v>425</v>
      </c>
      <c r="D625" s="96" t="s">
        <v>426</v>
      </c>
      <c r="E625" s="95" t="s">
        <v>582</v>
      </c>
      <c r="F625" s="97" t="s">
        <v>583</v>
      </c>
      <c r="G625" s="98" t="s">
        <v>1689</v>
      </c>
      <c r="H625" s="98" t="s">
        <v>1626</v>
      </c>
      <c r="I625" s="99"/>
      <c r="J625" s="99" t="s">
        <v>1500</v>
      </c>
      <c r="K625" s="100" t="str">
        <f t="shared" si="23"/>
        <v>А</v>
      </c>
      <c r="L625" s="100" t="str">
        <f t="shared" si="22"/>
        <v>Д</v>
      </c>
    </row>
    <row r="626" spans="1:12" customFormat="1" ht="30" customHeight="1">
      <c r="A626" s="66" t="s">
        <v>1697</v>
      </c>
      <c r="B626" s="95" t="s">
        <v>1688</v>
      </c>
      <c r="C626" s="96" t="s">
        <v>448</v>
      </c>
      <c r="D626" s="96" t="s">
        <v>426</v>
      </c>
      <c r="E626" s="95" t="s">
        <v>427</v>
      </c>
      <c r="F626" s="97" t="s">
        <v>583</v>
      </c>
      <c r="G626" s="98" t="s">
        <v>1689</v>
      </c>
      <c r="H626" s="98" t="s">
        <v>1656</v>
      </c>
      <c r="I626" s="99"/>
      <c r="J626" s="99" t="s">
        <v>1500</v>
      </c>
      <c r="K626" s="100" t="str">
        <f t="shared" si="23"/>
        <v>А</v>
      </c>
      <c r="L626" s="100" t="str">
        <f t="shared" si="22"/>
        <v>З</v>
      </c>
    </row>
    <row r="627" spans="1:12" customFormat="1" ht="30" customHeight="1">
      <c r="A627" s="66" t="s">
        <v>1698</v>
      </c>
      <c r="B627" s="95" t="s">
        <v>1688</v>
      </c>
      <c r="C627" s="96" t="s">
        <v>448</v>
      </c>
      <c r="D627" s="96" t="s">
        <v>426</v>
      </c>
      <c r="E627" s="95" t="s">
        <v>427</v>
      </c>
      <c r="F627" s="97" t="s">
        <v>583</v>
      </c>
      <c r="G627" s="98" t="s">
        <v>1689</v>
      </c>
      <c r="H627" s="98" t="s">
        <v>1659</v>
      </c>
      <c r="I627" s="99"/>
      <c r="J627" s="99" t="s">
        <v>1500</v>
      </c>
      <c r="K627" s="100" t="str">
        <f t="shared" si="23"/>
        <v>А</v>
      </c>
      <c r="L627" s="100" t="str">
        <f t="shared" si="22"/>
        <v>З</v>
      </c>
    </row>
    <row r="628" spans="1:12" customFormat="1" ht="30" customHeight="1">
      <c r="A628" s="66" t="s">
        <v>1699</v>
      </c>
      <c r="B628" s="95" t="s">
        <v>1688</v>
      </c>
      <c r="C628" s="96" t="s">
        <v>448</v>
      </c>
      <c r="D628" s="96" t="s">
        <v>426</v>
      </c>
      <c r="E628" s="95" t="s">
        <v>427</v>
      </c>
      <c r="F628" s="97" t="s">
        <v>583</v>
      </c>
      <c r="G628" s="98" t="s">
        <v>1689</v>
      </c>
      <c r="H628" s="98" t="s">
        <v>1662</v>
      </c>
      <c r="I628" s="99"/>
      <c r="J628" s="99" t="s">
        <v>1500</v>
      </c>
      <c r="K628" s="100" t="str">
        <f t="shared" si="23"/>
        <v>А</v>
      </c>
      <c r="L628" s="100" t="str">
        <f t="shared" si="22"/>
        <v>З</v>
      </c>
    </row>
    <row r="629" spans="1:12" customFormat="1" ht="30" customHeight="1">
      <c r="A629" s="66" t="s">
        <v>1700</v>
      </c>
      <c r="B629" s="95" t="s">
        <v>1688</v>
      </c>
      <c r="C629" s="96" t="s">
        <v>448</v>
      </c>
      <c r="D629" s="96" t="s">
        <v>426</v>
      </c>
      <c r="E629" s="95" t="s">
        <v>427</v>
      </c>
      <c r="F629" s="97" t="s">
        <v>583</v>
      </c>
      <c r="G629" s="98" t="s">
        <v>1689</v>
      </c>
      <c r="H629" s="98" t="s">
        <v>1667</v>
      </c>
      <c r="I629" s="99"/>
      <c r="J629" s="99" t="s">
        <v>1500</v>
      </c>
      <c r="K629" s="100" t="str">
        <f t="shared" si="23"/>
        <v>А</v>
      </c>
      <c r="L629" s="100" t="str">
        <f t="shared" si="22"/>
        <v>З</v>
      </c>
    </row>
    <row r="630" spans="1:12" customFormat="1" ht="30" customHeight="1">
      <c r="A630" s="66" t="s">
        <v>1701</v>
      </c>
      <c r="B630" s="95" t="s">
        <v>1688</v>
      </c>
      <c r="C630" s="96" t="s">
        <v>448</v>
      </c>
      <c r="D630" s="96" t="s">
        <v>426</v>
      </c>
      <c r="E630" s="95" t="s">
        <v>427</v>
      </c>
      <c r="F630" s="97" t="s">
        <v>583</v>
      </c>
      <c r="G630" s="98" t="s">
        <v>1689</v>
      </c>
      <c r="H630" s="98" t="s">
        <v>1670</v>
      </c>
      <c r="I630" s="99"/>
      <c r="J630" s="99" t="s">
        <v>1500</v>
      </c>
      <c r="K630" s="100" t="str">
        <f t="shared" si="23"/>
        <v>А</v>
      </c>
      <c r="L630" s="100" t="str">
        <f t="shared" si="22"/>
        <v>З</v>
      </c>
    </row>
    <row r="631" spans="1:12" customFormat="1" ht="30" customHeight="1">
      <c r="A631" s="66" t="s">
        <v>1702</v>
      </c>
      <c r="B631" s="95" t="s">
        <v>1688</v>
      </c>
      <c r="C631" s="96" t="s">
        <v>448</v>
      </c>
      <c r="D631" s="96" t="s">
        <v>426</v>
      </c>
      <c r="E631" s="95" t="s">
        <v>427</v>
      </c>
      <c r="F631" s="97" t="s">
        <v>583</v>
      </c>
      <c r="G631" s="98" t="s">
        <v>1689</v>
      </c>
      <c r="H631" s="98" t="s">
        <v>1653</v>
      </c>
      <c r="I631" s="99"/>
      <c r="J631" s="99" t="s">
        <v>1500</v>
      </c>
      <c r="K631" s="100" t="str">
        <f t="shared" si="23"/>
        <v>А</v>
      </c>
      <c r="L631" s="100" t="str">
        <f t="shared" si="22"/>
        <v>З</v>
      </c>
    </row>
    <row r="632" spans="1:12" customFormat="1" ht="30" customHeight="1">
      <c r="A632" s="66" t="s">
        <v>1703</v>
      </c>
      <c r="B632" s="95" t="s">
        <v>1688</v>
      </c>
      <c r="C632" s="96" t="s">
        <v>448</v>
      </c>
      <c r="D632" s="96" t="s">
        <v>426</v>
      </c>
      <c r="E632" s="95" t="s">
        <v>427</v>
      </c>
      <c r="F632" s="97" t="s">
        <v>583</v>
      </c>
      <c r="G632" s="98" t="s">
        <v>1689</v>
      </c>
      <c r="H632" s="98" t="s">
        <v>1626</v>
      </c>
      <c r="I632" s="99"/>
      <c r="J632" s="99" t="s">
        <v>1500</v>
      </c>
      <c r="K632" s="100" t="str">
        <f t="shared" si="23"/>
        <v>А</v>
      </c>
      <c r="L632" s="100" t="str">
        <f t="shared" si="22"/>
        <v>З</v>
      </c>
    </row>
    <row r="633" spans="1:12" customFormat="1" ht="30" customHeight="1">
      <c r="A633" s="66" t="s">
        <v>1704</v>
      </c>
      <c r="B633" s="95" t="s">
        <v>1705</v>
      </c>
      <c r="C633" s="96" t="s">
        <v>425</v>
      </c>
      <c r="D633" s="96" t="s">
        <v>426</v>
      </c>
      <c r="E633" s="95" t="s">
        <v>582</v>
      </c>
      <c r="F633" s="97" t="s">
        <v>583</v>
      </c>
      <c r="G633" s="98" t="s">
        <v>1706</v>
      </c>
      <c r="H633" s="98" t="s">
        <v>1629</v>
      </c>
      <c r="I633" s="99"/>
      <c r="J633" s="99" t="s">
        <v>1500</v>
      </c>
      <c r="K633" s="100" t="str">
        <f t="shared" si="23"/>
        <v>А</v>
      </c>
      <c r="L633" s="100" t="str">
        <f t="shared" si="22"/>
        <v>Д</v>
      </c>
    </row>
    <row r="634" spans="1:12" customFormat="1" ht="30" customHeight="1">
      <c r="A634" s="66" t="s">
        <v>1707</v>
      </c>
      <c r="B634" s="95" t="s">
        <v>1705</v>
      </c>
      <c r="C634" s="96" t="s">
        <v>425</v>
      </c>
      <c r="D634" s="96" t="s">
        <v>426</v>
      </c>
      <c r="E634" s="95" t="s">
        <v>582</v>
      </c>
      <c r="F634" s="97" t="s">
        <v>583</v>
      </c>
      <c r="G634" s="98" t="s">
        <v>1706</v>
      </c>
      <c r="H634" s="98" t="s">
        <v>1623</v>
      </c>
      <c r="I634" s="99"/>
      <c r="J634" s="99" t="s">
        <v>1500</v>
      </c>
      <c r="K634" s="100" t="str">
        <f t="shared" si="23"/>
        <v>А</v>
      </c>
      <c r="L634" s="100" t="str">
        <f t="shared" si="22"/>
        <v>Д</v>
      </c>
    </row>
    <row r="635" spans="1:12" customFormat="1" ht="30" customHeight="1">
      <c r="A635" s="66" t="s">
        <v>1708</v>
      </c>
      <c r="B635" s="95" t="s">
        <v>1705</v>
      </c>
      <c r="C635" s="96" t="s">
        <v>425</v>
      </c>
      <c r="D635" s="96" t="s">
        <v>426</v>
      </c>
      <c r="E635" s="92" t="s">
        <v>582</v>
      </c>
      <c r="F635" s="97" t="s">
        <v>583</v>
      </c>
      <c r="G635" s="98" t="s">
        <v>1706</v>
      </c>
      <c r="H635" s="98" t="s">
        <v>1598</v>
      </c>
      <c r="I635" s="99"/>
      <c r="J635" s="99" t="s">
        <v>1500</v>
      </c>
      <c r="K635" s="100" t="str">
        <f t="shared" si="23"/>
        <v>А</v>
      </c>
      <c r="L635" s="100" t="str">
        <f t="shared" si="22"/>
        <v>Д</v>
      </c>
    </row>
    <row r="636" spans="1:12" customFormat="1" ht="30" customHeight="1">
      <c r="A636" s="66" t="s">
        <v>1709</v>
      </c>
      <c r="B636" s="95" t="s">
        <v>1705</v>
      </c>
      <c r="C636" s="96" t="s">
        <v>425</v>
      </c>
      <c r="D636" s="96" t="s">
        <v>437</v>
      </c>
      <c r="E636" s="92" t="s">
        <v>582</v>
      </c>
      <c r="F636" s="97" t="s">
        <v>583</v>
      </c>
      <c r="G636" s="98" t="s">
        <v>1706</v>
      </c>
      <c r="H636" s="98" t="s">
        <v>1600</v>
      </c>
      <c r="I636" s="99"/>
      <c r="J636" s="99" t="s">
        <v>1500</v>
      </c>
      <c r="K636" s="100" t="str">
        <f t="shared" si="23"/>
        <v>А</v>
      </c>
      <c r="L636" s="100" t="str">
        <f t="shared" si="22"/>
        <v>Д</v>
      </c>
    </row>
    <row r="637" spans="1:12" customFormat="1" ht="30" customHeight="1">
      <c r="A637" s="66" t="s">
        <v>1710</v>
      </c>
      <c r="B637" s="95" t="s">
        <v>1705</v>
      </c>
      <c r="C637" s="96" t="s">
        <v>425</v>
      </c>
      <c r="D637" s="96" t="s">
        <v>426</v>
      </c>
      <c r="E637" s="92" t="s">
        <v>582</v>
      </c>
      <c r="F637" s="97" t="s">
        <v>583</v>
      </c>
      <c r="G637" s="98" t="s">
        <v>1706</v>
      </c>
      <c r="H637" s="98" t="s">
        <v>1603</v>
      </c>
      <c r="I637" s="99"/>
      <c r="J637" s="99" t="s">
        <v>1500</v>
      </c>
      <c r="K637" s="100" t="str">
        <f t="shared" si="23"/>
        <v>А</v>
      </c>
      <c r="L637" s="100" t="str">
        <f t="shared" si="22"/>
        <v>Д</v>
      </c>
    </row>
    <row r="638" spans="1:12" customFormat="1" ht="30" customHeight="1">
      <c r="A638" s="66" t="s">
        <v>1711</v>
      </c>
      <c r="B638" s="95" t="s">
        <v>1705</v>
      </c>
      <c r="C638" s="96" t="s">
        <v>425</v>
      </c>
      <c r="D638" s="96" t="s">
        <v>426</v>
      </c>
      <c r="E638" s="92" t="s">
        <v>582</v>
      </c>
      <c r="F638" s="97" t="s">
        <v>583</v>
      </c>
      <c r="G638" s="98" t="s">
        <v>1706</v>
      </c>
      <c r="H638" s="98" t="s">
        <v>1593</v>
      </c>
      <c r="I638" s="99"/>
      <c r="J638" s="99" t="s">
        <v>1500</v>
      </c>
      <c r="K638" s="100" t="str">
        <f t="shared" si="23"/>
        <v>А</v>
      </c>
      <c r="L638" s="100" t="str">
        <f t="shared" si="22"/>
        <v>Д</v>
      </c>
    </row>
    <row r="639" spans="1:12" customFormat="1" ht="30" customHeight="1">
      <c r="A639" s="66" t="s">
        <v>1712</v>
      </c>
      <c r="B639" s="95" t="s">
        <v>1705</v>
      </c>
      <c r="C639" s="96" t="s">
        <v>425</v>
      </c>
      <c r="D639" s="96" t="s">
        <v>426</v>
      </c>
      <c r="E639" s="92" t="s">
        <v>582</v>
      </c>
      <c r="F639" s="97" t="s">
        <v>583</v>
      </c>
      <c r="G639" s="98" t="s">
        <v>1706</v>
      </c>
      <c r="H639" s="98" t="s">
        <v>1633</v>
      </c>
      <c r="I639" s="99"/>
      <c r="J639" s="99" t="s">
        <v>1500</v>
      </c>
      <c r="K639" s="100" t="str">
        <f t="shared" si="23"/>
        <v>А</v>
      </c>
      <c r="L639" s="100" t="str">
        <f t="shared" si="22"/>
        <v>Д</v>
      </c>
    </row>
    <row r="640" spans="1:12" customFormat="1" ht="30" customHeight="1">
      <c r="A640" s="66" t="s">
        <v>1713</v>
      </c>
      <c r="B640" s="95" t="s">
        <v>1705</v>
      </c>
      <c r="C640" s="96" t="s">
        <v>425</v>
      </c>
      <c r="D640" s="96" t="s">
        <v>426</v>
      </c>
      <c r="E640" s="95" t="s">
        <v>582</v>
      </c>
      <c r="F640" s="97" t="s">
        <v>583</v>
      </c>
      <c r="G640" s="98" t="s">
        <v>1706</v>
      </c>
      <c r="H640" s="98" t="s">
        <v>1606</v>
      </c>
      <c r="I640" s="99"/>
      <c r="J640" s="99" t="s">
        <v>1500</v>
      </c>
      <c r="K640" s="100" t="str">
        <f t="shared" si="23"/>
        <v>А</v>
      </c>
      <c r="L640" s="100" t="str">
        <f t="shared" si="22"/>
        <v>Д</v>
      </c>
    </row>
    <row r="641" spans="1:12" customFormat="1" ht="30" customHeight="1">
      <c r="A641" s="66" t="s">
        <v>1714</v>
      </c>
      <c r="B641" s="95" t="s">
        <v>1705</v>
      </c>
      <c r="C641" s="96" t="s">
        <v>425</v>
      </c>
      <c r="D641" s="96" t="s">
        <v>426</v>
      </c>
      <c r="E641" s="95" t="s">
        <v>582</v>
      </c>
      <c r="F641" s="97" t="s">
        <v>583</v>
      </c>
      <c r="G641" s="98" t="s">
        <v>1706</v>
      </c>
      <c r="H641" s="98" t="s">
        <v>1609</v>
      </c>
      <c r="I641" s="99"/>
      <c r="J641" s="99" t="s">
        <v>1500</v>
      </c>
      <c r="K641" s="100" t="str">
        <f t="shared" si="23"/>
        <v>А</v>
      </c>
      <c r="L641" s="100" t="str">
        <f t="shared" si="22"/>
        <v>Д</v>
      </c>
    </row>
    <row r="642" spans="1:12" customFormat="1" ht="30" customHeight="1">
      <c r="A642" s="66" t="s">
        <v>1715</v>
      </c>
      <c r="B642" s="95" t="s">
        <v>1705</v>
      </c>
      <c r="C642" s="96" t="s">
        <v>425</v>
      </c>
      <c r="D642" s="96" t="s">
        <v>437</v>
      </c>
      <c r="E642" s="95" t="s">
        <v>582</v>
      </c>
      <c r="F642" s="97" t="s">
        <v>583</v>
      </c>
      <c r="G642" s="98" t="s">
        <v>1706</v>
      </c>
      <c r="H642" s="98" t="s">
        <v>1611</v>
      </c>
      <c r="I642" s="99"/>
      <c r="J642" s="99" t="s">
        <v>1500</v>
      </c>
      <c r="K642" s="100" t="str">
        <f t="shared" si="23"/>
        <v>А</v>
      </c>
      <c r="L642" s="100" t="str">
        <f t="shared" si="22"/>
        <v>Д</v>
      </c>
    </row>
    <row r="643" spans="1:12" customFormat="1" ht="30" customHeight="1">
      <c r="A643" s="66" t="s">
        <v>1716</v>
      </c>
      <c r="B643" s="95" t="s">
        <v>1705</v>
      </c>
      <c r="C643" s="96" t="s">
        <v>425</v>
      </c>
      <c r="D643" s="96" t="s">
        <v>426</v>
      </c>
      <c r="E643" s="95" t="s">
        <v>582</v>
      </c>
      <c r="F643" s="97" t="s">
        <v>583</v>
      </c>
      <c r="G643" s="98" t="s">
        <v>1706</v>
      </c>
      <c r="H643" s="98" t="s">
        <v>1615</v>
      </c>
      <c r="I643" s="99"/>
      <c r="J643" s="99" t="s">
        <v>1500</v>
      </c>
      <c r="K643" s="100" t="str">
        <f t="shared" si="23"/>
        <v>А</v>
      </c>
      <c r="L643" s="100" t="str">
        <f t="shared" ref="L643:L706" si="24">IF(C643="очная","Д",IF(C643="Очно-заочная","В",IF(C643="Заочная","З","-")))</f>
        <v>Д</v>
      </c>
    </row>
    <row r="644" spans="1:12" customFormat="1" ht="30" customHeight="1">
      <c r="A644" s="66" t="s">
        <v>1717</v>
      </c>
      <c r="B644" s="95" t="s">
        <v>1705</v>
      </c>
      <c r="C644" s="96" t="s">
        <v>425</v>
      </c>
      <c r="D644" s="96" t="s">
        <v>426</v>
      </c>
      <c r="E644" s="92" t="s">
        <v>582</v>
      </c>
      <c r="F644" s="97" t="s">
        <v>583</v>
      </c>
      <c r="G644" s="98" t="s">
        <v>1706</v>
      </c>
      <c r="H644" s="98" t="s">
        <v>1619</v>
      </c>
      <c r="I644" s="99"/>
      <c r="J644" s="99" t="s">
        <v>1500</v>
      </c>
      <c r="K644" s="100" t="str">
        <f t="shared" si="23"/>
        <v>А</v>
      </c>
      <c r="L644" s="100" t="str">
        <f t="shared" si="24"/>
        <v>Д</v>
      </c>
    </row>
    <row r="645" spans="1:12" customFormat="1" ht="30" customHeight="1">
      <c r="A645" s="66" t="s">
        <v>1718</v>
      </c>
      <c r="B645" s="95" t="s">
        <v>1705</v>
      </c>
      <c r="C645" s="96" t="s">
        <v>425</v>
      </c>
      <c r="D645" s="96" t="s">
        <v>426</v>
      </c>
      <c r="E645" s="92" t="s">
        <v>582</v>
      </c>
      <c r="F645" s="97" t="s">
        <v>583</v>
      </c>
      <c r="G645" s="98" t="s">
        <v>1706</v>
      </c>
      <c r="H645" s="98" t="s">
        <v>1637</v>
      </c>
      <c r="I645" s="99"/>
      <c r="J645" s="99" t="s">
        <v>1500</v>
      </c>
      <c r="K645" s="100" t="str">
        <f t="shared" si="23"/>
        <v>А</v>
      </c>
      <c r="L645" s="100" t="str">
        <f t="shared" si="24"/>
        <v>Д</v>
      </c>
    </row>
    <row r="646" spans="1:12" customFormat="1" ht="30" customHeight="1">
      <c r="A646" s="66" t="s">
        <v>1719</v>
      </c>
      <c r="B646" s="95" t="s">
        <v>1705</v>
      </c>
      <c r="C646" s="96" t="s">
        <v>425</v>
      </c>
      <c r="D646" s="96" t="s">
        <v>426</v>
      </c>
      <c r="E646" s="92" t="s">
        <v>582</v>
      </c>
      <c r="F646" s="97" t="s">
        <v>583</v>
      </c>
      <c r="G646" s="98" t="s">
        <v>1706</v>
      </c>
      <c r="H646" s="98" t="s">
        <v>1507</v>
      </c>
      <c r="I646" s="99"/>
      <c r="J646" s="99" t="s">
        <v>1500</v>
      </c>
      <c r="K646" s="100" t="str">
        <f t="shared" si="23"/>
        <v>А</v>
      </c>
      <c r="L646" s="100" t="str">
        <f t="shared" si="24"/>
        <v>Д</v>
      </c>
    </row>
    <row r="647" spans="1:12" customFormat="1" ht="30" customHeight="1">
      <c r="A647" s="66" t="s">
        <v>1720</v>
      </c>
      <c r="B647" s="95" t="s">
        <v>1705</v>
      </c>
      <c r="C647" s="96" t="s">
        <v>425</v>
      </c>
      <c r="D647" s="96" t="s">
        <v>426</v>
      </c>
      <c r="E647" s="92" t="s">
        <v>582</v>
      </c>
      <c r="F647" s="97" t="s">
        <v>583</v>
      </c>
      <c r="G647" s="98" t="s">
        <v>1706</v>
      </c>
      <c r="H647" s="98" t="s">
        <v>1642</v>
      </c>
      <c r="I647" s="99"/>
      <c r="J647" s="99" t="s">
        <v>1500</v>
      </c>
      <c r="K647" s="100" t="str">
        <f t="shared" si="23"/>
        <v>А</v>
      </c>
      <c r="L647" s="100" t="str">
        <f t="shared" si="24"/>
        <v>Д</v>
      </c>
    </row>
    <row r="648" spans="1:12" customFormat="1" ht="30" customHeight="1">
      <c r="A648" s="66" t="s">
        <v>1721</v>
      </c>
      <c r="B648" s="95" t="s">
        <v>1705</v>
      </c>
      <c r="C648" s="96" t="s">
        <v>425</v>
      </c>
      <c r="D648" s="96" t="s">
        <v>426</v>
      </c>
      <c r="E648" s="92" t="s">
        <v>582</v>
      </c>
      <c r="F648" s="97" t="s">
        <v>583</v>
      </c>
      <c r="G648" s="98" t="s">
        <v>1706</v>
      </c>
      <c r="H648" s="98" t="s">
        <v>1645</v>
      </c>
      <c r="I648" s="99"/>
      <c r="J648" s="99" t="s">
        <v>1500</v>
      </c>
      <c r="K648" s="100" t="str">
        <f t="shared" si="23"/>
        <v>А</v>
      </c>
      <c r="L648" s="100" t="str">
        <f t="shared" si="24"/>
        <v>Д</v>
      </c>
    </row>
    <row r="649" spans="1:12" customFormat="1" ht="30" customHeight="1">
      <c r="A649" s="66" t="s">
        <v>1722</v>
      </c>
      <c r="B649" s="95" t="s">
        <v>1705</v>
      </c>
      <c r="C649" s="96" t="s">
        <v>425</v>
      </c>
      <c r="D649" s="96" t="s">
        <v>426</v>
      </c>
      <c r="E649" s="92" t="s">
        <v>582</v>
      </c>
      <c r="F649" s="97" t="s">
        <v>583</v>
      </c>
      <c r="G649" s="98" t="s">
        <v>1706</v>
      </c>
      <c r="H649" s="98" t="s">
        <v>1574</v>
      </c>
      <c r="I649" s="99"/>
      <c r="J649" s="99" t="s">
        <v>1500</v>
      </c>
      <c r="K649" s="100" t="str">
        <f t="shared" si="23"/>
        <v>А</v>
      </c>
      <c r="L649" s="100" t="str">
        <f t="shared" si="24"/>
        <v>Д</v>
      </c>
    </row>
    <row r="650" spans="1:12" customFormat="1" ht="30" customHeight="1">
      <c r="A650" s="66" t="s">
        <v>1723</v>
      </c>
      <c r="B650" s="95" t="s">
        <v>1705</v>
      </c>
      <c r="C650" s="96" t="s">
        <v>425</v>
      </c>
      <c r="D650" s="96" t="s">
        <v>426</v>
      </c>
      <c r="E650" s="92" t="s">
        <v>582</v>
      </c>
      <c r="F650" s="97" t="s">
        <v>583</v>
      </c>
      <c r="G650" s="98" t="s">
        <v>1706</v>
      </c>
      <c r="H650" s="98" t="s">
        <v>1577</v>
      </c>
      <c r="I650" s="99"/>
      <c r="J650" s="99" t="s">
        <v>1500</v>
      </c>
      <c r="K650" s="100" t="str">
        <f t="shared" si="23"/>
        <v>А</v>
      </c>
      <c r="L650" s="100" t="str">
        <f t="shared" si="24"/>
        <v>Д</v>
      </c>
    </row>
    <row r="651" spans="1:12" customFormat="1" ht="30" customHeight="1">
      <c r="A651" s="66" t="s">
        <v>1724</v>
      </c>
      <c r="B651" s="95" t="s">
        <v>1705</v>
      </c>
      <c r="C651" s="96" t="s">
        <v>425</v>
      </c>
      <c r="D651" s="96" t="s">
        <v>426</v>
      </c>
      <c r="E651" s="92" t="s">
        <v>582</v>
      </c>
      <c r="F651" s="97" t="s">
        <v>583</v>
      </c>
      <c r="G651" s="98" t="s">
        <v>1706</v>
      </c>
      <c r="H651" s="98" t="s">
        <v>1581</v>
      </c>
      <c r="I651" s="99"/>
      <c r="J651" s="99" t="s">
        <v>1500</v>
      </c>
      <c r="K651" s="100" t="str">
        <f t="shared" si="23"/>
        <v>А</v>
      </c>
      <c r="L651" s="100" t="str">
        <f t="shared" si="24"/>
        <v>Д</v>
      </c>
    </row>
    <row r="652" spans="1:12" customFormat="1" ht="30" customHeight="1">
      <c r="A652" s="66" t="s">
        <v>1725</v>
      </c>
      <c r="B652" s="95" t="s">
        <v>1705</v>
      </c>
      <c r="C652" s="96" t="s">
        <v>425</v>
      </c>
      <c r="D652" s="96" t="s">
        <v>437</v>
      </c>
      <c r="E652" s="92" t="s">
        <v>582</v>
      </c>
      <c r="F652" s="97" t="s">
        <v>583</v>
      </c>
      <c r="G652" s="98" t="s">
        <v>1706</v>
      </c>
      <c r="H652" s="98" t="s">
        <v>1583</v>
      </c>
      <c r="I652" s="99"/>
      <c r="J652" s="99" t="s">
        <v>1500</v>
      </c>
      <c r="K652" s="100" t="str">
        <f t="shared" si="23"/>
        <v>А</v>
      </c>
      <c r="L652" s="100" t="str">
        <f t="shared" si="24"/>
        <v>Д</v>
      </c>
    </row>
    <row r="653" spans="1:12" customFormat="1" ht="30" customHeight="1">
      <c r="A653" s="66" t="s">
        <v>1726</v>
      </c>
      <c r="B653" s="95" t="s">
        <v>1705</v>
      </c>
      <c r="C653" s="96" t="s">
        <v>425</v>
      </c>
      <c r="D653" s="96" t="s">
        <v>426</v>
      </c>
      <c r="E653" s="92" t="s">
        <v>582</v>
      </c>
      <c r="F653" s="97" t="s">
        <v>583</v>
      </c>
      <c r="G653" s="98" t="s">
        <v>1706</v>
      </c>
      <c r="H653" s="98" t="s">
        <v>1586</v>
      </c>
      <c r="I653" s="99"/>
      <c r="J653" s="99" t="s">
        <v>1500</v>
      </c>
      <c r="K653" s="100" t="str">
        <f t="shared" si="23"/>
        <v>А</v>
      </c>
      <c r="L653" s="100" t="str">
        <f t="shared" si="24"/>
        <v>Д</v>
      </c>
    </row>
    <row r="654" spans="1:12" customFormat="1" ht="30" customHeight="1">
      <c r="A654" s="66" t="s">
        <v>1727</v>
      </c>
      <c r="B654" s="95" t="s">
        <v>1705</v>
      </c>
      <c r="C654" s="96" t="s">
        <v>425</v>
      </c>
      <c r="D654" s="96" t="s">
        <v>426</v>
      </c>
      <c r="E654" s="92" t="s">
        <v>582</v>
      </c>
      <c r="F654" s="97" t="s">
        <v>583</v>
      </c>
      <c r="G654" s="98" t="s">
        <v>1706</v>
      </c>
      <c r="H654" s="98" t="s">
        <v>1595</v>
      </c>
      <c r="I654" s="99"/>
      <c r="J654" s="99" t="s">
        <v>1500</v>
      </c>
      <c r="K654" s="100" t="str">
        <f t="shared" si="23"/>
        <v>А</v>
      </c>
      <c r="L654" s="100" t="str">
        <f t="shared" si="24"/>
        <v>Д</v>
      </c>
    </row>
    <row r="655" spans="1:12" customFormat="1" ht="30" customHeight="1">
      <c r="A655" s="66" t="s">
        <v>1728</v>
      </c>
      <c r="B655" s="95" t="s">
        <v>1705</v>
      </c>
      <c r="C655" s="96" t="s">
        <v>425</v>
      </c>
      <c r="D655" s="96" t="s">
        <v>426</v>
      </c>
      <c r="E655" s="92" t="s">
        <v>582</v>
      </c>
      <c r="F655" s="97" t="s">
        <v>583</v>
      </c>
      <c r="G655" s="98" t="s">
        <v>1706</v>
      </c>
      <c r="H655" s="98" t="s">
        <v>1589</v>
      </c>
      <c r="I655" s="99"/>
      <c r="J655" s="99" t="s">
        <v>1500</v>
      </c>
      <c r="K655" s="100" t="str">
        <f t="shared" si="23"/>
        <v>А</v>
      </c>
      <c r="L655" s="100" t="str">
        <f t="shared" si="24"/>
        <v>Д</v>
      </c>
    </row>
    <row r="656" spans="1:12" customFormat="1" ht="30" customHeight="1">
      <c r="A656" s="66" t="s">
        <v>1729</v>
      </c>
      <c r="B656" s="95" t="s">
        <v>1705</v>
      </c>
      <c r="C656" s="96" t="s">
        <v>448</v>
      </c>
      <c r="D656" s="96" t="s">
        <v>426</v>
      </c>
      <c r="E656" s="95" t="s">
        <v>427</v>
      </c>
      <c r="F656" s="97" t="s">
        <v>583</v>
      </c>
      <c r="G656" s="98" t="s">
        <v>1706</v>
      </c>
      <c r="H656" s="98" t="s">
        <v>1629</v>
      </c>
      <c r="I656" s="99"/>
      <c r="J656" s="99" t="s">
        <v>1500</v>
      </c>
      <c r="K656" s="100" t="str">
        <f t="shared" si="23"/>
        <v>А</v>
      </c>
      <c r="L656" s="100" t="str">
        <f t="shared" si="24"/>
        <v>З</v>
      </c>
    </row>
    <row r="657" spans="1:12" customFormat="1" ht="30" customHeight="1">
      <c r="A657" s="66" t="s">
        <v>1730</v>
      </c>
      <c r="B657" s="95" t="s">
        <v>1705</v>
      </c>
      <c r="C657" s="96" t="s">
        <v>448</v>
      </c>
      <c r="D657" s="96" t="s">
        <v>426</v>
      </c>
      <c r="E657" s="92" t="s">
        <v>427</v>
      </c>
      <c r="F657" s="97" t="s">
        <v>583</v>
      </c>
      <c r="G657" s="98" t="s">
        <v>1706</v>
      </c>
      <c r="H657" s="98" t="s">
        <v>1623</v>
      </c>
      <c r="I657" s="99"/>
      <c r="J657" s="99" t="s">
        <v>1500</v>
      </c>
      <c r="K657" s="100" t="str">
        <f t="shared" si="23"/>
        <v>А</v>
      </c>
      <c r="L657" s="100" t="str">
        <f t="shared" si="24"/>
        <v>З</v>
      </c>
    </row>
    <row r="658" spans="1:12" customFormat="1" ht="30" customHeight="1">
      <c r="A658" s="66" t="s">
        <v>1731</v>
      </c>
      <c r="B658" s="95" t="s">
        <v>1705</v>
      </c>
      <c r="C658" s="96" t="s">
        <v>448</v>
      </c>
      <c r="D658" s="96" t="s">
        <v>426</v>
      </c>
      <c r="E658" s="92" t="s">
        <v>427</v>
      </c>
      <c r="F658" s="97" t="s">
        <v>583</v>
      </c>
      <c r="G658" s="98" t="s">
        <v>1706</v>
      </c>
      <c r="H658" s="98" t="s">
        <v>1598</v>
      </c>
      <c r="I658" s="99"/>
      <c r="J658" s="99" t="s">
        <v>1500</v>
      </c>
      <c r="K658" s="100" t="str">
        <f t="shared" si="23"/>
        <v>А</v>
      </c>
      <c r="L658" s="100" t="str">
        <f t="shared" si="24"/>
        <v>З</v>
      </c>
    </row>
    <row r="659" spans="1:12" customFormat="1" ht="30" customHeight="1">
      <c r="A659" s="66" t="s">
        <v>1732</v>
      </c>
      <c r="B659" s="95" t="s">
        <v>1705</v>
      </c>
      <c r="C659" s="96" t="s">
        <v>448</v>
      </c>
      <c r="D659" s="96" t="s">
        <v>426</v>
      </c>
      <c r="E659" s="92" t="s">
        <v>427</v>
      </c>
      <c r="F659" s="97" t="s">
        <v>583</v>
      </c>
      <c r="G659" s="98" t="s">
        <v>1706</v>
      </c>
      <c r="H659" s="98" t="s">
        <v>1603</v>
      </c>
      <c r="I659" s="99"/>
      <c r="J659" s="99" t="s">
        <v>1500</v>
      </c>
      <c r="K659" s="100" t="str">
        <f t="shared" si="23"/>
        <v>А</v>
      </c>
      <c r="L659" s="100" t="str">
        <f t="shared" si="24"/>
        <v>З</v>
      </c>
    </row>
    <row r="660" spans="1:12" customFormat="1" ht="30" customHeight="1">
      <c r="A660" s="66" t="s">
        <v>1733</v>
      </c>
      <c r="B660" s="95" t="s">
        <v>1705</v>
      </c>
      <c r="C660" s="96" t="s">
        <v>448</v>
      </c>
      <c r="D660" s="96" t="s">
        <v>426</v>
      </c>
      <c r="E660" s="92" t="s">
        <v>427</v>
      </c>
      <c r="F660" s="97" t="s">
        <v>583</v>
      </c>
      <c r="G660" s="98" t="s">
        <v>1706</v>
      </c>
      <c r="H660" s="98" t="s">
        <v>1593</v>
      </c>
      <c r="I660" s="99"/>
      <c r="J660" s="99" t="s">
        <v>1500</v>
      </c>
      <c r="K660" s="100" t="str">
        <f t="shared" si="23"/>
        <v>А</v>
      </c>
      <c r="L660" s="100" t="str">
        <f t="shared" si="24"/>
        <v>З</v>
      </c>
    </row>
    <row r="661" spans="1:12" customFormat="1" ht="30" customHeight="1">
      <c r="A661" s="66" t="s">
        <v>1734</v>
      </c>
      <c r="B661" s="95" t="s">
        <v>1705</v>
      </c>
      <c r="C661" s="96" t="s">
        <v>448</v>
      </c>
      <c r="D661" s="96" t="s">
        <v>426</v>
      </c>
      <c r="E661" s="95" t="s">
        <v>427</v>
      </c>
      <c r="F661" s="97" t="s">
        <v>583</v>
      </c>
      <c r="G661" s="98" t="s">
        <v>1706</v>
      </c>
      <c r="H661" s="98" t="s">
        <v>1633</v>
      </c>
      <c r="I661" s="99"/>
      <c r="J661" s="99" t="s">
        <v>1500</v>
      </c>
      <c r="K661" s="100" t="str">
        <f t="shared" si="23"/>
        <v>А</v>
      </c>
      <c r="L661" s="100" t="str">
        <f t="shared" si="24"/>
        <v>З</v>
      </c>
    </row>
    <row r="662" spans="1:12" customFormat="1" ht="30" customHeight="1">
      <c r="A662" s="66" t="s">
        <v>1735</v>
      </c>
      <c r="B662" s="95" t="s">
        <v>1705</v>
      </c>
      <c r="C662" s="96" t="s">
        <v>448</v>
      </c>
      <c r="D662" s="96" t="s">
        <v>426</v>
      </c>
      <c r="E662" s="95" t="s">
        <v>427</v>
      </c>
      <c r="F662" s="97" t="s">
        <v>583</v>
      </c>
      <c r="G662" s="98" t="s">
        <v>1706</v>
      </c>
      <c r="H662" s="98" t="s">
        <v>1606</v>
      </c>
      <c r="I662" s="99"/>
      <c r="J662" s="99" t="s">
        <v>1500</v>
      </c>
      <c r="K662" s="100" t="str">
        <f t="shared" si="23"/>
        <v>А</v>
      </c>
      <c r="L662" s="100" t="str">
        <f t="shared" si="24"/>
        <v>З</v>
      </c>
    </row>
    <row r="663" spans="1:12" customFormat="1" ht="30" customHeight="1">
      <c r="A663" s="66" t="s">
        <v>1736</v>
      </c>
      <c r="B663" s="95" t="s">
        <v>1705</v>
      </c>
      <c r="C663" s="96" t="s">
        <v>448</v>
      </c>
      <c r="D663" s="96" t="s">
        <v>426</v>
      </c>
      <c r="E663" s="95" t="s">
        <v>427</v>
      </c>
      <c r="F663" s="97" t="s">
        <v>583</v>
      </c>
      <c r="G663" s="98" t="s">
        <v>1706</v>
      </c>
      <c r="H663" s="98" t="s">
        <v>1609</v>
      </c>
      <c r="I663" s="99"/>
      <c r="J663" s="99" t="s">
        <v>1500</v>
      </c>
      <c r="K663" s="100" t="str">
        <f t="shared" si="23"/>
        <v>А</v>
      </c>
      <c r="L663" s="100" t="str">
        <f t="shared" si="24"/>
        <v>З</v>
      </c>
    </row>
    <row r="664" spans="1:12" customFormat="1" ht="30" customHeight="1">
      <c r="A664" s="66" t="s">
        <v>1737</v>
      </c>
      <c r="B664" s="95" t="s">
        <v>1705</v>
      </c>
      <c r="C664" s="96" t="s">
        <v>448</v>
      </c>
      <c r="D664" s="96" t="s">
        <v>426</v>
      </c>
      <c r="E664" s="92" t="s">
        <v>427</v>
      </c>
      <c r="F664" s="97" t="s">
        <v>583</v>
      </c>
      <c r="G664" s="98" t="s">
        <v>1706</v>
      </c>
      <c r="H664" s="98" t="s">
        <v>1615</v>
      </c>
      <c r="I664" s="99"/>
      <c r="J664" s="99" t="s">
        <v>1500</v>
      </c>
      <c r="K664" s="100" t="str">
        <f t="shared" si="23"/>
        <v>А</v>
      </c>
      <c r="L664" s="100" t="str">
        <f t="shared" si="24"/>
        <v>З</v>
      </c>
    </row>
    <row r="665" spans="1:12" customFormat="1" ht="30" customHeight="1">
      <c r="A665" s="66" t="s">
        <v>1738</v>
      </c>
      <c r="B665" s="95" t="s">
        <v>1705</v>
      </c>
      <c r="C665" s="96" t="s">
        <v>448</v>
      </c>
      <c r="D665" s="96" t="s">
        <v>426</v>
      </c>
      <c r="E665" s="92" t="s">
        <v>427</v>
      </c>
      <c r="F665" s="97" t="s">
        <v>583</v>
      </c>
      <c r="G665" s="98" t="s">
        <v>1706</v>
      </c>
      <c r="H665" s="98" t="s">
        <v>1619</v>
      </c>
      <c r="I665" s="99"/>
      <c r="J665" s="99" t="s">
        <v>1500</v>
      </c>
      <c r="K665" s="100" t="str">
        <f t="shared" si="23"/>
        <v>А</v>
      </c>
      <c r="L665" s="100" t="str">
        <f t="shared" si="24"/>
        <v>З</v>
      </c>
    </row>
    <row r="666" spans="1:12" customFormat="1" ht="30" customHeight="1">
      <c r="A666" s="66" t="s">
        <v>1739</v>
      </c>
      <c r="B666" s="95" t="s">
        <v>1705</v>
      </c>
      <c r="C666" s="96" t="s">
        <v>448</v>
      </c>
      <c r="D666" s="96" t="s">
        <v>426</v>
      </c>
      <c r="E666" s="92" t="s">
        <v>427</v>
      </c>
      <c r="F666" s="97" t="s">
        <v>583</v>
      </c>
      <c r="G666" s="98" t="s">
        <v>1706</v>
      </c>
      <c r="H666" s="98" t="s">
        <v>1637</v>
      </c>
      <c r="I666" s="99"/>
      <c r="J666" s="99" t="s">
        <v>1500</v>
      </c>
      <c r="K666" s="100" t="str">
        <f t="shared" si="23"/>
        <v>А</v>
      </c>
      <c r="L666" s="100" t="str">
        <f t="shared" si="24"/>
        <v>З</v>
      </c>
    </row>
    <row r="667" spans="1:12" customFormat="1" ht="30" customHeight="1">
      <c r="A667" s="66" t="s">
        <v>1740</v>
      </c>
      <c r="B667" s="95" t="s">
        <v>1705</v>
      </c>
      <c r="C667" s="96" t="s">
        <v>448</v>
      </c>
      <c r="D667" s="96" t="s">
        <v>426</v>
      </c>
      <c r="E667" s="92" t="s">
        <v>427</v>
      </c>
      <c r="F667" s="97" t="s">
        <v>583</v>
      </c>
      <c r="G667" s="98" t="s">
        <v>1706</v>
      </c>
      <c r="H667" s="98" t="s">
        <v>1507</v>
      </c>
      <c r="I667" s="99"/>
      <c r="J667" s="99" t="s">
        <v>1500</v>
      </c>
      <c r="K667" s="100" t="str">
        <f t="shared" ref="K667:K730" si="25">LEFT(F667, 1)</f>
        <v>А</v>
      </c>
      <c r="L667" s="100" t="str">
        <f t="shared" si="24"/>
        <v>З</v>
      </c>
    </row>
    <row r="668" spans="1:12" customFormat="1" ht="30" customHeight="1">
      <c r="A668" s="66" t="s">
        <v>1741</v>
      </c>
      <c r="B668" s="95" t="s">
        <v>1705</v>
      </c>
      <c r="C668" s="96" t="s">
        <v>448</v>
      </c>
      <c r="D668" s="96" t="s">
        <v>426</v>
      </c>
      <c r="E668" s="92" t="s">
        <v>427</v>
      </c>
      <c r="F668" s="97" t="s">
        <v>583</v>
      </c>
      <c r="G668" s="98" t="s">
        <v>1706</v>
      </c>
      <c r="H668" s="98" t="s">
        <v>1642</v>
      </c>
      <c r="I668" s="99"/>
      <c r="J668" s="99" t="s">
        <v>1500</v>
      </c>
      <c r="K668" s="100" t="str">
        <f t="shared" si="25"/>
        <v>А</v>
      </c>
      <c r="L668" s="100" t="str">
        <f t="shared" si="24"/>
        <v>З</v>
      </c>
    </row>
    <row r="669" spans="1:12" customFormat="1" ht="30" customHeight="1">
      <c r="A669" s="66" t="s">
        <v>1742</v>
      </c>
      <c r="B669" s="95" t="s">
        <v>1705</v>
      </c>
      <c r="C669" s="96" t="s">
        <v>448</v>
      </c>
      <c r="D669" s="96" t="s">
        <v>426</v>
      </c>
      <c r="E669" s="92" t="s">
        <v>427</v>
      </c>
      <c r="F669" s="97" t="s">
        <v>583</v>
      </c>
      <c r="G669" s="98" t="s">
        <v>1706</v>
      </c>
      <c r="H669" s="98" t="s">
        <v>1645</v>
      </c>
      <c r="I669" s="99"/>
      <c r="J669" s="99" t="s">
        <v>1500</v>
      </c>
      <c r="K669" s="100" t="str">
        <f t="shared" si="25"/>
        <v>А</v>
      </c>
      <c r="L669" s="100" t="str">
        <f t="shared" si="24"/>
        <v>З</v>
      </c>
    </row>
    <row r="670" spans="1:12" customFormat="1" ht="30" customHeight="1">
      <c r="A670" s="66" t="s">
        <v>1743</v>
      </c>
      <c r="B670" s="95" t="s">
        <v>1705</v>
      </c>
      <c r="C670" s="96" t="s">
        <v>448</v>
      </c>
      <c r="D670" s="96" t="s">
        <v>426</v>
      </c>
      <c r="E670" s="92" t="s">
        <v>427</v>
      </c>
      <c r="F670" s="97" t="s">
        <v>583</v>
      </c>
      <c r="G670" s="98" t="s">
        <v>1706</v>
      </c>
      <c r="H670" s="98" t="s">
        <v>1574</v>
      </c>
      <c r="I670" s="99"/>
      <c r="J670" s="99" t="s">
        <v>1500</v>
      </c>
      <c r="K670" s="100" t="str">
        <f t="shared" si="25"/>
        <v>А</v>
      </c>
      <c r="L670" s="100" t="str">
        <f t="shared" si="24"/>
        <v>З</v>
      </c>
    </row>
    <row r="671" spans="1:12" customFormat="1" ht="30" customHeight="1">
      <c r="A671" s="66" t="s">
        <v>1744</v>
      </c>
      <c r="B671" s="95" t="s">
        <v>1705</v>
      </c>
      <c r="C671" s="96" t="s">
        <v>448</v>
      </c>
      <c r="D671" s="96" t="s">
        <v>426</v>
      </c>
      <c r="E671" s="92" t="s">
        <v>427</v>
      </c>
      <c r="F671" s="97" t="s">
        <v>583</v>
      </c>
      <c r="G671" s="98" t="s">
        <v>1706</v>
      </c>
      <c r="H671" s="98" t="s">
        <v>1577</v>
      </c>
      <c r="I671" s="99"/>
      <c r="J671" s="99" t="s">
        <v>1500</v>
      </c>
      <c r="K671" s="100" t="str">
        <f t="shared" si="25"/>
        <v>А</v>
      </c>
      <c r="L671" s="100" t="str">
        <f t="shared" si="24"/>
        <v>З</v>
      </c>
    </row>
    <row r="672" spans="1:12" customFormat="1" ht="30" customHeight="1">
      <c r="A672" s="66" t="s">
        <v>1745</v>
      </c>
      <c r="B672" s="95" t="s">
        <v>1705</v>
      </c>
      <c r="C672" s="96" t="s">
        <v>448</v>
      </c>
      <c r="D672" s="96" t="s">
        <v>426</v>
      </c>
      <c r="E672" s="92" t="s">
        <v>427</v>
      </c>
      <c r="F672" s="97" t="s">
        <v>583</v>
      </c>
      <c r="G672" s="98" t="s">
        <v>1706</v>
      </c>
      <c r="H672" s="98" t="s">
        <v>1581</v>
      </c>
      <c r="I672" s="99"/>
      <c r="J672" s="99" t="s">
        <v>1500</v>
      </c>
      <c r="K672" s="100" t="str">
        <f t="shared" si="25"/>
        <v>А</v>
      </c>
      <c r="L672" s="100" t="str">
        <f t="shared" si="24"/>
        <v>З</v>
      </c>
    </row>
    <row r="673" spans="1:12" customFormat="1" ht="30" customHeight="1">
      <c r="A673" s="66" t="s">
        <v>1746</v>
      </c>
      <c r="B673" s="95" t="s">
        <v>1705</v>
      </c>
      <c r="C673" s="96" t="s">
        <v>448</v>
      </c>
      <c r="D673" s="96" t="s">
        <v>426</v>
      </c>
      <c r="E673" s="92" t="s">
        <v>427</v>
      </c>
      <c r="F673" s="97" t="s">
        <v>583</v>
      </c>
      <c r="G673" s="98" t="s">
        <v>1706</v>
      </c>
      <c r="H673" s="98" t="s">
        <v>1586</v>
      </c>
      <c r="I673" s="99"/>
      <c r="J673" s="99" t="s">
        <v>1500</v>
      </c>
      <c r="K673" s="100" t="str">
        <f t="shared" si="25"/>
        <v>А</v>
      </c>
      <c r="L673" s="100" t="str">
        <f t="shared" si="24"/>
        <v>З</v>
      </c>
    </row>
    <row r="674" spans="1:12" customFormat="1" ht="30" customHeight="1">
      <c r="A674" s="66" t="s">
        <v>1747</v>
      </c>
      <c r="B674" s="95" t="s">
        <v>1705</v>
      </c>
      <c r="C674" s="96" t="s">
        <v>448</v>
      </c>
      <c r="D674" s="96" t="s">
        <v>426</v>
      </c>
      <c r="E674" s="92" t="s">
        <v>427</v>
      </c>
      <c r="F674" s="97" t="s">
        <v>583</v>
      </c>
      <c r="G674" s="98" t="s">
        <v>1706</v>
      </c>
      <c r="H674" s="98" t="s">
        <v>1595</v>
      </c>
      <c r="I674" s="99"/>
      <c r="J674" s="99" t="s">
        <v>1500</v>
      </c>
      <c r="K674" s="100" t="str">
        <f t="shared" si="25"/>
        <v>А</v>
      </c>
      <c r="L674" s="100" t="str">
        <f t="shared" si="24"/>
        <v>З</v>
      </c>
    </row>
    <row r="675" spans="1:12" customFormat="1" ht="30" customHeight="1">
      <c r="A675" s="66" t="s">
        <v>1748</v>
      </c>
      <c r="B675" s="95" t="s">
        <v>1749</v>
      </c>
      <c r="C675" s="96" t="s">
        <v>425</v>
      </c>
      <c r="D675" s="96" t="s">
        <v>426</v>
      </c>
      <c r="E675" s="92" t="s">
        <v>582</v>
      </c>
      <c r="F675" s="97" t="s">
        <v>583</v>
      </c>
      <c r="G675" s="98" t="s">
        <v>1750</v>
      </c>
      <c r="H675" s="98" t="s">
        <v>1649</v>
      </c>
      <c r="I675" s="99"/>
      <c r="J675" s="99" t="s">
        <v>1500</v>
      </c>
      <c r="K675" s="100" t="str">
        <f t="shared" si="25"/>
        <v>А</v>
      </c>
      <c r="L675" s="100" t="str">
        <f t="shared" si="24"/>
        <v>Д</v>
      </c>
    </row>
    <row r="676" spans="1:12" customFormat="1" ht="30" customHeight="1">
      <c r="A676" s="66" t="s">
        <v>1751</v>
      </c>
      <c r="B676" s="95" t="s">
        <v>1749</v>
      </c>
      <c r="C676" s="96" t="s">
        <v>448</v>
      </c>
      <c r="D676" s="96" t="s">
        <v>426</v>
      </c>
      <c r="E676" s="92" t="s">
        <v>427</v>
      </c>
      <c r="F676" s="97" t="s">
        <v>583</v>
      </c>
      <c r="G676" s="98" t="s">
        <v>1750</v>
      </c>
      <c r="H676" s="98" t="s">
        <v>1649</v>
      </c>
      <c r="I676" s="99"/>
      <c r="J676" s="99" t="s">
        <v>1500</v>
      </c>
      <c r="K676" s="100" t="str">
        <f t="shared" si="25"/>
        <v>А</v>
      </c>
      <c r="L676" s="100" t="str">
        <f t="shared" si="24"/>
        <v>З</v>
      </c>
    </row>
    <row r="677" spans="1:12" customFormat="1" ht="30" customHeight="1">
      <c r="A677" s="66" t="s">
        <v>1752</v>
      </c>
      <c r="B677" s="95" t="s">
        <v>1753</v>
      </c>
      <c r="C677" s="96" t="s">
        <v>425</v>
      </c>
      <c r="D677" s="96" t="s">
        <v>426</v>
      </c>
      <c r="E677" s="92" t="s">
        <v>582</v>
      </c>
      <c r="F677" s="97" t="s">
        <v>583</v>
      </c>
      <c r="G677" s="98" t="s">
        <v>1512</v>
      </c>
      <c r="H677" s="98" t="s">
        <v>1684</v>
      </c>
      <c r="I677" s="99"/>
      <c r="J677" s="99" t="s">
        <v>1500</v>
      </c>
      <c r="K677" s="100" t="str">
        <f t="shared" si="25"/>
        <v>А</v>
      </c>
      <c r="L677" s="100" t="str">
        <f t="shared" si="24"/>
        <v>Д</v>
      </c>
    </row>
    <row r="678" spans="1:12" customFormat="1" ht="30" customHeight="1">
      <c r="A678" s="66" t="s">
        <v>1754</v>
      </c>
      <c r="B678" s="95" t="s">
        <v>1753</v>
      </c>
      <c r="C678" s="96" t="s">
        <v>425</v>
      </c>
      <c r="D678" s="96" t="s">
        <v>426</v>
      </c>
      <c r="E678" s="92" t="s">
        <v>582</v>
      </c>
      <c r="F678" s="97" t="s">
        <v>583</v>
      </c>
      <c r="G678" s="98" t="s">
        <v>1512</v>
      </c>
      <c r="H678" s="98" t="s">
        <v>1679</v>
      </c>
      <c r="I678" s="99"/>
      <c r="J678" s="99" t="s">
        <v>1500</v>
      </c>
      <c r="K678" s="100" t="str">
        <f t="shared" si="25"/>
        <v>А</v>
      </c>
      <c r="L678" s="100" t="str">
        <f t="shared" si="24"/>
        <v>Д</v>
      </c>
    </row>
    <row r="679" spans="1:12" customFormat="1" ht="30" customHeight="1">
      <c r="A679" s="66" t="s">
        <v>1755</v>
      </c>
      <c r="B679" s="95" t="s">
        <v>1753</v>
      </c>
      <c r="C679" s="96" t="s">
        <v>425</v>
      </c>
      <c r="D679" s="96" t="s">
        <v>437</v>
      </c>
      <c r="E679" s="92" t="s">
        <v>582</v>
      </c>
      <c r="F679" s="97" t="s">
        <v>583</v>
      </c>
      <c r="G679" s="98" t="s">
        <v>1512</v>
      </c>
      <c r="H679" s="98" t="s">
        <v>1681</v>
      </c>
      <c r="I679" s="99"/>
      <c r="J679" s="99" t="s">
        <v>1500</v>
      </c>
      <c r="K679" s="100" t="str">
        <f t="shared" si="25"/>
        <v>А</v>
      </c>
      <c r="L679" s="100" t="str">
        <f t="shared" si="24"/>
        <v>Д</v>
      </c>
    </row>
    <row r="680" spans="1:12" customFormat="1" ht="30" customHeight="1">
      <c r="A680" s="66" t="s">
        <v>1756</v>
      </c>
      <c r="B680" s="95" t="s">
        <v>1753</v>
      </c>
      <c r="C680" s="96" t="s">
        <v>425</v>
      </c>
      <c r="D680" s="96" t="s">
        <v>426</v>
      </c>
      <c r="E680" s="92" t="s">
        <v>582</v>
      </c>
      <c r="F680" s="97" t="s">
        <v>583</v>
      </c>
      <c r="G680" s="98" t="s">
        <v>1512</v>
      </c>
      <c r="H680" s="98" t="s">
        <v>1674</v>
      </c>
      <c r="I680" s="99"/>
      <c r="J680" s="99" t="s">
        <v>1500</v>
      </c>
      <c r="K680" s="100" t="str">
        <f t="shared" si="25"/>
        <v>А</v>
      </c>
      <c r="L680" s="100" t="str">
        <f t="shared" si="24"/>
        <v>Д</v>
      </c>
    </row>
    <row r="681" spans="1:12" customFormat="1" ht="30" customHeight="1">
      <c r="A681" s="66" t="s">
        <v>1757</v>
      </c>
      <c r="B681" s="95" t="s">
        <v>1753</v>
      </c>
      <c r="C681" s="96" t="s">
        <v>425</v>
      </c>
      <c r="D681" s="96" t="s">
        <v>437</v>
      </c>
      <c r="E681" s="92" t="s">
        <v>582</v>
      </c>
      <c r="F681" s="97" t="s">
        <v>583</v>
      </c>
      <c r="G681" s="98" t="s">
        <v>1512</v>
      </c>
      <c r="H681" s="98" t="s">
        <v>1758</v>
      </c>
      <c r="I681" s="99"/>
      <c r="J681" s="99" t="s">
        <v>1500</v>
      </c>
      <c r="K681" s="100" t="str">
        <f t="shared" si="25"/>
        <v>А</v>
      </c>
      <c r="L681" s="100" t="str">
        <f t="shared" si="24"/>
        <v>Д</v>
      </c>
    </row>
    <row r="682" spans="1:12" customFormat="1" ht="30" customHeight="1">
      <c r="A682" s="66" t="s">
        <v>1759</v>
      </c>
      <c r="B682" s="95" t="s">
        <v>1753</v>
      </c>
      <c r="C682" s="96" t="s">
        <v>425</v>
      </c>
      <c r="D682" s="96" t="s">
        <v>437</v>
      </c>
      <c r="E682" s="92" t="s">
        <v>582</v>
      </c>
      <c r="F682" s="97" t="s">
        <v>583</v>
      </c>
      <c r="G682" s="98" t="s">
        <v>1512</v>
      </c>
      <c r="H682" s="98" t="s">
        <v>1686</v>
      </c>
      <c r="I682" s="99"/>
      <c r="J682" s="99" t="s">
        <v>1500</v>
      </c>
      <c r="K682" s="100" t="str">
        <f t="shared" si="25"/>
        <v>А</v>
      </c>
      <c r="L682" s="100" t="str">
        <f t="shared" si="24"/>
        <v>Д</v>
      </c>
    </row>
    <row r="683" spans="1:12" customFormat="1" ht="30" customHeight="1">
      <c r="A683" s="66" t="s">
        <v>1760</v>
      </c>
      <c r="B683" s="95" t="s">
        <v>1753</v>
      </c>
      <c r="C683" s="96" t="s">
        <v>448</v>
      </c>
      <c r="D683" s="96" t="s">
        <v>426</v>
      </c>
      <c r="E683" s="92" t="s">
        <v>427</v>
      </c>
      <c r="F683" s="97" t="s">
        <v>583</v>
      </c>
      <c r="G683" s="98" t="s">
        <v>1512</v>
      </c>
      <c r="H683" s="98" t="s">
        <v>1684</v>
      </c>
      <c r="I683" s="99"/>
      <c r="J683" s="99" t="s">
        <v>1500</v>
      </c>
      <c r="K683" s="100" t="str">
        <f t="shared" si="25"/>
        <v>А</v>
      </c>
      <c r="L683" s="100" t="str">
        <f t="shared" si="24"/>
        <v>З</v>
      </c>
    </row>
    <row r="684" spans="1:12" customFormat="1" ht="30" customHeight="1">
      <c r="A684" s="66" t="s">
        <v>1761</v>
      </c>
      <c r="B684" s="95" t="s">
        <v>1753</v>
      </c>
      <c r="C684" s="96" t="s">
        <v>448</v>
      </c>
      <c r="D684" s="96" t="s">
        <v>426</v>
      </c>
      <c r="E684" s="92" t="s">
        <v>427</v>
      </c>
      <c r="F684" s="97" t="s">
        <v>583</v>
      </c>
      <c r="G684" s="98" t="s">
        <v>1512</v>
      </c>
      <c r="H684" s="98" t="s">
        <v>1679</v>
      </c>
      <c r="I684" s="99"/>
      <c r="J684" s="99" t="s">
        <v>1500</v>
      </c>
      <c r="K684" s="100" t="str">
        <f t="shared" si="25"/>
        <v>А</v>
      </c>
      <c r="L684" s="100" t="str">
        <f t="shared" si="24"/>
        <v>З</v>
      </c>
    </row>
    <row r="685" spans="1:12" customFormat="1" ht="30" customHeight="1">
      <c r="A685" s="66" t="s">
        <v>1762</v>
      </c>
      <c r="B685" s="95" t="s">
        <v>1753</v>
      </c>
      <c r="C685" s="96" t="s">
        <v>448</v>
      </c>
      <c r="D685" s="96" t="s">
        <v>426</v>
      </c>
      <c r="E685" s="92" t="s">
        <v>427</v>
      </c>
      <c r="F685" s="97" t="s">
        <v>583</v>
      </c>
      <c r="G685" s="98" t="s">
        <v>1512</v>
      </c>
      <c r="H685" s="98" t="s">
        <v>1674</v>
      </c>
      <c r="I685" s="99"/>
      <c r="J685" s="99" t="s">
        <v>1500</v>
      </c>
      <c r="K685" s="100" t="str">
        <f t="shared" si="25"/>
        <v>А</v>
      </c>
      <c r="L685" s="100" t="str">
        <f t="shared" si="24"/>
        <v>З</v>
      </c>
    </row>
    <row r="686" spans="1:12" customFormat="1" ht="30" customHeight="1">
      <c r="A686" s="66" t="s">
        <v>1763</v>
      </c>
      <c r="B686" s="95" t="s">
        <v>1764</v>
      </c>
      <c r="C686" s="96" t="s">
        <v>425</v>
      </c>
      <c r="D686" s="96" t="s">
        <v>426</v>
      </c>
      <c r="E686" s="92" t="s">
        <v>582</v>
      </c>
      <c r="F686" s="97" t="s">
        <v>583</v>
      </c>
      <c r="G686" s="98" t="s">
        <v>1765</v>
      </c>
      <c r="H686" s="98" t="s">
        <v>1766</v>
      </c>
      <c r="I686" s="99"/>
      <c r="J686" s="99" t="s">
        <v>1500</v>
      </c>
      <c r="K686" s="100" t="str">
        <f t="shared" si="25"/>
        <v>А</v>
      </c>
      <c r="L686" s="100" t="str">
        <f t="shared" si="24"/>
        <v>Д</v>
      </c>
    </row>
    <row r="687" spans="1:12" customFormat="1" ht="30" customHeight="1">
      <c r="A687" s="66" t="s">
        <v>1767</v>
      </c>
      <c r="B687" s="95" t="s">
        <v>1768</v>
      </c>
      <c r="C687" s="96" t="s">
        <v>425</v>
      </c>
      <c r="D687" s="96" t="s">
        <v>426</v>
      </c>
      <c r="E687" s="95" t="s">
        <v>582</v>
      </c>
      <c r="F687" s="97" t="s">
        <v>583</v>
      </c>
      <c r="G687" s="98" t="s">
        <v>1769</v>
      </c>
      <c r="H687" s="98" t="s">
        <v>1769</v>
      </c>
      <c r="I687" s="99"/>
      <c r="J687" s="99" t="s">
        <v>1500</v>
      </c>
      <c r="K687" s="100" t="str">
        <f t="shared" si="25"/>
        <v>А</v>
      </c>
      <c r="L687" s="100" t="str">
        <f t="shared" si="24"/>
        <v>Д</v>
      </c>
    </row>
    <row r="688" spans="1:12" customFormat="1" ht="30" customHeight="1">
      <c r="A688" s="66" t="s">
        <v>1770</v>
      </c>
      <c r="B688" s="95" t="s">
        <v>1771</v>
      </c>
      <c r="C688" s="96" t="s">
        <v>425</v>
      </c>
      <c r="D688" s="96" t="s">
        <v>426</v>
      </c>
      <c r="E688" s="95" t="s">
        <v>582</v>
      </c>
      <c r="F688" s="97" t="s">
        <v>583</v>
      </c>
      <c r="G688" s="98" t="s">
        <v>1772</v>
      </c>
      <c r="H688" s="98" t="s">
        <v>1772</v>
      </c>
      <c r="I688" s="99"/>
      <c r="J688" s="99" t="s">
        <v>1500</v>
      </c>
      <c r="K688" s="100" t="str">
        <f t="shared" si="25"/>
        <v>А</v>
      </c>
      <c r="L688" s="100" t="str">
        <f t="shared" si="24"/>
        <v>Д</v>
      </c>
    </row>
    <row r="689" spans="1:12" customFormat="1" ht="30" customHeight="1">
      <c r="A689" s="66" t="s">
        <v>1773</v>
      </c>
      <c r="B689" s="95" t="s">
        <v>1774</v>
      </c>
      <c r="C689" s="96" t="s">
        <v>425</v>
      </c>
      <c r="D689" s="96" t="s">
        <v>426</v>
      </c>
      <c r="E689" s="95" t="s">
        <v>582</v>
      </c>
      <c r="F689" s="97" t="s">
        <v>583</v>
      </c>
      <c r="G689" s="98" t="s">
        <v>1775</v>
      </c>
      <c r="H689" s="98" t="s">
        <v>1775</v>
      </c>
      <c r="I689" s="99"/>
      <c r="J689" s="99" t="s">
        <v>1500</v>
      </c>
      <c r="K689" s="100" t="str">
        <f t="shared" si="25"/>
        <v>А</v>
      </c>
      <c r="L689" s="100" t="str">
        <f t="shared" si="24"/>
        <v>Д</v>
      </c>
    </row>
    <row r="690" spans="1:12" customFormat="1" ht="30" customHeight="1">
      <c r="A690" s="66" t="s">
        <v>1776</v>
      </c>
      <c r="B690" s="95" t="s">
        <v>1777</v>
      </c>
      <c r="C690" s="96" t="s">
        <v>425</v>
      </c>
      <c r="D690" s="96" t="s">
        <v>426</v>
      </c>
      <c r="E690" s="92" t="s">
        <v>490</v>
      </c>
      <c r="F690" s="97" t="s">
        <v>1778</v>
      </c>
      <c r="G690" s="98" t="s">
        <v>1629</v>
      </c>
      <c r="H690" s="98" t="s">
        <v>1629</v>
      </c>
      <c r="I690" s="99"/>
      <c r="J690" s="99" t="s">
        <v>1500</v>
      </c>
      <c r="K690" s="100" t="str">
        <f t="shared" si="25"/>
        <v>О</v>
      </c>
      <c r="L690" s="100" t="str">
        <f t="shared" si="24"/>
        <v>Д</v>
      </c>
    </row>
    <row r="691" spans="1:12" customFormat="1" ht="30" customHeight="1">
      <c r="A691" s="66" t="s">
        <v>1779</v>
      </c>
      <c r="B691" s="95" t="s">
        <v>1780</v>
      </c>
      <c r="C691" s="96" t="s">
        <v>425</v>
      </c>
      <c r="D691" s="96" t="s">
        <v>426</v>
      </c>
      <c r="E691" s="92" t="s">
        <v>490</v>
      </c>
      <c r="F691" s="97" t="s">
        <v>1778</v>
      </c>
      <c r="G691" s="98" t="s">
        <v>1781</v>
      </c>
      <c r="H691" s="98" t="s">
        <v>1781</v>
      </c>
      <c r="I691" s="99"/>
      <c r="J691" s="99" t="s">
        <v>1500</v>
      </c>
      <c r="K691" s="100" t="str">
        <f t="shared" si="25"/>
        <v>О</v>
      </c>
      <c r="L691" s="100" t="str">
        <f t="shared" si="24"/>
        <v>Д</v>
      </c>
    </row>
    <row r="692" spans="1:12" customFormat="1" ht="30" customHeight="1">
      <c r="A692" s="66" t="s">
        <v>1782</v>
      </c>
      <c r="B692" s="95" t="s">
        <v>1783</v>
      </c>
      <c r="C692" s="96" t="s">
        <v>425</v>
      </c>
      <c r="D692" s="96" t="s">
        <v>426</v>
      </c>
      <c r="E692" s="92" t="s">
        <v>490</v>
      </c>
      <c r="F692" s="97" t="s">
        <v>1778</v>
      </c>
      <c r="G692" s="98" t="s">
        <v>1784</v>
      </c>
      <c r="H692" s="98" t="s">
        <v>1784</v>
      </c>
      <c r="I692" s="99"/>
      <c r="J692" s="99" t="s">
        <v>1500</v>
      </c>
      <c r="K692" s="100" t="str">
        <f t="shared" si="25"/>
        <v>О</v>
      </c>
      <c r="L692" s="100" t="str">
        <f t="shared" si="24"/>
        <v>Д</v>
      </c>
    </row>
    <row r="693" spans="1:12" customFormat="1" ht="30" customHeight="1">
      <c r="A693" s="66" t="s">
        <v>1785</v>
      </c>
      <c r="B693" s="95" t="s">
        <v>1786</v>
      </c>
      <c r="C693" s="96" t="s">
        <v>425</v>
      </c>
      <c r="D693" s="96" t="s">
        <v>426</v>
      </c>
      <c r="E693" s="95" t="s">
        <v>490</v>
      </c>
      <c r="F693" s="97" t="s">
        <v>1778</v>
      </c>
      <c r="G693" s="98" t="s">
        <v>1787</v>
      </c>
      <c r="H693" s="98" t="s">
        <v>1788</v>
      </c>
      <c r="I693" s="99"/>
      <c r="J693" s="99" t="s">
        <v>1500</v>
      </c>
      <c r="K693" s="100" t="str">
        <f t="shared" si="25"/>
        <v>О</v>
      </c>
      <c r="L693" s="100" t="str">
        <f t="shared" si="24"/>
        <v>Д</v>
      </c>
    </row>
    <row r="694" spans="1:12" customFormat="1" ht="30" customHeight="1">
      <c r="A694" s="66" t="s">
        <v>1789</v>
      </c>
      <c r="B694" s="95" t="s">
        <v>1790</v>
      </c>
      <c r="C694" s="96" t="s">
        <v>425</v>
      </c>
      <c r="D694" s="96" t="s">
        <v>426</v>
      </c>
      <c r="E694" s="92" t="s">
        <v>490</v>
      </c>
      <c r="F694" s="97" t="s">
        <v>1778</v>
      </c>
      <c r="G694" s="98" t="s">
        <v>1659</v>
      </c>
      <c r="H694" s="98" t="s">
        <v>1659</v>
      </c>
      <c r="I694" s="99"/>
      <c r="J694" s="99" t="s">
        <v>1500</v>
      </c>
      <c r="K694" s="100" t="str">
        <f t="shared" si="25"/>
        <v>О</v>
      </c>
      <c r="L694" s="100" t="str">
        <f t="shared" si="24"/>
        <v>Д</v>
      </c>
    </row>
    <row r="695" spans="1:12" customFormat="1" ht="30" customHeight="1">
      <c r="A695" s="66" t="s">
        <v>1791</v>
      </c>
      <c r="B695" s="95" t="s">
        <v>1792</v>
      </c>
      <c r="C695" s="96" t="s">
        <v>425</v>
      </c>
      <c r="D695" s="96" t="s">
        <v>426</v>
      </c>
      <c r="E695" s="92" t="s">
        <v>490</v>
      </c>
      <c r="F695" s="97" t="s">
        <v>1778</v>
      </c>
      <c r="G695" s="98" t="s">
        <v>1793</v>
      </c>
      <c r="H695" s="98" t="s">
        <v>1793</v>
      </c>
      <c r="I695" s="99"/>
      <c r="J695" s="99" t="s">
        <v>1500</v>
      </c>
      <c r="K695" s="100" t="str">
        <f t="shared" si="25"/>
        <v>О</v>
      </c>
      <c r="L695" s="100" t="str">
        <f t="shared" si="24"/>
        <v>Д</v>
      </c>
    </row>
    <row r="696" spans="1:12" customFormat="1" ht="30" customHeight="1">
      <c r="A696" s="66" t="s">
        <v>1794</v>
      </c>
      <c r="B696" s="95" t="s">
        <v>1795</v>
      </c>
      <c r="C696" s="96" t="s">
        <v>425</v>
      </c>
      <c r="D696" s="96" t="s">
        <v>426</v>
      </c>
      <c r="E696" s="92" t="s">
        <v>490</v>
      </c>
      <c r="F696" s="97" t="s">
        <v>1778</v>
      </c>
      <c r="G696" s="98" t="s">
        <v>1796</v>
      </c>
      <c r="H696" s="98" t="s">
        <v>1796</v>
      </c>
      <c r="I696" s="99"/>
      <c r="J696" s="99" t="s">
        <v>1500</v>
      </c>
      <c r="K696" s="100" t="str">
        <f t="shared" si="25"/>
        <v>О</v>
      </c>
      <c r="L696" s="100" t="str">
        <f t="shared" si="24"/>
        <v>Д</v>
      </c>
    </row>
    <row r="697" spans="1:12" customFormat="1" ht="30" customHeight="1">
      <c r="A697" s="66" t="s">
        <v>1797</v>
      </c>
      <c r="B697" s="95" t="s">
        <v>1798</v>
      </c>
      <c r="C697" s="96" t="s">
        <v>425</v>
      </c>
      <c r="D697" s="96" t="s">
        <v>426</v>
      </c>
      <c r="E697" s="92" t="s">
        <v>490</v>
      </c>
      <c r="F697" s="97" t="s">
        <v>1778</v>
      </c>
      <c r="G697" s="98" t="s">
        <v>1799</v>
      </c>
      <c r="H697" s="98" t="s">
        <v>1799</v>
      </c>
      <c r="I697" s="99"/>
      <c r="J697" s="99" t="s">
        <v>1500</v>
      </c>
      <c r="K697" s="100" t="str">
        <f t="shared" si="25"/>
        <v>О</v>
      </c>
      <c r="L697" s="100" t="str">
        <f t="shared" si="24"/>
        <v>Д</v>
      </c>
    </row>
    <row r="698" spans="1:12" customFormat="1" ht="30" customHeight="1">
      <c r="A698" s="66" t="s">
        <v>1800</v>
      </c>
      <c r="B698" s="95" t="s">
        <v>1801</v>
      </c>
      <c r="C698" s="96" t="s">
        <v>425</v>
      </c>
      <c r="D698" s="96" t="s">
        <v>426</v>
      </c>
      <c r="E698" s="92" t="s">
        <v>490</v>
      </c>
      <c r="F698" s="97" t="s">
        <v>1778</v>
      </c>
      <c r="G698" s="98" t="s">
        <v>1802</v>
      </c>
      <c r="H698" s="98" t="s">
        <v>1802</v>
      </c>
      <c r="I698" s="99"/>
      <c r="J698" s="99" t="s">
        <v>1500</v>
      </c>
      <c r="K698" s="100" t="str">
        <f t="shared" si="25"/>
        <v>О</v>
      </c>
      <c r="L698" s="100" t="str">
        <f t="shared" si="24"/>
        <v>Д</v>
      </c>
    </row>
    <row r="699" spans="1:12" customFormat="1" ht="30" customHeight="1">
      <c r="A699" s="66" t="s">
        <v>1803</v>
      </c>
      <c r="B699" s="95" t="s">
        <v>1804</v>
      </c>
      <c r="C699" s="96" t="s">
        <v>425</v>
      </c>
      <c r="D699" s="96" t="s">
        <v>426</v>
      </c>
      <c r="E699" s="92" t="s">
        <v>490</v>
      </c>
      <c r="F699" s="97" t="s">
        <v>1778</v>
      </c>
      <c r="G699" s="98" t="s">
        <v>1805</v>
      </c>
      <c r="H699" s="98" t="s">
        <v>1805</v>
      </c>
      <c r="I699" s="99"/>
      <c r="J699" s="99" t="s">
        <v>1500</v>
      </c>
      <c r="K699" s="100" t="str">
        <f t="shared" si="25"/>
        <v>О</v>
      </c>
      <c r="L699" s="100" t="str">
        <f t="shared" si="24"/>
        <v>Д</v>
      </c>
    </row>
    <row r="700" spans="1:12" customFormat="1" ht="30" customHeight="1">
      <c r="A700" s="66" t="s">
        <v>1806</v>
      </c>
      <c r="B700" s="95" t="s">
        <v>1807</v>
      </c>
      <c r="C700" s="96" t="s">
        <v>425</v>
      </c>
      <c r="D700" s="96" t="s">
        <v>426</v>
      </c>
      <c r="E700" s="92" t="s">
        <v>490</v>
      </c>
      <c r="F700" s="97" t="s">
        <v>1778</v>
      </c>
      <c r="G700" s="98" t="s">
        <v>1606</v>
      </c>
      <c r="H700" s="98" t="s">
        <v>1606</v>
      </c>
      <c r="I700" s="99"/>
      <c r="J700" s="99" t="s">
        <v>1500</v>
      </c>
      <c r="K700" s="100" t="str">
        <f t="shared" si="25"/>
        <v>О</v>
      </c>
      <c r="L700" s="100" t="str">
        <f t="shared" si="24"/>
        <v>Д</v>
      </c>
    </row>
    <row r="701" spans="1:12" customFormat="1" ht="30" customHeight="1">
      <c r="A701" s="66" t="s">
        <v>1808</v>
      </c>
      <c r="B701" s="95" t="s">
        <v>1809</v>
      </c>
      <c r="C701" s="96" t="s">
        <v>425</v>
      </c>
      <c r="D701" s="96" t="s">
        <v>426</v>
      </c>
      <c r="E701" s="92" t="s">
        <v>490</v>
      </c>
      <c r="F701" s="97" t="s">
        <v>1778</v>
      </c>
      <c r="G701" s="98" t="s">
        <v>1593</v>
      </c>
      <c r="H701" s="98" t="s">
        <v>1593</v>
      </c>
      <c r="I701" s="99"/>
      <c r="J701" s="99" t="s">
        <v>1500</v>
      </c>
      <c r="K701" s="100" t="str">
        <f t="shared" si="25"/>
        <v>О</v>
      </c>
      <c r="L701" s="100" t="str">
        <f t="shared" si="24"/>
        <v>Д</v>
      </c>
    </row>
    <row r="702" spans="1:12" customFormat="1" ht="30" customHeight="1">
      <c r="A702" s="66" t="s">
        <v>1810</v>
      </c>
      <c r="B702" s="95" t="s">
        <v>1811</v>
      </c>
      <c r="C702" s="96" t="s">
        <v>425</v>
      </c>
      <c r="D702" s="96" t="s">
        <v>426</v>
      </c>
      <c r="E702" s="92" t="s">
        <v>490</v>
      </c>
      <c r="F702" s="97" t="s">
        <v>1778</v>
      </c>
      <c r="G702" s="98" t="s">
        <v>1652</v>
      </c>
      <c r="H702" s="98" t="s">
        <v>1652</v>
      </c>
      <c r="I702" s="99"/>
      <c r="J702" s="99" t="s">
        <v>1500</v>
      </c>
      <c r="K702" s="100" t="str">
        <f t="shared" si="25"/>
        <v>О</v>
      </c>
      <c r="L702" s="100" t="str">
        <f t="shared" si="24"/>
        <v>Д</v>
      </c>
    </row>
    <row r="703" spans="1:12" customFormat="1" ht="30" customHeight="1">
      <c r="A703" s="66" t="s">
        <v>1812</v>
      </c>
      <c r="B703" s="95" t="s">
        <v>1813</v>
      </c>
      <c r="C703" s="96" t="s">
        <v>425</v>
      </c>
      <c r="D703" s="96" t="s">
        <v>426</v>
      </c>
      <c r="E703" s="95" t="s">
        <v>490</v>
      </c>
      <c r="F703" s="97" t="s">
        <v>1778</v>
      </c>
      <c r="G703" s="98" t="s">
        <v>1814</v>
      </c>
      <c r="H703" s="98" t="s">
        <v>1814</v>
      </c>
      <c r="I703" s="99"/>
      <c r="J703" s="99" t="s">
        <v>1500</v>
      </c>
      <c r="K703" s="100" t="str">
        <f t="shared" si="25"/>
        <v>О</v>
      </c>
      <c r="L703" s="100" t="str">
        <f t="shared" si="24"/>
        <v>Д</v>
      </c>
    </row>
    <row r="704" spans="1:12" customFormat="1" ht="30" customHeight="1">
      <c r="A704" s="66" t="s">
        <v>1815</v>
      </c>
      <c r="B704" s="95" t="s">
        <v>1816</v>
      </c>
      <c r="C704" s="96" t="s">
        <v>425</v>
      </c>
      <c r="D704" s="96" t="s">
        <v>426</v>
      </c>
      <c r="E704" s="92" t="s">
        <v>490</v>
      </c>
      <c r="F704" s="97" t="s">
        <v>1778</v>
      </c>
      <c r="G704" s="98" t="s">
        <v>1817</v>
      </c>
      <c r="H704" s="98" t="s">
        <v>1817</v>
      </c>
      <c r="I704" s="99"/>
      <c r="J704" s="99" t="s">
        <v>1500</v>
      </c>
      <c r="K704" s="100" t="str">
        <f t="shared" si="25"/>
        <v>О</v>
      </c>
      <c r="L704" s="100" t="str">
        <f t="shared" si="24"/>
        <v>Д</v>
      </c>
    </row>
    <row r="705" spans="1:12" customFormat="1" ht="30" customHeight="1">
      <c r="A705" s="66" t="s">
        <v>1818</v>
      </c>
      <c r="B705" s="95" t="s">
        <v>1819</v>
      </c>
      <c r="C705" s="96" t="s">
        <v>425</v>
      </c>
      <c r="D705" s="96" t="s">
        <v>426</v>
      </c>
      <c r="E705" s="92" t="s">
        <v>490</v>
      </c>
      <c r="F705" s="97" t="s">
        <v>1778</v>
      </c>
      <c r="G705" s="98" t="s">
        <v>1614</v>
      </c>
      <c r="H705" s="98" t="s">
        <v>1614</v>
      </c>
      <c r="I705" s="99"/>
      <c r="J705" s="99" t="s">
        <v>1500</v>
      </c>
      <c r="K705" s="100" t="str">
        <f t="shared" si="25"/>
        <v>О</v>
      </c>
      <c r="L705" s="100" t="str">
        <f t="shared" si="24"/>
        <v>Д</v>
      </c>
    </row>
    <row r="706" spans="1:12" customFormat="1" ht="30" customHeight="1">
      <c r="A706" s="66" t="s">
        <v>1820</v>
      </c>
      <c r="B706" s="95" t="s">
        <v>1821</v>
      </c>
      <c r="C706" s="96" t="s">
        <v>425</v>
      </c>
      <c r="D706" s="96" t="s">
        <v>426</v>
      </c>
      <c r="E706" s="92" t="s">
        <v>490</v>
      </c>
      <c r="F706" s="97" t="s">
        <v>1778</v>
      </c>
      <c r="G706" s="98" t="s">
        <v>1609</v>
      </c>
      <c r="H706" s="98" t="s">
        <v>1609</v>
      </c>
      <c r="I706" s="99"/>
      <c r="J706" s="99" t="s">
        <v>1500</v>
      </c>
      <c r="K706" s="100" t="str">
        <f t="shared" si="25"/>
        <v>О</v>
      </c>
      <c r="L706" s="100" t="str">
        <f t="shared" si="24"/>
        <v>Д</v>
      </c>
    </row>
    <row r="707" spans="1:12" customFormat="1" ht="30" customHeight="1">
      <c r="A707" s="66" t="s">
        <v>1822</v>
      </c>
      <c r="B707" s="95" t="s">
        <v>1823</v>
      </c>
      <c r="C707" s="96" t="s">
        <v>425</v>
      </c>
      <c r="D707" s="96" t="s">
        <v>426</v>
      </c>
      <c r="E707" s="92" t="s">
        <v>490</v>
      </c>
      <c r="F707" s="97" t="s">
        <v>1778</v>
      </c>
      <c r="G707" s="98" t="s">
        <v>1603</v>
      </c>
      <c r="H707" s="98" t="s">
        <v>1603</v>
      </c>
      <c r="I707" s="99"/>
      <c r="J707" s="99" t="s">
        <v>1500</v>
      </c>
      <c r="K707" s="100" t="str">
        <f t="shared" si="25"/>
        <v>О</v>
      </c>
      <c r="L707" s="100" t="str">
        <f t="shared" ref="L707:L770" si="26">IF(C707="очная","Д",IF(C707="Очно-заочная","В",IF(C707="Заочная","З","-")))</f>
        <v>Д</v>
      </c>
    </row>
    <row r="708" spans="1:12" customFormat="1" ht="30" customHeight="1">
      <c r="A708" s="66" t="s">
        <v>1824</v>
      </c>
      <c r="B708" s="95" t="s">
        <v>1825</v>
      </c>
      <c r="C708" s="96" t="s">
        <v>425</v>
      </c>
      <c r="D708" s="96" t="s">
        <v>426</v>
      </c>
      <c r="E708" s="92" t="s">
        <v>490</v>
      </c>
      <c r="F708" s="97" t="s">
        <v>1778</v>
      </c>
      <c r="G708" s="98" t="s">
        <v>1826</v>
      </c>
      <c r="H708" s="98" t="s">
        <v>1827</v>
      </c>
      <c r="I708" s="99"/>
      <c r="J708" s="99" t="s">
        <v>1500</v>
      </c>
      <c r="K708" s="100" t="str">
        <f t="shared" si="25"/>
        <v>О</v>
      </c>
      <c r="L708" s="100" t="str">
        <f t="shared" si="26"/>
        <v>Д</v>
      </c>
    </row>
    <row r="709" spans="1:12" customFormat="1" ht="30" customHeight="1">
      <c r="A709" s="66" t="s">
        <v>1828</v>
      </c>
      <c r="B709" s="95" t="s">
        <v>1829</v>
      </c>
      <c r="C709" s="96" t="s">
        <v>425</v>
      </c>
      <c r="D709" s="96" t="s">
        <v>426</v>
      </c>
      <c r="E709" s="92" t="s">
        <v>490</v>
      </c>
      <c r="F709" s="97" t="s">
        <v>1778</v>
      </c>
      <c r="G709" s="98" t="s">
        <v>1830</v>
      </c>
      <c r="H709" s="98" t="s">
        <v>1830</v>
      </c>
      <c r="I709" s="99"/>
      <c r="J709" s="99" t="s">
        <v>1500</v>
      </c>
      <c r="K709" s="100" t="str">
        <f t="shared" si="25"/>
        <v>О</v>
      </c>
      <c r="L709" s="100" t="str">
        <f t="shared" si="26"/>
        <v>Д</v>
      </c>
    </row>
    <row r="710" spans="1:12" customFormat="1" ht="30" customHeight="1">
      <c r="A710" s="66" t="s">
        <v>1831</v>
      </c>
      <c r="B710" s="95" t="s">
        <v>1832</v>
      </c>
      <c r="C710" s="96" t="s">
        <v>425</v>
      </c>
      <c r="D710" s="96" t="s">
        <v>426</v>
      </c>
      <c r="E710" s="92" t="s">
        <v>490</v>
      </c>
      <c r="F710" s="97" t="s">
        <v>1778</v>
      </c>
      <c r="G710" s="98" t="s">
        <v>1833</v>
      </c>
      <c r="H710" s="98" t="s">
        <v>1833</v>
      </c>
      <c r="I710" s="99"/>
      <c r="J710" s="99" t="s">
        <v>1500</v>
      </c>
      <c r="K710" s="100" t="str">
        <f t="shared" si="25"/>
        <v>О</v>
      </c>
      <c r="L710" s="100" t="str">
        <f t="shared" si="26"/>
        <v>Д</v>
      </c>
    </row>
    <row r="711" spans="1:12" customFormat="1" ht="30" customHeight="1">
      <c r="A711" s="66" t="s">
        <v>1834</v>
      </c>
      <c r="B711" s="95" t="s">
        <v>1835</v>
      </c>
      <c r="C711" s="96" t="s">
        <v>425</v>
      </c>
      <c r="D711" s="96" t="s">
        <v>426</v>
      </c>
      <c r="E711" s="95" t="s">
        <v>490</v>
      </c>
      <c r="F711" s="97" t="s">
        <v>1778</v>
      </c>
      <c r="G711" s="98" t="s">
        <v>1618</v>
      </c>
      <c r="H711" s="98" t="s">
        <v>1618</v>
      </c>
      <c r="I711" s="99"/>
      <c r="J711" s="99" t="s">
        <v>1500</v>
      </c>
      <c r="K711" s="100" t="str">
        <f t="shared" si="25"/>
        <v>О</v>
      </c>
      <c r="L711" s="100" t="str">
        <f t="shared" si="26"/>
        <v>Д</v>
      </c>
    </row>
    <row r="712" spans="1:12" customFormat="1" ht="30" customHeight="1">
      <c r="A712" s="66" t="s">
        <v>1836</v>
      </c>
      <c r="B712" s="95" t="s">
        <v>1837</v>
      </c>
      <c r="C712" s="96" t="s">
        <v>425</v>
      </c>
      <c r="D712" s="96" t="s">
        <v>426</v>
      </c>
      <c r="E712" s="92" t="s">
        <v>490</v>
      </c>
      <c r="F712" s="97" t="s">
        <v>1778</v>
      </c>
      <c r="G712" s="98" t="s">
        <v>1838</v>
      </c>
      <c r="H712" s="98" t="s">
        <v>1838</v>
      </c>
      <c r="I712" s="99"/>
      <c r="J712" s="99" t="s">
        <v>1500</v>
      </c>
      <c r="K712" s="100" t="str">
        <f t="shared" si="25"/>
        <v>О</v>
      </c>
      <c r="L712" s="100" t="str">
        <f t="shared" si="26"/>
        <v>Д</v>
      </c>
    </row>
    <row r="713" spans="1:12" customFormat="1" ht="30" customHeight="1">
      <c r="A713" s="66" t="s">
        <v>1839</v>
      </c>
      <c r="B713" s="95" t="s">
        <v>1840</v>
      </c>
      <c r="C713" s="96" t="s">
        <v>425</v>
      </c>
      <c r="D713" s="96" t="s">
        <v>426</v>
      </c>
      <c r="E713" s="92" t="s">
        <v>490</v>
      </c>
      <c r="F713" s="97" t="s">
        <v>1778</v>
      </c>
      <c r="G713" s="98" t="s">
        <v>1841</v>
      </c>
      <c r="H713" s="98" t="s">
        <v>1841</v>
      </c>
      <c r="I713" s="99"/>
      <c r="J713" s="99" t="s">
        <v>1500</v>
      </c>
      <c r="K713" s="100" t="str">
        <f t="shared" si="25"/>
        <v>О</v>
      </c>
      <c r="L713" s="100" t="str">
        <f t="shared" si="26"/>
        <v>Д</v>
      </c>
    </row>
    <row r="714" spans="1:12" customFormat="1" ht="30" customHeight="1">
      <c r="A714" s="66" t="s">
        <v>1842</v>
      </c>
      <c r="B714" s="95" t="s">
        <v>1843</v>
      </c>
      <c r="C714" s="96" t="s">
        <v>425</v>
      </c>
      <c r="D714" s="96" t="s">
        <v>426</v>
      </c>
      <c r="E714" s="92" t="s">
        <v>490</v>
      </c>
      <c r="F714" s="97" t="s">
        <v>1778</v>
      </c>
      <c r="G714" s="98" t="s">
        <v>1844</v>
      </c>
      <c r="H714" s="98" t="s">
        <v>1844</v>
      </c>
      <c r="I714" s="99"/>
      <c r="J714" s="99" t="s">
        <v>1500</v>
      </c>
      <c r="K714" s="100" t="str">
        <f t="shared" si="25"/>
        <v>О</v>
      </c>
      <c r="L714" s="100" t="str">
        <f t="shared" si="26"/>
        <v>Д</v>
      </c>
    </row>
    <row r="715" spans="1:12" customFormat="1" ht="30" customHeight="1">
      <c r="A715" s="66" t="s">
        <v>1845</v>
      </c>
      <c r="B715" s="95" t="s">
        <v>1846</v>
      </c>
      <c r="C715" s="96" t="s">
        <v>425</v>
      </c>
      <c r="D715" s="96" t="s">
        <v>426</v>
      </c>
      <c r="E715" s="92" t="s">
        <v>490</v>
      </c>
      <c r="F715" s="97" t="s">
        <v>1778</v>
      </c>
      <c r="G715" s="98" t="s">
        <v>1847</v>
      </c>
      <c r="H715" s="98" t="s">
        <v>1847</v>
      </c>
      <c r="I715" s="99"/>
      <c r="J715" s="99" t="s">
        <v>1500</v>
      </c>
      <c r="K715" s="100" t="str">
        <f t="shared" si="25"/>
        <v>О</v>
      </c>
      <c r="L715" s="100" t="str">
        <f t="shared" si="26"/>
        <v>Д</v>
      </c>
    </row>
    <row r="716" spans="1:12" customFormat="1" ht="30" customHeight="1">
      <c r="A716" s="66" t="s">
        <v>1848</v>
      </c>
      <c r="B716" s="95" t="s">
        <v>1849</v>
      </c>
      <c r="C716" s="96" t="s">
        <v>425</v>
      </c>
      <c r="D716" s="96" t="s">
        <v>426</v>
      </c>
      <c r="E716" s="92" t="s">
        <v>490</v>
      </c>
      <c r="F716" s="97" t="s">
        <v>1778</v>
      </c>
      <c r="G716" s="98" t="s">
        <v>1850</v>
      </c>
      <c r="H716" s="98" t="s">
        <v>1850</v>
      </c>
      <c r="I716" s="99"/>
      <c r="J716" s="99" t="s">
        <v>1500</v>
      </c>
      <c r="K716" s="100" t="str">
        <f t="shared" si="25"/>
        <v>О</v>
      </c>
      <c r="L716" s="100" t="str">
        <f t="shared" si="26"/>
        <v>Д</v>
      </c>
    </row>
    <row r="717" spans="1:12" customFormat="1" ht="30" customHeight="1">
      <c r="A717" s="66" t="s">
        <v>1851</v>
      </c>
      <c r="B717" s="95" t="s">
        <v>1852</v>
      </c>
      <c r="C717" s="96" t="s">
        <v>425</v>
      </c>
      <c r="D717" s="96" t="s">
        <v>426</v>
      </c>
      <c r="E717" s="92" t="s">
        <v>490</v>
      </c>
      <c r="F717" s="97" t="s">
        <v>1778</v>
      </c>
      <c r="G717" s="98" t="s">
        <v>1853</v>
      </c>
      <c r="H717" s="98" t="s">
        <v>1853</v>
      </c>
      <c r="I717" s="99"/>
      <c r="J717" s="99" t="s">
        <v>1500</v>
      </c>
      <c r="K717" s="100" t="str">
        <f t="shared" si="25"/>
        <v>О</v>
      </c>
      <c r="L717" s="100" t="str">
        <f t="shared" si="26"/>
        <v>Д</v>
      </c>
    </row>
    <row r="718" spans="1:12" customFormat="1" ht="30" customHeight="1">
      <c r="A718" s="66" t="s">
        <v>1854</v>
      </c>
      <c r="B718" s="95" t="s">
        <v>1855</v>
      </c>
      <c r="C718" s="96" t="s">
        <v>425</v>
      </c>
      <c r="D718" s="96" t="s">
        <v>426</v>
      </c>
      <c r="E718" s="92" t="s">
        <v>490</v>
      </c>
      <c r="F718" s="97" t="s">
        <v>1778</v>
      </c>
      <c r="G718" s="98" t="s">
        <v>1856</v>
      </c>
      <c r="H718" s="98" t="s">
        <v>1856</v>
      </c>
      <c r="I718" s="99"/>
      <c r="J718" s="99" t="s">
        <v>1500</v>
      </c>
      <c r="K718" s="100" t="str">
        <f t="shared" si="25"/>
        <v>О</v>
      </c>
      <c r="L718" s="100" t="str">
        <f t="shared" si="26"/>
        <v>Д</v>
      </c>
    </row>
    <row r="719" spans="1:12" customFormat="1" ht="30" customHeight="1">
      <c r="A719" s="66" t="s">
        <v>1857</v>
      </c>
      <c r="B719" s="95" t="s">
        <v>1858</v>
      </c>
      <c r="C719" s="96" t="s">
        <v>425</v>
      </c>
      <c r="D719" s="96" t="s">
        <v>426</v>
      </c>
      <c r="E719" s="92" t="s">
        <v>490</v>
      </c>
      <c r="F719" s="97" t="s">
        <v>1778</v>
      </c>
      <c r="G719" s="98" t="s">
        <v>1859</v>
      </c>
      <c r="H719" s="98" t="s">
        <v>1859</v>
      </c>
      <c r="I719" s="99"/>
      <c r="J719" s="99" t="s">
        <v>1500</v>
      </c>
      <c r="K719" s="100" t="str">
        <f t="shared" si="25"/>
        <v>О</v>
      </c>
      <c r="L719" s="100" t="str">
        <f t="shared" si="26"/>
        <v>Д</v>
      </c>
    </row>
    <row r="720" spans="1:12" customFormat="1" ht="30" customHeight="1">
      <c r="A720" s="66" t="s">
        <v>1860</v>
      </c>
      <c r="B720" s="95" t="s">
        <v>1861</v>
      </c>
      <c r="C720" s="96" t="s">
        <v>425</v>
      </c>
      <c r="D720" s="96" t="s">
        <v>426</v>
      </c>
      <c r="E720" s="92" t="s">
        <v>490</v>
      </c>
      <c r="F720" s="97" t="s">
        <v>1778</v>
      </c>
      <c r="G720" s="98" t="s">
        <v>1862</v>
      </c>
      <c r="H720" s="98" t="s">
        <v>1862</v>
      </c>
      <c r="I720" s="99"/>
      <c r="J720" s="99" t="s">
        <v>1500</v>
      </c>
      <c r="K720" s="100" t="str">
        <f t="shared" si="25"/>
        <v>О</v>
      </c>
      <c r="L720" s="100" t="str">
        <f t="shared" si="26"/>
        <v>Д</v>
      </c>
    </row>
    <row r="721" spans="1:12" customFormat="1" ht="30" customHeight="1">
      <c r="A721" s="66" t="s">
        <v>1863</v>
      </c>
      <c r="B721" s="95" t="s">
        <v>1864</v>
      </c>
      <c r="C721" s="96" t="s">
        <v>425</v>
      </c>
      <c r="D721" s="96" t="s">
        <v>426</v>
      </c>
      <c r="E721" s="92" t="s">
        <v>490</v>
      </c>
      <c r="F721" s="97" t="s">
        <v>1778</v>
      </c>
      <c r="G721" s="98" t="s">
        <v>1574</v>
      </c>
      <c r="H721" s="98" t="s">
        <v>1574</v>
      </c>
      <c r="I721" s="99"/>
      <c r="J721" s="99" t="s">
        <v>1500</v>
      </c>
      <c r="K721" s="100" t="str">
        <f t="shared" si="25"/>
        <v>О</v>
      </c>
      <c r="L721" s="100" t="str">
        <f t="shared" si="26"/>
        <v>Д</v>
      </c>
    </row>
    <row r="722" spans="1:12" customFormat="1" ht="30" customHeight="1">
      <c r="A722" s="66" t="s">
        <v>1865</v>
      </c>
      <c r="B722" s="95" t="s">
        <v>1866</v>
      </c>
      <c r="C722" s="96" t="s">
        <v>425</v>
      </c>
      <c r="D722" s="96" t="s">
        <v>426</v>
      </c>
      <c r="E722" s="92" t="s">
        <v>490</v>
      </c>
      <c r="F722" s="97" t="s">
        <v>1778</v>
      </c>
      <c r="G722" s="98" t="s">
        <v>1637</v>
      </c>
      <c r="H722" s="98" t="s">
        <v>1637</v>
      </c>
      <c r="I722" s="99"/>
      <c r="J722" s="99" t="s">
        <v>1500</v>
      </c>
      <c r="K722" s="100" t="str">
        <f t="shared" si="25"/>
        <v>О</v>
      </c>
      <c r="L722" s="100" t="str">
        <f t="shared" si="26"/>
        <v>Д</v>
      </c>
    </row>
    <row r="723" spans="1:12" customFormat="1" ht="30" customHeight="1">
      <c r="A723" s="66" t="s">
        <v>1867</v>
      </c>
      <c r="B723" s="95" t="s">
        <v>1868</v>
      </c>
      <c r="C723" s="96" t="s">
        <v>425</v>
      </c>
      <c r="D723" s="96" t="s">
        <v>426</v>
      </c>
      <c r="E723" s="92" t="s">
        <v>490</v>
      </c>
      <c r="F723" s="97" t="s">
        <v>1778</v>
      </c>
      <c r="G723" s="98" t="s">
        <v>1622</v>
      </c>
      <c r="H723" s="98" t="s">
        <v>1622</v>
      </c>
      <c r="I723" s="99"/>
      <c r="J723" s="99" t="s">
        <v>1500</v>
      </c>
      <c r="K723" s="100" t="str">
        <f t="shared" si="25"/>
        <v>О</v>
      </c>
      <c r="L723" s="100" t="str">
        <f t="shared" si="26"/>
        <v>Д</v>
      </c>
    </row>
    <row r="724" spans="1:12" customFormat="1" ht="30" customHeight="1">
      <c r="A724" s="66" t="s">
        <v>1869</v>
      </c>
      <c r="B724" s="95" t="s">
        <v>1870</v>
      </c>
      <c r="C724" s="96" t="s">
        <v>425</v>
      </c>
      <c r="D724" s="96" t="s">
        <v>426</v>
      </c>
      <c r="E724" s="92" t="s">
        <v>490</v>
      </c>
      <c r="F724" s="97" t="s">
        <v>1778</v>
      </c>
      <c r="G724" s="98" t="s">
        <v>1632</v>
      </c>
      <c r="H724" s="98" t="s">
        <v>1632</v>
      </c>
      <c r="I724" s="99"/>
      <c r="J724" s="99" t="s">
        <v>1500</v>
      </c>
      <c r="K724" s="100" t="str">
        <f t="shared" si="25"/>
        <v>О</v>
      </c>
      <c r="L724" s="100" t="str">
        <f t="shared" si="26"/>
        <v>Д</v>
      </c>
    </row>
    <row r="725" spans="1:12" customFormat="1" ht="30" customHeight="1">
      <c r="A725" s="66" t="s">
        <v>1871</v>
      </c>
      <c r="B725" s="95" t="s">
        <v>1872</v>
      </c>
      <c r="C725" s="96" t="s">
        <v>425</v>
      </c>
      <c r="D725" s="96" t="s">
        <v>426</v>
      </c>
      <c r="E725" s="92" t="s">
        <v>490</v>
      </c>
      <c r="F725" s="97" t="s">
        <v>1778</v>
      </c>
      <c r="G725" s="98" t="s">
        <v>1873</v>
      </c>
      <c r="H725" s="98" t="s">
        <v>1873</v>
      </c>
      <c r="I725" s="99"/>
      <c r="J725" s="99" t="s">
        <v>1500</v>
      </c>
      <c r="K725" s="100" t="str">
        <f t="shared" si="25"/>
        <v>О</v>
      </c>
      <c r="L725" s="100" t="str">
        <f t="shared" si="26"/>
        <v>Д</v>
      </c>
    </row>
    <row r="726" spans="1:12" customFormat="1" ht="30" customHeight="1">
      <c r="A726" s="66" t="s">
        <v>1874</v>
      </c>
      <c r="B726" s="95" t="s">
        <v>1875</v>
      </c>
      <c r="C726" s="96" t="s">
        <v>425</v>
      </c>
      <c r="D726" s="96" t="s">
        <v>426</v>
      </c>
      <c r="E726" s="92" t="s">
        <v>490</v>
      </c>
      <c r="F726" s="97" t="s">
        <v>1778</v>
      </c>
      <c r="G726" s="98" t="s">
        <v>1876</v>
      </c>
      <c r="H726" s="98" t="s">
        <v>1876</v>
      </c>
      <c r="I726" s="99"/>
      <c r="J726" s="99" t="s">
        <v>1500</v>
      </c>
      <c r="K726" s="100" t="str">
        <f t="shared" si="25"/>
        <v>О</v>
      </c>
      <c r="L726" s="100" t="str">
        <f t="shared" si="26"/>
        <v>Д</v>
      </c>
    </row>
    <row r="727" spans="1:12" customFormat="1" ht="30" customHeight="1">
      <c r="A727" s="66" t="s">
        <v>1877</v>
      </c>
      <c r="B727" s="95" t="s">
        <v>1878</v>
      </c>
      <c r="C727" s="96" t="s">
        <v>425</v>
      </c>
      <c r="D727" s="96" t="s">
        <v>426</v>
      </c>
      <c r="E727" s="92" t="s">
        <v>582</v>
      </c>
      <c r="F727" s="97" t="s">
        <v>1778</v>
      </c>
      <c r="G727" s="98" t="s">
        <v>1586</v>
      </c>
      <c r="H727" s="98" t="s">
        <v>1586</v>
      </c>
      <c r="I727" s="99"/>
      <c r="J727" s="99" t="s">
        <v>1500</v>
      </c>
      <c r="K727" s="100" t="str">
        <f t="shared" si="25"/>
        <v>О</v>
      </c>
      <c r="L727" s="100" t="str">
        <f t="shared" si="26"/>
        <v>Д</v>
      </c>
    </row>
    <row r="728" spans="1:12" customFormat="1" ht="30" customHeight="1">
      <c r="A728" s="66" t="s">
        <v>1879</v>
      </c>
      <c r="B728" s="95" t="s">
        <v>1880</v>
      </c>
      <c r="C728" s="96" t="s">
        <v>425</v>
      </c>
      <c r="D728" s="96" t="s">
        <v>426</v>
      </c>
      <c r="E728" s="92" t="s">
        <v>490</v>
      </c>
      <c r="F728" s="97" t="s">
        <v>1778</v>
      </c>
      <c r="G728" s="98" t="s">
        <v>1642</v>
      </c>
      <c r="H728" s="98" t="s">
        <v>1642</v>
      </c>
      <c r="I728" s="99"/>
      <c r="J728" s="99" t="s">
        <v>1500</v>
      </c>
      <c r="K728" s="100" t="str">
        <f t="shared" si="25"/>
        <v>О</v>
      </c>
      <c r="L728" s="100" t="str">
        <f t="shared" si="26"/>
        <v>Д</v>
      </c>
    </row>
    <row r="729" spans="1:12" customFormat="1" ht="30" customHeight="1">
      <c r="A729" s="66" t="s">
        <v>1881</v>
      </c>
      <c r="B729" s="95" t="s">
        <v>1882</v>
      </c>
      <c r="C729" s="96" t="s">
        <v>425</v>
      </c>
      <c r="D729" s="96" t="s">
        <v>426</v>
      </c>
      <c r="E729" s="92" t="s">
        <v>490</v>
      </c>
      <c r="F729" s="97" t="s">
        <v>1778</v>
      </c>
      <c r="G729" s="98" t="s">
        <v>1645</v>
      </c>
      <c r="H729" s="98" t="s">
        <v>1645</v>
      </c>
      <c r="I729" s="99"/>
      <c r="J729" s="99" t="s">
        <v>1500</v>
      </c>
      <c r="K729" s="100" t="str">
        <f t="shared" si="25"/>
        <v>О</v>
      </c>
      <c r="L729" s="100" t="str">
        <f t="shared" si="26"/>
        <v>Д</v>
      </c>
    </row>
    <row r="730" spans="1:12" customFormat="1" ht="30" customHeight="1">
      <c r="A730" s="66" t="s">
        <v>1883</v>
      </c>
      <c r="B730" s="95" t="s">
        <v>1884</v>
      </c>
      <c r="C730" s="96" t="s">
        <v>425</v>
      </c>
      <c r="D730" s="96" t="s">
        <v>426</v>
      </c>
      <c r="E730" s="92" t="s">
        <v>490</v>
      </c>
      <c r="F730" s="97" t="s">
        <v>1778</v>
      </c>
      <c r="G730" s="98" t="s">
        <v>1581</v>
      </c>
      <c r="H730" s="98" t="s">
        <v>1581</v>
      </c>
      <c r="I730" s="99"/>
      <c r="J730" s="99" t="s">
        <v>1500</v>
      </c>
      <c r="K730" s="100" t="str">
        <f t="shared" si="25"/>
        <v>О</v>
      </c>
      <c r="L730" s="100" t="str">
        <f t="shared" si="26"/>
        <v>Д</v>
      </c>
    </row>
    <row r="731" spans="1:12" customFormat="1" ht="30" customHeight="1">
      <c r="A731" s="66" t="s">
        <v>1885</v>
      </c>
      <c r="B731" s="95" t="s">
        <v>1886</v>
      </c>
      <c r="C731" s="96" t="s">
        <v>425</v>
      </c>
      <c r="D731" s="96" t="s">
        <v>426</v>
      </c>
      <c r="E731" s="92" t="s">
        <v>490</v>
      </c>
      <c r="F731" s="97" t="s">
        <v>1778</v>
      </c>
      <c r="G731" s="98" t="s">
        <v>1887</v>
      </c>
      <c r="H731" s="98" t="s">
        <v>1887</v>
      </c>
      <c r="I731" s="99"/>
      <c r="J731" s="99" t="s">
        <v>1500</v>
      </c>
      <c r="K731" s="100" t="str">
        <f t="shared" ref="K731:K780" si="27">LEFT(F731, 1)</f>
        <v>О</v>
      </c>
      <c r="L731" s="100" t="str">
        <f t="shared" si="26"/>
        <v>Д</v>
      </c>
    </row>
    <row r="732" spans="1:12" customFormat="1" ht="30" customHeight="1">
      <c r="A732" s="66" t="s">
        <v>1888</v>
      </c>
      <c r="B732" s="95" t="s">
        <v>1889</v>
      </c>
      <c r="C732" s="96" t="s">
        <v>425</v>
      </c>
      <c r="D732" s="96" t="s">
        <v>426</v>
      </c>
      <c r="E732" s="92" t="s">
        <v>490</v>
      </c>
      <c r="F732" s="97" t="s">
        <v>1778</v>
      </c>
      <c r="G732" s="98" t="s">
        <v>1890</v>
      </c>
      <c r="H732" s="98" t="s">
        <v>1890</v>
      </c>
      <c r="I732" s="99"/>
      <c r="J732" s="99" t="s">
        <v>1500</v>
      </c>
      <c r="K732" s="100" t="str">
        <f t="shared" si="27"/>
        <v>О</v>
      </c>
      <c r="L732" s="100" t="str">
        <f t="shared" si="26"/>
        <v>Д</v>
      </c>
    </row>
    <row r="733" spans="1:12" customFormat="1" ht="30" customHeight="1">
      <c r="A733" s="66" t="s">
        <v>1891</v>
      </c>
      <c r="B733" s="95" t="s">
        <v>1892</v>
      </c>
      <c r="C733" s="96" t="s">
        <v>425</v>
      </c>
      <c r="D733" s="96" t="s">
        <v>426</v>
      </c>
      <c r="E733" s="92" t="s">
        <v>490</v>
      </c>
      <c r="F733" s="97" t="s">
        <v>1778</v>
      </c>
      <c r="G733" s="98" t="s">
        <v>1893</v>
      </c>
      <c r="H733" s="98" t="s">
        <v>1893</v>
      </c>
      <c r="I733" s="99"/>
      <c r="J733" s="99" t="s">
        <v>1500</v>
      </c>
      <c r="K733" s="100" t="str">
        <f t="shared" si="27"/>
        <v>О</v>
      </c>
      <c r="L733" s="100" t="str">
        <f t="shared" si="26"/>
        <v>Д</v>
      </c>
    </row>
    <row r="734" spans="1:12" customFormat="1" ht="30" customHeight="1">
      <c r="A734" s="66" t="s">
        <v>1894</v>
      </c>
      <c r="B734" s="95" t="s">
        <v>1895</v>
      </c>
      <c r="C734" s="96" t="s">
        <v>425</v>
      </c>
      <c r="D734" s="96" t="s">
        <v>426</v>
      </c>
      <c r="E734" s="92" t="s">
        <v>490</v>
      </c>
      <c r="F734" s="97" t="s">
        <v>1778</v>
      </c>
      <c r="G734" s="98" t="s">
        <v>1896</v>
      </c>
      <c r="H734" s="98" t="s">
        <v>1896</v>
      </c>
      <c r="I734" s="99"/>
      <c r="J734" s="99" t="s">
        <v>1500</v>
      </c>
      <c r="K734" s="100" t="str">
        <f t="shared" si="27"/>
        <v>О</v>
      </c>
      <c r="L734" s="100" t="str">
        <f t="shared" si="26"/>
        <v>Д</v>
      </c>
    </row>
    <row r="735" spans="1:12" customFormat="1" ht="30" customHeight="1">
      <c r="A735" s="66" t="s">
        <v>1897</v>
      </c>
      <c r="B735" s="95" t="s">
        <v>1898</v>
      </c>
      <c r="C735" s="96" t="s">
        <v>425</v>
      </c>
      <c r="D735" s="96" t="s">
        <v>426</v>
      </c>
      <c r="E735" s="92" t="s">
        <v>490</v>
      </c>
      <c r="F735" s="97" t="s">
        <v>1778</v>
      </c>
      <c r="G735" s="98" t="s">
        <v>1899</v>
      </c>
      <c r="H735" s="98" t="s">
        <v>1899</v>
      </c>
      <c r="I735" s="99"/>
      <c r="J735" s="99" t="s">
        <v>1500</v>
      </c>
      <c r="K735" s="100" t="str">
        <f t="shared" si="27"/>
        <v>О</v>
      </c>
      <c r="L735" s="100" t="str">
        <f t="shared" si="26"/>
        <v>Д</v>
      </c>
    </row>
    <row r="736" spans="1:12" customFormat="1" ht="30" customHeight="1">
      <c r="A736" s="66" t="s">
        <v>1900</v>
      </c>
      <c r="B736" s="95" t="s">
        <v>1901</v>
      </c>
      <c r="C736" s="96" t="s">
        <v>425</v>
      </c>
      <c r="D736" s="96" t="s">
        <v>426</v>
      </c>
      <c r="E736" s="92" t="s">
        <v>490</v>
      </c>
      <c r="F736" s="97" t="s">
        <v>1778</v>
      </c>
      <c r="G736" s="98" t="s">
        <v>1902</v>
      </c>
      <c r="H736" s="98" t="s">
        <v>1902</v>
      </c>
      <c r="I736" s="99"/>
      <c r="J736" s="99" t="s">
        <v>1500</v>
      </c>
      <c r="K736" s="100" t="str">
        <f t="shared" si="27"/>
        <v>О</v>
      </c>
      <c r="L736" s="100" t="str">
        <f t="shared" si="26"/>
        <v>Д</v>
      </c>
    </row>
    <row r="737" spans="1:12" customFormat="1" ht="30" customHeight="1">
      <c r="A737" s="66" t="s">
        <v>1903</v>
      </c>
      <c r="B737" s="95" t="s">
        <v>1904</v>
      </c>
      <c r="C737" s="96" t="s">
        <v>425</v>
      </c>
      <c r="D737" s="96" t="s">
        <v>426</v>
      </c>
      <c r="E737" s="92" t="s">
        <v>490</v>
      </c>
      <c r="F737" s="97" t="s">
        <v>1778</v>
      </c>
      <c r="G737" s="98" t="s">
        <v>1905</v>
      </c>
      <c r="H737" s="98" t="s">
        <v>1905</v>
      </c>
      <c r="I737" s="99"/>
      <c r="J737" s="99" t="s">
        <v>1500</v>
      </c>
      <c r="K737" s="100" t="str">
        <f t="shared" si="27"/>
        <v>О</v>
      </c>
      <c r="L737" s="100" t="str">
        <f t="shared" si="26"/>
        <v>Д</v>
      </c>
    </row>
    <row r="738" spans="1:12" customFormat="1" ht="30" customHeight="1">
      <c r="A738" s="66" t="s">
        <v>1906</v>
      </c>
      <c r="B738" s="95" t="s">
        <v>1907</v>
      </c>
      <c r="C738" s="96" t="s">
        <v>425</v>
      </c>
      <c r="D738" s="96" t="s">
        <v>426</v>
      </c>
      <c r="E738" s="92" t="s">
        <v>490</v>
      </c>
      <c r="F738" s="97" t="s">
        <v>1778</v>
      </c>
      <c r="G738" s="98" t="s">
        <v>1908</v>
      </c>
      <c r="H738" s="98" t="s">
        <v>1908</v>
      </c>
      <c r="I738" s="99"/>
      <c r="J738" s="99" t="s">
        <v>1500</v>
      </c>
      <c r="K738" s="100" t="str">
        <f t="shared" si="27"/>
        <v>О</v>
      </c>
      <c r="L738" s="100" t="str">
        <f t="shared" si="26"/>
        <v>Д</v>
      </c>
    </row>
    <row r="739" spans="1:12" customFormat="1" ht="30" customHeight="1">
      <c r="A739" s="66" t="s">
        <v>1909</v>
      </c>
      <c r="B739" s="95" t="s">
        <v>1910</v>
      </c>
      <c r="C739" s="96" t="s">
        <v>425</v>
      </c>
      <c r="D739" s="96" t="s">
        <v>426</v>
      </c>
      <c r="E739" s="92" t="s">
        <v>490</v>
      </c>
      <c r="F739" s="97" t="s">
        <v>1778</v>
      </c>
      <c r="G739" s="98" t="s">
        <v>1911</v>
      </c>
      <c r="H739" s="98" t="s">
        <v>1911</v>
      </c>
      <c r="I739" s="99"/>
      <c r="J739" s="99" t="s">
        <v>1500</v>
      </c>
      <c r="K739" s="100" t="str">
        <f t="shared" si="27"/>
        <v>О</v>
      </c>
      <c r="L739" s="100" t="str">
        <f t="shared" si="26"/>
        <v>Д</v>
      </c>
    </row>
    <row r="740" spans="1:12" customFormat="1" ht="30" customHeight="1">
      <c r="A740" s="66" t="s">
        <v>1912</v>
      </c>
      <c r="B740" s="95" t="s">
        <v>576</v>
      </c>
      <c r="C740" s="96" t="s">
        <v>425</v>
      </c>
      <c r="D740" s="96" t="s">
        <v>426</v>
      </c>
      <c r="E740" s="92" t="s">
        <v>490</v>
      </c>
      <c r="F740" s="97" t="s">
        <v>491</v>
      </c>
      <c r="G740" s="98" t="s">
        <v>577</v>
      </c>
      <c r="H740" s="98" t="s">
        <v>1913</v>
      </c>
      <c r="I740" s="99"/>
      <c r="J740" s="99" t="s">
        <v>1914</v>
      </c>
      <c r="K740" s="100" t="str">
        <f t="shared" si="27"/>
        <v>М</v>
      </c>
      <c r="L740" s="100" t="str">
        <f t="shared" si="26"/>
        <v>Д</v>
      </c>
    </row>
    <row r="741" spans="1:12" customFormat="1" ht="30" customHeight="1">
      <c r="A741" s="66" t="s">
        <v>1915</v>
      </c>
      <c r="B741" s="95" t="s">
        <v>1916</v>
      </c>
      <c r="C741" s="96" t="s">
        <v>425</v>
      </c>
      <c r="D741" s="96" t="s">
        <v>426</v>
      </c>
      <c r="E741" s="92" t="s">
        <v>490</v>
      </c>
      <c r="F741" s="97" t="s">
        <v>491</v>
      </c>
      <c r="G741" s="98" t="s">
        <v>1917</v>
      </c>
      <c r="H741" s="98" t="s">
        <v>1918</v>
      </c>
      <c r="I741" s="99"/>
      <c r="J741" s="99" t="s">
        <v>1919</v>
      </c>
      <c r="K741" s="100" t="str">
        <f t="shared" si="27"/>
        <v>М</v>
      </c>
      <c r="L741" s="100" t="str">
        <f t="shared" si="26"/>
        <v>Д</v>
      </c>
    </row>
    <row r="742" spans="1:12" customFormat="1" ht="30" customHeight="1">
      <c r="A742" s="66" t="s">
        <v>1920</v>
      </c>
      <c r="B742" s="95" t="s">
        <v>1672</v>
      </c>
      <c r="C742" s="96" t="s">
        <v>425</v>
      </c>
      <c r="D742" s="96" t="s">
        <v>437</v>
      </c>
      <c r="E742" s="92" t="s">
        <v>582</v>
      </c>
      <c r="F742" s="97" t="s">
        <v>583</v>
      </c>
      <c r="G742" s="98" t="s">
        <v>1673</v>
      </c>
      <c r="H742" s="98" t="s">
        <v>1921</v>
      </c>
      <c r="I742" s="99" t="s">
        <v>1922</v>
      </c>
      <c r="J742" s="99" t="s">
        <v>1923</v>
      </c>
      <c r="K742" s="100" t="str">
        <f t="shared" si="27"/>
        <v>А</v>
      </c>
      <c r="L742" s="100" t="str">
        <f t="shared" si="26"/>
        <v>Д</v>
      </c>
    </row>
    <row r="743" spans="1:12" customFormat="1" ht="30" customHeight="1">
      <c r="A743" s="66" t="s">
        <v>1924</v>
      </c>
      <c r="B743" s="95" t="s">
        <v>1753</v>
      </c>
      <c r="C743" s="96" t="s">
        <v>425</v>
      </c>
      <c r="D743" s="96" t="s">
        <v>437</v>
      </c>
      <c r="E743" s="92" t="s">
        <v>582</v>
      </c>
      <c r="F743" s="97" t="s">
        <v>583</v>
      </c>
      <c r="G743" s="98" t="s">
        <v>1512</v>
      </c>
      <c r="H743" s="98" t="s">
        <v>1921</v>
      </c>
      <c r="I743" s="99" t="s">
        <v>1922</v>
      </c>
      <c r="J743" s="99" t="s">
        <v>1923</v>
      </c>
      <c r="K743" s="100" t="str">
        <f t="shared" si="27"/>
        <v>А</v>
      </c>
      <c r="L743" s="100" t="str">
        <f t="shared" si="26"/>
        <v>Д</v>
      </c>
    </row>
    <row r="744" spans="1:12" customFormat="1" ht="30" customHeight="1">
      <c r="A744" s="66" t="s">
        <v>1925</v>
      </c>
      <c r="B744" s="95" t="s">
        <v>1926</v>
      </c>
      <c r="C744" s="96" t="s">
        <v>425</v>
      </c>
      <c r="D744" s="96" t="s">
        <v>437</v>
      </c>
      <c r="E744" s="92" t="s">
        <v>490</v>
      </c>
      <c r="F744" s="97" t="s">
        <v>491</v>
      </c>
      <c r="G744" s="98" t="s">
        <v>1927</v>
      </c>
      <c r="H744" s="98" t="s">
        <v>1928</v>
      </c>
      <c r="I744" s="99"/>
      <c r="J744" s="99" t="s">
        <v>1929</v>
      </c>
      <c r="K744" s="100" t="str">
        <f t="shared" si="27"/>
        <v>М</v>
      </c>
      <c r="L744" s="100" t="str">
        <f t="shared" si="26"/>
        <v>Д</v>
      </c>
    </row>
    <row r="745" spans="1:12" customFormat="1" ht="30" customHeight="1">
      <c r="A745" s="66" t="s">
        <v>1930</v>
      </c>
      <c r="B745" s="95" t="s">
        <v>1926</v>
      </c>
      <c r="C745" s="96" t="s">
        <v>425</v>
      </c>
      <c r="D745" s="96" t="s">
        <v>437</v>
      </c>
      <c r="E745" s="95" t="s">
        <v>490</v>
      </c>
      <c r="F745" s="97" t="s">
        <v>491</v>
      </c>
      <c r="G745" s="98" t="s">
        <v>1927</v>
      </c>
      <c r="H745" s="98" t="s">
        <v>1928</v>
      </c>
      <c r="I745" s="99" t="s">
        <v>958</v>
      </c>
      <c r="J745" s="99" t="s">
        <v>1929</v>
      </c>
      <c r="K745" s="100" t="str">
        <f t="shared" si="27"/>
        <v>М</v>
      </c>
      <c r="L745" s="100" t="str">
        <f t="shared" si="26"/>
        <v>Д</v>
      </c>
    </row>
    <row r="746" spans="1:12" customFormat="1" ht="30" customHeight="1">
      <c r="A746" s="66" t="s">
        <v>1931</v>
      </c>
      <c r="B746" s="95" t="s">
        <v>1926</v>
      </c>
      <c r="C746" s="96" t="s">
        <v>425</v>
      </c>
      <c r="D746" s="96" t="s">
        <v>426</v>
      </c>
      <c r="E746" s="95" t="s">
        <v>490</v>
      </c>
      <c r="F746" s="97" t="s">
        <v>491</v>
      </c>
      <c r="G746" s="98" t="s">
        <v>1927</v>
      </c>
      <c r="H746" s="98" t="s">
        <v>1928</v>
      </c>
      <c r="I746" s="99"/>
      <c r="J746" s="99" t="s">
        <v>1929</v>
      </c>
      <c r="K746" s="100" t="str">
        <f t="shared" si="27"/>
        <v>М</v>
      </c>
      <c r="L746" s="100" t="str">
        <f t="shared" si="26"/>
        <v>Д</v>
      </c>
    </row>
    <row r="747" spans="1:12" customFormat="1" ht="30" customHeight="1">
      <c r="A747" s="66" t="s">
        <v>1932</v>
      </c>
      <c r="B747" s="95" t="s">
        <v>576</v>
      </c>
      <c r="C747" s="96" t="s">
        <v>425</v>
      </c>
      <c r="D747" s="96" t="s">
        <v>426</v>
      </c>
      <c r="E747" s="95" t="s">
        <v>490</v>
      </c>
      <c r="F747" s="97" t="s">
        <v>491</v>
      </c>
      <c r="G747" s="98" t="s">
        <v>577</v>
      </c>
      <c r="H747" s="98" t="s">
        <v>1933</v>
      </c>
      <c r="I747" s="99"/>
      <c r="J747" s="99" t="s">
        <v>1934</v>
      </c>
      <c r="K747" s="100" t="str">
        <f t="shared" si="27"/>
        <v>М</v>
      </c>
      <c r="L747" s="100" t="str">
        <f t="shared" si="26"/>
        <v>Д</v>
      </c>
    </row>
    <row r="748" spans="1:12" customFormat="1" ht="30" customHeight="1">
      <c r="A748" s="66" t="s">
        <v>1935</v>
      </c>
      <c r="B748" s="95" t="s">
        <v>576</v>
      </c>
      <c r="C748" s="96" t="s">
        <v>425</v>
      </c>
      <c r="D748" s="96" t="s">
        <v>426</v>
      </c>
      <c r="E748" s="95" t="s">
        <v>490</v>
      </c>
      <c r="F748" s="97" t="s">
        <v>491</v>
      </c>
      <c r="G748" s="98" t="s">
        <v>577</v>
      </c>
      <c r="H748" s="98" t="s">
        <v>1936</v>
      </c>
      <c r="I748" s="99"/>
      <c r="J748" s="99" t="s">
        <v>1934</v>
      </c>
      <c r="K748" s="100" t="str">
        <f t="shared" si="27"/>
        <v>М</v>
      </c>
      <c r="L748" s="100" t="str">
        <f t="shared" si="26"/>
        <v>Д</v>
      </c>
    </row>
    <row r="749" spans="1:12" customFormat="1" ht="30" customHeight="1">
      <c r="A749" s="66" t="s">
        <v>1937</v>
      </c>
      <c r="B749" s="95" t="s">
        <v>576</v>
      </c>
      <c r="C749" s="96" t="s">
        <v>425</v>
      </c>
      <c r="D749" s="96" t="s">
        <v>426</v>
      </c>
      <c r="E749" s="92" t="s">
        <v>490</v>
      </c>
      <c r="F749" s="97" t="s">
        <v>491</v>
      </c>
      <c r="G749" s="98" t="s">
        <v>577</v>
      </c>
      <c r="H749" s="98" t="s">
        <v>1938</v>
      </c>
      <c r="I749" s="99"/>
      <c r="J749" s="99" t="s">
        <v>1934</v>
      </c>
      <c r="K749" s="100" t="str">
        <f t="shared" si="27"/>
        <v>М</v>
      </c>
      <c r="L749" s="100" t="str">
        <f t="shared" si="26"/>
        <v>Д</v>
      </c>
    </row>
    <row r="750" spans="1:12" customFormat="1" ht="30" customHeight="1">
      <c r="A750" s="66" t="s">
        <v>1939</v>
      </c>
      <c r="B750" s="95" t="s">
        <v>576</v>
      </c>
      <c r="C750" s="96" t="s">
        <v>425</v>
      </c>
      <c r="D750" s="96" t="s">
        <v>426</v>
      </c>
      <c r="E750" s="92" t="s">
        <v>490</v>
      </c>
      <c r="F750" s="97" t="s">
        <v>491</v>
      </c>
      <c r="G750" s="98" t="s">
        <v>577</v>
      </c>
      <c r="H750" s="98" t="s">
        <v>1940</v>
      </c>
      <c r="I750" s="99"/>
      <c r="J750" s="99" t="s">
        <v>1934</v>
      </c>
      <c r="K750" s="100" t="str">
        <f t="shared" si="27"/>
        <v>М</v>
      </c>
      <c r="L750" s="100" t="str">
        <f t="shared" si="26"/>
        <v>Д</v>
      </c>
    </row>
    <row r="751" spans="1:12" customFormat="1" ht="30" customHeight="1">
      <c r="A751" s="66" t="s">
        <v>1941</v>
      </c>
      <c r="B751" s="95" t="s">
        <v>576</v>
      </c>
      <c r="C751" s="96" t="s">
        <v>445</v>
      </c>
      <c r="D751" s="96" t="s">
        <v>426</v>
      </c>
      <c r="E751" s="95" t="s">
        <v>501</v>
      </c>
      <c r="F751" s="97" t="s">
        <v>491</v>
      </c>
      <c r="G751" s="98" t="s">
        <v>577</v>
      </c>
      <c r="H751" s="98" t="s">
        <v>1933</v>
      </c>
      <c r="I751" s="99"/>
      <c r="J751" s="99" t="s">
        <v>1934</v>
      </c>
      <c r="K751" s="100" t="str">
        <f t="shared" si="27"/>
        <v>М</v>
      </c>
      <c r="L751" s="100" t="str">
        <f t="shared" si="26"/>
        <v>В</v>
      </c>
    </row>
    <row r="752" spans="1:12" customFormat="1" ht="30" customHeight="1">
      <c r="A752" s="66" t="s">
        <v>1942</v>
      </c>
      <c r="B752" s="95" t="s">
        <v>576</v>
      </c>
      <c r="C752" s="96" t="s">
        <v>445</v>
      </c>
      <c r="D752" s="96" t="s">
        <v>426</v>
      </c>
      <c r="E752" s="95" t="s">
        <v>501</v>
      </c>
      <c r="F752" s="97" t="s">
        <v>491</v>
      </c>
      <c r="G752" s="98" t="s">
        <v>577</v>
      </c>
      <c r="H752" s="98" t="s">
        <v>1940</v>
      </c>
      <c r="I752" s="99"/>
      <c r="J752" s="99" t="s">
        <v>1934</v>
      </c>
      <c r="K752" s="100" t="str">
        <f t="shared" si="27"/>
        <v>М</v>
      </c>
      <c r="L752" s="100" t="str">
        <f t="shared" si="26"/>
        <v>В</v>
      </c>
    </row>
    <row r="753" spans="1:12" customFormat="1" ht="30" customHeight="1">
      <c r="A753" s="66" t="s">
        <v>1943</v>
      </c>
      <c r="B753" s="95" t="s">
        <v>576</v>
      </c>
      <c r="C753" s="96" t="s">
        <v>445</v>
      </c>
      <c r="D753" s="96" t="s">
        <v>426</v>
      </c>
      <c r="E753" s="92" t="s">
        <v>501</v>
      </c>
      <c r="F753" s="97" t="s">
        <v>491</v>
      </c>
      <c r="G753" s="98" t="s">
        <v>577</v>
      </c>
      <c r="H753" s="98" t="s">
        <v>1936</v>
      </c>
      <c r="I753" s="99"/>
      <c r="J753" s="99" t="s">
        <v>1934</v>
      </c>
      <c r="K753" s="100" t="str">
        <f t="shared" si="27"/>
        <v>М</v>
      </c>
      <c r="L753" s="100" t="str">
        <f t="shared" si="26"/>
        <v>В</v>
      </c>
    </row>
    <row r="754" spans="1:12" customFormat="1" ht="30" customHeight="1">
      <c r="A754" s="66" t="s">
        <v>1944</v>
      </c>
      <c r="B754" s="95" t="s">
        <v>576</v>
      </c>
      <c r="C754" s="96" t="s">
        <v>445</v>
      </c>
      <c r="D754" s="96" t="s">
        <v>426</v>
      </c>
      <c r="E754" s="92" t="s">
        <v>501</v>
      </c>
      <c r="F754" s="97" t="s">
        <v>491</v>
      </c>
      <c r="G754" s="98" t="s">
        <v>577</v>
      </c>
      <c r="H754" s="98" t="s">
        <v>1938</v>
      </c>
      <c r="I754" s="99"/>
      <c r="J754" s="99" t="s">
        <v>1934</v>
      </c>
      <c r="K754" s="100" t="str">
        <f t="shared" si="27"/>
        <v>М</v>
      </c>
      <c r="L754" s="100" t="str">
        <f t="shared" si="26"/>
        <v>В</v>
      </c>
    </row>
    <row r="755" spans="1:12" customFormat="1" ht="30" customHeight="1">
      <c r="A755" s="66" t="s">
        <v>1945</v>
      </c>
      <c r="B755" s="95" t="s">
        <v>576</v>
      </c>
      <c r="C755" s="96" t="s">
        <v>448</v>
      </c>
      <c r="D755" s="96" t="s">
        <v>426</v>
      </c>
      <c r="E755" s="95" t="s">
        <v>501</v>
      </c>
      <c r="F755" s="97" t="s">
        <v>491</v>
      </c>
      <c r="G755" s="98" t="s">
        <v>577</v>
      </c>
      <c r="H755" s="98" t="s">
        <v>1933</v>
      </c>
      <c r="I755" s="99"/>
      <c r="J755" s="99" t="s">
        <v>1934</v>
      </c>
      <c r="K755" s="100" t="str">
        <f t="shared" si="27"/>
        <v>М</v>
      </c>
      <c r="L755" s="100" t="str">
        <f t="shared" si="26"/>
        <v>З</v>
      </c>
    </row>
    <row r="756" spans="1:12" customFormat="1" ht="30" customHeight="1">
      <c r="A756" s="66" t="s">
        <v>1946</v>
      </c>
      <c r="B756" s="95" t="s">
        <v>576</v>
      </c>
      <c r="C756" s="96" t="s">
        <v>448</v>
      </c>
      <c r="D756" s="96" t="s">
        <v>426</v>
      </c>
      <c r="E756" s="92" t="s">
        <v>501</v>
      </c>
      <c r="F756" s="97" t="s">
        <v>491</v>
      </c>
      <c r="G756" s="98" t="s">
        <v>577</v>
      </c>
      <c r="H756" s="98" t="s">
        <v>1936</v>
      </c>
      <c r="I756" s="99"/>
      <c r="J756" s="99" t="s">
        <v>1934</v>
      </c>
      <c r="K756" s="100" t="str">
        <f t="shared" si="27"/>
        <v>М</v>
      </c>
      <c r="L756" s="100" t="str">
        <f t="shared" si="26"/>
        <v>З</v>
      </c>
    </row>
    <row r="757" spans="1:12" customFormat="1" ht="30" customHeight="1">
      <c r="A757" s="66" t="s">
        <v>1947</v>
      </c>
      <c r="B757" s="95" t="s">
        <v>576</v>
      </c>
      <c r="C757" s="96" t="s">
        <v>448</v>
      </c>
      <c r="D757" s="96" t="s">
        <v>426</v>
      </c>
      <c r="E757" s="92" t="s">
        <v>501</v>
      </c>
      <c r="F757" s="97" t="s">
        <v>491</v>
      </c>
      <c r="G757" s="98" t="s">
        <v>577</v>
      </c>
      <c r="H757" s="98" t="s">
        <v>1938</v>
      </c>
      <c r="I757" s="99"/>
      <c r="J757" s="99" t="s">
        <v>1934</v>
      </c>
      <c r="K757" s="100" t="str">
        <f t="shared" si="27"/>
        <v>М</v>
      </c>
      <c r="L757" s="100" t="str">
        <f t="shared" si="26"/>
        <v>З</v>
      </c>
    </row>
    <row r="758" spans="1:12" customFormat="1" ht="30" customHeight="1">
      <c r="A758" s="66" t="s">
        <v>1948</v>
      </c>
      <c r="B758" s="95" t="s">
        <v>576</v>
      </c>
      <c r="C758" s="96" t="s">
        <v>448</v>
      </c>
      <c r="D758" s="96" t="s">
        <v>426</v>
      </c>
      <c r="E758" s="92" t="s">
        <v>501</v>
      </c>
      <c r="F758" s="97" t="s">
        <v>491</v>
      </c>
      <c r="G758" s="98" t="s">
        <v>577</v>
      </c>
      <c r="H758" s="98" t="s">
        <v>1940</v>
      </c>
      <c r="I758" s="99"/>
      <c r="J758" s="99" t="s">
        <v>1934</v>
      </c>
      <c r="K758" s="100" t="str">
        <f t="shared" si="27"/>
        <v>М</v>
      </c>
      <c r="L758" s="100" t="str">
        <f t="shared" si="26"/>
        <v>З</v>
      </c>
    </row>
    <row r="759" spans="1:12" customFormat="1" ht="30" customHeight="1">
      <c r="A759" s="66" t="s">
        <v>1949</v>
      </c>
      <c r="B759" s="95" t="s">
        <v>1262</v>
      </c>
      <c r="C759" s="96" t="s">
        <v>425</v>
      </c>
      <c r="D759" s="96" t="s">
        <v>426</v>
      </c>
      <c r="E759" s="95" t="s">
        <v>582</v>
      </c>
      <c r="F759" s="97" t="s">
        <v>583</v>
      </c>
      <c r="G759" s="98" t="s">
        <v>1263</v>
      </c>
      <c r="H759" s="98" t="s">
        <v>1950</v>
      </c>
      <c r="I759" s="99"/>
      <c r="J759" s="99" t="s">
        <v>1934</v>
      </c>
      <c r="K759" s="100" t="str">
        <f t="shared" si="27"/>
        <v>А</v>
      </c>
      <c r="L759" s="100" t="str">
        <f t="shared" si="26"/>
        <v>Д</v>
      </c>
    </row>
    <row r="760" spans="1:12" customFormat="1" ht="30" customHeight="1">
      <c r="A760" s="66" t="s">
        <v>1951</v>
      </c>
      <c r="B760" s="95" t="s">
        <v>1262</v>
      </c>
      <c r="C760" s="96" t="s">
        <v>448</v>
      </c>
      <c r="D760" s="96" t="s">
        <v>426</v>
      </c>
      <c r="E760" s="95" t="s">
        <v>427</v>
      </c>
      <c r="F760" s="97" t="s">
        <v>583</v>
      </c>
      <c r="G760" s="98" t="s">
        <v>1263</v>
      </c>
      <c r="H760" s="98" t="s">
        <v>1950</v>
      </c>
      <c r="I760" s="99"/>
      <c r="J760" s="99" t="s">
        <v>1934</v>
      </c>
      <c r="K760" s="100" t="str">
        <f t="shared" si="27"/>
        <v>А</v>
      </c>
      <c r="L760" s="100" t="str">
        <f t="shared" si="26"/>
        <v>З</v>
      </c>
    </row>
    <row r="761" spans="1:12" customFormat="1" ht="30" customHeight="1">
      <c r="A761" s="66" t="s">
        <v>1952</v>
      </c>
      <c r="B761" s="95" t="s">
        <v>1368</v>
      </c>
      <c r="C761" s="96" t="s">
        <v>425</v>
      </c>
      <c r="D761" s="96" t="s">
        <v>426</v>
      </c>
      <c r="E761" s="95" t="s">
        <v>582</v>
      </c>
      <c r="F761" s="97" t="s">
        <v>583</v>
      </c>
      <c r="G761" s="98" t="s">
        <v>1369</v>
      </c>
      <c r="H761" s="98" t="s">
        <v>1950</v>
      </c>
      <c r="I761" s="99"/>
      <c r="J761" s="99" t="s">
        <v>1934</v>
      </c>
      <c r="K761" s="100" t="str">
        <f t="shared" si="27"/>
        <v>А</v>
      </c>
      <c r="L761" s="100" t="str">
        <f t="shared" si="26"/>
        <v>Д</v>
      </c>
    </row>
    <row r="762" spans="1:12" customFormat="1" ht="30" customHeight="1">
      <c r="A762" s="66" t="s">
        <v>1953</v>
      </c>
      <c r="B762" s="95" t="s">
        <v>1954</v>
      </c>
      <c r="C762" s="96" t="s">
        <v>425</v>
      </c>
      <c r="D762" s="96" t="s">
        <v>426</v>
      </c>
      <c r="E762" s="95" t="s">
        <v>427</v>
      </c>
      <c r="F762" s="97" t="s">
        <v>428</v>
      </c>
      <c r="G762" s="98" t="s">
        <v>1917</v>
      </c>
      <c r="H762" s="98" t="s">
        <v>1917</v>
      </c>
      <c r="I762" s="99"/>
      <c r="J762" s="99" t="s">
        <v>1955</v>
      </c>
      <c r="K762" s="100" t="str">
        <f t="shared" si="27"/>
        <v>Б</v>
      </c>
      <c r="L762" s="100" t="str">
        <f t="shared" si="26"/>
        <v>Д</v>
      </c>
    </row>
    <row r="763" spans="1:12" customFormat="1" ht="30" customHeight="1">
      <c r="A763" s="66" t="s">
        <v>1956</v>
      </c>
      <c r="B763" s="95" t="s">
        <v>1954</v>
      </c>
      <c r="C763" s="96" t="s">
        <v>445</v>
      </c>
      <c r="D763" s="96" t="s">
        <v>426</v>
      </c>
      <c r="E763" s="92" t="s">
        <v>433</v>
      </c>
      <c r="F763" s="97" t="s">
        <v>428</v>
      </c>
      <c r="G763" s="98" t="s">
        <v>1917</v>
      </c>
      <c r="H763" s="98" t="s">
        <v>1917</v>
      </c>
      <c r="I763" s="99"/>
      <c r="J763" s="99" t="s">
        <v>1955</v>
      </c>
      <c r="K763" s="100" t="str">
        <f t="shared" si="27"/>
        <v>Б</v>
      </c>
      <c r="L763" s="100" t="str">
        <f t="shared" si="26"/>
        <v>В</v>
      </c>
    </row>
    <row r="764" spans="1:12" customFormat="1" ht="30" customHeight="1">
      <c r="A764" s="66" t="s">
        <v>1957</v>
      </c>
      <c r="B764" s="95" t="s">
        <v>1954</v>
      </c>
      <c r="C764" s="96" t="s">
        <v>448</v>
      </c>
      <c r="D764" s="96" t="s">
        <v>426</v>
      </c>
      <c r="E764" s="92" t="s">
        <v>433</v>
      </c>
      <c r="F764" s="97" t="s">
        <v>428</v>
      </c>
      <c r="G764" s="98" t="s">
        <v>1917</v>
      </c>
      <c r="H764" s="98" t="s">
        <v>1917</v>
      </c>
      <c r="I764" s="99"/>
      <c r="J764" s="99" t="s">
        <v>1955</v>
      </c>
      <c r="K764" s="100" t="str">
        <f t="shared" si="27"/>
        <v>Б</v>
      </c>
      <c r="L764" s="100" t="str">
        <f t="shared" si="26"/>
        <v>З</v>
      </c>
    </row>
    <row r="765" spans="1:12" customFormat="1" ht="30" customHeight="1">
      <c r="A765" s="66" t="s">
        <v>1958</v>
      </c>
      <c r="B765" s="95" t="s">
        <v>1959</v>
      </c>
      <c r="C765" s="96" t="s">
        <v>425</v>
      </c>
      <c r="D765" s="96" t="s">
        <v>426</v>
      </c>
      <c r="E765" s="95" t="s">
        <v>427</v>
      </c>
      <c r="F765" s="97" t="s">
        <v>428</v>
      </c>
      <c r="G765" s="98" t="s">
        <v>1960</v>
      </c>
      <c r="H765" s="98" t="s">
        <v>1960</v>
      </c>
      <c r="I765" s="99"/>
      <c r="J765" s="99" t="s">
        <v>1955</v>
      </c>
      <c r="K765" s="100" t="str">
        <f t="shared" si="27"/>
        <v>Б</v>
      </c>
      <c r="L765" s="100" t="str">
        <f t="shared" si="26"/>
        <v>Д</v>
      </c>
    </row>
    <row r="766" spans="1:12" customFormat="1" ht="30" customHeight="1">
      <c r="A766" s="66" t="s">
        <v>1961</v>
      </c>
      <c r="B766" s="95" t="s">
        <v>1959</v>
      </c>
      <c r="C766" s="96" t="s">
        <v>445</v>
      </c>
      <c r="D766" s="96" t="s">
        <v>426</v>
      </c>
      <c r="E766" s="92" t="s">
        <v>433</v>
      </c>
      <c r="F766" s="97" t="s">
        <v>428</v>
      </c>
      <c r="G766" s="98" t="s">
        <v>1960</v>
      </c>
      <c r="H766" s="98" t="s">
        <v>1960</v>
      </c>
      <c r="I766" s="99"/>
      <c r="J766" s="99" t="s">
        <v>1955</v>
      </c>
      <c r="K766" s="100" t="str">
        <f t="shared" si="27"/>
        <v>Б</v>
      </c>
      <c r="L766" s="100" t="str">
        <f t="shared" si="26"/>
        <v>В</v>
      </c>
    </row>
    <row r="767" spans="1:12" customFormat="1" ht="30" customHeight="1">
      <c r="A767" s="66" t="s">
        <v>1962</v>
      </c>
      <c r="B767" s="95" t="s">
        <v>1959</v>
      </c>
      <c r="C767" s="96" t="s">
        <v>448</v>
      </c>
      <c r="D767" s="96" t="s">
        <v>426</v>
      </c>
      <c r="E767" s="95" t="s">
        <v>433</v>
      </c>
      <c r="F767" s="97" t="s">
        <v>428</v>
      </c>
      <c r="G767" s="98" t="s">
        <v>1960</v>
      </c>
      <c r="H767" s="98" t="s">
        <v>1960</v>
      </c>
      <c r="I767" s="99"/>
      <c r="J767" s="99" t="s">
        <v>1955</v>
      </c>
      <c r="K767" s="100" t="str">
        <f t="shared" si="27"/>
        <v>Б</v>
      </c>
      <c r="L767" s="100" t="str">
        <f t="shared" si="26"/>
        <v>З</v>
      </c>
    </row>
    <row r="768" spans="1:12" customFormat="1" ht="30" customHeight="1">
      <c r="A768" s="66" t="s">
        <v>1963</v>
      </c>
      <c r="B768" s="95" t="s">
        <v>1964</v>
      </c>
      <c r="C768" s="96" t="s">
        <v>425</v>
      </c>
      <c r="D768" s="96" t="s">
        <v>426</v>
      </c>
      <c r="E768" s="95" t="s">
        <v>427</v>
      </c>
      <c r="F768" s="97" t="s">
        <v>428</v>
      </c>
      <c r="G768" s="98" t="s">
        <v>1965</v>
      </c>
      <c r="H768" s="98" t="s">
        <v>1966</v>
      </c>
      <c r="I768" s="99"/>
      <c r="J768" s="99" t="s">
        <v>1955</v>
      </c>
      <c r="K768" s="100" t="str">
        <f t="shared" si="27"/>
        <v>Б</v>
      </c>
      <c r="L768" s="100" t="str">
        <f t="shared" si="26"/>
        <v>Д</v>
      </c>
    </row>
    <row r="769" spans="1:12" customFormat="1" ht="30" customHeight="1">
      <c r="A769" s="66" t="s">
        <v>1967</v>
      </c>
      <c r="B769" s="95" t="s">
        <v>1208</v>
      </c>
      <c r="C769" s="96" t="s">
        <v>425</v>
      </c>
      <c r="D769" s="96" t="s">
        <v>426</v>
      </c>
      <c r="E769" s="92" t="s">
        <v>427</v>
      </c>
      <c r="F769" s="97" t="s">
        <v>428</v>
      </c>
      <c r="G769" s="98" t="s">
        <v>1209</v>
      </c>
      <c r="H769" s="98" t="s">
        <v>1968</v>
      </c>
      <c r="I769" s="99"/>
      <c r="J769" s="99" t="s">
        <v>1955</v>
      </c>
      <c r="K769" s="100" t="str">
        <f t="shared" si="27"/>
        <v>Б</v>
      </c>
      <c r="L769" s="100" t="str">
        <f t="shared" si="26"/>
        <v>Д</v>
      </c>
    </row>
    <row r="770" spans="1:12" customFormat="1" ht="30" customHeight="1">
      <c r="A770" s="66" t="s">
        <v>1969</v>
      </c>
      <c r="B770" s="95" t="s">
        <v>1208</v>
      </c>
      <c r="C770" s="96" t="s">
        <v>425</v>
      </c>
      <c r="D770" s="96" t="s">
        <v>426</v>
      </c>
      <c r="E770" s="92" t="s">
        <v>427</v>
      </c>
      <c r="F770" s="97" t="s">
        <v>428</v>
      </c>
      <c r="G770" s="98" t="s">
        <v>1209</v>
      </c>
      <c r="H770" s="98" t="s">
        <v>1970</v>
      </c>
      <c r="I770" s="99"/>
      <c r="J770" s="99" t="s">
        <v>1955</v>
      </c>
      <c r="K770" s="100" t="str">
        <f t="shared" si="27"/>
        <v>Б</v>
      </c>
      <c r="L770" s="100" t="str">
        <f t="shared" si="26"/>
        <v>Д</v>
      </c>
    </row>
    <row r="771" spans="1:12" customFormat="1" ht="30" customHeight="1">
      <c r="A771" s="66" t="s">
        <v>1971</v>
      </c>
      <c r="B771" s="95" t="s">
        <v>1208</v>
      </c>
      <c r="C771" s="96" t="s">
        <v>425</v>
      </c>
      <c r="D771" s="96" t="s">
        <v>426</v>
      </c>
      <c r="E771" s="95" t="s">
        <v>427</v>
      </c>
      <c r="F771" s="97" t="s">
        <v>428</v>
      </c>
      <c r="G771" s="98" t="s">
        <v>1209</v>
      </c>
      <c r="H771" s="98" t="s">
        <v>1972</v>
      </c>
      <c r="I771" s="99"/>
      <c r="J771" s="99" t="s">
        <v>1955</v>
      </c>
      <c r="K771" s="100" t="str">
        <f t="shared" si="27"/>
        <v>Б</v>
      </c>
      <c r="L771" s="100" t="str">
        <f t="shared" ref="L771:L834" si="28">IF(C771="очная","Д",IF(C771="Очно-заочная","В",IF(C771="Заочная","З","-")))</f>
        <v>Д</v>
      </c>
    </row>
    <row r="772" spans="1:12" customFormat="1" ht="30" customHeight="1">
      <c r="A772" s="66" t="s">
        <v>1973</v>
      </c>
      <c r="B772" s="95" t="s">
        <v>1974</v>
      </c>
      <c r="C772" s="96" t="s">
        <v>425</v>
      </c>
      <c r="D772" s="96" t="s">
        <v>426</v>
      </c>
      <c r="E772" s="92" t="s">
        <v>427</v>
      </c>
      <c r="F772" s="97" t="s">
        <v>428</v>
      </c>
      <c r="G772" s="98" t="s">
        <v>1975</v>
      </c>
      <c r="H772" s="98" t="s">
        <v>1975</v>
      </c>
      <c r="I772" s="99"/>
      <c r="J772" s="99" t="s">
        <v>1955</v>
      </c>
      <c r="K772" s="100" t="str">
        <f t="shared" si="27"/>
        <v>Б</v>
      </c>
      <c r="L772" s="100" t="str">
        <f t="shared" si="28"/>
        <v>Д</v>
      </c>
    </row>
    <row r="773" spans="1:12" customFormat="1" ht="30" customHeight="1">
      <c r="A773" s="66" t="s">
        <v>1976</v>
      </c>
      <c r="B773" s="95" t="s">
        <v>1974</v>
      </c>
      <c r="C773" s="96" t="s">
        <v>445</v>
      </c>
      <c r="D773" s="96" t="s">
        <v>426</v>
      </c>
      <c r="E773" s="92" t="s">
        <v>433</v>
      </c>
      <c r="F773" s="97" t="s">
        <v>428</v>
      </c>
      <c r="G773" s="98" t="s">
        <v>1975</v>
      </c>
      <c r="H773" s="98" t="s">
        <v>1975</v>
      </c>
      <c r="I773" s="99"/>
      <c r="J773" s="99" t="s">
        <v>1955</v>
      </c>
      <c r="K773" s="100" t="str">
        <f t="shared" si="27"/>
        <v>Б</v>
      </c>
      <c r="L773" s="100" t="str">
        <f t="shared" si="28"/>
        <v>В</v>
      </c>
    </row>
    <row r="774" spans="1:12" customFormat="1" ht="30" customHeight="1">
      <c r="A774" s="66" t="s">
        <v>1977</v>
      </c>
      <c r="B774" s="95" t="s">
        <v>1974</v>
      </c>
      <c r="C774" s="96" t="s">
        <v>448</v>
      </c>
      <c r="D774" s="96" t="s">
        <v>426</v>
      </c>
      <c r="E774" s="95" t="s">
        <v>427</v>
      </c>
      <c r="F774" s="97" t="s">
        <v>428</v>
      </c>
      <c r="G774" s="98" t="s">
        <v>1975</v>
      </c>
      <c r="H774" s="98" t="s">
        <v>1975</v>
      </c>
      <c r="I774" s="99"/>
      <c r="J774" s="99" t="s">
        <v>1955</v>
      </c>
      <c r="K774" s="100" t="str">
        <f t="shared" si="27"/>
        <v>Б</v>
      </c>
      <c r="L774" s="100" t="str">
        <f t="shared" si="28"/>
        <v>З</v>
      </c>
    </row>
    <row r="775" spans="1:12" customFormat="1" ht="30" customHeight="1">
      <c r="A775" s="66" t="s">
        <v>1978</v>
      </c>
      <c r="B775" s="95" t="s">
        <v>1979</v>
      </c>
      <c r="C775" s="96" t="s">
        <v>425</v>
      </c>
      <c r="D775" s="96" t="s">
        <v>426</v>
      </c>
      <c r="E775" s="95" t="s">
        <v>427</v>
      </c>
      <c r="F775" s="97" t="s">
        <v>428</v>
      </c>
      <c r="G775" s="98" t="s">
        <v>1980</v>
      </c>
      <c r="H775" s="98" t="s">
        <v>1980</v>
      </c>
      <c r="I775" s="99"/>
      <c r="J775" s="99" t="s">
        <v>1955</v>
      </c>
      <c r="K775" s="100" t="str">
        <f t="shared" si="27"/>
        <v>Б</v>
      </c>
      <c r="L775" s="100" t="str">
        <f t="shared" si="28"/>
        <v>Д</v>
      </c>
    </row>
    <row r="776" spans="1:12" customFormat="1" ht="30" customHeight="1">
      <c r="A776" s="66" t="s">
        <v>1981</v>
      </c>
      <c r="B776" s="95" t="s">
        <v>1979</v>
      </c>
      <c r="C776" s="96" t="s">
        <v>445</v>
      </c>
      <c r="D776" s="96" t="s">
        <v>426</v>
      </c>
      <c r="E776" s="92" t="s">
        <v>433</v>
      </c>
      <c r="F776" s="97" t="s">
        <v>428</v>
      </c>
      <c r="G776" s="98" t="s">
        <v>1980</v>
      </c>
      <c r="H776" s="98" t="s">
        <v>1980</v>
      </c>
      <c r="I776" s="99"/>
      <c r="J776" s="99" t="s">
        <v>1955</v>
      </c>
      <c r="K776" s="100" t="str">
        <f t="shared" si="27"/>
        <v>Б</v>
      </c>
      <c r="L776" s="100" t="str">
        <f t="shared" si="28"/>
        <v>В</v>
      </c>
    </row>
    <row r="777" spans="1:12" customFormat="1" ht="30" customHeight="1">
      <c r="A777" s="66" t="s">
        <v>1982</v>
      </c>
      <c r="B777" s="95" t="s">
        <v>1983</v>
      </c>
      <c r="C777" s="96" t="s">
        <v>425</v>
      </c>
      <c r="D777" s="96" t="s">
        <v>426</v>
      </c>
      <c r="E777" s="95" t="s">
        <v>427</v>
      </c>
      <c r="F777" s="97" t="s">
        <v>428</v>
      </c>
      <c r="G777" s="98" t="s">
        <v>1984</v>
      </c>
      <c r="H777" s="98" t="s">
        <v>1984</v>
      </c>
      <c r="I777" s="99"/>
      <c r="J777" s="99" t="s">
        <v>1955</v>
      </c>
      <c r="K777" s="100" t="str">
        <f t="shared" si="27"/>
        <v>Б</v>
      </c>
      <c r="L777" s="100" t="str">
        <f t="shared" si="28"/>
        <v>Д</v>
      </c>
    </row>
    <row r="778" spans="1:12" customFormat="1" ht="30" customHeight="1">
      <c r="A778" s="66" t="s">
        <v>1985</v>
      </c>
      <c r="B778" s="95" t="s">
        <v>1986</v>
      </c>
      <c r="C778" s="96" t="s">
        <v>425</v>
      </c>
      <c r="D778" s="96" t="s">
        <v>426</v>
      </c>
      <c r="E778" s="95" t="s">
        <v>427</v>
      </c>
      <c r="F778" s="97" t="s">
        <v>428</v>
      </c>
      <c r="G778" s="98" t="s">
        <v>1987</v>
      </c>
      <c r="H778" s="98" t="s">
        <v>1987</v>
      </c>
      <c r="I778" s="99"/>
      <c r="J778" s="99" t="s">
        <v>1955</v>
      </c>
      <c r="K778" s="100" t="str">
        <f t="shared" si="27"/>
        <v>Б</v>
      </c>
      <c r="L778" s="100" t="str">
        <f t="shared" si="28"/>
        <v>Д</v>
      </c>
    </row>
    <row r="779" spans="1:12" customFormat="1" ht="30" customHeight="1">
      <c r="A779" s="66" t="s">
        <v>1988</v>
      </c>
      <c r="B779" s="95" t="s">
        <v>1989</v>
      </c>
      <c r="C779" s="96" t="s">
        <v>425</v>
      </c>
      <c r="D779" s="96" t="s">
        <v>426</v>
      </c>
      <c r="E779" s="95" t="s">
        <v>427</v>
      </c>
      <c r="F779" s="97" t="s">
        <v>428</v>
      </c>
      <c r="G779" s="98" t="s">
        <v>1990</v>
      </c>
      <c r="H779" s="98" t="s">
        <v>1990</v>
      </c>
      <c r="I779" s="99"/>
      <c r="J779" s="99" t="s">
        <v>1955</v>
      </c>
      <c r="K779" s="100" t="str">
        <f t="shared" si="27"/>
        <v>Б</v>
      </c>
      <c r="L779" s="100" t="str">
        <f t="shared" si="28"/>
        <v>Д</v>
      </c>
    </row>
    <row r="780" spans="1:12" customFormat="1" ht="30" customHeight="1">
      <c r="A780" s="66" t="s">
        <v>1991</v>
      </c>
      <c r="B780" s="95" t="s">
        <v>1916</v>
      </c>
      <c r="C780" s="96" t="s">
        <v>425</v>
      </c>
      <c r="D780" s="96" t="s">
        <v>426</v>
      </c>
      <c r="E780" s="95" t="s">
        <v>490</v>
      </c>
      <c r="F780" s="97" t="s">
        <v>491</v>
      </c>
      <c r="G780" s="98" t="s">
        <v>1917</v>
      </c>
      <c r="H780" s="98" t="s">
        <v>1917</v>
      </c>
      <c r="I780" s="99"/>
      <c r="J780" s="99" t="s">
        <v>1955</v>
      </c>
      <c r="K780" s="100" t="str">
        <f t="shared" si="27"/>
        <v>М</v>
      </c>
      <c r="L780" s="100" t="str">
        <f t="shared" si="28"/>
        <v>Д</v>
      </c>
    </row>
    <row r="781" spans="1:12" customFormat="1" ht="30" customHeight="1">
      <c r="A781" s="66" t="s">
        <v>1992</v>
      </c>
      <c r="B781" s="95" t="s">
        <v>1916</v>
      </c>
      <c r="C781" s="96" t="s">
        <v>425</v>
      </c>
      <c r="D781" s="96" t="s">
        <v>426</v>
      </c>
      <c r="E781" s="92" t="s">
        <v>490</v>
      </c>
      <c r="F781" s="97" t="s">
        <v>491</v>
      </c>
      <c r="G781" s="98" t="s">
        <v>1917</v>
      </c>
      <c r="H781" s="98" t="s">
        <v>1993</v>
      </c>
      <c r="I781" s="99"/>
      <c r="J781" s="99" t="s">
        <v>1955</v>
      </c>
      <c r="K781" s="101" t="s">
        <v>669</v>
      </c>
      <c r="L781" s="100" t="str">
        <f t="shared" si="28"/>
        <v>Д</v>
      </c>
    </row>
    <row r="782" spans="1:12" customFormat="1" ht="30" customHeight="1">
      <c r="A782" s="66" t="s">
        <v>1994</v>
      </c>
      <c r="B782" s="95" t="s">
        <v>1916</v>
      </c>
      <c r="C782" s="96" t="s">
        <v>445</v>
      </c>
      <c r="D782" s="96" t="s">
        <v>426</v>
      </c>
      <c r="E782" s="95" t="s">
        <v>501</v>
      </c>
      <c r="F782" s="97" t="s">
        <v>491</v>
      </c>
      <c r="G782" s="98" t="s">
        <v>1917</v>
      </c>
      <c r="H782" s="98" t="s">
        <v>1995</v>
      </c>
      <c r="I782" s="99"/>
      <c r="J782" s="99" t="s">
        <v>1955</v>
      </c>
      <c r="K782" s="100" t="str">
        <f t="shared" ref="K782:K813" si="29">LEFT(F782, 1)</f>
        <v>М</v>
      </c>
      <c r="L782" s="100" t="str">
        <f t="shared" si="28"/>
        <v>В</v>
      </c>
    </row>
    <row r="783" spans="1:12" customFormat="1" ht="30" customHeight="1">
      <c r="A783" s="66" t="s">
        <v>1996</v>
      </c>
      <c r="B783" s="95" t="s">
        <v>1997</v>
      </c>
      <c r="C783" s="96" t="s">
        <v>425</v>
      </c>
      <c r="D783" s="96" t="s">
        <v>426</v>
      </c>
      <c r="E783" s="95" t="s">
        <v>490</v>
      </c>
      <c r="F783" s="97" t="s">
        <v>491</v>
      </c>
      <c r="G783" s="98" t="s">
        <v>1960</v>
      </c>
      <c r="H783" s="98" t="s">
        <v>1998</v>
      </c>
      <c r="I783" s="99"/>
      <c r="J783" s="99" t="s">
        <v>1955</v>
      </c>
      <c r="K783" s="100" t="str">
        <f t="shared" si="29"/>
        <v>М</v>
      </c>
      <c r="L783" s="100" t="str">
        <f t="shared" si="28"/>
        <v>Д</v>
      </c>
    </row>
    <row r="784" spans="1:12" customFormat="1" ht="30" customHeight="1">
      <c r="A784" s="66" t="s">
        <v>1999</v>
      </c>
      <c r="B784" s="95" t="s">
        <v>1997</v>
      </c>
      <c r="C784" s="96" t="s">
        <v>425</v>
      </c>
      <c r="D784" s="96" t="s">
        <v>426</v>
      </c>
      <c r="E784" s="92" t="s">
        <v>490</v>
      </c>
      <c r="F784" s="97" t="s">
        <v>491</v>
      </c>
      <c r="G784" s="98" t="s">
        <v>1960</v>
      </c>
      <c r="H784" s="98" t="s">
        <v>2000</v>
      </c>
      <c r="I784" s="99"/>
      <c r="J784" s="99" t="s">
        <v>1955</v>
      </c>
      <c r="K784" s="100" t="str">
        <f t="shared" si="29"/>
        <v>М</v>
      </c>
      <c r="L784" s="100" t="str">
        <f t="shared" si="28"/>
        <v>Д</v>
      </c>
    </row>
    <row r="785" spans="1:12" customFormat="1" ht="30" customHeight="1">
      <c r="A785" s="66" t="s">
        <v>2001</v>
      </c>
      <c r="B785" s="95" t="s">
        <v>1997</v>
      </c>
      <c r="C785" s="96" t="s">
        <v>425</v>
      </c>
      <c r="D785" s="96" t="s">
        <v>426</v>
      </c>
      <c r="E785" s="92" t="s">
        <v>490</v>
      </c>
      <c r="F785" s="97" t="s">
        <v>491</v>
      </c>
      <c r="G785" s="98" t="s">
        <v>1960</v>
      </c>
      <c r="H785" s="98" t="s">
        <v>1998</v>
      </c>
      <c r="I785" s="99" t="s">
        <v>1432</v>
      </c>
      <c r="J785" s="99" t="s">
        <v>1955</v>
      </c>
      <c r="K785" s="100" t="str">
        <f t="shared" si="29"/>
        <v>М</v>
      </c>
      <c r="L785" s="100" t="str">
        <f t="shared" si="28"/>
        <v>Д</v>
      </c>
    </row>
    <row r="786" spans="1:12" customFormat="1" ht="30" customHeight="1">
      <c r="A786" s="66" t="s">
        <v>2002</v>
      </c>
      <c r="B786" s="95" t="s">
        <v>1997</v>
      </c>
      <c r="C786" s="96" t="s">
        <v>425</v>
      </c>
      <c r="D786" s="96" t="s">
        <v>426</v>
      </c>
      <c r="E786" s="95" t="s">
        <v>490</v>
      </c>
      <c r="F786" s="97" t="s">
        <v>491</v>
      </c>
      <c r="G786" s="98" t="s">
        <v>1960</v>
      </c>
      <c r="H786" s="98" t="s">
        <v>2003</v>
      </c>
      <c r="I786" s="99"/>
      <c r="J786" s="99" t="s">
        <v>1955</v>
      </c>
      <c r="K786" s="100" t="str">
        <f t="shared" si="29"/>
        <v>М</v>
      </c>
      <c r="L786" s="100" t="str">
        <f t="shared" si="28"/>
        <v>Д</v>
      </c>
    </row>
    <row r="787" spans="1:12" customFormat="1" ht="30" customHeight="1">
      <c r="A787" s="66" t="s">
        <v>2004</v>
      </c>
      <c r="B787" s="95" t="s">
        <v>1997</v>
      </c>
      <c r="C787" s="96" t="s">
        <v>425</v>
      </c>
      <c r="D787" s="96" t="s">
        <v>426</v>
      </c>
      <c r="E787" s="95" t="s">
        <v>490</v>
      </c>
      <c r="F787" s="97" t="s">
        <v>491</v>
      </c>
      <c r="G787" s="98" t="s">
        <v>1960</v>
      </c>
      <c r="H787" s="98" t="s">
        <v>2005</v>
      </c>
      <c r="I787" s="99"/>
      <c r="J787" s="99" t="s">
        <v>1955</v>
      </c>
      <c r="K787" s="100" t="str">
        <f t="shared" si="29"/>
        <v>М</v>
      </c>
      <c r="L787" s="100" t="str">
        <f t="shared" si="28"/>
        <v>Д</v>
      </c>
    </row>
    <row r="788" spans="1:12" customFormat="1" ht="30" customHeight="1">
      <c r="A788" s="66" t="s">
        <v>2006</v>
      </c>
      <c r="B788" s="95" t="s">
        <v>1997</v>
      </c>
      <c r="C788" s="96" t="s">
        <v>425</v>
      </c>
      <c r="D788" s="96" t="s">
        <v>426</v>
      </c>
      <c r="E788" s="92" t="s">
        <v>490</v>
      </c>
      <c r="F788" s="97" t="s">
        <v>491</v>
      </c>
      <c r="G788" s="98" t="s">
        <v>1960</v>
      </c>
      <c r="H788" s="98" t="s">
        <v>2007</v>
      </c>
      <c r="I788" s="99" t="s">
        <v>1422</v>
      </c>
      <c r="J788" s="99" t="s">
        <v>1955</v>
      </c>
      <c r="K788" s="100" t="str">
        <f t="shared" si="29"/>
        <v>М</v>
      </c>
      <c r="L788" s="100" t="str">
        <f t="shared" si="28"/>
        <v>Д</v>
      </c>
    </row>
    <row r="789" spans="1:12" customFormat="1" ht="30" customHeight="1">
      <c r="A789" s="66" t="s">
        <v>2008</v>
      </c>
      <c r="B789" s="95" t="s">
        <v>1233</v>
      </c>
      <c r="C789" s="96" t="s">
        <v>425</v>
      </c>
      <c r="D789" s="96" t="s">
        <v>426</v>
      </c>
      <c r="E789" s="95" t="s">
        <v>490</v>
      </c>
      <c r="F789" s="97" t="s">
        <v>491</v>
      </c>
      <c r="G789" s="98" t="s">
        <v>1209</v>
      </c>
      <c r="H789" s="98" t="s">
        <v>2009</v>
      </c>
      <c r="I789" s="99"/>
      <c r="J789" s="99" t="s">
        <v>1955</v>
      </c>
      <c r="K789" s="100" t="str">
        <f t="shared" si="29"/>
        <v>М</v>
      </c>
      <c r="L789" s="100" t="str">
        <f t="shared" si="28"/>
        <v>Д</v>
      </c>
    </row>
    <row r="790" spans="1:12" customFormat="1" ht="30" customHeight="1">
      <c r="A790" s="66" t="s">
        <v>2010</v>
      </c>
      <c r="B790" s="95" t="s">
        <v>1233</v>
      </c>
      <c r="C790" s="96" t="s">
        <v>425</v>
      </c>
      <c r="D790" s="96" t="s">
        <v>426</v>
      </c>
      <c r="E790" s="95" t="s">
        <v>490</v>
      </c>
      <c r="F790" s="97" t="s">
        <v>491</v>
      </c>
      <c r="G790" s="98" t="s">
        <v>1209</v>
      </c>
      <c r="H790" s="98" t="s">
        <v>2011</v>
      </c>
      <c r="I790" s="99"/>
      <c r="J790" s="99" t="s">
        <v>1955</v>
      </c>
      <c r="K790" s="100" t="str">
        <f t="shared" si="29"/>
        <v>М</v>
      </c>
      <c r="L790" s="100" t="str">
        <f t="shared" si="28"/>
        <v>Д</v>
      </c>
    </row>
    <row r="791" spans="1:12" customFormat="1" ht="30" customHeight="1">
      <c r="A791" s="66" t="s">
        <v>2012</v>
      </c>
      <c r="B791" s="95" t="s">
        <v>1233</v>
      </c>
      <c r="C791" s="96" t="s">
        <v>425</v>
      </c>
      <c r="D791" s="96" t="s">
        <v>426</v>
      </c>
      <c r="E791" s="95" t="s">
        <v>490</v>
      </c>
      <c r="F791" s="97" t="s">
        <v>491</v>
      </c>
      <c r="G791" s="98" t="s">
        <v>1209</v>
      </c>
      <c r="H791" s="98" t="s">
        <v>2013</v>
      </c>
      <c r="I791" s="99"/>
      <c r="J791" s="99" t="s">
        <v>1955</v>
      </c>
      <c r="K791" s="100" t="str">
        <f t="shared" si="29"/>
        <v>М</v>
      </c>
      <c r="L791" s="100" t="str">
        <f t="shared" si="28"/>
        <v>Д</v>
      </c>
    </row>
    <row r="792" spans="1:12" customFormat="1" ht="30" customHeight="1">
      <c r="A792" s="66" t="s">
        <v>2014</v>
      </c>
      <c r="B792" s="95" t="s">
        <v>1233</v>
      </c>
      <c r="C792" s="96" t="s">
        <v>425</v>
      </c>
      <c r="D792" s="96" t="s">
        <v>426</v>
      </c>
      <c r="E792" s="95" t="s">
        <v>490</v>
      </c>
      <c r="F792" s="97" t="s">
        <v>491</v>
      </c>
      <c r="G792" s="98" t="s">
        <v>1209</v>
      </c>
      <c r="H792" s="98" t="s">
        <v>2013</v>
      </c>
      <c r="I792" s="99" t="s">
        <v>960</v>
      </c>
      <c r="J792" s="99" t="s">
        <v>1955</v>
      </c>
      <c r="K792" s="100" t="str">
        <f t="shared" si="29"/>
        <v>М</v>
      </c>
      <c r="L792" s="100" t="str">
        <f t="shared" si="28"/>
        <v>Д</v>
      </c>
    </row>
    <row r="793" spans="1:12" customFormat="1" ht="30" customHeight="1">
      <c r="A793" s="66" t="s">
        <v>2015</v>
      </c>
      <c r="B793" s="95" t="s">
        <v>1233</v>
      </c>
      <c r="C793" s="96" t="s">
        <v>425</v>
      </c>
      <c r="D793" s="96" t="s">
        <v>426</v>
      </c>
      <c r="E793" s="95" t="s">
        <v>490</v>
      </c>
      <c r="F793" s="97" t="s">
        <v>491</v>
      </c>
      <c r="G793" s="98" t="s">
        <v>1209</v>
      </c>
      <c r="H793" s="98" t="s">
        <v>2016</v>
      </c>
      <c r="I793" s="99" t="s">
        <v>2017</v>
      </c>
      <c r="J793" s="99" t="s">
        <v>1955</v>
      </c>
      <c r="K793" s="100" t="str">
        <f t="shared" si="29"/>
        <v>М</v>
      </c>
      <c r="L793" s="100" t="str">
        <f t="shared" si="28"/>
        <v>Д</v>
      </c>
    </row>
    <row r="794" spans="1:12" customFormat="1" ht="30" customHeight="1">
      <c r="A794" s="66" t="s">
        <v>2018</v>
      </c>
      <c r="B794" s="95" t="s">
        <v>1233</v>
      </c>
      <c r="C794" s="96" t="s">
        <v>425</v>
      </c>
      <c r="D794" s="96" t="s">
        <v>426</v>
      </c>
      <c r="E794" s="95" t="s">
        <v>490</v>
      </c>
      <c r="F794" s="97" t="s">
        <v>491</v>
      </c>
      <c r="G794" s="98" t="s">
        <v>1209</v>
      </c>
      <c r="H794" s="98" t="s">
        <v>2016</v>
      </c>
      <c r="I794" s="99" t="s">
        <v>2019</v>
      </c>
      <c r="J794" s="99" t="s">
        <v>1955</v>
      </c>
      <c r="K794" s="100" t="str">
        <f t="shared" si="29"/>
        <v>М</v>
      </c>
      <c r="L794" s="100" t="str">
        <f t="shared" si="28"/>
        <v>Д</v>
      </c>
    </row>
    <row r="795" spans="1:12" customFormat="1" ht="30" customHeight="1">
      <c r="A795" s="66" t="s">
        <v>2020</v>
      </c>
      <c r="B795" s="95" t="s">
        <v>1233</v>
      </c>
      <c r="C795" s="96" t="s">
        <v>425</v>
      </c>
      <c r="D795" s="96" t="s">
        <v>426</v>
      </c>
      <c r="E795" s="92" t="s">
        <v>490</v>
      </c>
      <c r="F795" s="97" t="s">
        <v>491</v>
      </c>
      <c r="G795" s="98" t="s">
        <v>1209</v>
      </c>
      <c r="H795" s="98" t="s">
        <v>2016</v>
      </c>
      <c r="I795" s="99" t="s">
        <v>1432</v>
      </c>
      <c r="J795" s="99" t="s">
        <v>1955</v>
      </c>
      <c r="K795" s="100" t="str">
        <f t="shared" si="29"/>
        <v>М</v>
      </c>
      <c r="L795" s="100" t="str">
        <f t="shared" si="28"/>
        <v>Д</v>
      </c>
    </row>
    <row r="796" spans="1:12" customFormat="1" ht="30" customHeight="1">
      <c r="A796" s="66" t="s">
        <v>2021</v>
      </c>
      <c r="B796" s="95" t="s">
        <v>1233</v>
      </c>
      <c r="C796" s="96" t="s">
        <v>425</v>
      </c>
      <c r="D796" s="96" t="s">
        <v>426</v>
      </c>
      <c r="E796" s="95" t="s">
        <v>490</v>
      </c>
      <c r="F796" s="97" t="s">
        <v>491</v>
      </c>
      <c r="G796" s="98" t="s">
        <v>1209</v>
      </c>
      <c r="H796" s="98" t="s">
        <v>1972</v>
      </c>
      <c r="I796" s="99"/>
      <c r="J796" s="99" t="s">
        <v>1955</v>
      </c>
      <c r="K796" s="100" t="str">
        <f t="shared" si="29"/>
        <v>М</v>
      </c>
      <c r="L796" s="100" t="str">
        <f t="shared" si="28"/>
        <v>Д</v>
      </c>
    </row>
    <row r="797" spans="1:12" customFormat="1" ht="30" customHeight="1">
      <c r="A797" s="66" t="s">
        <v>2022</v>
      </c>
      <c r="B797" s="95" t="s">
        <v>1233</v>
      </c>
      <c r="C797" s="96" t="s">
        <v>425</v>
      </c>
      <c r="D797" s="96" t="s">
        <v>426</v>
      </c>
      <c r="E797" s="95" t="s">
        <v>490</v>
      </c>
      <c r="F797" s="97" t="s">
        <v>491</v>
      </c>
      <c r="G797" s="98" t="s">
        <v>1209</v>
      </c>
      <c r="H797" s="98" t="s">
        <v>2013</v>
      </c>
      <c r="I797" s="99" t="s">
        <v>2023</v>
      </c>
      <c r="J797" s="99" t="s">
        <v>1955</v>
      </c>
      <c r="K797" s="100" t="str">
        <f t="shared" si="29"/>
        <v>М</v>
      </c>
      <c r="L797" s="100" t="str">
        <f t="shared" si="28"/>
        <v>Д</v>
      </c>
    </row>
    <row r="798" spans="1:12" customFormat="1" ht="30" customHeight="1">
      <c r="A798" s="66" t="s">
        <v>2024</v>
      </c>
      <c r="B798" s="95" t="s">
        <v>1233</v>
      </c>
      <c r="C798" s="96" t="s">
        <v>425</v>
      </c>
      <c r="D798" s="96" t="s">
        <v>426</v>
      </c>
      <c r="E798" s="95" t="s">
        <v>490</v>
      </c>
      <c r="F798" s="97" t="s">
        <v>491</v>
      </c>
      <c r="G798" s="98" t="s">
        <v>1209</v>
      </c>
      <c r="H798" s="98" t="s">
        <v>2013</v>
      </c>
      <c r="I798" s="99" t="s">
        <v>1432</v>
      </c>
      <c r="J798" s="99" t="s">
        <v>1955</v>
      </c>
      <c r="K798" s="100" t="str">
        <f t="shared" si="29"/>
        <v>М</v>
      </c>
      <c r="L798" s="100" t="str">
        <f t="shared" si="28"/>
        <v>Д</v>
      </c>
    </row>
    <row r="799" spans="1:12" customFormat="1" ht="30" customHeight="1">
      <c r="A799" s="66" t="s">
        <v>2025</v>
      </c>
      <c r="B799" s="95" t="s">
        <v>1233</v>
      </c>
      <c r="C799" s="96" t="s">
        <v>425</v>
      </c>
      <c r="D799" s="96" t="s">
        <v>426</v>
      </c>
      <c r="E799" s="92" t="s">
        <v>490</v>
      </c>
      <c r="F799" s="97" t="s">
        <v>491</v>
      </c>
      <c r="G799" s="98" t="s">
        <v>1209</v>
      </c>
      <c r="H799" s="98" t="s">
        <v>2013</v>
      </c>
      <c r="I799" s="99" t="s">
        <v>2026</v>
      </c>
      <c r="J799" s="99" t="s">
        <v>1955</v>
      </c>
      <c r="K799" s="100" t="str">
        <f t="shared" si="29"/>
        <v>М</v>
      </c>
      <c r="L799" s="100" t="str">
        <f t="shared" si="28"/>
        <v>Д</v>
      </c>
    </row>
    <row r="800" spans="1:12" customFormat="1" ht="30" customHeight="1">
      <c r="A800" s="66" t="s">
        <v>2027</v>
      </c>
      <c r="B800" s="95" t="s">
        <v>1233</v>
      </c>
      <c r="C800" s="96" t="s">
        <v>425</v>
      </c>
      <c r="D800" s="96" t="s">
        <v>426</v>
      </c>
      <c r="E800" s="92" t="s">
        <v>490</v>
      </c>
      <c r="F800" s="97" t="s">
        <v>491</v>
      </c>
      <c r="G800" s="98" t="s">
        <v>1209</v>
      </c>
      <c r="H800" s="98" t="s">
        <v>2013</v>
      </c>
      <c r="I800" s="99" t="s">
        <v>1424</v>
      </c>
      <c r="J800" s="99" t="s">
        <v>1955</v>
      </c>
      <c r="K800" s="100" t="str">
        <f t="shared" si="29"/>
        <v>М</v>
      </c>
      <c r="L800" s="100" t="str">
        <f t="shared" si="28"/>
        <v>Д</v>
      </c>
    </row>
    <row r="801" spans="1:12" customFormat="1" ht="30" customHeight="1">
      <c r="A801" s="66" t="s">
        <v>2028</v>
      </c>
      <c r="B801" s="95" t="s">
        <v>2029</v>
      </c>
      <c r="C801" s="96" t="s">
        <v>425</v>
      </c>
      <c r="D801" s="96" t="s">
        <v>426</v>
      </c>
      <c r="E801" s="95" t="s">
        <v>490</v>
      </c>
      <c r="F801" s="97" t="s">
        <v>491</v>
      </c>
      <c r="G801" s="98" t="s">
        <v>1975</v>
      </c>
      <c r="H801" s="98" t="s">
        <v>2030</v>
      </c>
      <c r="I801" s="99"/>
      <c r="J801" s="99" t="s">
        <v>1955</v>
      </c>
      <c r="K801" s="100" t="str">
        <f t="shared" si="29"/>
        <v>М</v>
      </c>
      <c r="L801" s="100" t="str">
        <f t="shared" si="28"/>
        <v>Д</v>
      </c>
    </row>
    <row r="802" spans="1:12" customFormat="1" ht="30" customHeight="1">
      <c r="A802" s="66" t="s">
        <v>2031</v>
      </c>
      <c r="B802" s="95" t="s">
        <v>2029</v>
      </c>
      <c r="C802" s="96" t="s">
        <v>425</v>
      </c>
      <c r="D802" s="96" t="s">
        <v>426</v>
      </c>
      <c r="E802" s="95" t="s">
        <v>490</v>
      </c>
      <c r="F802" s="97" t="s">
        <v>491</v>
      </c>
      <c r="G802" s="98" t="s">
        <v>1975</v>
      </c>
      <c r="H802" s="98" t="s">
        <v>2032</v>
      </c>
      <c r="I802" s="99"/>
      <c r="J802" s="99" t="s">
        <v>1955</v>
      </c>
      <c r="K802" s="100" t="str">
        <f t="shared" si="29"/>
        <v>М</v>
      </c>
      <c r="L802" s="100" t="str">
        <f t="shared" si="28"/>
        <v>Д</v>
      </c>
    </row>
    <row r="803" spans="1:12" customFormat="1" ht="30" customHeight="1">
      <c r="A803" s="66" t="s">
        <v>2033</v>
      </c>
      <c r="B803" s="95" t="s">
        <v>2029</v>
      </c>
      <c r="C803" s="96" t="s">
        <v>425</v>
      </c>
      <c r="D803" s="96" t="s">
        <v>426</v>
      </c>
      <c r="E803" s="92" t="s">
        <v>490</v>
      </c>
      <c r="F803" s="97" t="s">
        <v>491</v>
      </c>
      <c r="G803" s="98" t="s">
        <v>1975</v>
      </c>
      <c r="H803" s="98" t="s">
        <v>2034</v>
      </c>
      <c r="I803" s="99" t="s">
        <v>2035</v>
      </c>
      <c r="J803" s="99" t="s">
        <v>1955</v>
      </c>
      <c r="K803" s="100" t="str">
        <f t="shared" si="29"/>
        <v>М</v>
      </c>
      <c r="L803" s="100" t="str">
        <f t="shared" si="28"/>
        <v>Д</v>
      </c>
    </row>
    <row r="804" spans="1:12" customFormat="1" ht="30" customHeight="1">
      <c r="A804" s="66" t="s">
        <v>2036</v>
      </c>
      <c r="B804" s="95" t="s">
        <v>2029</v>
      </c>
      <c r="C804" s="96" t="s">
        <v>425</v>
      </c>
      <c r="D804" s="96" t="s">
        <v>426</v>
      </c>
      <c r="E804" s="95" t="s">
        <v>490</v>
      </c>
      <c r="F804" s="97" t="s">
        <v>491</v>
      </c>
      <c r="G804" s="98" t="s">
        <v>1975</v>
      </c>
      <c r="H804" s="98" t="s">
        <v>2032</v>
      </c>
      <c r="I804" s="99" t="s">
        <v>1432</v>
      </c>
      <c r="J804" s="99" t="s">
        <v>1955</v>
      </c>
      <c r="K804" s="100" t="str">
        <f t="shared" si="29"/>
        <v>М</v>
      </c>
      <c r="L804" s="100" t="str">
        <f t="shared" si="28"/>
        <v>Д</v>
      </c>
    </row>
    <row r="805" spans="1:12" customFormat="1" ht="30" customHeight="1">
      <c r="A805" s="66" t="s">
        <v>2037</v>
      </c>
      <c r="B805" s="95" t="s">
        <v>2029</v>
      </c>
      <c r="C805" s="96" t="s">
        <v>425</v>
      </c>
      <c r="D805" s="96" t="s">
        <v>426</v>
      </c>
      <c r="E805" s="92" t="s">
        <v>490</v>
      </c>
      <c r="F805" s="97" t="s">
        <v>491</v>
      </c>
      <c r="G805" s="98" t="s">
        <v>1975</v>
      </c>
      <c r="H805" s="98" t="s">
        <v>2038</v>
      </c>
      <c r="I805" s="99" t="s">
        <v>2039</v>
      </c>
      <c r="J805" s="99" t="s">
        <v>1955</v>
      </c>
      <c r="K805" s="100" t="str">
        <f t="shared" si="29"/>
        <v>М</v>
      </c>
      <c r="L805" s="100" t="str">
        <f t="shared" si="28"/>
        <v>Д</v>
      </c>
    </row>
    <row r="806" spans="1:12" customFormat="1" ht="30" customHeight="1">
      <c r="A806" s="66" t="s">
        <v>2040</v>
      </c>
      <c r="B806" s="95" t="s">
        <v>2029</v>
      </c>
      <c r="C806" s="96" t="s">
        <v>425</v>
      </c>
      <c r="D806" s="96" t="s">
        <v>426</v>
      </c>
      <c r="E806" s="95" t="s">
        <v>490</v>
      </c>
      <c r="F806" s="97" t="s">
        <v>491</v>
      </c>
      <c r="G806" s="98" t="s">
        <v>1975</v>
      </c>
      <c r="H806" s="98" t="s">
        <v>2038</v>
      </c>
      <c r="I806" s="99" t="s">
        <v>2041</v>
      </c>
      <c r="J806" s="99" t="s">
        <v>1955</v>
      </c>
      <c r="K806" s="100" t="str">
        <f t="shared" si="29"/>
        <v>М</v>
      </c>
      <c r="L806" s="100" t="str">
        <f t="shared" si="28"/>
        <v>Д</v>
      </c>
    </row>
    <row r="807" spans="1:12" customFormat="1" ht="30" customHeight="1">
      <c r="A807" s="66" t="s">
        <v>2042</v>
      </c>
      <c r="B807" s="95" t="s">
        <v>2029</v>
      </c>
      <c r="C807" s="96" t="s">
        <v>425</v>
      </c>
      <c r="D807" s="96" t="s">
        <v>437</v>
      </c>
      <c r="E807" s="92" t="s">
        <v>490</v>
      </c>
      <c r="F807" s="97" t="s">
        <v>491</v>
      </c>
      <c r="G807" s="98" t="s">
        <v>1975</v>
      </c>
      <c r="H807" s="98" t="s">
        <v>2043</v>
      </c>
      <c r="I807" s="99"/>
      <c r="J807" s="99" t="s">
        <v>1955</v>
      </c>
      <c r="K807" s="100" t="str">
        <f t="shared" si="29"/>
        <v>М</v>
      </c>
      <c r="L807" s="100" t="str">
        <f t="shared" si="28"/>
        <v>Д</v>
      </c>
    </row>
    <row r="808" spans="1:12" customFormat="1" ht="30" customHeight="1">
      <c r="A808" s="66" t="s">
        <v>2044</v>
      </c>
      <c r="B808" s="95" t="s">
        <v>2029</v>
      </c>
      <c r="C808" s="96" t="s">
        <v>425</v>
      </c>
      <c r="D808" s="96" t="s">
        <v>426</v>
      </c>
      <c r="E808" s="92" t="s">
        <v>490</v>
      </c>
      <c r="F808" s="97" t="s">
        <v>491</v>
      </c>
      <c r="G808" s="98" t="s">
        <v>1975</v>
      </c>
      <c r="H808" s="98" t="s">
        <v>2045</v>
      </c>
      <c r="I808" s="99" t="s">
        <v>2046</v>
      </c>
      <c r="J808" s="99" t="s">
        <v>1955</v>
      </c>
      <c r="K808" s="100" t="str">
        <f t="shared" si="29"/>
        <v>М</v>
      </c>
      <c r="L808" s="100" t="str">
        <f t="shared" si="28"/>
        <v>Д</v>
      </c>
    </row>
    <row r="809" spans="1:12" customFormat="1" ht="30" customHeight="1">
      <c r="A809" s="66" t="s">
        <v>2047</v>
      </c>
      <c r="B809" s="95" t="s">
        <v>2029</v>
      </c>
      <c r="C809" s="96" t="s">
        <v>425</v>
      </c>
      <c r="D809" s="96" t="s">
        <v>426</v>
      </c>
      <c r="E809" s="95" t="s">
        <v>490</v>
      </c>
      <c r="F809" s="97" t="s">
        <v>491</v>
      </c>
      <c r="G809" s="98" t="s">
        <v>1975</v>
      </c>
      <c r="H809" s="98" t="s">
        <v>2048</v>
      </c>
      <c r="I809" s="99"/>
      <c r="J809" s="99" t="s">
        <v>1955</v>
      </c>
      <c r="K809" s="100" t="str">
        <f t="shared" si="29"/>
        <v>М</v>
      </c>
      <c r="L809" s="100" t="str">
        <f t="shared" si="28"/>
        <v>Д</v>
      </c>
    </row>
    <row r="810" spans="1:12" customFormat="1" ht="30" customHeight="1">
      <c r="A810" s="66" t="s">
        <v>2049</v>
      </c>
      <c r="B810" s="95" t="s">
        <v>2050</v>
      </c>
      <c r="C810" s="96" t="s">
        <v>425</v>
      </c>
      <c r="D810" s="96" t="s">
        <v>426</v>
      </c>
      <c r="E810" s="92" t="s">
        <v>490</v>
      </c>
      <c r="F810" s="97" t="s">
        <v>491</v>
      </c>
      <c r="G810" s="98" t="s">
        <v>1980</v>
      </c>
      <c r="H810" s="98" t="s">
        <v>2051</v>
      </c>
      <c r="I810" s="99"/>
      <c r="J810" s="99" t="s">
        <v>1955</v>
      </c>
      <c r="K810" s="100" t="str">
        <f t="shared" si="29"/>
        <v>М</v>
      </c>
      <c r="L810" s="100" t="str">
        <f t="shared" si="28"/>
        <v>Д</v>
      </c>
    </row>
    <row r="811" spans="1:12" customFormat="1" ht="30" customHeight="1">
      <c r="A811" s="66" t="s">
        <v>2052</v>
      </c>
      <c r="B811" s="95" t="s">
        <v>2050</v>
      </c>
      <c r="C811" s="96" t="s">
        <v>425</v>
      </c>
      <c r="D811" s="96" t="s">
        <v>437</v>
      </c>
      <c r="E811" s="95" t="s">
        <v>490</v>
      </c>
      <c r="F811" s="97" t="s">
        <v>491</v>
      </c>
      <c r="G811" s="98" t="s">
        <v>1980</v>
      </c>
      <c r="H811" s="98" t="s">
        <v>2053</v>
      </c>
      <c r="I811" s="99"/>
      <c r="J811" s="99" t="s">
        <v>1955</v>
      </c>
      <c r="K811" s="100" t="str">
        <f t="shared" si="29"/>
        <v>М</v>
      </c>
      <c r="L811" s="100" t="str">
        <f t="shared" si="28"/>
        <v>Д</v>
      </c>
    </row>
    <row r="812" spans="1:12" customFormat="1" ht="30" customHeight="1">
      <c r="A812" s="66" t="s">
        <v>2054</v>
      </c>
      <c r="B812" s="95" t="s">
        <v>2050</v>
      </c>
      <c r="C812" s="96" t="s">
        <v>425</v>
      </c>
      <c r="D812" s="96" t="s">
        <v>426</v>
      </c>
      <c r="E812" s="95" t="s">
        <v>490</v>
      </c>
      <c r="F812" s="97" t="s">
        <v>491</v>
      </c>
      <c r="G812" s="98" t="s">
        <v>1980</v>
      </c>
      <c r="H812" s="98" t="s">
        <v>2055</v>
      </c>
      <c r="I812" s="99" t="s">
        <v>2056</v>
      </c>
      <c r="J812" s="99" t="s">
        <v>1955</v>
      </c>
      <c r="K812" s="100" t="str">
        <f t="shared" si="29"/>
        <v>М</v>
      </c>
      <c r="L812" s="100" t="str">
        <f t="shared" si="28"/>
        <v>Д</v>
      </c>
    </row>
    <row r="813" spans="1:12" customFormat="1" ht="30" customHeight="1">
      <c r="A813" s="66" t="s">
        <v>2057</v>
      </c>
      <c r="B813" s="95" t="s">
        <v>2050</v>
      </c>
      <c r="C813" s="96" t="s">
        <v>425</v>
      </c>
      <c r="D813" s="96" t="s">
        <v>426</v>
      </c>
      <c r="E813" s="95" t="s">
        <v>490</v>
      </c>
      <c r="F813" s="97" t="s">
        <v>491</v>
      </c>
      <c r="G813" s="98" t="s">
        <v>1980</v>
      </c>
      <c r="H813" s="98" t="s">
        <v>2051</v>
      </c>
      <c r="I813" s="99" t="s">
        <v>2058</v>
      </c>
      <c r="J813" s="99" t="s">
        <v>1955</v>
      </c>
      <c r="K813" s="100" t="str">
        <f t="shared" si="29"/>
        <v>М</v>
      </c>
      <c r="L813" s="100" t="str">
        <f t="shared" si="28"/>
        <v>Д</v>
      </c>
    </row>
    <row r="814" spans="1:12" customFormat="1" ht="30" customHeight="1">
      <c r="A814" s="66" t="s">
        <v>2059</v>
      </c>
      <c r="B814" s="95" t="s">
        <v>2050</v>
      </c>
      <c r="C814" s="96" t="s">
        <v>425</v>
      </c>
      <c r="D814" s="96" t="s">
        <v>426</v>
      </c>
      <c r="E814" s="92" t="s">
        <v>490</v>
      </c>
      <c r="F814" s="97" t="s">
        <v>491</v>
      </c>
      <c r="G814" s="98" t="s">
        <v>1980</v>
      </c>
      <c r="H814" s="98" t="s">
        <v>2060</v>
      </c>
      <c r="I814" s="99" t="s">
        <v>2061</v>
      </c>
      <c r="J814" s="99" t="s">
        <v>1955</v>
      </c>
      <c r="K814" s="100" t="str">
        <f t="shared" ref="K814:K845" si="30">LEFT(F814, 1)</f>
        <v>М</v>
      </c>
      <c r="L814" s="100" t="str">
        <f t="shared" si="28"/>
        <v>Д</v>
      </c>
    </row>
    <row r="815" spans="1:12" customFormat="1" ht="30" customHeight="1">
      <c r="A815" s="66" t="s">
        <v>2062</v>
      </c>
      <c r="B815" s="95" t="s">
        <v>2050</v>
      </c>
      <c r="C815" s="96" t="s">
        <v>425</v>
      </c>
      <c r="D815" s="96" t="s">
        <v>426</v>
      </c>
      <c r="E815" s="92" t="s">
        <v>490</v>
      </c>
      <c r="F815" s="97" t="s">
        <v>491</v>
      </c>
      <c r="G815" s="98" t="s">
        <v>1980</v>
      </c>
      <c r="H815" s="98" t="s">
        <v>2063</v>
      </c>
      <c r="I815" s="99" t="s">
        <v>2064</v>
      </c>
      <c r="J815" s="99" t="s">
        <v>1955</v>
      </c>
      <c r="K815" s="100" t="str">
        <f t="shared" si="30"/>
        <v>М</v>
      </c>
      <c r="L815" s="100" t="str">
        <f t="shared" si="28"/>
        <v>Д</v>
      </c>
    </row>
    <row r="816" spans="1:12" customFormat="1" ht="30" customHeight="1">
      <c r="A816" s="66" t="s">
        <v>2065</v>
      </c>
      <c r="B816" s="95" t="s">
        <v>2050</v>
      </c>
      <c r="C816" s="96" t="s">
        <v>425</v>
      </c>
      <c r="D816" s="96" t="s">
        <v>426</v>
      </c>
      <c r="E816" s="95" t="s">
        <v>490</v>
      </c>
      <c r="F816" s="97" t="s">
        <v>491</v>
      </c>
      <c r="G816" s="98" t="s">
        <v>1980</v>
      </c>
      <c r="H816" s="98" t="s">
        <v>2063</v>
      </c>
      <c r="I816" s="99" t="s">
        <v>2066</v>
      </c>
      <c r="J816" s="99" t="s">
        <v>1955</v>
      </c>
      <c r="K816" s="100" t="str">
        <f t="shared" si="30"/>
        <v>М</v>
      </c>
      <c r="L816" s="100" t="str">
        <f t="shared" si="28"/>
        <v>Д</v>
      </c>
    </row>
    <row r="817" spans="1:12" customFormat="1" ht="30" customHeight="1">
      <c r="A817" s="66" t="s">
        <v>2067</v>
      </c>
      <c r="B817" s="95" t="s">
        <v>2050</v>
      </c>
      <c r="C817" s="96" t="s">
        <v>425</v>
      </c>
      <c r="D817" s="96" t="s">
        <v>437</v>
      </c>
      <c r="E817" s="95" t="s">
        <v>490</v>
      </c>
      <c r="F817" s="97" t="s">
        <v>491</v>
      </c>
      <c r="G817" s="98" t="s">
        <v>1980</v>
      </c>
      <c r="H817" s="98" t="s">
        <v>2053</v>
      </c>
      <c r="I817" s="99" t="s">
        <v>2058</v>
      </c>
      <c r="J817" s="99" t="s">
        <v>1955</v>
      </c>
      <c r="K817" s="100" t="str">
        <f t="shared" si="30"/>
        <v>М</v>
      </c>
      <c r="L817" s="100" t="str">
        <f t="shared" si="28"/>
        <v>Д</v>
      </c>
    </row>
    <row r="818" spans="1:12" customFormat="1" ht="30" customHeight="1">
      <c r="A818" s="66" t="s">
        <v>2068</v>
      </c>
      <c r="B818" s="95" t="s">
        <v>2050</v>
      </c>
      <c r="C818" s="96" t="s">
        <v>425</v>
      </c>
      <c r="D818" s="96" t="s">
        <v>426</v>
      </c>
      <c r="E818" s="95" t="s">
        <v>490</v>
      </c>
      <c r="F818" s="97" t="s">
        <v>491</v>
      </c>
      <c r="G818" s="98" t="s">
        <v>1980</v>
      </c>
      <c r="H818" s="98" t="s">
        <v>2063</v>
      </c>
      <c r="I818" s="99" t="s">
        <v>2069</v>
      </c>
      <c r="J818" s="99" t="s">
        <v>1955</v>
      </c>
      <c r="K818" s="100" t="str">
        <f t="shared" si="30"/>
        <v>М</v>
      </c>
      <c r="L818" s="100" t="str">
        <f t="shared" si="28"/>
        <v>Д</v>
      </c>
    </row>
    <row r="819" spans="1:12" customFormat="1" ht="30" customHeight="1">
      <c r="A819" s="66" t="s">
        <v>2070</v>
      </c>
      <c r="B819" s="95" t="s">
        <v>2050</v>
      </c>
      <c r="C819" s="96" t="s">
        <v>425</v>
      </c>
      <c r="D819" s="96" t="s">
        <v>426</v>
      </c>
      <c r="E819" s="95" t="s">
        <v>490</v>
      </c>
      <c r="F819" s="97" t="s">
        <v>491</v>
      </c>
      <c r="G819" s="98" t="s">
        <v>1980</v>
      </c>
      <c r="H819" s="98" t="s">
        <v>2063</v>
      </c>
      <c r="I819" s="99" t="s">
        <v>1201</v>
      </c>
      <c r="J819" s="99" t="s">
        <v>1955</v>
      </c>
      <c r="K819" s="100" t="str">
        <f t="shared" si="30"/>
        <v>М</v>
      </c>
      <c r="L819" s="100" t="str">
        <f t="shared" si="28"/>
        <v>Д</v>
      </c>
    </row>
    <row r="820" spans="1:12" customFormat="1" ht="30" customHeight="1">
      <c r="A820" s="66" t="s">
        <v>2071</v>
      </c>
      <c r="B820" s="95" t="s">
        <v>2050</v>
      </c>
      <c r="C820" s="96" t="s">
        <v>425</v>
      </c>
      <c r="D820" s="96" t="s">
        <v>426</v>
      </c>
      <c r="E820" s="95" t="s">
        <v>490</v>
      </c>
      <c r="F820" s="97" t="s">
        <v>491</v>
      </c>
      <c r="G820" s="98" t="s">
        <v>1980</v>
      </c>
      <c r="H820" s="98" t="s">
        <v>2063</v>
      </c>
      <c r="I820" s="99" t="s">
        <v>2072</v>
      </c>
      <c r="J820" s="99" t="s">
        <v>1955</v>
      </c>
      <c r="K820" s="100" t="str">
        <f t="shared" si="30"/>
        <v>М</v>
      </c>
      <c r="L820" s="100" t="str">
        <f t="shared" si="28"/>
        <v>Д</v>
      </c>
    </row>
    <row r="821" spans="1:12" customFormat="1" ht="30" customHeight="1">
      <c r="A821" s="66" t="s">
        <v>2073</v>
      </c>
      <c r="B821" s="95" t="s">
        <v>2050</v>
      </c>
      <c r="C821" s="96" t="s">
        <v>425</v>
      </c>
      <c r="D821" s="96" t="s">
        <v>426</v>
      </c>
      <c r="E821" s="95" t="s">
        <v>490</v>
      </c>
      <c r="F821" s="97" t="s">
        <v>491</v>
      </c>
      <c r="G821" s="98" t="s">
        <v>1980</v>
      </c>
      <c r="H821" s="98" t="s">
        <v>2063</v>
      </c>
      <c r="I821" s="99" t="s">
        <v>1422</v>
      </c>
      <c r="J821" s="99" t="s">
        <v>1955</v>
      </c>
      <c r="K821" s="100" t="str">
        <f t="shared" si="30"/>
        <v>М</v>
      </c>
      <c r="L821" s="100" t="str">
        <f t="shared" si="28"/>
        <v>Д</v>
      </c>
    </row>
    <row r="822" spans="1:12" customFormat="1" ht="30" customHeight="1">
      <c r="A822" s="66" t="s">
        <v>2074</v>
      </c>
      <c r="B822" s="95" t="s">
        <v>2050</v>
      </c>
      <c r="C822" s="96" t="s">
        <v>425</v>
      </c>
      <c r="D822" s="96" t="s">
        <v>426</v>
      </c>
      <c r="E822" s="92" t="s">
        <v>490</v>
      </c>
      <c r="F822" s="97" t="s">
        <v>491</v>
      </c>
      <c r="G822" s="98" t="s">
        <v>1980</v>
      </c>
      <c r="H822" s="98" t="s">
        <v>2063</v>
      </c>
      <c r="I822" s="99" t="s">
        <v>958</v>
      </c>
      <c r="J822" s="99" t="s">
        <v>1955</v>
      </c>
      <c r="K822" s="100" t="str">
        <f t="shared" si="30"/>
        <v>М</v>
      </c>
      <c r="L822" s="100" t="str">
        <f t="shared" si="28"/>
        <v>Д</v>
      </c>
    </row>
    <row r="823" spans="1:12" customFormat="1" ht="30" customHeight="1">
      <c r="A823" s="66" t="s">
        <v>2075</v>
      </c>
      <c r="B823" s="95" t="s">
        <v>2050</v>
      </c>
      <c r="C823" s="96" t="s">
        <v>425</v>
      </c>
      <c r="D823" s="96" t="s">
        <v>426</v>
      </c>
      <c r="E823" s="95" t="s">
        <v>490</v>
      </c>
      <c r="F823" s="97" t="s">
        <v>491</v>
      </c>
      <c r="G823" s="98" t="s">
        <v>1980</v>
      </c>
      <c r="H823" s="98" t="s">
        <v>2063</v>
      </c>
      <c r="I823" s="99" t="s">
        <v>1195</v>
      </c>
      <c r="J823" s="99" t="s">
        <v>1955</v>
      </c>
      <c r="K823" s="100" t="str">
        <f t="shared" si="30"/>
        <v>М</v>
      </c>
      <c r="L823" s="100" t="str">
        <f t="shared" si="28"/>
        <v>Д</v>
      </c>
    </row>
    <row r="824" spans="1:12" customFormat="1" ht="30" customHeight="1">
      <c r="A824" s="66" t="s">
        <v>2076</v>
      </c>
      <c r="B824" s="95" t="s">
        <v>2050</v>
      </c>
      <c r="C824" s="96" t="s">
        <v>425</v>
      </c>
      <c r="D824" s="96" t="s">
        <v>426</v>
      </c>
      <c r="E824" s="95" t="s">
        <v>490</v>
      </c>
      <c r="F824" s="97" t="s">
        <v>491</v>
      </c>
      <c r="G824" s="98" t="s">
        <v>1980</v>
      </c>
      <c r="H824" s="98" t="s">
        <v>2063</v>
      </c>
      <c r="I824" s="99" t="s">
        <v>2017</v>
      </c>
      <c r="J824" s="99" t="s">
        <v>1955</v>
      </c>
      <c r="K824" s="100" t="str">
        <f t="shared" si="30"/>
        <v>М</v>
      </c>
      <c r="L824" s="100" t="str">
        <f t="shared" si="28"/>
        <v>Д</v>
      </c>
    </row>
    <row r="825" spans="1:12" customFormat="1" ht="30" customHeight="1">
      <c r="A825" s="66" t="s">
        <v>2077</v>
      </c>
      <c r="B825" s="95" t="s">
        <v>2050</v>
      </c>
      <c r="C825" s="96" t="s">
        <v>425</v>
      </c>
      <c r="D825" s="96" t="s">
        <v>426</v>
      </c>
      <c r="E825" s="95" t="s">
        <v>490</v>
      </c>
      <c r="F825" s="97" t="s">
        <v>491</v>
      </c>
      <c r="G825" s="98" t="s">
        <v>1980</v>
      </c>
      <c r="H825" s="98" t="s">
        <v>2063</v>
      </c>
      <c r="I825" s="99" t="s">
        <v>1449</v>
      </c>
      <c r="J825" s="99" t="s">
        <v>1955</v>
      </c>
      <c r="K825" s="100" t="str">
        <f t="shared" si="30"/>
        <v>М</v>
      </c>
      <c r="L825" s="100" t="str">
        <f t="shared" si="28"/>
        <v>Д</v>
      </c>
    </row>
    <row r="826" spans="1:12" customFormat="1" ht="30" customHeight="1">
      <c r="A826" s="66" t="s">
        <v>2078</v>
      </c>
      <c r="B826" s="95" t="s">
        <v>2050</v>
      </c>
      <c r="C826" s="96" t="s">
        <v>425</v>
      </c>
      <c r="D826" s="96" t="s">
        <v>426</v>
      </c>
      <c r="E826" s="95" t="s">
        <v>490</v>
      </c>
      <c r="F826" s="97" t="s">
        <v>491</v>
      </c>
      <c r="G826" s="98" t="s">
        <v>1980</v>
      </c>
      <c r="H826" s="98" t="s">
        <v>2063</v>
      </c>
      <c r="I826" s="99" t="s">
        <v>2079</v>
      </c>
      <c r="J826" s="99" t="s">
        <v>1955</v>
      </c>
      <c r="K826" s="100" t="str">
        <f t="shared" si="30"/>
        <v>М</v>
      </c>
      <c r="L826" s="100" t="str">
        <f t="shared" si="28"/>
        <v>Д</v>
      </c>
    </row>
    <row r="827" spans="1:12" customFormat="1" ht="30" customHeight="1">
      <c r="A827" s="66" t="s">
        <v>2080</v>
      </c>
      <c r="B827" s="95" t="s">
        <v>2050</v>
      </c>
      <c r="C827" s="96" t="s">
        <v>425</v>
      </c>
      <c r="D827" s="96" t="s">
        <v>426</v>
      </c>
      <c r="E827" s="95" t="s">
        <v>490</v>
      </c>
      <c r="F827" s="97" t="s">
        <v>491</v>
      </c>
      <c r="G827" s="98" t="s">
        <v>1980</v>
      </c>
      <c r="H827" s="98" t="s">
        <v>2063</v>
      </c>
      <c r="I827" s="99" t="s">
        <v>2081</v>
      </c>
      <c r="J827" s="99" t="s">
        <v>1955</v>
      </c>
      <c r="K827" s="100" t="str">
        <f t="shared" si="30"/>
        <v>М</v>
      </c>
      <c r="L827" s="100" t="str">
        <f t="shared" si="28"/>
        <v>Д</v>
      </c>
    </row>
    <row r="828" spans="1:12" customFormat="1" ht="30" customHeight="1">
      <c r="A828" s="66" t="s">
        <v>2082</v>
      </c>
      <c r="B828" s="95" t="s">
        <v>2050</v>
      </c>
      <c r="C828" s="96" t="s">
        <v>425</v>
      </c>
      <c r="D828" s="96" t="s">
        <v>426</v>
      </c>
      <c r="E828" s="95" t="s">
        <v>490</v>
      </c>
      <c r="F828" s="97" t="s">
        <v>491</v>
      </c>
      <c r="G828" s="98" t="s">
        <v>1980</v>
      </c>
      <c r="H828" s="98" t="s">
        <v>2063</v>
      </c>
      <c r="I828" s="99" t="s">
        <v>2083</v>
      </c>
      <c r="J828" s="99" t="s">
        <v>1955</v>
      </c>
      <c r="K828" s="100" t="str">
        <f t="shared" si="30"/>
        <v>М</v>
      </c>
      <c r="L828" s="100" t="str">
        <f t="shared" si="28"/>
        <v>Д</v>
      </c>
    </row>
    <row r="829" spans="1:12" customFormat="1" ht="30" customHeight="1">
      <c r="A829" s="66" t="s">
        <v>2084</v>
      </c>
      <c r="B829" s="95" t="s">
        <v>2050</v>
      </c>
      <c r="C829" s="96" t="s">
        <v>425</v>
      </c>
      <c r="D829" s="96" t="s">
        <v>426</v>
      </c>
      <c r="E829" s="92" t="s">
        <v>490</v>
      </c>
      <c r="F829" s="97" t="s">
        <v>491</v>
      </c>
      <c r="G829" s="98" t="s">
        <v>1980</v>
      </c>
      <c r="H829" s="98" t="s">
        <v>2063</v>
      </c>
      <c r="I829" s="99" t="s">
        <v>2085</v>
      </c>
      <c r="J829" s="99" t="s">
        <v>1955</v>
      </c>
      <c r="K829" s="100" t="str">
        <f t="shared" si="30"/>
        <v>М</v>
      </c>
      <c r="L829" s="100" t="str">
        <f t="shared" si="28"/>
        <v>Д</v>
      </c>
    </row>
    <row r="830" spans="1:12" customFormat="1" ht="30" customHeight="1">
      <c r="A830" s="66" t="s">
        <v>2086</v>
      </c>
      <c r="B830" s="95" t="s">
        <v>2050</v>
      </c>
      <c r="C830" s="96" t="s">
        <v>425</v>
      </c>
      <c r="D830" s="96" t="s">
        <v>426</v>
      </c>
      <c r="E830" s="92" t="s">
        <v>490</v>
      </c>
      <c r="F830" s="97" t="s">
        <v>491</v>
      </c>
      <c r="G830" s="98" t="s">
        <v>1980</v>
      </c>
      <c r="H830" s="98" t="s">
        <v>2063</v>
      </c>
      <c r="I830" s="99" t="s">
        <v>2087</v>
      </c>
      <c r="J830" s="99" t="s">
        <v>1955</v>
      </c>
      <c r="K830" s="100" t="str">
        <f t="shared" si="30"/>
        <v>М</v>
      </c>
      <c r="L830" s="100" t="str">
        <f t="shared" si="28"/>
        <v>Д</v>
      </c>
    </row>
    <row r="831" spans="1:12" customFormat="1" ht="30" customHeight="1">
      <c r="A831" s="66" t="s">
        <v>2088</v>
      </c>
      <c r="B831" s="95" t="s">
        <v>2050</v>
      </c>
      <c r="C831" s="96" t="s">
        <v>445</v>
      </c>
      <c r="D831" s="96" t="s">
        <v>426</v>
      </c>
      <c r="E831" s="95" t="s">
        <v>501</v>
      </c>
      <c r="F831" s="97" t="s">
        <v>491</v>
      </c>
      <c r="G831" s="98" t="s">
        <v>1980</v>
      </c>
      <c r="H831" s="98" t="s">
        <v>2089</v>
      </c>
      <c r="I831" s="99"/>
      <c r="J831" s="99" t="s">
        <v>1955</v>
      </c>
      <c r="K831" s="100" t="str">
        <f t="shared" si="30"/>
        <v>М</v>
      </c>
      <c r="L831" s="100" t="str">
        <f t="shared" si="28"/>
        <v>В</v>
      </c>
    </row>
    <row r="832" spans="1:12" customFormat="1" ht="30" customHeight="1">
      <c r="A832" s="66" t="s">
        <v>2090</v>
      </c>
      <c r="B832" s="95" t="s">
        <v>2091</v>
      </c>
      <c r="C832" s="96" t="s">
        <v>425</v>
      </c>
      <c r="D832" s="96" t="s">
        <v>426</v>
      </c>
      <c r="E832" s="92" t="s">
        <v>490</v>
      </c>
      <c r="F832" s="97" t="s">
        <v>491</v>
      </c>
      <c r="G832" s="98" t="s">
        <v>1984</v>
      </c>
      <c r="H832" s="98" t="s">
        <v>2092</v>
      </c>
      <c r="I832" s="99"/>
      <c r="J832" s="99" t="s">
        <v>1955</v>
      </c>
      <c r="K832" s="100" t="str">
        <f t="shared" si="30"/>
        <v>М</v>
      </c>
      <c r="L832" s="100" t="str">
        <f t="shared" si="28"/>
        <v>Д</v>
      </c>
    </row>
    <row r="833" spans="1:12" customFormat="1" ht="30" customHeight="1">
      <c r="A833" s="66" t="s">
        <v>2093</v>
      </c>
      <c r="B833" s="95" t="s">
        <v>2091</v>
      </c>
      <c r="C833" s="96" t="s">
        <v>425</v>
      </c>
      <c r="D833" s="96" t="s">
        <v>426</v>
      </c>
      <c r="E833" s="92" t="s">
        <v>490</v>
      </c>
      <c r="F833" s="97" t="s">
        <v>491</v>
      </c>
      <c r="G833" s="98" t="s">
        <v>1984</v>
      </c>
      <c r="H833" s="98" t="s">
        <v>2094</v>
      </c>
      <c r="I833" s="99" t="s">
        <v>2041</v>
      </c>
      <c r="J833" s="99" t="s">
        <v>1955</v>
      </c>
      <c r="K833" s="100" t="str">
        <f t="shared" si="30"/>
        <v>М</v>
      </c>
      <c r="L833" s="100" t="str">
        <f t="shared" si="28"/>
        <v>Д</v>
      </c>
    </row>
    <row r="834" spans="1:12" customFormat="1" ht="30" customHeight="1">
      <c r="A834" s="66" t="s">
        <v>2095</v>
      </c>
      <c r="B834" s="95" t="s">
        <v>2091</v>
      </c>
      <c r="C834" s="96" t="s">
        <v>425</v>
      </c>
      <c r="D834" s="96" t="s">
        <v>426</v>
      </c>
      <c r="E834" s="92" t="s">
        <v>490</v>
      </c>
      <c r="F834" s="97" t="s">
        <v>491</v>
      </c>
      <c r="G834" s="98" t="s">
        <v>1984</v>
      </c>
      <c r="H834" s="98" t="s">
        <v>2096</v>
      </c>
      <c r="I834" s="99" t="s">
        <v>1432</v>
      </c>
      <c r="J834" s="99" t="s">
        <v>1955</v>
      </c>
      <c r="K834" s="100" t="str">
        <f t="shared" si="30"/>
        <v>М</v>
      </c>
      <c r="L834" s="100" t="str">
        <f t="shared" si="28"/>
        <v>Д</v>
      </c>
    </row>
    <row r="835" spans="1:12" customFormat="1" ht="30" customHeight="1">
      <c r="A835" s="66" t="s">
        <v>2097</v>
      </c>
      <c r="B835" s="95" t="s">
        <v>2091</v>
      </c>
      <c r="C835" s="96" t="s">
        <v>425</v>
      </c>
      <c r="D835" s="96" t="s">
        <v>426</v>
      </c>
      <c r="E835" s="92" t="s">
        <v>490</v>
      </c>
      <c r="F835" s="97" t="s">
        <v>491</v>
      </c>
      <c r="G835" s="98" t="s">
        <v>1984</v>
      </c>
      <c r="H835" s="98" t="s">
        <v>2098</v>
      </c>
      <c r="I835" s="99" t="s">
        <v>2099</v>
      </c>
      <c r="J835" s="99" t="s">
        <v>1955</v>
      </c>
      <c r="K835" s="100" t="str">
        <f t="shared" si="30"/>
        <v>М</v>
      </c>
      <c r="L835" s="100" t="str">
        <f t="shared" ref="L835:L898" si="31">IF(C835="очная","Д",IF(C835="Очно-заочная","В",IF(C835="Заочная","З","-")))</f>
        <v>Д</v>
      </c>
    </row>
    <row r="836" spans="1:12" customFormat="1" ht="30" customHeight="1">
      <c r="A836" s="66" t="s">
        <v>2100</v>
      </c>
      <c r="B836" s="95" t="s">
        <v>2091</v>
      </c>
      <c r="C836" s="96" t="s">
        <v>425</v>
      </c>
      <c r="D836" s="96" t="s">
        <v>426</v>
      </c>
      <c r="E836" s="95" t="s">
        <v>490</v>
      </c>
      <c r="F836" s="97" t="s">
        <v>491</v>
      </c>
      <c r="G836" s="98" t="s">
        <v>1984</v>
      </c>
      <c r="H836" s="98" t="s">
        <v>2101</v>
      </c>
      <c r="I836" s="99"/>
      <c r="J836" s="99" t="s">
        <v>1955</v>
      </c>
      <c r="K836" s="100" t="str">
        <f t="shared" si="30"/>
        <v>М</v>
      </c>
      <c r="L836" s="100" t="str">
        <f t="shared" si="31"/>
        <v>Д</v>
      </c>
    </row>
    <row r="837" spans="1:12" customFormat="1" ht="30" customHeight="1">
      <c r="A837" s="66" t="s">
        <v>2102</v>
      </c>
      <c r="B837" s="95" t="s">
        <v>2091</v>
      </c>
      <c r="C837" s="96" t="s">
        <v>425</v>
      </c>
      <c r="D837" s="96" t="s">
        <v>426</v>
      </c>
      <c r="E837" s="95" t="s">
        <v>490</v>
      </c>
      <c r="F837" s="97" t="s">
        <v>491</v>
      </c>
      <c r="G837" s="98" t="s">
        <v>1984</v>
      </c>
      <c r="H837" s="98" t="s">
        <v>2103</v>
      </c>
      <c r="I837" s="99"/>
      <c r="J837" s="99" t="s">
        <v>1955</v>
      </c>
      <c r="K837" s="100" t="str">
        <f t="shared" si="30"/>
        <v>М</v>
      </c>
      <c r="L837" s="100" t="str">
        <f t="shared" si="31"/>
        <v>Д</v>
      </c>
    </row>
    <row r="838" spans="1:12" customFormat="1" ht="30" customHeight="1">
      <c r="A838" s="66" t="s">
        <v>2104</v>
      </c>
      <c r="B838" s="95" t="s">
        <v>2105</v>
      </c>
      <c r="C838" s="96" t="s">
        <v>425</v>
      </c>
      <c r="D838" s="96" t="s">
        <v>426</v>
      </c>
      <c r="E838" s="95" t="s">
        <v>490</v>
      </c>
      <c r="F838" s="97" t="s">
        <v>491</v>
      </c>
      <c r="G838" s="98" t="s">
        <v>1987</v>
      </c>
      <c r="H838" s="98" t="s">
        <v>2106</v>
      </c>
      <c r="I838" s="99"/>
      <c r="J838" s="99" t="s">
        <v>1955</v>
      </c>
      <c r="K838" s="100" t="str">
        <f t="shared" si="30"/>
        <v>М</v>
      </c>
      <c r="L838" s="100" t="str">
        <f t="shared" si="31"/>
        <v>Д</v>
      </c>
    </row>
    <row r="839" spans="1:12" customFormat="1" ht="30" customHeight="1">
      <c r="A839" s="66" t="s">
        <v>2107</v>
      </c>
      <c r="B839" s="95" t="s">
        <v>2105</v>
      </c>
      <c r="C839" s="96" t="s">
        <v>425</v>
      </c>
      <c r="D839" s="96" t="s">
        <v>426</v>
      </c>
      <c r="E839" s="92" t="s">
        <v>490</v>
      </c>
      <c r="F839" s="97" t="s">
        <v>491</v>
      </c>
      <c r="G839" s="98" t="s">
        <v>1987</v>
      </c>
      <c r="H839" s="98" t="s">
        <v>2108</v>
      </c>
      <c r="I839" s="99" t="s">
        <v>1432</v>
      </c>
      <c r="J839" s="99" t="s">
        <v>1955</v>
      </c>
      <c r="K839" s="100" t="str">
        <f t="shared" si="30"/>
        <v>М</v>
      </c>
      <c r="L839" s="100" t="str">
        <f t="shared" si="31"/>
        <v>Д</v>
      </c>
    </row>
    <row r="840" spans="1:12" customFormat="1" ht="30" customHeight="1">
      <c r="A840" s="66" t="s">
        <v>2109</v>
      </c>
      <c r="B840" s="95" t="s">
        <v>2105</v>
      </c>
      <c r="C840" s="96" t="s">
        <v>425</v>
      </c>
      <c r="D840" s="96" t="s">
        <v>426</v>
      </c>
      <c r="E840" s="95" t="s">
        <v>490</v>
      </c>
      <c r="F840" s="97" t="s">
        <v>491</v>
      </c>
      <c r="G840" s="98" t="s">
        <v>1987</v>
      </c>
      <c r="H840" s="98" t="s">
        <v>2106</v>
      </c>
      <c r="I840" s="99" t="s">
        <v>958</v>
      </c>
      <c r="J840" s="99" t="s">
        <v>1955</v>
      </c>
      <c r="K840" s="100" t="str">
        <f t="shared" si="30"/>
        <v>М</v>
      </c>
      <c r="L840" s="100" t="str">
        <f t="shared" si="31"/>
        <v>Д</v>
      </c>
    </row>
    <row r="841" spans="1:12" customFormat="1" ht="30" customHeight="1">
      <c r="A841" s="66" t="s">
        <v>2110</v>
      </c>
      <c r="B841" s="95" t="s">
        <v>2105</v>
      </c>
      <c r="C841" s="96" t="s">
        <v>425</v>
      </c>
      <c r="D841" s="96" t="s">
        <v>426</v>
      </c>
      <c r="E841" s="95" t="s">
        <v>490</v>
      </c>
      <c r="F841" s="97" t="s">
        <v>491</v>
      </c>
      <c r="G841" s="98" t="s">
        <v>1987</v>
      </c>
      <c r="H841" s="98" t="s">
        <v>2111</v>
      </c>
      <c r="I841" s="99"/>
      <c r="J841" s="99" t="s">
        <v>1955</v>
      </c>
      <c r="K841" s="100" t="str">
        <f t="shared" si="30"/>
        <v>М</v>
      </c>
      <c r="L841" s="100" t="str">
        <f t="shared" si="31"/>
        <v>Д</v>
      </c>
    </row>
    <row r="842" spans="1:12" customFormat="1" ht="30" customHeight="1">
      <c r="A842" s="66" t="s">
        <v>2112</v>
      </c>
      <c r="B842" s="95" t="s">
        <v>2105</v>
      </c>
      <c r="C842" s="96" t="s">
        <v>445</v>
      </c>
      <c r="D842" s="96" t="s">
        <v>426</v>
      </c>
      <c r="E842" s="95" t="s">
        <v>501</v>
      </c>
      <c r="F842" s="97" t="s">
        <v>491</v>
      </c>
      <c r="G842" s="98" t="s">
        <v>1987</v>
      </c>
      <c r="H842" s="98" t="s">
        <v>2111</v>
      </c>
      <c r="I842" s="99"/>
      <c r="J842" s="99" t="s">
        <v>1955</v>
      </c>
      <c r="K842" s="100" t="str">
        <f t="shared" si="30"/>
        <v>М</v>
      </c>
      <c r="L842" s="100" t="str">
        <f t="shared" si="31"/>
        <v>В</v>
      </c>
    </row>
    <row r="843" spans="1:12" customFormat="1" ht="30" customHeight="1">
      <c r="A843" s="66" t="s">
        <v>2113</v>
      </c>
      <c r="B843" s="95" t="s">
        <v>2114</v>
      </c>
      <c r="C843" s="96" t="s">
        <v>425</v>
      </c>
      <c r="D843" s="96" t="s">
        <v>426</v>
      </c>
      <c r="E843" s="95" t="s">
        <v>490</v>
      </c>
      <c r="F843" s="97" t="s">
        <v>491</v>
      </c>
      <c r="G843" s="98" t="s">
        <v>1990</v>
      </c>
      <c r="H843" s="98" t="s">
        <v>2115</v>
      </c>
      <c r="I843" s="99"/>
      <c r="J843" s="99" t="s">
        <v>1955</v>
      </c>
      <c r="K843" s="100" t="str">
        <f t="shared" si="30"/>
        <v>М</v>
      </c>
      <c r="L843" s="100" t="str">
        <f t="shared" si="31"/>
        <v>Д</v>
      </c>
    </row>
    <row r="844" spans="1:12" customFormat="1" ht="30" customHeight="1">
      <c r="A844" s="66" t="s">
        <v>2116</v>
      </c>
      <c r="B844" s="95" t="s">
        <v>2114</v>
      </c>
      <c r="C844" s="96" t="s">
        <v>425</v>
      </c>
      <c r="D844" s="96" t="s">
        <v>426</v>
      </c>
      <c r="E844" s="92" t="s">
        <v>490</v>
      </c>
      <c r="F844" s="97" t="s">
        <v>491</v>
      </c>
      <c r="G844" s="98" t="s">
        <v>1990</v>
      </c>
      <c r="H844" s="98" t="s">
        <v>2098</v>
      </c>
      <c r="I844" s="99" t="s">
        <v>2099</v>
      </c>
      <c r="J844" s="99" t="s">
        <v>1955</v>
      </c>
      <c r="K844" s="100" t="str">
        <f t="shared" si="30"/>
        <v>М</v>
      </c>
      <c r="L844" s="100" t="str">
        <f t="shared" si="31"/>
        <v>Д</v>
      </c>
    </row>
    <row r="845" spans="1:12" customFormat="1" ht="30" customHeight="1">
      <c r="A845" s="66" t="s">
        <v>2117</v>
      </c>
      <c r="B845" s="95" t="s">
        <v>2114</v>
      </c>
      <c r="C845" s="96" t="s">
        <v>425</v>
      </c>
      <c r="D845" s="96" t="s">
        <v>426</v>
      </c>
      <c r="E845" s="95" t="s">
        <v>490</v>
      </c>
      <c r="F845" s="97" t="s">
        <v>491</v>
      </c>
      <c r="G845" s="98" t="s">
        <v>1990</v>
      </c>
      <c r="H845" s="98" t="s">
        <v>2118</v>
      </c>
      <c r="I845" s="99"/>
      <c r="J845" s="99" t="s">
        <v>1955</v>
      </c>
      <c r="K845" s="100" t="str">
        <f t="shared" si="30"/>
        <v>М</v>
      </c>
      <c r="L845" s="100" t="str">
        <f t="shared" si="31"/>
        <v>Д</v>
      </c>
    </row>
    <row r="846" spans="1:12" customFormat="1" ht="30" customHeight="1">
      <c r="A846" s="66" t="s">
        <v>2119</v>
      </c>
      <c r="B846" s="95" t="s">
        <v>2120</v>
      </c>
      <c r="C846" s="96" t="s">
        <v>425</v>
      </c>
      <c r="D846" s="96" t="s">
        <v>426</v>
      </c>
      <c r="E846" s="95" t="s">
        <v>582</v>
      </c>
      <c r="F846" s="97" t="s">
        <v>583</v>
      </c>
      <c r="G846" s="98" t="s">
        <v>2121</v>
      </c>
      <c r="H846" s="98" t="s">
        <v>2122</v>
      </c>
      <c r="I846" s="99"/>
      <c r="J846" s="99" t="s">
        <v>1955</v>
      </c>
      <c r="K846" s="100" t="str">
        <f t="shared" ref="K846:K877" si="32">LEFT(F846, 1)</f>
        <v>А</v>
      </c>
      <c r="L846" s="100" t="str">
        <f t="shared" si="31"/>
        <v>Д</v>
      </c>
    </row>
    <row r="847" spans="1:12" customFormat="1" ht="30" customHeight="1">
      <c r="A847" s="66" t="s">
        <v>2123</v>
      </c>
      <c r="B847" s="95" t="s">
        <v>2120</v>
      </c>
      <c r="C847" s="96" t="s">
        <v>425</v>
      </c>
      <c r="D847" s="96" t="s">
        <v>426</v>
      </c>
      <c r="E847" s="95" t="s">
        <v>582</v>
      </c>
      <c r="F847" s="97" t="s">
        <v>583</v>
      </c>
      <c r="G847" s="98" t="s">
        <v>2121</v>
      </c>
      <c r="H847" s="98" t="s">
        <v>2124</v>
      </c>
      <c r="I847" s="99"/>
      <c r="J847" s="99" t="s">
        <v>1955</v>
      </c>
      <c r="K847" s="100" t="str">
        <f t="shared" si="32"/>
        <v>А</v>
      </c>
      <c r="L847" s="100" t="str">
        <f t="shared" si="31"/>
        <v>Д</v>
      </c>
    </row>
    <row r="848" spans="1:12" customFormat="1" ht="30" customHeight="1">
      <c r="A848" s="66" t="s">
        <v>2125</v>
      </c>
      <c r="B848" s="95" t="s">
        <v>2126</v>
      </c>
      <c r="C848" s="96" t="s">
        <v>425</v>
      </c>
      <c r="D848" s="96" t="s">
        <v>426</v>
      </c>
      <c r="E848" s="95" t="s">
        <v>582</v>
      </c>
      <c r="F848" s="97" t="s">
        <v>583</v>
      </c>
      <c r="G848" s="98" t="s">
        <v>1965</v>
      </c>
      <c r="H848" s="98" t="s">
        <v>2030</v>
      </c>
      <c r="I848" s="99"/>
      <c r="J848" s="99" t="s">
        <v>1955</v>
      </c>
      <c r="K848" s="100" t="str">
        <f t="shared" si="32"/>
        <v>А</v>
      </c>
      <c r="L848" s="100" t="str">
        <f t="shared" si="31"/>
        <v>Д</v>
      </c>
    </row>
    <row r="849" spans="1:12" customFormat="1" ht="30" customHeight="1">
      <c r="A849" s="66" t="s">
        <v>2127</v>
      </c>
      <c r="B849" s="95" t="s">
        <v>2126</v>
      </c>
      <c r="C849" s="96" t="s">
        <v>425</v>
      </c>
      <c r="D849" s="96" t="s">
        <v>437</v>
      </c>
      <c r="E849" s="92" t="s">
        <v>582</v>
      </c>
      <c r="F849" s="97" t="s">
        <v>583</v>
      </c>
      <c r="G849" s="98" t="s">
        <v>1965</v>
      </c>
      <c r="H849" s="98" t="s">
        <v>2128</v>
      </c>
      <c r="I849" s="99"/>
      <c r="J849" s="99" t="s">
        <v>1955</v>
      </c>
      <c r="K849" s="100" t="str">
        <f t="shared" si="32"/>
        <v>А</v>
      </c>
      <c r="L849" s="100" t="str">
        <f t="shared" si="31"/>
        <v>Д</v>
      </c>
    </row>
    <row r="850" spans="1:12" customFormat="1" ht="30" customHeight="1">
      <c r="A850" s="66" t="s">
        <v>2129</v>
      </c>
      <c r="B850" s="95" t="s">
        <v>2126</v>
      </c>
      <c r="C850" s="96" t="s">
        <v>425</v>
      </c>
      <c r="D850" s="96" t="s">
        <v>426</v>
      </c>
      <c r="E850" s="92" t="s">
        <v>582</v>
      </c>
      <c r="F850" s="97" t="s">
        <v>583</v>
      </c>
      <c r="G850" s="98" t="s">
        <v>1965</v>
      </c>
      <c r="H850" s="98" t="s">
        <v>2130</v>
      </c>
      <c r="I850" s="99"/>
      <c r="J850" s="99" t="s">
        <v>1955</v>
      </c>
      <c r="K850" s="100" t="str">
        <f t="shared" si="32"/>
        <v>А</v>
      </c>
      <c r="L850" s="100" t="str">
        <f t="shared" si="31"/>
        <v>Д</v>
      </c>
    </row>
    <row r="851" spans="1:12" customFormat="1" ht="30" customHeight="1">
      <c r="A851" s="66" t="s">
        <v>2131</v>
      </c>
      <c r="B851" s="95" t="s">
        <v>2126</v>
      </c>
      <c r="C851" s="96" t="s">
        <v>425</v>
      </c>
      <c r="D851" s="96" t="s">
        <v>426</v>
      </c>
      <c r="E851" s="92" t="s">
        <v>582</v>
      </c>
      <c r="F851" s="97" t="s">
        <v>583</v>
      </c>
      <c r="G851" s="98" t="s">
        <v>1965</v>
      </c>
      <c r="H851" s="98" t="s">
        <v>2132</v>
      </c>
      <c r="I851" s="99"/>
      <c r="J851" s="99" t="s">
        <v>1955</v>
      </c>
      <c r="K851" s="100" t="str">
        <f t="shared" si="32"/>
        <v>А</v>
      </c>
      <c r="L851" s="100" t="str">
        <f t="shared" si="31"/>
        <v>Д</v>
      </c>
    </row>
    <row r="852" spans="1:12" customFormat="1" ht="30" customHeight="1">
      <c r="A852" s="66" t="s">
        <v>2133</v>
      </c>
      <c r="B852" s="95" t="s">
        <v>2126</v>
      </c>
      <c r="C852" s="96" t="s">
        <v>448</v>
      </c>
      <c r="D852" s="96" t="s">
        <v>426</v>
      </c>
      <c r="E852" s="95" t="s">
        <v>427</v>
      </c>
      <c r="F852" s="97" t="s">
        <v>583</v>
      </c>
      <c r="G852" s="98" t="s">
        <v>1965</v>
      </c>
      <c r="H852" s="98" t="s">
        <v>2030</v>
      </c>
      <c r="I852" s="99"/>
      <c r="J852" s="99" t="s">
        <v>1955</v>
      </c>
      <c r="K852" s="100" t="str">
        <f t="shared" si="32"/>
        <v>А</v>
      </c>
      <c r="L852" s="100" t="str">
        <f t="shared" si="31"/>
        <v>З</v>
      </c>
    </row>
    <row r="853" spans="1:12" customFormat="1" ht="30" customHeight="1">
      <c r="A853" s="66" t="s">
        <v>2134</v>
      </c>
      <c r="B853" s="95" t="s">
        <v>2126</v>
      </c>
      <c r="C853" s="96" t="s">
        <v>448</v>
      </c>
      <c r="D853" s="96" t="s">
        <v>437</v>
      </c>
      <c r="E853" s="92" t="s">
        <v>427</v>
      </c>
      <c r="F853" s="97" t="s">
        <v>583</v>
      </c>
      <c r="G853" s="98" t="s">
        <v>1965</v>
      </c>
      <c r="H853" s="98" t="s">
        <v>2128</v>
      </c>
      <c r="I853" s="99"/>
      <c r="J853" s="99" t="s">
        <v>1955</v>
      </c>
      <c r="K853" s="100" t="str">
        <f t="shared" si="32"/>
        <v>А</v>
      </c>
      <c r="L853" s="100" t="str">
        <f t="shared" si="31"/>
        <v>З</v>
      </c>
    </row>
    <row r="854" spans="1:12" customFormat="1" ht="30" customHeight="1">
      <c r="A854" s="66" t="s">
        <v>2135</v>
      </c>
      <c r="B854" s="95" t="s">
        <v>2136</v>
      </c>
      <c r="C854" s="96" t="s">
        <v>425</v>
      </c>
      <c r="D854" s="96" t="s">
        <v>426</v>
      </c>
      <c r="E854" s="92" t="s">
        <v>582</v>
      </c>
      <c r="F854" s="97" t="s">
        <v>583</v>
      </c>
      <c r="G854" s="98" t="s">
        <v>2137</v>
      </c>
      <c r="H854" s="98" t="s">
        <v>2138</v>
      </c>
      <c r="I854" s="99"/>
      <c r="J854" s="99" t="s">
        <v>1955</v>
      </c>
      <c r="K854" s="100" t="str">
        <f t="shared" si="32"/>
        <v>А</v>
      </c>
      <c r="L854" s="100" t="str">
        <f t="shared" si="31"/>
        <v>Д</v>
      </c>
    </row>
    <row r="855" spans="1:12" customFormat="1" ht="30" customHeight="1">
      <c r="A855" s="66" t="s">
        <v>2139</v>
      </c>
      <c r="B855" s="95" t="s">
        <v>2136</v>
      </c>
      <c r="C855" s="96" t="s">
        <v>425</v>
      </c>
      <c r="D855" s="96" t="s">
        <v>426</v>
      </c>
      <c r="E855" s="95" t="s">
        <v>582</v>
      </c>
      <c r="F855" s="97" t="s">
        <v>583</v>
      </c>
      <c r="G855" s="98" t="s">
        <v>2137</v>
      </c>
      <c r="H855" s="98" t="s">
        <v>2140</v>
      </c>
      <c r="I855" s="99"/>
      <c r="J855" s="99" t="s">
        <v>1955</v>
      </c>
      <c r="K855" s="100" t="str">
        <f t="shared" si="32"/>
        <v>А</v>
      </c>
      <c r="L855" s="100" t="str">
        <f t="shared" si="31"/>
        <v>Д</v>
      </c>
    </row>
    <row r="856" spans="1:12" customFormat="1" ht="30" customHeight="1">
      <c r="A856" s="66" t="s">
        <v>2141</v>
      </c>
      <c r="B856" s="95" t="s">
        <v>2136</v>
      </c>
      <c r="C856" s="96" t="s">
        <v>425</v>
      </c>
      <c r="D856" s="96" t="s">
        <v>426</v>
      </c>
      <c r="E856" s="95" t="s">
        <v>582</v>
      </c>
      <c r="F856" s="97" t="s">
        <v>583</v>
      </c>
      <c r="G856" s="98" t="s">
        <v>2137</v>
      </c>
      <c r="H856" s="98" t="s">
        <v>2142</v>
      </c>
      <c r="I856" s="99"/>
      <c r="J856" s="99" t="s">
        <v>1955</v>
      </c>
      <c r="K856" s="100" t="str">
        <f t="shared" si="32"/>
        <v>А</v>
      </c>
      <c r="L856" s="100" t="str">
        <f t="shared" si="31"/>
        <v>Д</v>
      </c>
    </row>
    <row r="857" spans="1:12" customFormat="1" ht="30" customHeight="1">
      <c r="A857" s="66" t="s">
        <v>2143</v>
      </c>
      <c r="B857" s="95" t="s">
        <v>2136</v>
      </c>
      <c r="C857" s="96" t="s">
        <v>425</v>
      </c>
      <c r="D857" s="96" t="s">
        <v>426</v>
      </c>
      <c r="E857" s="92" t="s">
        <v>582</v>
      </c>
      <c r="F857" s="97" t="s">
        <v>583</v>
      </c>
      <c r="G857" s="98" t="s">
        <v>2137</v>
      </c>
      <c r="H857" s="98" t="s">
        <v>2144</v>
      </c>
      <c r="I857" s="99"/>
      <c r="J857" s="99" t="s">
        <v>1955</v>
      </c>
      <c r="K857" s="100" t="str">
        <f t="shared" si="32"/>
        <v>А</v>
      </c>
      <c r="L857" s="100" t="str">
        <f t="shared" si="31"/>
        <v>Д</v>
      </c>
    </row>
    <row r="858" spans="1:12" customFormat="1" ht="30" customHeight="1">
      <c r="A858" s="66" t="s">
        <v>2145</v>
      </c>
      <c r="B858" s="95" t="s">
        <v>2136</v>
      </c>
      <c r="C858" s="96" t="s">
        <v>425</v>
      </c>
      <c r="D858" s="96" t="s">
        <v>437</v>
      </c>
      <c r="E858" s="92" t="s">
        <v>582</v>
      </c>
      <c r="F858" s="97" t="s">
        <v>583</v>
      </c>
      <c r="G858" s="98" t="s">
        <v>2137</v>
      </c>
      <c r="H858" s="98" t="s">
        <v>2146</v>
      </c>
      <c r="I858" s="99"/>
      <c r="J858" s="99" t="s">
        <v>1955</v>
      </c>
      <c r="K858" s="100" t="str">
        <f t="shared" si="32"/>
        <v>А</v>
      </c>
      <c r="L858" s="100" t="str">
        <f t="shared" si="31"/>
        <v>Д</v>
      </c>
    </row>
    <row r="859" spans="1:12" customFormat="1" ht="30" customHeight="1">
      <c r="A859" s="66" t="s">
        <v>2147</v>
      </c>
      <c r="B859" s="95" t="s">
        <v>2136</v>
      </c>
      <c r="C859" s="96" t="s">
        <v>448</v>
      </c>
      <c r="D859" s="96" t="s">
        <v>437</v>
      </c>
      <c r="E859" s="92" t="s">
        <v>427</v>
      </c>
      <c r="F859" s="97" t="s">
        <v>583</v>
      </c>
      <c r="G859" s="98" t="s">
        <v>2137</v>
      </c>
      <c r="H859" s="98" t="s">
        <v>2146</v>
      </c>
      <c r="I859" s="99"/>
      <c r="J859" s="99" t="s">
        <v>1955</v>
      </c>
      <c r="K859" s="100" t="str">
        <f t="shared" si="32"/>
        <v>А</v>
      </c>
      <c r="L859" s="100" t="str">
        <f t="shared" si="31"/>
        <v>З</v>
      </c>
    </row>
    <row r="860" spans="1:12" customFormat="1" ht="30" customHeight="1">
      <c r="A860" s="66" t="s">
        <v>2148</v>
      </c>
      <c r="B860" s="95" t="s">
        <v>2136</v>
      </c>
      <c r="C860" s="96" t="s">
        <v>448</v>
      </c>
      <c r="D860" s="96" t="s">
        <v>426</v>
      </c>
      <c r="E860" s="92" t="s">
        <v>427</v>
      </c>
      <c r="F860" s="97" t="s">
        <v>583</v>
      </c>
      <c r="G860" s="98" t="s">
        <v>2137</v>
      </c>
      <c r="H860" s="98" t="s">
        <v>2142</v>
      </c>
      <c r="I860" s="99"/>
      <c r="J860" s="99" t="s">
        <v>1955</v>
      </c>
      <c r="K860" s="100" t="str">
        <f t="shared" si="32"/>
        <v>А</v>
      </c>
      <c r="L860" s="100" t="str">
        <f t="shared" si="31"/>
        <v>З</v>
      </c>
    </row>
    <row r="861" spans="1:12" customFormat="1" ht="30" customHeight="1">
      <c r="A861" s="66" t="s">
        <v>2149</v>
      </c>
      <c r="B861" s="95" t="s">
        <v>2150</v>
      </c>
      <c r="C861" s="96" t="s">
        <v>425</v>
      </c>
      <c r="D861" s="96" t="s">
        <v>426</v>
      </c>
      <c r="E861" s="92" t="s">
        <v>582</v>
      </c>
      <c r="F861" s="97" t="s">
        <v>583</v>
      </c>
      <c r="G861" s="98" t="s">
        <v>2151</v>
      </c>
      <c r="H861" s="98" t="s">
        <v>2152</v>
      </c>
      <c r="I861" s="99"/>
      <c r="J861" s="99" t="s">
        <v>1955</v>
      </c>
      <c r="K861" s="100" t="str">
        <f t="shared" si="32"/>
        <v>А</v>
      </c>
      <c r="L861" s="100" t="str">
        <f t="shared" si="31"/>
        <v>Д</v>
      </c>
    </row>
    <row r="862" spans="1:12" customFormat="1" ht="30" customHeight="1">
      <c r="A862" s="66" t="s">
        <v>2153</v>
      </c>
      <c r="B862" s="95" t="s">
        <v>2150</v>
      </c>
      <c r="C862" s="96" t="s">
        <v>425</v>
      </c>
      <c r="D862" s="96" t="s">
        <v>426</v>
      </c>
      <c r="E862" s="92" t="s">
        <v>582</v>
      </c>
      <c r="F862" s="97" t="s">
        <v>583</v>
      </c>
      <c r="G862" s="98" t="s">
        <v>2151</v>
      </c>
      <c r="H862" s="98" t="s">
        <v>2154</v>
      </c>
      <c r="I862" s="99"/>
      <c r="J862" s="99" t="s">
        <v>1955</v>
      </c>
      <c r="K862" s="100" t="str">
        <f t="shared" si="32"/>
        <v>А</v>
      </c>
      <c r="L862" s="100" t="str">
        <f t="shared" si="31"/>
        <v>Д</v>
      </c>
    </row>
    <row r="863" spans="1:12" customFormat="1" ht="30" customHeight="1">
      <c r="A863" s="66" t="s">
        <v>2155</v>
      </c>
      <c r="B863" s="95" t="s">
        <v>2150</v>
      </c>
      <c r="C863" s="96" t="s">
        <v>425</v>
      </c>
      <c r="D863" s="96" t="s">
        <v>426</v>
      </c>
      <c r="E863" s="92" t="s">
        <v>582</v>
      </c>
      <c r="F863" s="97" t="s">
        <v>583</v>
      </c>
      <c r="G863" s="98" t="s">
        <v>2151</v>
      </c>
      <c r="H863" s="98" t="s">
        <v>2156</v>
      </c>
      <c r="I863" s="99"/>
      <c r="J863" s="99" t="s">
        <v>1955</v>
      </c>
      <c r="K863" s="100" t="str">
        <f t="shared" si="32"/>
        <v>А</v>
      </c>
      <c r="L863" s="100" t="str">
        <f t="shared" si="31"/>
        <v>Д</v>
      </c>
    </row>
    <row r="864" spans="1:12" customFormat="1" ht="30" customHeight="1">
      <c r="A864" s="66" t="s">
        <v>2157</v>
      </c>
      <c r="B864" s="95" t="s">
        <v>2158</v>
      </c>
      <c r="C864" s="96" t="s">
        <v>425</v>
      </c>
      <c r="D864" s="96" t="s">
        <v>426</v>
      </c>
      <c r="E864" s="95" t="s">
        <v>582</v>
      </c>
      <c r="F864" s="97" t="s">
        <v>583</v>
      </c>
      <c r="G864" s="98" t="s">
        <v>2124</v>
      </c>
      <c r="H864" s="98" t="s">
        <v>2124</v>
      </c>
      <c r="I864" s="99"/>
      <c r="J864" s="99" t="s">
        <v>1955</v>
      </c>
      <c r="K864" s="100" t="str">
        <f t="shared" si="32"/>
        <v>А</v>
      </c>
      <c r="L864" s="100" t="str">
        <f t="shared" si="31"/>
        <v>Д</v>
      </c>
    </row>
    <row r="865" spans="1:12" customFormat="1" ht="30" customHeight="1">
      <c r="A865" s="66" t="s">
        <v>2159</v>
      </c>
      <c r="B865" s="95" t="s">
        <v>2160</v>
      </c>
      <c r="C865" s="96" t="s">
        <v>425</v>
      </c>
      <c r="D865" s="96" t="s">
        <v>426</v>
      </c>
      <c r="E865" s="92" t="s">
        <v>582</v>
      </c>
      <c r="F865" s="97" t="s">
        <v>583</v>
      </c>
      <c r="G865" s="98" t="s">
        <v>2122</v>
      </c>
      <c r="H865" s="98" t="s">
        <v>2122</v>
      </c>
      <c r="I865" s="99"/>
      <c r="J865" s="99" t="s">
        <v>1955</v>
      </c>
      <c r="K865" s="100" t="str">
        <f t="shared" si="32"/>
        <v>А</v>
      </c>
      <c r="L865" s="100" t="str">
        <f t="shared" si="31"/>
        <v>Д</v>
      </c>
    </row>
    <row r="866" spans="1:12" customFormat="1" ht="30" customHeight="1">
      <c r="A866" s="66" t="s">
        <v>2161</v>
      </c>
      <c r="B866" s="95" t="s">
        <v>2162</v>
      </c>
      <c r="C866" s="96" t="s">
        <v>425</v>
      </c>
      <c r="D866" s="96" t="s">
        <v>426</v>
      </c>
      <c r="E866" s="95" t="s">
        <v>582</v>
      </c>
      <c r="F866" s="97" t="s">
        <v>583</v>
      </c>
      <c r="G866" s="98" t="s">
        <v>2163</v>
      </c>
      <c r="H866" s="98" t="s">
        <v>2163</v>
      </c>
      <c r="I866" s="99"/>
      <c r="J866" s="99" t="s">
        <v>1955</v>
      </c>
      <c r="K866" s="100" t="str">
        <f t="shared" si="32"/>
        <v>А</v>
      </c>
      <c r="L866" s="100" t="str">
        <f t="shared" si="31"/>
        <v>Д</v>
      </c>
    </row>
    <row r="867" spans="1:12" customFormat="1" ht="30" customHeight="1">
      <c r="A867" s="66" t="s">
        <v>2164</v>
      </c>
      <c r="B867" s="95" t="s">
        <v>2165</v>
      </c>
      <c r="C867" s="96" t="s">
        <v>425</v>
      </c>
      <c r="D867" s="96" t="s">
        <v>426</v>
      </c>
      <c r="E867" s="95" t="s">
        <v>582</v>
      </c>
      <c r="F867" s="97" t="s">
        <v>583</v>
      </c>
      <c r="G867" s="98" t="s">
        <v>2166</v>
      </c>
      <c r="H867" s="98" t="s">
        <v>2166</v>
      </c>
      <c r="I867" s="99"/>
      <c r="J867" s="99" t="s">
        <v>1955</v>
      </c>
      <c r="K867" s="100" t="str">
        <f t="shared" si="32"/>
        <v>А</v>
      </c>
      <c r="L867" s="100" t="str">
        <f t="shared" si="31"/>
        <v>Д</v>
      </c>
    </row>
    <row r="868" spans="1:12" customFormat="1" ht="30" customHeight="1">
      <c r="A868" s="66" t="s">
        <v>2167</v>
      </c>
      <c r="B868" s="95" t="s">
        <v>2165</v>
      </c>
      <c r="C868" s="96" t="s">
        <v>425</v>
      </c>
      <c r="D868" s="96" t="s">
        <v>437</v>
      </c>
      <c r="E868" s="95" t="s">
        <v>582</v>
      </c>
      <c r="F868" s="97" t="s">
        <v>583</v>
      </c>
      <c r="G868" s="98" t="s">
        <v>2166</v>
      </c>
      <c r="H868" s="98" t="s">
        <v>2166</v>
      </c>
      <c r="I868" s="99"/>
      <c r="J868" s="99" t="s">
        <v>1955</v>
      </c>
      <c r="K868" s="100" t="str">
        <f t="shared" si="32"/>
        <v>А</v>
      </c>
      <c r="L868" s="100" t="str">
        <f t="shared" si="31"/>
        <v>Д</v>
      </c>
    </row>
    <row r="869" spans="1:12" customFormat="1" ht="30" customHeight="1">
      <c r="A869" s="66" t="s">
        <v>2168</v>
      </c>
      <c r="B869" s="95" t="s">
        <v>2169</v>
      </c>
      <c r="C869" s="96" t="s">
        <v>425</v>
      </c>
      <c r="D869" s="96" t="s">
        <v>426</v>
      </c>
      <c r="E869" s="95" t="s">
        <v>582</v>
      </c>
      <c r="F869" s="97" t="s">
        <v>583</v>
      </c>
      <c r="G869" s="98" t="s">
        <v>2170</v>
      </c>
      <c r="H869" s="98" t="s">
        <v>1980</v>
      </c>
      <c r="I869" s="99"/>
      <c r="J869" s="99" t="s">
        <v>1955</v>
      </c>
      <c r="K869" s="100" t="str">
        <f t="shared" si="32"/>
        <v>А</v>
      </c>
      <c r="L869" s="100" t="str">
        <f t="shared" si="31"/>
        <v>Д</v>
      </c>
    </row>
    <row r="870" spans="1:12" customFormat="1" ht="30" customHeight="1">
      <c r="A870" s="66" t="s">
        <v>2171</v>
      </c>
      <c r="B870" s="95" t="s">
        <v>2172</v>
      </c>
      <c r="C870" s="96" t="s">
        <v>425</v>
      </c>
      <c r="D870" s="96" t="s">
        <v>426</v>
      </c>
      <c r="E870" s="95" t="s">
        <v>582</v>
      </c>
      <c r="F870" s="97" t="s">
        <v>583</v>
      </c>
      <c r="G870" s="98" t="s">
        <v>2138</v>
      </c>
      <c r="H870" s="98" t="s">
        <v>2138</v>
      </c>
      <c r="I870" s="99"/>
      <c r="J870" s="99" t="s">
        <v>1955</v>
      </c>
      <c r="K870" s="100" t="str">
        <f t="shared" si="32"/>
        <v>А</v>
      </c>
      <c r="L870" s="100" t="str">
        <f t="shared" si="31"/>
        <v>Д</v>
      </c>
    </row>
    <row r="871" spans="1:12" customFormat="1" ht="30" customHeight="1">
      <c r="A871" s="66" t="s">
        <v>2173</v>
      </c>
      <c r="B871" s="95" t="s">
        <v>2174</v>
      </c>
      <c r="C871" s="96" t="s">
        <v>425</v>
      </c>
      <c r="D871" s="96" t="s">
        <v>426</v>
      </c>
      <c r="E871" s="95" t="s">
        <v>582</v>
      </c>
      <c r="F871" s="97" t="s">
        <v>583</v>
      </c>
      <c r="G871" s="98" t="s">
        <v>2175</v>
      </c>
      <c r="H871" s="98" t="s">
        <v>2175</v>
      </c>
      <c r="I871" s="99"/>
      <c r="J871" s="99" t="s">
        <v>1955</v>
      </c>
      <c r="K871" s="100" t="str">
        <f t="shared" si="32"/>
        <v>А</v>
      </c>
      <c r="L871" s="100" t="str">
        <f t="shared" si="31"/>
        <v>Д</v>
      </c>
    </row>
    <row r="872" spans="1:12" customFormat="1" ht="30" customHeight="1">
      <c r="A872" s="66" t="s">
        <v>2176</v>
      </c>
      <c r="B872" s="95" t="s">
        <v>2177</v>
      </c>
      <c r="C872" s="96" t="s">
        <v>425</v>
      </c>
      <c r="D872" s="96" t="s">
        <v>426</v>
      </c>
      <c r="E872" s="95" t="s">
        <v>582</v>
      </c>
      <c r="F872" s="97" t="s">
        <v>583</v>
      </c>
      <c r="G872" s="98" t="s">
        <v>2178</v>
      </c>
      <c r="H872" s="98" t="s">
        <v>2178</v>
      </c>
      <c r="I872" s="99"/>
      <c r="J872" s="99" t="s">
        <v>1955</v>
      </c>
      <c r="K872" s="100" t="str">
        <f t="shared" si="32"/>
        <v>А</v>
      </c>
      <c r="L872" s="100" t="str">
        <f t="shared" si="31"/>
        <v>Д</v>
      </c>
    </row>
    <row r="873" spans="1:12" customFormat="1" ht="30" customHeight="1">
      <c r="A873" s="66" t="s">
        <v>2179</v>
      </c>
      <c r="B873" s="95" t="s">
        <v>2180</v>
      </c>
      <c r="C873" s="96" t="s">
        <v>425</v>
      </c>
      <c r="D873" s="96" t="s">
        <v>426</v>
      </c>
      <c r="E873" s="95" t="s">
        <v>582</v>
      </c>
      <c r="F873" s="97" t="s">
        <v>583</v>
      </c>
      <c r="G873" s="98" t="s">
        <v>2142</v>
      </c>
      <c r="H873" s="98" t="s">
        <v>2142</v>
      </c>
      <c r="I873" s="99"/>
      <c r="J873" s="99" t="s">
        <v>1955</v>
      </c>
      <c r="K873" s="100" t="str">
        <f t="shared" si="32"/>
        <v>А</v>
      </c>
      <c r="L873" s="100" t="str">
        <f t="shared" si="31"/>
        <v>Д</v>
      </c>
    </row>
    <row r="874" spans="1:12" customFormat="1" ht="30" customHeight="1">
      <c r="A874" s="66" t="s">
        <v>2181</v>
      </c>
      <c r="B874" s="95" t="s">
        <v>2180</v>
      </c>
      <c r="C874" s="96" t="s">
        <v>425</v>
      </c>
      <c r="D874" s="96" t="s">
        <v>437</v>
      </c>
      <c r="E874" s="95" t="s">
        <v>582</v>
      </c>
      <c r="F874" s="97" t="s">
        <v>583</v>
      </c>
      <c r="G874" s="98" t="s">
        <v>2142</v>
      </c>
      <c r="H874" s="98" t="s">
        <v>2146</v>
      </c>
      <c r="I874" s="99"/>
      <c r="J874" s="99" t="s">
        <v>1955</v>
      </c>
      <c r="K874" s="100" t="str">
        <f t="shared" si="32"/>
        <v>А</v>
      </c>
      <c r="L874" s="100" t="str">
        <f t="shared" si="31"/>
        <v>Д</v>
      </c>
    </row>
    <row r="875" spans="1:12" customFormat="1" ht="30" customHeight="1">
      <c r="A875" s="66" t="s">
        <v>2182</v>
      </c>
      <c r="B875" s="95" t="s">
        <v>2183</v>
      </c>
      <c r="C875" s="96" t="s">
        <v>425</v>
      </c>
      <c r="D875" s="96" t="s">
        <v>426</v>
      </c>
      <c r="E875" s="95" t="s">
        <v>582</v>
      </c>
      <c r="F875" s="97" t="s">
        <v>583</v>
      </c>
      <c r="G875" s="98" t="s">
        <v>2154</v>
      </c>
      <c r="H875" s="98" t="s">
        <v>2154</v>
      </c>
      <c r="I875" s="99"/>
      <c r="J875" s="99" t="s">
        <v>1955</v>
      </c>
      <c r="K875" s="100" t="str">
        <f t="shared" si="32"/>
        <v>А</v>
      </c>
      <c r="L875" s="100" t="str">
        <f t="shared" si="31"/>
        <v>Д</v>
      </c>
    </row>
    <row r="876" spans="1:12" customFormat="1" ht="30" customHeight="1">
      <c r="A876" s="66" t="s">
        <v>2184</v>
      </c>
      <c r="B876" s="95" t="s">
        <v>2185</v>
      </c>
      <c r="C876" s="96" t="s">
        <v>425</v>
      </c>
      <c r="D876" s="96" t="s">
        <v>426</v>
      </c>
      <c r="E876" s="95" t="s">
        <v>582</v>
      </c>
      <c r="F876" s="97" t="s">
        <v>583</v>
      </c>
      <c r="G876" s="98" t="s">
        <v>2152</v>
      </c>
      <c r="H876" s="98" t="s">
        <v>2152</v>
      </c>
      <c r="I876" s="99"/>
      <c r="J876" s="99" t="s">
        <v>1955</v>
      </c>
      <c r="K876" s="100" t="str">
        <f t="shared" si="32"/>
        <v>А</v>
      </c>
      <c r="L876" s="100" t="str">
        <f t="shared" si="31"/>
        <v>Д</v>
      </c>
    </row>
    <row r="877" spans="1:12" customFormat="1" ht="30" customHeight="1">
      <c r="A877" s="66" t="s">
        <v>2186</v>
      </c>
      <c r="B877" s="95" t="s">
        <v>2187</v>
      </c>
      <c r="C877" s="96" t="s">
        <v>425</v>
      </c>
      <c r="D877" s="96" t="s">
        <v>426</v>
      </c>
      <c r="E877" s="95" t="s">
        <v>582</v>
      </c>
      <c r="F877" s="97" t="s">
        <v>583</v>
      </c>
      <c r="G877" s="98" t="s">
        <v>2188</v>
      </c>
      <c r="H877" s="98" t="s">
        <v>2188</v>
      </c>
      <c r="I877" s="99"/>
      <c r="J877" s="99" t="s">
        <v>1955</v>
      </c>
      <c r="K877" s="100" t="str">
        <f t="shared" si="32"/>
        <v>А</v>
      </c>
      <c r="L877" s="100" t="str">
        <f t="shared" si="31"/>
        <v>Д</v>
      </c>
    </row>
    <row r="878" spans="1:12" customFormat="1" ht="30" customHeight="1">
      <c r="A878" s="66" t="s">
        <v>2189</v>
      </c>
      <c r="B878" s="95" t="s">
        <v>2190</v>
      </c>
      <c r="C878" s="96" t="s">
        <v>425</v>
      </c>
      <c r="D878" s="96" t="s">
        <v>426</v>
      </c>
      <c r="E878" s="92" t="s">
        <v>490</v>
      </c>
      <c r="F878" s="97" t="s">
        <v>1778</v>
      </c>
      <c r="G878" s="98" t="s">
        <v>2191</v>
      </c>
      <c r="H878" s="98" t="s">
        <v>2191</v>
      </c>
      <c r="I878" s="99"/>
      <c r="J878" s="99" t="s">
        <v>2192</v>
      </c>
      <c r="K878" s="100" t="str">
        <f t="shared" ref="K878:K909" si="33">LEFT(F878, 1)</f>
        <v>О</v>
      </c>
      <c r="L878" s="100" t="str">
        <f t="shared" si="31"/>
        <v>Д</v>
      </c>
    </row>
    <row r="879" spans="1:12" customFormat="1" ht="30" customHeight="1">
      <c r="A879" s="66" t="s">
        <v>2193</v>
      </c>
      <c r="B879" s="95" t="s">
        <v>2194</v>
      </c>
      <c r="C879" s="96" t="s">
        <v>425</v>
      </c>
      <c r="D879" s="96" t="s">
        <v>426</v>
      </c>
      <c r="E879" s="92" t="s">
        <v>490</v>
      </c>
      <c r="F879" s="97" t="s">
        <v>1778</v>
      </c>
      <c r="G879" s="98" t="s">
        <v>2195</v>
      </c>
      <c r="H879" s="98" t="s">
        <v>2195</v>
      </c>
      <c r="I879" s="99"/>
      <c r="J879" s="99" t="s">
        <v>2192</v>
      </c>
      <c r="K879" s="100" t="str">
        <f t="shared" si="33"/>
        <v>О</v>
      </c>
      <c r="L879" s="100" t="str">
        <f t="shared" si="31"/>
        <v>Д</v>
      </c>
    </row>
    <row r="880" spans="1:12" customFormat="1" ht="30" customHeight="1">
      <c r="A880" s="66" t="s">
        <v>2196</v>
      </c>
      <c r="B880" s="95" t="s">
        <v>2197</v>
      </c>
      <c r="C880" s="96" t="s">
        <v>425</v>
      </c>
      <c r="D880" s="96" t="s">
        <v>426</v>
      </c>
      <c r="E880" s="92" t="s">
        <v>433</v>
      </c>
      <c r="F880" s="97" t="s">
        <v>1778</v>
      </c>
      <c r="G880" s="98" t="s">
        <v>1589</v>
      </c>
      <c r="H880" s="98" t="s">
        <v>1589</v>
      </c>
      <c r="I880" s="99"/>
      <c r="J880" s="99" t="s">
        <v>2192</v>
      </c>
      <c r="K880" s="100" t="str">
        <f t="shared" si="33"/>
        <v>О</v>
      </c>
      <c r="L880" s="100" t="str">
        <f t="shared" si="31"/>
        <v>Д</v>
      </c>
    </row>
    <row r="881" spans="1:12" customFormat="1" ht="30" customHeight="1">
      <c r="A881" s="66" t="s">
        <v>2198</v>
      </c>
      <c r="B881" s="95" t="s">
        <v>2199</v>
      </c>
      <c r="C881" s="96" t="s">
        <v>425</v>
      </c>
      <c r="D881" s="96" t="s">
        <v>426</v>
      </c>
      <c r="E881" s="92" t="s">
        <v>490</v>
      </c>
      <c r="F881" s="97" t="s">
        <v>1778</v>
      </c>
      <c r="G881" s="98" t="s">
        <v>2200</v>
      </c>
      <c r="H881" s="98" t="s">
        <v>2200</v>
      </c>
      <c r="I881" s="99"/>
      <c r="J881" s="99" t="s">
        <v>2192</v>
      </c>
      <c r="K881" s="100" t="str">
        <f t="shared" si="33"/>
        <v>О</v>
      </c>
      <c r="L881" s="100" t="str">
        <f t="shared" si="31"/>
        <v>Д</v>
      </c>
    </row>
    <row r="882" spans="1:12" customFormat="1" ht="30" customHeight="1">
      <c r="A882" s="66" t="s">
        <v>214</v>
      </c>
      <c r="B882" s="95" t="s">
        <v>2201</v>
      </c>
      <c r="C882" s="96" t="s">
        <v>425</v>
      </c>
      <c r="D882" s="96" t="s">
        <v>426</v>
      </c>
      <c r="E882" s="95" t="s">
        <v>427</v>
      </c>
      <c r="F882" s="97" t="s">
        <v>428</v>
      </c>
      <c r="G882" s="98" t="s">
        <v>975</v>
      </c>
      <c r="H882" s="98" t="s">
        <v>2202</v>
      </c>
      <c r="I882" s="99"/>
      <c r="J882" s="99" t="s">
        <v>2203</v>
      </c>
      <c r="K882" s="100" t="str">
        <f t="shared" si="33"/>
        <v>Б</v>
      </c>
      <c r="L882" s="100" t="str">
        <f t="shared" si="31"/>
        <v>Д</v>
      </c>
    </row>
    <row r="883" spans="1:12" customFormat="1" ht="30" customHeight="1">
      <c r="A883" s="66" t="s">
        <v>2204</v>
      </c>
      <c r="B883" s="95" t="s">
        <v>2205</v>
      </c>
      <c r="C883" s="96" t="s">
        <v>425</v>
      </c>
      <c r="D883" s="96" t="s">
        <v>426</v>
      </c>
      <c r="E883" s="95" t="s">
        <v>427</v>
      </c>
      <c r="F883" s="97" t="s">
        <v>428</v>
      </c>
      <c r="G883" s="98" t="s">
        <v>2206</v>
      </c>
      <c r="H883" s="98" t="s">
        <v>2206</v>
      </c>
      <c r="I883" s="99"/>
      <c r="J883" s="99" t="s">
        <v>2203</v>
      </c>
      <c r="K883" s="100" t="str">
        <f t="shared" si="33"/>
        <v>Б</v>
      </c>
      <c r="L883" s="100" t="str">
        <f t="shared" si="31"/>
        <v>Д</v>
      </c>
    </row>
    <row r="884" spans="1:12" customFormat="1" ht="30" customHeight="1">
      <c r="A884" s="66" t="s">
        <v>219</v>
      </c>
      <c r="B884" s="95" t="s">
        <v>720</v>
      </c>
      <c r="C884" s="96" t="s">
        <v>425</v>
      </c>
      <c r="D884" s="96" t="s">
        <v>426</v>
      </c>
      <c r="E884" s="92" t="s">
        <v>427</v>
      </c>
      <c r="F884" s="97" t="s">
        <v>428</v>
      </c>
      <c r="G884" s="98" t="s">
        <v>721</v>
      </c>
      <c r="H884" s="98" t="s">
        <v>721</v>
      </c>
      <c r="I884" s="99"/>
      <c r="J884" s="99" t="s">
        <v>2203</v>
      </c>
      <c r="K884" s="100" t="str">
        <f t="shared" si="33"/>
        <v>Б</v>
      </c>
      <c r="L884" s="100" t="str">
        <f t="shared" si="31"/>
        <v>Д</v>
      </c>
    </row>
    <row r="885" spans="1:12" customFormat="1" ht="30" customHeight="1">
      <c r="A885" s="66" t="s">
        <v>2207</v>
      </c>
      <c r="B885" s="95" t="s">
        <v>720</v>
      </c>
      <c r="C885" s="96" t="s">
        <v>445</v>
      </c>
      <c r="D885" s="96" t="s">
        <v>426</v>
      </c>
      <c r="E885" s="92" t="s">
        <v>433</v>
      </c>
      <c r="F885" s="97" t="s">
        <v>428</v>
      </c>
      <c r="G885" s="98" t="s">
        <v>721</v>
      </c>
      <c r="H885" s="98" t="s">
        <v>721</v>
      </c>
      <c r="I885" s="99"/>
      <c r="J885" s="99" t="s">
        <v>2203</v>
      </c>
      <c r="K885" s="100" t="str">
        <f t="shared" si="33"/>
        <v>Б</v>
      </c>
      <c r="L885" s="100" t="str">
        <f t="shared" si="31"/>
        <v>В</v>
      </c>
    </row>
    <row r="886" spans="1:12" customFormat="1" ht="30" customHeight="1">
      <c r="A886" s="66" t="s">
        <v>227</v>
      </c>
      <c r="B886" s="95" t="s">
        <v>2208</v>
      </c>
      <c r="C886" s="96" t="s">
        <v>425</v>
      </c>
      <c r="D886" s="96" t="s">
        <v>426</v>
      </c>
      <c r="E886" s="95" t="s">
        <v>427</v>
      </c>
      <c r="F886" s="97" t="s">
        <v>428</v>
      </c>
      <c r="G886" s="98" t="s">
        <v>2209</v>
      </c>
      <c r="H886" s="98" t="s">
        <v>2210</v>
      </c>
      <c r="I886" s="99"/>
      <c r="J886" s="99" t="s">
        <v>2203</v>
      </c>
      <c r="K886" s="100" t="str">
        <f t="shared" si="33"/>
        <v>Б</v>
      </c>
      <c r="L886" s="100" t="str">
        <f t="shared" si="31"/>
        <v>Д</v>
      </c>
    </row>
    <row r="887" spans="1:12" customFormat="1" ht="30" customHeight="1">
      <c r="A887" s="66" t="s">
        <v>241</v>
      </c>
      <c r="B887" s="95" t="s">
        <v>2211</v>
      </c>
      <c r="C887" s="96" t="s">
        <v>425</v>
      </c>
      <c r="D887" s="96" t="s">
        <v>426</v>
      </c>
      <c r="E887" s="92" t="s">
        <v>427</v>
      </c>
      <c r="F887" s="97" t="s">
        <v>428</v>
      </c>
      <c r="G887" s="98" t="s">
        <v>2212</v>
      </c>
      <c r="H887" s="98" t="s">
        <v>2212</v>
      </c>
      <c r="I887" s="99"/>
      <c r="J887" s="99" t="s">
        <v>2203</v>
      </c>
      <c r="K887" s="100" t="str">
        <f t="shared" si="33"/>
        <v>Б</v>
      </c>
      <c r="L887" s="100" t="str">
        <f t="shared" si="31"/>
        <v>Д</v>
      </c>
    </row>
    <row r="888" spans="1:12" customFormat="1" ht="30" customHeight="1">
      <c r="A888" s="66" t="s">
        <v>256</v>
      </c>
      <c r="B888" s="95" t="s">
        <v>2213</v>
      </c>
      <c r="C888" s="96" t="s">
        <v>425</v>
      </c>
      <c r="D888" s="96" t="s">
        <v>426</v>
      </c>
      <c r="E888" s="92" t="s">
        <v>427</v>
      </c>
      <c r="F888" s="97" t="s">
        <v>428</v>
      </c>
      <c r="G888" s="98" t="s">
        <v>843</v>
      </c>
      <c r="H888" s="98" t="s">
        <v>843</v>
      </c>
      <c r="I888" s="99"/>
      <c r="J888" s="99" t="s">
        <v>2203</v>
      </c>
      <c r="K888" s="100" t="str">
        <f t="shared" si="33"/>
        <v>Б</v>
      </c>
      <c r="L888" s="100" t="str">
        <f t="shared" si="31"/>
        <v>Д</v>
      </c>
    </row>
    <row r="889" spans="1:12" customFormat="1" ht="30" customHeight="1">
      <c r="A889" s="66" t="s">
        <v>73</v>
      </c>
      <c r="B889" s="95" t="s">
        <v>2214</v>
      </c>
      <c r="C889" s="96" t="s">
        <v>425</v>
      </c>
      <c r="D889" s="96" t="s">
        <v>426</v>
      </c>
      <c r="E889" s="92" t="s">
        <v>427</v>
      </c>
      <c r="F889" s="97" t="s">
        <v>428</v>
      </c>
      <c r="G889" s="98" t="s">
        <v>1927</v>
      </c>
      <c r="H889" s="98" t="s">
        <v>1927</v>
      </c>
      <c r="I889" s="99"/>
      <c r="J889" s="99" t="s">
        <v>2203</v>
      </c>
      <c r="K889" s="100" t="str">
        <f t="shared" si="33"/>
        <v>Б</v>
      </c>
      <c r="L889" s="100" t="str">
        <f t="shared" si="31"/>
        <v>Д</v>
      </c>
    </row>
    <row r="890" spans="1:12" customFormat="1" ht="30" customHeight="1">
      <c r="A890" s="66" t="s">
        <v>405</v>
      </c>
      <c r="B890" s="95" t="s">
        <v>2215</v>
      </c>
      <c r="C890" s="96" t="s">
        <v>425</v>
      </c>
      <c r="D890" s="96" t="s">
        <v>426</v>
      </c>
      <c r="E890" s="92" t="s">
        <v>427</v>
      </c>
      <c r="F890" s="97" t="s">
        <v>428</v>
      </c>
      <c r="G890" s="98" t="s">
        <v>1125</v>
      </c>
      <c r="H890" s="98" t="s">
        <v>1125</v>
      </c>
      <c r="I890" s="99"/>
      <c r="J890" s="99" t="s">
        <v>2203</v>
      </c>
      <c r="K890" s="100" t="str">
        <f t="shared" si="33"/>
        <v>Б</v>
      </c>
      <c r="L890" s="100" t="str">
        <f t="shared" si="31"/>
        <v>Д</v>
      </c>
    </row>
    <row r="891" spans="1:12" customFormat="1" ht="30" customHeight="1">
      <c r="A891" s="66" t="s">
        <v>193</v>
      </c>
      <c r="B891" s="95" t="s">
        <v>2216</v>
      </c>
      <c r="C891" s="96" t="s">
        <v>425</v>
      </c>
      <c r="D891" s="96" t="s">
        <v>426</v>
      </c>
      <c r="E891" s="92" t="s">
        <v>427</v>
      </c>
      <c r="F891" s="97" t="s">
        <v>428</v>
      </c>
      <c r="G891" s="98" t="s">
        <v>2217</v>
      </c>
      <c r="H891" s="98" t="s">
        <v>2217</v>
      </c>
      <c r="I891" s="99"/>
      <c r="J891" s="99" t="s">
        <v>2203</v>
      </c>
      <c r="K891" s="100" t="str">
        <f t="shared" si="33"/>
        <v>Б</v>
      </c>
      <c r="L891" s="100" t="str">
        <f t="shared" si="31"/>
        <v>Д</v>
      </c>
    </row>
    <row r="892" spans="1:12" customFormat="1" ht="30" customHeight="1">
      <c r="A892" s="66" t="s">
        <v>125</v>
      </c>
      <c r="B892" s="95" t="s">
        <v>2218</v>
      </c>
      <c r="C892" s="96" t="s">
        <v>425</v>
      </c>
      <c r="D892" s="96" t="s">
        <v>426</v>
      </c>
      <c r="E892" s="95" t="s">
        <v>427</v>
      </c>
      <c r="F892" s="97" t="s">
        <v>428</v>
      </c>
      <c r="G892" s="98" t="s">
        <v>2219</v>
      </c>
      <c r="H892" s="98" t="s">
        <v>2219</v>
      </c>
      <c r="I892" s="99"/>
      <c r="J892" s="99" t="s">
        <v>2203</v>
      </c>
      <c r="K892" s="100" t="str">
        <f t="shared" si="33"/>
        <v>Б</v>
      </c>
      <c r="L892" s="100" t="str">
        <f t="shared" si="31"/>
        <v>Д</v>
      </c>
    </row>
    <row r="893" spans="1:12" customFormat="1" ht="30" customHeight="1">
      <c r="A893" s="66" t="s">
        <v>88</v>
      </c>
      <c r="B893" s="95" t="s">
        <v>2218</v>
      </c>
      <c r="C893" s="96" t="s">
        <v>425</v>
      </c>
      <c r="D893" s="96" t="s">
        <v>426</v>
      </c>
      <c r="E893" s="92" t="s">
        <v>427</v>
      </c>
      <c r="F893" s="97" t="s">
        <v>428</v>
      </c>
      <c r="G893" s="98" t="s">
        <v>2219</v>
      </c>
      <c r="H893" s="98" t="s">
        <v>2220</v>
      </c>
      <c r="I893" s="99"/>
      <c r="J893" s="99" t="s">
        <v>2203</v>
      </c>
      <c r="K893" s="100" t="str">
        <f t="shared" si="33"/>
        <v>Б</v>
      </c>
      <c r="L893" s="100" t="str">
        <f t="shared" si="31"/>
        <v>Д</v>
      </c>
    </row>
    <row r="894" spans="1:12" customFormat="1" ht="30" customHeight="1">
      <c r="A894" s="66" t="s">
        <v>2221</v>
      </c>
      <c r="B894" s="95" t="s">
        <v>2222</v>
      </c>
      <c r="C894" s="96" t="s">
        <v>425</v>
      </c>
      <c r="D894" s="96" t="s">
        <v>437</v>
      </c>
      <c r="E894" s="92" t="s">
        <v>490</v>
      </c>
      <c r="F894" s="97" t="s">
        <v>491</v>
      </c>
      <c r="G894" s="98" t="s">
        <v>2206</v>
      </c>
      <c r="H894" s="98" t="s">
        <v>2223</v>
      </c>
      <c r="I894" s="99"/>
      <c r="J894" s="99" t="s">
        <v>2203</v>
      </c>
      <c r="K894" s="100" t="str">
        <f t="shared" si="33"/>
        <v>М</v>
      </c>
      <c r="L894" s="100" t="str">
        <f t="shared" si="31"/>
        <v>Д</v>
      </c>
    </row>
    <row r="895" spans="1:12" customFormat="1" ht="30" customHeight="1">
      <c r="A895" s="66" t="s">
        <v>2224</v>
      </c>
      <c r="B895" s="95" t="s">
        <v>2222</v>
      </c>
      <c r="C895" s="96" t="s">
        <v>425</v>
      </c>
      <c r="D895" s="96" t="s">
        <v>426</v>
      </c>
      <c r="E895" s="92" t="s">
        <v>490</v>
      </c>
      <c r="F895" s="97" t="s">
        <v>491</v>
      </c>
      <c r="G895" s="98" t="s">
        <v>2206</v>
      </c>
      <c r="H895" s="98" t="s">
        <v>2225</v>
      </c>
      <c r="I895" s="99"/>
      <c r="J895" s="99" t="s">
        <v>2203</v>
      </c>
      <c r="K895" s="100" t="str">
        <f t="shared" si="33"/>
        <v>М</v>
      </c>
      <c r="L895" s="100" t="str">
        <f t="shared" si="31"/>
        <v>Д</v>
      </c>
    </row>
    <row r="896" spans="1:12" customFormat="1" ht="30" customHeight="1">
      <c r="A896" s="66" t="s">
        <v>259</v>
      </c>
      <c r="B896" s="95" t="s">
        <v>832</v>
      </c>
      <c r="C896" s="96" t="s">
        <v>425</v>
      </c>
      <c r="D896" s="96" t="s">
        <v>426</v>
      </c>
      <c r="E896" s="95" t="s">
        <v>490</v>
      </c>
      <c r="F896" s="97" t="s">
        <v>491</v>
      </c>
      <c r="G896" s="98" t="s">
        <v>721</v>
      </c>
      <c r="H896" s="98" t="s">
        <v>76</v>
      </c>
      <c r="I896" s="99"/>
      <c r="J896" s="99" t="s">
        <v>2203</v>
      </c>
      <c r="K896" s="100" t="str">
        <f t="shared" si="33"/>
        <v>М</v>
      </c>
      <c r="L896" s="100" t="str">
        <f t="shared" si="31"/>
        <v>Д</v>
      </c>
    </row>
    <row r="897" spans="1:12" customFormat="1" ht="30" customHeight="1">
      <c r="A897" s="66" t="s">
        <v>2226</v>
      </c>
      <c r="B897" s="95" t="s">
        <v>832</v>
      </c>
      <c r="C897" s="96" t="s">
        <v>425</v>
      </c>
      <c r="D897" s="96" t="s">
        <v>426</v>
      </c>
      <c r="E897" s="92" t="s">
        <v>490</v>
      </c>
      <c r="F897" s="97" t="s">
        <v>491</v>
      </c>
      <c r="G897" s="98" t="s">
        <v>721</v>
      </c>
      <c r="H897" s="98" t="s">
        <v>2227</v>
      </c>
      <c r="I897" s="99"/>
      <c r="J897" s="99" t="s">
        <v>2203</v>
      </c>
      <c r="K897" s="100" t="str">
        <f t="shared" si="33"/>
        <v>М</v>
      </c>
      <c r="L897" s="100" t="str">
        <f t="shared" si="31"/>
        <v>Д</v>
      </c>
    </row>
    <row r="898" spans="1:12" customFormat="1" ht="30" customHeight="1">
      <c r="A898" s="66" t="s">
        <v>2228</v>
      </c>
      <c r="B898" s="95" t="s">
        <v>832</v>
      </c>
      <c r="C898" s="96" t="s">
        <v>425</v>
      </c>
      <c r="D898" s="96" t="s">
        <v>426</v>
      </c>
      <c r="E898" s="95" t="s">
        <v>490</v>
      </c>
      <c r="F898" s="97" t="s">
        <v>491</v>
      </c>
      <c r="G898" s="98" t="s">
        <v>721</v>
      </c>
      <c r="H898" s="98" t="s">
        <v>2227</v>
      </c>
      <c r="I898" s="99" t="s">
        <v>958</v>
      </c>
      <c r="J898" s="99" t="s">
        <v>2203</v>
      </c>
      <c r="K898" s="100" t="str">
        <f t="shared" si="33"/>
        <v>М</v>
      </c>
      <c r="L898" s="100" t="str">
        <f t="shared" si="31"/>
        <v>Д</v>
      </c>
    </row>
    <row r="899" spans="1:12" customFormat="1" ht="30" customHeight="1">
      <c r="A899" s="66" t="s">
        <v>286</v>
      </c>
      <c r="B899" s="95" t="s">
        <v>842</v>
      </c>
      <c r="C899" s="96" t="s">
        <v>425</v>
      </c>
      <c r="D899" s="96" t="s">
        <v>426</v>
      </c>
      <c r="E899" s="92" t="s">
        <v>490</v>
      </c>
      <c r="F899" s="97" t="s">
        <v>491</v>
      </c>
      <c r="G899" s="98" t="s">
        <v>843</v>
      </c>
      <c r="H899" s="98" t="s">
        <v>2229</v>
      </c>
      <c r="I899" s="99"/>
      <c r="J899" s="99" t="s">
        <v>2203</v>
      </c>
      <c r="K899" s="100" t="str">
        <f t="shared" si="33"/>
        <v>М</v>
      </c>
      <c r="L899" s="100" t="str">
        <f t="shared" ref="L899:L962" si="34">IF(C899="очная","Д",IF(C899="Очно-заочная","В",IF(C899="Заочная","З","-")))</f>
        <v>Д</v>
      </c>
    </row>
    <row r="900" spans="1:12" customFormat="1" ht="30" customHeight="1">
      <c r="A900" s="66" t="s">
        <v>2230</v>
      </c>
      <c r="B900" s="95" t="s">
        <v>1926</v>
      </c>
      <c r="C900" s="96" t="s">
        <v>425</v>
      </c>
      <c r="D900" s="96" t="s">
        <v>426</v>
      </c>
      <c r="E900" s="92" t="s">
        <v>490</v>
      </c>
      <c r="F900" s="97" t="s">
        <v>491</v>
      </c>
      <c r="G900" s="98" t="s">
        <v>1927</v>
      </c>
      <c r="H900" s="98" t="s">
        <v>2231</v>
      </c>
      <c r="I900" s="99"/>
      <c r="J900" s="99" t="s">
        <v>2203</v>
      </c>
      <c r="K900" s="100" t="str">
        <f t="shared" si="33"/>
        <v>М</v>
      </c>
      <c r="L900" s="100" t="str">
        <f t="shared" si="34"/>
        <v>Д</v>
      </c>
    </row>
    <row r="901" spans="1:12" customFormat="1" ht="30" customHeight="1">
      <c r="A901" s="66" t="s">
        <v>2232</v>
      </c>
      <c r="B901" s="95" t="s">
        <v>1926</v>
      </c>
      <c r="C901" s="96" t="s">
        <v>425</v>
      </c>
      <c r="D901" s="96" t="s">
        <v>437</v>
      </c>
      <c r="E901" s="95" t="s">
        <v>490</v>
      </c>
      <c r="F901" s="97" t="s">
        <v>491</v>
      </c>
      <c r="G901" s="98" t="s">
        <v>1927</v>
      </c>
      <c r="H901" s="98" t="s">
        <v>2233</v>
      </c>
      <c r="I901" s="99"/>
      <c r="J901" s="99" t="s">
        <v>2203</v>
      </c>
      <c r="K901" s="100" t="str">
        <f t="shared" si="33"/>
        <v>М</v>
      </c>
      <c r="L901" s="100" t="str">
        <f t="shared" si="34"/>
        <v>Д</v>
      </c>
    </row>
    <row r="902" spans="1:12" customFormat="1" ht="30" customHeight="1">
      <c r="A902" s="66" t="s">
        <v>2234</v>
      </c>
      <c r="B902" s="95" t="s">
        <v>1926</v>
      </c>
      <c r="C902" s="96" t="s">
        <v>425</v>
      </c>
      <c r="D902" s="96" t="s">
        <v>437</v>
      </c>
      <c r="E902" s="95" t="s">
        <v>490</v>
      </c>
      <c r="F902" s="97" t="s">
        <v>491</v>
      </c>
      <c r="G902" s="98" t="s">
        <v>1927</v>
      </c>
      <c r="H902" s="98" t="s">
        <v>2235</v>
      </c>
      <c r="I902" s="99"/>
      <c r="J902" s="99" t="s">
        <v>2203</v>
      </c>
      <c r="K902" s="100" t="str">
        <f t="shared" si="33"/>
        <v>М</v>
      </c>
      <c r="L902" s="100" t="str">
        <f t="shared" si="34"/>
        <v>Д</v>
      </c>
    </row>
    <row r="903" spans="1:12" customFormat="1" ht="30" customHeight="1">
      <c r="A903" s="66" t="s">
        <v>2236</v>
      </c>
      <c r="B903" s="95" t="s">
        <v>1124</v>
      </c>
      <c r="C903" s="96" t="s">
        <v>425</v>
      </c>
      <c r="D903" s="96" t="s">
        <v>426</v>
      </c>
      <c r="E903" s="95" t="s">
        <v>490</v>
      </c>
      <c r="F903" s="97" t="s">
        <v>491</v>
      </c>
      <c r="G903" s="98" t="s">
        <v>1125</v>
      </c>
      <c r="H903" s="98" t="s">
        <v>2237</v>
      </c>
      <c r="I903" s="99"/>
      <c r="J903" s="99" t="s">
        <v>2203</v>
      </c>
      <c r="K903" s="100" t="str">
        <f t="shared" si="33"/>
        <v>М</v>
      </c>
      <c r="L903" s="100" t="str">
        <f t="shared" si="34"/>
        <v>Д</v>
      </c>
    </row>
    <row r="904" spans="1:12" customFormat="1" ht="30" customHeight="1">
      <c r="A904" s="66" t="s">
        <v>2238</v>
      </c>
      <c r="B904" s="95" t="s">
        <v>1124</v>
      </c>
      <c r="C904" s="96" t="s">
        <v>425</v>
      </c>
      <c r="D904" s="96" t="s">
        <v>426</v>
      </c>
      <c r="E904" s="92" t="s">
        <v>490</v>
      </c>
      <c r="F904" s="97" t="s">
        <v>491</v>
      </c>
      <c r="G904" s="98" t="s">
        <v>1125</v>
      </c>
      <c r="H904" s="98" t="s">
        <v>2239</v>
      </c>
      <c r="I904" s="99"/>
      <c r="J904" s="99" t="s">
        <v>2203</v>
      </c>
      <c r="K904" s="100" t="str">
        <f t="shared" si="33"/>
        <v>М</v>
      </c>
      <c r="L904" s="100" t="str">
        <f t="shared" si="34"/>
        <v>Д</v>
      </c>
    </row>
    <row r="905" spans="1:12" customFormat="1" ht="30" customHeight="1">
      <c r="A905" s="66" t="s">
        <v>2240</v>
      </c>
      <c r="B905" s="95" t="s">
        <v>1124</v>
      </c>
      <c r="C905" s="96" t="s">
        <v>425</v>
      </c>
      <c r="D905" s="96" t="s">
        <v>426</v>
      </c>
      <c r="E905" s="92" t="s">
        <v>490</v>
      </c>
      <c r="F905" s="97" t="s">
        <v>491</v>
      </c>
      <c r="G905" s="98" t="s">
        <v>1125</v>
      </c>
      <c r="H905" s="98" t="s">
        <v>2239</v>
      </c>
      <c r="I905" s="99" t="s">
        <v>1201</v>
      </c>
      <c r="J905" s="99" t="s">
        <v>2203</v>
      </c>
      <c r="K905" s="100" t="str">
        <f t="shared" si="33"/>
        <v>М</v>
      </c>
      <c r="L905" s="100" t="str">
        <f t="shared" si="34"/>
        <v>Д</v>
      </c>
    </row>
    <row r="906" spans="1:12" customFormat="1" ht="30" customHeight="1">
      <c r="A906" s="66" t="s">
        <v>2241</v>
      </c>
      <c r="B906" s="95" t="s">
        <v>1124</v>
      </c>
      <c r="C906" s="96" t="s">
        <v>425</v>
      </c>
      <c r="D906" s="96" t="s">
        <v>426</v>
      </c>
      <c r="E906" s="92" t="s">
        <v>490</v>
      </c>
      <c r="F906" s="97" t="s">
        <v>491</v>
      </c>
      <c r="G906" s="98" t="s">
        <v>1125</v>
      </c>
      <c r="H906" s="98" t="s">
        <v>2239</v>
      </c>
      <c r="I906" s="99" t="s">
        <v>2242</v>
      </c>
      <c r="J906" s="99" t="s">
        <v>2203</v>
      </c>
      <c r="K906" s="100" t="str">
        <f t="shared" si="33"/>
        <v>М</v>
      </c>
      <c r="L906" s="100" t="str">
        <f t="shared" si="34"/>
        <v>Д</v>
      </c>
    </row>
    <row r="907" spans="1:12" customFormat="1" ht="30" customHeight="1">
      <c r="A907" s="66" t="s">
        <v>2243</v>
      </c>
      <c r="B907" s="95" t="s">
        <v>1124</v>
      </c>
      <c r="C907" s="96" t="s">
        <v>425</v>
      </c>
      <c r="D907" s="96" t="s">
        <v>426</v>
      </c>
      <c r="E907" s="92" t="s">
        <v>490</v>
      </c>
      <c r="F907" s="97" t="s">
        <v>491</v>
      </c>
      <c r="G907" s="98" t="s">
        <v>1125</v>
      </c>
      <c r="H907" s="98" t="s">
        <v>2244</v>
      </c>
      <c r="I907" s="99" t="s">
        <v>2245</v>
      </c>
      <c r="J907" s="99" t="s">
        <v>2203</v>
      </c>
      <c r="K907" s="100" t="str">
        <f t="shared" si="33"/>
        <v>М</v>
      </c>
      <c r="L907" s="100" t="str">
        <f t="shared" si="34"/>
        <v>Д</v>
      </c>
    </row>
    <row r="908" spans="1:12" customFormat="1" ht="30" customHeight="1">
      <c r="A908" s="66" t="s">
        <v>2246</v>
      </c>
      <c r="B908" s="95" t="s">
        <v>1124</v>
      </c>
      <c r="C908" s="96" t="s">
        <v>425</v>
      </c>
      <c r="D908" s="96" t="s">
        <v>437</v>
      </c>
      <c r="E908" s="95" t="s">
        <v>490</v>
      </c>
      <c r="F908" s="97" t="s">
        <v>491</v>
      </c>
      <c r="G908" s="98" t="s">
        <v>1125</v>
      </c>
      <c r="H908" s="98" t="s">
        <v>2247</v>
      </c>
      <c r="I908" s="99"/>
      <c r="J908" s="99" t="s">
        <v>2203</v>
      </c>
      <c r="K908" s="100" t="str">
        <f t="shared" si="33"/>
        <v>М</v>
      </c>
      <c r="L908" s="100" t="str">
        <f t="shared" si="34"/>
        <v>Д</v>
      </c>
    </row>
    <row r="909" spans="1:12" customFormat="1" ht="30" customHeight="1">
      <c r="A909" s="66" t="s">
        <v>2248</v>
      </c>
      <c r="B909" s="95" t="s">
        <v>1124</v>
      </c>
      <c r="C909" s="96" t="s">
        <v>445</v>
      </c>
      <c r="D909" s="96" t="s">
        <v>426</v>
      </c>
      <c r="E909" s="95" t="s">
        <v>2249</v>
      </c>
      <c r="F909" s="97" t="s">
        <v>491</v>
      </c>
      <c r="G909" s="98" t="s">
        <v>1125</v>
      </c>
      <c r="H909" s="98" t="s">
        <v>2239</v>
      </c>
      <c r="I909" s="99"/>
      <c r="J909" s="99" t="s">
        <v>2203</v>
      </c>
      <c r="K909" s="100" t="str">
        <f t="shared" si="33"/>
        <v>М</v>
      </c>
      <c r="L909" s="100" t="str">
        <f t="shared" si="34"/>
        <v>В</v>
      </c>
    </row>
    <row r="910" spans="1:12" customFormat="1" ht="30" customHeight="1">
      <c r="A910" s="66" t="s">
        <v>293</v>
      </c>
      <c r="B910" s="95" t="s">
        <v>2250</v>
      </c>
      <c r="C910" s="96" t="s">
        <v>425</v>
      </c>
      <c r="D910" s="96" t="s">
        <v>426</v>
      </c>
      <c r="E910" s="95" t="s">
        <v>490</v>
      </c>
      <c r="F910" s="97" t="s">
        <v>491</v>
      </c>
      <c r="G910" s="98" t="s">
        <v>2217</v>
      </c>
      <c r="H910" s="98" t="s">
        <v>2251</v>
      </c>
      <c r="I910" s="99"/>
      <c r="J910" s="99" t="s">
        <v>2203</v>
      </c>
      <c r="K910" s="100" t="str">
        <f t="shared" ref="K910:K941" si="35">LEFT(F910, 1)</f>
        <v>М</v>
      </c>
      <c r="L910" s="100" t="str">
        <f t="shared" si="34"/>
        <v>Д</v>
      </c>
    </row>
    <row r="911" spans="1:12" customFormat="1" ht="30" customHeight="1">
      <c r="A911" s="66" t="s">
        <v>2252</v>
      </c>
      <c r="B911" s="95" t="s">
        <v>974</v>
      </c>
      <c r="C911" s="96" t="s">
        <v>425</v>
      </c>
      <c r="D911" s="96" t="s">
        <v>426</v>
      </c>
      <c r="E911" s="95" t="s">
        <v>427</v>
      </c>
      <c r="F911" s="97" t="s">
        <v>583</v>
      </c>
      <c r="G911" s="98" t="s">
        <v>975</v>
      </c>
      <c r="H911" s="98" t="s">
        <v>2253</v>
      </c>
      <c r="I911" s="99"/>
      <c r="J911" s="99" t="s">
        <v>2203</v>
      </c>
      <c r="K911" s="100" t="str">
        <f t="shared" si="35"/>
        <v>А</v>
      </c>
      <c r="L911" s="100" t="str">
        <f t="shared" si="34"/>
        <v>Д</v>
      </c>
    </row>
    <row r="912" spans="1:12" customFormat="1" ht="30" customHeight="1">
      <c r="A912" s="66" t="s">
        <v>2254</v>
      </c>
      <c r="B912" s="95" t="s">
        <v>974</v>
      </c>
      <c r="C912" s="96" t="s">
        <v>425</v>
      </c>
      <c r="D912" s="96" t="s">
        <v>426</v>
      </c>
      <c r="E912" s="95" t="s">
        <v>427</v>
      </c>
      <c r="F912" s="97" t="s">
        <v>583</v>
      </c>
      <c r="G912" s="98" t="s">
        <v>975</v>
      </c>
      <c r="H912" s="98" t="s">
        <v>2255</v>
      </c>
      <c r="I912" s="99"/>
      <c r="J912" s="99" t="s">
        <v>2203</v>
      </c>
      <c r="K912" s="100" t="str">
        <f t="shared" si="35"/>
        <v>А</v>
      </c>
      <c r="L912" s="100" t="str">
        <f t="shared" si="34"/>
        <v>Д</v>
      </c>
    </row>
    <row r="913" spans="1:12" customFormat="1" ht="30" customHeight="1">
      <c r="A913" s="66" t="s">
        <v>2256</v>
      </c>
      <c r="B913" s="95" t="s">
        <v>974</v>
      </c>
      <c r="C913" s="96" t="s">
        <v>425</v>
      </c>
      <c r="D913" s="96" t="s">
        <v>426</v>
      </c>
      <c r="E913" s="95" t="s">
        <v>427</v>
      </c>
      <c r="F913" s="97" t="s">
        <v>583</v>
      </c>
      <c r="G913" s="98" t="s">
        <v>975</v>
      </c>
      <c r="H913" s="98" t="s">
        <v>2257</v>
      </c>
      <c r="I913" s="99"/>
      <c r="J913" s="99" t="s">
        <v>2203</v>
      </c>
      <c r="K913" s="100" t="str">
        <f t="shared" si="35"/>
        <v>А</v>
      </c>
      <c r="L913" s="100" t="str">
        <f t="shared" si="34"/>
        <v>Д</v>
      </c>
    </row>
    <row r="914" spans="1:12" customFormat="1" ht="30" customHeight="1">
      <c r="A914" s="66" t="s">
        <v>2258</v>
      </c>
      <c r="B914" s="95" t="s">
        <v>974</v>
      </c>
      <c r="C914" s="96" t="s">
        <v>425</v>
      </c>
      <c r="D914" s="96" t="s">
        <v>437</v>
      </c>
      <c r="E914" s="95" t="s">
        <v>427</v>
      </c>
      <c r="F914" s="97" t="s">
        <v>583</v>
      </c>
      <c r="G914" s="98" t="s">
        <v>975</v>
      </c>
      <c r="H914" s="98" t="s">
        <v>2253</v>
      </c>
      <c r="I914" s="99"/>
      <c r="J914" s="99" t="s">
        <v>2203</v>
      </c>
      <c r="K914" s="100" t="str">
        <f t="shared" si="35"/>
        <v>А</v>
      </c>
      <c r="L914" s="100" t="str">
        <f t="shared" si="34"/>
        <v>Д</v>
      </c>
    </row>
    <row r="915" spans="1:12" customFormat="1" ht="30" customHeight="1">
      <c r="A915" s="66" t="s">
        <v>2259</v>
      </c>
      <c r="B915" s="95" t="s">
        <v>974</v>
      </c>
      <c r="C915" s="96" t="s">
        <v>448</v>
      </c>
      <c r="D915" s="96" t="s">
        <v>426</v>
      </c>
      <c r="E915" s="95" t="s">
        <v>433</v>
      </c>
      <c r="F915" s="97" t="s">
        <v>583</v>
      </c>
      <c r="G915" s="98" t="s">
        <v>975</v>
      </c>
      <c r="H915" s="98" t="s">
        <v>2253</v>
      </c>
      <c r="I915" s="99"/>
      <c r="J915" s="99" t="s">
        <v>2203</v>
      </c>
      <c r="K915" s="100" t="str">
        <f t="shared" si="35"/>
        <v>А</v>
      </c>
      <c r="L915" s="100" t="str">
        <f t="shared" si="34"/>
        <v>З</v>
      </c>
    </row>
    <row r="916" spans="1:12" customFormat="1" ht="30" customHeight="1">
      <c r="A916" s="66" t="s">
        <v>2260</v>
      </c>
      <c r="B916" s="95" t="s">
        <v>974</v>
      </c>
      <c r="C916" s="96" t="s">
        <v>448</v>
      </c>
      <c r="D916" s="96" t="s">
        <v>426</v>
      </c>
      <c r="E916" s="95" t="s">
        <v>433</v>
      </c>
      <c r="F916" s="97" t="s">
        <v>583</v>
      </c>
      <c r="G916" s="98" t="s">
        <v>975</v>
      </c>
      <c r="H916" s="98" t="s">
        <v>2255</v>
      </c>
      <c r="I916" s="99"/>
      <c r="J916" s="99" t="s">
        <v>2203</v>
      </c>
      <c r="K916" s="100" t="str">
        <f t="shared" si="35"/>
        <v>А</v>
      </c>
      <c r="L916" s="100" t="str">
        <f t="shared" si="34"/>
        <v>З</v>
      </c>
    </row>
    <row r="917" spans="1:12" customFormat="1" ht="30" customHeight="1">
      <c r="A917" s="66" t="s">
        <v>2261</v>
      </c>
      <c r="B917" s="95" t="s">
        <v>974</v>
      </c>
      <c r="C917" s="96" t="s">
        <v>448</v>
      </c>
      <c r="D917" s="96" t="s">
        <v>426</v>
      </c>
      <c r="E917" s="95" t="s">
        <v>433</v>
      </c>
      <c r="F917" s="97" t="s">
        <v>583</v>
      </c>
      <c r="G917" s="98" t="s">
        <v>975</v>
      </c>
      <c r="H917" s="98" t="s">
        <v>2257</v>
      </c>
      <c r="I917" s="99"/>
      <c r="J917" s="99" t="s">
        <v>2203</v>
      </c>
      <c r="K917" s="100" t="str">
        <f t="shared" si="35"/>
        <v>А</v>
      </c>
      <c r="L917" s="100" t="str">
        <f t="shared" si="34"/>
        <v>З</v>
      </c>
    </row>
    <row r="918" spans="1:12" customFormat="1" ht="30" customHeight="1">
      <c r="A918" s="66" t="s">
        <v>295</v>
      </c>
      <c r="B918" s="95" t="s">
        <v>2262</v>
      </c>
      <c r="C918" s="96" t="s">
        <v>425</v>
      </c>
      <c r="D918" s="96" t="s">
        <v>426</v>
      </c>
      <c r="E918" s="95" t="s">
        <v>582</v>
      </c>
      <c r="F918" s="97" t="s">
        <v>583</v>
      </c>
      <c r="G918" s="98" t="s">
        <v>2209</v>
      </c>
      <c r="H918" s="98" t="s">
        <v>2263</v>
      </c>
      <c r="I918" s="99"/>
      <c r="J918" s="99" t="s">
        <v>2203</v>
      </c>
      <c r="K918" s="100" t="str">
        <f t="shared" si="35"/>
        <v>А</v>
      </c>
      <c r="L918" s="100" t="str">
        <f t="shared" si="34"/>
        <v>Д</v>
      </c>
    </row>
    <row r="919" spans="1:12" customFormat="1" ht="30" customHeight="1">
      <c r="A919" s="66" t="s">
        <v>2264</v>
      </c>
      <c r="B919" s="95" t="s">
        <v>2265</v>
      </c>
      <c r="C919" s="96" t="s">
        <v>425</v>
      </c>
      <c r="D919" s="96" t="s">
        <v>426</v>
      </c>
      <c r="E919" s="95" t="s">
        <v>427</v>
      </c>
      <c r="F919" s="97" t="s">
        <v>583</v>
      </c>
      <c r="G919" s="98" t="s">
        <v>2266</v>
      </c>
      <c r="H919" s="98" t="s">
        <v>2235</v>
      </c>
      <c r="I919" s="99"/>
      <c r="J919" s="99" t="s">
        <v>2203</v>
      </c>
      <c r="K919" s="100" t="str">
        <f t="shared" si="35"/>
        <v>А</v>
      </c>
      <c r="L919" s="100" t="str">
        <f t="shared" si="34"/>
        <v>Д</v>
      </c>
    </row>
    <row r="920" spans="1:12" customFormat="1" ht="30" customHeight="1">
      <c r="A920" s="66" t="s">
        <v>2267</v>
      </c>
      <c r="B920" s="95" t="s">
        <v>2265</v>
      </c>
      <c r="C920" s="96" t="s">
        <v>425</v>
      </c>
      <c r="D920" s="96" t="s">
        <v>437</v>
      </c>
      <c r="E920" s="95" t="s">
        <v>427</v>
      </c>
      <c r="F920" s="97" t="s">
        <v>583</v>
      </c>
      <c r="G920" s="98" t="s">
        <v>2266</v>
      </c>
      <c r="H920" s="98" t="s">
        <v>2235</v>
      </c>
      <c r="I920" s="99"/>
      <c r="J920" s="99" t="s">
        <v>2203</v>
      </c>
      <c r="K920" s="100" t="str">
        <f t="shared" si="35"/>
        <v>А</v>
      </c>
      <c r="L920" s="100" t="str">
        <f t="shared" si="34"/>
        <v>Д</v>
      </c>
    </row>
    <row r="921" spans="1:12" customFormat="1" ht="30" customHeight="1">
      <c r="A921" s="66" t="s">
        <v>2268</v>
      </c>
      <c r="B921" s="95" t="s">
        <v>2265</v>
      </c>
      <c r="C921" s="96" t="s">
        <v>425</v>
      </c>
      <c r="D921" s="96" t="s">
        <v>426</v>
      </c>
      <c r="E921" s="95" t="s">
        <v>427</v>
      </c>
      <c r="F921" s="97" t="s">
        <v>583</v>
      </c>
      <c r="G921" s="98" t="s">
        <v>2266</v>
      </c>
      <c r="H921" s="98" t="s">
        <v>2269</v>
      </c>
      <c r="I921" s="99"/>
      <c r="J921" s="99" t="s">
        <v>2203</v>
      </c>
      <c r="K921" s="100" t="str">
        <f t="shared" si="35"/>
        <v>А</v>
      </c>
      <c r="L921" s="100" t="str">
        <f t="shared" si="34"/>
        <v>Д</v>
      </c>
    </row>
    <row r="922" spans="1:12" customFormat="1" ht="30" customHeight="1">
      <c r="A922" s="66" t="s">
        <v>2270</v>
      </c>
      <c r="B922" s="95" t="s">
        <v>2265</v>
      </c>
      <c r="C922" s="96" t="s">
        <v>425</v>
      </c>
      <c r="D922" s="96" t="s">
        <v>426</v>
      </c>
      <c r="E922" s="95" t="s">
        <v>427</v>
      </c>
      <c r="F922" s="97" t="s">
        <v>583</v>
      </c>
      <c r="G922" s="98" t="s">
        <v>2266</v>
      </c>
      <c r="H922" s="98" t="s">
        <v>2271</v>
      </c>
      <c r="I922" s="99"/>
      <c r="J922" s="99" t="s">
        <v>2203</v>
      </c>
      <c r="K922" s="100" t="str">
        <f t="shared" si="35"/>
        <v>А</v>
      </c>
      <c r="L922" s="100" t="str">
        <f t="shared" si="34"/>
        <v>Д</v>
      </c>
    </row>
    <row r="923" spans="1:12" customFormat="1" ht="30" customHeight="1">
      <c r="A923" s="66" t="s">
        <v>2272</v>
      </c>
      <c r="B923" s="95" t="s">
        <v>2273</v>
      </c>
      <c r="C923" s="96" t="s">
        <v>425</v>
      </c>
      <c r="D923" s="96" t="s">
        <v>426</v>
      </c>
      <c r="E923" s="95" t="s">
        <v>427</v>
      </c>
      <c r="F923" s="97" t="s">
        <v>583</v>
      </c>
      <c r="G923" s="98" t="s">
        <v>2274</v>
      </c>
      <c r="H923" s="98" t="s">
        <v>2275</v>
      </c>
      <c r="I923" s="99"/>
      <c r="J923" s="99" t="s">
        <v>2203</v>
      </c>
      <c r="K923" s="100" t="str">
        <f t="shared" si="35"/>
        <v>А</v>
      </c>
      <c r="L923" s="100" t="str">
        <f t="shared" si="34"/>
        <v>Д</v>
      </c>
    </row>
    <row r="924" spans="1:12" customFormat="1" ht="30" customHeight="1">
      <c r="A924" s="66" t="s">
        <v>2276</v>
      </c>
      <c r="B924" s="95" t="s">
        <v>2273</v>
      </c>
      <c r="C924" s="96" t="s">
        <v>425</v>
      </c>
      <c r="D924" s="96" t="s">
        <v>426</v>
      </c>
      <c r="E924" s="95" t="s">
        <v>427</v>
      </c>
      <c r="F924" s="97" t="s">
        <v>583</v>
      </c>
      <c r="G924" s="98" t="s">
        <v>2274</v>
      </c>
      <c r="H924" s="98" t="s">
        <v>2277</v>
      </c>
      <c r="I924" s="99"/>
      <c r="J924" s="99" t="s">
        <v>2203</v>
      </c>
      <c r="K924" s="100" t="str">
        <f t="shared" si="35"/>
        <v>А</v>
      </c>
      <c r="L924" s="100" t="str">
        <f t="shared" si="34"/>
        <v>Д</v>
      </c>
    </row>
    <row r="925" spans="1:12" customFormat="1" ht="30" customHeight="1">
      <c r="A925" s="66" t="s">
        <v>2278</v>
      </c>
      <c r="B925" s="95" t="s">
        <v>2273</v>
      </c>
      <c r="C925" s="96" t="s">
        <v>425</v>
      </c>
      <c r="D925" s="96" t="s">
        <v>426</v>
      </c>
      <c r="E925" s="95" t="s">
        <v>427</v>
      </c>
      <c r="F925" s="97" t="s">
        <v>583</v>
      </c>
      <c r="G925" s="98" t="s">
        <v>2274</v>
      </c>
      <c r="H925" s="98" t="s">
        <v>2279</v>
      </c>
      <c r="I925" s="99"/>
      <c r="J925" s="99" t="s">
        <v>2203</v>
      </c>
      <c r="K925" s="100" t="str">
        <f t="shared" si="35"/>
        <v>А</v>
      </c>
      <c r="L925" s="100" t="str">
        <f t="shared" si="34"/>
        <v>Д</v>
      </c>
    </row>
    <row r="926" spans="1:12" customFormat="1" ht="30" customHeight="1">
      <c r="A926" s="66" t="s">
        <v>2280</v>
      </c>
      <c r="B926" s="95" t="s">
        <v>2273</v>
      </c>
      <c r="C926" s="96" t="s">
        <v>425</v>
      </c>
      <c r="D926" s="96" t="s">
        <v>437</v>
      </c>
      <c r="E926" s="95" t="s">
        <v>427</v>
      </c>
      <c r="F926" s="97" t="s">
        <v>583</v>
      </c>
      <c r="G926" s="98" t="s">
        <v>2274</v>
      </c>
      <c r="H926" s="98" t="s">
        <v>2281</v>
      </c>
      <c r="I926" s="99"/>
      <c r="J926" s="99" t="s">
        <v>2203</v>
      </c>
      <c r="K926" s="100" t="str">
        <f t="shared" si="35"/>
        <v>А</v>
      </c>
      <c r="L926" s="100" t="str">
        <f t="shared" si="34"/>
        <v>Д</v>
      </c>
    </row>
    <row r="927" spans="1:12" customFormat="1" ht="30" customHeight="1">
      <c r="A927" s="66" t="s">
        <v>2282</v>
      </c>
      <c r="B927" s="95" t="s">
        <v>2273</v>
      </c>
      <c r="C927" s="96" t="s">
        <v>425</v>
      </c>
      <c r="D927" s="96" t="s">
        <v>437</v>
      </c>
      <c r="E927" s="95" t="s">
        <v>427</v>
      </c>
      <c r="F927" s="97" t="s">
        <v>583</v>
      </c>
      <c r="G927" s="98" t="s">
        <v>2274</v>
      </c>
      <c r="H927" s="98" t="s">
        <v>2283</v>
      </c>
      <c r="I927" s="99"/>
      <c r="J927" s="99" t="s">
        <v>2203</v>
      </c>
      <c r="K927" s="100" t="str">
        <f t="shared" si="35"/>
        <v>А</v>
      </c>
      <c r="L927" s="100" t="str">
        <f t="shared" si="34"/>
        <v>Д</v>
      </c>
    </row>
    <row r="928" spans="1:12" customFormat="1" ht="30" customHeight="1">
      <c r="A928" s="66" t="s">
        <v>2284</v>
      </c>
      <c r="B928" s="95" t="s">
        <v>2273</v>
      </c>
      <c r="C928" s="96" t="s">
        <v>425</v>
      </c>
      <c r="D928" s="96" t="s">
        <v>426</v>
      </c>
      <c r="E928" s="95" t="s">
        <v>427</v>
      </c>
      <c r="F928" s="97" t="s">
        <v>583</v>
      </c>
      <c r="G928" s="98" t="s">
        <v>2274</v>
      </c>
      <c r="H928" s="98" t="s">
        <v>2279</v>
      </c>
      <c r="I928" s="99" t="s">
        <v>2285</v>
      </c>
      <c r="J928" s="99" t="s">
        <v>2203</v>
      </c>
      <c r="K928" s="100" t="str">
        <f t="shared" si="35"/>
        <v>А</v>
      </c>
      <c r="L928" s="100" t="str">
        <f t="shared" si="34"/>
        <v>Д</v>
      </c>
    </row>
    <row r="929" spans="1:12" customFormat="1" ht="30" customHeight="1">
      <c r="A929" s="66" t="s">
        <v>306</v>
      </c>
      <c r="B929" s="95" t="s">
        <v>1018</v>
      </c>
      <c r="C929" s="96" t="s">
        <v>425</v>
      </c>
      <c r="D929" s="96" t="s">
        <v>426</v>
      </c>
      <c r="E929" s="95" t="s">
        <v>427</v>
      </c>
      <c r="F929" s="97" t="s">
        <v>583</v>
      </c>
      <c r="G929" s="98" t="s">
        <v>1019</v>
      </c>
      <c r="H929" s="98" t="s">
        <v>378</v>
      </c>
      <c r="I929" s="99"/>
      <c r="J929" s="99" t="s">
        <v>2203</v>
      </c>
      <c r="K929" s="100" t="str">
        <f t="shared" si="35"/>
        <v>А</v>
      </c>
      <c r="L929" s="100" t="str">
        <f t="shared" si="34"/>
        <v>Д</v>
      </c>
    </row>
    <row r="930" spans="1:12" customFormat="1" ht="30" customHeight="1">
      <c r="A930" s="66" t="s">
        <v>305</v>
      </c>
      <c r="B930" s="95" t="s">
        <v>1018</v>
      </c>
      <c r="C930" s="96" t="s">
        <v>425</v>
      </c>
      <c r="D930" s="96" t="s">
        <v>426</v>
      </c>
      <c r="E930" s="95" t="s">
        <v>427</v>
      </c>
      <c r="F930" s="97" t="s">
        <v>583</v>
      </c>
      <c r="G930" s="98" t="s">
        <v>1019</v>
      </c>
      <c r="H930" s="98" t="s">
        <v>312</v>
      </c>
      <c r="I930" s="99"/>
      <c r="J930" s="99" t="s">
        <v>2203</v>
      </c>
      <c r="K930" s="100" t="str">
        <f t="shared" si="35"/>
        <v>А</v>
      </c>
      <c r="L930" s="100" t="str">
        <f t="shared" si="34"/>
        <v>Д</v>
      </c>
    </row>
    <row r="931" spans="1:12" customFormat="1" ht="30" customHeight="1">
      <c r="A931" s="66" t="s">
        <v>2286</v>
      </c>
      <c r="B931" s="95" t="s">
        <v>1018</v>
      </c>
      <c r="C931" s="96" t="s">
        <v>448</v>
      </c>
      <c r="D931" s="96" t="s">
        <v>426</v>
      </c>
      <c r="E931" s="95" t="s">
        <v>433</v>
      </c>
      <c r="F931" s="97" t="s">
        <v>583</v>
      </c>
      <c r="G931" s="98" t="s">
        <v>1019</v>
      </c>
      <c r="H931" s="98" t="s">
        <v>378</v>
      </c>
      <c r="I931" s="99"/>
      <c r="J931" s="99" t="s">
        <v>2203</v>
      </c>
      <c r="K931" s="100" t="str">
        <f t="shared" si="35"/>
        <v>А</v>
      </c>
      <c r="L931" s="100" t="str">
        <f t="shared" si="34"/>
        <v>З</v>
      </c>
    </row>
    <row r="932" spans="1:12" customFormat="1" ht="30" customHeight="1">
      <c r="A932" s="66" t="s">
        <v>2287</v>
      </c>
      <c r="B932" s="95" t="s">
        <v>1018</v>
      </c>
      <c r="C932" s="96" t="s">
        <v>448</v>
      </c>
      <c r="D932" s="96" t="s">
        <v>426</v>
      </c>
      <c r="E932" s="95" t="s">
        <v>433</v>
      </c>
      <c r="F932" s="97" t="s">
        <v>583</v>
      </c>
      <c r="G932" s="98" t="s">
        <v>1019</v>
      </c>
      <c r="H932" s="98" t="s">
        <v>312</v>
      </c>
      <c r="I932" s="99"/>
      <c r="J932" s="99" t="s">
        <v>2203</v>
      </c>
      <c r="K932" s="100" t="str">
        <f t="shared" si="35"/>
        <v>А</v>
      </c>
      <c r="L932" s="100" t="str">
        <f t="shared" si="34"/>
        <v>З</v>
      </c>
    </row>
    <row r="933" spans="1:12" customFormat="1" ht="30" customHeight="1">
      <c r="A933" s="66" t="s">
        <v>2288</v>
      </c>
      <c r="B933" s="95" t="s">
        <v>2289</v>
      </c>
      <c r="C933" s="96" t="s">
        <v>425</v>
      </c>
      <c r="D933" s="96" t="s">
        <v>426</v>
      </c>
      <c r="E933" s="95" t="s">
        <v>427</v>
      </c>
      <c r="F933" s="97" t="s">
        <v>583</v>
      </c>
      <c r="G933" s="98" t="s">
        <v>2253</v>
      </c>
      <c r="H933" s="98" t="s">
        <v>2253</v>
      </c>
      <c r="I933" s="99"/>
      <c r="J933" s="99" t="s">
        <v>2203</v>
      </c>
      <c r="K933" s="100" t="str">
        <f t="shared" si="35"/>
        <v>А</v>
      </c>
      <c r="L933" s="100" t="str">
        <f t="shared" si="34"/>
        <v>Д</v>
      </c>
    </row>
    <row r="934" spans="1:12" customFormat="1" ht="30" customHeight="1">
      <c r="A934" s="66" t="s">
        <v>2290</v>
      </c>
      <c r="B934" s="95" t="s">
        <v>2291</v>
      </c>
      <c r="C934" s="96" t="s">
        <v>425</v>
      </c>
      <c r="D934" s="96" t="s">
        <v>426</v>
      </c>
      <c r="E934" s="95" t="s">
        <v>427</v>
      </c>
      <c r="F934" s="97" t="s">
        <v>583</v>
      </c>
      <c r="G934" s="98" t="s">
        <v>2292</v>
      </c>
      <c r="H934" s="98" t="s">
        <v>2292</v>
      </c>
      <c r="I934" s="99"/>
      <c r="J934" s="99" t="s">
        <v>2203</v>
      </c>
      <c r="K934" s="100" t="str">
        <f t="shared" si="35"/>
        <v>А</v>
      </c>
      <c r="L934" s="100" t="str">
        <f t="shared" si="34"/>
        <v>Д</v>
      </c>
    </row>
    <row r="935" spans="1:12" customFormat="1" ht="30" customHeight="1">
      <c r="A935" s="66" t="s">
        <v>2293</v>
      </c>
      <c r="B935" s="95" t="s">
        <v>2294</v>
      </c>
      <c r="C935" s="96" t="s">
        <v>425</v>
      </c>
      <c r="D935" s="96" t="s">
        <v>426</v>
      </c>
      <c r="E935" s="95" t="s">
        <v>427</v>
      </c>
      <c r="F935" s="97" t="s">
        <v>583</v>
      </c>
      <c r="G935" s="98" t="s">
        <v>2263</v>
      </c>
      <c r="H935" s="98" t="s">
        <v>2263</v>
      </c>
      <c r="I935" s="99"/>
      <c r="J935" s="99" t="s">
        <v>2203</v>
      </c>
      <c r="K935" s="100" t="str">
        <f t="shared" si="35"/>
        <v>А</v>
      </c>
      <c r="L935" s="100" t="str">
        <f t="shared" si="34"/>
        <v>Д</v>
      </c>
    </row>
    <row r="936" spans="1:12" s="102" customFormat="1" ht="30" customHeight="1">
      <c r="A936" s="66" t="s">
        <v>2295</v>
      </c>
      <c r="B936" s="95" t="s">
        <v>1035</v>
      </c>
      <c r="C936" s="96" t="s">
        <v>425</v>
      </c>
      <c r="D936" s="96" t="s">
        <v>426</v>
      </c>
      <c r="E936" s="95" t="s">
        <v>427</v>
      </c>
      <c r="F936" s="97" t="s">
        <v>583</v>
      </c>
      <c r="G936" s="98" t="s">
        <v>1036</v>
      </c>
      <c r="H936" s="98" t="s">
        <v>1036</v>
      </c>
      <c r="I936" s="99"/>
      <c r="J936" s="99" t="s">
        <v>2203</v>
      </c>
      <c r="K936" s="100" t="str">
        <f t="shared" si="35"/>
        <v>А</v>
      </c>
      <c r="L936" s="100" t="str">
        <f t="shared" si="34"/>
        <v>Д</v>
      </c>
    </row>
    <row r="937" spans="1:12" ht="30" customHeight="1">
      <c r="A937" s="66" t="s">
        <v>308</v>
      </c>
      <c r="B937" s="95" t="s">
        <v>2296</v>
      </c>
      <c r="C937" s="96" t="s">
        <v>425</v>
      </c>
      <c r="D937" s="96" t="s">
        <v>426</v>
      </c>
      <c r="E937" s="95" t="s">
        <v>582</v>
      </c>
      <c r="F937" s="97" t="s">
        <v>583</v>
      </c>
      <c r="G937" s="98" t="s">
        <v>312</v>
      </c>
      <c r="H937" s="98" t="s">
        <v>312</v>
      </c>
      <c r="I937" s="99"/>
      <c r="J937" s="99" t="s">
        <v>2203</v>
      </c>
      <c r="K937" s="100" t="str">
        <f t="shared" si="35"/>
        <v>А</v>
      </c>
      <c r="L937" s="100" t="str">
        <f t="shared" si="34"/>
        <v>Д</v>
      </c>
    </row>
    <row r="938" spans="1:12" ht="30" customHeight="1">
      <c r="A938" s="66" t="s">
        <v>313</v>
      </c>
      <c r="B938" s="95" t="s">
        <v>2297</v>
      </c>
      <c r="C938" s="96" t="s">
        <v>425</v>
      </c>
      <c r="D938" s="96" t="s">
        <v>426</v>
      </c>
      <c r="E938" s="95" t="s">
        <v>582</v>
      </c>
      <c r="F938" s="97" t="s">
        <v>583</v>
      </c>
      <c r="G938" s="98" t="s">
        <v>314</v>
      </c>
      <c r="H938" s="98" t="s">
        <v>314</v>
      </c>
      <c r="I938" s="99"/>
      <c r="J938" s="99" t="s">
        <v>2203</v>
      </c>
      <c r="K938" s="100" t="str">
        <f t="shared" si="35"/>
        <v>А</v>
      </c>
      <c r="L938" s="100" t="str">
        <f t="shared" si="34"/>
        <v>Д</v>
      </c>
    </row>
    <row r="939" spans="1:12" ht="30" customHeight="1">
      <c r="A939" s="66" t="s">
        <v>2298</v>
      </c>
      <c r="B939" s="95" t="s">
        <v>2299</v>
      </c>
      <c r="C939" s="96" t="s">
        <v>425</v>
      </c>
      <c r="D939" s="96" t="s">
        <v>426</v>
      </c>
      <c r="E939" s="95" t="s">
        <v>427</v>
      </c>
      <c r="F939" s="97" t="s">
        <v>583</v>
      </c>
      <c r="G939" s="98" t="s">
        <v>2235</v>
      </c>
      <c r="H939" s="98" t="s">
        <v>2235</v>
      </c>
      <c r="I939" s="99"/>
      <c r="J939" s="99" t="s">
        <v>2203</v>
      </c>
      <c r="K939" s="100" t="str">
        <f t="shared" si="35"/>
        <v>А</v>
      </c>
      <c r="L939" s="100" t="str">
        <f t="shared" si="34"/>
        <v>Д</v>
      </c>
    </row>
    <row r="940" spans="1:12" ht="30" customHeight="1">
      <c r="A940" s="66" t="s">
        <v>2300</v>
      </c>
      <c r="B940" s="95" t="s">
        <v>2301</v>
      </c>
      <c r="C940" s="96" t="s">
        <v>425</v>
      </c>
      <c r="D940" s="96" t="s">
        <v>426</v>
      </c>
      <c r="E940" s="95" t="s">
        <v>427</v>
      </c>
      <c r="F940" s="97" t="s">
        <v>583</v>
      </c>
      <c r="G940" s="98" t="s">
        <v>2269</v>
      </c>
      <c r="H940" s="98" t="s">
        <v>2269</v>
      </c>
      <c r="I940" s="99"/>
      <c r="J940" s="99" t="s">
        <v>2203</v>
      </c>
      <c r="K940" s="100" t="str">
        <f t="shared" si="35"/>
        <v>А</v>
      </c>
      <c r="L940" s="100" t="str">
        <f t="shared" si="34"/>
        <v>Д</v>
      </c>
    </row>
    <row r="941" spans="1:12" ht="30" customHeight="1">
      <c r="A941" s="66" t="s">
        <v>2302</v>
      </c>
      <c r="B941" s="95" t="s">
        <v>2303</v>
      </c>
      <c r="C941" s="96" t="s">
        <v>425</v>
      </c>
      <c r="D941" s="96" t="s">
        <v>426</v>
      </c>
      <c r="E941" s="95" t="s">
        <v>427</v>
      </c>
      <c r="F941" s="97" t="s">
        <v>583</v>
      </c>
      <c r="G941" s="98" t="s">
        <v>2271</v>
      </c>
      <c r="H941" s="98" t="s">
        <v>2271</v>
      </c>
      <c r="I941" s="99"/>
      <c r="J941" s="99" t="s">
        <v>2203</v>
      </c>
      <c r="K941" s="100" t="str">
        <f t="shared" si="35"/>
        <v>А</v>
      </c>
      <c r="L941" s="100" t="str">
        <f t="shared" si="34"/>
        <v>Д</v>
      </c>
    </row>
    <row r="942" spans="1:12" ht="30" customHeight="1">
      <c r="A942" s="66" t="s">
        <v>2304</v>
      </c>
      <c r="B942" s="95" t="s">
        <v>2305</v>
      </c>
      <c r="C942" s="96" t="s">
        <v>425</v>
      </c>
      <c r="D942" s="96" t="s">
        <v>426</v>
      </c>
      <c r="E942" s="95" t="s">
        <v>427</v>
      </c>
      <c r="F942" s="97" t="s">
        <v>583</v>
      </c>
      <c r="G942" s="98" t="s">
        <v>2275</v>
      </c>
      <c r="H942" s="98" t="s">
        <v>2275</v>
      </c>
      <c r="I942" s="99"/>
      <c r="J942" s="99" t="s">
        <v>2203</v>
      </c>
      <c r="K942" s="100" t="str">
        <f t="shared" ref="K942:K975" si="36">LEFT(F942, 1)</f>
        <v>А</v>
      </c>
      <c r="L942" s="100" t="str">
        <f t="shared" si="34"/>
        <v>Д</v>
      </c>
    </row>
    <row r="943" spans="1:12" ht="30" customHeight="1">
      <c r="A943" s="66" t="s">
        <v>2306</v>
      </c>
      <c r="B943" s="95" t="s">
        <v>2307</v>
      </c>
      <c r="C943" s="96" t="s">
        <v>425</v>
      </c>
      <c r="D943" s="96" t="s">
        <v>426</v>
      </c>
      <c r="E943" s="95" t="s">
        <v>427</v>
      </c>
      <c r="F943" s="97" t="s">
        <v>583</v>
      </c>
      <c r="G943" s="98" t="s">
        <v>2279</v>
      </c>
      <c r="H943" s="98" t="s">
        <v>2279</v>
      </c>
      <c r="I943" s="99"/>
      <c r="J943" s="99" t="s">
        <v>2203</v>
      </c>
      <c r="K943" s="100" t="str">
        <f t="shared" si="36"/>
        <v>А</v>
      </c>
      <c r="L943" s="100" t="str">
        <f t="shared" si="34"/>
        <v>Д</v>
      </c>
    </row>
    <row r="944" spans="1:12" ht="30" customHeight="1">
      <c r="A944" s="66" t="s">
        <v>2308</v>
      </c>
      <c r="B944" s="95" t="s">
        <v>2309</v>
      </c>
      <c r="C944" s="96" t="s">
        <v>425</v>
      </c>
      <c r="D944" s="96" t="s">
        <v>426</v>
      </c>
      <c r="E944" s="95" t="s">
        <v>427</v>
      </c>
      <c r="F944" s="97" t="s">
        <v>583</v>
      </c>
      <c r="G944" s="98" t="s">
        <v>2277</v>
      </c>
      <c r="H944" s="98" t="s">
        <v>2277</v>
      </c>
      <c r="I944" s="99"/>
      <c r="J944" s="99" t="s">
        <v>2203</v>
      </c>
      <c r="K944" s="100" t="str">
        <f t="shared" si="36"/>
        <v>А</v>
      </c>
      <c r="L944" s="100" t="str">
        <f t="shared" si="34"/>
        <v>Д</v>
      </c>
    </row>
    <row r="945" spans="1:12" ht="30" customHeight="1">
      <c r="A945" s="66" t="s">
        <v>316</v>
      </c>
      <c r="B945" s="95" t="s">
        <v>1074</v>
      </c>
      <c r="C945" s="96" t="s">
        <v>425</v>
      </c>
      <c r="D945" s="96" t="s">
        <v>426</v>
      </c>
      <c r="E945" s="95" t="s">
        <v>582</v>
      </c>
      <c r="F945" s="97" t="s">
        <v>583</v>
      </c>
      <c r="G945" s="98" t="s">
        <v>1075</v>
      </c>
      <c r="H945" s="98" t="s">
        <v>1075</v>
      </c>
      <c r="I945" s="99"/>
      <c r="J945" s="99" t="s">
        <v>2203</v>
      </c>
      <c r="K945" s="100" t="str">
        <f t="shared" si="36"/>
        <v>А</v>
      </c>
      <c r="L945" s="100" t="str">
        <f t="shared" si="34"/>
        <v>Д</v>
      </c>
    </row>
    <row r="946" spans="1:12" ht="30" customHeight="1">
      <c r="A946" s="66" t="s">
        <v>2310</v>
      </c>
      <c r="B946" s="95" t="s">
        <v>2311</v>
      </c>
      <c r="C946" s="96" t="s">
        <v>425</v>
      </c>
      <c r="D946" s="96" t="s">
        <v>426</v>
      </c>
      <c r="E946" s="95" t="s">
        <v>427</v>
      </c>
      <c r="F946" s="97" t="s">
        <v>428</v>
      </c>
      <c r="G946" s="98" t="s">
        <v>2312</v>
      </c>
      <c r="H946" s="98" t="s">
        <v>2312</v>
      </c>
      <c r="I946" s="99"/>
      <c r="J946" s="99" t="s">
        <v>2313</v>
      </c>
      <c r="K946" s="100" t="str">
        <f t="shared" si="36"/>
        <v>Б</v>
      </c>
      <c r="L946" s="100" t="str">
        <f t="shared" si="34"/>
        <v>Д</v>
      </c>
    </row>
    <row r="947" spans="1:12" ht="30" customHeight="1">
      <c r="A947" s="66" t="s">
        <v>2314</v>
      </c>
      <c r="B947" s="95" t="s">
        <v>2311</v>
      </c>
      <c r="C947" s="96" t="s">
        <v>445</v>
      </c>
      <c r="D947" s="96" t="s">
        <v>426</v>
      </c>
      <c r="E947" s="95" t="s">
        <v>450</v>
      </c>
      <c r="F947" s="97" t="s">
        <v>428</v>
      </c>
      <c r="G947" s="98" t="s">
        <v>2312</v>
      </c>
      <c r="H947" s="98" t="s">
        <v>2312</v>
      </c>
      <c r="I947" s="99"/>
      <c r="J947" s="99" t="s">
        <v>2313</v>
      </c>
      <c r="K947" s="100" t="str">
        <f t="shared" si="36"/>
        <v>Б</v>
      </c>
      <c r="L947" s="100" t="str">
        <f t="shared" si="34"/>
        <v>В</v>
      </c>
    </row>
    <row r="948" spans="1:12" ht="30" customHeight="1">
      <c r="A948" s="66" t="s">
        <v>2315</v>
      </c>
      <c r="B948" s="95" t="s">
        <v>2311</v>
      </c>
      <c r="C948" s="96" t="s">
        <v>448</v>
      </c>
      <c r="D948" s="96" t="s">
        <v>426</v>
      </c>
      <c r="E948" s="95" t="s">
        <v>433</v>
      </c>
      <c r="F948" s="97" t="s">
        <v>428</v>
      </c>
      <c r="G948" s="98" t="s">
        <v>2312</v>
      </c>
      <c r="H948" s="98" t="s">
        <v>2312</v>
      </c>
      <c r="I948" s="99"/>
      <c r="J948" s="99" t="s">
        <v>2313</v>
      </c>
      <c r="K948" s="100" t="str">
        <f t="shared" si="36"/>
        <v>Б</v>
      </c>
      <c r="L948" s="100" t="str">
        <f t="shared" si="34"/>
        <v>З</v>
      </c>
    </row>
    <row r="949" spans="1:12" ht="30" customHeight="1">
      <c r="A949" s="66" t="s">
        <v>2316</v>
      </c>
      <c r="B949" s="95" t="s">
        <v>1315</v>
      </c>
      <c r="C949" s="96" t="s">
        <v>425</v>
      </c>
      <c r="D949" s="96" t="s">
        <v>426</v>
      </c>
      <c r="E949" s="95" t="s">
        <v>427</v>
      </c>
      <c r="F949" s="97" t="s">
        <v>428</v>
      </c>
      <c r="G949" s="98" t="s">
        <v>1316</v>
      </c>
      <c r="H949" s="98" t="s">
        <v>1316</v>
      </c>
      <c r="I949" s="99"/>
      <c r="J949" s="99" t="s">
        <v>2313</v>
      </c>
      <c r="K949" s="100" t="str">
        <f t="shared" si="36"/>
        <v>Б</v>
      </c>
      <c r="L949" s="100" t="str">
        <f t="shared" si="34"/>
        <v>Д</v>
      </c>
    </row>
    <row r="950" spans="1:12" ht="30" customHeight="1">
      <c r="A950" s="66" t="s">
        <v>2317</v>
      </c>
      <c r="B950" s="95" t="s">
        <v>1315</v>
      </c>
      <c r="C950" s="96" t="s">
        <v>445</v>
      </c>
      <c r="D950" s="96" t="s">
        <v>426</v>
      </c>
      <c r="E950" s="92" t="s">
        <v>450</v>
      </c>
      <c r="F950" s="97" t="s">
        <v>428</v>
      </c>
      <c r="G950" s="98" t="s">
        <v>1316</v>
      </c>
      <c r="H950" s="98" t="s">
        <v>1316</v>
      </c>
      <c r="I950" s="99"/>
      <c r="J950" s="99" t="s">
        <v>2313</v>
      </c>
      <c r="K950" s="100" t="str">
        <f t="shared" si="36"/>
        <v>Б</v>
      </c>
      <c r="L950" s="100" t="str">
        <f t="shared" si="34"/>
        <v>В</v>
      </c>
    </row>
    <row r="951" spans="1:12" ht="30" customHeight="1">
      <c r="A951" s="66" t="s">
        <v>2318</v>
      </c>
      <c r="B951" s="95" t="s">
        <v>1315</v>
      </c>
      <c r="C951" s="96" t="s">
        <v>448</v>
      </c>
      <c r="D951" s="96" t="s">
        <v>426</v>
      </c>
      <c r="E951" s="95" t="s">
        <v>450</v>
      </c>
      <c r="F951" s="97" t="s">
        <v>428</v>
      </c>
      <c r="G951" s="98" t="s">
        <v>1316</v>
      </c>
      <c r="H951" s="98" t="s">
        <v>1316</v>
      </c>
      <c r="I951" s="99"/>
      <c r="J951" s="99" t="s">
        <v>2313</v>
      </c>
      <c r="K951" s="100" t="str">
        <f t="shared" si="36"/>
        <v>Б</v>
      </c>
      <c r="L951" s="100" t="str">
        <f t="shared" si="34"/>
        <v>З</v>
      </c>
    </row>
    <row r="952" spans="1:12" ht="30" customHeight="1">
      <c r="A952" s="66" t="s">
        <v>2319</v>
      </c>
      <c r="B952" s="95" t="s">
        <v>2320</v>
      </c>
      <c r="C952" s="96" t="s">
        <v>425</v>
      </c>
      <c r="D952" s="96" t="s">
        <v>426</v>
      </c>
      <c r="E952" s="92" t="s">
        <v>427</v>
      </c>
      <c r="F952" s="97" t="s">
        <v>428</v>
      </c>
      <c r="G952" s="98" t="s">
        <v>2321</v>
      </c>
      <c r="H952" s="98" t="s">
        <v>2321</v>
      </c>
      <c r="I952" s="99"/>
      <c r="J952" s="99" t="s">
        <v>2313</v>
      </c>
      <c r="K952" s="100" t="str">
        <f t="shared" si="36"/>
        <v>Б</v>
      </c>
      <c r="L952" s="100" t="str">
        <f t="shared" si="34"/>
        <v>Д</v>
      </c>
    </row>
    <row r="953" spans="1:12" ht="30" customHeight="1">
      <c r="A953" s="66" t="s">
        <v>2322</v>
      </c>
      <c r="B953" s="95" t="s">
        <v>2320</v>
      </c>
      <c r="C953" s="96" t="s">
        <v>425</v>
      </c>
      <c r="D953" s="96" t="s">
        <v>437</v>
      </c>
      <c r="E953" s="92" t="s">
        <v>427</v>
      </c>
      <c r="F953" s="97" t="s">
        <v>428</v>
      </c>
      <c r="G953" s="98" t="s">
        <v>2321</v>
      </c>
      <c r="H953" s="98" t="s">
        <v>2323</v>
      </c>
      <c r="I953" s="99"/>
      <c r="J953" s="99" t="s">
        <v>2313</v>
      </c>
      <c r="K953" s="100" t="str">
        <f t="shared" si="36"/>
        <v>Б</v>
      </c>
      <c r="L953" s="100" t="str">
        <f t="shared" si="34"/>
        <v>Д</v>
      </c>
    </row>
    <row r="954" spans="1:12" ht="30" customHeight="1">
      <c r="A954" s="66" t="s">
        <v>2324</v>
      </c>
      <c r="B954" s="95" t="s">
        <v>2320</v>
      </c>
      <c r="C954" s="96" t="s">
        <v>445</v>
      </c>
      <c r="D954" s="96" t="s">
        <v>426</v>
      </c>
      <c r="E954" s="95" t="s">
        <v>450</v>
      </c>
      <c r="F954" s="97" t="s">
        <v>428</v>
      </c>
      <c r="G954" s="98" t="s">
        <v>2321</v>
      </c>
      <c r="H954" s="98" t="s">
        <v>2321</v>
      </c>
      <c r="I954" s="99"/>
      <c r="J954" s="99" t="s">
        <v>2313</v>
      </c>
      <c r="K954" s="100" t="str">
        <f t="shared" si="36"/>
        <v>Б</v>
      </c>
      <c r="L954" s="100" t="str">
        <f t="shared" si="34"/>
        <v>В</v>
      </c>
    </row>
    <row r="955" spans="1:12" ht="30" customHeight="1">
      <c r="A955" s="66" t="s">
        <v>2325</v>
      </c>
      <c r="B955" s="95" t="s">
        <v>2320</v>
      </c>
      <c r="C955" s="96" t="s">
        <v>448</v>
      </c>
      <c r="D955" s="96" t="s">
        <v>426</v>
      </c>
      <c r="E955" s="95" t="s">
        <v>450</v>
      </c>
      <c r="F955" s="97" t="s">
        <v>428</v>
      </c>
      <c r="G955" s="98" t="s">
        <v>2321</v>
      </c>
      <c r="H955" s="98" t="s">
        <v>2321</v>
      </c>
      <c r="I955" s="99"/>
      <c r="J955" s="99" t="s">
        <v>2313</v>
      </c>
      <c r="K955" s="100" t="str">
        <f t="shared" si="36"/>
        <v>Б</v>
      </c>
      <c r="L955" s="100" t="str">
        <f t="shared" si="34"/>
        <v>З</v>
      </c>
    </row>
    <row r="956" spans="1:12" ht="30" customHeight="1">
      <c r="A956" s="66" t="s">
        <v>2326</v>
      </c>
      <c r="B956" s="95" t="s">
        <v>2327</v>
      </c>
      <c r="C956" s="96" t="s">
        <v>425</v>
      </c>
      <c r="D956" s="96" t="s">
        <v>426</v>
      </c>
      <c r="E956" s="92" t="s">
        <v>427</v>
      </c>
      <c r="F956" s="97" t="s">
        <v>428</v>
      </c>
      <c r="G956" s="98" t="s">
        <v>2328</v>
      </c>
      <c r="H956" s="98" t="s">
        <v>2328</v>
      </c>
      <c r="I956" s="99"/>
      <c r="J956" s="99" t="s">
        <v>2313</v>
      </c>
      <c r="K956" s="100" t="str">
        <f t="shared" si="36"/>
        <v>Б</v>
      </c>
      <c r="L956" s="100" t="str">
        <f t="shared" si="34"/>
        <v>Д</v>
      </c>
    </row>
    <row r="957" spans="1:12" ht="30" customHeight="1">
      <c r="A957" s="66" t="s">
        <v>2329</v>
      </c>
      <c r="B957" s="95" t="s">
        <v>2327</v>
      </c>
      <c r="C957" s="96" t="s">
        <v>445</v>
      </c>
      <c r="D957" s="96" t="s">
        <v>426</v>
      </c>
      <c r="E957" s="95" t="s">
        <v>450</v>
      </c>
      <c r="F957" s="97" t="s">
        <v>428</v>
      </c>
      <c r="G957" s="98" t="s">
        <v>2328</v>
      </c>
      <c r="H957" s="98" t="s">
        <v>2328</v>
      </c>
      <c r="I957" s="99"/>
      <c r="J957" s="99" t="s">
        <v>2313</v>
      </c>
      <c r="K957" s="100" t="str">
        <f t="shared" si="36"/>
        <v>Б</v>
      </c>
      <c r="L957" s="100" t="str">
        <f t="shared" si="34"/>
        <v>В</v>
      </c>
    </row>
    <row r="958" spans="1:12" ht="30" customHeight="1">
      <c r="A958" s="66" t="s">
        <v>2330</v>
      </c>
      <c r="B958" s="95" t="s">
        <v>1353</v>
      </c>
      <c r="C958" s="96" t="s">
        <v>425</v>
      </c>
      <c r="D958" s="96" t="s">
        <v>426</v>
      </c>
      <c r="E958" s="95" t="s">
        <v>427</v>
      </c>
      <c r="F958" s="97" t="s">
        <v>428</v>
      </c>
      <c r="G958" s="98" t="s">
        <v>1354</v>
      </c>
      <c r="H958" s="98" t="s">
        <v>1354</v>
      </c>
      <c r="I958" s="99"/>
      <c r="J958" s="99" t="s">
        <v>2313</v>
      </c>
      <c r="K958" s="100" t="str">
        <f t="shared" si="36"/>
        <v>Б</v>
      </c>
      <c r="L958" s="100" t="str">
        <f t="shared" si="34"/>
        <v>Д</v>
      </c>
    </row>
    <row r="959" spans="1:12" ht="30" customHeight="1">
      <c r="A959" s="66" t="s">
        <v>2331</v>
      </c>
      <c r="B959" s="95" t="s">
        <v>1353</v>
      </c>
      <c r="C959" s="96" t="s">
        <v>445</v>
      </c>
      <c r="D959" s="96" t="s">
        <v>426</v>
      </c>
      <c r="E959" s="92" t="s">
        <v>450</v>
      </c>
      <c r="F959" s="97" t="s">
        <v>428</v>
      </c>
      <c r="G959" s="98" t="s">
        <v>1354</v>
      </c>
      <c r="H959" s="98" t="s">
        <v>1354</v>
      </c>
      <c r="I959" s="99"/>
      <c r="J959" s="99" t="s">
        <v>2313</v>
      </c>
      <c r="K959" s="100" t="str">
        <f t="shared" si="36"/>
        <v>Б</v>
      </c>
      <c r="L959" s="100" t="str">
        <f t="shared" si="34"/>
        <v>В</v>
      </c>
    </row>
    <row r="960" spans="1:12" ht="30" customHeight="1">
      <c r="A960" s="66" t="s">
        <v>2332</v>
      </c>
      <c r="B960" s="95" t="s">
        <v>1353</v>
      </c>
      <c r="C960" s="96" t="s">
        <v>448</v>
      </c>
      <c r="D960" s="96" t="s">
        <v>426</v>
      </c>
      <c r="E960" s="95" t="s">
        <v>450</v>
      </c>
      <c r="F960" s="97" t="s">
        <v>428</v>
      </c>
      <c r="G960" s="98" t="s">
        <v>1354</v>
      </c>
      <c r="H960" s="98" t="s">
        <v>1354</v>
      </c>
      <c r="I960" s="99"/>
      <c r="J960" s="99" t="s">
        <v>2313</v>
      </c>
      <c r="K960" s="100" t="str">
        <f t="shared" si="36"/>
        <v>Б</v>
      </c>
      <c r="L960" s="100" t="str">
        <f t="shared" si="34"/>
        <v>З</v>
      </c>
    </row>
    <row r="961" spans="1:12" ht="30" customHeight="1">
      <c r="A961" s="66" t="s">
        <v>2333</v>
      </c>
      <c r="B961" s="95" t="s">
        <v>1221</v>
      </c>
      <c r="C961" s="96" t="s">
        <v>425</v>
      </c>
      <c r="D961" s="96" t="s">
        <v>426</v>
      </c>
      <c r="E961" s="92" t="s">
        <v>427</v>
      </c>
      <c r="F961" s="97" t="s">
        <v>428</v>
      </c>
      <c r="G961" s="98" t="s">
        <v>1222</v>
      </c>
      <c r="H961" s="98" t="s">
        <v>1222</v>
      </c>
      <c r="I961" s="99"/>
      <c r="J961" s="99" t="s">
        <v>2313</v>
      </c>
      <c r="K961" s="100" t="str">
        <f t="shared" si="36"/>
        <v>Б</v>
      </c>
      <c r="L961" s="100" t="str">
        <f t="shared" si="34"/>
        <v>Д</v>
      </c>
    </row>
    <row r="962" spans="1:12" ht="30" customHeight="1">
      <c r="A962" s="66" t="s">
        <v>2334</v>
      </c>
      <c r="B962" s="95" t="s">
        <v>1221</v>
      </c>
      <c r="C962" s="96" t="s">
        <v>425</v>
      </c>
      <c r="D962" s="96" t="s">
        <v>426</v>
      </c>
      <c r="E962" s="95" t="s">
        <v>427</v>
      </c>
      <c r="F962" s="97" t="s">
        <v>428</v>
      </c>
      <c r="G962" s="98" t="s">
        <v>1222</v>
      </c>
      <c r="H962" s="98" t="s">
        <v>2335</v>
      </c>
      <c r="I962" s="99"/>
      <c r="J962" s="99" t="s">
        <v>2313</v>
      </c>
      <c r="K962" s="100" t="str">
        <f t="shared" si="36"/>
        <v>Б</v>
      </c>
      <c r="L962" s="100" t="str">
        <f t="shared" si="34"/>
        <v>Д</v>
      </c>
    </row>
    <row r="963" spans="1:12" ht="30" customHeight="1">
      <c r="A963" s="66" t="s">
        <v>2336</v>
      </c>
      <c r="B963" s="95" t="s">
        <v>1221</v>
      </c>
      <c r="C963" s="96" t="s">
        <v>425</v>
      </c>
      <c r="D963" s="96" t="s">
        <v>426</v>
      </c>
      <c r="E963" s="95" t="s">
        <v>427</v>
      </c>
      <c r="F963" s="97" t="s">
        <v>428</v>
      </c>
      <c r="G963" s="98" t="s">
        <v>1222</v>
      </c>
      <c r="H963" s="98" t="s">
        <v>2337</v>
      </c>
      <c r="I963" s="99"/>
      <c r="J963" s="99" t="s">
        <v>2313</v>
      </c>
      <c r="K963" s="100" t="str">
        <f t="shared" si="36"/>
        <v>Б</v>
      </c>
      <c r="L963" s="100" t="str">
        <f t="shared" ref="L963:L1026" si="37">IF(C963="очная","Д",IF(C963="Очно-заочная","В",IF(C963="Заочная","З","-")))</f>
        <v>Д</v>
      </c>
    </row>
    <row r="964" spans="1:12" ht="30" customHeight="1">
      <c r="A964" s="66" t="s">
        <v>2338</v>
      </c>
      <c r="B964" s="95" t="s">
        <v>1221</v>
      </c>
      <c r="C964" s="96" t="s">
        <v>445</v>
      </c>
      <c r="D964" s="96" t="s">
        <v>426</v>
      </c>
      <c r="E964" s="95" t="s">
        <v>450</v>
      </c>
      <c r="F964" s="97" t="s">
        <v>428</v>
      </c>
      <c r="G964" s="98" t="s">
        <v>1222</v>
      </c>
      <c r="H964" s="98" t="s">
        <v>1222</v>
      </c>
      <c r="I964" s="99"/>
      <c r="J964" s="99" t="s">
        <v>2313</v>
      </c>
      <c r="K964" s="100" t="str">
        <f t="shared" si="36"/>
        <v>Б</v>
      </c>
      <c r="L964" s="100" t="str">
        <f t="shared" si="37"/>
        <v>В</v>
      </c>
    </row>
    <row r="965" spans="1:12" ht="30" customHeight="1">
      <c r="A965" s="66" t="s">
        <v>2339</v>
      </c>
      <c r="B965" s="95" t="s">
        <v>1221</v>
      </c>
      <c r="C965" s="96" t="s">
        <v>448</v>
      </c>
      <c r="D965" s="96" t="s">
        <v>426</v>
      </c>
      <c r="E965" s="95" t="s">
        <v>450</v>
      </c>
      <c r="F965" s="97" t="s">
        <v>428</v>
      </c>
      <c r="G965" s="98" t="s">
        <v>1222</v>
      </c>
      <c r="H965" s="98" t="s">
        <v>1222</v>
      </c>
      <c r="I965" s="99"/>
      <c r="J965" s="99" t="s">
        <v>2313</v>
      </c>
      <c r="K965" s="100" t="str">
        <f t="shared" si="36"/>
        <v>Б</v>
      </c>
      <c r="L965" s="100" t="str">
        <f t="shared" si="37"/>
        <v>З</v>
      </c>
    </row>
    <row r="966" spans="1:12" ht="30" customHeight="1">
      <c r="A966" s="66" t="s">
        <v>2340</v>
      </c>
      <c r="B966" s="95" t="s">
        <v>2341</v>
      </c>
      <c r="C966" s="96" t="s">
        <v>425</v>
      </c>
      <c r="D966" s="96" t="s">
        <v>426</v>
      </c>
      <c r="E966" s="92" t="s">
        <v>490</v>
      </c>
      <c r="F966" s="97" t="s">
        <v>491</v>
      </c>
      <c r="G966" s="98" t="s">
        <v>2312</v>
      </c>
      <c r="H966" s="98" t="s">
        <v>2342</v>
      </c>
      <c r="I966" s="99"/>
      <c r="J966" s="99" t="s">
        <v>2313</v>
      </c>
      <c r="K966" s="100" t="str">
        <f t="shared" si="36"/>
        <v>М</v>
      </c>
      <c r="L966" s="100" t="str">
        <f t="shared" si="37"/>
        <v>Д</v>
      </c>
    </row>
    <row r="967" spans="1:12" ht="30" customHeight="1">
      <c r="A967" s="66" t="s">
        <v>2343</v>
      </c>
      <c r="B967" s="95" t="s">
        <v>2341</v>
      </c>
      <c r="C967" s="96" t="s">
        <v>425</v>
      </c>
      <c r="D967" s="96" t="s">
        <v>426</v>
      </c>
      <c r="E967" s="95" t="s">
        <v>490</v>
      </c>
      <c r="F967" s="97" t="s">
        <v>491</v>
      </c>
      <c r="G967" s="98" t="s">
        <v>2312</v>
      </c>
      <c r="H967" s="98" t="s">
        <v>2344</v>
      </c>
      <c r="I967" s="99"/>
      <c r="J967" s="99" t="s">
        <v>2313</v>
      </c>
      <c r="K967" s="100" t="str">
        <f t="shared" si="36"/>
        <v>М</v>
      </c>
      <c r="L967" s="100" t="str">
        <f t="shared" si="37"/>
        <v>Д</v>
      </c>
    </row>
    <row r="968" spans="1:12" ht="30" customHeight="1">
      <c r="A968" s="66" t="s">
        <v>2345</v>
      </c>
      <c r="B968" s="95" t="s">
        <v>2341</v>
      </c>
      <c r="C968" s="96" t="s">
        <v>425</v>
      </c>
      <c r="D968" s="96" t="s">
        <v>426</v>
      </c>
      <c r="E968" s="95" t="s">
        <v>490</v>
      </c>
      <c r="F968" s="97" t="s">
        <v>491</v>
      </c>
      <c r="G968" s="98" t="s">
        <v>2312</v>
      </c>
      <c r="H968" s="98" t="s">
        <v>2346</v>
      </c>
      <c r="I968" s="99"/>
      <c r="J968" s="99" t="s">
        <v>2313</v>
      </c>
      <c r="K968" s="100" t="str">
        <f t="shared" si="36"/>
        <v>М</v>
      </c>
      <c r="L968" s="100" t="str">
        <f t="shared" si="37"/>
        <v>Д</v>
      </c>
    </row>
    <row r="969" spans="1:12" ht="30" customHeight="1">
      <c r="A969" s="66" t="s">
        <v>2347</v>
      </c>
      <c r="B969" s="95" t="s">
        <v>2341</v>
      </c>
      <c r="C969" s="96" t="s">
        <v>425</v>
      </c>
      <c r="D969" s="96" t="s">
        <v>426</v>
      </c>
      <c r="E969" s="95" t="s">
        <v>490</v>
      </c>
      <c r="F969" s="97" t="s">
        <v>491</v>
      </c>
      <c r="G969" s="98" t="s">
        <v>2312</v>
      </c>
      <c r="H969" s="98" t="s">
        <v>2348</v>
      </c>
      <c r="I969" s="99"/>
      <c r="J969" s="99" t="s">
        <v>2313</v>
      </c>
      <c r="K969" s="100" t="str">
        <f t="shared" si="36"/>
        <v>М</v>
      </c>
      <c r="L969" s="100" t="str">
        <f t="shared" si="37"/>
        <v>Д</v>
      </c>
    </row>
    <row r="970" spans="1:12" ht="30" customHeight="1">
      <c r="A970" s="66" t="s">
        <v>2349</v>
      </c>
      <c r="B970" s="95" t="s">
        <v>2341</v>
      </c>
      <c r="C970" s="96" t="s">
        <v>445</v>
      </c>
      <c r="D970" s="96" t="s">
        <v>426</v>
      </c>
      <c r="E970" s="95" t="s">
        <v>501</v>
      </c>
      <c r="F970" s="97" t="s">
        <v>491</v>
      </c>
      <c r="G970" s="98" t="s">
        <v>2312</v>
      </c>
      <c r="H970" s="98" t="s">
        <v>2342</v>
      </c>
      <c r="I970" s="99"/>
      <c r="J970" s="99" t="s">
        <v>2313</v>
      </c>
      <c r="K970" s="100" t="str">
        <f t="shared" si="36"/>
        <v>М</v>
      </c>
      <c r="L970" s="100" t="str">
        <f t="shared" si="37"/>
        <v>В</v>
      </c>
    </row>
    <row r="971" spans="1:12" ht="30" customHeight="1">
      <c r="A971" s="66" t="s">
        <v>2350</v>
      </c>
      <c r="B971" s="95" t="s">
        <v>2341</v>
      </c>
      <c r="C971" s="96" t="s">
        <v>445</v>
      </c>
      <c r="D971" s="96" t="s">
        <v>426</v>
      </c>
      <c r="E971" s="92" t="s">
        <v>501</v>
      </c>
      <c r="F971" s="97" t="s">
        <v>491</v>
      </c>
      <c r="G971" s="98" t="s">
        <v>2312</v>
      </c>
      <c r="H971" s="98" t="s">
        <v>2344</v>
      </c>
      <c r="I971" s="99"/>
      <c r="J971" s="99" t="s">
        <v>2313</v>
      </c>
      <c r="K971" s="100" t="str">
        <f t="shared" si="36"/>
        <v>М</v>
      </c>
      <c r="L971" s="100" t="str">
        <f t="shared" si="37"/>
        <v>В</v>
      </c>
    </row>
    <row r="972" spans="1:12" ht="30" customHeight="1">
      <c r="A972" s="66" t="s">
        <v>2351</v>
      </c>
      <c r="B972" s="95" t="s">
        <v>2341</v>
      </c>
      <c r="C972" s="96" t="s">
        <v>445</v>
      </c>
      <c r="D972" s="96" t="s">
        <v>426</v>
      </c>
      <c r="E972" s="95" t="s">
        <v>501</v>
      </c>
      <c r="F972" s="97" t="s">
        <v>491</v>
      </c>
      <c r="G972" s="98" t="s">
        <v>2312</v>
      </c>
      <c r="H972" s="98" t="s">
        <v>2346</v>
      </c>
      <c r="I972" s="99"/>
      <c r="J972" s="99" t="s">
        <v>2313</v>
      </c>
      <c r="K972" s="100" t="str">
        <f t="shared" si="36"/>
        <v>М</v>
      </c>
      <c r="L972" s="100" t="str">
        <f t="shared" si="37"/>
        <v>В</v>
      </c>
    </row>
    <row r="973" spans="1:12" ht="30" customHeight="1">
      <c r="A973" s="66" t="s">
        <v>2352</v>
      </c>
      <c r="B973" s="95" t="s">
        <v>2341</v>
      </c>
      <c r="C973" s="96" t="s">
        <v>445</v>
      </c>
      <c r="D973" s="96" t="s">
        <v>426</v>
      </c>
      <c r="E973" s="95" t="s">
        <v>501</v>
      </c>
      <c r="F973" s="97" t="s">
        <v>491</v>
      </c>
      <c r="G973" s="98" t="s">
        <v>2312</v>
      </c>
      <c r="H973" s="98" t="s">
        <v>2348</v>
      </c>
      <c r="I973" s="99"/>
      <c r="J973" s="99" t="s">
        <v>2313</v>
      </c>
      <c r="K973" s="100" t="str">
        <f t="shared" si="36"/>
        <v>М</v>
      </c>
      <c r="L973" s="100" t="str">
        <f t="shared" si="37"/>
        <v>В</v>
      </c>
    </row>
    <row r="974" spans="1:12" ht="30" customHeight="1">
      <c r="A974" s="66" t="s">
        <v>2353</v>
      </c>
      <c r="B974" s="95" t="s">
        <v>2341</v>
      </c>
      <c r="C974" s="96" t="s">
        <v>448</v>
      </c>
      <c r="D974" s="96" t="s">
        <v>426</v>
      </c>
      <c r="E974" s="95" t="s">
        <v>501</v>
      </c>
      <c r="F974" s="97" t="s">
        <v>491</v>
      </c>
      <c r="G974" s="98" t="s">
        <v>2312</v>
      </c>
      <c r="H974" s="98" t="s">
        <v>2346</v>
      </c>
      <c r="I974" s="99"/>
      <c r="J974" s="99" t="s">
        <v>2313</v>
      </c>
      <c r="K974" s="100" t="str">
        <f t="shared" si="36"/>
        <v>М</v>
      </c>
      <c r="L974" s="100" t="str">
        <f t="shared" si="37"/>
        <v>З</v>
      </c>
    </row>
    <row r="975" spans="1:12" ht="30" customHeight="1">
      <c r="A975" s="66" t="s">
        <v>2354</v>
      </c>
      <c r="B975" s="95" t="s">
        <v>1341</v>
      </c>
      <c r="C975" s="96" t="s">
        <v>425</v>
      </c>
      <c r="D975" s="96" t="s">
        <v>426</v>
      </c>
      <c r="E975" s="95" t="s">
        <v>490</v>
      </c>
      <c r="F975" s="97" t="s">
        <v>491</v>
      </c>
      <c r="G975" s="98" t="s">
        <v>1316</v>
      </c>
      <c r="H975" s="98" t="s">
        <v>2355</v>
      </c>
      <c r="I975" s="99"/>
      <c r="J975" s="99" t="s">
        <v>2313</v>
      </c>
      <c r="K975" s="100" t="str">
        <f t="shared" si="36"/>
        <v>М</v>
      </c>
      <c r="L975" s="100" t="str">
        <f t="shared" si="37"/>
        <v>Д</v>
      </c>
    </row>
    <row r="976" spans="1:12" ht="30" customHeight="1">
      <c r="A976" s="66" t="s">
        <v>2356</v>
      </c>
      <c r="B976" s="95" t="s">
        <v>1341</v>
      </c>
      <c r="C976" s="96" t="s">
        <v>425</v>
      </c>
      <c r="D976" s="96" t="s">
        <v>426</v>
      </c>
      <c r="E976" s="95" t="s">
        <v>490</v>
      </c>
      <c r="F976" s="97" t="s">
        <v>491</v>
      </c>
      <c r="G976" s="98" t="s">
        <v>1316</v>
      </c>
      <c r="H976" s="98" t="s">
        <v>2357</v>
      </c>
      <c r="I976" s="99"/>
      <c r="J976" s="99" t="s">
        <v>2313</v>
      </c>
      <c r="K976" s="101" t="s">
        <v>669</v>
      </c>
      <c r="L976" s="100" t="str">
        <f t="shared" si="37"/>
        <v>Д</v>
      </c>
    </row>
    <row r="977" spans="1:12" ht="30" customHeight="1">
      <c r="A977" s="66" t="s">
        <v>2358</v>
      </c>
      <c r="B977" s="95" t="s">
        <v>2359</v>
      </c>
      <c r="C977" s="96" t="s">
        <v>425</v>
      </c>
      <c r="D977" s="96" t="s">
        <v>426</v>
      </c>
      <c r="E977" s="92" t="s">
        <v>490</v>
      </c>
      <c r="F977" s="97" t="s">
        <v>491</v>
      </c>
      <c r="G977" s="98" t="s">
        <v>2321</v>
      </c>
      <c r="H977" s="98" t="s">
        <v>2360</v>
      </c>
      <c r="I977" s="99"/>
      <c r="J977" s="99" t="s">
        <v>2313</v>
      </c>
      <c r="K977" s="100" t="str">
        <f>LEFT(F977, 1)</f>
        <v>М</v>
      </c>
      <c r="L977" s="100" t="str">
        <f t="shared" si="37"/>
        <v>Д</v>
      </c>
    </row>
    <row r="978" spans="1:12" ht="30" customHeight="1">
      <c r="A978" s="66" t="s">
        <v>2361</v>
      </c>
      <c r="B978" s="95" t="s">
        <v>2359</v>
      </c>
      <c r="C978" s="96" t="s">
        <v>425</v>
      </c>
      <c r="D978" s="96" t="s">
        <v>426</v>
      </c>
      <c r="E978" s="95" t="s">
        <v>490</v>
      </c>
      <c r="F978" s="97" t="s">
        <v>491</v>
      </c>
      <c r="G978" s="98" t="s">
        <v>2321</v>
      </c>
      <c r="H978" s="98" t="s">
        <v>2362</v>
      </c>
      <c r="I978" s="99"/>
      <c r="J978" s="99" t="s">
        <v>2313</v>
      </c>
      <c r="K978" s="100" t="str">
        <f>LEFT(F978, 1)</f>
        <v>М</v>
      </c>
      <c r="L978" s="100" t="str">
        <f t="shared" si="37"/>
        <v>Д</v>
      </c>
    </row>
    <row r="979" spans="1:12" ht="30" customHeight="1">
      <c r="A979" s="66" t="s">
        <v>2363</v>
      </c>
      <c r="B979" s="95" t="s">
        <v>2359</v>
      </c>
      <c r="C979" s="96" t="s">
        <v>425</v>
      </c>
      <c r="D979" s="96" t="s">
        <v>426</v>
      </c>
      <c r="E979" s="92" t="s">
        <v>490</v>
      </c>
      <c r="F979" s="97" t="s">
        <v>491</v>
      </c>
      <c r="G979" s="98" t="s">
        <v>2321</v>
      </c>
      <c r="H979" s="98" t="s">
        <v>2364</v>
      </c>
      <c r="I979" s="99"/>
      <c r="J979" s="99" t="s">
        <v>2313</v>
      </c>
      <c r="K979" s="101" t="s">
        <v>669</v>
      </c>
      <c r="L979" s="100" t="str">
        <f t="shared" si="37"/>
        <v>Д</v>
      </c>
    </row>
    <row r="980" spans="1:12" ht="30" customHeight="1">
      <c r="A980" s="66" t="s">
        <v>2365</v>
      </c>
      <c r="B980" s="95" t="s">
        <v>2359</v>
      </c>
      <c r="C980" s="96" t="s">
        <v>425</v>
      </c>
      <c r="D980" s="96" t="s">
        <v>437</v>
      </c>
      <c r="E980" s="92" t="s">
        <v>490</v>
      </c>
      <c r="F980" s="97" t="s">
        <v>491</v>
      </c>
      <c r="G980" s="98" t="s">
        <v>2321</v>
      </c>
      <c r="H980" s="98" t="s">
        <v>2366</v>
      </c>
      <c r="I980" s="99"/>
      <c r="J980" s="99" t="s">
        <v>2313</v>
      </c>
      <c r="K980" s="100" t="str">
        <f t="shared" ref="K980:K1009" si="38">LEFT(F980, 1)</f>
        <v>М</v>
      </c>
      <c r="L980" s="100" t="str">
        <f t="shared" si="37"/>
        <v>Д</v>
      </c>
    </row>
    <row r="981" spans="1:12" ht="30" customHeight="1">
      <c r="A981" s="66" t="s">
        <v>2367</v>
      </c>
      <c r="B981" s="95" t="s">
        <v>2359</v>
      </c>
      <c r="C981" s="96" t="s">
        <v>445</v>
      </c>
      <c r="D981" s="96" t="s">
        <v>426</v>
      </c>
      <c r="E981" s="95" t="s">
        <v>501</v>
      </c>
      <c r="F981" s="97" t="s">
        <v>491</v>
      </c>
      <c r="G981" s="98" t="s">
        <v>2321</v>
      </c>
      <c r="H981" s="98" t="s">
        <v>2362</v>
      </c>
      <c r="I981" s="99"/>
      <c r="J981" s="99" t="s">
        <v>2313</v>
      </c>
      <c r="K981" s="100" t="str">
        <f t="shared" si="38"/>
        <v>М</v>
      </c>
      <c r="L981" s="100" t="str">
        <f t="shared" si="37"/>
        <v>В</v>
      </c>
    </row>
    <row r="982" spans="1:12" ht="30" customHeight="1">
      <c r="A982" s="66" t="s">
        <v>2368</v>
      </c>
      <c r="B982" s="95" t="s">
        <v>2359</v>
      </c>
      <c r="C982" s="96" t="s">
        <v>445</v>
      </c>
      <c r="D982" s="96" t="s">
        <v>426</v>
      </c>
      <c r="E982" s="92" t="s">
        <v>501</v>
      </c>
      <c r="F982" s="97" t="s">
        <v>491</v>
      </c>
      <c r="G982" s="98" t="s">
        <v>2321</v>
      </c>
      <c r="H982" s="98" t="s">
        <v>2360</v>
      </c>
      <c r="I982" s="99"/>
      <c r="J982" s="99" t="s">
        <v>2313</v>
      </c>
      <c r="K982" s="100" t="str">
        <f t="shared" si="38"/>
        <v>М</v>
      </c>
      <c r="L982" s="100" t="str">
        <f t="shared" si="37"/>
        <v>В</v>
      </c>
    </row>
    <row r="983" spans="1:12" ht="30" customHeight="1">
      <c r="A983" s="66" t="s">
        <v>2369</v>
      </c>
      <c r="B983" s="95" t="s">
        <v>970</v>
      </c>
      <c r="C983" s="96" t="s">
        <v>425</v>
      </c>
      <c r="D983" s="96" t="s">
        <v>426</v>
      </c>
      <c r="E983" s="95" t="s">
        <v>490</v>
      </c>
      <c r="F983" s="97" t="s">
        <v>491</v>
      </c>
      <c r="G983" s="98" t="s">
        <v>971</v>
      </c>
      <c r="H983" s="98" t="s">
        <v>2370</v>
      </c>
      <c r="I983" s="99" t="s">
        <v>960</v>
      </c>
      <c r="J983" s="99" t="s">
        <v>2313</v>
      </c>
      <c r="K983" s="100" t="str">
        <f t="shared" si="38"/>
        <v>М</v>
      </c>
      <c r="L983" s="100" t="str">
        <f t="shared" si="37"/>
        <v>Д</v>
      </c>
    </row>
    <row r="984" spans="1:12" ht="30" customHeight="1">
      <c r="A984" s="66" t="s">
        <v>2371</v>
      </c>
      <c r="B984" s="95" t="s">
        <v>970</v>
      </c>
      <c r="C984" s="96" t="s">
        <v>425</v>
      </c>
      <c r="D984" s="96" t="s">
        <v>426</v>
      </c>
      <c r="E984" s="95" t="s">
        <v>490</v>
      </c>
      <c r="F984" s="97" t="s">
        <v>491</v>
      </c>
      <c r="G984" s="98" t="s">
        <v>971</v>
      </c>
      <c r="H984" s="98" t="s">
        <v>2370</v>
      </c>
      <c r="I984" s="99" t="s">
        <v>1414</v>
      </c>
      <c r="J984" s="99" t="s">
        <v>2313</v>
      </c>
      <c r="K984" s="100" t="str">
        <f t="shared" si="38"/>
        <v>М</v>
      </c>
      <c r="L984" s="100" t="str">
        <f t="shared" si="37"/>
        <v>Д</v>
      </c>
    </row>
    <row r="985" spans="1:12" ht="30" customHeight="1">
      <c r="A985" s="66" t="s">
        <v>2372</v>
      </c>
      <c r="B985" s="95" t="s">
        <v>970</v>
      </c>
      <c r="C985" s="96" t="s">
        <v>425</v>
      </c>
      <c r="D985" s="96" t="s">
        <v>426</v>
      </c>
      <c r="E985" s="95" t="s">
        <v>490</v>
      </c>
      <c r="F985" s="97" t="s">
        <v>491</v>
      </c>
      <c r="G985" s="98" t="s">
        <v>971</v>
      </c>
      <c r="H985" s="98" t="s">
        <v>2373</v>
      </c>
      <c r="I985" s="99" t="s">
        <v>958</v>
      </c>
      <c r="J985" s="99" t="s">
        <v>2313</v>
      </c>
      <c r="K985" s="100" t="str">
        <f t="shared" si="38"/>
        <v>М</v>
      </c>
      <c r="L985" s="100" t="str">
        <f t="shared" si="37"/>
        <v>Д</v>
      </c>
    </row>
    <row r="986" spans="1:12" ht="30" customHeight="1">
      <c r="A986" s="66" t="s">
        <v>2374</v>
      </c>
      <c r="B986" s="95" t="s">
        <v>970</v>
      </c>
      <c r="C986" s="96" t="s">
        <v>425</v>
      </c>
      <c r="D986" s="96" t="s">
        <v>426</v>
      </c>
      <c r="E986" s="92" t="s">
        <v>490</v>
      </c>
      <c r="F986" s="97" t="s">
        <v>491</v>
      </c>
      <c r="G986" s="98" t="s">
        <v>971</v>
      </c>
      <c r="H986" s="98" t="s">
        <v>2373</v>
      </c>
      <c r="I986" s="99" t="s">
        <v>1426</v>
      </c>
      <c r="J986" s="99" t="s">
        <v>2313</v>
      </c>
      <c r="K986" s="100" t="str">
        <f t="shared" si="38"/>
        <v>М</v>
      </c>
      <c r="L986" s="100" t="str">
        <f t="shared" si="37"/>
        <v>Д</v>
      </c>
    </row>
    <row r="987" spans="1:12" ht="30" customHeight="1">
      <c r="A987" s="66" t="s">
        <v>2375</v>
      </c>
      <c r="B987" s="95" t="s">
        <v>1359</v>
      </c>
      <c r="C987" s="96" t="s">
        <v>425</v>
      </c>
      <c r="D987" s="96" t="s">
        <v>426</v>
      </c>
      <c r="E987" s="92" t="s">
        <v>490</v>
      </c>
      <c r="F987" s="97" t="s">
        <v>491</v>
      </c>
      <c r="G987" s="98" t="s">
        <v>1354</v>
      </c>
      <c r="H987" s="98" t="s">
        <v>2376</v>
      </c>
      <c r="I987" s="99"/>
      <c r="J987" s="99" t="s">
        <v>2313</v>
      </c>
      <c r="K987" s="100" t="str">
        <f t="shared" si="38"/>
        <v>М</v>
      </c>
      <c r="L987" s="100" t="str">
        <f t="shared" si="37"/>
        <v>Д</v>
      </c>
    </row>
    <row r="988" spans="1:12" ht="30" customHeight="1">
      <c r="A988" s="66" t="s">
        <v>2377</v>
      </c>
      <c r="B988" s="95" t="s">
        <v>1359</v>
      </c>
      <c r="C988" s="96" t="s">
        <v>425</v>
      </c>
      <c r="D988" s="96" t="s">
        <v>426</v>
      </c>
      <c r="E988" s="95" t="s">
        <v>490</v>
      </c>
      <c r="F988" s="97" t="s">
        <v>491</v>
      </c>
      <c r="G988" s="98" t="s">
        <v>1354</v>
      </c>
      <c r="H988" s="98" t="s">
        <v>2378</v>
      </c>
      <c r="I988" s="99"/>
      <c r="J988" s="99" t="s">
        <v>2313</v>
      </c>
      <c r="K988" s="100" t="str">
        <f t="shared" si="38"/>
        <v>М</v>
      </c>
      <c r="L988" s="100" t="str">
        <f t="shared" si="37"/>
        <v>Д</v>
      </c>
    </row>
    <row r="989" spans="1:12" ht="30" customHeight="1">
      <c r="A989" s="66" t="s">
        <v>2379</v>
      </c>
      <c r="B989" s="95" t="s">
        <v>1359</v>
      </c>
      <c r="C989" s="96" t="s">
        <v>425</v>
      </c>
      <c r="D989" s="96" t="s">
        <v>426</v>
      </c>
      <c r="E989" s="95" t="s">
        <v>490</v>
      </c>
      <c r="F989" s="97" t="s">
        <v>491</v>
      </c>
      <c r="G989" s="98" t="s">
        <v>1354</v>
      </c>
      <c r="H989" s="98" t="s">
        <v>2380</v>
      </c>
      <c r="I989" s="99" t="s">
        <v>2381</v>
      </c>
      <c r="J989" s="99" t="s">
        <v>2313</v>
      </c>
      <c r="K989" s="100" t="str">
        <f t="shared" si="38"/>
        <v>М</v>
      </c>
      <c r="L989" s="100" t="str">
        <f t="shared" si="37"/>
        <v>Д</v>
      </c>
    </row>
    <row r="990" spans="1:12" ht="30" customHeight="1">
      <c r="A990" s="66" t="s">
        <v>2382</v>
      </c>
      <c r="B990" s="95" t="s">
        <v>1359</v>
      </c>
      <c r="C990" s="96" t="s">
        <v>425</v>
      </c>
      <c r="D990" s="96" t="s">
        <v>426</v>
      </c>
      <c r="E990" s="92" t="s">
        <v>490</v>
      </c>
      <c r="F990" s="97" t="s">
        <v>491</v>
      </c>
      <c r="G990" s="98" t="s">
        <v>1354</v>
      </c>
      <c r="H990" s="98" t="s">
        <v>2383</v>
      </c>
      <c r="I990" s="99" t="s">
        <v>2064</v>
      </c>
      <c r="J990" s="99" t="s">
        <v>2313</v>
      </c>
      <c r="K990" s="100" t="str">
        <f t="shared" si="38"/>
        <v>М</v>
      </c>
      <c r="L990" s="100" t="str">
        <f t="shared" si="37"/>
        <v>Д</v>
      </c>
    </row>
    <row r="991" spans="1:12" ht="30" customHeight="1">
      <c r="A991" s="66" t="s">
        <v>2384</v>
      </c>
      <c r="B991" s="95" t="s">
        <v>1359</v>
      </c>
      <c r="C991" s="96" t="s">
        <v>425</v>
      </c>
      <c r="D991" s="96" t="s">
        <v>426</v>
      </c>
      <c r="E991" s="92" t="s">
        <v>490</v>
      </c>
      <c r="F991" s="97" t="s">
        <v>491</v>
      </c>
      <c r="G991" s="98" t="s">
        <v>1354</v>
      </c>
      <c r="H991" s="98" t="s">
        <v>2385</v>
      </c>
      <c r="I991" s="99"/>
      <c r="J991" s="99" t="s">
        <v>2313</v>
      </c>
      <c r="K991" s="100" t="str">
        <f t="shared" si="38"/>
        <v>М</v>
      </c>
      <c r="L991" s="100" t="str">
        <f t="shared" si="37"/>
        <v>Д</v>
      </c>
    </row>
    <row r="992" spans="1:12" ht="30" customHeight="1">
      <c r="A992" s="66" t="s">
        <v>2386</v>
      </c>
      <c r="B992" s="95" t="s">
        <v>1359</v>
      </c>
      <c r="C992" s="96" t="s">
        <v>425</v>
      </c>
      <c r="D992" s="96" t="s">
        <v>426</v>
      </c>
      <c r="E992" s="92" t="s">
        <v>490</v>
      </c>
      <c r="F992" s="97" t="s">
        <v>491</v>
      </c>
      <c r="G992" s="98" t="s">
        <v>1354</v>
      </c>
      <c r="H992" s="98" t="s">
        <v>2387</v>
      </c>
      <c r="I992" s="99"/>
      <c r="J992" s="99" t="s">
        <v>2313</v>
      </c>
      <c r="K992" s="100" t="str">
        <f t="shared" si="38"/>
        <v>М</v>
      </c>
      <c r="L992" s="100" t="str">
        <f t="shared" si="37"/>
        <v>Д</v>
      </c>
    </row>
    <row r="993" spans="1:12" ht="30" customHeight="1">
      <c r="A993" s="66" t="s">
        <v>2388</v>
      </c>
      <c r="B993" s="95" t="s">
        <v>1359</v>
      </c>
      <c r="C993" s="96" t="s">
        <v>425</v>
      </c>
      <c r="D993" s="96" t="s">
        <v>426</v>
      </c>
      <c r="E993" s="95" t="s">
        <v>490</v>
      </c>
      <c r="F993" s="97" t="s">
        <v>491</v>
      </c>
      <c r="G993" s="98" t="s">
        <v>1354</v>
      </c>
      <c r="H993" s="98" t="s">
        <v>2383</v>
      </c>
      <c r="I993" s="99" t="s">
        <v>1449</v>
      </c>
      <c r="J993" s="99" t="s">
        <v>2313</v>
      </c>
      <c r="K993" s="100" t="str">
        <f t="shared" si="38"/>
        <v>М</v>
      </c>
      <c r="L993" s="100" t="str">
        <f t="shared" si="37"/>
        <v>Д</v>
      </c>
    </row>
    <row r="994" spans="1:12" ht="30" customHeight="1">
      <c r="A994" s="66" t="s">
        <v>2389</v>
      </c>
      <c r="B994" s="95" t="s">
        <v>1359</v>
      </c>
      <c r="C994" s="96" t="s">
        <v>425</v>
      </c>
      <c r="D994" s="96" t="s">
        <v>426</v>
      </c>
      <c r="E994" s="92" t="s">
        <v>490</v>
      </c>
      <c r="F994" s="97" t="s">
        <v>491</v>
      </c>
      <c r="G994" s="98" t="s">
        <v>1354</v>
      </c>
      <c r="H994" s="98" t="s">
        <v>2383</v>
      </c>
      <c r="I994" s="99" t="s">
        <v>1253</v>
      </c>
      <c r="J994" s="99" t="s">
        <v>2313</v>
      </c>
      <c r="K994" s="100" t="str">
        <f t="shared" si="38"/>
        <v>М</v>
      </c>
      <c r="L994" s="100" t="str">
        <f t="shared" si="37"/>
        <v>Д</v>
      </c>
    </row>
    <row r="995" spans="1:12" ht="30" customHeight="1">
      <c r="A995" s="66" t="s">
        <v>2390</v>
      </c>
      <c r="B995" s="95" t="s">
        <v>1359</v>
      </c>
      <c r="C995" s="96" t="s">
        <v>425</v>
      </c>
      <c r="D995" s="96" t="s">
        <v>426</v>
      </c>
      <c r="E995" s="92" t="s">
        <v>490</v>
      </c>
      <c r="F995" s="97" t="s">
        <v>491</v>
      </c>
      <c r="G995" s="98" t="s">
        <v>1354</v>
      </c>
      <c r="H995" s="98" t="s">
        <v>2383</v>
      </c>
      <c r="I995" s="99" t="s">
        <v>1201</v>
      </c>
      <c r="J995" s="99" t="s">
        <v>2313</v>
      </c>
      <c r="K995" s="100" t="str">
        <f t="shared" si="38"/>
        <v>М</v>
      </c>
      <c r="L995" s="100" t="str">
        <f t="shared" si="37"/>
        <v>Д</v>
      </c>
    </row>
    <row r="996" spans="1:12" ht="30" customHeight="1">
      <c r="A996" s="66" t="s">
        <v>2391</v>
      </c>
      <c r="B996" s="95" t="s">
        <v>1359</v>
      </c>
      <c r="C996" s="96" t="s">
        <v>425</v>
      </c>
      <c r="D996" s="96" t="s">
        <v>426</v>
      </c>
      <c r="E996" s="92" t="s">
        <v>490</v>
      </c>
      <c r="F996" s="97" t="s">
        <v>491</v>
      </c>
      <c r="G996" s="98" t="s">
        <v>1354</v>
      </c>
      <c r="H996" s="98" t="s">
        <v>2383</v>
      </c>
      <c r="I996" s="99" t="s">
        <v>1195</v>
      </c>
      <c r="J996" s="99" t="s">
        <v>2313</v>
      </c>
      <c r="K996" s="100" t="str">
        <f t="shared" si="38"/>
        <v>М</v>
      </c>
      <c r="L996" s="100" t="str">
        <f t="shared" si="37"/>
        <v>Д</v>
      </c>
    </row>
    <row r="997" spans="1:12" ht="30" customHeight="1">
      <c r="A997" s="66" t="s">
        <v>2392</v>
      </c>
      <c r="B997" s="95" t="s">
        <v>1359</v>
      </c>
      <c r="C997" s="96" t="s">
        <v>425</v>
      </c>
      <c r="D997" s="96" t="s">
        <v>426</v>
      </c>
      <c r="E997" s="92" t="s">
        <v>490</v>
      </c>
      <c r="F997" s="97" t="s">
        <v>491</v>
      </c>
      <c r="G997" s="98" t="s">
        <v>1354</v>
      </c>
      <c r="H997" s="98" t="s">
        <v>2383</v>
      </c>
      <c r="I997" s="99" t="s">
        <v>2017</v>
      </c>
      <c r="J997" s="99" t="s">
        <v>2313</v>
      </c>
      <c r="K997" s="100" t="str">
        <f t="shared" si="38"/>
        <v>М</v>
      </c>
      <c r="L997" s="100" t="str">
        <f t="shared" si="37"/>
        <v>Д</v>
      </c>
    </row>
    <row r="998" spans="1:12" ht="30" customHeight="1">
      <c r="A998" s="66" t="s">
        <v>2393</v>
      </c>
      <c r="B998" s="95" t="s">
        <v>1359</v>
      </c>
      <c r="C998" s="96" t="s">
        <v>425</v>
      </c>
      <c r="D998" s="96" t="s">
        <v>426</v>
      </c>
      <c r="E998" s="92" t="s">
        <v>490</v>
      </c>
      <c r="F998" s="97" t="s">
        <v>491</v>
      </c>
      <c r="G998" s="98" t="s">
        <v>1354</v>
      </c>
      <c r="H998" s="98" t="s">
        <v>2383</v>
      </c>
      <c r="I998" s="99" t="s">
        <v>2087</v>
      </c>
      <c r="J998" s="99" t="s">
        <v>2313</v>
      </c>
      <c r="K998" s="100" t="str">
        <f t="shared" si="38"/>
        <v>М</v>
      </c>
      <c r="L998" s="100" t="str">
        <f t="shared" si="37"/>
        <v>Д</v>
      </c>
    </row>
    <row r="999" spans="1:12" ht="30" customHeight="1">
      <c r="A999" s="66" t="s">
        <v>2394</v>
      </c>
      <c r="B999" s="95" t="s">
        <v>1359</v>
      </c>
      <c r="C999" s="96" t="s">
        <v>425</v>
      </c>
      <c r="D999" s="96" t="s">
        <v>426</v>
      </c>
      <c r="E999" s="95" t="s">
        <v>490</v>
      </c>
      <c r="F999" s="97" t="s">
        <v>491</v>
      </c>
      <c r="G999" s="98" t="s">
        <v>1354</v>
      </c>
      <c r="H999" s="98" t="s">
        <v>2395</v>
      </c>
      <c r="I999" s="99" t="s">
        <v>958</v>
      </c>
      <c r="J999" s="99" t="s">
        <v>2313</v>
      </c>
      <c r="K999" s="100" t="str">
        <f t="shared" si="38"/>
        <v>М</v>
      </c>
      <c r="L999" s="100" t="str">
        <f t="shared" si="37"/>
        <v>Д</v>
      </c>
    </row>
    <row r="1000" spans="1:12" ht="30" customHeight="1">
      <c r="A1000" s="66" t="s">
        <v>2396</v>
      </c>
      <c r="B1000" s="95" t="s">
        <v>1359</v>
      </c>
      <c r="C1000" s="96" t="s">
        <v>425</v>
      </c>
      <c r="D1000" s="96" t="s">
        <v>426</v>
      </c>
      <c r="E1000" s="95" t="s">
        <v>490</v>
      </c>
      <c r="F1000" s="97" t="s">
        <v>491</v>
      </c>
      <c r="G1000" s="98" t="s">
        <v>1354</v>
      </c>
      <c r="H1000" s="98" t="s">
        <v>2383</v>
      </c>
      <c r="I1000" s="99" t="s">
        <v>2085</v>
      </c>
      <c r="J1000" s="99" t="s">
        <v>2313</v>
      </c>
      <c r="K1000" s="100" t="str">
        <f t="shared" si="38"/>
        <v>М</v>
      </c>
      <c r="L1000" s="100" t="str">
        <f t="shared" si="37"/>
        <v>Д</v>
      </c>
    </row>
    <row r="1001" spans="1:12" ht="30" customHeight="1">
      <c r="A1001" s="66" t="s">
        <v>2397</v>
      </c>
      <c r="B1001" s="95" t="s">
        <v>1359</v>
      </c>
      <c r="C1001" s="96" t="s">
        <v>425</v>
      </c>
      <c r="D1001" s="96" t="s">
        <v>426</v>
      </c>
      <c r="E1001" s="92" t="s">
        <v>490</v>
      </c>
      <c r="F1001" s="97" t="s">
        <v>491</v>
      </c>
      <c r="G1001" s="98" t="s">
        <v>1354</v>
      </c>
      <c r="H1001" s="98" t="s">
        <v>2383</v>
      </c>
      <c r="I1001" s="99" t="s">
        <v>2069</v>
      </c>
      <c r="J1001" s="99" t="s">
        <v>2313</v>
      </c>
      <c r="K1001" s="100" t="str">
        <f t="shared" si="38"/>
        <v>М</v>
      </c>
      <c r="L1001" s="100" t="str">
        <f t="shared" si="37"/>
        <v>Д</v>
      </c>
    </row>
    <row r="1002" spans="1:12" ht="30" customHeight="1">
      <c r="A1002" s="66" t="s">
        <v>2398</v>
      </c>
      <c r="B1002" s="95" t="s">
        <v>1359</v>
      </c>
      <c r="C1002" s="96" t="s">
        <v>425</v>
      </c>
      <c r="D1002" s="96" t="s">
        <v>426</v>
      </c>
      <c r="E1002" s="95" t="s">
        <v>490</v>
      </c>
      <c r="F1002" s="97" t="s">
        <v>491</v>
      </c>
      <c r="G1002" s="98" t="s">
        <v>1354</v>
      </c>
      <c r="H1002" s="98" t="s">
        <v>2383</v>
      </c>
      <c r="I1002" s="99" t="s">
        <v>2083</v>
      </c>
      <c r="J1002" s="99" t="s">
        <v>2313</v>
      </c>
      <c r="K1002" s="100" t="str">
        <f t="shared" si="38"/>
        <v>М</v>
      </c>
      <c r="L1002" s="100" t="str">
        <f t="shared" si="37"/>
        <v>Д</v>
      </c>
    </row>
    <row r="1003" spans="1:12" ht="30" customHeight="1">
      <c r="A1003" s="66" t="s">
        <v>2399</v>
      </c>
      <c r="B1003" s="95" t="s">
        <v>1359</v>
      </c>
      <c r="C1003" s="96" t="s">
        <v>425</v>
      </c>
      <c r="D1003" s="96" t="s">
        <v>426</v>
      </c>
      <c r="E1003" s="95" t="s">
        <v>490</v>
      </c>
      <c r="F1003" s="97" t="s">
        <v>491</v>
      </c>
      <c r="G1003" s="98" t="s">
        <v>1354</v>
      </c>
      <c r="H1003" s="98" t="s">
        <v>2383</v>
      </c>
      <c r="I1003" s="99" t="s">
        <v>1422</v>
      </c>
      <c r="J1003" s="99" t="s">
        <v>2313</v>
      </c>
      <c r="K1003" s="100" t="str">
        <f t="shared" si="38"/>
        <v>М</v>
      </c>
      <c r="L1003" s="100" t="str">
        <f t="shared" si="37"/>
        <v>Д</v>
      </c>
    </row>
    <row r="1004" spans="1:12" ht="30" customHeight="1">
      <c r="A1004" s="66" t="s">
        <v>2400</v>
      </c>
      <c r="B1004" s="95" t="s">
        <v>1359</v>
      </c>
      <c r="C1004" s="96" t="s">
        <v>425</v>
      </c>
      <c r="D1004" s="96" t="s">
        <v>437</v>
      </c>
      <c r="E1004" s="95" t="s">
        <v>490</v>
      </c>
      <c r="F1004" s="97" t="s">
        <v>491</v>
      </c>
      <c r="G1004" s="98" t="s">
        <v>1354</v>
      </c>
      <c r="H1004" s="98" t="s">
        <v>2401</v>
      </c>
      <c r="I1004" s="99"/>
      <c r="J1004" s="99" t="s">
        <v>2313</v>
      </c>
      <c r="K1004" s="100" t="str">
        <f t="shared" si="38"/>
        <v>М</v>
      </c>
      <c r="L1004" s="100" t="str">
        <f t="shared" si="37"/>
        <v>Д</v>
      </c>
    </row>
    <row r="1005" spans="1:12" ht="30" customHeight="1">
      <c r="A1005" s="66" t="s">
        <v>2402</v>
      </c>
      <c r="B1005" s="95" t="s">
        <v>1359</v>
      </c>
      <c r="C1005" s="96" t="s">
        <v>425</v>
      </c>
      <c r="D1005" s="96" t="s">
        <v>437</v>
      </c>
      <c r="E1005" s="95" t="s">
        <v>490</v>
      </c>
      <c r="F1005" s="97" t="s">
        <v>491</v>
      </c>
      <c r="G1005" s="98" t="s">
        <v>1354</v>
      </c>
      <c r="H1005" s="98" t="s">
        <v>2403</v>
      </c>
      <c r="I1005" s="99"/>
      <c r="J1005" s="99" t="s">
        <v>2313</v>
      </c>
      <c r="K1005" s="100" t="str">
        <f t="shared" si="38"/>
        <v>М</v>
      </c>
      <c r="L1005" s="100" t="str">
        <f t="shared" si="37"/>
        <v>Д</v>
      </c>
    </row>
    <row r="1006" spans="1:12" ht="30" customHeight="1">
      <c r="A1006" s="66" t="s">
        <v>2404</v>
      </c>
      <c r="B1006" s="95" t="s">
        <v>1241</v>
      </c>
      <c r="C1006" s="96" t="s">
        <v>425</v>
      </c>
      <c r="D1006" s="96" t="s">
        <v>426</v>
      </c>
      <c r="E1006" s="92" t="s">
        <v>490</v>
      </c>
      <c r="F1006" s="97" t="s">
        <v>491</v>
      </c>
      <c r="G1006" s="98" t="s">
        <v>1222</v>
      </c>
      <c r="H1006" s="98" t="s">
        <v>2405</v>
      </c>
      <c r="I1006" s="99"/>
      <c r="J1006" s="99" t="s">
        <v>2313</v>
      </c>
      <c r="K1006" s="100" t="str">
        <f t="shared" si="38"/>
        <v>М</v>
      </c>
      <c r="L1006" s="100" t="str">
        <f t="shared" si="37"/>
        <v>Д</v>
      </c>
    </row>
    <row r="1007" spans="1:12" ht="30" customHeight="1">
      <c r="A1007" s="66" t="s">
        <v>2406</v>
      </c>
      <c r="B1007" s="95" t="s">
        <v>1241</v>
      </c>
      <c r="C1007" s="96" t="s">
        <v>425</v>
      </c>
      <c r="D1007" s="96" t="s">
        <v>426</v>
      </c>
      <c r="E1007" s="92" t="s">
        <v>490</v>
      </c>
      <c r="F1007" s="97" t="s">
        <v>491</v>
      </c>
      <c r="G1007" s="98" t="s">
        <v>1222</v>
      </c>
      <c r="H1007" s="98" t="s">
        <v>2407</v>
      </c>
      <c r="I1007" s="99"/>
      <c r="J1007" s="99" t="s">
        <v>2313</v>
      </c>
      <c r="K1007" s="100" t="str">
        <f t="shared" si="38"/>
        <v>М</v>
      </c>
      <c r="L1007" s="100" t="str">
        <f t="shared" si="37"/>
        <v>Д</v>
      </c>
    </row>
    <row r="1008" spans="1:12" ht="30" customHeight="1">
      <c r="A1008" s="66" t="s">
        <v>2408</v>
      </c>
      <c r="B1008" s="95" t="s">
        <v>1241</v>
      </c>
      <c r="C1008" s="96" t="s">
        <v>425</v>
      </c>
      <c r="D1008" s="96" t="s">
        <v>426</v>
      </c>
      <c r="E1008" s="95" t="s">
        <v>490</v>
      </c>
      <c r="F1008" s="97" t="s">
        <v>491</v>
      </c>
      <c r="G1008" s="98" t="s">
        <v>1222</v>
      </c>
      <c r="H1008" s="98" t="s">
        <v>2409</v>
      </c>
      <c r="I1008" s="99" t="s">
        <v>1253</v>
      </c>
      <c r="J1008" s="99" t="s">
        <v>2313</v>
      </c>
      <c r="K1008" s="100" t="str">
        <f t="shared" si="38"/>
        <v>М</v>
      </c>
      <c r="L1008" s="100" t="str">
        <f t="shared" si="37"/>
        <v>Д</v>
      </c>
    </row>
    <row r="1009" spans="1:12" ht="30" customHeight="1">
      <c r="A1009" s="66" t="s">
        <v>2410</v>
      </c>
      <c r="B1009" s="95" t="s">
        <v>1241</v>
      </c>
      <c r="C1009" s="96" t="s">
        <v>425</v>
      </c>
      <c r="D1009" s="96" t="s">
        <v>426</v>
      </c>
      <c r="E1009" s="95" t="s">
        <v>490</v>
      </c>
      <c r="F1009" s="97" t="s">
        <v>491</v>
      </c>
      <c r="G1009" s="98" t="s">
        <v>1222</v>
      </c>
      <c r="H1009" s="98" t="s">
        <v>2411</v>
      </c>
      <c r="I1009" s="99" t="s">
        <v>1253</v>
      </c>
      <c r="J1009" s="99" t="s">
        <v>2313</v>
      </c>
      <c r="K1009" s="100" t="str">
        <f t="shared" si="38"/>
        <v>М</v>
      </c>
      <c r="L1009" s="100" t="str">
        <f t="shared" si="37"/>
        <v>Д</v>
      </c>
    </row>
    <row r="1010" spans="1:12" ht="30" customHeight="1">
      <c r="A1010" s="66" t="s">
        <v>2412</v>
      </c>
      <c r="B1010" s="95" t="s">
        <v>1241</v>
      </c>
      <c r="C1010" s="96" t="s">
        <v>425</v>
      </c>
      <c r="D1010" s="96" t="s">
        <v>426</v>
      </c>
      <c r="E1010" s="95" t="s">
        <v>490</v>
      </c>
      <c r="F1010" s="97" t="s">
        <v>491</v>
      </c>
      <c r="G1010" s="98" t="s">
        <v>1222</v>
      </c>
      <c r="H1010" s="98" t="s">
        <v>2413</v>
      </c>
      <c r="I1010" s="99"/>
      <c r="J1010" s="99" t="s">
        <v>2313</v>
      </c>
      <c r="K1010" s="101" t="s">
        <v>669</v>
      </c>
      <c r="L1010" s="100" t="str">
        <f t="shared" si="37"/>
        <v>Д</v>
      </c>
    </row>
    <row r="1011" spans="1:12" ht="30" customHeight="1">
      <c r="A1011" s="66" t="s">
        <v>2414</v>
      </c>
      <c r="B1011" s="95" t="s">
        <v>1257</v>
      </c>
      <c r="C1011" s="96" t="s">
        <v>425</v>
      </c>
      <c r="D1011" s="96" t="s">
        <v>426</v>
      </c>
      <c r="E1011" s="92" t="s">
        <v>582</v>
      </c>
      <c r="F1011" s="97" t="s">
        <v>583</v>
      </c>
      <c r="G1011" s="98" t="s">
        <v>1258</v>
      </c>
      <c r="H1011" s="98" t="s">
        <v>1282</v>
      </c>
      <c r="I1011" s="99"/>
      <c r="J1011" s="99" t="s">
        <v>2313</v>
      </c>
      <c r="K1011" s="100" t="str">
        <f t="shared" ref="K1011:K1042" si="39">LEFT(F1011, 1)</f>
        <v>А</v>
      </c>
      <c r="L1011" s="100" t="str">
        <f t="shared" si="37"/>
        <v>Д</v>
      </c>
    </row>
    <row r="1012" spans="1:12" ht="30" customHeight="1">
      <c r="A1012" s="66" t="s">
        <v>2415</v>
      </c>
      <c r="B1012" s="95" t="s">
        <v>1257</v>
      </c>
      <c r="C1012" s="96" t="s">
        <v>448</v>
      </c>
      <c r="D1012" s="96" t="s">
        <v>426</v>
      </c>
      <c r="E1012" s="92" t="s">
        <v>427</v>
      </c>
      <c r="F1012" s="97" t="s">
        <v>583</v>
      </c>
      <c r="G1012" s="98" t="s">
        <v>1258</v>
      </c>
      <c r="H1012" s="98" t="s">
        <v>1282</v>
      </c>
      <c r="I1012" s="99"/>
      <c r="J1012" s="99" t="s">
        <v>2313</v>
      </c>
      <c r="K1012" s="100" t="str">
        <f t="shared" si="39"/>
        <v>А</v>
      </c>
      <c r="L1012" s="100" t="str">
        <f t="shared" si="37"/>
        <v>З</v>
      </c>
    </row>
    <row r="1013" spans="1:12" ht="30" customHeight="1">
      <c r="A1013" s="66" t="s">
        <v>2416</v>
      </c>
      <c r="B1013" s="95" t="s">
        <v>2417</v>
      </c>
      <c r="C1013" s="96" t="s">
        <v>425</v>
      </c>
      <c r="D1013" s="96" t="s">
        <v>426</v>
      </c>
      <c r="E1013" s="92" t="s">
        <v>582</v>
      </c>
      <c r="F1013" s="97" t="s">
        <v>583</v>
      </c>
      <c r="G1013" s="98" t="s">
        <v>2418</v>
      </c>
      <c r="H1013" s="98" t="s">
        <v>2321</v>
      </c>
      <c r="I1013" s="99"/>
      <c r="J1013" s="99" t="s">
        <v>2313</v>
      </c>
      <c r="K1013" s="100" t="str">
        <f t="shared" si="39"/>
        <v>А</v>
      </c>
      <c r="L1013" s="100" t="str">
        <f t="shared" si="37"/>
        <v>Д</v>
      </c>
    </row>
    <row r="1014" spans="1:12" ht="30" customHeight="1">
      <c r="A1014" s="66" t="s">
        <v>2419</v>
      </c>
      <c r="B1014" s="95" t="s">
        <v>2417</v>
      </c>
      <c r="C1014" s="96" t="s">
        <v>425</v>
      </c>
      <c r="D1014" s="96" t="s">
        <v>437</v>
      </c>
      <c r="E1014" s="92" t="s">
        <v>582</v>
      </c>
      <c r="F1014" s="97" t="s">
        <v>583</v>
      </c>
      <c r="G1014" s="98" t="s">
        <v>2418</v>
      </c>
      <c r="H1014" s="98" t="s">
        <v>2420</v>
      </c>
      <c r="I1014" s="99"/>
      <c r="J1014" s="99" t="s">
        <v>2313</v>
      </c>
      <c r="K1014" s="100" t="str">
        <f t="shared" si="39"/>
        <v>А</v>
      </c>
      <c r="L1014" s="100" t="str">
        <f t="shared" si="37"/>
        <v>Д</v>
      </c>
    </row>
    <row r="1015" spans="1:12" ht="30" customHeight="1">
      <c r="A1015" s="66" t="s">
        <v>2421</v>
      </c>
      <c r="B1015" s="95" t="s">
        <v>2417</v>
      </c>
      <c r="C1015" s="96" t="s">
        <v>448</v>
      </c>
      <c r="D1015" s="96" t="s">
        <v>426</v>
      </c>
      <c r="E1015" s="95" t="s">
        <v>427</v>
      </c>
      <c r="F1015" s="97" t="s">
        <v>583</v>
      </c>
      <c r="G1015" s="98" t="s">
        <v>2418</v>
      </c>
      <c r="H1015" s="98" t="s">
        <v>2321</v>
      </c>
      <c r="I1015" s="99"/>
      <c r="J1015" s="99" t="s">
        <v>2313</v>
      </c>
      <c r="K1015" s="100" t="str">
        <f t="shared" si="39"/>
        <v>А</v>
      </c>
      <c r="L1015" s="100" t="str">
        <f t="shared" si="37"/>
        <v>З</v>
      </c>
    </row>
    <row r="1016" spans="1:12" ht="30" customHeight="1">
      <c r="A1016" s="66" t="s">
        <v>2422</v>
      </c>
      <c r="B1016" s="95" t="s">
        <v>1262</v>
      </c>
      <c r="C1016" s="96" t="s">
        <v>425</v>
      </c>
      <c r="D1016" s="96" t="s">
        <v>426</v>
      </c>
      <c r="E1016" s="95" t="s">
        <v>582</v>
      </c>
      <c r="F1016" s="97" t="s">
        <v>583</v>
      </c>
      <c r="G1016" s="98" t="s">
        <v>1263</v>
      </c>
      <c r="H1016" s="98" t="s">
        <v>2423</v>
      </c>
      <c r="I1016" s="99"/>
      <c r="J1016" s="99" t="s">
        <v>2313</v>
      </c>
      <c r="K1016" s="100" t="str">
        <f t="shared" si="39"/>
        <v>А</v>
      </c>
      <c r="L1016" s="100" t="str">
        <f t="shared" si="37"/>
        <v>Д</v>
      </c>
    </row>
    <row r="1017" spans="1:12" ht="30" customHeight="1">
      <c r="A1017" s="66" t="s">
        <v>2424</v>
      </c>
      <c r="B1017" s="95" t="s">
        <v>1262</v>
      </c>
      <c r="C1017" s="96" t="s">
        <v>425</v>
      </c>
      <c r="D1017" s="96" t="s">
        <v>426</v>
      </c>
      <c r="E1017" s="95" t="s">
        <v>582</v>
      </c>
      <c r="F1017" s="97" t="s">
        <v>583</v>
      </c>
      <c r="G1017" s="98" t="s">
        <v>1263</v>
      </c>
      <c r="H1017" s="98" t="s">
        <v>2425</v>
      </c>
      <c r="I1017" s="99"/>
      <c r="J1017" s="99" t="s">
        <v>2313</v>
      </c>
      <c r="K1017" s="100" t="str">
        <f t="shared" si="39"/>
        <v>А</v>
      </c>
      <c r="L1017" s="100" t="str">
        <f t="shared" si="37"/>
        <v>Д</v>
      </c>
    </row>
    <row r="1018" spans="1:12" ht="30" customHeight="1">
      <c r="A1018" s="66" t="s">
        <v>2426</v>
      </c>
      <c r="B1018" s="95" t="s">
        <v>1262</v>
      </c>
      <c r="C1018" s="96" t="s">
        <v>425</v>
      </c>
      <c r="D1018" s="96" t="s">
        <v>426</v>
      </c>
      <c r="E1018" s="95" t="s">
        <v>582</v>
      </c>
      <c r="F1018" s="97" t="s">
        <v>583</v>
      </c>
      <c r="G1018" s="98" t="s">
        <v>1263</v>
      </c>
      <c r="H1018" s="98" t="s">
        <v>1286</v>
      </c>
      <c r="I1018" s="99"/>
      <c r="J1018" s="99" t="s">
        <v>2313</v>
      </c>
      <c r="K1018" s="100" t="str">
        <f t="shared" si="39"/>
        <v>А</v>
      </c>
      <c r="L1018" s="100" t="str">
        <f t="shared" si="37"/>
        <v>Д</v>
      </c>
    </row>
    <row r="1019" spans="1:12" ht="30" customHeight="1">
      <c r="A1019" s="66" t="s">
        <v>2427</v>
      </c>
      <c r="B1019" s="95" t="s">
        <v>1262</v>
      </c>
      <c r="C1019" s="96" t="s">
        <v>425</v>
      </c>
      <c r="D1019" s="96" t="s">
        <v>426</v>
      </c>
      <c r="E1019" s="95" t="s">
        <v>582</v>
      </c>
      <c r="F1019" s="97" t="s">
        <v>583</v>
      </c>
      <c r="G1019" s="98" t="s">
        <v>1263</v>
      </c>
      <c r="H1019" s="98" t="s">
        <v>2428</v>
      </c>
      <c r="I1019" s="99"/>
      <c r="J1019" s="99" t="s">
        <v>2313</v>
      </c>
      <c r="K1019" s="100" t="str">
        <f t="shared" si="39"/>
        <v>А</v>
      </c>
      <c r="L1019" s="100" t="str">
        <f t="shared" si="37"/>
        <v>Д</v>
      </c>
    </row>
    <row r="1020" spans="1:12" ht="30" customHeight="1">
      <c r="A1020" s="66" t="s">
        <v>2429</v>
      </c>
      <c r="B1020" s="95" t="s">
        <v>1262</v>
      </c>
      <c r="C1020" s="96" t="s">
        <v>448</v>
      </c>
      <c r="D1020" s="96" t="s">
        <v>426</v>
      </c>
      <c r="E1020" s="95" t="s">
        <v>427</v>
      </c>
      <c r="F1020" s="97" t="s">
        <v>583</v>
      </c>
      <c r="G1020" s="98" t="s">
        <v>1263</v>
      </c>
      <c r="H1020" s="98" t="s">
        <v>2423</v>
      </c>
      <c r="I1020" s="99"/>
      <c r="J1020" s="99" t="s">
        <v>2313</v>
      </c>
      <c r="K1020" s="100" t="str">
        <f t="shared" si="39"/>
        <v>А</v>
      </c>
      <c r="L1020" s="100" t="str">
        <f t="shared" si="37"/>
        <v>З</v>
      </c>
    </row>
    <row r="1021" spans="1:12" ht="30" customHeight="1">
      <c r="A1021" s="66" t="s">
        <v>2430</v>
      </c>
      <c r="B1021" s="95" t="s">
        <v>1262</v>
      </c>
      <c r="C1021" s="96" t="s">
        <v>448</v>
      </c>
      <c r="D1021" s="96" t="s">
        <v>426</v>
      </c>
      <c r="E1021" s="95" t="s">
        <v>427</v>
      </c>
      <c r="F1021" s="97" t="s">
        <v>583</v>
      </c>
      <c r="G1021" s="98" t="s">
        <v>1263</v>
      </c>
      <c r="H1021" s="98" t="s">
        <v>2425</v>
      </c>
      <c r="I1021" s="99"/>
      <c r="J1021" s="99" t="s">
        <v>2313</v>
      </c>
      <c r="K1021" s="100" t="str">
        <f t="shared" si="39"/>
        <v>А</v>
      </c>
      <c r="L1021" s="100" t="str">
        <f t="shared" si="37"/>
        <v>З</v>
      </c>
    </row>
    <row r="1022" spans="1:12" ht="30" customHeight="1">
      <c r="A1022" s="66" t="s">
        <v>2431</v>
      </c>
      <c r="B1022" s="95" t="s">
        <v>1262</v>
      </c>
      <c r="C1022" s="96" t="s">
        <v>448</v>
      </c>
      <c r="D1022" s="96" t="s">
        <v>426</v>
      </c>
      <c r="E1022" s="95" t="s">
        <v>427</v>
      </c>
      <c r="F1022" s="97" t="s">
        <v>583</v>
      </c>
      <c r="G1022" s="98" t="s">
        <v>1263</v>
      </c>
      <c r="H1022" s="98" t="s">
        <v>1286</v>
      </c>
      <c r="I1022" s="99"/>
      <c r="J1022" s="99" t="s">
        <v>2313</v>
      </c>
      <c r="K1022" s="100" t="str">
        <f t="shared" si="39"/>
        <v>А</v>
      </c>
      <c r="L1022" s="100" t="str">
        <f t="shared" si="37"/>
        <v>З</v>
      </c>
    </row>
    <row r="1023" spans="1:12" ht="30" customHeight="1">
      <c r="A1023" s="66" t="s">
        <v>2432</v>
      </c>
      <c r="B1023" s="95" t="s">
        <v>1262</v>
      </c>
      <c r="C1023" s="96" t="s">
        <v>448</v>
      </c>
      <c r="D1023" s="96" t="s">
        <v>426</v>
      </c>
      <c r="E1023" s="95" t="s">
        <v>427</v>
      </c>
      <c r="F1023" s="97" t="s">
        <v>583</v>
      </c>
      <c r="G1023" s="98" t="s">
        <v>1263</v>
      </c>
      <c r="H1023" s="98" t="s">
        <v>2428</v>
      </c>
      <c r="I1023" s="99"/>
      <c r="J1023" s="99" t="s">
        <v>2313</v>
      </c>
      <c r="K1023" s="100" t="str">
        <f t="shared" si="39"/>
        <v>А</v>
      </c>
      <c r="L1023" s="100" t="str">
        <f t="shared" si="37"/>
        <v>З</v>
      </c>
    </row>
    <row r="1024" spans="1:12" ht="30" customHeight="1">
      <c r="A1024" s="66" t="s">
        <v>2433</v>
      </c>
      <c r="B1024" s="95" t="s">
        <v>1270</v>
      </c>
      <c r="C1024" s="96" t="s">
        <v>425</v>
      </c>
      <c r="D1024" s="96" t="s">
        <v>426</v>
      </c>
      <c r="E1024" s="95" t="s">
        <v>582</v>
      </c>
      <c r="F1024" s="97" t="s">
        <v>583</v>
      </c>
      <c r="G1024" s="98" t="s">
        <v>1271</v>
      </c>
      <c r="H1024" s="98" t="s">
        <v>2434</v>
      </c>
      <c r="I1024" s="99"/>
      <c r="J1024" s="99" t="s">
        <v>2313</v>
      </c>
      <c r="K1024" s="100" t="str">
        <f t="shared" si="39"/>
        <v>А</v>
      </c>
      <c r="L1024" s="100" t="str">
        <f t="shared" si="37"/>
        <v>Д</v>
      </c>
    </row>
    <row r="1025" spans="1:12" ht="30" customHeight="1">
      <c r="A1025" s="66" t="s">
        <v>2435</v>
      </c>
      <c r="B1025" s="95" t="s">
        <v>1270</v>
      </c>
      <c r="C1025" s="96" t="s">
        <v>425</v>
      </c>
      <c r="D1025" s="96" t="s">
        <v>426</v>
      </c>
      <c r="E1025" s="95" t="s">
        <v>582</v>
      </c>
      <c r="F1025" s="97" t="s">
        <v>583</v>
      </c>
      <c r="G1025" s="98" t="s">
        <v>1271</v>
      </c>
      <c r="H1025" s="98" t="s">
        <v>2436</v>
      </c>
      <c r="I1025" s="99"/>
      <c r="J1025" s="99" t="s">
        <v>2313</v>
      </c>
      <c r="K1025" s="100" t="str">
        <f t="shared" si="39"/>
        <v>А</v>
      </c>
      <c r="L1025" s="100" t="str">
        <f t="shared" si="37"/>
        <v>Д</v>
      </c>
    </row>
    <row r="1026" spans="1:12" ht="30" customHeight="1">
      <c r="A1026" s="66" t="s">
        <v>2437</v>
      </c>
      <c r="B1026" s="95" t="s">
        <v>1270</v>
      </c>
      <c r="C1026" s="96" t="s">
        <v>425</v>
      </c>
      <c r="D1026" s="96" t="s">
        <v>426</v>
      </c>
      <c r="E1026" s="95" t="s">
        <v>582</v>
      </c>
      <c r="F1026" s="97" t="s">
        <v>583</v>
      </c>
      <c r="G1026" s="98" t="s">
        <v>1271</v>
      </c>
      <c r="H1026" s="98" t="s">
        <v>2438</v>
      </c>
      <c r="I1026" s="99"/>
      <c r="J1026" s="99" t="s">
        <v>2313</v>
      </c>
      <c r="K1026" s="100" t="str">
        <f t="shared" si="39"/>
        <v>А</v>
      </c>
      <c r="L1026" s="100" t="str">
        <f t="shared" si="37"/>
        <v>Д</v>
      </c>
    </row>
    <row r="1027" spans="1:12" ht="30" customHeight="1">
      <c r="A1027" s="66" t="s">
        <v>2439</v>
      </c>
      <c r="B1027" s="95" t="s">
        <v>1270</v>
      </c>
      <c r="C1027" s="96" t="s">
        <v>425</v>
      </c>
      <c r="D1027" s="96" t="s">
        <v>426</v>
      </c>
      <c r="E1027" s="95" t="s">
        <v>582</v>
      </c>
      <c r="F1027" s="97" t="s">
        <v>583</v>
      </c>
      <c r="G1027" s="98" t="s">
        <v>1271</v>
      </c>
      <c r="H1027" s="98" t="s">
        <v>2440</v>
      </c>
      <c r="I1027" s="99"/>
      <c r="J1027" s="99" t="s">
        <v>2313</v>
      </c>
      <c r="K1027" s="100" t="str">
        <f t="shared" si="39"/>
        <v>А</v>
      </c>
      <c r="L1027" s="100" t="str">
        <f t="shared" ref="L1027:L1090" si="40">IF(C1027="очная","Д",IF(C1027="Очно-заочная","В",IF(C1027="Заочная","З","-")))</f>
        <v>Д</v>
      </c>
    </row>
    <row r="1028" spans="1:12" ht="30" customHeight="1">
      <c r="A1028" s="66" t="s">
        <v>2441</v>
      </c>
      <c r="B1028" s="95" t="s">
        <v>1270</v>
      </c>
      <c r="C1028" s="96" t="s">
        <v>425</v>
      </c>
      <c r="D1028" s="96" t="s">
        <v>426</v>
      </c>
      <c r="E1028" s="95" t="s">
        <v>582</v>
      </c>
      <c r="F1028" s="97" t="s">
        <v>583</v>
      </c>
      <c r="G1028" s="98" t="s">
        <v>1271</v>
      </c>
      <c r="H1028" s="98" t="s">
        <v>2407</v>
      </c>
      <c r="I1028" s="99"/>
      <c r="J1028" s="99" t="s">
        <v>2313</v>
      </c>
      <c r="K1028" s="100" t="str">
        <f t="shared" si="39"/>
        <v>А</v>
      </c>
      <c r="L1028" s="100" t="str">
        <f t="shared" si="40"/>
        <v>Д</v>
      </c>
    </row>
    <row r="1029" spans="1:12" ht="30" customHeight="1">
      <c r="A1029" s="66" t="s">
        <v>2442</v>
      </c>
      <c r="B1029" s="95" t="s">
        <v>1270</v>
      </c>
      <c r="C1029" s="96" t="s">
        <v>425</v>
      </c>
      <c r="D1029" s="96" t="s">
        <v>426</v>
      </c>
      <c r="E1029" s="92" t="s">
        <v>582</v>
      </c>
      <c r="F1029" s="97" t="s">
        <v>583</v>
      </c>
      <c r="G1029" s="98" t="s">
        <v>1271</v>
      </c>
      <c r="H1029" s="98" t="s">
        <v>2443</v>
      </c>
      <c r="I1029" s="99"/>
      <c r="J1029" s="99" t="s">
        <v>2313</v>
      </c>
      <c r="K1029" s="100" t="str">
        <f t="shared" si="39"/>
        <v>А</v>
      </c>
      <c r="L1029" s="100" t="str">
        <f t="shared" si="40"/>
        <v>Д</v>
      </c>
    </row>
    <row r="1030" spans="1:12" ht="30" customHeight="1">
      <c r="A1030" s="66" t="s">
        <v>2444</v>
      </c>
      <c r="B1030" s="95" t="s">
        <v>1270</v>
      </c>
      <c r="C1030" s="96" t="s">
        <v>425</v>
      </c>
      <c r="D1030" s="96" t="s">
        <v>426</v>
      </c>
      <c r="E1030" s="95" t="s">
        <v>582</v>
      </c>
      <c r="F1030" s="97" t="s">
        <v>583</v>
      </c>
      <c r="G1030" s="98" t="s">
        <v>1271</v>
      </c>
      <c r="H1030" s="98" t="s">
        <v>2445</v>
      </c>
      <c r="I1030" s="99"/>
      <c r="J1030" s="99" t="s">
        <v>2313</v>
      </c>
      <c r="K1030" s="100" t="str">
        <f t="shared" si="39"/>
        <v>А</v>
      </c>
      <c r="L1030" s="100" t="str">
        <f t="shared" si="40"/>
        <v>Д</v>
      </c>
    </row>
    <row r="1031" spans="1:12" ht="30" customHeight="1">
      <c r="A1031" s="66" t="s">
        <v>2446</v>
      </c>
      <c r="B1031" s="95" t="s">
        <v>1270</v>
      </c>
      <c r="C1031" s="96" t="s">
        <v>425</v>
      </c>
      <c r="D1031" s="96" t="s">
        <v>437</v>
      </c>
      <c r="E1031" s="95" t="s">
        <v>582</v>
      </c>
      <c r="F1031" s="97" t="s">
        <v>583</v>
      </c>
      <c r="G1031" s="98" t="s">
        <v>1271</v>
      </c>
      <c r="H1031" s="98" t="s">
        <v>2447</v>
      </c>
      <c r="I1031" s="99"/>
      <c r="J1031" s="99" t="s">
        <v>2313</v>
      </c>
      <c r="K1031" s="100" t="str">
        <f t="shared" si="39"/>
        <v>А</v>
      </c>
      <c r="L1031" s="100" t="str">
        <f t="shared" si="40"/>
        <v>Д</v>
      </c>
    </row>
    <row r="1032" spans="1:12" ht="30" customHeight="1">
      <c r="A1032" s="66" t="s">
        <v>2448</v>
      </c>
      <c r="B1032" s="95" t="s">
        <v>1270</v>
      </c>
      <c r="C1032" s="96" t="s">
        <v>425</v>
      </c>
      <c r="D1032" s="96" t="s">
        <v>437</v>
      </c>
      <c r="E1032" s="95" t="s">
        <v>582</v>
      </c>
      <c r="F1032" s="97" t="s">
        <v>583</v>
      </c>
      <c r="G1032" s="98" t="s">
        <v>1271</v>
      </c>
      <c r="H1032" s="98" t="s">
        <v>2449</v>
      </c>
      <c r="I1032" s="99"/>
      <c r="J1032" s="99" t="s">
        <v>2313</v>
      </c>
      <c r="K1032" s="100" t="str">
        <f t="shared" si="39"/>
        <v>А</v>
      </c>
      <c r="L1032" s="100" t="str">
        <f t="shared" si="40"/>
        <v>Д</v>
      </c>
    </row>
    <row r="1033" spans="1:12" ht="30" customHeight="1">
      <c r="A1033" s="66" t="s">
        <v>2450</v>
      </c>
      <c r="B1033" s="95" t="s">
        <v>1270</v>
      </c>
      <c r="C1033" s="96" t="s">
        <v>425</v>
      </c>
      <c r="D1033" s="96" t="s">
        <v>437</v>
      </c>
      <c r="E1033" s="95" t="s">
        <v>582</v>
      </c>
      <c r="F1033" s="97" t="s">
        <v>583</v>
      </c>
      <c r="G1033" s="98" t="s">
        <v>1271</v>
      </c>
      <c r="H1033" s="98" t="s">
        <v>2451</v>
      </c>
      <c r="I1033" s="99"/>
      <c r="J1033" s="99" t="s">
        <v>2313</v>
      </c>
      <c r="K1033" s="100" t="str">
        <f t="shared" si="39"/>
        <v>А</v>
      </c>
      <c r="L1033" s="100" t="str">
        <f t="shared" si="40"/>
        <v>Д</v>
      </c>
    </row>
    <row r="1034" spans="1:12" ht="30" customHeight="1">
      <c r="A1034" s="66" t="s">
        <v>2452</v>
      </c>
      <c r="B1034" s="95" t="s">
        <v>1270</v>
      </c>
      <c r="C1034" s="96" t="s">
        <v>425</v>
      </c>
      <c r="D1034" s="96" t="s">
        <v>426</v>
      </c>
      <c r="E1034" s="92" t="s">
        <v>582</v>
      </c>
      <c r="F1034" s="97" t="s">
        <v>583</v>
      </c>
      <c r="G1034" s="98" t="s">
        <v>1271</v>
      </c>
      <c r="H1034" s="98" t="s">
        <v>2438</v>
      </c>
      <c r="I1034" s="99" t="s">
        <v>958</v>
      </c>
      <c r="J1034" s="99" t="s">
        <v>2313</v>
      </c>
      <c r="K1034" s="100" t="str">
        <f t="shared" si="39"/>
        <v>А</v>
      </c>
      <c r="L1034" s="100" t="str">
        <f t="shared" si="40"/>
        <v>Д</v>
      </c>
    </row>
    <row r="1035" spans="1:12" ht="30" customHeight="1">
      <c r="A1035" s="66" t="s">
        <v>2453</v>
      </c>
      <c r="B1035" s="95" t="s">
        <v>1270</v>
      </c>
      <c r="C1035" s="96" t="s">
        <v>425</v>
      </c>
      <c r="D1035" s="96" t="s">
        <v>426</v>
      </c>
      <c r="E1035" s="95" t="s">
        <v>582</v>
      </c>
      <c r="F1035" s="97" t="s">
        <v>583</v>
      </c>
      <c r="G1035" s="98" t="s">
        <v>1271</v>
      </c>
      <c r="H1035" s="98" t="s">
        <v>2454</v>
      </c>
      <c r="I1035" s="99" t="s">
        <v>2455</v>
      </c>
      <c r="J1035" s="99" t="s">
        <v>2313</v>
      </c>
      <c r="K1035" s="100" t="str">
        <f t="shared" si="39"/>
        <v>А</v>
      </c>
      <c r="L1035" s="100" t="str">
        <f t="shared" si="40"/>
        <v>Д</v>
      </c>
    </row>
    <row r="1036" spans="1:12" ht="30" customHeight="1">
      <c r="A1036" s="66" t="s">
        <v>2456</v>
      </c>
      <c r="B1036" s="95" t="s">
        <v>1270</v>
      </c>
      <c r="C1036" s="96" t="s">
        <v>448</v>
      </c>
      <c r="D1036" s="96" t="s">
        <v>426</v>
      </c>
      <c r="E1036" s="95" t="s">
        <v>427</v>
      </c>
      <c r="F1036" s="97" t="s">
        <v>583</v>
      </c>
      <c r="G1036" s="98" t="s">
        <v>1271</v>
      </c>
      <c r="H1036" s="98" t="s">
        <v>2434</v>
      </c>
      <c r="I1036" s="99"/>
      <c r="J1036" s="99" t="s">
        <v>2313</v>
      </c>
      <c r="K1036" s="100" t="str">
        <f t="shared" si="39"/>
        <v>А</v>
      </c>
      <c r="L1036" s="100" t="str">
        <f t="shared" si="40"/>
        <v>З</v>
      </c>
    </row>
    <row r="1037" spans="1:12" ht="30" customHeight="1">
      <c r="A1037" s="66" t="s">
        <v>2457</v>
      </c>
      <c r="B1037" s="95" t="s">
        <v>1270</v>
      </c>
      <c r="C1037" s="96" t="s">
        <v>448</v>
      </c>
      <c r="D1037" s="96" t="s">
        <v>426</v>
      </c>
      <c r="E1037" s="95" t="s">
        <v>427</v>
      </c>
      <c r="F1037" s="97" t="s">
        <v>583</v>
      </c>
      <c r="G1037" s="98" t="s">
        <v>1271</v>
      </c>
      <c r="H1037" s="98" t="s">
        <v>2436</v>
      </c>
      <c r="I1037" s="99"/>
      <c r="J1037" s="99" t="s">
        <v>2313</v>
      </c>
      <c r="K1037" s="100" t="str">
        <f t="shared" si="39"/>
        <v>А</v>
      </c>
      <c r="L1037" s="100" t="str">
        <f t="shared" si="40"/>
        <v>З</v>
      </c>
    </row>
    <row r="1038" spans="1:12" ht="30" customHeight="1">
      <c r="A1038" s="66" t="s">
        <v>2458</v>
      </c>
      <c r="B1038" s="95" t="s">
        <v>1270</v>
      </c>
      <c r="C1038" s="96" t="s">
        <v>448</v>
      </c>
      <c r="D1038" s="96" t="s">
        <v>426</v>
      </c>
      <c r="E1038" s="95" t="s">
        <v>427</v>
      </c>
      <c r="F1038" s="97" t="s">
        <v>583</v>
      </c>
      <c r="G1038" s="98" t="s">
        <v>1271</v>
      </c>
      <c r="H1038" s="98" t="s">
        <v>2438</v>
      </c>
      <c r="I1038" s="99"/>
      <c r="J1038" s="99" t="s">
        <v>2313</v>
      </c>
      <c r="K1038" s="100" t="str">
        <f t="shared" si="39"/>
        <v>А</v>
      </c>
      <c r="L1038" s="100" t="str">
        <f t="shared" si="40"/>
        <v>З</v>
      </c>
    </row>
    <row r="1039" spans="1:12" ht="30" customHeight="1">
      <c r="A1039" s="66" t="s">
        <v>2459</v>
      </c>
      <c r="B1039" s="95" t="s">
        <v>1270</v>
      </c>
      <c r="C1039" s="96" t="s">
        <v>448</v>
      </c>
      <c r="D1039" s="96" t="s">
        <v>426</v>
      </c>
      <c r="E1039" s="95" t="s">
        <v>427</v>
      </c>
      <c r="F1039" s="97" t="s">
        <v>583</v>
      </c>
      <c r="G1039" s="98" t="s">
        <v>1271</v>
      </c>
      <c r="H1039" s="98" t="s">
        <v>2440</v>
      </c>
      <c r="I1039" s="99"/>
      <c r="J1039" s="99" t="s">
        <v>2313</v>
      </c>
      <c r="K1039" s="100" t="str">
        <f t="shared" si="39"/>
        <v>А</v>
      </c>
      <c r="L1039" s="100" t="str">
        <f t="shared" si="40"/>
        <v>З</v>
      </c>
    </row>
    <row r="1040" spans="1:12" ht="30" customHeight="1">
      <c r="A1040" s="66" t="s">
        <v>2460</v>
      </c>
      <c r="B1040" s="95" t="s">
        <v>1270</v>
      </c>
      <c r="C1040" s="96" t="s">
        <v>448</v>
      </c>
      <c r="D1040" s="96" t="s">
        <v>426</v>
      </c>
      <c r="E1040" s="95" t="s">
        <v>427</v>
      </c>
      <c r="F1040" s="97" t="s">
        <v>583</v>
      </c>
      <c r="G1040" s="98" t="s">
        <v>1271</v>
      </c>
      <c r="H1040" s="98" t="s">
        <v>2407</v>
      </c>
      <c r="I1040" s="99"/>
      <c r="J1040" s="99" t="s">
        <v>2313</v>
      </c>
      <c r="K1040" s="100" t="str">
        <f t="shared" si="39"/>
        <v>А</v>
      </c>
      <c r="L1040" s="100" t="str">
        <f t="shared" si="40"/>
        <v>З</v>
      </c>
    </row>
    <row r="1041" spans="1:12" ht="30" customHeight="1">
      <c r="A1041" s="66" t="s">
        <v>2461</v>
      </c>
      <c r="B1041" s="95" t="s">
        <v>1270</v>
      </c>
      <c r="C1041" s="96" t="s">
        <v>448</v>
      </c>
      <c r="D1041" s="96" t="s">
        <v>426</v>
      </c>
      <c r="E1041" s="95" t="s">
        <v>427</v>
      </c>
      <c r="F1041" s="97" t="s">
        <v>583</v>
      </c>
      <c r="G1041" s="98" t="s">
        <v>1271</v>
      </c>
      <c r="H1041" s="98" t="s">
        <v>2443</v>
      </c>
      <c r="I1041" s="99"/>
      <c r="J1041" s="99" t="s">
        <v>2313</v>
      </c>
      <c r="K1041" s="100" t="str">
        <f t="shared" si="39"/>
        <v>А</v>
      </c>
      <c r="L1041" s="100" t="str">
        <f t="shared" si="40"/>
        <v>З</v>
      </c>
    </row>
    <row r="1042" spans="1:12" ht="30" customHeight="1">
      <c r="A1042" s="66" t="s">
        <v>2462</v>
      </c>
      <c r="B1042" s="95" t="s">
        <v>1270</v>
      </c>
      <c r="C1042" s="96" t="s">
        <v>448</v>
      </c>
      <c r="D1042" s="96" t="s">
        <v>426</v>
      </c>
      <c r="E1042" s="92" t="s">
        <v>427</v>
      </c>
      <c r="F1042" s="97" t="s">
        <v>583</v>
      </c>
      <c r="G1042" s="98" t="s">
        <v>1271</v>
      </c>
      <c r="H1042" s="98" t="s">
        <v>2445</v>
      </c>
      <c r="I1042" s="99"/>
      <c r="J1042" s="99" t="s">
        <v>2313</v>
      </c>
      <c r="K1042" s="100" t="str">
        <f t="shared" si="39"/>
        <v>А</v>
      </c>
      <c r="L1042" s="100" t="str">
        <f t="shared" si="40"/>
        <v>З</v>
      </c>
    </row>
    <row r="1043" spans="1:12" ht="30" customHeight="1">
      <c r="A1043" s="66" t="s">
        <v>2463</v>
      </c>
      <c r="B1043" s="95" t="s">
        <v>1281</v>
      </c>
      <c r="C1043" s="96" t="s">
        <v>425</v>
      </c>
      <c r="D1043" s="96" t="s">
        <v>426</v>
      </c>
      <c r="E1043" s="92" t="s">
        <v>582</v>
      </c>
      <c r="F1043" s="97" t="s">
        <v>583</v>
      </c>
      <c r="G1043" s="98" t="s">
        <v>1282</v>
      </c>
      <c r="H1043" s="98" t="s">
        <v>1282</v>
      </c>
      <c r="I1043" s="99"/>
      <c r="J1043" s="99" t="s">
        <v>2313</v>
      </c>
      <c r="K1043" s="100" t="str">
        <f t="shared" ref="K1043:K1074" si="41">LEFT(F1043, 1)</f>
        <v>А</v>
      </c>
      <c r="L1043" s="100" t="str">
        <f t="shared" si="40"/>
        <v>Д</v>
      </c>
    </row>
    <row r="1044" spans="1:12" ht="30" customHeight="1">
      <c r="A1044" s="66" t="s">
        <v>2464</v>
      </c>
      <c r="B1044" s="95" t="s">
        <v>1285</v>
      </c>
      <c r="C1044" s="96" t="s">
        <v>425</v>
      </c>
      <c r="D1044" s="96" t="s">
        <v>426</v>
      </c>
      <c r="E1044" s="95" t="s">
        <v>582</v>
      </c>
      <c r="F1044" s="97" t="s">
        <v>583</v>
      </c>
      <c r="G1044" s="98" t="s">
        <v>1286</v>
      </c>
      <c r="H1044" s="98" t="s">
        <v>1286</v>
      </c>
      <c r="I1044" s="99"/>
      <c r="J1044" s="99" t="s">
        <v>2313</v>
      </c>
      <c r="K1044" s="100" t="str">
        <f t="shared" si="41"/>
        <v>А</v>
      </c>
      <c r="L1044" s="100" t="str">
        <f t="shared" si="40"/>
        <v>Д</v>
      </c>
    </row>
    <row r="1045" spans="1:12" ht="30" customHeight="1">
      <c r="A1045" s="66" t="s">
        <v>2465</v>
      </c>
      <c r="B1045" s="95" t="s">
        <v>1289</v>
      </c>
      <c r="C1045" s="96" t="s">
        <v>425</v>
      </c>
      <c r="D1045" s="96" t="s">
        <v>426</v>
      </c>
      <c r="E1045" s="95" t="s">
        <v>582</v>
      </c>
      <c r="F1045" s="97" t="s">
        <v>583</v>
      </c>
      <c r="G1045" s="98" t="s">
        <v>1290</v>
      </c>
      <c r="H1045" s="98" t="s">
        <v>2425</v>
      </c>
      <c r="I1045" s="99"/>
      <c r="J1045" s="99" t="s">
        <v>2313</v>
      </c>
      <c r="K1045" s="100" t="str">
        <f t="shared" si="41"/>
        <v>А</v>
      </c>
      <c r="L1045" s="100" t="str">
        <f t="shared" si="40"/>
        <v>Д</v>
      </c>
    </row>
    <row r="1046" spans="1:12" ht="30" customHeight="1">
      <c r="A1046" s="66" t="s">
        <v>2466</v>
      </c>
      <c r="B1046" s="95" t="s">
        <v>1289</v>
      </c>
      <c r="C1046" s="96" t="s">
        <v>425</v>
      </c>
      <c r="D1046" s="96" t="s">
        <v>426</v>
      </c>
      <c r="E1046" s="95" t="s">
        <v>582</v>
      </c>
      <c r="F1046" s="97" t="s">
        <v>583</v>
      </c>
      <c r="G1046" s="98" t="s">
        <v>1290</v>
      </c>
      <c r="H1046" s="98" t="s">
        <v>2423</v>
      </c>
      <c r="I1046" s="99"/>
      <c r="J1046" s="99" t="s">
        <v>2313</v>
      </c>
      <c r="K1046" s="100" t="str">
        <f t="shared" si="41"/>
        <v>А</v>
      </c>
      <c r="L1046" s="100" t="str">
        <f t="shared" si="40"/>
        <v>Д</v>
      </c>
    </row>
    <row r="1047" spans="1:12" ht="30" customHeight="1">
      <c r="A1047" s="66" t="s">
        <v>2467</v>
      </c>
      <c r="B1047" s="95" t="s">
        <v>2468</v>
      </c>
      <c r="C1047" s="96" t="s">
        <v>425</v>
      </c>
      <c r="D1047" s="96" t="s">
        <v>426</v>
      </c>
      <c r="E1047" s="95" t="s">
        <v>582</v>
      </c>
      <c r="F1047" s="97" t="s">
        <v>583</v>
      </c>
      <c r="G1047" s="98" t="s">
        <v>2469</v>
      </c>
      <c r="H1047" s="98" t="s">
        <v>2469</v>
      </c>
      <c r="I1047" s="99"/>
      <c r="J1047" s="99" t="s">
        <v>2313</v>
      </c>
      <c r="K1047" s="100" t="str">
        <f t="shared" si="41"/>
        <v>А</v>
      </c>
      <c r="L1047" s="100" t="str">
        <f t="shared" si="40"/>
        <v>Д</v>
      </c>
    </row>
    <row r="1048" spans="1:12" ht="30" customHeight="1">
      <c r="A1048" s="66" t="s">
        <v>2470</v>
      </c>
      <c r="B1048" s="95" t="s">
        <v>2468</v>
      </c>
      <c r="C1048" s="96" t="s">
        <v>425</v>
      </c>
      <c r="D1048" s="96" t="s">
        <v>426</v>
      </c>
      <c r="E1048" s="92" t="s">
        <v>582</v>
      </c>
      <c r="F1048" s="97" t="s">
        <v>583</v>
      </c>
      <c r="G1048" s="98" t="s">
        <v>2469</v>
      </c>
      <c r="H1048" s="98" t="s">
        <v>2438</v>
      </c>
      <c r="I1048" s="99" t="s">
        <v>958</v>
      </c>
      <c r="J1048" s="99" t="s">
        <v>2313</v>
      </c>
      <c r="K1048" s="100" t="str">
        <f t="shared" si="41"/>
        <v>А</v>
      </c>
      <c r="L1048" s="100" t="str">
        <f t="shared" si="40"/>
        <v>Д</v>
      </c>
    </row>
    <row r="1049" spans="1:12" ht="30" customHeight="1">
      <c r="A1049" s="66" t="s">
        <v>2471</v>
      </c>
      <c r="B1049" s="95" t="s">
        <v>2472</v>
      </c>
      <c r="C1049" s="96" t="s">
        <v>425</v>
      </c>
      <c r="D1049" s="96" t="s">
        <v>426</v>
      </c>
      <c r="E1049" s="92" t="s">
        <v>582</v>
      </c>
      <c r="F1049" s="97" t="s">
        <v>583</v>
      </c>
      <c r="G1049" s="98" t="s">
        <v>2473</v>
      </c>
      <c r="H1049" s="98" t="s">
        <v>2474</v>
      </c>
      <c r="I1049" s="99"/>
      <c r="J1049" s="99" t="s">
        <v>2313</v>
      </c>
      <c r="K1049" s="100" t="str">
        <f t="shared" si="41"/>
        <v>А</v>
      </c>
      <c r="L1049" s="100" t="str">
        <f t="shared" si="40"/>
        <v>Д</v>
      </c>
    </row>
    <row r="1050" spans="1:12" ht="30" customHeight="1">
      <c r="A1050" s="66" t="s">
        <v>2475</v>
      </c>
      <c r="B1050" s="95" t="s">
        <v>2472</v>
      </c>
      <c r="C1050" s="96" t="s">
        <v>425</v>
      </c>
      <c r="D1050" s="96" t="s">
        <v>437</v>
      </c>
      <c r="E1050" s="92" t="s">
        <v>582</v>
      </c>
      <c r="F1050" s="97" t="s">
        <v>583</v>
      </c>
      <c r="G1050" s="98" t="s">
        <v>2473</v>
      </c>
      <c r="H1050" s="98" t="s">
        <v>2451</v>
      </c>
      <c r="I1050" s="99"/>
      <c r="J1050" s="99" t="s">
        <v>2313</v>
      </c>
      <c r="K1050" s="100" t="str">
        <f t="shared" si="41"/>
        <v>А</v>
      </c>
      <c r="L1050" s="100" t="str">
        <f t="shared" si="40"/>
        <v>Д</v>
      </c>
    </row>
    <row r="1051" spans="1:12" ht="30" customHeight="1">
      <c r="A1051" s="66" t="s">
        <v>2476</v>
      </c>
      <c r="B1051" s="95" t="s">
        <v>1372</v>
      </c>
      <c r="C1051" s="96" t="s">
        <v>425</v>
      </c>
      <c r="D1051" s="96" t="s">
        <v>426</v>
      </c>
      <c r="E1051" s="92" t="s">
        <v>582</v>
      </c>
      <c r="F1051" s="97" t="s">
        <v>583</v>
      </c>
      <c r="G1051" s="98" t="s">
        <v>1373</v>
      </c>
      <c r="H1051" s="98" t="s">
        <v>2407</v>
      </c>
      <c r="I1051" s="99"/>
      <c r="J1051" s="99" t="s">
        <v>2313</v>
      </c>
      <c r="K1051" s="100" t="str">
        <f t="shared" si="41"/>
        <v>А</v>
      </c>
      <c r="L1051" s="100" t="str">
        <f t="shared" si="40"/>
        <v>Д</v>
      </c>
    </row>
    <row r="1052" spans="1:12" ht="30" customHeight="1">
      <c r="A1052" s="66" t="s">
        <v>2477</v>
      </c>
      <c r="B1052" s="95" t="s">
        <v>1294</v>
      </c>
      <c r="C1052" s="96" t="s">
        <v>425</v>
      </c>
      <c r="D1052" s="96" t="s">
        <v>426</v>
      </c>
      <c r="E1052" s="92" t="s">
        <v>582</v>
      </c>
      <c r="F1052" s="97" t="s">
        <v>583</v>
      </c>
      <c r="G1052" s="98" t="s">
        <v>1295</v>
      </c>
      <c r="H1052" s="98" t="s">
        <v>2478</v>
      </c>
      <c r="I1052" s="99"/>
      <c r="J1052" s="99" t="s">
        <v>2313</v>
      </c>
      <c r="K1052" s="100" t="str">
        <f t="shared" si="41"/>
        <v>А</v>
      </c>
      <c r="L1052" s="100" t="str">
        <f t="shared" si="40"/>
        <v>Д</v>
      </c>
    </row>
    <row r="1053" spans="1:12" ht="30" customHeight="1">
      <c r="A1053" s="66" t="s">
        <v>2479</v>
      </c>
      <c r="B1053" s="95" t="s">
        <v>1300</v>
      </c>
      <c r="C1053" s="96" t="s">
        <v>425</v>
      </c>
      <c r="D1053" s="96" t="s">
        <v>437</v>
      </c>
      <c r="E1053" s="95" t="s">
        <v>582</v>
      </c>
      <c r="F1053" s="97" t="s">
        <v>583</v>
      </c>
      <c r="G1053" s="98" t="s">
        <v>1301</v>
      </c>
      <c r="H1053" s="98" t="s">
        <v>1301</v>
      </c>
      <c r="I1053" s="99"/>
      <c r="J1053" s="99" t="s">
        <v>2313</v>
      </c>
      <c r="K1053" s="100" t="str">
        <f t="shared" si="41"/>
        <v>А</v>
      </c>
      <c r="L1053" s="100" t="str">
        <f t="shared" si="40"/>
        <v>Д</v>
      </c>
    </row>
    <row r="1054" spans="1:12" ht="30" customHeight="1">
      <c r="A1054" s="66" t="s">
        <v>2480</v>
      </c>
      <c r="B1054" s="95" t="s">
        <v>1300</v>
      </c>
      <c r="C1054" s="96" t="s">
        <v>425</v>
      </c>
      <c r="D1054" s="96" t="s">
        <v>426</v>
      </c>
      <c r="E1054" s="92" t="s">
        <v>582</v>
      </c>
      <c r="F1054" s="97" t="s">
        <v>583</v>
      </c>
      <c r="G1054" s="98" t="s">
        <v>1301</v>
      </c>
      <c r="H1054" s="98" t="s">
        <v>1301</v>
      </c>
      <c r="I1054" s="99"/>
      <c r="J1054" s="99" t="s">
        <v>2313</v>
      </c>
      <c r="K1054" s="100" t="str">
        <f t="shared" si="41"/>
        <v>А</v>
      </c>
      <c r="L1054" s="100" t="str">
        <f t="shared" si="40"/>
        <v>Д</v>
      </c>
    </row>
    <row r="1055" spans="1:12" ht="30" customHeight="1">
      <c r="A1055" s="66" t="s">
        <v>2481</v>
      </c>
      <c r="B1055" s="95" t="s">
        <v>2482</v>
      </c>
      <c r="C1055" s="96" t="s">
        <v>425</v>
      </c>
      <c r="D1055" s="96" t="s">
        <v>426</v>
      </c>
      <c r="E1055" s="92" t="s">
        <v>582</v>
      </c>
      <c r="F1055" s="97" t="s">
        <v>583</v>
      </c>
      <c r="G1055" s="98" t="s">
        <v>2483</v>
      </c>
      <c r="H1055" s="98" t="s">
        <v>2483</v>
      </c>
      <c r="I1055" s="99"/>
      <c r="J1055" s="99" t="s">
        <v>2313</v>
      </c>
      <c r="K1055" s="100" t="str">
        <f t="shared" si="41"/>
        <v>А</v>
      </c>
      <c r="L1055" s="100" t="str">
        <f t="shared" si="40"/>
        <v>Д</v>
      </c>
    </row>
    <row r="1056" spans="1:12" ht="30" customHeight="1">
      <c r="A1056" s="66" t="s">
        <v>2484</v>
      </c>
      <c r="B1056" s="95" t="s">
        <v>2482</v>
      </c>
      <c r="C1056" s="96" t="s">
        <v>425</v>
      </c>
      <c r="D1056" s="96" t="s">
        <v>437</v>
      </c>
      <c r="E1056" s="92" t="s">
        <v>582</v>
      </c>
      <c r="F1056" s="97" t="s">
        <v>583</v>
      </c>
      <c r="G1056" s="98" t="s">
        <v>2483</v>
      </c>
      <c r="H1056" s="98" t="s">
        <v>2420</v>
      </c>
      <c r="I1056" s="99"/>
      <c r="J1056" s="99" t="s">
        <v>2313</v>
      </c>
      <c r="K1056" s="100" t="str">
        <f t="shared" si="41"/>
        <v>А</v>
      </c>
      <c r="L1056" s="100" t="str">
        <f t="shared" si="40"/>
        <v>Д</v>
      </c>
    </row>
    <row r="1057" spans="1:12" ht="30" customHeight="1">
      <c r="A1057" s="66" t="s">
        <v>2485</v>
      </c>
      <c r="B1057" s="95" t="s">
        <v>1142</v>
      </c>
      <c r="C1057" s="96" t="s">
        <v>445</v>
      </c>
      <c r="D1057" s="96" t="s">
        <v>426</v>
      </c>
      <c r="E1057" s="95" t="s">
        <v>1498</v>
      </c>
      <c r="F1057" s="97" t="s">
        <v>434</v>
      </c>
      <c r="G1057" s="98" t="s">
        <v>1143</v>
      </c>
      <c r="H1057" s="98" t="s">
        <v>1143</v>
      </c>
      <c r="I1057" s="99"/>
      <c r="J1057" s="99" t="s">
        <v>2486</v>
      </c>
      <c r="K1057" s="100" t="str">
        <f t="shared" si="41"/>
        <v>С</v>
      </c>
      <c r="L1057" s="100" t="str">
        <f t="shared" si="40"/>
        <v>В</v>
      </c>
    </row>
    <row r="1058" spans="1:12" ht="30" customHeight="1">
      <c r="A1058" s="66" t="s">
        <v>2487</v>
      </c>
      <c r="B1058" s="95" t="s">
        <v>1142</v>
      </c>
      <c r="C1058" s="96" t="s">
        <v>445</v>
      </c>
      <c r="D1058" s="96" t="s">
        <v>426</v>
      </c>
      <c r="E1058" s="95" t="s">
        <v>1498</v>
      </c>
      <c r="F1058" s="97" t="s">
        <v>434</v>
      </c>
      <c r="G1058" s="98" t="s">
        <v>1143</v>
      </c>
      <c r="H1058" s="98" t="s">
        <v>1144</v>
      </c>
      <c r="I1058" s="99"/>
      <c r="J1058" s="99" t="s">
        <v>2486</v>
      </c>
      <c r="K1058" s="100" t="str">
        <f t="shared" si="41"/>
        <v>С</v>
      </c>
      <c r="L1058" s="100" t="str">
        <f t="shared" si="40"/>
        <v>В</v>
      </c>
    </row>
    <row r="1059" spans="1:12" ht="30" customHeight="1">
      <c r="A1059" s="66" t="s">
        <v>2488</v>
      </c>
      <c r="B1059" s="95" t="s">
        <v>1142</v>
      </c>
      <c r="C1059" s="96" t="s">
        <v>448</v>
      </c>
      <c r="D1059" s="96" t="s">
        <v>426</v>
      </c>
      <c r="E1059" s="95" t="s">
        <v>1498</v>
      </c>
      <c r="F1059" s="97" t="s">
        <v>434</v>
      </c>
      <c r="G1059" s="98" t="s">
        <v>1143</v>
      </c>
      <c r="H1059" s="98" t="s">
        <v>1144</v>
      </c>
      <c r="I1059" s="99"/>
      <c r="J1059" s="99" t="s">
        <v>2486</v>
      </c>
      <c r="K1059" s="100" t="str">
        <f t="shared" si="41"/>
        <v>С</v>
      </c>
      <c r="L1059" s="100" t="str">
        <f t="shared" si="40"/>
        <v>З</v>
      </c>
    </row>
    <row r="1060" spans="1:12" ht="30" customHeight="1">
      <c r="A1060" s="66" t="s">
        <v>2489</v>
      </c>
      <c r="B1060" s="95" t="s">
        <v>2490</v>
      </c>
      <c r="C1060" s="96" t="s">
        <v>425</v>
      </c>
      <c r="D1060" s="96" t="s">
        <v>426</v>
      </c>
      <c r="E1060" s="95" t="s">
        <v>427</v>
      </c>
      <c r="F1060" s="97" t="s">
        <v>428</v>
      </c>
      <c r="G1060" s="98" t="s">
        <v>2491</v>
      </c>
      <c r="H1060" s="98" t="s">
        <v>2492</v>
      </c>
      <c r="I1060" s="99"/>
      <c r="J1060" s="99" t="s">
        <v>2486</v>
      </c>
      <c r="K1060" s="100" t="str">
        <f t="shared" si="41"/>
        <v>Б</v>
      </c>
      <c r="L1060" s="100" t="str">
        <f t="shared" si="40"/>
        <v>Д</v>
      </c>
    </row>
    <row r="1061" spans="1:12" ht="30" customHeight="1">
      <c r="A1061" s="66" t="s">
        <v>2493</v>
      </c>
      <c r="B1061" s="95" t="s">
        <v>479</v>
      </c>
      <c r="C1061" s="96" t="s">
        <v>425</v>
      </c>
      <c r="D1061" s="96" t="s">
        <v>426</v>
      </c>
      <c r="E1061" s="95" t="s">
        <v>427</v>
      </c>
      <c r="F1061" s="97" t="s">
        <v>428</v>
      </c>
      <c r="G1061" s="98" t="s">
        <v>480</v>
      </c>
      <c r="H1061" s="98" t="s">
        <v>2494</v>
      </c>
      <c r="I1061" s="99"/>
      <c r="J1061" s="99" t="s">
        <v>2486</v>
      </c>
      <c r="K1061" s="100" t="str">
        <f t="shared" si="41"/>
        <v>Б</v>
      </c>
      <c r="L1061" s="100" t="str">
        <f t="shared" si="40"/>
        <v>Д</v>
      </c>
    </row>
    <row r="1062" spans="1:12" ht="30" customHeight="1">
      <c r="A1062" s="66" t="s">
        <v>2495</v>
      </c>
      <c r="B1062" s="95" t="s">
        <v>479</v>
      </c>
      <c r="C1062" s="96" t="s">
        <v>425</v>
      </c>
      <c r="D1062" s="96" t="s">
        <v>426</v>
      </c>
      <c r="E1062" s="95" t="s">
        <v>427</v>
      </c>
      <c r="F1062" s="97" t="s">
        <v>428</v>
      </c>
      <c r="G1062" s="98" t="s">
        <v>480</v>
      </c>
      <c r="H1062" s="98" t="s">
        <v>2496</v>
      </c>
      <c r="I1062" s="99"/>
      <c r="J1062" s="99" t="s">
        <v>2486</v>
      </c>
      <c r="K1062" s="100" t="str">
        <f t="shared" si="41"/>
        <v>Б</v>
      </c>
      <c r="L1062" s="100" t="str">
        <f t="shared" si="40"/>
        <v>Д</v>
      </c>
    </row>
    <row r="1063" spans="1:12" ht="30" customHeight="1">
      <c r="A1063" s="66" t="s">
        <v>2497</v>
      </c>
      <c r="B1063" s="95" t="s">
        <v>479</v>
      </c>
      <c r="C1063" s="96" t="s">
        <v>425</v>
      </c>
      <c r="D1063" s="96" t="s">
        <v>426</v>
      </c>
      <c r="E1063" s="95" t="s">
        <v>427</v>
      </c>
      <c r="F1063" s="97" t="s">
        <v>428</v>
      </c>
      <c r="G1063" s="98" t="s">
        <v>480</v>
      </c>
      <c r="H1063" s="98" t="s">
        <v>2498</v>
      </c>
      <c r="I1063" s="99"/>
      <c r="J1063" s="99" t="s">
        <v>2486</v>
      </c>
      <c r="K1063" s="100" t="str">
        <f t="shared" si="41"/>
        <v>Б</v>
      </c>
      <c r="L1063" s="100" t="str">
        <f t="shared" si="40"/>
        <v>Д</v>
      </c>
    </row>
    <row r="1064" spans="1:12" ht="30" customHeight="1">
      <c r="A1064" s="66" t="s">
        <v>2499</v>
      </c>
      <c r="B1064" s="95" t="s">
        <v>479</v>
      </c>
      <c r="C1064" s="96" t="s">
        <v>425</v>
      </c>
      <c r="D1064" s="96" t="s">
        <v>426</v>
      </c>
      <c r="E1064" s="95" t="s">
        <v>427</v>
      </c>
      <c r="F1064" s="97" t="s">
        <v>428</v>
      </c>
      <c r="G1064" s="98" t="s">
        <v>480</v>
      </c>
      <c r="H1064" s="98" t="s">
        <v>2500</v>
      </c>
      <c r="I1064" s="99"/>
      <c r="J1064" s="99" t="s">
        <v>2486</v>
      </c>
      <c r="K1064" s="100" t="str">
        <f t="shared" si="41"/>
        <v>Б</v>
      </c>
      <c r="L1064" s="100" t="str">
        <f t="shared" si="40"/>
        <v>Д</v>
      </c>
    </row>
    <row r="1065" spans="1:12" ht="30" customHeight="1">
      <c r="A1065" s="66" t="s">
        <v>2501</v>
      </c>
      <c r="B1065" s="95" t="s">
        <v>479</v>
      </c>
      <c r="C1065" s="96" t="s">
        <v>425</v>
      </c>
      <c r="D1065" s="96" t="s">
        <v>426</v>
      </c>
      <c r="E1065" s="92" t="s">
        <v>427</v>
      </c>
      <c r="F1065" s="97" t="s">
        <v>428</v>
      </c>
      <c r="G1065" s="98" t="s">
        <v>480</v>
      </c>
      <c r="H1065" s="98" t="s">
        <v>2502</v>
      </c>
      <c r="I1065" s="99"/>
      <c r="J1065" s="99" t="s">
        <v>2486</v>
      </c>
      <c r="K1065" s="100" t="str">
        <f t="shared" si="41"/>
        <v>Б</v>
      </c>
      <c r="L1065" s="100" t="str">
        <f t="shared" si="40"/>
        <v>Д</v>
      </c>
    </row>
    <row r="1066" spans="1:12" ht="30" customHeight="1">
      <c r="A1066" s="66" t="s">
        <v>2503</v>
      </c>
      <c r="B1066" s="95" t="s">
        <v>479</v>
      </c>
      <c r="C1066" s="96" t="s">
        <v>425</v>
      </c>
      <c r="D1066" s="96" t="s">
        <v>426</v>
      </c>
      <c r="E1066" s="92" t="s">
        <v>427</v>
      </c>
      <c r="F1066" s="97" t="s">
        <v>428</v>
      </c>
      <c r="G1066" s="98" t="s">
        <v>480</v>
      </c>
      <c r="H1066" s="98" t="s">
        <v>2504</v>
      </c>
      <c r="I1066" s="99"/>
      <c r="J1066" s="99" t="s">
        <v>2486</v>
      </c>
      <c r="K1066" s="100" t="str">
        <f t="shared" si="41"/>
        <v>Б</v>
      </c>
      <c r="L1066" s="100" t="str">
        <f t="shared" si="40"/>
        <v>Д</v>
      </c>
    </row>
    <row r="1067" spans="1:12" ht="30" customHeight="1">
      <c r="A1067" s="66" t="s">
        <v>2505</v>
      </c>
      <c r="B1067" s="95" t="s">
        <v>479</v>
      </c>
      <c r="C1067" s="96" t="s">
        <v>425</v>
      </c>
      <c r="D1067" s="96" t="s">
        <v>426</v>
      </c>
      <c r="E1067" s="95" t="s">
        <v>427</v>
      </c>
      <c r="F1067" s="97" t="s">
        <v>428</v>
      </c>
      <c r="G1067" s="98" t="s">
        <v>480</v>
      </c>
      <c r="H1067" s="98" t="s">
        <v>2506</v>
      </c>
      <c r="I1067" s="99"/>
      <c r="J1067" s="99" t="s">
        <v>2486</v>
      </c>
      <c r="K1067" s="100" t="str">
        <f t="shared" si="41"/>
        <v>Б</v>
      </c>
      <c r="L1067" s="100" t="str">
        <f t="shared" si="40"/>
        <v>Д</v>
      </c>
    </row>
    <row r="1068" spans="1:12" ht="30" customHeight="1">
      <c r="A1068" s="66" t="s">
        <v>2507</v>
      </c>
      <c r="B1068" s="95" t="s">
        <v>479</v>
      </c>
      <c r="C1068" s="96" t="s">
        <v>425</v>
      </c>
      <c r="D1068" s="96" t="s">
        <v>426</v>
      </c>
      <c r="E1068" s="95" t="s">
        <v>427</v>
      </c>
      <c r="F1068" s="97" t="s">
        <v>428</v>
      </c>
      <c r="G1068" s="98" t="s">
        <v>480</v>
      </c>
      <c r="H1068" s="98" t="s">
        <v>2508</v>
      </c>
      <c r="I1068" s="99"/>
      <c r="J1068" s="99" t="s">
        <v>2486</v>
      </c>
      <c r="K1068" s="100" t="str">
        <f t="shared" si="41"/>
        <v>Б</v>
      </c>
      <c r="L1068" s="100" t="str">
        <f t="shared" si="40"/>
        <v>Д</v>
      </c>
    </row>
    <row r="1069" spans="1:12" ht="30" customHeight="1">
      <c r="A1069" s="66" t="s">
        <v>2509</v>
      </c>
      <c r="B1069" s="95" t="s">
        <v>479</v>
      </c>
      <c r="C1069" s="96" t="s">
        <v>425</v>
      </c>
      <c r="D1069" s="96" t="s">
        <v>426</v>
      </c>
      <c r="E1069" s="95" t="s">
        <v>427</v>
      </c>
      <c r="F1069" s="97" t="s">
        <v>428</v>
      </c>
      <c r="G1069" s="98" t="s">
        <v>480</v>
      </c>
      <c r="H1069" s="98" t="s">
        <v>2500</v>
      </c>
      <c r="I1069" s="99" t="s">
        <v>2510</v>
      </c>
      <c r="J1069" s="99" t="s">
        <v>2486</v>
      </c>
      <c r="K1069" s="100" t="str">
        <f t="shared" si="41"/>
        <v>Б</v>
      </c>
      <c r="L1069" s="100" t="str">
        <f t="shared" si="40"/>
        <v>Д</v>
      </c>
    </row>
    <row r="1070" spans="1:12" ht="30" customHeight="1">
      <c r="A1070" s="66" t="s">
        <v>2511</v>
      </c>
      <c r="B1070" s="95" t="s">
        <v>479</v>
      </c>
      <c r="C1070" s="96" t="s">
        <v>445</v>
      </c>
      <c r="D1070" s="96" t="s">
        <v>426</v>
      </c>
      <c r="E1070" s="95" t="s">
        <v>433</v>
      </c>
      <c r="F1070" s="97" t="s">
        <v>428</v>
      </c>
      <c r="G1070" s="98" t="s">
        <v>480</v>
      </c>
      <c r="H1070" s="98" t="s">
        <v>2494</v>
      </c>
      <c r="I1070" s="99"/>
      <c r="J1070" s="99" t="s">
        <v>2486</v>
      </c>
      <c r="K1070" s="100" t="str">
        <f t="shared" si="41"/>
        <v>Б</v>
      </c>
      <c r="L1070" s="100" t="str">
        <f t="shared" si="40"/>
        <v>В</v>
      </c>
    </row>
    <row r="1071" spans="1:12" ht="30" customHeight="1">
      <c r="A1071" s="66" t="s">
        <v>2512</v>
      </c>
      <c r="B1071" s="95" t="s">
        <v>479</v>
      </c>
      <c r="C1071" s="96" t="s">
        <v>445</v>
      </c>
      <c r="D1071" s="96" t="s">
        <v>426</v>
      </c>
      <c r="E1071" s="95" t="s">
        <v>433</v>
      </c>
      <c r="F1071" s="97" t="s">
        <v>428</v>
      </c>
      <c r="G1071" s="98" t="s">
        <v>480</v>
      </c>
      <c r="H1071" s="98" t="s">
        <v>2500</v>
      </c>
      <c r="I1071" s="99"/>
      <c r="J1071" s="99" t="s">
        <v>2486</v>
      </c>
      <c r="K1071" s="100" t="str">
        <f t="shared" si="41"/>
        <v>Б</v>
      </c>
      <c r="L1071" s="100" t="str">
        <f t="shared" si="40"/>
        <v>В</v>
      </c>
    </row>
    <row r="1072" spans="1:12" ht="30" customHeight="1">
      <c r="A1072" s="66" t="s">
        <v>2513</v>
      </c>
      <c r="B1072" s="95" t="s">
        <v>479</v>
      </c>
      <c r="C1072" s="96" t="s">
        <v>448</v>
      </c>
      <c r="D1072" s="96" t="s">
        <v>426</v>
      </c>
      <c r="E1072" s="95" t="s">
        <v>433</v>
      </c>
      <c r="F1072" s="97" t="s">
        <v>428</v>
      </c>
      <c r="G1072" s="98" t="s">
        <v>480</v>
      </c>
      <c r="H1072" s="98" t="s">
        <v>2500</v>
      </c>
      <c r="I1072" s="99"/>
      <c r="J1072" s="99" t="s">
        <v>2486</v>
      </c>
      <c r="K1072" s="100" t="str">
        <f t="shared" si="41"/>
        <v>Б</v>
      </c>
      <c r="L1072" s="100" t="str">
        <f t="shared" si="40"/>
        <v>З</v>
      </c>
    </row>
    <row r="1073" spans="1:12" ht="30" customHeight="1">
      <c r="A1073" s="66" t="s">
        <v>2514</v>
      </c>
      <c r="B1073" s="95" t="s">
        <v>479</v>
      </c>
      <c r="C1073" s="96" t="s">
        <v>448</v>
      </c>
      <c r="D1073" s="96" t="s">
        <v>426</v>
      </c>
      <c r="E1073" s="95" t="s">
        <v>433</v>
      </c>
      <c r="F1073" s="97" t="s">
        <v>428</v>
      </c>
      <c r="G1073" s="98" t="s">
        <v>480</v>
      </c>
      <c r="H1073" s="98" t="s">
        <v>2494</v>
      </c>
      <c r="I1073" s="99"/>
      <c r="J1073" s="99" t="s">
        <v>2486</v>
      </c>
      <c r="K1073" s="100" t="str">
        <f t="shared" si="41"/>
        <v>Б</v>
      </c>
      <c r="L1073" s="100" t="str">
        <f t="shared" si="40"/>
        <v>З</v>
      </c>
    </row>
    <row r="1074" spans="1:12" ht="30" customHeight="1">
      <c r="A1074" s="66" t="s">
        <v>2515</v>
      </c>
      <c r="B1074" s="95" t="s">
        <v>653</v>
      </c>
      <c r="C1074" s="96" t="s">
        <v>425</v>
      </c>
      <c r="D1074" s="96" t="s">
        <v>426</v>
      </c>
      <c r="E1074" s="95" t="s">
        <v>427</v>
      </c>
      <c r="F1074" s="97" t="s">
        <v>428</v>
      </c>
      <c r="G1074" s="98" t="s">
        <v>577</v>
      </c>
      <c r="H1074" s="98" t="s">
        <v>2516</v>
      </c>
      <c r="I1074" s="99"/>
      <c r="J1074" s="99" t="s">
        <v>2486</v>
      </c>
      <c r="K1074" s="100" t="str">
        <f t="shared" si="41"/>
        <v>Б</v>
      </c>
      <c r="L1074" s="100" t="str">
        <f t="shared" si="40"/>
        <v>Д</v>
      </c>
    </row>
    <row r="1075" spans="1:12" ht="30" customHeight="1">
      <c r="A1075" s="66" t="s">
        <v>2517</v>
      </c>
      <c r="B1075" s="95" t="s">
        <v>653</v>
      </c>
      <c r="C1075" s="96" t="s">
        <v>425</v>
      </c>
      <c r="D1075" s="96" t="s">
        <v>426</v>
      </c>
      <c r="E1075" s="95" t="s">
        <v>427</v>
      </c>
      <c r="F1075" s="97" t="s">
        <v>428</v>
      </c>
      <c r="G1075" s="98" t="s">
        <v>577</v>
      </c>
      <c r="H1075" s="98" t="s">
        <v>2518</v>
      </c>
      <c r="I1075" s="99"/>
      <c r="J1075" s="99" t="s">
        <v>2486</v>
      </c>
      <c r="K1075" s="100" t="str">
        <f t="shared" ref="K1075:K1106" si="42">LEFT(F1075, 1)</f>
        <v>Б</v>
      </c>
      <c r="L1075" s="100" t="str">
        <f t="shared" si="40"/>
        <v>Д</v>
      </c>
    </row>
    <row r="1076" spans="1:12" ht="30" customHeight="1">
      <c r="A1076" s="66" t="s">
        <v>2519</v>
      </c>
      <c r="B1076" s="95" t="s">
        <v>653</v>
      </c>
      <c r="C1076" s="96" t="s">
        <v>425</v>
      </c>
      <c r="D1076" s="96" t="s">
        <v>426</v>
      </c>
      <c r="E1076" s="95" t="s">
        <v>427</v>
      </c>
      <c r="F1076" s="97" t="s">
        <v>428</v>
      </c>
      <c r="G1076" s="98" t="s">
        <v>577</v>
      </c>
      <c r="H1076" s="98" t="s">
        <v>2520</v>
      </c>
      <c r="I1076" s="99"/>
      <c r="J1076" s="99" t="s">
        <v>2486</v>
      </c>
      <c r="K1076" s="100" t="str">
        <f t="shared" si="42"/>
        <v>Б</v>
      </c>
      <c r="L1076" s="100" t="str">
        <f t="shared" si="40"/>
        <v>Д</v>
      </c>
    </row>
    <row r="1077" spans="1:12" ht="30" customHeight="1">
      <c r="A1077" s="66" t="s">
        <v>2521</v>
      </c>
      <c r="B1077" s="95" t="s">
        <v>653</v>
      </c>
      <c r="C1077" s="96" t="s">
        <v>425</v>
      </c>
      <c r="D1077" s="96" t="s">
        <v>426</v>
      </c>
      <c r="E1077" s="95" t="s">
        <v>427</v>
      </c>
      <c r="F1077" s="97" t="s">
        <v>428</v>
      </c>
      <c r="G1077" s="98" t="s">
        <v>577</v>
      </c>
      <c r="H1077" s="98" t="s">
        <v>2522</v>
      </c>
      <c r="I1077" s="99"/>
      <c r="J1077" s="99" t="s">
        <v>2486</v>
      </c>
      <c r="K1077" s="100" t="str">
        <f t="shared" si="42"/>
        <v>Б</v>
      </c>
      <c r="L1077" s="100" t="str">
        <f t="shared" si="40"/>
        <v>Д</v>
      </c>
    </row>
    <row r="1078" spans="1:12" ht="30" customHeight="1">
      <c r="A1078" s="66" t="s">
        <v>2523</v>
      </c>
      <c r="B1078" s="95" t="s">
        <v>653</v>
      </c>
      <c r="C1078" s="96" t="s">
        <v>425</v>
      </c>
      <c r="D1078" s="96" t="s">
        <v>426</v>
      </c>
      <c r="E1078" s="95" t="s">
        <v>427</v>
      </c>
      <c r="F1078" s="97" t="s">
        <v>428</v>
      </c>
      <c r="G1078" s="98" t="s">
        <v>577</v>
      </c>
      <c r="H1078" s="98" t="s">
        <v>2494</v>
      </c>
      <c r="I1078" s="99"/>
      <c r="J1078" s="99" t="s">
        <v>2486</v>
      </c>
      <c r="K1078" s="100" t="str">
        <f t="shared" si="42"/>
        <v>Б</v>
      </c>
      <c r="L1078" s="100" t="str">
        <f t="shared" si="40"/>
        <v>Д</v>
      </c>
    </row>
    <row r="1079" spans="1:12" ht="30" customHeight="1">
      <c r="A1079" s="66" t="s">
        <v>2524</v>
      </c>
      <c r="B1079" s="95" t="s">
        <v>653</v>
      </c>
      <c r="C1079" s="96" t="s">
        <v>425</v>
      </c>
      <c r="D1079" s="96" t="s">
        <v>426</v>
      </c>
      <c r="E1079" s="95" t="s">
        <v>427</v>
      </c>
      <c r="F1079" s="97" t="s">
        <v>428</v>
      </c>
      <c r="G1079" s="98" t="s">
        <v>577</v>
      </c>
      <c r="H1079" s="98" t="s">
        <v>2518</v>
      </c>
      <c r="I1079" s="99" t="s">
        <v>2510</v>
      </c>
      <c r="J1079" s="99" t="s">
        <v>2486</v>
      </c>
      <c r="K1079" s="100" t="str">
        <f t="shared" si="42"/>
        <v>Б</v>
      </c>
      <c r="L1079" s="100" t="str">
        <f t="shared" si="40"/>
        <v>Д</v>
      </c>
    </row>
    <row r="1080" spans="1:12" ht="30" customHeight="1">
      <c r="A1080" s="66" t="s">
        <v>2525</v>
      </c>
      <c r="B1080" s="95" t="s">
        <v>653</v>
      </c>
      <c r="C1080" s="96" t="s">
        <v>445</v>
      </c>
      <c r="D1080" s="96" t="s">
        <v>426</v>
      </c>
      <c r="E1080" s="95" t="s">
        <v>433</v>
      </c>
      <c r="F1080" s="97" t="s">
        <v>428</v>
      </c>
      <c r="G1080" s="98" t="s">
        <v>577</v>
      </c>
      <c r="H1080" s="98" t="s">
        <v>2516</v>
      </c>
      <c r="I1080" s="99"/>
      <c r="J1080" s="99" t="s">
        <v>2486</v>
      </c>
      <c r="K1080" s="100" t="str">
        <f t="shared" si="42"/>
        <v>Б</v>
      </c>
      <c r="L1080" s="100" t="str">
        <f t="shared" si="40"/>
        <v>В</v>
      </c>
    </row>
    <row r="1081" spans="1:12" ht="30" customHeight="1">
      <c r="A1081" s="66" t="s">
        <v>2526</v>
      </c>
      <c r="B1081" s="95" t="s">
        <v>653</v>
      </c>
      <c r="C1081" s="96" t="s">
        <v>445</v>
      </c>
      <c r="D1081" s="96" t="s">
        <v>426</v>
      </c>
      <c r="E1081" s="95" t="s">
        <v>433</v>
      </c>
      <c r="F1081" s="97" t="s">
        <v>428</v>
      </c>
      <c r="G1081" s="98" t="s">
        <v>577</v>
      </c>
      <c r="H1081" s="98" t="s">
        <v>2520</v>
      </c>
      <c r="I1081" s="99"/>
      <c r="J1081" s="99" t="s">
        <v>2486</v>
      </c>
      <c r="K1081" s="100" t="str">
        <f t="shared" si="42"/>
        <v>Б</v>
      </c>
      <c r="L1081" s="100" t="str">
        <f t="shared" si="40"/>
        <v>В</v>
      </c>
    </row>
    <row r="1082" spans="1:12" ht="30" customHeight="1">
      <c r="A1082" s="66" t="s">
        <v>2527</v>
      </c>
      <c r="B1082" s="95" t="s">
        <v>653</v>
      </c>
      <c r="C1082" s="96" t="s">
        <v>448</v>
      </c>
      <c r="D1082" s="96" t="s">
        <v>426</v>
      </c>
      <c r="E1082" s="95" t="s">
        <v>433</v>
      </c>
      <c r="F1082" s="97" t="s">
        <v>428</v>
      </c>
      <c r="G1082" s="98" t="s">
        <v>577</v>
      </c>
      <c r="H1082" s="98" t="s">
        <v>2494</v>
      </c>
      <c r="I1082" s="99"/>
      <c r="J1082" s="99" t="s">
        <v>2486</v>
      </c>
      <c r="K1082" s="100" t="str">
        <f t="shared" si="42"/>
        <v>Б</v>
      </c>
      <c r="L1082" s="100" t="str">
        <f t="shared" si="40"/>
        <v>З</v>
      </c>
    </row>
    <row r="1083" spans="1:12" ht="30" customHeight="1">
      <c r="A1083" s="66" t="s">
        <v>2528</v>
      </c>
      <c r="B1083" s="95" t="s">
        <v>653</v>
      </c>
      <c r="C1083" s="96" t="s">
        <v>448</v>
      </c>
      <c r="D1083" s="96" t="s">
        <v>426</v>
      </c>
      <c r="E1083" s="95" t="s">
        <v>433</v>
      </c>
      <c r="F1083" s="97" t="s">
        <v>428</v>
      </c>
      <c r="G1083" s="98" t="s">
        <v>577</v>
      </c>
      <c r="H1083" s="98" t="s">
        <v>2516</v>
      </c>
      <c r="I1083" s="99"/>
      <c r="J1083" s="99" t="s">
        <v>2486</v>
      </c>
      <c r="K1083" s="100" t="str">
        <f t="shared" si="42"/>
        <v>Б</v>
      </c>
      <c r="L1083" s="100" t="str">
        <f t="shared" si="40"/>
        <v>З</v>
      </c>
    </row>
    <row r="1084" spans="1:12" ht="30" customHeight="1">
      <c r="A1084" s="66" t="s">
        <v>2529</v>
      </c>
      <c r="B1084" s="95" t="s">
        <v>653</v>
      </c>
      <c r="C1084" s="96" t="s">
        <v>448</v>
      </c>
      <c r="D1084" s="96" t="s">
        <v>426</v>
      </c>
      <c r="E1084" s="95" t="s">
        <v>433</v>
      </c>
      <c r="F1084" s="97" t="s">
        <v>428</v>
      </c>
      <c r="G1084" s="98" t="s">
        <v>577</v>
      </c>
      <c r="H1084" s="98" t="s">
        <v>2520</v>
      </c>
      <c r="I1084" s="99"/>
      <c r="J1084" s="99" t="s">
        <v>2486</v>
      </c>
      <c r="K1084" s="100" t="str">
        <f t="shared" si="42"/>
        <v>Б</v>
      </c>
      <c r="L1084" s="100" t="str">
        <f t="shared" si="40"/>
        <v>З</v>
      </c>
    </row>
    <row r="1085" spans="1:12" ht="30" customHeight="1">
      <c r="A1085" s="66" t="s">
        <v>2530</v>
      </c>
      <c r="B1085" s="95" t="s">
        <v>1208</v>
      </c>
      <c r="C1085" s="96" t="s">
        <v>425</v>
      </c>
      <c r="D1085" s="96" t="s">
        <v>426</v>
      </c>
      <c r="E1085" s="95" t="s">
        <v>427</v>
      </c>
      <c r="F1085" s="97" t="s">
        <v>428</v>
      </c>
      <c r="G1085" s="98" t="s">
        <v>1209</v>
      </c>
      <c r="H1085" s="98" t="s">
        <v>2531</v>
      </c>
      <c r="I1085" s="99"/>
      <c r="J1085" s="99" t="s">
        <v>2486</v>
      </c>
      <c r="K1085" s="100" t="str">
        <f t="shared" si="42"/>
        <v>Б</v>
      </c>
      <c r="L1085" s="100" t="str">
        <f t="shared" si="40"/>
        <v>Д</v>
      </c>
    </row>
    <row r="1086" spans="1:12" ht="30" customHeight="1">
      <c r="A1086" s="66" t="s">
        <v>2532</v>
      </c>
      <c r="B1086" s="95" t="s">
        <v>1315</v>
      </c>
      <c r="C1086" s="96" t="s">
        <v>445</v>
      </c>
      <c r="D1086" s="96" t="s">
        <v>426</v>
      </c>
      <c r="E1086" s="95" t="s">
        <v>433</v>
      </c>
      <c r="F1086" s="97" t="s">
        <v>428</v>
      </c>
      <c r="G1086" s="98" t="s">
        <v>1316</v>
      </c>
      <c r="H1086" s="98" t="s">
        <v>1317</v>
      </c>
      <c r="I1086" s="99"/>
      <c r="J1086" s="99" t="s">
        <v>2486</v>
      </c>
      <c r="K1086" s="100" t="str">
        <f t="shared" si="42"/>
        <v>Б</v>
      </c>
      <c r="L1086" s="100" t="str">
        <f t="shared" si="40"/>
        <v>В</v>
      </c>
    </row>
    <row r="1087" spans="1:12" ht="30" customHeight="1">
      <c r="A1087" s="66" t="s">
        <v>2533</v>
      </c>
      <c r="B1087" s="95" t="s">
        <v>571</v>
      </c>
      <c r="C1087" s="96" t="s">
        <v>425</v>
      </c>
      <c r="D1087" s="96" t="s">
        <v>426</v>
      </c>
      <c r="E1087" s="92" t="s">
        <v>490</v>
      </c>
      <c r="F1087" s="97" t="s">
        <v>491</v>
      </c>
      <c r="G1087" s="98" t="s">
        <v>480</v>
      </c>
      <c r="H1087" s="98" t="s">
        <v>2534</v>
      </c>
      <c r="I1087" s="99"/>
      <c r="J1087" s="99" t="s">
        <v>2486</v>
      </c>
      <c r="K1087" s="100" t="str">
        <f t="shared" si="42"/>
        <v>М</v>
      </c>
      <c r="L1087" s="100" t="str">
        <f t="shared" si="40"/>
        <v>Д</v>
      </c>
    </row>
    <row r="1088" spans="1:12" ht="30" customHeight="1">
      <c r="A1088" s="66" t="s">
        <v>2535</v>
      </c>
      <c r="B1088" s="95" t="s">
        <v>571</v>
      </c>
      <c r="C1088" s="96" t="s">
        <v>425</v>
      </c>
      <c r="D1088" s="96" t="s">
        <v>426</v>
      </c>
      <c r="E1088" s="92" t="s">
        <v>490</v>
      </c>
      <c r="F1088" s="97" t="s">
        <v>491</v>
      </c>
      <c r="G1088" s="98" t="s">
        <v>480</v>
      </c>
      <c r="H1088" s="98" t="s">
        <v>2536</v>
      </c>
      <c r="I1088" s="99"/>
      <c r="J1088" s="99" t="s">
        <v>2486</v>
      </c>
      <c r="K1088" s="100" t="str">
        <f t="shared" si="42"/>
        <v>М</v>
      </c>
      <c r="L1088" s="100" t="str">
        <f t="shared" si="40"/>
        <v>Д</v>
      </c>
    </row>
    <row r="1089" spans="1:12" ht="30" customHeight="1">
      <c r="A1089" s="66" t="s">
        <v>2537</v>
      </c>
      <c r="B1089" s="95" t="s">
        <v>571</v>
      </c>
      <c r="C1089" s="96" t="s">
        <v>425</v>
      </c>
      <c r="D1089" s="96" t="s">
        <v>437</v>
      </c>
      <c r="E1089" s="92" t="s">
        <v>490</v>
      </c>
      <c r="F1089" s="97" t="s">
        <v>491</v>
      </c>
      <c r="G1089" s="98" t="s">
        <v>480</v>
      </c>
      <c r="H1089" s="98" t="s">
        <v>2536</v>
      </c>
      <c r="I1089" s="99"/>
      <c r="J1089" s="99" t="s">
        <v>2486</v>
      </c>
      <c r="K1089" s="100" t="str">
        <f t="shared" si="42"/>
        <v>М</v>
      </c>
      <c r="L1089" s="100" t="str">
        <f t="shared" si="40"/>
        <v>Д</v>
      </c>
    </row>
    <row r="1090" spans="1:12" ht="30" customHeight="1">
      <c r="A1090" s="66" t="s">
        <v>2538</v>
      </c>
      <c r="B1090" s="95" t="s">
        <v>571</v>
      </c>
      <c r="C1090" s="96" t="s">
        <v>425</v>
      </c>
      <c r="D1090" s="96" t="s">
        <v>426</v>
      </c>
      <c r="E1090" s="92" t="s">
        <v>490</v>
      </c>
      <c r="F1090" s="97" t="s">
        <v>491</v>
      </c>
      <c r="G1090" s="98" t="s">
        <v>480</v>
      </c>
      <c r="H1090" s="98" t="s">
        <v>2539</v>
      </c>
      <c r="I1090" s="99"/>
      <c r="J1090" s="99" t="s">
        <v>2486</v>
      </c>
      <c r="K1090" s="100" t="str">
        <f t="shared" si="42"/>
        <v>М</v>
      </c>
      <c r="L1090" s="100" t="str">
        <f t="shared" si="40"/>
        <v>Д</v>
      </c>
    </row>
    <row r="1091" spans="1:12" ht="30" customHeight="1">
      <c r="A1091" s="66" t="s">
        <v>2540</v>
      </c>
      <c r="B1091" s="95" t="s">
        <v>571</v>
      </c>
      <c r="C1091" s="96" t="s">
        <v>425</v>
      </c>
      <c r="D1091" s="96" t="s">
        <v>426</v>
      </c>
      <c r="E1091" s="95" t="s">
        <v>490</v>
      </c>
      <c r="F1091" s="97" t="s">
        <v>491</v>
      </c>
      <c r="G1091" s="98" t="s">
        <v>480</v>
      </c>
      <c r="H1091" s="98" t="s">
        <v>2541</v>
      </c>
      <c r="I1091" s="99"/>
      <c r="J1091" s="99" t="s">
        <v>2486</v>
      </c>
      <c r="K1091" s="100" t="str">
        <f t="shared" si="42"/>
        <v>М</v>
      </c>
      <c r="L1091" s="100" t="str">
        <f t="shared" ref="L1091:L1154" si="43">IF(C1091="очная","Д",IF(C1091="Очно-заочная","В",IF(C1091="Заочная","З","-")))</f>
        <v>Д</v>
      </c>
    </row>
    <row r="1092" spans="1:12" ht="30" customHeight="1">
      <c r="A1092" s="66" t="s">
        <v>2542</v>
      </c>
      <c r="B1092" s="95" t="s">
        <v>571</v>
      </c>
      <c r="C1092" s="96" t="s">
        <v>425</v>
      </c>
      <c r="D1092" s="96" t="s">
        <v>437</v>
      </c>
      <c r="E1092" s="95" t="s">
        <v>490</v>
      </c>
      <c r="F1092" s="97" t="s">
        <v>491</v>
      </c>
      <c r="G1092" s="98" t="s">
        <v>480</v>
      </c>
      <c r="H1092" s="98" t="s">
        <v>2543</v>
      </c>
      <c r="I1092" s="99"/>
      <c r="J1092" s="99" t="s">
        <v>2486</v>
      </c>
      <c r="K1092" s="100" t="str">
        <f t="shared" si="42"/>
        <v>М</v>
      </c>
      <c r="L1092" s="100" t="str">
        <f t="shared" si="43"/>
        <v>Д</v>
      </c>
    </row>
    <row r="1093" spans="1:12" ht="30" customHeight="1">
      <c r="A1093" s="66" t="s">
        <v>2544</v>
      </c>
      <c r="B1093" s="95" t="s">
        <v>571</v>
      </c>
      <c r="C1093" s="96" t="s">
        <v>425</v>
      </c>
      <c r="D1093" s="96" t="s">
        <v>1325</v>
      </c>
      <c r="E1093" s="95" t="s">
        <v>490</v>
      </c>
      <c r="F1093" s="97" t="s">
        <v>491</v>
      </c>
      <c r="G1093" s="98" t="s">
        <v>480</v>
      </c>
      <c r="H1093" s="98" t="s">
        <v>1326</v>
      </c>
      <c r="I1093" s="99"/>
      <c r="J1093" s="99" t="s">
        <v>2486</v>
      </c>
      <c r="K1093" s="100" t="str">
        <f t="shared" si="42"/>
        <v>М</v>
      </c>
      <c r="L1093" s="100" t="str">
        <f t="shared" si="43"/>
        <v>Д</v>
      </c>
    </row>
    <row r="1094" spans="1:12" ht="30" customHeight="1">
      <c r="A1094" s="66" t="s">
        <v>2545</v>
      </c>
      <c r="B1094" s="95" t="s">
        <v>571</v>
      </c>
      <c r="C1094" s="96" t="s">
        <v>425</v>
      </c>
      <c r="D1094" s="96" t="s">
        <v>426</v>
      </c>
      <c r="E1094" s="95" t="s">
        <v>490</v>
      </c>
      <c r="F1094" s="97" t="s">
        <v>491</v>
      </c>
      <c r="G1094" s="98" t="s">
        <v>480</v>
      </c>
      <c r="H1094" s="98" t="s">
        <v>2536</v>
      </c>
      <c r="I1094" s="99" t="s">
        <v>2546</v>
      </c>
      <c r="J1094" s="99" t="s">
        <v>2486</v>
      </c>
      <c r="K1094" s="100" t="str">
        <f t="shared" si="42"/>
        <v>М</v>
      </c>
      <c r="L1094" s="100" t="str">
        <f t="shared" si="43"/>
        <v>Д</v>
      </c>
    </row>
    <row r="1095" spans="1:12" ht="30" customHeight="1">
      <c r="A1095" s="66" t="s">
        <v>2547</v>
      </c>
      <c r="B1095" s="95" t="s">
        <v>571</v>
      </c>
      <c r="C1095" s="96" t="s">
        <v>425</v>
      </c>
      <c r="D1095" s="96" t="s">
        <v>426</v>
      </c>
      <c r="E1095" s="95" t="s">
        <v>490</v>
      </c>
      <c r="F1095" s="97" t="s">
        <v>491</v>
      </c>
      <c r="G1095" s="98" t="s">
        <v>480</v>
      </c>
      <c r="H1095" s="98" t="s">
        <v>2536</v>
      </c>
      <c r="I1095" s="99" t="s">
        <v>2087</v>
      </c>
      <c r="J1095" s="99" t="s">
        <v>2486</v>
      </c>
      <c r="K1095" s="100" t="str">
        <f t="shared" si="42"/>
        <v>М</v>
      </c>
      <c r="L1095" s="100" t="str">
        <f t="shared" si="43"/>
        <v>Д</v>
      </c>
    </row>
    <row r="1096" spans="1:12" ht="30" customHeight="1">
      <c r="A1096" s="66" t="s">
        <v>2548</v>
      </c>
      <c r="B1096" s="95" t="s">
        <v>571</v>
      </c>
      <c r="C1096" s="96" t="s">
        <v>425</v>
      </c>
      <c r="D1096" s="96" t="s">
        <v>426</v>
      </c>
      <c r="E1096" s="95" t="s">
        <v>490</v>
      </c>
      <c r="F1096" s="97" t="s">
        <v>491</v>
      </c>
      <c r="G1096" s="98" t="s">
        <v>480</v>
      </c>
      <c r="H1096" s="98" t="s">
        <v>2541</v>
      </c>
      <c r="I1096" s="99" t="s">
        <v>1195</v>
      </c>
      <c r="J1096" s="99" t="s">
        <v>2486</v>
      </c>
      <c r="K1096" s="100" t="str">
        <f t="shared" si="42"/>
        <v>М</v>
      </c>
      <c r="L1096" s="100" t="str">
        <f t="shared" si="43"/>
        <v>Д</v>
      </c>
    </row>
    <row r="1097" spans="1:12" ht="30" customHeight="1">
      <c r="A1097" s="66" t="s">
        <v>2549</v>
      </c>
      <c r="B1097" s="95" t="s">
        <v>571</v>
      </c>
      <c r="C1097" s="96" t="s">
        <v>425</v>
      </c>
      <c r="D1097" s="96" t="s">
        <v>426</v>
      </c>
      <c r="E1097" s="95" t="s">
        <v>490</v>
      </c>
      <c r="F1097" s="97" t="s">
        <v>491</v>
      </c>
      <c r="G1097" s="98" t="s">
        <v>480</v>
      </c>
      <c r="H1097" s="98" t="s">
        <v>2541</v>
      </c>
      <c r="I1097" s="99" t="s">
        <v>2069</v>
      </c>
      <c r="J1097" s="99" t="s">
        <v>2486</v>
      </c>
      <c r="K1097" s="100" t="str">
        <f t="shared" si="42"/>
        <v>М</v>
      </c>
      <c r="L1097" s="100" t="str">
        <f t="shared" si="43"/>
        <v>Д</v>
      </c>
    </row>
    <row r="1098" spans="1:12" ht="30" customHeight="1">
      <c r="A1098" s="66" t="s">
        <v>2550</v>
      </c>
      <c r="B1098" s="95" t="s">
        <v>571</v>
      </c>
      <c r="C1098" s="96" t="s">
        <v>425</v>
      </c>
      <c r="D1098" s="96" t="s">
        <v>426</v>
      </c>
      <c r="E1098" s="95" t="s">
        <v>490</v>
      </c>
      <c r="F1098" s="97" t="s">
        <v>491</v>
      </c>
      <c r="G1098" s="98" t="s">
        <v>480</v>
      </c>
      <c r="H1098" s="98" t="s">
        <v>2551</v>
      </c>
      <c r="I1098" s="99"/>
      <c r="J1098" s="99" t="s">
        <v>2486</v>
      </c>
      <c r="K1098" s="100" t="str">
        <f t="shared" si="42"/>
        <v>М</v>
      </c>
      <c r="L1098" s="100" t="str">
        <f t="shared" si="43"/>
        <v>Д</v>
      </c>
    </row>
    <row r="1099" spans="1:12" ht="30" customHeight="1">
      <c r="A1099" s="66" t="s">
        <v>2552</v>
      </c>
      <c r="B1099" s="95" t="s">
        <v>571</v>
      </c>
      <c r="C1099" s="96" t="s">
        <v>425</v>
      </c>
      <c r="D1099" s="96" t="s">
        <v>426</v>
      </c>
      <c r="E1099" s="95" t="s">
        <v>490</v>
      </c>
      <c r="F1099" s="97" t="s">
        <v>491</v>
      </c>
      <c r="G1099" s="98" t="s">
        <v>480</v>
      </c>
      <c r="H1099" s="98" t="s">
        <v>2553</v>
      </c>
      <c r="I1099" s="99"/>
      <c r="J1099" s="99" t="s">
        <v>2486</v>
      </c>
      <c r="K1099" s="100" t="str">
        <f t="shared" si="42"/>
        <v>М</v>
      </c>
      <c r="L1099" s="100" t="str">
        <f t="shared" si="43"/>
        <v>Д</v>
      </c>
    </row>
    <row r="1100" spans="1:12" ht="30" customHeight="1">
      <c r="A1100" s="66" t="s">
        <v>2554</v>
      </c>
      <c r="B1100" s="95" t="s">
        <v>571</v>
      </c>
      <c r="C1100" s="96" t="s">
        <v>425</v>
      </c>
      <c r="D1100" s="96" t="s">
        <v>426</v>
      </c>
      <c r="E1100" s="95" t="s">
        <v>490</v>
      </c>
      <c r="F1100" s="97" t="s">
        <v>491</v>
      </c>
      <c r="G1100" s="98" t="s">
        <v>480</v>
      </c>
      <c r="H1100" s="98" t="s">
        <v>2555</v>
      </c>
      <c r="I1100" s="99"/>
      <c r="J1100" s="99" t="s">
        <v>2486</v>
      </c>
      <c r="K1100" s="100" t="str">
        <f t="shared" si="42"/>
        <v>М</v>
      </c>
      <c r="L1100" s="100" t="str">
        <f t="shared" si="43"/>
        <v>Д</v>
      </c>
    </row>
    <row r="1101" spans="1:12" ht="30" customHeight="1">
      <c r="A1101" s="66" t="s">
        <v>2556</v>
      </c>
      <c r="B1101" s="95" t="s">
        <v>571</v>
      </c>
      <c r="C1101" s="96" t="s">
        <v>425</v>
      </c>
      <c r="D1101" s="96" t="s">
        <v>426</v>
      </c>
      <c r="E1101" s="95" t="s">
        <v>490</v>
      </c>
      <c r="F1101" s="97" t="s">
        <v>491</v>
      </c>
      <c r="G1101" s="98" t="s">
        <v>480</v>
      </c>
      <c r="H1101" s="98" t="s">
        <v>2541</v>
      </c>
      <c r="I1101" s="99" t="s">
        <v>960</v>
      </c>
      <c r="J1101" s="99" t="s">
        <v>2486</v>
      </c>
      <c r="K1101" s="100" t="str">
        <f t="shared" si="42"/>
        <v>М</v>
      </c>
      <c r="L1101" s="100" t="str">
        <f t="shared" si="43"/>
        <v>Д</v>
      </c>
    </row>
    <row r="1102" spans="1:12" ht="30" customHeight="1">
      <c r="A1102" s="66" t="s">
        <v>2557</v>
      </c>
      <c r="B1102" s="95" t="s">
        <v>571</v>
      </c>
      <c r="C1102" s="96" t="s">
        <v>425</v>
      </c>
      <c r="D1102" s="96" t="s">
        <v>426</v>
      </c>
      <c r="E1102" s="95" t="s">
        <v>490</v>
      </c>
      <c r="F1102" s="97" t="s">
        <v>491</v>
      </c>
      <c r="G1102" s="98" t="s">
        <v>480</v>
      </c>
      <c r="H1102" s="98" t="s">
        <v>2551</v>
      </c>
      <c r="I1102" s="99" t="s">
        <v>958</v>
      </c>
      <c r="J1102" s="99" t="s">
        <v>2486</v>
      </c>
      <c r="K1102" s="100" t="str">
        <f t="shared" si="42"/>
        <v>М</v>
      </c>
      <c r="L1102" s="100" t="str">
        <f t="shared" si="43"/>
        <v>Д</v>
      </c>
    </row>
    <row r="1103" spans="1:12" ht="30" customHeight="1">
      <c r="A1103" s="66" t="s">
        <v>2558</v>
      </c>
      <c r="B1103" s="95" t="s">
        <v>571</v>
      </c>
      <c r="C1103" s="96" t="s">
        <v>425</v>
      </c>
      <c r="D1103" s="96" t="s">
        <v>426</v>
      </c>
      <c r="E1103" s="95" t="s">
        <v>490</v>
      </c>
      <c r="F1103" s="97" t="s">
        <v>491</v>
      </c>
      <c r="G1103" s="98" t="s">
        <v>480</v>
      </c>
      <c r="H1103" s="98" t="s">
        <v>2559</v>
      </c>
      <c r="I1103" s="99"/>
      <c r="J1103" s="99" t="s">
        <v>2486</v>
      </c>
      <c r="K1103" s="100" t="str">
        <f t="shared" si="42"/>
        <v>М</v>
      </c>
      <c r="L1103" s="100" t="str">
        <f t="shared" si="43"/>
        <v>Д</v>
      </c>
    </row>
    <row r="1104" spans="1:12" ht="30" customHeight="1">
      <c r="A1104" s="66" t="s">
        <v>2560</v>
      </c>
      <c r="B1104" s="95" t="s">
        <v>571</v>
      </c>
      <c r="C1104" s="96" t="s">
        <v>425</v>
      </c>
      <c r="D1104" s="96" t="s">
        <v>426</v>
      </c>
      <c r="E1104" s="95" t="s">
        <v>490</v>
      </c>
      <c r="F1104" s="97" t="s">
        <v>491</v>
      </c>
      <c r="G1104" s="98" t="s">
        <v>480</v>
      </c>
      <c r="H1104" s="98" t="s">
        <v>2551</v>
      </c>
      <c r="I1104" s="99" t="s">
        <v>960</v>
      </c>
      <c r="J1104" s="99" t="s">
        <v>2486</v>
      </c>
      <c r="K1104" s="100" t="str">
        <f t="shared" si="42"/>
        <v>М</v>
      </c>
      <c r="L1104" s="100" t="str">
        <f t="shared" si="43"/>
        <v>Д</v>
      </c>
    </row>
    <row r="1105" spans="1:12" ht="30" customHeight="1">
      <c r="A1105" s="66" t="s">
        <v>2561</v>
      </c>
      <c r="B1105" s="95" t="s">
        <v>571</v>
      </c>
      <c r="C1105" s="96" t="s">
        <v>425</v>
      </c>
      <c r="D1105" s="96" t="s">
        <v>426</v>
      </c>
      <c r="E1105" s="95" t="s">
        <v>490</v>
      </c>
      <c r="F1105" s="97" t="s">
        <v>491</v>
      </c>
      <c r="G1105" s="98" t="s">
        <v>480</v>
      </c>
      <c r="H1105" s="98" t="s">
        <v>2536</v>
      </c>
      <c r="I1105" s="99" t="s">
        <v>2081</v>
      </c>
      <c r="J1105" s="99" t="s">
        <v>2486</v>
      </c>
      <c r="K1105" s="100" t="str">
        <f t="shared" si="42"/>
        <v>М</v>
      </c>
      <c r="L1105" s="100" t="str">
        <f t="shared" si="43"/>
        <v>Д</v>
      </c>
    </row>
    <row r="1106" spans="1:12" ht="30" customHeight="1">
      <c r="A1106" s="66" t="s">
        <v>2562</v>
      </c>
      <c r="B1106" s="95" t="s">
        <v>571</v>
      </c>
      <c r="C1106" s="96" t="s">
        <v>425</v>
      </c>
      <c r="D1106" s="96" t="s">
        <v>426</v>
      </c>
      <c r="E1106" s="95" t="s">
        <v>490</v>
      </c>
      <c r="F1106" s="97" t="s">
        <v>491</v>
      </c>
      <c r="G1106" s="98" t="s">
        <v>480</v>
      </c>
      <c r="H1106" s="98" t="s">
        <v>2541</v>
      </c>
      <c r="I1106" s="99" t="s">
        <v>2017</v>
      </c>
      <c r="J1106" s="99" t="s">
        <v>2486</v>
      </c>
      <c r="K1106" s="100" t="str">
        <f t="shared" si="42"/>
        <v>М</v>
      </c>
      <c r="L1106" s="100" t="str">
        <f t="shared" si="43"/>
        <v>Д</v>
      </c>
    </row>
    <row r="1107" spans="1:12" ht="30" customHeight="1">
      <c r="A1107" s="66" t="s">
        <v>2563</v>
      </c>
      <c r="B1107" s="95" t="s">
        <v>571</v>
      </c>
      <c r="C1107" s="96" t="s">
        <v>425</v>
      </c>
      <c r="D1107" s="96" t="s">
        <v>426</v>
      </c>
      <c r="E1107" s="95" t="s">
        <v>490</v>
      </c>
      <c r="F1107" s="97" t="s">
        <v>491</v>
      </c>
      <c r="G1107" s="98" t="s">
        <v>480</v>
      </c>
      <c r="H1107" s="98" t="s">
        <v>2541</v>
      </c>
      <c r="I1107" s="99" t="s">
        <v>2510</v>
      </c>
      <c r="J1107" s="99" t="s">
        <v>2486</v>
      </c>
      <c r="K1107" s="100" t="str">
        <f t="shared" ref="K1107:K1115" si="44">LEFT(F1107, 1)</f>
        <v>М</v>
      </c>
      <c r="L1107" s="100" t="str">
        <f t="shared" si="43"/>
        <v>Д</v>
      </c>
    </row>
    <row r="1108" spans="1:12" ht="30" customHeight="1">
      <c r="A1108" s="66" t="s">
        <v>2564</v>
      </c>
      <c r="B1108" s="95" t="s">
        <v>571</v>
      </c>
      <c r="C1108" s="96" t="s">
        <v>425</v>
      </c>
      <c r="D1108" s="96" t="s">
        <v>426</v>
      </c>
      <c r="E1108" s="95" t="s">
        <v>490</v>
      </c>
      <c r="F1108" s="97" t="s">
        <v>491</v>
      </c>
      <c r="G1108" s="98" t="s">
        <v>480</v>
      </c>
      <c r="H1108" s="98" t="s">
        <v>2536</v>
      </c>
      <c r="I1108" s="99" t="s">
        <v>2085</v>
      </c>
      <c r="J1108" s="99" t="s">
        <v>2486</v>
      </c>
      <c r="K1108" s="100" t="str">
        <f t="shared" si="44"/>
        <v>М</v>
      </c>
      <c r="L1108" s="100" t="str">
        <f t="shared" si="43"/>
        <v>Д</v>
      </c>
    </row>
    <row r="1109" spans="1:12" ht="30" customHeight="1">
      <c r="A1109" s="66" t="s">
        <v>2565</v>
      </c>
      <c r="B1109" s="95" t="s">
        <v>571</v>
      </c>
      <c r="C1109" s="96" t="s">
        <v>425</v>
      </c>
      <c r="D1109" s="96" t="s">
        <v>426</v>
      </c>
      <c r="E1109" s="95" t="s">
        <v>490</v>
      </c>
      <c r="F1109" s="97" t="s">
        <v>491</v>
      </c>
      <c r="G1109" s="98" t="s">
        <v>480</v>
      </c>
      <c r="H1109" s="98" t="s">
        <v>2536</v>
      </c>
      <c r="I1109" s="99" t="s">
        <v>1422</v>
      </c>
      <c r="J1109" s="99" t="s">
        <v>2486</v>
      </c>
      <c r="K1109" s="100" t="str">
        <f t="shared" si="44"/>
        <v>М</v>
      </c>
      <c r="L1109" s="100" t="str">
        <f t="shared" si="43"/>
        <v>Д</v>
      </c>
    </row>
    <row r="1110" spans="1:12" ht="30" customHeight="1">
      <c r="A1110" s="66" t="s">
        <v>2566</v>
      </c>
      <c r="B1110" s="95" t="s">
        <v>571</v>
      </c>
      <c r="C1110" s="96" t="s">
        <v>425</v>
      </c>
      <c r="D1110" s="96" t="s">
        <v>426</v>
      </c>
      <c r="E1110" s="95" t="s">
        <v>490</v>
      </c>
      <c r="F1110" s="97" t="s">
        <v>491</v>
      </c>
      <c r="G1110" s="98" t="s">
        <v>480</v>
      </c>
      <c r="H1110" s="98" t="s">
        <v>2536</v>
      </c>
      <c r="I1110" s="99" t="s">
        <v>958</v>
      </c>
      <c r="J1110" s="99" t="s">
        <v>2486</v>
      </c>
      <c r="K1110" s="100" t="str">
        <f t="shared" si="44"/>
        <v>М</v>
      </c>
      <c r="L1110" s="100" t="str">
        <f t="shared" si="43"/>
        <v>Д</v>
      </c>
    </row>
    <row r="1111" spans="1:12" ht="30" customHeight="1">
      <c r="A1111" s="66" t="s">
        <v>2567</v>
      </c>
      <c r="B1111" s="95" t="s">
        <v>571</v>
      </c>
      <c r="C1111" s="96" t="s">
        <v>425</v>
      </c>
      <c r="D1111" s="96" t="s">
        <v>426</v>
      </c>
      <c r="E1111" s="95" t="s">
        <v>490</v>
      </c>
      <c r="F1111" s="97" t="s">
        <v>491</v>
      </c>
      <c r="G1111" s="98" t="s">
        <v>480</v>
      </c>
      <c r="H1111" s="98" t="s">
        <v>2536</v>
      </c>
      <c r="I1111" s="99" t="s">
        <v>2083</v>
      </c>
      <c r="J1111" s="99" t="s">
        <v>2486</v>
      </c>
      <c r="K1111" s="100" t="str">
        <f t="shared" si="44"/>
        <v>М</v>
      </c>
      <c r="L1111" s="100" t="str">
        <f t="shared" si="43"/>
        <v>Д</v>
      </c>
    </row>
    <row r="1112" spans="1:12" ht="30" customHeight="1">
      <c r="A1112" s="66" t="s">
        <v>2568</v>
      </c>
      <c r="B1112" s="95" t="s">
        <v>571</v>
      </c>
      <c r="C1112" s="96" t="s">
        <v>425</v>
      </c>
      <c r="D1112" s="96" t="s">
        <v>426</v>
      </c>
      <c r="E1112" s="95" t="s">
        <v>490</v>
      </c>
      <c r="F1112" s="97" t="s">
        <v>491</v>
      </c>
      <c r="G1112" s="98" t="s">
        <v>480</v>
      </c>
      <c r="H1112" s="98" t="s">
        <v>2536</v>
      </c>
      <c r="I1112" s="99" t="s">
        <v>2017</v>
      </c>
      <c r="J1112" s="99" t="s">
        <v>2486</v>
      </c>
      <c r="K1112" s="100" t="str">
        <f t="shared" si="44"/>
        <v>М</v>
      </c>
      <c r="L1112" s="100" t="str">
        <f t="shared" si="43"/>
        <v>Д</v>
      </c>
    </row>
    <row r="1113" spans="1:12" ht="30" customHeight="1">
      <c r="A1113" s="66" t="s">
        <v>2569</v>
      </c>
      <c r="B1113" s="95" t="s">
        <v>571</v>
      </c>
      <c r="C1113" s="96" t="s">
        <v>425</v>
      </c>
      <c r="D1113" s="96" t="s">
        <v>426</v>
      </c>
      <c r="E1113" s="95" t="s">
        <v>490</v>
      </c>
      <c r="F1113" s="97" t="s">
        <v>491</v>
      </c>
      <c r="G1113" s="98" t="s">
        <v>480</v>
      </c>
      <c r="H1113" s="98" t="s">
        <v>2536</v>
      </c>
      <c r="I1113" s="99" t="s">
        <v>2570</v>
      </c>
      <c r="J1113" s="99" t="s">
        <v>2486</v>
      </c>
      <c r="K1113" s="100" t="str">
        <f t="shared" si="44"/>
        <v>М</v>
      </c>
      <c r="L1113" s="100" t="str">
        <f t="shared" si="43"/>
        <v>Д</v>
      </c>
    </row>
    <row r="1114" spans="1:12" ht="30" customHeight="1">
      <c r="A1114" s="66" t="s">
        <v>2571</v>
      </c>
      <c r="B1114" s="95" t="s">
        <v>571</v>
      </c>
      <c r="C1114" s="96" t="s">
        <v>425</v>
      </c>
      <c r="D1114" s="96" t="s">
        <v>426</v>
      </c>
      <c r="E1114" s="95" t="s">
        <v>490</v>
      </c>
      <c r="F1114" s="97" t="s">
        <v>491</v>
      </c>
      <c r="G1114" s="98" t="s">
        <v>480</v>
      </c>
      <c r="H1114" s="98" t="s">
        <v>2536</v>
      </c>
      <c r="I1114" s="99" t="s">
        <v>2572</v>
      </c>
      <c r="J1114" s="99" t="s">
        <v>2486</v>
      </c>
      <c r="K1114" s="100" t="str">
        <f t="shared" si="44"/>
        <v>М</v>
      </c>
      <c r="L1114" s="100" t="str">
        <f t="shared" si="43"/>
        <v>Д</v>
      </c>
    </row>
    <row r="1115" spans="1:12" ht="30" customHeight="1">
      <c r="A1115" s="66" t="s">
        <v>2573</v>
      </c>
      <c r="B1115" s="95" t="s">
        <v>571</v>
      </c>
      <c r="C1115" s="96" t="s">
        <v>425</v>
      </c>
      <c r="D1115" s="96" t="s">
        <v>426</v>
      </c>
      <c r="E1115" s="95" t="s">
        <v>490</v>
      </c>
      <c r="F1115" s="97" t="s">
        <v>491</v>
      </c>
      <c r="G1115" s="98" t="s">
        <v>480</v>
      </c>
      <c r="H1115" s="98" t="s">
        <v>2536</v>
      </c>
      <c r="I1115" s="99" t="s">
        <v>2574</v>
      </c>
      <c r="J1115" s="99" t="s">
        <v>2486</v>
      </c>
      <c r="K1115" s="100" t="str">
        <f t="shared" si="44"/>
        <v>М</v>
      </c>
      <c r="L1115" s="100" t="str">
        <f t="shared" si="43"/>
        <v>Д</v>
      </c>
    </row>
    <row r="1116" spans="1:12" ht="30" customHeight="1">
      <c r="A1116" s="66" t="s">
        <v>2575</v>
      </c>
      <c r="B1116" s="95" t="s">
        <v>571</v>
      </c>
      <c r="C1116" s="96" t="s">
        <v>425</v>
      </c>
      <c r="D1116" s="96" t="s">
        <v>426</v>
      </c>
      <c r="E1116" s="95" t="s">
        <v>490</v>
      </c>
      <c r="F1116" s="97" t="s">
        <v>491</v>
      </c>
      <c r="G1116" s="98" t="s">
        <v>480</v>
      </c>
      <c r="H1116" s="98" t="s">
        <v>2576</v>
      </c>
      <c r="I1116" s="99"/>
      <c r="J1116" s="99" t="s">
        <v>2486</v>
      </c>
      <c r="K1116" s="101" t="s">
        <v>669</v>
      </c>
      <c r="L1116" s="100" t="str">
        <f t="shared" si="43"/>
        <v>Д</v>
      </c>
    </row>
    <row r="1117" spans="1:12" ht="30" customHeight="1">
      <c r="A1117" s="66" t="s">
        <v>2577</v>
      </c>
      <c r="B1117" s="95" t="s">
        <v>571</v>
      </c>
      <c r="C1117" s="96" t="s">
        <v>445</v>
      </c>
      <c r="D1117" s="96" t="s">
        <v>426</v>
      </c>
      <c r="E1117" s="95" t="s">
        <v>501</v>
      </c>
      <c r="F1117" s="97" t="s">
        <v>491</v>
      </c>
      <c r="G1117" s="98" t="s">
        <v>480</v>
      </c>
      <c r="H1117" s="98" t="s">
        <v>2578</v>
      </c>
      <c r="I1117" s="99"/>
      <c r="J1117" s="99" t="s">
        <v>2486</v>
      </c>
      <c r="K1117" s="100" t="str">
        <f t="shared" ref="K1117:K1147" si="45">LEFT(F1117, 1)</f>
        <v>М</v>
      </c>
      <c r="L1117" s="100" t="str">
        <f t="shared" si="43"/>
        <v>В</v>
      </c>
    </row>
    <row r="1118" spans="1:12" ht="30" customHeight="1">
      <c r="A1118" s="66" t="s">
        <v>2579</v>
      </c>
      <c r="B1118" s="95" t="s">
        <v>571</v>
      </c>
      <c r="C1118" s="96" t="s">
        <v>445</v>
      </c>
      <c r="D1118" s="96" t="s">
        <v>426</v>
      </c>
      <c r="E1118" s="95" t="s">
        <v>501</v>
      </c>
      <c r="F1118" s="97" t="s">
        <v>491</v>
      </c>
      <c r="G1118" s="98" t="s">
        <v>480</v>
      </c>
      <c r="H1118" s="98" t="s">
        <v>2555</v>
      </c>
      <c r="I1118" s="99"/>
      <c r="J1118" s="99" t="s">
        <v>2486</v>
      </c>
      <c r="K1118" s="100" t="str">
        <f t="shared" si="45"/>
        <v>М</v>
      </c>
      <c r="L1118" s="100" t="str">
        <f t="shared" si="43"/>
        <v>В</v>
      </c>
    </row>
    <row r="1119" spans="1:12" ht="30" customHeight="1">
      <c r="A1119" s="66" t="s">
        <v>2580</v>
      </c>
      <c r="B1119" s="95" t="s">
        <v>571</v>
      </c>
      <c r="C1119" s="96" t="s">
        <v>448</v>
      </c>
      <c r="D1119" s="96" t="s">
        <v>426</v>
      </c>
      <c r="E1119" s="95" t="s">
        <v>501</v>
      </c>
      <c r="F1119" s="97" t="s">
        <v>491</v>
      </c>
      <c r="G1119" s="98" t="s">
        <v>480</v>
      </c>
      <c r="H1119" s="98" t="s">
        <v>2553</v>
      </c>
      <c r="I1119" s="99"/>
      <c r="J1119" s="99" t="s">
        <v>2486</v>
      </c>
      <c r="K1119" s="100" t="str">
        <f t="shared" si="45"/>
        <v>М</v>
      </c>
      <c r="L1119" s="100" t="str">
        <f t="shared" si="43"/>
        <v>З</v>
      </c>
    </row>
    <row r="1120" spans="1:12" ht="30" customHeight="1">
      <c r="A1120" s="66" t="s">
        <v>2581</v>
      </c>
      <c r="B1120" s="95" t="s">
        <v>571</v>
      </c>
      <c r="C1120" s="96" t="s">
        <v>448</v>
      </c>
      <c r="D1120" s="96" t="s">
        <v>426</v>
      </c>
      <c r="E1120" s="95" t="s">
        <v>501</v>
      </c>
      <c r="F1120" s="97" t="s">
        <v>491</v>
      </c>
      <c r="G1120" s="98" t="s">
        <v>480</v>
      </c>
      <c r="H1120" s="98" t="s">
        <v>2555</v>
      </c>
      <c r="I1120" s="99"/>
      <c r="J1120" s="99" t="s">
        <v>2486</v>
      </c>
      <c r="K1120" s="100" t="str">
        <f t="shared" si="45"/>
        <v>М</v>
      </c>
      <c r="L1120" s="100" t="str">
        <f t="shared" si="43"/>
        <v>З</v>
      </c>
    </row>
    <row r="1121" spans="1:12" ht="30" customHeight="1">
      <c r="A1121" s="66" t="s">
        <v>2582</v>
      </c>
      <c r="B1121" s="95" t="s">
        <v>571</v>
      </c>
      <c r="C1121" s="96" t="s">
        <v>448</v>
      </c>
      <c r="D1121" s="96" t="s">
        <v>426</v>
      </c>
      <c r="E1121" s="95" t="s">
        <v>490</v>
      </c>
      <c r="F1121" s="97" t="s">
        <v>491</v>
      </c>
      <c r="G1121" s="98" t="s">
        <v>480</v>
      </c>
      <c r="H1121" s="98" t="s">
        <v>2583</v>
      </c>
      <c r="I1121" s="99"/>
      <c r="J1121" s="99" t="s">
        <v>2486</v>
      </c>
      <c r="K1121" s="100" t="str">
        <f t="shared" si="45"/>
        <v>М</v>
      </c>
      <c r="L1121" s="100" t="str">
        <f t="shared" si="43"/>
        <v>З</v>
      </c>
    </row>
    <row r="1122" spans="1:12" ht="30" customHeight="1">
      <c r="A1122" s="66" t="s">
        <v>2584</v>
      </c>
      <c r="B1122" s="95" t="s">
        <v>576</v>
      </c>
      <c r="C1122" s="96" t="s">
        <v>425</v>
      </c>
      <c r="D1122" s="96" t="s">
        <v>426</v>
      </c>
      <c r="E1122" s="95" t="s">
        <v>490</v>
      </c>
      <c r="F1122" s="97" t="s">
        <v>491</v>
      </c>
      <c r="G1122" s="98" t="s">
        <v>577</v>
      </c>
      <c r="H1122" s="98" t="s">
        <v>1313</v>
      </c>
      <c r="I1122" s="99"/>
      <c r="J1122" s="99" t="s">
        <v>2486</v>
      </c>
      <c r="K1122" s="100" t="str">
        <f t="shared" si="45"/>
        <v>М</v>
      </c>
      <c r="L1122" s="100" t="str">
        <f t="shared" si="43"/>
        <v>Д</v>
      </c>
    </row>
    <row r="1123" spans="1:12" ht="30" customHeight="1">
      <c r="A1123" s="66" t="s">
        <v>2585</v>
      </c>
      <c r="B1123" s="95" t="s">
        <v>576</v>
      </c>
      <c r="C1123" s="96" t="s">
        <v>425</v>
      </c>
      <c r="D1123" s="96" t="s">
        <v>426</v>
      </c>
      <c r="E1123" s="95" t="s">
        <v>490</v>
      </c>
      <c r="F1123" s="97" t="s">
        <v>491</v>
      </c>
      <c r="G1123" s="98" t="s">
        <v>577</v>
      </c>
      <c r="H1123" s="98" t="s">
        <v>2586</v>
      </c>
      <c r="I1123" s="99"/>
      <c r="J1123" s="99" t="s">
        <v>2486</v>
      </c>
      <c r="K1123" s="100" t="str">
        <f t="shared" si="45"/>
        <v>М</v>
      </c>
      <c r="L1123" s="100" t="str">
        <f t="shared" si="43"/>
        <v>Д</v>
      </c>
    </row>
    <row r="1124" spans="1:12" ht="30" customHeight="1">
      <c r="A1124" s="66" t="s">
        <v>2587</v>
      </c>
      <c r="B1124" s="95" t="s">
        <v>576</v>
      </c>
      <c r="C1124" s="96" t="s">
        <v>425</v>
      </c>
      <c r="D1124" s="96" t="s">
        <v>437</v>
      </c>
      <c r="E1124" s="95" t="s">
        <v>490</v>
      </c>
      <c r="F1124" s="97" t="s">
        <v>491</v>
      </c>
      <c r="G1124" s="98" t="s">
        <v>577</v>
      </c>
      <c r="H1124" s="98" t="s">
        <v>2586</v>
      </c>
      <c r="I1124" s="99"/>
      <c r="J1124" s="99" t="s">
        <v>2486</v>
      </c>
      <c r="K1124" s="100" t="str">
        <f t="shared" si="45"/>
        <v>М</v>
      </c>
      <c r="L1124" s="100" t="str">
        <f t="shared" si="43"/>
        <v>Д</v>
      </c>
    </row>
    <row r="1125" spans="1:12" ht="30" customHeight="1">
      <c r="A1125" s="66" t="s">
        <v>2588</v>
      </c>
      <c r="B1125" s="95" t="s">
        <v>576</v>
      </c>
      <c r="C1125" s="96" t="s">
        <v>425</v>
      </c>
      <c r="D1125" s="96" t="s">
        <v>426</v>
      </c>
      <c r="E1125" s="95" t="s">
        <v>490</v>
      </c>
      <c r="F1125" s="97" t="s">
        <v>491</v>
      </c>
      <c r="G1125" s="98" t="s">
        <v>577</v>
      </c>
      <c r="H1125" s="98" t="s">
        <v>2589</v>
      </c>
      <c r="I1125" s="99"/>
      <c r="J1125" s="99" t="s">
        <v>2486</v>
      </c>
      <c r="K1125" s="100" t="str">
        <f t="shared" si="45"/>
        <v>М</v>
      </c>
      <c r="L1125" s="100" t="str">
        <f t="shared" si="43"/>
        <v>Д</v>
      </c>
    </row>
    <row r="1126" spans="1:12" ht="30" customHeight="1">
      <c r="A1126" s="66" t="s">
        <v>2590</v>
      </c>
      <c r="B1126" s="95" t="s">
        <v>576</v>
      </c>
      <c r="C1126" s="96" t="s">
        <v>425</v>
      </c>
      <c r="D1126" s="96" t="s">
        <v>426</v>
      </c>
      <c r="E1126" s="95" t="s">
        <v>490</v>
      </c>
      <c r="F1126" s="97" t="s">
        <v>491</v>
      </c>
      <c r="G1126" s="98" t="s">
        <v>577</v>
      </c>
      <c r="H1126" s="98" t="s">
        <v>1313</v>
      </c>
      <c r="I1126" s="99" t="s">
        <v>2087</v>
      </c>
      <c r="J1126" s="99" t="s">
        <v>2486</v>
      </c>
      <c r="K1126" s="100" t="str">
        <f t="shared" si="45"/>
        <v>М</v>
      </c>
      <c r="L1126" s="100" t="str">
        <f t="shared" si="43"/>
        <v>Д</v>
      </c>
    </row>
    <row r="1127" spans="1:12" ht="30" customHeight="1">
      <c r="A1127" s="66" t="s">
        <v>2591</v>
      </c>
      <c r="B1127" s="95" t="s">
        <v>576</v>
      </c>
      <c r="C1127" s="96" t="s">
        <v>425</v>
      </c>
      <c r="D1127" s="96" t="s">
        <v>426</v>
      </c>
      <c r="E1127" s="95" t="s">
        <v>490</v>
      </c>
      <c r="F1127" s="97" t="s">
        <v>491</v>
      </c>
      <c r="G1127" s="98" t="s">
        <v>577</v>
      </c>
      <c r="H1127" s="98" t="s">
        <v>2589</v>
      </c>
      <c r="I1127" s="99" t="s">
        <v>2546</v>
      </c>
      <c r="J1127" s="99" t="s">
        <v>2486</v>
      </c>
      <c r="K1127" s="100" t="str">
        <f t="shared" si="45"/>
        <v>М</v>
      </c>
      <c r="L1127" s="100" t="str">
        <f t="shared" si="43"/>
        <v>Д</v>
      </c>
    </row>
    <row r="1128" spans="1:12" ht="30" customHeight="1">
      <c r="A1128" s="66" t="s">
        <v>2592</v>
      </c>
      <c r="B1128" s="95" t="s">
        <v>576</v>
      </c>
      <c r="C1128" s="96" t="s">
        <v>425</v>
      </c>
      <c r="D1128" s="96" t="s">
        <v>426</v>
      </c>
      <c r="E1128" s="92" t="s">
        <v>490</v>
      </c>
      <c r="F1128" s="97" t="s">
        <v>491</v>
      </c>
      <c r="G1128" s="98" t="s">
        <v>577</v>
      </c>
      <c r="H1128" s="98" t="s">
        <v>2589</v>
      </c>
      <c r="I1128" s="99" t="s">
        <v>1449</v>
      </c>
      <c r="J1128" s="99" t="s">
        <v>2486</v>
      </c>
      <c r="K1128" s="100" t="str">
        <f t="shared" si="45"/>
        <v>М</v>
      </c>
      <c r="L1128" s="100" t="str">
        <f t="shared" si="43"/>
        <v>Д</v>
      </c>
    </row>
    <row r="1129" spans="1:12" ht="30" customHeight="1">
      <c r="A1129" s="66" t="s">
        <v>2593</v>
      </c>
      <c r="B1129" s="95" t="s">
        <v>576</v>
      </c>
      <c r="C1129" s="96" t="s">
        <v>425</v>
      </c>
      <c r="D1129" s="96" t="s">
        <v>437</v>
      </c>
      <c r="E1129" s="95" t="s">
        <v>490</v>
      </c>
      <c r="F1129" s="97" t="s">
        <v>491</v>
      </c>
      <c r="G1129" s="98" t="s">
        <v>577</v>
      </c>
      <c r="H1129" s="98" t="s">
        <v>2594</v>
      </c>
      <c r="I1129" s="99" t="s">
        <v>2595</v>
      </c>
      <c r="J1129" s="99" t="s">
        <v>2486</v>
      </c>
      <c r="K1129" s="100" t="str">
        <f t="shared" si="45"/>
        <v>М</v>
      </c>
      <c r="L1129" s="100" t="str">
        <f t="shared" si="43"/>
        <v>Д</v>
      </c>
    </row>
    <row r="1130" spans="1:12" ht="30" customHeight="1">
      <c r="A1130" s="66" t="s">
        <v>2596</v>
      </c>
      <c r="B1130" s="95" t="s">
        <v>576</v>
      </c>
      <c r="C1130" s="96" t="s">
        <v>425</v>
      </c>
      <c r="D1130" s="96" t="s">
        <v>437</v>
      </c>
      <c r="E1130" s="95" t="s">
        <v>490</v>
      </c>
      <c r="F1130" s="97" t="s">
        <v>491</v>
      </c>
      <c r="G1130" s="98" t="s">
        <v>577</v>
      </c>
      <c r="H1130" s="98" t="s">
        <v>2597</v>
      </c>
      <c r="I1130" s="99" t="s">
        <v>2598</v>
      </c>
      <c r="J1130" s="99" t="s">
        <v>2486</v>
      </c>
      <c r="K1130" s="100" t="str">
        <f t="shared" si="45"/>
        <v>М</v>
      </c>
      <c r="L1130" s="100" t="str">
        <f t="shared" si="43"/>
        <v>Д</v>
      </c>
    </row>
    <row r="1131" spans="1:12" ht="30" customHeight="1">
      <c r="A1131" s="66" t="s">
        <v>2599</v>
      </c>
      <c r="B1131" s="95" t="s">
        <v>576</v>
      </c>
      <c r="C1131" s="96" t="s">
        <v>425</v>
      </c>
      <c r="D1131" s="96" t="s">
        <v>426</v>
      </c>
      <c r="E1131" s="95" t="s">
        <v>490</v>
      </c>
      <c r="F1131" s="97" t="s">
        <v>491</v>
      </c>
      <c r="G1131" s="98" t="s">
        <v>577</v>
      </c>
      <c r="H1131" s="98" t="s">
        <v>2586</v>
      </c>
      <c r="I1131" s="99" t="s">
        <v>958</v>
      </c>
      <c r="J1131" s="99" t="s">
        <v>2486</v>
      </c>
      <c r="K1131" s="100" t="str">
        <f t="shared" si="45"/>
        <v>М</v>
      </c>
      <c r="L1131" s="100" t="str">
        <f t="shared" si="43"/>
        <v>Д</v>
      </c>
    </row>
    <row r="1132" spans="1:12" ht="30" customHeight="1">
      <c r="A1132" s="66" t="s">
        <v>2600</v>
      </c>
      <c r="B1132" s="95" t="s">
        <v>576</v>
      </c>
      <c r="C1132" s="96" t="s">
        <v>425</v>
      </c>
      <c r="D1132" s="96" t="s">
        <v>426</v>
      </c>
      <c r="E1132" s="95" t="s">
        <v>490</v>
      </c>
      <c r="F1132" s="97" t="s">
        <v>491</v>
      </c>
      <c r="G1132" s="98" t="s">
        <v>577</v>
      </c>
      <c r="H1132" s="98" t="s">
        <v>2586</v>
      </c>
      <c r="I1132" s="99" t="s">
        <v>1195</v>
      </c>
      <c r="J1132" s="99" t="s">
        <v>2486</v>
      </c>
      <c r="K1132" s="100" t="str">
        <f t="shared" si="45"/>
        <v>М</v>
      </c>
      <c r="L1132" s="100" t="str">
        <f t="shared" si="43"/>
        <v>Д</v>
      </c>
    </row>
    <row r="1133" spans="1:12" ht="30" customHeight="1">
      <c r="A1133" s="66" t="s">
        <v>2601</v>
      </c>
      <c r="B1133" s="95" t="s">
        <v>576</v>
      </c>
      <c r="C1133" s="96" t="s">
        <v>425</v>
      </c>
      <c r="D1133" s="96" t="s">
        <v>426</v>
      </c>
      <c r="E1133" s="95" t="s">
        <v>490</v>
      </c>
      <c r="F1133" s="97" t="s">
        <v>491</v>
      </c>
      <c r="G1133" s="98" t="s">
        <v>577</v>
      </c>
      <c r="H1133" s="98" t="s">
        <v>2589</v>
      </c>
      <c r="I1133" s="99" t="s">
        <v>2081</v>
      </c>
      <c r="J1133" s="99" t="s">
        <v>2486</v>
      </c>
      <c r="K1133" s="100" t="str">
        <f t="shared" si="45"/>
        <v>М</v>
      </c>
      <c r="L1133" s="100" t="str">
        <f t="shared" si="43"/>
        <v>Д</v>
      </c>
    </row>
    <row r="1134" spans="1:12" ht="30" customHeight="1">
      <c r="A1134" s="66" t="s">
        <v>2602</v>
      </c>
      <c r="B1134" s="95" t="s">
        <v>576</v>
      </c>
      <c r="C1134" s="96" t="s">
        <v>425</v>
      </c>
      <c r="D1134" s="96" t="s">
        <v>426</v>
      </c>
      <c r="E1134" s="95" t="s">
        <v>490</v>
      </c>
      <c r="F1134" s="97" t="s">
        <v>491</v>
      </c>
      <c r="G1134" s="98" t="s">
        <v>577</v>
      </c>
      <c r="H1134" s="98" t="s">
        <v>2589</v>
      </c>
      <c r="I1134" s="99" t="s">
        <v>1253</v>
      </c>
      <c r="J1134" s="99" t="s">
        <v>2486</v>
      </c>
      <c r="K1134" s="100" t="str">
        <f t="shared" si="45"/>
        <v>М</v>
      </c>
      <c r="L1134" s="100" t="str">
        <f t="shared" si="43"/>
        <v>Д</v>
      </c>
    </row>
    <row r="1135" spans="1:12" ht="30" customHeight="1">
      <c r="A1135" s="66" t="s">
        <v>2603</v>
      </c>
      <c r="B1135" s="95" t="s">
        <v>576</v>
      </c>
      <c r="C1135" s="96" t="s">
        <v>425</v>
      </c>
      <c r="D1135" s="96" t="s">
        <v>426</v>
      </c>
      <c r="E1135" s="95" t="s">
        <v>490</v>
      </c>
      <c r="F1135" s="97" t="s">
        <v>491</v>
      </c>
      <c r="G1135" s="98" t="s">
        <v>577</v>
      </c>
      <c r="H1135" s="98" t="s">
        <v>2589</v>
      </c>
      <c r="I1135" s="99" t="s">
        <v>2017</v>
      </c>
      <c r="J1135" s="99" t="s">
        <v>2486</v>
      </c>
      <c r="K1135" s="100" t="str">
        <f t="shared" si="45"/>
        <v>М</v>
      </c>
      <c r="L1135" s="100" t="str">
        <f t="shared" si="43"/>
        <v>Д</v>
      </c>
    </row>
    <row r="1136" spans="1:12" ht="30" customHeight="1">
      <c r="A1136" s="66" t="s">
        <v>2604</v>
      </c>
      <c r="B1136" s="95" t="s">
        <v>576</v>
      </c>
      <c r="C1136" s="96" t="s">
        <v>425</v>
      </c>
      <c r="D1136" s="96" t="s">
        <v>426</v>
      </c>
      <c r="E1136" s="95" t="s">
        <v>490</v>
      </c>
      <c r="F1136" s="97" t="s">
        <v>491</v>
      </c>
      <c r="G1136" s="98" t="s">
        <v>577</v>
      </c>
      <c r="H1136" s="98" t="s">
        <v>2589</v>
      </c>
      <c r="I1136" s="99" t="s">
        <v>958</v>
      </c>
      <c r="J1136" s="99" t="s">
        <v>2486</v>
      </c>
      <c r="K1136" s="100" t="str">
        <f t="shared" si="45"/>
        <v>М</v>
      </c>
      <c r="L1136" s="100" t="str">
        <f t="shared" si="43"/>
        <v>Д</v>
      </c>
    </row>
    <row r="1137" spans="1:12" ht="30" customHeight="1">
      <c r="A1137" s="66" t="s">
        <v>2605</v>
      </c>
      <c r="B1137" s="95" t="s">
        <v>576</v>
      </c>
      <c r="C1137" s="96" t="s">
        <v>425</v>
      </c>
      <c r="D1137" s="96" t="s">
        <v>426</v>
      </c>
      <c r="E1137" s="95" t="s">
        <v>490</v>
      </c>
      <c r="F1137" s="97" t="s">
        <v>491</v>
      </c>
      <c r="G1137" s="98" t="s">
        <v>577</v>
      </c>
      <c r="H1137" s="98" t="s">
        <v>1313</v>
      </c>
      <c r="I1137" s="99" t="s">
        <v>1449</v>
      </c>
      <c r="J1137" s="99" t="s">
        <v>2486</v>
      </c>
      <c r="K1137" s="100" t="str">
        <f t="shared" si="45"/>
        <v>М</v>
      </c>
      <c r="L1137" s="100" t="str">
        <f t="shared" si="43"/>
        <v>Д</v>
      </c>
    </row>
    <row r="1138" spans="1:12" ht="30" customHeight="1">
      <c r="A1138" s="66" t="s">
        <v>2606</v>
      </c>
      <c r="B1138" s="95" t="s">
        <v>576</v>
      </c>
      <c r="C1138" s="96" t="s">
        <v>425</v>
      </c>
      <c r="D1138" s="96" t="s">
        <v>426</v>
      </c>
      <c r="E1138" s="95" t="s">
        <v>490</v>
      </c>
      <c r="F1138" s="97" t="s">
        <v>491</v>
      </c>
      <c r="G1138" s="98" t="s">
        <v>577</v>
      </c>
      <c r="H1138" s="98" t="s">
        <v>1313</v>
      </c>
      <c r="I1138" s="99" t="s">
        <v>2081</v>
      </c>
      <c r="J1138" s="99" t="s">
        <v>2486</v>
      </c>
      <c r="K1138" s="100" t="str">
        <f t="shared" si="45"/>
        <v>М</v>
      </c>
      <c r="L1138" s="100" t="str">
        <f t="shared" si="43"/>
        <v>Д</v>
      </c>
    </row>
    <row r="1139" spans="1:12" ht="30" customHeight="1">
      <c r="A1139" s="66" t="s">
        <v>2607</v>
      </c>
      <c r="B1139" s="95" t="s">
        <v>576</v>
      </c>
      <c r="C1139" s="96" t="s">
        <v>425</v>
      </c>
      <c r="D1139" s="96" t="s">
        <v>426</v>
      </c>
      <c r="E1139" s="95" t="s">
        <v>490</v>
      </c>
      <c r="F1139" s="97" t="s">
        <v>491</v>
      </c>
      <c r="G1139" s="98" t="s">
        <v>577</v>
      </c>
      <c r="H1139" s="98" t="s">
        <v>2586</v>
      </c>
      <c r="I1139" s="99" t="s">
        <v>2510</v>
      </c>
      <c r="J1139" s="99" t="s">
        <v>2486</v>
      </c>
      <c r="K1139" s="100" t="str">
        <f t="shared" si="45"/>
        <v>М</v>
      </c>
      <c r="L1139" s="100" t="str">
        <f t="shared" si="43"/>
        <v>Д</v>
      </c>
    </row>
    <row r="1140" spans="1:12" ht="30" customHeight="1">
      <c r="A1140" s="66" t="s">
        <v>2608</v>
      </c>
      <c r="B1140" s="95" t="s">
        <v>576</v>
      </c>
      <c r="C1140" s="96" t="s">
        <v>425</v>
      </c>
      <c r="D1140" s="96" t="s">
        <v>426</v>
      </c>
      <c r="E1140" s="95" t="s">
        <v>490</v>
      </c>
      <c r="F1140" s="97" t="s">
        <v>491</v>
      </c>
      <c r="G1140" s="98" t="s">
        <v>577</v>
      </c>
      <c r="H1140" s="98" t="s">
        <v>1313</v>
      </c>
      <c r="I1140" s="99" t="s">
        <v>2085</v>
      </c>
      <c r="J1140" s="99" t="s">
        <v>2486</v>
      </c>
      <c r="K1140" s="100" t="str">
        <f t="shared" si="45"/>
        <v>М</v>
      </c>
      <c r="L1140" s="100" t="str">
        <f t="shared" si="43"/>
        <v>Д</v>
      </c>
    </row>
    <row r="1141" spans="1:12" ht="30" customHeight="1">
      <c r="A1141" s="66" t="s">
        <v>2609</v>
      </c>
      <c r="B1141" s="95" t="s">
        <v>576</v>
      </c>
      <c r="C1141" s="96" t="s">
        <v>425</v>
      </c>
      <c r="D1141" s="96" t="s">
        <v>426</v>
      </c>
      <c r="E1141" s="95" t="s">
        <v>490</v>
      </c>
      <c r="F1141" s="97" t="s">
        <v>491</v>
      </c>
      <c r="G1141" s="98" t="s">
        <v>577</v>
      </c>
      <c r="H1141" s="98" t="s">
        <v>1313</v>
      </c>
      <c r="I1141" s="99" t="s">
        <v>1422</v>
      </c>
      <c r="J1141" s="99" t="s">
        <v>2486</v>
      </c>
      <c r="K1141" s="100" t="str">
        <f t="shared" si="45"/>
        <v>М</v>
      </c>
      <c r="L1141" s="100" t="str">
        <f t="shared" si="43"/>
        <v>Д</v>
      </c>
    </row>
    <row r="1142" spans="1:12" ht="30" customHeight="1">
      <c r="A1142" s="66" t="s">
        <v>2610</v>
      </c>
      <c r="B1142" s="95" t="s">
        <v>576</v>
      </c>
      <c r="C1142" s="96" t="s">
        <v>425</v>
      </c>
      <c r="D1142" s="96" t="s">
        <v>426</v>
      </c>
      <c r="E1142" s="95" t="s">
        <v>490</v>
      </c>
      <c r="F1142" s="97" t="s">
        <v>491</v>
      </c>
      <c r="G1142" s="98" t="s">
        <v>577</v>
      </c>
      <c r="H1142" s="98" t="s">
        <v>1313</v>
      </c>
      <c r="I1142" s="99" t="s">
        <v>958</v>
      </c>
      <c r="J1142" s="99" t="s">
        <v>2486</v>
      </c>
      <c r="K1142" s="100" t="str">
        <f t="shared" si="45"/>
        <v>М</v>
      </c>
      <c r="L1142" s="100" t="str">
        <f t="shared" si="43"/>
        <v>Д</v>
      </c>
    </row>
    <row r="1143" spans="1:12" ht="30" customHeight="1">
      <c r="A1143" s="66" t="s">
        <v>2611</v>
      </c>
      <c r="B1143" s="95" t="s">
        <v>576</v>
      </c>
      <c r="C1143" s="96" t="s">
        <v>425</v>
      </c>
      <c r="D1143" s="96" t="s">
        <v>426</v>
      </c>
      <c r="E1143" s="95" t="s">
        <v>490</v>
      </c>
      <c r="F1143" s="97" t="s">
        <v>491</v>
      </c>
      <c r="G1143" s="98" t="s">
        <v>577</v>
      </c>
      <c r="H1143" s="98" t="s">
        <v>1313</v>
      </c>
      <c r="I1143" s="99" t="s">
        <v>1195</v>
      </c>
      <c r="J1143" s="99" t="s">
        <v>2486</v>
      </c>
      <c r="K1143" s="100" t="str">
        <f t="shared" si="45"/>
        <v>М</v>
      </c>
      <c r="L1143" s="100" t="str">
        <f t="shared" si="43"/>
        <v>Д</v>
      </c>
    </row>
    <row r="1144" spans="1:12" ht="30" customHeight="1">
      <c r="A1144" s="66" t="s">
        <v>2612</v>
      </c>
      <c r="B1144" s="95" t="s">
        <v>576</v>
      </c>
      <c r="C1144" s="96" t="s">
        <v>425</v>
      </c>
      <c r="D1144" s="96" t="s">
        <v>426</v>
      </c>
      <c r="E1144" s="95" t="s">
        <v>490</v>
      </c>
      <c r="F1144" s="97" t="s">
        <v>491</v>
      </c>
      <c r="G1144" s="98" t="s">
        <v>577</v>
      </c>
      <c r="H1144" s="98" t="s">
        <v>1313</v>
      </c>
      <c r="I1144" s="99" t="s">
        <v>2083</v>
      </c>
      <c r="J1144" s="99" t="s">
        <v>2486</v>
      </c>
      <c r="K1144" s="100" t="str">
        <f t="shared" si="45"/>
        <v>М</v>
      </c>
      <c r="L1144" s="100" t="str">
        <f t="shared" si="43"/>
        <v>Д</v>
      </c>
    </row>
    <row r="1145" spans="1:12" ht="30" customHeight="1">
      <c r="A1145" s="66" t="s">
        <v>2613</v>
      </c>
      <c r="B1145" s="95" t="s">
        <v>576</v>
      </c>
      <c r="C1145" s="96" t="s">
        <v>425</v>
      </c>
      <c r="D1145" s="96" t="s">
        <v>426</v>
      </c>
      <c r="E1145" s="95" t="s">
        <v>490</v>
      </c>
      <c r="F1145" s="97" t="s">
        <v>491</v>
      </c>
      <c r="G1145" s="98" t="s">
        <v>577</v>
      </c>
      <c r="H1145" s="98" t="s">
        <v>2589</v>
      </c>
      <c r="I1145" s="99" t="s">
        <v>2087</v>
      </c>
      <c r="J1145" s="99" t="s">
        <v>2486</v>
      </c>
      <c r="K1145" s="100" t="str">
        <f t="shared" si="45"/>
        <v>М</v>
      </c>
      <c r="L1145" s="100" t="str">
        <f t="shared" si="43"/>
        <v>Д</v>
      </c>
    </row>
    <row r="1146" spans="1:12" ht="30" customHeight="1">
      <c r="A1146" s="66" t="s">
        <v>2614</v>
      </c>
      <c r="B1146" s="95" t="s">
        <v>576</v>
      </c>
      <c r="C1146" s="96" t="s">
        <v>425</v>
      </c>
      <c r="D1146" s="96" t="s">
        <v>426</v>
      </c>
      <c r="E1146" s="95" t="s">
        <v>490</v>
      </c>
      <c r="F1146" s="97" t="s">
        <v>491</v>
      </c>
      <c r="G1146" s="98" t="s">
        <v>577</v>
      </c>
      <c r="H1146" s="98" t="s">
        <v>2589</v>
      </c>
      <c r="I1146" s="99" t="s">
        <v>2085</v>
      </c>
      <c r="J1146" s="99" t="s">
        <v>2486</v>
      </c>
      <c r="K1146" s="100" t="str">
        <f t="shared" si="45"/>
        <v>М</v>
      </c>
      <c r="L1146" s="100" t="str">
        <f t="shared" si="43"/>
        <v>Д</v>
      </c>
    </row>
    <row r="1147" spans="1:12" ht="30" customHeight="1">
      <c r="A1147" s="66" t="s">
        <v>2615</v>
      </c>
      <c r="B1147" s="95" t="s">
        <v>576</v>
      </c>
      <c r="C1147" s="96" t="s">
        <v>425</v>
      </c>
      <c r="D1147" s="96" t="s">
        <v>426</v>
      </c>
      <c r="E1147" s="95" t="s">
        <v>490</v>
      </c>
      <c r="F1147" s="97" t="s">
        <v>491</v>
      </c>
      <c r="G1147" s="98" t="s">
        <v>577</v>
      </c>
      <c r="H1147" s="98" t="s">
        <v>2589</v>
      </c>
      <c r="I1147" s="99" t="s">
        <v>1422</v>
      </c>
      <c r="J1147" s="99" t="s">
        <v>2486</v>
      </c>
      <c r="K1147" s="100" t="str">
        <f t="shared" si="45"/>
        <v>М</v>
      </c>
      <c r="L1147" s="100" t="str">
        <f t="shared" si="43"/>
        <v>Д</v>
      </c>
    </row>
    <row r="1148" spans="1:12" ht="30" customHeight="1">
      <c r="A1148" s="66" t="s">
        <v>2616</v>
      </c>
      <c r="B1148" s="95" t="s">
        <v>576</v>
      </c>
      <c r="C1148" s="96" t="s">
        <v>425</v>
      </c>
      <c r="D1148" s="96" t="s">
        <v>426</v>
      </c>
      <c r="E1148" s="95" t="s">
        <v>490</v>
      </c>
      <c r="F1148" s="97" t="s">
        <v>491</v>
      </c>
      <c r="G1148" s="98" t="s">
        <v>577</v>
      </c>
      <c r="H1148" s="98" t="s">
        <v>2576</v>
      </c>
      <c r="I1148" s="99"/>
      <c r="J1148" s="99" t="s">
        <v>2486</v>
      </c>
      <c r="K1148" s="101" t="s">
        <v>669</v>
      </c>
      <c r="L1148" s="100" t="str">
        <f t="shared" si="43"/>
        <v>Д</v>
      </c>
    </row>
    <row r="1149" spans="1:12" ht="30" customHeight="1">
      <c r="A1149" s="66" t="s">
        <v>2617</v>
      </c>
      <c r="B1149" s="95" t="s">
        <v>576</v>
      </c>
      <c r="C1149" s="96" t="s">
        <v>445</v>
      </c>
      <c r="D1149" s="96" t="s">
        <v>426</v>
      </c>
      <c r="E1149" s="95" t="s">
        <v>501</v>
      </c>
      <c r="F1149" s="97" t="s">
        <v>491</v>
      </c>
      <c r="G1149" s="98" t="s">
        <v>577</v>
      </c>
      <c r="H1149" s="98" t="s">
        <v>2618</v>
      </c>
      <c r="I1149" s="99"/>
      <c r="J1149" s="99" t="s">
        <v>2486</v>
      </c>
      <c r="K1149" s="100" t="str">
        <f t="shared" ref="K1149:K1180" si="46">LEFT(F1149, 1)</f>
        <v>М</v>
      </c>
      <c r="L1149" s="100" t="str">
        <f t="shared" si="43"/>
        <v>В</v>
      </c>
    </row>
    <row r="1150" spans="1:12" ht="30" customHeight="1">
      <c r="A1150" s="66" t="s">
        <v>2619</v>
      </c>
      <c r="B1150" s="95" t="s">
        <v>576</v>
      </c>
      <c r="C1150" s="96" t="s">
        <v>445</v>
      </c>
      <c r="D1150" s="96" t="s">
        <v>426</v>
      </c>
      <c r="E1150" s="95" t="s">
        <v>501</v>
      </c>
      <c r="F1150" s="97" t="s">
        <v>491</v>
      </c>
      <c r="G1150" s="98" t="s">
        <v>577</v>
      </c>
      <c r="H1150" s="98" t="s">
        <v>2620</v>
      </c>
      <c r="I1150" s="99"/>
      <c r="J1150" s="99" t="s">
        <v>2486</v>
      </c>
      <c r="K1150" s="100" t="str">
        <f t="shared" si="46"/>
        <v>М</v>
      </c>
      <c r="L1150" s="100" t="str">
        <f t="shared" si="43"/>
        <v>В</v>
      </c>
    </row>
    <row r="1151" spans="1:12" ht="30" customHeight="1">
      <c r="A1151" s="66" t="s">
        <v>2621</v>
      </c>
      <c r="B1151" s="95" t="s">
        <v>576</v>
      </c>
      <c r="C1151" s="96" t="s">
        <v>448</v>
      </c>
      <c r="D1151" s="96" t="s">
        <v>426</v>
      </c>
      <c r="E1151" s="95" t="s">
        <v>501</v>
      </c>
      <c r="F1151" s="97" t="s">
        <v>491</v>
      </c>
      <c r="G1151" s="98" t="s">
        <v>577</v>
      </c>
      <c r="H1151" s="98" t="s">
        <v>2622</v>
      </c>
      <c r="I1151" s="99" t="s">
        <v>2623</v>
      </c>
      <c r="J1151" s="99" t="s">
        <v>2486</v>
      </c>
      <c r="K1151" s="100" t="str">
        <f t="shared" si="46"/>
        <v>М</v>
      </c>
      <c r="L1151" s="100" t="str">
        <f t="shared" si="43"/>
        <v>З</v>
      </c>
    </row>
    <row r="1152" spans="1:12" ht="30" customHeight="1">
      <c r="A1152" s="66" t="s">
        <v>2624</v>
      </c>
      <c r="B1152" s="95" t="s">
        <v>576</v>
      </c>
      <c r="C1152" s="96" t="s">
        <v>448</v>
      </c>
      <c r="D1152" s="96" t="s">
        <v>426</v>
      </c>
      <c r="E1152" s="95" t="s">
        <v>501</v>
      </c>
      <c r="F1152" s="97" t="s">
        <v>491</v>
      </c>
      <c r="G1152" s="98" t="s">
        <v>577</v>
      </c>
      <c r="H1152" s="98" t="s">
        <v>2622</v>
      </c>
      <c r="I1152" s="99" t="s">
        <v>2625</v>
      </c>
      <c r="J1152" s="99" t="s">
        <v>2486</v>
      </c>
      <c r="K1152" s="100" t="str">
        <f t="shared" si="46"/>
        <v>М</v>
      </c>
      <c r="L1152" s="100" t="str">
        <f t="shared" si="43"/>
        <v>З</v>
      </c>
    </row>
    <row r="1153" spans="1:12" ht="30" customHeight="1">
      <c r="A1153" s="66" t="s">
        <v>2626</v>
      </c>
      <c r="B1153" s="95" t="s">
        <v>2627</v>
      </c>
      <c r="C1153" s="96" t="s">
        <v>425</v>
      </c>
      <c r="D1153" s="96" t="s">
        <v>426</v>
      </c>
      <c r="E1153" s="95" t="s">
        <v>490</v>
      </c>
      <c r="F1153" s="97" t="s">
        <v>491</v>
      </c>
      <c r="G1153" s="98" t="s">
        <v>2628</v>
      </c>
      <c r="H1153" s="98" t="s">
        <v>2629</v>
      </c>
      <c r="I1153" s="99"/>
      <c r="J1153" s="99" t="s">
        <v>2486</v>
      </c>
      <c r="K1153" s="100" t="str">
        <f t="shared" si="46"/>
        <v>М</v>
      </c>
      <c r="L1153" s="100" t="str">
        <f t="shared" si="43"/>
        <v>Д</v>
      </c>
    </row>
    <row r="1154" spans="1:12" ht="30" customHeight="1">
      <c r="A1154" s="66" t="s">
        <v>2630</v>
      </c>
      <c r="B1154" s="95" t="s">
        <v>1916</v>
      </c>
      <c r="C1154" s="96" t="s">
        <v>425</v>
      </c>
      <c r="D1154" s="96" t="s">
        <v>426</v>
      </c>
      <c r="E1154" s="95" t="s">
        <v>490</v>
      </c>
      <c r="F1154" s="97" t="s">
        <v>491</v>
      </c>
      <c r="G1154" s="98" t="s">
        <v>1917</v>
      </c>
      <c r="H1154" s="98" t="s">
        <v>2631</v>
      </c>
      <c r="I1154" s="99"/>
      <c r="J1154" s="99" t="s">
        <v>2486</v>
      </c>
      <c r="K1154" s="100" t="str">
        <f t="shared" si="46"/>
        <v>М</v>
      </c>
      <c r="L1154" s="100" t="str">
        <f t="shared" si="43"/>
        <v>Д</v>
      </c>
    </row>
    <row r="1155" spans="1:12" ht="30" customHeight="1">
      <c r="A1155" s="66" t="s">
        <v>2632</v>
      </c>
      <c r="B1155" s="95" t="s">
        <v>2633</v>
      </c>
      <c r="C1155" s="96" t="s">
        <v>425</v>
      </c>
      <c r="D1155" s="96" t="s">
        <v>426</v>
      </c>
      <c r="E1155" s="95" t="s">
        <v>490</v>
      </c>
      <c r="F1155" s="97" t="s">
        <v>491</v>
      </c>
      <c r="G1155" s="98" t="s">
        <v>2500</v>
      </c>
      <c r="H1155" s="98" t="s">
        <v>2634</v>
      </c>
      <c r="I1155" s="99"/>
      <c r="J1155" s="99" t="s">
        <v>2486</v>
      </c>
      <c r="K1155" s="100" t="str">
        <f t="shared" si="46"/>
        <v>М</v>
      </c>
      <c r="L1155" s="100" t="str">
        <f t="shared" ref="L1155:L1218" si="47">IF(C1155="очная","Д",IF(C1155="Очно-заочная","В",IF(C1155="Заочная","З","-")))</f>
        <v>Д</v>
      </c>
    </row>
    <row r="1156" spans="1:12" ht="30" customHeight="1">
      <c r="A1156" s="66" t="s">
        <v>2635</v>
      </c>
      <c r="B1156" s="95" t="s">
        <v>2633</v>
      </c>
      <c r="C1156" s="96" t="s">
        <v>445</v>
      </c>
      <c r="D1156" s="96" t="s">
        <v>426</v>
      </c>
      <c r="E1156" s="95" t="s">
        <v>501</v>
      </c>
      <c r="F1156" s="97" t="s">
        <v>491</v>
      </c>
      <c r="G1156" s="98" t="s">
        <v>2500</v>
      </c>
      <c r="H1156" s="98" t="s">
        <v>2634</v>
      </c>
      <c r="I1156" s="99"/>
      <c r="J1156" s="99" t="s">
        <v>2486</v>
      </c>
      <c r="K1156" s="100" t="str">
        <f t="shared" si="46"/>
        <v>М</v>
      </c>
      <c r="L1156" s="100" t="str">
        <f t="shared" si="47"/>
        <v>В</v>
      </c>
    </row>
    <row r="1157" spans="1:12" ht="30" customHeight="1">
      <c r="A1157" s="66" t="s">
        <v>2636</v>
      </c>
      <c r="B1157" s="95" t="s">
        <v>689</v>
      </c>
      <c r="C1157" s="96" t="s">
        <v>425</v>
      </c>
      <c r="D1157" s="96" t="s">
        <v>426</v>
      </c>
      <c r="E1157" s="95" t="s">
        <v>582</v>
      </c>
      <c r="F1157" s="97" t="s">
        <v>583</v>
      </c>
      <c r="G1157" s="98" t="s">
        <v>480</v>
      </c>
      <c r="H1157" s="98" t="s">
        <v>577</v>
      </c>
      <c r="I1157" s="99"/>
      <c r="J1157" s="99" t="s">
        <v>2486</v>
      </c>
      <c r="K1157" s="100" t="str">
        <f t="shared" si="46"/>
        <v>А</v>
      </c>
      <c r="L1157" s="100" t="str">
        <f t="shared" si="47"/>
        <v>Д</v>
      </c>
    </row>
    <row r="1158" spans="1:12" ht="30" customHeight="1">
      <c r="A1158" s="66" t="s">
        <v>2637</v>
      </c>
      <c r="B1158" s="95" t="s">
        <v>689</v>
      </c>
      <c r="C1158" s="96" t="s">
        <v>425</v>
      </c>
      <c r="D1158" s="96" t="s">
        <v>437</v>
      </c>
      <c r="E1158" s="95" t="s">
        <v>582</v>
      </c>
      <c r="F1158" s="97" t="s">
        <v>583</v>
      </c>
      <c r="G1158" s="98" t="s">
        <v>480</v>
      </c>
      <c r="H1158" s="98" t="s">
        <v>691</v>
      </c>
      <c r="I1158" s="99"/>
      <c r="J1158" s="99" t="s">
        <v>2486</v>
      </c>
      <c r="K1158" s="100" t="str">
        <f t="shared" si="46"/>
        <v>А</v>
      </c>
      <c r="L1158" s="100" t="str">
        <f t="shared" si="47"/>
        <v>Д</v>
      </c>
    </row>
    <row r="1159" spans="1:12" ht="30" customHeight="1">
      <c r="A1159" s="66" t="s">
        <v>2638</v>
      </c>
      <c r="B1159" s="95" t="s">
        <v>689</v>
      </c>
      <c r="C1159" s="96" t="s">
        <v>425</v>
      </c>
      <c r="D1159" s="96" t="s">
        <v>426</v>
      </c>
      <c r="E1159" s="95" t="s">
        <v>582</v>
      </c>
      <c r="F1159" s="97" t="s">
        <v>583</v>
      </c>
      <c r="G1159" s="98" t="s">
        <v>480</v>
      </c>
      <c r="H1159" s="98" t="s">
        <v>691</v>
      </c>
      <c r="I1159" s="99"/>
      <c r="J1159" s="99" t="s">
        <v>2486</v>
      </c>
      <c r="K1159" s="100" t="str">
        <f t="shared" si="46"/>
        <v>А</v>
      </c>
      <c r="L1159" s="100" t="str">
        <f t="shared" si="47"/>
        <v>Д</v>
      </c>
    </row>
    <row r="1160" spans="1:12" ht="30" customHeight="1">
      <c r="A1160" s="66" t="s">
        <v>2639</v>
      </c>
      <c r="B1160" s="95" t="s">
        <v>689</v>
      </c>
      <c r="C1160" s="96" t="s">
        <v>425</v>
      </c>
      <c r="D1160" s="96" t="s">
        <v>426</v>
      </c>
      <c r="E1160" s="95" t="s">
        <v>582</v>
      </c>
      <c r="F1160" s="97" t="s">
        <v>583</v>
      </c>
      <c r="G1160" s="98" t="s">
        <v>480</v>
      </c>
      <c r="H1160" s="98" t="s">
        <v>2640</v>
      </c>
      <c r="I1160" s="99"/>
      <c r="J1160" s="99" t="s">
        <v>2486</v>
      </c>
      <c r="K1160" s="100" t="str">
        <f t="shared" si="46"/>
        <v>А</v>
      </c>
      <c r="L1160" s="100" t="str">
        <f t="shared" si="47"/>
        <v>Д</v>
      </c>
    </row>
    <row r="1161" spans="1:12" ht="30" customHeight="1">
      <c r="A1161" s="66" t="s">
        <v>2641</v>
      </c>
      <c r="B1161" s="95" t="s">
        <v>689</v>
      </c>
      <c r="C1161" s="96" t="s">
        <v>425</v>
      </c>
      <c r="D1161" s="96" t="s">
        <v>437</v>
      </c>
      <c r="E1161" s="95" t="s">
        <v>582</v>
      </c>
      <c r="F1161" s="97" t="s">
        <v>583</v>
      </c>
      <c r="G1161" s="98" t="s">
        <v>480</v>
      </c>
      <c r="H1161" s="98" t="s">
        <v>2642</v>
      </c>
      <c r="I1161" s="99"/>
      <c r="J1161" s="99" t="s">
        <v>2486</v>
      </c>
      <c r="K1161" s="100" t="str">
        <f t="shared" si="46"/>
        <v>А</v>
      </c>
      <c r="L1161" s="100" t="str">
        <f t="shared" si="47"/>
        <v>Д</v>
      </c>
    </row>
    <row r="1162" spans="1:12" ht="30" customHeight="1">
      <c r="A1162" s="66" t="s">
        <v>2643</v>
      </c>
      <c r="B1162" s="95" t="s">
        <v>689</v>
      </c>
      <c r="C1162" s="96" t="s">
        <v>425</v>
      </c>
      <c r="D1162" s="96" t="s">
        <v>437</v>
      </c>
      <c r="E1162" s="95" t="s">
        <v>582</v>
      </c>
      <c r="F1162" s="97" t="s">
        <v>583</v>
      </c>
      <c r="G1162" s="98" t="s">
        <v>480</v>
      </c>
      <c r="H1162" s="98" t="s">
        <v>2644</v>
      </c>
      <c r="I1162" s="99"/>
      <c r="J1162" s="99" t="s">
        <v>2486</v>
      </c>
      <c r="K1162" s="100" t="str">
        <f t="shared" si="46"/>
        <v>А</v>
      </c>
      <c r="L1162" s="100" t="str">
        <f t="shared" si="47"/>
        <v>Д</v>
      </c>
    </row>
    <row r="1163" spans="1:12" ht="30" customHeight="1">
      <c r="A1163" s="66" t="s">
        <v>2645</v>
      </c>
      <c r="B1163" s="95" t="s">
        <v>689</v>
      </c>
      <c r="C1163" s="96" t="s">
        <v>425</v>
      </c>
      <c r="D1163" s="96" t="s">
        <v>437</v>
      </c>
      <c r="E1163" s="95" t="s">
        <v>582</v>
      </c>
      <c r="F1163" s="97" t="s">
        <v>583</v>
      </c>
      <c r="G1163" s="98" t="s">
        <v>480</v>
      </c>
      <c r="H1163" s="98" t="s">
        <v>1309</v>
      </c>
      <c r="I1163" s="99"/>
      <c r="J1163" s="99" t="s">
        <v>2486</v>
      </c>
      <c r="K1163" s="100" t="str">
        <f t="shared" si="46"/>
        <v>А</v>
      </c>
      <c r="L1163" s="100" t="str">
        <f t="shared" si="47"/>
        <v>Д</v>
      </c>
    </row>
    <row r="1164" spans="1:12" ht="30" customHeight="1">
      <c r="A1164" s="66" t="s">
        <v>2646</v>
      </c>
      <c r="B1164" s="95" t="s">
        <v>689</v>
      </c>
      <c r="C1164" s="96" t="s">
        <v>425</v>
      </c>
      <c r="D1164" s="96" t="s">
        <v>426</v>
      </c>
      <c r="E1164" s="95" t="s">
        <v>582</v>
      </c>
      <c r="F1164" s="97" t="s">
        <v>583</v>
      </c>
      <c r="G1164" s="98" t="s">
        <v>480</v>
      </c>
      <c r="H1164" s="98" t="s">
        <v>1309</v>
      </c>
      <c r="I1164" s="99"/>
      <c r="J1164" s="99" t="s">
        <v>2486</v>
      </c>
      <c r="K1164" s="100" t="str">
        <f t="shared" si="46"/>
        <v>А</v>
      </c>
      <c r="L1164" s="100" t="str">
        <f t="shared" si="47"/>
        <v>Д</v>
      </c>
    </row>
    <row r="1165" spans="1:12" ht="30" customHeight="1">
      <c r="A1165" s="66" t="s">
        <v>2647</v>
      </c>
      <c r="B1165" s="95" t="s">
        <v>689</v>
      </c>
      <c r="C1165" s="96" t="s">
        <v>425</v>
      </c>
      <c r="D1165" s="96" t="s">
        <v>426</v>
      </c>
      <c r="E1165" s="95" t="s">
        <v>582</v>
      </c>
      <c r="F1165" s="97" t="s">
        <v>583</v>
      </c>
      <c r="G1165" s="98" t="s">
        <v>480</v>
      </c>
      <c r="H1165" s="98" t="s">
        <v>2642</v>
      </c>
      <c r="I1165" s="99"/>
      <c r="J1165" s="99" t="s">
        <v>2486</v>
      </c>
      <c r="K1165" s="100" t="str">
        <f t="shared" si="46"/>
        <v>А</v>
      </c>
      <c r="L1165" s="100" t="str">
        <f t="shared" si="47"/>
        <v>Д</v>
      </c>
    </row>
    <row r="1166" spans="1:12" ht="30" customHeight="1">
      <c r="A1166" s="66" t="s">
        <v>2648</v>
      </c>
      <c r="B1166" s="95" t="s">
        <v>689</v>
      </c>
      <c r="C1166" s="96" t="s">
        <v>425</v>
      </c>
      <c r="D1166" s="96" t="s">
        <v>426</v>
      </c>
      <c r="E1166" s="95" t="s">
        <v>582</v>
      </c>
      <c r="F1166" s="97" t="s">
        <v>583</v>
      </c>
      <c r="G1166" s="98" t="s">
        <v>480</v>
      </c>
      <c r="H1166" s="98" t="s">
        <v>2644</v>
      </c>
      <c r="I1166" s="99"/>
      <c r="J1166" s="99" t="s">
        <v>2486</v>
      </c>
      <c r="K1166" s="100" t="str">
        <f t="shared" si="46"/>
        <v>А</v>
      </c>
      <c r="L1166" s="100" t="str">
        <f t="shared" si="47"/>
        <v>Д</v>
      </c>
    </row>
    <row r="1167" spans="1:12" ht="30" customHeight="1">
      <c r="A1167" s="66" t="s">
        <v>2649</v>
      </c>
      <c r="B1167" s="95" t="s">
        <v>689</v>
      </c>
      <c r="C1167" s="96" t="s">
        <v>425</v>
      </c>
      <c r="D1167" s="96" t="s">
        <v>426</v>
      </c>
      <c r="E1167" s="95" t="s">
        <v>582</v>
      </c>
      <c r="F1167" s="97" t="s">
        <v>583</v>
      </c>
      <c r="G1167" s="98" t="s">
        <v>480</v>
      </c>
      <c r="H1167" s="98" t="s">
        <v>2650</v>
      </c>
      <c r="I1167" s="99"/>
      <c r="J1167" s="99" t="s">
        <v>2486</v>
      </c>
      <c r="K1167" s="100" t="str">
        <f t="shared" si="46"/>
        <v>А</v>
      </c>
      <c r="L1167" s="100" t="str">
        <f t="shared" si="47"/>
        <v>Д</v>
      </c>
    </row>
    <row r="1168" spans="1:12" ht="30" customHeight="1">
      <c r="A1168" s="66" t="s">
        <v>2651</v>
      </c>
      <c r="B1168" s="95" t="s">
        <v>689</v>
      </c>
      <c r="C1168" s="96" t="s">
        <v>448</v>
      </c>
      <c r="D1168" s="96" t="s">
        <v>426</v>
      </c>
      <c r="E1168" s="95" t="s">
        <v>427</v>
      </c>
      <c r="F1168" s="97" t="s">
        <v>583</v>
      </c>
      <c r="G1168" s="98" t="s">
        <v>480</v>
      </c>
      <c r="H1168" s="98" t="s">
        <v>577</v>
      </c>
      <c r="I1168" s="99"/>
      <c r="J1168" s="99" t="s">
        <v>2486</v>
      </c>
      <c r="K1168" s="100" t="str">
        <f t="shared" si="46"/>
        <v>А</v>
      </c>
      <c r="L1168" s="100" t="str">
        <f t="shared" si="47"/>
        <v>З</v>
      </c>
    </row>
    <row r="1169" spans="1:12" ht="30" customHeight="1">
      <c r="A1169" s="66" t="s">
        <v>2652</v>
      </c>
      <c r="B1169" s="95" t="s">
        <v>689</v>
      </c>
      <c r="C1169" s="96" t="s">
        <v>448</v>
      </c>
      <c r="D1169" s="96" t="s">
        <v>426</v>
      </c>
      <c r="E1169" s="95" t="s">
        <v>427</v>
      </c>
      <c r="F1169" s="97" t="s">
        <v>583</v>
      </c>
      <c r="G1169" s="98" t="s">
        <v>480</v>
      </c>
      <c r="H1169" s="98" t="s">
        <v>691</v>
      </c>
      <c r="I1169" s="99"/>
      <c r="J1169" s="99" t="s">
        <v>2486</v>
      </c>
      <c r="K1169" s="100" t="str">
        <f t="shared" si="46"/>
        <v>А</v>
      </c>
      <c r="L1169" s="100" t="str">
        <f t="shared" si="47"/>
        <v>З</v>
      </c>
    </row>
    <row r="1170" spans="1:12" ht="30" customHeight="1">
      <c r="A1170" s="66" t="s">
        <v>2653</v>
      </c>
      <c r="B1170" s="95" t="s">
        <v>689</v>
      </c>
      <c r="C1170" s="96" t="s">
        <v>448</v>
      </c>
      <c r="D1170" s="96" t="s">
        <v>426</v>
      </c>
      <c r="E1170" s="95" t="s">
        <v>427</v>
      </c>
      <c r="F1170" s="97" t="s">
        <v>583</v>
      </c>
      <c r="G1170" s="98" t="s">
        <v>480</v>
      </c>
      <c r="H1170" s="98" t="s">
        <v>2640</v>
      </c>
      <c r="I1170" s="99"/>
      <c r="J1170" s="99" t="s">
        <v>2486</v>
      </c>
      <c r="K1170" s="100" t="str">
        <f t="shared" si="46"/>
        <v>А</v>
      </c>
      <c r="L1170" s="100" t="str">
        <f t="shared" si="47"/>
        <v>З</v>
      </c>
    </row>
    <row r="1171" spans="1:12" ht="30" customHeight="1">
      <c r="A1171" s="66" t="s">
        <v>2654</v>
      </c>
      <c r="B1171" s="95" t="s">
        <v>689</v>
      </c>
      <c r="C1171" s="96" t="s">
        <v>448</v>
      </c>
      <c r="D1171" s="96" t="s">
        <v>426</v>
      </c>
      <c r="E1171" s="95" t="s">
        <v>427</v>
      </c>
      <c r="F1171" s="97" t="s">
        <v>583</v>
      </c>
      <c r="G1171" s="98" t="s">
        <v>480</v>
      </c>
      <c r="H1171" s="98" t="s">
        <v>1309</v>
      </c>
      <c r="I1171" s="99"/>
      <c r="J1171" s="99" t="s">
        <v>2486</v>
      </c>
      <c r="K1171" s="100" t="str">
        <f t="shared" si="46"/>
        <v>А</v>
      </c>
      <c r="L1171" s="100" t="str">
        <f t="shared" si="47"/>
        <v>З</v>
      </c>
    </row>
    <row r="1172" spans="1:12" ht="30" customHeight="1">
      <c r="A1172" s="66" t="s">
        <v>2655</v>
      </c>
      <c r="B1172" s="95" t="s">
        <v>689</v>
      </c>
      <c r="C1172" s="96" t="s">
        <v>448</v>
      </c>
      <c r="D1172" s="96" t="s">
        <v>426</v>
      </c>
      <c r="E1172" s="95" t="s">
        <v>427</v>
      </c>
      <c r="F1172" s="97" t="s">
        <v>583</v>
      </c>
      <c r="G1172" s="98" t="s">
        <v>480</v>
      </c>
      <c r="H1172" s="98" t="s">
        <v>2642</v>
      </c>
      <c r="I1172" s="99"/>
      <c r="J1172" s="99" t="s">
        <v>2486</v>
      </c>
      <c r="K1172" s="100" t="str">
        <f t="shared" si="46"/>
        <v>А</v>
      </c>
      <c r="L1172" s="100" t="str">
        <f t="shared" si="47"/>
        <v>З</v>
      </c>
    </row>
    <row r="1173" spans="1:12" ht="30" customHeight="1">
      <c r="A1173" s="66" t="s">
        <v>2656</v>
      </c>
      <c r="B1173" s="95" t="s">
        <v>689</v>
      </c>
      <c r="C1173" s="96" t="s">
        <v>448</v>
      </c>
      <c r="D1173" s="96" t="s">
        <v>426</v>
      </c>
      <c r="E1173" s="95" t="s">
        <v>427</v>
      </c>
      <c r="F1173" s="97" t="s">
        <v>583</v>
      </c>
      <c r="G1173" s="98" t="s">
        <v>480</v>
      </c>
      <c r="H1173" s="98" t="s">
        <v>2644</v>
      </c>
      <c r="I1173" s="99"/>
      <c r="J1173" s="99" t="s">
        <v>2486</v>
      </c>
      <c r="K1173" s="100" t="str">
        <f t="shared" si="46"/>
        <v>А</v>
      </c>
      <c r="L1173" s="100" t="str">
        <f t="shared" si="47"/>
        <v>З</v>
      </c>
    </row>
    <row r="1174" spans="1:12" ht="30" customHeight="1">
      <c r="A1174" s="66" t="s">
        <v>2657</v>
      </c>
      <c r="B1174" s="95" t="s">
        <v>689</v>
      </c>
      <c r="C1174" s="96" t="s">
        <v>448</v>
      </c>
      <c r="D1174" s="96" t="s">
        <v>426</v>
      </c>
      <c r="E1174" s="95" t="s">
        <v>427</v>
      </c>
      <c r="F1174" s="97" t="s">
        <v>583</v>
      </c>
      <c r="G1174" s="98" t="s">
        <v>480</v>
      </c>
      <c r="H1174" s="98" t="s">
        <v>2650</v>
      </c>
      <c r="I1174" s="99"/>
      <c r="J1174" s="99" t="s">
        <v>2486</v>
      </c>
      <c r="K1174" s="100" t="str">
        <f t="shared" si="46"/>
        <v>А</v>
      </c>
      <c r="L1174" s="100" t="str">
        <f t="shared" si="47"/>
        <v>З</v>
      </c>
    </row>
    <row r="1175" spans="1:12" ht="30" customHeight="1">
      <c r="A1175" s="66" t="s">
        <v>2658</v>
      </c>
      <c r="B1175" s="95" t="s">
        <v>2659</v>
      </c>
      <c r="C1175" s="96" t="s">
        <v>425</v>
      </c>
      <c r="D1175" s="96" t="s">
        <v>426</v>
      </c>
      <c r="E1175" s="95" t="s">
        <v>582</v>
      </c>
      <c r="F1175" s="97" t="s">
        <v>583</v>
      </c>
      <c r="G1175" s="98" t="s">
        <v>2650</v>
      </c>
      <c r="H1175" s="98" t="s">
        <v>2650</v>
      </c>
      <c r="I1175" s="99"/>
      <c r="J1175" s="99" t="s">
        <v>2486</v>
      </c>
      <c r="K1175" s="100" t="str">
        <f t="shared" si="46"/>
        <v>А</v>
      </c>
      <c r="L1175" s="100" t="str">
        <f t="shared" si="47"/>
        <v>Д</v>
      </c>
    </row>
    <row r="1176" spans="1:12" ht="30" customHeight="1">
      <c r="A1176" s="66" t="s">
        <v>2660</v>
      </c>
      <c r="B1176" s="95" t="s">
        <v>696</v>
      </c>
      <c r="C1176" s="96" t="s">
        <v>425</v>
      </c>
      <c r="D1176" s="96" t="s">
        <v>426</v>
      </c>
      <c r="E1176" s="95" t="s">
        <v>582</v>
      </c>
      <c r="F1176" s="97" t="s">
        <v>583</v>
      </c>
      <c r="G1176" s="98" t="s">
        <v>697</v>
      </c>
      <c r="H1176" s="98" t="s">
        <v>697</v>
      </c>
      <c r="I1176" s="99"/>
      <c r="J1176" s="99" t="s">
        <v>2486</v>
      </c>
      <c r="K1176" s="100" t="str">
        <f t="shared" si="46"/>
        <v>А</v>
      </c>
      <c r="L1176" s="100" t="str">
        <f t="shared" si="47"/>
        <v>Д</v>
      </c>
    </row>
    <row r="1177" spans="1:12" ht="30" customHeight="1">
      <c r="A1177" s="66" t="s">
        <v>2661</v>
      </c>
      <c r="B1177" s="95" t="s">
        <v>696</v>
      </c>
      <c r="C1177" s="96" t="s">
        <v>425</v>
      </c>
      <c r="D1177" s="96" t="s">
        <v>437</v>
      </c>
      <c r="E1177" s="95" t="s">
        <v>582</v>
      </c>
      <c r="F1177" s="97" t="s">
        <v>583</v>
      </c>
      <c r="G1177" s="98" t="s">
        <v>697</v>
      </c>
      <c r="H1177" s="98" t="s">
        <v>697</v>
      </c>
      <c r="I1177" s="99"/>
      <c r="J1177" s="99" t="s">
        <v>2486</v>
      </c>
      <c r="K1177" s="100" t="str">
        <f t="shared" si="46"/>
        <v>А</v>
      </c>
      <c r="L1177" s="100" t="str">
        <f t="shared" si="47"/>
        <v>Д</v>
      </c>
    </row>
    <row r="1178" spans="1:12" ht="30" customHeight="1">
      <c r="A1178" s="66" t="s">
        <v>2662</v>
      </c>
      <c r="B1178" s="95" t="s">
        <v>2663</v>
      </c>
      <c r="C1178" s="96" t="s">
        <v>425</v>
      </c>
      <c r="D1178" s="96" t="s">
        <v>426</v>
      </c>
      <c r="E1178" s="95" t="s">
        <v>582</v>
      </c>
      <c r="F1178" s="97" t="s">
        <v>583</v>
      </c>
      <c r="G1178" s="98" t="s">
        <v>2664</v>
      </c>
      <c r="H1178" s="98" t="s">
        <v>2642</v>
      </c>
      <c r="I1178" s="99"/>
      <c r="J1178" s="99" t="s">
        <v>2486</v>
      </c>
      <c r="K1178" s="100" t="str">
        <f t="shared" si="46"/>
        <v>А</v>
      </c>
      <c r="L1178" s="100" t="str">
        <f t="shared" si="47"/>
        <v>Д</v>
      </c>
    </row>
    <row r="1179" spans="1:12" ht="30" customHeight="1">
      <c r="A1179" s="66" t="s">
        <v>2665</v>
      </c>
      <c r="B1179" s="95" t="s">
        <v>2663</v>
      </c>
      <c r="C1179" s="96" t="s">
        <v>425</v>
      </c>
      <c r="D1179" s="96" t="s">
        <v>437</v>
      </c>
      <c r="E1179" s="95" t="s">
        <v>582</v>
      </c>
      <c r="F1179" s="97" t="s">
        <v>583</v>
      </c>
      <c r="G1179" s="98" t="s">
        <v>2664</v>
      </c>
      <c r="H1179" s="98" t="s">
        <v>2642</v>
      </c>
      <c r="I1179" s="99"/>
      <c r="J1179" s="99" t="s">
        <v>2486</v>
      </c>
      <c r="K1179" s="100" t="str">
        <f t="shared" si="46"/>
        <v>А</v>
      </c>
      <c r="L1179" s="100" t="str">
        <f t="shared" si="47"/>
        <v>Д</v>
      </c>
    </row>
    <row r="1180" spans="1:12" ht="30" customHeight="1">
      <c r="A1180" s="66" t="s">
        <v>2666</v>
      </c>
      <c r="B1180" s="95" t="s">
        <v>2667</v>
      </c>
      <c r="C1180" s="96" t="s">
        <v>425</v>
      </c>
      <c r="D1180" s="96" t="s">
        <v>426</v>
      </c>
      <c r="E1180" s="95" t="s">
        <v>582</v>
      </c>
      <c r="F1180" s="97" t="s">
        <v>583</v>
      </c>
      <c r="G1180" s="98" t="s">
        <v>1309</v>
      </c>
      <c r="H1180" s="98" t="s">
        <v>1309</v>
      </c>
      <c r="I1180" s="99"/>
      <c r="J1180" s="99" t="s">
        <v>2486</v>
      </c>
      <c r="K1180" s="100" t="str">
        <f t="shared" si="46"/>
        <v>А</v>
      </c>
      <c r="L1180" s="100" t="str">
        <f t="shared" si="47"/>
        <v>Д</v>
      </c>
    </row>
    <row r="1181" spans="1:12" ht="30" customHeight="1">
      <c r="A1181" s="66" t="s">
        <v>2668</v>
      </c>
      <c r="B1181" s="95" t="s">
        <v>2667</v>
      </c>
      <c r="C1181" s="96" t="s">
        <v>425</v>
      </c>
      <c r="D1181" s="96" t="s">
        <v>437</v>
      </c>
      <c r="E1181" s="95" t="s">
        <v>582</v>
      </c>
      <c r="F1181" s="97" t="s">
        <v>583</v>
      </c>
      <c r="G1181" s="98" t="s">
        <v>1309</v>
      </c>
      <c r="H1181" s="98" t="s">
        <v>1309</v>
      </c>
      <c r="I1181" s="99"/>
      <c r="J1181" s="99" t="s">
        <v>2486</v>
      </c>
      <c r="K1181" s="100" t="str">
        <f t="shared" ref="K1181:K1212" si="48">LEFT(F1181, 1)</f>
        <v>А</v>
      </c>
      <c r="L1181" s="100" t="str">
        <f t="shared" si="47"/>
        <v>Д</v>
      </c>
    </row>
    <row r="1182" spans="1:12" ht="30" customHeight="1">
      <c r="A1182" s="66" t="s">
        <v>2669</v>
      </c>
      <c r="B1182" s="95" t="s">
        <v>701</v>
      </c>
      <c r="C1182" s="96" t="s">
        <v>425</v>
      </c>
      <c r="D1182" s="96" t="s">
        <v>426</v>
      </c>
      <c r="E1182" s="95" t="s">
        <v>582</v>
      </c>
      <c r="F1182" s="97" t="s">
        <v>583</v>
      </c>
      <c r="G1182" s="98" t="s">
        <v>577</v>
      </c>
      <c r="H1182" s="98" t="s">
        <v>577</v>
      </c>
      <c r="I1182" s="99"/>
      <c r="J1182" s="99" t="s">
        <v>2486</v>
      </c>
      <c r="K1182" s="100" t="str">
        <f t="shared" si="48"/>
        <v>А</v>
      </c>
      <c r="L1182" s="100" t="str">
        <f t="shared" si="47"/>
        <v>Д</v>
      </c>
    </row>
    <row r="1183" spans="1:12" ht="30" customHeight="1">
      <c r="A1183" s="66" t="s">
        <v>2670</v>
      </c>
      <c r="B1183" s="95" t="s">
        <v>1142</v>
      </c>
      <c r="C1183" s="96" t="s">
        <v>425</v>
      </c>
      <c r="D1183" s="96" t="s">
        <v>426</v>
      </c>
      <c r="E1183" s="95" t="s">
        <v>433</v>
      </c>
      <c r="F1183" s="97" t="s">
        <v>434</v>
      </c>
      <c r="G1183" s="98" t="s">
        <v>1143</v>
      </c>
      <c r="H1183" s="98" t="s">
        <v>1144</v>
      </c>
      <c r="I1183" s="99"/>
      <c r="J1183" s="99" t="s">
        <v>2671</v>
      </c>
      <c r="K1183" s="100" t="str">
        <f t="shared" si="48"/>
        <v>С</v>
      </c>
      <c r="L1183" s="100" t="str">
        <f t="shared" si="47"/>
        <v>Д</v>
      </c>
    </row>
    <row r="1184" spans="1:12" ht="30" customHeight="1">
      <c r="A1184" s="66" t="s">
        <v>2672</v>
      </c>
      <c r="B1184" s="95" t="s">
        <v>1142</v>
      </c>
      <c r="C1184" s="96" t="s">
        <v>425</v>
      </c>
      <c r="D1184" s="96" t="s">
        <v>426</v>
      </c>
      <c r="E1184" s="95" t="s">
        <v>433</v>
      </c>
      <c r="F1184" s="97" t="s">
        <v>434</v>
      </c>
      <c r="G1184" s="98" t="s">
        <v>1143</v>
      </c>
      <c r="H1184" s="98" t="s">
        <v>2673</v>
      </c>
      <c r="I1184" s="99"/>
      <c r="J1184" s="99" t="s">
        <v>2671</v>
      </c>
      <c r="K1184" s="100" t="str">
        <f t="shared" si="48"/>
        <v>С</v>
      </c>
      <c r="L1184" s="100" t="str">
        <f t="shared" si="47"/>
        <v>Д</v>
      </c>
    </row>
    <row r="1185" spans="1:12" ht="30" customHeight="1">
      <c r="A1185" s="66" t="s">
        <v>2674</v>
      </c>
      <c r="B1185" s="95" t="s">
        <v>1142</v>
      </c>
      <c r="C1185" s="96" t="s">
        <v>425</v>
      </c>
      <c r="D1185" s="96" t="s">
        <v>426</v>
      </c>
      <c r="E1185" s="95" t="s">
        <v>433</v>
      </c>
      <c r="F1185" s="97" t="s">
        <v>434</v>
      </c>
      <c r="G1185" s="98" t="s">
        <v>1143</v>
      </c>
      <c r="H1185" s="98" t="s">
        <v>1149</v>
      </c>
      <c r="I1185" s="99"/>
      <c r="J1185" s="99" t="s">
        <v>2671</v>
      </c>
      <c r="K1185" s="100" t="str">
        <f t="shared" si="48"/>
        <v>С</v>
      </c>
      <c r="L1185" s="100" t="str">
        <f t="shared" si="47"/>
        <v>Д</v>
      </c>
    </row>
    <row r="1186" spans="1:12" ht="30" customHeight="1">
      <c r="A1186" s="66" t="s">
        <v>2675</v>
      </c>
      <c r="B1186" s="95" t="s">
        <v>1142</v>
      </c>
      <c r="C1186" s="96" t="s">
        <v>425</v>
      </c>
      <c r="D1186" s="96" t="s">
        <v>426</v>
      </c>
      <c r="E1186" s="95" t="s">
        <v>433</v>
      </c>
      <c r="F1186" s="97" t="s">
        <v>434</v>
      </c>
      <c r="G1186" s="98" t="s">
        <v>1143</v>
      </c>
      <c r="H1186" s="98" t="s">
        <v>1147</v>
      </c>
      <c r="I1186" s="99"/>
      <c r="J1186" s="99" t="s">
        <v>2671</v>
      </c>
      <c r="K1186" s="100" t="str">
        <f t="shared" si="48"/>
        <v>С</v>
      </c>
      <c r="L1186" s="100" t="str">
        <f t="shared" si="47"/>
        <v>Д</v>
      </c>
    </row>
    <row r="1187" spans="1:12" ht="30" customHeight="1">
      <c r="A1187" s="66" t="s">
        <v>2676</v>
      </c>
      <c r="B1187" s="95" t="s">
        <v>1142</v>
      </c>
      <c r="C1187" s="96" t="s">
        <v>445</v>
      </c>
      <c r="D1187" s="96" t="s">
        <v>426</v>
      </c>
      <c r="E1187" s="95" t="s">
        <v>1498</v>
      </c>
      <c r="F1187" s="97" t="s">
        <v>434</v>
      </c>
      <c r="G1187" s="98" t="s">
        <v>1143</v>
      </c>
      <c r="H1187" s="98" t="s">
        <v>1144</v>
      </c>
      <c r="I1187" s="99"/>
      <c r="J1187" s="99" t="s">
        <v>2671</v>
      </c>
      <c r="K1187" s="100" t="str">
        <f t="shared" si="48"/>
        <v>С</v>
      </c>
      <c r="L1187" s="100" t="str">
        <f t="shared" si="47"/>
        <v>В</v>
      </c>
    </row>
    <row r="1188" spans="1:12" ht="30" customHeight="1">
      <c r="A1188" s="66" t="s">
        <v>2677</v>
      </c>
      <c r="B1188" s="95" t="s">
        <v>1142</v>
      </c>
      <c r="C1188" s="96" t="s">
        <v>445</v>
      </c>
      <c r="D1188" s="96" t="s">
        <v>426</v>
      </c>
      <c r="E1188" s="95" t="s">
        <v>1498</v>
      </c>
      <c r="F1188" s="97" t="s">
        <v>434</v>
      </c>
      <c r="G1188" s="98" t="s">
        <v>1143</v>
      </c>
      <c r="H1188" s="98" t="s">
        <v>2673</v>
      </c>
      <c r="I1188" s="99"/>
      <c r="J1188" s="99" t="s">
        <v>2671</v>
      </c>
      <c r="K1188" s="100" t="str">
        <f t="shared" si="48"/>
        <v>С</v>
      </c>
      <c r="L1188" s="100" t="str">
        <f t="shared" si="47"/>
        <v>В</v>
      </c>
    </row>
    <row r="1189" spans="1:12" ht="30" customHeight="1">
      <c r="A1189" s="66" t="s">
        <v>2678</v>
      </c>
      <c r="B1189" s="95" t="s">
        <v>1142</v>
      </c>
      <c r="C1189" s="96" t="s">
        <v>445</v>
      </c>
      <c r="D1189" s="96" t="s">
        <v>426</v>
      </c>
      <c r="E1189" s="95" t="s">
        <v>446</v>
      </c>
      <c r="F1189" s="97" t="s">
        <v>434</v>
      </c>
      <c r="G1189" s="98" t="s">
        <v>1143</v>
      </c>
      <c r="H1189" s="98" t="s">
        <v>1149</v>
      </c>
      <c r="I1189" s="99"/>
      <c r="J1189" s="99" t="s">
        <v>2671</v>
      </c>
      <c r="K1189" s="100" t="str">
        <f t="shared" si="48"/>
        <v>С</v>
      </c>
      <c r="L1189" s="100" t="str">
        <f t="shared" si="47"/>
        <v>В</v>
      </c>
    </row>
    <row r="1190" spans="1:12" ht="30" customHeight="1">
      <c r="A1190" s="66" t="s">
        <v>2679</v>
      </c>
      <c r="B1190" s="95" t="s">
        <v>1142</v>
      </c>
      <c r="C1190" s="96" t="s">
        <v>445</v>
      </c>
      <c r="D1190" s="96" t="s">
        <v>426</v>
      </c>
      <c r="E1190" s="95" t="s">
        <v>446</v>
      </c>
      <c r="F1190" s="97" t="s">
        <v>434</v>
      </c>
      <c r="G1190" s="98" t="s">
        <v>1143</v>
      </c>
      <c r="H1190" s="98" t="s">
        <v>1147</v>
      </c>
      <c r="I1190" s="99"/>
      <c r="J1190" s="99" t="s">
        <v>2671</v>
      </c>
      <c r="K1190" s="100" t="str">
        <f t="shared" si="48"/>
        <v>С</v>
      </c>
      <c r="L1190" s="100" t="str">
        <f t="shared" si="47"/>
        <v>В</v>
      </c>
    </row>
    <row r="1191" spans="1:12" ht="30" customHeight="1">
      <c r="A1191" s="66" t="s">
        <v>2680</v>
      </c>
      <c r="B1191" s="95" t="s">
        <v>1142</v>
      </c>
      <c r="C1191" s="96" t="s">
        <v>448</v>
      </c>
      <c r="D1191" s="96" t="s">
        <v>426</v>
      </c>
      <c r="E1191" s="95" t="s">
        <v>1498</v>
      </c>
      <c r="F1191" s="97" t="s">
        <v>434</v>
      </c>
      <c r="G1191" s="98" t="s">
        <v>1143</v>
      </c>
      <c r="H1191" s="98" t="s">
        <v>1144</v>
      </c>
      <c r="I1191" s="99"/>
      <c r="J1191" s="99" t="s">
        <v>2671</v>
      </c>
      <c r="K1191" s="100" t="str">
        <f t="shared" si="48"/>
        <v>С</v>
      </c>
      <c r="L1191" s="100" t="str">
        <f t="shared" si="47"/>
        <v>З</v>
      </c>
    </row>
    <row r="1192" spans="1:12" ht="30" customHeight="1">
      <c r="A1192" s="66" t="s">
        <v>2681</v>
      </c>
      <c r="B1192" s="95" t="s">
        <v>1142</v>
      </c>
      <c r="C1192" s="96" t="s">
        <v>448</v>
      </c>
      <c r="D1192" s="96" t="s">
        <v>426</v>
      </c>
      <c r="E1192" s="95" t="s">
        <v>1498</v>
      </c>
      <c r="F1192" s="97" t="s">
        <v>434</v>
      </c>
      <c r="G1192" s="98" t="s">
        <v>1143</v>
      </c>
      <c r="H1192" s="98" t="s">
        <v>2673</v>
      </c>
      <c r="I1192" s="99"/>
      <c r="J1192" s="99" t="s">
        <v>2671</v>
      </c>
      <c r="K1192" s="100" t="str">
        <f t="shared" si="48"/>
        <v>С</v>
      </c>
      <c r="L1192" s="100" t="str">
        <f t="shared" si="47"/>
        <v>З</v>
      </c>
    </row>
    <row r="1193" spans="1:12" ht="30" customHeight="1">
      <c r="A1193" s="66" t="s">
        <v>2682</v>
      </c>
      <c r="B1193" s="95" t="s">
        <v>1142</v>
      </c>
      <c r="C1193" s="96" t="s">
        <v>448</v>
      </c>
      <c r="D1193" s="96" t="s">
        <v>426</v>
      </c>
      <c r="E1193" s="95" t="s">
        <v>446</v>
      </c>
      <c r="F1193" s="97" t="s">
        <v>434</v>
      </c>
      <c r="G1193" s="98" t="s">
        <v>1143</v>
      </c>
      <c r="H1193" s="98" t="s">
        <v>1149</v>
      </c>
      <c r="I1193" s="99"/>
      <c r="J1193" s="99" t="s">
        <v>2671</v>
      </c>
      <c r="K1193" s="100" t="str">
        <f t="shared" si="48"/>
        <v>С</v>
      </c>
      <c r="L1193" s="100" t="str">
        <f t="shared" si="47"/>
        <v>З</v>
      </c>
    </row>
    <row r="1194" spans="1:12" ht="30" customHeight="1">
      <c r="A1194" s="66" t="s">
        <v>2683</v>
      </c>
      <c r="B1194" s="95" t="s">
        <v>1142</v>
      </c>
      <c r="C1194" s="96" t="s">
        <v>448</v>
      </c>
      <c r="D1194" s="96" t="s">
        <v>426</v>
      </c>
      <c r="E1194" s="95" t="s">
        <v>446</v>
      </c>
      <c r="F1194" s="97" t="s">
        <v>434</v>
      </c>
      <c r="G1194" s="98" t="s">
        <v>1143</v>
      </c>
      <c r="H1194" s="98" t="s">
        <v>1147</v>
      </c>
      <c r="I1194" s="99"/>
      <c r="J1194" s="99" t="s">
        <v>2671</v>
      </c>
      <c r="K1194" s="100" t="str">
        <f t="shared" si="48"/>
        <v>С</v>
      </c>
      <c r="L1194" s="100" t="str">
        <f t="shared" si="47"/>
        <v>З</v>
      </c>
    </row>
    <row r="1195" spans="1:12" ht="30" customHeight="1">
      <c r="A1195" s="66" t="s">
        <v>2684</v>
      </c>
      <c r="B1195" s="95" t="s">
        <v>2685</v>
      </c>
      <c r="C1195" s="96" t="s">
        <v>425</v>
      </c>
      <c r="D1195" s="96" t="s">
        <v>426</v>
      </c>
      <c r="E1195" s="95" t="s">
        <v>427</v>
      </c>
      <c r="F1195" s="97" t="s">
        <v>428</v>
      </c>
      <c r="G1195" s="98" t="s">
        <v>2686</v>
      </c>
      <c r="H1195" s="98" t="s">
        <v>2686</v>
      </c>
      <c r="I1195" s="99"/>
      <c r="J1195" s="99" t="s">
        <v>2671</v>
      </c>
      <c r="K1195" s="100" t="str">
        <f t="shared" si="48"/>
        <v>Б</v>
      </c>
      <c r="L1195" s="100" t="str">
        <f t="shared" si="47"/>
        <v>Д</v>
      </c>
    </row>
    <row r="1196" spans="1:12" ht="30" customHeight="1">
      <c r="A1196" s="66" t="s">
        <v>2687</v>
      </c>
      <c r="B1196" s="95" t="s">
        <v>2685</v>
      </c>
      <c r="C1196" s="96" t="s">
        <v>425</v>
      </c>
      <c r="D1196" s="96" t="s">
        <v>426</v>
      </c>
      <c r="E1196" s="95" t="s">
        <v>427</v>
      </c>
      <c r="F1196" s="97" t="s">
        <v>428</v>
      </c>
      <c r="G1196" s="98" t="s">
        <v>2686</v>
      </c>
      <c r="H1196" s="98" t="s">
        <v>2688</v>
      </c>
      <c r="I1196" s="99"/>
      <c r="J1196" s="99" t="s">
        <v>2671</v>
      </c>
      <c r="K1196" s="100" t="str">
        <f t="shared" si="48"/>
        <v>Б</v>
      </c>
      <c r="L1196" s="100" t="str">
        <f t="shared" si="47"/>
        <v>Д</v>
      </c>
    </row>
    <row r="1197" spans="1:12" ht="30" customHeight="1">
      <c r="A1197" s="66" t="s">
        <v>2689</v>
      </c>
      <c r="B1197" s="95" t="s">
        <v>2685</v>
      </c>
      <c r="C1197" s="96" t="s">
        <v>425</v>
      </c>
      <c r="D1197" s="96" t="s">
        <v>437</v>
      </c>
      <c r="E1197" s="95" t="s">
        <v>427</v>
      </c>
      <c r="F1197" s="97" t="s">
        <v>428</v>
      </c>
      <c r="G1197" s="98" t="s">
        <v>2686</v>
      </c>
      <c r="H1197" s="98" t="s">
        <v>2690</v>
      </c>
      <c r="I1197" s="99"/>
      <c r="J1197" s="99" t="s">
        <v>2671</v>
      </c>
      <c r="K1197" s="100" t="str">
        <f t="shared" si="48"/>
        <v>Б</v>
      </c>
      <c r="L1197" s="100" t="str">
        <f t="shared" si="47"/>
        <v>Д</v>
      </c>
    </row>
    <row r="1198" spans="1:12" ht="30" customHeight="1">
      <c r="A1198" s="66" t="s">
        <v>2691</v>
      </c>
      <c r="B1198" s="95" t="s">
        <v>2685</v>
      </c>
      <c r="C1198" s="96" t="s">
        <v>445</v>
      </c>
      <c r="D1198" s="96" t="s">
        <v>426</v>
      </c>
      <c r="E1198" s="95" t="s">
        <v>450</v>
      </c>
      <c r="F1198" s="97" t="s">
        <v>428</v>
      </c>
      <c r="G1198" s="98" t="s">
        <v>2686</v>
      </c>
      <c r="H1198" s="98" t="s">
        <v>2686</v>
      </c>
      <c r="I1198" s="99"/>
      <c r="J1198" s="99" t="s">
        <v>2671</v>
      </c>
      <c r="K1198" s="100" t="str">
        <f t="shared" si="48"/>
        <v>Б</v>
      </c>
      <c r="L1198" s="100" t="str">
        <f t="shared" si="47"/>
        <v>В</v>
      </c>
    </row>
    <row r="1199" spans="1:12" ht="30" customHeight="1">
      <c r="A1199" s="66" t="s">
        <v>2692</v>
      </c>
      <c r="B1199" s="95" t="s">
        <v>2685</v>
      </c>
      <c r="C1199" s="96" t="s">
        <v>445</v>
      </c>
      <c r="D1199" s="96" t="s">
        <v>426</v>
      </c>
      <c r="E1199" s="95" t="s">
        <v>450</v>
      </c>
      <c r="F1199" s="97" t="s">
        <v>428</v>
      </c>
      <c r="G1199" s="98" t="s">
        <v>2686</v>
      </c>
      <c r="H1199" s="98" t="s">
        <v>2693</v>
      </c>
      <c r="I1199" s="99"/>
      <c r="J1199" s="99" t="s">
        <v>2671</v>
      </c>
      <c r="K1199" s="100" t="str">
        <f t="shared" si="48"/>
        <v>Б</v>
      </c>
      <c r="L1199" s="100" t="str">
        <f t="shared" si="47"/>
        <v>В</v>
      </c>
    </row>
    <row r="1200" spans="1:12" ht="30" customHeight="1">
      <c r="A1200" s="66" t="s">
        <v>2694</v>
      </c>
      <c r="B1200" s="95" t="s">
        <v>2685</v>
      </c>
      <c r="C1200" s="96" t="s">
        <v>448</v>
      </c>
      <c r="D1200" s="96" t="s">
        <v>426</v>
      </c>
      <c r="E1200" s="95" t="s">
        <v>427</v>
      </c>
      <c r="F1200" s="97" t="s">
        <v>428</v>
      </c>
      <c r="G1200" s="98" t="s">
        <v>2686</v>
      </c>
      <c r="H1200" s="98" t="s">
        <v>2686</v>
      </c>
      <c r="I1200" s="99" t="s">
        <v>2064</v>
      </c>
      <c r="J1200" s="99" t="s">
        <v>2671</v>
      </c>
      <c r="K1200" s="100" t="str">
        <f t="shared" si="48"/>
        <v>Б</v>
      </c>
      <c r="L1200" s="100" t="str">
        <f t="shared" si="47"/>
        <v>З</v>
      </c>
    </row>
    <row r="1201" spans="1:12" ht="30" customHeight="1">
      <c r="A1201" s="66" t="s">
        <v>2695</v>
      </c>
      <c r="B1201" s="95" t="s">
        <v>2696</v>
      </c>
      <c r="C1201" s="96" t="s">
        <v>425</v>
      </c>
      <c r="D1201" s="96" t="s">
        <v>426</v>
      </c>
      <c r="E1201" s="95" t="s">
        <v>490</v>
      </c>
      <c r="F1201" s="97" t="s">
        <v>491</v>
      </c>
      <c r="G1201" s="98" t="s">
        <v>2686</v>
      </c>
      <c r="H1201" s="98" t="s">
        <v>2688</v>
      </c>
      <c r="I1201" s="99"/>
      <c r="J1201" s="99" t="s">
        <v>2671</v>
      </c>
      <c r="K1201" s="100" t="str">
        <f t="shared" si="48"/>
        <v>М</v>
      </c>
      <c r="L1201" s="100" t="str">
        <f t="shared" si="47"/>
        <v>Д</v>
      </c>
    </row>
    <row r="1202" spans="1:12" ht="30" customHeight="1">
      <c r="A1202" s="66" t="s">
        <v>2697</v>
      </c>
      <c r="B1202" s="95" t="s">
        <v>2696</v>
      </c>
      <c r="C1202" s="96" t="s">
        <v>425</v>
      </c>
      <c r="D1202" s="96" t="s">
        <v>426</v>
      </c>
      <c r="E1202" s="95" t="s">
        <v>490</v>
      </c>
      <c r="F1202" s="97" t="s">
        <v>491</v>
      </c>
      <c r="G1202" s="98" t="s">
        <v>2686</v>
      </c>
      <c r="H1202" s="98" t="s">
        <v>2698</v>
      </c>
      <c r="I1202" s="99"/>
      <c r="J1202" s="99" t="s">
        <v>2671</v>
      </c>
      <c r="K1202" s="100" t="str">
        <f t="shared" si="48"/>
        <v>М</v>
      </c>
      <c r="L1202" s="100" t="str">
        <f t="shared" si="47"/>
        <v>Д</v>
      </c>
    </row>
    <row r="1203" spans="1:12" ht="30" customHeight="1">
      <c r="A1203" s="66" t="s">
        <v>2699</v>
      </c>
      <c r="B1203" s="95" t="s">
        <v>2696</v>
      </c>
      <c r="C1203" s="96" t="s">
        <v>425</v>
      </c>
      <c r="D1203" s="96" t="s">
        <v>437</v>
      </c>
      <c r="E1203" s="95" t="s">
        <v>490</v>
      </c>
      <c r="F1203" s="97" t="s">
        <v>491</v>
      </c>
      <c r="G1203" s="98" t="s">
        <v>2686</v>
      </c>
      <c r="H1203" s="98" t="s">
        <v>2698</v>
      </c>
      <c r="I1203" s="99"/>
      <c r="J1203" s="99" t="s">
        <v>2671</v>
      </c>
      <c r="K1203" s="100" t="str">
        <f t="shared" si="48"/>
        <v>М</v>
      </c>
      <c r="L1203" s="100" t="str">
        <f t="shared" si="47"/>
        <v>Д</v>
      </c>
    </row>
    <row r="1204" spans="1:12" ht="30" customHeight="1">
      <c r="A1204" s="66" t="s">
        <v>2700</v>
      </c>
      <c r="B1204" s="95" t="s">
        <v>2696</v>
      </c>
      <c r="C1204" s="96" t="s">
        <v>425</v>
      </c>
      <c r="D1204" s="96" t="s">
        <v>426</v>
      </c>
      <c r="E1204" s="95" t="s">
        <v>490</v>
      </c>
      <c r="F1204" s="97" t="s">
        <v>491</v>
      </c>
      <c r="G1204" s="98" t="s">
        <v>2686</v>
      </c>
      <c r="H1204" s="98" t="s">
        <v>2701</v>
      </c>
      <c r="I1204" s="99"/>
      <c r="J1204" s="99" t="s">
        <v>2671</v>
      </c>
      <c r="K1204" s="100" t="str">
        <f t="shared" si="48"/>
        <v>М</v>
      </c>
      <c r="L1204" s="100" t="str">
        <f t="shared" si="47"/>
        <v>Д</v>
      </c>
    </row>
    <row r="1205" spans="1:12" ht="30" customHeight="1">
      <c r="A1205" s="66" t="s">
        <v>2702</v>
      </c>
      <c r="B1205" s="95" t="s">
        <v>2696</v>
      </c>
      <c r="C1205" s="96" t="s">
        <v>425</v>
      </c>
      <c r="D1205" s="96" t="s">
        <v>426</v>
      </c>
      <c r="E1205" s="95" t="s">
        <v>490</v>
      </c>
      <c r="F1205" s="97" t="s">
        <v>491</v>
      </c>
      <c r="G1205" s="98" t="s">
        <v>2686</v>
      </c>
      <c r="H1205" s="98" t="s">
        <v>2703</v>
      </c>
      <c r="I1205" s="99"/>
      <c r="J1205" s="99" t="s">
        <v>2671</v>
      </c>
      <c r="K1205" s="100" t="str">
        <f t="shared" si="48"/>
        <v>М</v>
      </c>
      <c r="L1205" s="100" t="str">
        <f t="shared" si="47"/>
        <v>Д</v>
      </c>
    </row>
    <row r="1206" spans="1:12" ht="30" customHeight="1">
      <c r="A1206" s="66" t="s">
        <v>2704</v>
      </c>
      <c r="B1206" s="95" t="s">
        <v>2696</v>
      </c>
      <c r="C1206" s="96" t="s">
        <v>425</v>
      </c>
      <c r="D1206" s="96" t="s">
        <v>437</v>
      </c>
      <c r="E1206" s="95" t="s">
        <v>490</v>
      </c>
      <c r="F1206" s="97" t="s">
        <v>491</v>
      </c>
      <c r="G1206" s="98" t="s">
        <v>2686</v>
      </c>
      <c r="H1206" s="98" t="s">
        <v>2705</v>
      </c>
      <c r="I1206" s="99"/>
      <c r="J1206" s="99" t="s">
        <v>2671</v>
      </c>
      <c r="K1206" s="100" t="str">
        <f t="shared" si="48"/>
        <v>М</v>
      </c>
      <c r="L1206" s="100" t="str">
        <f t="shared" si="47"/>
        <v>Д</v>
      </c>
    </row>
    <row r="1207" spans="1:12" ht="30" customHeight="1">
      <c r="A1207" s="66" t="s">
        <v>2706</v>
      </c>
      <c r="B1207" s="95" t="s">
        <v>2696</v>
      </c>
      <c r="C1207" s="96" t="s">
        <v>425</v>
      </c>
      <c r="D1207" s="96" t="s">
        <v>426</v>
      </c>
      <c r="E1207" s="95" t="s">
        <v>490</v>
      </c>
      <c r="F1207" s="97" t="s">
        <v>491</v>
      </c>
      <c r="G1207" s="98" t="s">
        <v>2686</v>
      </c>
      <c r="H1207" s="98" t="s">
        <v>2707</v>
      </c>
      <c r="I1207" s="99"/>
      <c r="J1207" s="99" t="s">
        <v>2671</v>
      </c>
      <c r="K1207" s="100" t="str">
        <f t="shared" si="48"/>
        <v>М</v>
      </c>
      <c r="L1207" s="100" t="str">
        <f t="shared" si="47"/>
        <v>Д</v>
      </c>
    </row>
    <row r="1208" spans="1:12" ht="30" customHeight="1">
      <c r="A1208" s="66" t="s">
        <v>2708</v>
      </c>
      <c r="B1208" s="95" t="s">
        <v>2696</v>
      </c>
      <c r="C1208" s="96" t="s">
        <v>425</v>
      </c>
      <c r="D1208" s="96" t="s">
        <v>426</v>
      </c>
      <c r="E1208" s="95" t="s">
        <v>490</v>
      </c>
      <c r="F1208" s="97" t="s">
        <v>491</v>
      </c>
      <c r="G1208" s="98" t="s">
        <v>2686</v>
      </c>
      <c r="H1208" s="98" t="s">
        <v>2709</v>
      </c>
      <c r="I1208" s="99"/>
      <c r="J1208" s="99" t="s">
        <v>2671</v>
      </c>
      <c r="K1208" s="100" t="str">
        <f t="shared" si="48"/>
        <v>М</v>
      </c>
      <c r="L1208" s="100" t="str">
        <f t="shared" si="47"/>
        <v>Д</v>
      </c>
    </row>
    <row r="1209" spans="1:12" ht="30" customHeight="1">
      <c r="A1209" s="66" t="s">
        <v>2710</v>
      </c>
      <c r="B1209" s="95" t="s">
        <v>2696</v>
      </c>
      <c r="C1209" s="96" t="s">
        <v>425</v>
      </c>
      <c r="D1209" s="96" t="s">
        <v>426</v>
      </c>
      <c r="E1209" s="95" t="s">
        <v>490</v>
      </c>
      <c r="F1209" s="97" t="s">
        <v>491</v>
      </c>
      <c r="G1209" s="98" t="s">
        <v>2686</v>
      </c>
      <c r="H1209" s="98" t="s">
        <v>2711</v>
      </c>
      <c r="I1209" s="99"/>
      <c r="J1209" s="99" t="s">
        <v>2671</v>
      </c>
      <c r="K1209" s="100" t="str">
        <f t="shared" si="48"/>
        <v>М</v>
      </c>
      <c r="L1209" s="100" t="str">
        <f t="shared" si="47"/>
        <v>Д</v>
      </c>
    </row>
    <row r="1210" spans="1:12" ht="30" customHeight="1">
      <c r="A1210" s="66" t="s">
        <v>2712</v>
      </c>
      <c r="B1210" s="95" t="s">
        <v>2696</v>
      </c>
      <c r="C1210" s="96" t="s">
        <v>425</v>
      </c>
      <c r="D1210" s="96" t="s">
        <v>426</v>
      </c>
      <c r="E1210" s="95" t="s">
        <v>490</v>
      </c>
      <c r="F1210" s="97" t="s">
        <v>491</v>
      </c>
      <c r="G1210" s="98" t="s">
        <v>2686</v>
      </c>
      <c r="H1210" s="98" t="s">
        <v>2713</v>
      </c>
      <c r="I1210" s="99"/>
      <c r="J1210" s="99" t="s">
        <v>2671</v>
      </c>
      <c r="K1210" s="100" t="str">
        <f t="shared" si="48"/>
        <v>М</v>
      </c>
      <c r="L1210" s="100" t="str">
        <f t="shared" si="47"/>
        <v>Д</v>
      </c>
    </row>
    <row r="1211" spans="1:12" ht="30" customHeight="1">
      <c r="A1211" s="66" t="s">
        <v>2714</v>
      </c>
      <c r="B1211" s="95" t="s">
        <v>2696</v>
      </c>
      <c r="C1211" s="96" t="s">
        <v>425</v>
      </c>
      <c r="D1211" s="96" t="s">
        <v>426</v>
      </c>
      <c r="E1211" s="95" t="s">
        <v>490</v>
      </c>
      <c r="F1211" s="97" t="s">
        <v>491</v>
      </c>
      <c r="G1211" s="98" t="s">
        <v>2686</v>
      </c>
      <c r="H1211" s="98" t="s">
        <v>2715</v>
      </c>
      <c r="I1211" s="99"/>
      <c r="J1211" s="99" t="s">
        <v>2671</v>
      </c>
      <c r="K1211" s="100" t="str">
        <f t="shared" si="48"/>
        <v>М</v>
      </c>
      <c r="L1211" s="100" t="str">
        <f t="shared" si="47"/>
        <v>Д</v>
      </c>
    </row>
    <row r="1212" spans="1:12" ht="30" customHeight="1">
      <c r="A1212" s="66" t="s">
        <v>2716</v>
      </c>
      <c r="B1212" s="95" t="s">
        <v>2696</v>
      </c>
      <c r="C1212" s="96" t="s">
        <v>425</v>
      </c>
      <c r="D1212" s="96" t="s">
        <v>426</v>
      </c>
      <c r="E1212" s="95" t="s">
        <v>490</v>
      </c>
      <c r="F1212" s="97" t="s">
        <v>491</v>
      </c>
      <c r="G1212" s="98" t="s">
        <v>2686</v>
      </c>
      <c r="H1212" s="98" t="s">
        <v>2717</v>
      </c>
      <c r="I1212" s="99"/>
      <c r="J1212" s="99" t="s">
        <v>2671</v>
      </c>
      <c r="K1212" s="100" t="str">
        <f t="shared" si="48"/>
        <v>М</v>
      </c>
      <c r="L1212" s="100" t="str">
        <f t="shared" si="47"/>
        <v>Д</v>
      </c>
    </row>
    <row r="1213" spans="1:12" ht="30" customHeight="1">
      <c r="A1213" s="66" t="s">
        <v>2718</v>
      </c>
      <c r="B1213" s="95" t="s">
        <v>2696</v>
      </c>
      <c r="C1213" s="96" t="s">
        <v>425</v>
      </c>
      <c r="D1213" s="96" t="s">
        <v>426</v>
      </c>
      <c r="E1213" s="95" t="s">
        <v>490</v>
      </c>
      <c r="F1213" s="97" t="s">
        <v>491</v>
      </c>
      <c r="G1213" s="98" t="s">
        <v>2686</v>
      </c>
      <c r="H1213" s="98" t="s">
        <v>2719</v>
      </c>
      <c r="I1213" s="99"/>
      <c r="J1213" s="99" t="s">
        <v>2671</v>
      </c>
      <c r="K1213" s="100" t="str">
        <f t="shared" ref="K1213:K1244" si="49">LEFT(F1213, 1)</f>
        <v>М</v>
      </c>
      <c r="L1213" s="100" t="str">
        <f t="shared" si="47"/>
        <v>Д</v>
      </c>
    </row>
    <row r="1214" spans="1:12" ht="30" customHeight="1">
      <c r="A1214" s="66" t="s">
        <v>2720</v>
      </c>
      <c r="B1214" s="95" t="s">
        <v>2696</v>
      </c>
      <c r="C1214" s="96" t="s">
        <v>425</v>
      </c>
      <c r="D1214" s="96" t="s">
        <v>426</v>
      </c>
      <c r="E1214" s="95" t="s">
        <v>490</v>
      </c>
      <c r="F1214" s="97" t="s">
        <v>491</v>
      </c>
      <c r="G1214" s="98" t="s">
        <v>2686</v>
      </c>
      <c r="H1214" s="98" t="s">
        <v>2721</v>
      </c>
      <c r="I1214" s="99"/>
      <c r="J1214" s="99" t="s">
        <v>2671</v>
      </c>
      <c r="K1214" s="100" t="str">
        <f t="shared" si="49"/>
        <v>М</v>
      </c>
      <c r="L1214" s="100" t="str">
        <f t="shared" si="47"/>
        <v>Д</v>
      </c>
    </row>
    <row r="1215" spans="1:12" ht="30" customHeight="1">
      <c r="A1215" s="66" t="s">
        <v>2722</v>
      </c>
      <c r="B1215" s="95" t="s">
        <v>2696</v>
      </c>
      <c r="C1215" s="96" t="s">
        <v>425</v>
      </c>
      <c r="D1215" s="96" t="s">
        <v>426</v>
      </c>
      <c r="E1215" s="95" t="s">
        <v>490</v>
      </c>
      <c r="F1215" s="97" t="s">
        <v>491</v>
      </c>
      <c r="G1215" s="98" t="s">
        <v>2686</v>
      </c>
      <c r="H1215" s="98" t="s">
        <v>2723</v>
      </c>
      <c r="I1215" s="99"/>
      <c r="J1215" s="99" t="s">
        <v>2671</v>
      </c>
      <c r="K1215" s="100" t="str">
        <f t="shared" si="49"/>
        <v>М</v>
      </c>
      <c r="L1215" s="100" t="str">
        <f t="shared" si="47"/>
        <v>Д</v>
      </c>
    </row>
    <row r="1216" spans="1:12" ht="30" customHeight="1">
      <c r="A1216" s="66" t="s">
        <v>2724</v>
      </c>
      <c r="B1216" s="95" t="s">
        <v>2696</v>
      </c>
      <c r="C1216" s="96" t="s">
        <v>425</v>
      </c>
      <c r="D1216" s="96" t="s">
        <v>426</v>
      </c>
      <c r="E1216" s="95" t="s">
        <v>490</v>
      </c>
      <c r="F1216" s="97" t="s">
        <v>491</v>
      </c>
      <c r="G1216" s="98" t="s">
        <v>2686</v>
      </c>
      <c r="H1216" s="98" t="s">
        <v>2725</v>
      </c>
      <c r="I1216" s="99"/>
      <c r="J1216" s="99" t="s">
        <v>2671</v>
      </c>
      <c r="K1216" s="100" t="str">
        <f t="shared" si="49"/>
        <v>М</v>
      </c>
      <c r="L1216" s="100" t="str">
        <f t="shared" si="47"/>
        <v>Д</v>
      </c>
    </row>
    <row r="1217" spans="1:12" ht="30" customHeight="1">
      <c r="A1217" s="66" t="s">
        <v>2726</v>
      </c>
      <c r="B1217" s="95" t="s">
        <v>2696</v>
      </c>
      <c r="C1217" s="96" t="s">
        <v>425</v>
      </c>
      <c r="D1217" s="96" t="s">
        <v>426</v>
      </c>
      <c r="E1217" s="95" t="s">
        <v>490</v>
      </c>
      <c r="F1217" s="97" t="s">
        <v>491</v>
      </c>
      <c r="G1217" s="98" t="s">
        <v>2686</v>
      </c>
      <c r="H1217" s="98" t="s">
        <v>2727</v>
      </c>
      <c r="I1217" s="99"/>
      <c r="J1217" s="99" t="s">
        <v>2671</v>
      </c>
      <c r="K1217" s="100" t="str">
        <f t="shared" si="49"/>
        <v>М</v>
      </c>
      <c r="L1217" s="100" t="str">
        <f t="shared" si="47"/>
        <v>Д</v>
      </c>
    </row>
    <row r="1218" spans="1:12" ht="30" customHeight="1">
      <c r="A1218" s="66" t="s">
        <v>2728</v>
      </c>
      <c r="B1218" s="95" t="s">
        <v>2696</v>
      </c>
      <c r="C1218" s="96" t="s">
        <v>425</v>
      </c>
      <c r="D1218" s="96" t="s">
        <v>426</v>
      </c>
      <c r="E1218" s="95" t="s">
        <v>490</v>
      </c>
      <c r="F1218" s="97" t="s">
        <v>491</v>
      </c>
      <c r="G1218" s="98" t="s">
        <v>2686</v>
      </c>
      <c r="H1218" s="98" t="s">
        <v>2688</v>
      </c>
      <c r="I1218" s="99" t="s">
        <v>2064</v>
      </c>
      <c r="J1218" s="99" t="s">
        <v>2671</v>
      </c>
      <c r="K1218" s="100" t="str">
        <f t="shared" si="49"/>
        <v>М</v>
      </c>
      <c r="L1218" s="100" t="str">
        <f t="shared" si="47"/>
        <v>Д</v>
      </c>
    </row>
    <row r="1219" spans="1:12" ht="30" customHeight="1">
      <c r="A1219" s="66" t="s">
        <v>2729</v>
      </c>
      <c r="B1219" s="95" t="s">
        <v>2696</v>
      </c>
      <c r="C1219" s="96" t="s">
        <v>425</v>
      </c>
      <c r="D1219" s="96" t="s">
        <v>426</v>
      </c>
      <c r="E1219" s="95" t="s">
        <v>490</v>
      </c>
      <c r="F1219" s="97" t="s">
        <v>491</v>
      </c>
      <c r="G1219" s="98" t="s">
        <v>2686</v>
      </c>
      <c r="H1219" s="98" t="s">
        <v>2709</v>
      </c>
      <c r="I1219" s="99" t="s">
        <v>960</v>
      </c>
      <c r="J1219" s="99" t="s">
        <v>2671</v>
      </c>
      <c r="K1219" s="100" t="str">
        <f t="shared" si="49"/>
        <v>М</v>
      </c>
      <c r="L1219" s="100" t="str">
        <f t="shared" ref="L1219:L1282" si="50">IF(C1219="очная","Д",IF(C1219="Очно-заочная","В",IF(C1219="Заочная","З","-")))</f>
        <v>Д</v>
      </c>
    </row>
    <row r="1220" spans="1:12" ht="30" customHeight="1">
      <c r="A1220" s="66" t="s">
        <v>2730</v>
      </c>
      <c r="B1220" s="95" t="s">
        <v>2696</v>
      </c>
      <c r="C1220" s="96" t="s">
        <v>425</v>
      </c>
      <c r="D1220" s="96" t="s">
        <v>426</v>
      </c>
      <c r="E1220" s="95" t="s">
        <v>490</v>
      </c>
      <c r="F1220" s="97" t="s">
        <v>491</v>
      </c>
      <c r="G1220" s="98" t="s">
        <v>2686</v>
      </c>
      <c r="H1220" s="98" t="s">
        <v>2713</v>
      </c>
      <c r="I1220" s="99" t="s">
        <v>960</v>
      </c>
      <c r="J1220" s="99" t="s">
        <v>2671</v>
      </c>
      <c r="K1220" s="100" t="str">
        <f t="shared" si="49"/>
        <v>М</v>
      </c>
      <c r="L1220" s="100" t="str">
        <f t="shared" si="50"/>
        <v>Д</v>
      </c>
    </row>
    <row r="1221" spans="1:12" ht="30" customHeight="1">
      <c r="A1221" s="66" t="s">
        <v>2731</v>
      </c>
      <c r="B1221" s="95" t="s">
        <v>2696</v>
      </c>
      <c r="C1221" s="96" t="s">
        <v>425</v>
      </c>
      <c r="D1221" s="96" t="s">
        <v>426</v>
      </c>
      <c r="E1221" s="95" t="s">
        <v>490</v>
      </c>
      <c r="F1221" s="97" t="s">
        <v>491</v>
      </c>
      <c r="G1221" s="98" t="s">
        <v>2686</v>
      </c>
      <c r="H1221" s="98" t="s">
        <v>2732</v>
      </c>
      <c r="I1221" s="99"/>
      <c r="J1221" s="99" t="s">
        <v>2671</v>
      </c>
      <c r="K1221" s="100" t="str">
        <f t="shared" si="49"/>
        <v>М</v>
      </c>
      <c r="L1221" s="100" t="str">
        <f t="shared" si="50"/>
        <v>Д</v>
      </c>
    </row>
    <row r="1222" spans="1:12" ht="30" customHeight="1">
      <c r="A1222" s="66" t="s">
        <v>2733</v>
      </c>
      <c r="B1222" s="95" t="s">
        <v>2696</v>
      </c>
      <c r="C1222" s="96" t="s">
        <v>425</v>
      </c>
      <c r="D1222" s="96" t="s">
        <v>426</v>
      </c>
      <c r="E1222" s="95" t="s">
        <v>490</v>
      </c>
      <c r="F1222" s="97" t="s">
        <v>491</v>
      </c>
      <c r="G1222" s="98" t="s">
        <v>2686</v>
      </c>
      <c r="H1222" s="98" t="s">
        <v>2734</v>
      </c>
      <c r="I1222" s="99"/>
      <c r="J1222" s="99" t="s">
        <v>2671</v>
      </c>
      <c r="K1222" s="100" t="str">
        <f t="shared" si="49"/>
        <v>М</v>
      </c>
      <c r="L1222" s="100" t="str">
        <f t="shared" si="50"/>
        <v>Д</v>
      </c>
    </row>
    <row r="1223" spans="1:12" ht="30" customHeight="1">
      <c r="A1223" s="66" t="s">
        <v>2735</v>
      </c>
      <c r="B1223" s="95" t="s">
        <v>2696</v>
      </c>
      <c r="C1223" s="96" t="s">
        <v>425</v>
      </c>
      <c r="D1223" s="96" t="s">
        <v>437</v>
      </c>
      <c r="E1223" s="95" t="s">
        <v>490</v>
      </c>
      <c r="F1223" s="97" t="s">
        <v>491</v>
      </c>
      <c r="G1223" s="98" t="s">
        <v>2686</v>
      </c>
      <c r="H1223" s="98" t="s">
        <v>2698</v>
      </c>
      <c r="I1223" s="99" t="s">
        <v>2041</v>
      </c>
      <c r="J1223" s="99" t="s">
        <v>2671</v>
      </c>
      <c r="K1223" s="100" t="str">
        <f t="shared" si="49"/>
        <v>М</v>
      </c>
      <c r="L1223" s="100" t="str">
        <f t="shared" si="50"/>
        <v>Д</v>
      </c>
    </row>
    <row r="1224" spans="1:12" ht="30" customHeight="1">
      <c r="A1224" s="66" t="s">
        <v>2736</v>
      </c>
      <c r="B1224" s="95" t="s">
        <v>2696</v>
      </c>
      <c r="C1224" s="96" t="s">
        <v>425</v>
      </c>
      <c r="D1224" s="96" t="s">
        <v>426</v>
      </c>
      <c r="E1224" s="95" t="s">
        <v>490</v>
      </c>
      <c r="F1224" s="97" t="s">
        <v>491</v>
      </c>
      <c r="G1224" s="98" t="s">
        <v>2686</v>
      </c>
      <c r="H1224" s="98" t="s">
        <v>2737</v>
      </c>
      <c r="I1224" s="99"/>
      <c r="J1224" s="99" t="s">
        <v>2671</v>
      </c>
      <c r="K1224" s="100" t="str">
        <f t="shared" si="49"/>
        <v>М</v>
      </c>
      <c r="L1224" s="100" t="str">
        <f t="shared" si="50"/>
        <v>Д</v>
      </c>
    </row>
    <row r="1225" spans="1:12" ht="30" customHeight="1">
      <c r="A1225" s="66" t="s">
        <v>2738</v>
      </c>
      <c r="B1225" s="95" t="s">
        <v>2696</v>
      </c>
      <c r="C1225" s="96" t="s">
        <v>425</v>
      </c>
      <c r="D1225" s="96" t="s">
        <v>426</v>
      </c>
      <c r="E1225" s="95" t="s">
        <v>490</v>
      </c>
      <c r="F1225" s="97" t="s">
        <v>491</v>
      </c>
      <c r="G1225" s="98" t="s">
        <v>2686</v>
      </c>
      <c r="H1225" s="98" t="s">
        <v>2739</v>
      </c>
      <c r="I1225" s="99"/>
      <c r="J1225" s="99" t="s">
        <v>2671</v>
      </c>
      <c r="K1225" s="100" t="str">
        <f t="shared" si="49"/>
        <v>М</v>
      </c>
      <c r="L1225" s="100" t="str">
        <f t="shared" si="50"/>
        <v>Д</v>
      </c>
    </row>
    <row r="1226" spans="1:12" ht="30" customHeight="1">
      <c r="A1226" s="66" t="s">
        <v>2740</v>
      </c>
      <c r="B1226" s="95" t="s">
        <v>2696</v>
      </c>
      <c r="C1226" s="96" t="s">
        <v>425</v>
      </c>
      <c r="D1226" s="96" t="s">
        <v>2741</v>
      </c>
      <c r="E1226" s="95" t="s">
        <v>490</v>
      </c>
      <c r="F1226" s="97" t="s">
        <v>491</v>
      </c>
      <c r="G1226" s="98" t="s">
        <v>2686</v>
      </c>
      <c r="H1226" s="98" t="s">
        <v>2698</v>
      </c>
      <c r="I1226" s="99" t="s">
        <v>2041</v>
      </c>
      <c r="J1226" s="99" t="s">
        <v>2671</v>
      </c>
      <c r="K1226" s="100" t="str">
        <f t="shared" si="49"/>
        <v>М</v>
      </c>
      <c r="L1226" s="100" t="str">
        <f t="shared" si="50"/>
        <v>Д</v>
      </c>
    </row>
    <row r="1227" spans="1:12" ht="30" customHeight="1">
      <c r="A1227" s="66" t="s">
        <v>2742</v>
      </c>
      <c r="B1227" s="95" t="s">
        <v>2696</v>
      </c>
      <c r="C1227" s="96" t="s">
        <v>425</v>
      </c>
      <c r="D1227" s="96" t="s">
        <v>426</v>
      </c>
      <c r="E1227" s="95" t="s">
        <v>490</v>
      </c>
      <c r="F1227" s="97" t="s">
        <v>491</v>
      </c>
      <c r="G1227" s="98" t="s">
        <v>2686</v>
      </c>
      <c r="H1227" s="98" t="s">
        <v>2743</v>
      </c>
      <c r="I1227" s="99"/>
      <c r="J1227" s="99" t="s">
        <v>2671</v>
      </c>
      <c r="K1227" s="100" t="str">
        <f t="shared" si="49"/>
        <v>М</v>
      </c>
      <c r="L1227" s="100" t="str">
        <f t="shared" si="50"/>
        <v>Д</v>
      </c>
    </row>
    <row r="1228" spans="1:12" ht="30" customHeight="1">
      <c r="A1228" s="66" t="s">
        <v>2744</v>
      </c>
      <c r="B1228" s="95" t="s">
        <v>2696</v>
      </c>
      <c r="C1228" s="96" t="s">
        <v>425</v>
      </c>
      <c r="D1228" s="96" t="s">
        <v>426</v>
      </c>
      <c r="E1228" s="95" t="s">
        <v>490</v>
      </c>
      <c r="F1228" s="97" t="s">
        <v>491</v>
      </c>
      <c r="G1228" s="98" t="s">
        <v>2686</v>
      </c>
      <c r="H1228" s="98" t="s">
        <v>2745</v>
      </c>
      <c r="I1228" s="99" t="s">
        <v>2079</v>
      </c>
      <c r="J1228" s="99" t="s">
        <v>2671</v>
      </c>
      <c r="K1228" s="100" t="str">
        <f t="shared" si="49"/>
        <v>М</v>
      </c>
      <c r="L1228" s="100" t="str">
        <f t="shared" si="50"/>
        <v>Д</v>
      </c>
    </row>
    <row r="1229" spans="1:12" ht="30" customHeight="1">
      <c r="A1229" s="66" t="s">
        <v>2746</v>
      </c>
      <c r="B1229" s="95" t="s">
        <v>2696</v>
      </c>
      <c r="C1229" s="96" t="s">
        <v>425</v>
      </c>
      <c r="D1229" s="96" t="s">
        <v>426</v>
      </c>
      <c r="E1229" s="95" t="s">
        <v>490</v>
      </c>
      <c r="F1229" s="97" t="s">
        <v>491</v>
      </c>
      <c r="G1229" s="98" t="s">
        <v>2686</v>
      </c>
      <c r="H1229" s="98" t="s">
        <v>2688</v>
      </c>
      <c r="I1229" s="99" t="s">
        <v>2087</v>
      </c>
      <c r="J1229" s="99" t="s">
        <v>2671</v>
      </c>
      <c r="K1229" s="100" t="str">
        <f t="shared" si="49"/>
        <v>М</v>
      </c>
      <c r="L1229" s="100" t="str">
        <f t="shared" si="50"/>
        <v>Д</v>
      </c>
    </row>
    <row r="1230" spans="1:12" ht="30" customHeight="1">
      <c r="A1230" s="66" t="s">
        <v>2747</v>
      </c>
      <c r="B1230" s="95" t="s">
        <v>2696</v>
      </c>
      <c r="C1230" s="96" t="s">
        <v>425</v>
      </c>
      <c r="D1230" s="96" t="s">
        <v>426</v>
      </c>
      <c r="E1230" s="95" t="s">
        <v>490</v>
      </c>
      <c r="F1230" s="97" t="s">
        <v>491</v>
      </c>
      <c r="G1230" s="98" t="s">
        <v>2686</v>
      </c>
      <c r="H1230" s="98" t="s">
        <v>2688</v>
      </c>
      <c r="I1230" s="99" t="s">
        <v>2085</v>
      </c>
      <c r="J1230" s="99" t="s">
        <v>2671</v>
      </c>
      <c r="K1230" s="100" t="str">
        <f t="shared" si="49"/>
        <v>М</v>
      </c>
      <c r="L1230" s="100" t="str">
        <f t="shared" si="50"/>
        <v>Д</v>
      </c>
    </row>
    <row r="1231" spans="1:12" ht="30" customHeight="1">
      <c r="A1231" s="66" t="s">
        <v>2748</v>
      </c>
      <c r="B1231" s="95" t="s">
        <v>2696</v>
      </c>
      <c r="C1231" s="96" t="s">
        <v>425</v>
      </c>
      <c r="D1231" s="96" t="s">
        <v>426</v>
      </c>
      <c r="E1231" s="95" t="s">
        <v>490</v>
      </c>
      <c r="F1231" s="97" t="s">
        <v>491</v>
      </c>
      <c r="G1231" s="98" t="s">
        <v>2686</v>
      </c>
      <c r="H1231" s="98" t="s">
        <v>2688</v>
      </c>
      <c r="I1231" s="99" t="s">
        <v>958</v>
      </c>
      <c r="J1231" s="99" t="s">
        <v>2671</v>
      </c>
      <c r="K1231" s="100" t="str">
        <f t="shared" si="49"/>
        <v>М</v>
      </c>
      <c r="L1231" s="100" t="str">
        <f t="shared" si="50"/>
        <v>Д</v>
      </c>
    </row>
    <row r="1232" spans="1:12" ht="30" customHeight="1">
      <c r="A1232" s="66" t="s">
        <v>2749</v>
      </c>
      <c r="B1232" s="95" t="s">
        <v>2696</v>
      </c>
      <c r="C1232" s="96" t="s">
        <v>425</v>
      </c>
      <c r="D1232" s="96" t="s">
        <v>426</v>
      </c>
      <c r="E1232" s="95" t="s">
        <v>490</v>
      </c>
      <c r="F1232" s="97" t="s">
        <v>491</v>
      </c>
      <c r="G1232" s="98" t="s">
        <v>2686</v>
      </c>
      <c r="H1232" s="98" t="s">
        <v>2688</v>
      </c>
      <c r="I1232" s="99" t="s">
        <v>1195</v>
      </c>
      <c r="J1232" s="99" t="s">
        <v>2671</v>
      </c>
      <c r="K1232" s="100" t="str">
        <f t="shared" si="49"/>
        <v>М</v>
      </c>
      <c r="L1232" s="100" t="str">
        <f t="shared" si="50"/>
        <v>Д</v>
      </c>
    </row>
    <row r="1233" spans="1:12" ht="30" customHeight="1">
      <c r="A1233" s="66" t="s">
        <v>2750</v>
      </c>
      <c r="B1233" s="95" t="s">
        <v>2696</v>
      </c>
      <c r="C1233" s="96" t="s">
        <v>425</v>
      </c>
      <c r="D1233" s="96" t="s">
        <v>426</v>
      </c>
      <c r="E1233" s="95" t="s">
        <v>490</v>
      </c>
      <c r="F1233" s="97" t="s">
        <v>491</v>
      </c>
      <c r="G1233" s="98" t="s">
        <v>2686</v>
      </c>
      <c r="H1233" s="98" t="s">
        <v>2734</v>
      </c>
      <c r="I1233" s="99" t="s">
        <v>2083</v>
      </c>
      <c r="J1233" s="99" t="s">
        <v>2671</v>
      </c>
      <c r="K1233" s="100" t="str">
        <f t="shared" si="49"/>
        <v>М</v>
      </c>
      <c r="L1233" s="100" t="str">
        <f t="shared" si="50"/>
        <v>Д</v>
      </c>
    </row>
    <row r="1234" spans="1:12" ht="30" customHeight="1">
      <c r="A1234" s="66" t="s">
        <v>2751</v>
      </c>
      <c r="B1234" s="95" t="s">
        <v>2696</v>
      </c>
      <c r="C1234" s="96" t="s">
        <v>425</v>
      </c>
      <c r="D1234" s="96" t="s">
        <v>426</v>
      </c>
      <c r="E1234" s="95" t="s">
        <v>490</v>
      </c>
      <c r="F1234" s="97" t="s">
        <v>491</v>
      </c>
      <c r="G1234" s="98" t="s">
        <v>2686</v>
      </c>
      <c r="H1234" s="98" t="s">
        <v>2688</v>
      </c>
      <c r="I1234" s="99" t="s">
        <v>2017</v>
      </c>
      <c r="J1234" s="99" t="s">
        <v>2671</v>
      </c>
      <c r="K1234" s="100" t="str">
        <f t="shared" si="49"/>
        <v>М</v>
      </c>
      <c r="L1234" s="100" t="str">
        <f t="shared" si="50"/>
        <v>Д</v>
      </c>
    </row>
    <row r="1235" spans="1:12" ht="30" customHeight="1">
      <c r="A1235" s="66" t="s">
        <v>2752</v>
      </c>
      <c r="B1235" s="95" t="s">
        <v>2696</v>
      </c>
      <c r="C1235" s="96" t="s">
        <v>425</v>
      </c>
      <c r="D1235" s="96" t="s">
        <v>426</v>
      </c>
      <c r="E1235" s="95" t="s">
        <v>490</v>
      </c>
      <c r="F1235" s="97" t="s">
        <v>491</v>
      </c>
      <c r="G1235" s="98" t="s">
        <v>2686</v>
      </c>
      <c r="H1235" s="98" t="s">
        <v>2753</v>
      </c>
      <c r="I1235" s="99"/>
      <c r="J1235" s="99" t="s">
        <v>2671</v>
      </c>
      <c r="K1235" s="100" t="str">
        <f t="shared" si="49"/>
        <v>М</v>
      </c>
      <c r="L1235" s="100" t="str">
        <f t="shared" si="50"/>
        <v>Д</v>
      </c>
    </row>
    <row r="1236" spans="1:12" ht="30" customHeight="1">
      <c r="A1236" s="66" t="s">
        <v>2754</v>
      </c>
      <c r="B1236" s="95" t="s">
        <v>2696</v>
      </c>
      <c r="C1236" s="96" t="s">
        <v>425</v>
      </c>
      <c r="D1236" s="96" t="s">
        <v>426</v>
      </c>
      <c r="E1236" s="95" t="s">
        <v>490</v>
      </c>
      <c r="F1236" s="97" t="s">
        <v>491</v>
      </c>
      <c r="G1236" s="98" t="s">
        <v>2686</v>
      </c>
      <c r="H1236" s="98" t="s">
        <v>2755</v>
      </c>
      <c r="I1236" s="99"/>
      <c r="J1236" s="99" t="s">
        <v>2671</v>
      </c>
      <c r="K1236" s="100" t="str">
        <f t="shared" si="49"/>
        <v>М</v>
      </c>
      <c r="L1236" s="100" t="str">
        <f t="shared" si="50"/>
        <v>Д</v>
      </c>
    </row>
    <row r="1237" spans="1:12" ht="30" customHeight="1">
      <c r="A1237" s="66" t="s">
        <v>2756</v>
      </c>
      <c r="B1237" s="95" t="s">
        <v>2696</v>
      </c>
      <c r="C1237" s="96" t="s">
        <v>425</v>
      </c>
      <c r="D1237" s="96" t="s">
        <v>426</v>
      </c>
      <c r="E1237" s="95" t="s">
        <v>490</v>
      </c>
      <c r="F1237" s="97" t="s">
        <v>491</v>
      </c>
      <c r="G1237" s="98" t="s">
        <v>2686</v>
      </c>
      <c r="H1237" s="98" t="s">
        <v>2757</v>
      </c>
      <c r="I1237" s="99"/>
      <c r="J1237" s="99" t="s">
        <v>2671</v>
      </c>
      <c r="K1237" s="100" t="str">
        <f t="shared" si="49"/>
        <v>М</v>
      </c>
      <c r="L1237" s="100" t="str">
        <f t="shared" si="50"/>
        <v>Д</v>
      </c>
    </row>
    <row r="1238" spans="1:12" ht="30" customHeight="1">
      <c r="A1238" s="66" t="s">
        <v>2758</v>
      </c>
      <c r="B1238" s="95" t="s">
        <v>2696</v>
      </c>
      <c r="C1238" s="96" t="s">
        <v>425</v>
      </c>
      <c r="D1238" s="96" t="s">
        <v>426</v>
      </c>
      <c r="E1238" s="95" t="s">
        <v>490</v>
      </c>
      <c r="F1238" s="97" t="s">
        <v>491</v>
      </c>
      <c r="G1238" s="98" t="s">
        <v>2686</v>
      </c>
      <c r="H1238" s="98" t="s">
        <v>2759</v>
      </c>
      <c r="I1238" s="99" t="s">
        <v>2760</v>
      </c>
      <c r="J1238" s="99" t="s">
        <v>2671</v>
      </c>
      <c r="K1238" s="100" t="str">
        <f t="shared" si="49"/>
        <v>М</v>
      </c>
      <c r="L1238" s="100" t="str">
        <f t="shared" si="50"/>
        <v>Д</v>
      </c>
    </row>
    <row r="1239" spans="1:12" ht="30" customHeight="1">
      <c r="A1239" s="66" t="s">
        <v>2761</v>
      </c>
      <c r="B1239" s="95" t="s">
        <v>2696</v>
      </c>
      <c r="C1239" s="96" t="s">
        <v>425</v>
      </c>
      <c r="D1239" s="96" t="s">
        <v>426</v>
      </c>
      <c r="E1239" s="95" t="s">
        <v>490</v>
      </c>
      <c r="F1239" s="97" t="s">
        <v>491</v>
      </c>
      <c r="G1239" s="98" t="s">
        <v>2686</v>
      </c>
      <c r="H1239" s="98" t="s">
        <v>2762</v>
      </c>
      <c r="I1239" s="99"/>
      <c r="J1239" s="99" t="s">
        <v>2671</v>
      </c>
      <c r="K1239" s="100" t="str">
        <f t="shared" si="49"/>
        <v>М</v>
      </c>
      <c r="L1239" s="100" t="str">
        <f t="shared" si="50"/>
        <v>Д</v>
      </c>
    </row>
    <row r="1240" spans="1:12" ht="30" customHeight="1">
      <c r="A1240" s="66" t="s">
        <v>2763</v>
      </c>
      <c r="B1240" s="95" t="s">
        <v>2696</v>
      </c>
      <c r="C1240" s="96" t="s">
        <v>445</v>
      </c>
      <c r="D1240" s="96" t="s">
        <v>426</v>
      </c>
      <c r="E1240" s="95" t="s">
        <v>501</v>
      </c>
      <c r="F1240" s="97" t="s">
        <v>491</v>
      </c>
      <c r="G1240" s="98" t="s">
        <v>2686</v>
      </c>
      <c r="H1240" s="98" t="s">
        <v>2701</v>
      </c>
      <c r="I1240" s="99"/>
      <c r="J1240" s="99" t="s">
        <v>2671</v>
      </c>
      <c r="K1240" s="100" t="str">
        <f t="shared" si="49"/>
        <v>М</v>
      </c>
      <c r="L1240" s="100" t="str">
        <f t="shared" si="50"/>
        <v>В</v>
      </c>
    </row>
    <row r="1241" spans="1:12" ht="30" customHeight="1">
      <c r="A1241" s="66" t="s">
        <v>2764</v>
      </c>
      <c r="B1241" s="95" t="s">
        <v>2696</v>
      </c>
      <c r="C1241" s="96" t="s">
        <v>448</v>
      </c>
      <c r="D1241" s="96" t="s">
        <v>426</v>
      </c>
      <c r="E1241" s="95" t="s">
        <v>1535</v>
      </c>
      <c r="F1241" s="97" t="s">
        <v>491</v>
      </c>
      <c r="G1241" s="98" t="s">
        <v>2686</v>
      </c>
      <c r="H1241" s="98" t="s">
        <v>2688</v>
      </c>
      <c r="I1241" s="99"/>
      <c r="J1241" s="99" t="s">
        <v>2671</v>
      </c>
      <c r="K1241" s="100" t="str">
        <f t="shared" si="49"/>
        <v>М</v>
      </c>
      <c r="L1241" s="100" t="str">
        <f t="shared" si="50"/>
        <v>З</v>
      </c>
    </row>
    <row r="1242" spans="1:12" ht="30" customHeight="1">
      <c r="A1242" s="66" t="s">
        <v>2765</v>
      </c>
      <c r="B1242" s="95" t="s">
        <v>2696</v>
      </c>
      <c r="C1242" s="96" t="s">
        <v>448</v>
      </c>
      <c r="D1242" s="96" t="s">
        <v>426</v>
      </c>
      <c r="E1242" s="95" t="s">
        <v>1535</v>
      </c>
      <c r="F1242" s="97" t="s">
        <v>491</v>
      </c>
      <c r="G1242" s="98" t="s">
        <v>2686</v>
      </c>
      <c r="H1242" s="98" t="s">
        <v>2709</v>
      </c>
      <c r="I1242" s="99"/>
      <c r="J1242" s="99" t="s">
        <v>2671</v>
      </c>
      <c r="K1242" s="100" t="str">
        <f t="shared" si="49"/>
        <v>М</v>
      </c>
      <c r="L1242" s="100" t="str">
        <f t="shared" si="50"/>
        <v>З</v>
      </c>
    </row>
    <row r="1243" spans="1:12" ht="30" customHeight="1">
      <c r="A1243" s="66" t="s">
        <v>2766</v>
      </c>
      <c r="B1243" s="95" t="s">
        <v>2696</v>
      </c>
      <c r="C1243" s="96" t="s">
        <v>448</v>
      </c>
      <c r="D1243" s="96" t="s">
        <v>426</v>
      </c>
      <c r="E1243" s="95" t="s">
        <v>1535</v>
      </c>
      <c r="F1243" s="97" t="s">
        <v>491</v>
      </c>
      <c r="G1243" s="98" t="s">
        <v>2686</v>
      </c>
      <c r="H1243" s="98" t="s">
        <v>2707</v>
      </c>
      <c r="I1243" s="99"/>
      <c r="J1243" s="99" t="s">
        <v>2671</v>
      </c>
      <c r="K1243" s="100" t="str">
        <f t="shared" si="49"/>
        <v>М</v>
      </c>
      <c r="L1243" s="100" t="str">
        <f t="shared" si="50"/>
        <v>З</v>
      </c>
    </row>
    <row r="1244" spans="1:12" ht="30" customHeight="1">
      <c r="A1244" s="66" t="s">
        <v>2767</v>
      </c>
      <c r="B1244" s="95" t="s">
        <v>2696</v>
      </c>
      <c r="C1244" s="96" t="s">
        <v>448</v>
      </c>
      <c r="D1244" s="96" t="s">
        <v>426</v>
      </c>
      <c r="E1244" s="95" t="s">
        <v>1535</v>
      </c>
      <c r="F1244" s="97" t="s">
        <v>491</v>
      </c>
      <c r="G1244" s="98" t="s">
        <v>2686</v>
      </c>
      <c r="H1244" s="98" t="s">
        <v>2734</v>
      </c>
      <c r="I1244" s="99"/>
      <c r="J1244" s="99" t="s">
        <v>2671</v>
      </c>
      <c r="K1244" s="100" t="str">
        <f t="shared" si="49"/>
        <v>М</v>
      </c>
      <c r="L1244" s="100" t="str">
        <f t="shared" si="50"/>
        <v>З</v>
      </c>
    </row>
    <row r="1245" spans="1:12" ht="30" customHeight="1">
      <c r="A1245" s="66" t="s">
        <v>2768</v>
      </c>
      <c r="B1245" s="95" t="s">
        <v>2696</v>
      </c>
      <c r="C1245" s="96" t="s">
        <v>448</v>
      </c>
      <c r="D1245" s="96" t="s">
        <v>426</v>
      </c>
      <c r="E1245" s="95" t="s">
        <v>501</v>
      </c>
      <c r="F1245" s="97" t="s">
        <v>491</v>
      </c>
      <c r="G1245" s="98" t="s">
        <v>2686</v>
      </c>
      <c r="H1245" s="98" t="s">
        <v>2769</v>
      </c>
      <c r="I1245" s="99" t="s">
        <v>2770</v>
      </c>
      <c r="J1245" s="99" t="s">
        <v>2671</v>
      </c>
      <c r="K1245" s="100" t="str">
        <f t="shared" ref="K1245:K1276" si="51">LEFT(F1245, 1)</f>
        <v>М</v>
      </c>
      <c r="L1245" s="100" t="str">
        <f t="shared" si="50"/>
        <v>З</v>
      </c>
    </row>
    <row r="1246" spans="1:12" ht="30" customHeight="1">
      <c r="A1246" s="66" t="s">
        <v>2771</v>
      </c>
      <c r="B1246" s="95" t="s">
        <v>2696</v>
      </c>
      <c r="C1246" s="96" t="s">
        <v>448</v>
      </c>
      <c r="D1246" s="96" t="s">
        <v>426</v>
      </c>
      <c r="E1246" s="95" t="s">
        <v>490</v>
      </c>
      <c r="F1246" s="97" t="s">
        <v>491</v>
      </c>
      <c r="G1246" s="98" t="s">
        <v>2686</v>
      </c>
      <c r="H1246" s="98" t="s">
        <v>2772</v>
      </c>
      <c r="I1246" s="99"/>
      <c r="J1246" s="99" t="s">
        <v>2671</v>
      </c>
      <c r="K1246" s="100" t="str">
        <f t="shared" si="51"/>
        <v>М</v>
      </c>
      <c r="L1246" s="100" t="str">
        <f t="shared" si="50"/>
        <v>З</v>
      </c>
    </row>
    <row r="1247" spans="1:12" ht="30" customHeight="1">
      <c r="A1247" s="66" t="s">
        <v>2773</v>
      </c>
      <c r="B1247" s="95" t="s">
        <v>2029</v>
      </c>
      <c r="C1247" s="96" t="s">
        <v>425</v>
      </c>
      <c r="D1247" s="96" t="s">
        <v>426</v>
      </c>
      <c r="E1247" s="95" t="s">
        <v>490</v>
      </c>
      <c r="F1247" s="97" t="s">
        <v>491</v>
      </c>
      <c r="G1247" s="98" t="s">
        <v>1975</v>
      </c>
      <c r="H1247" s="98" t="s">
        <v>2739</v>
      </c>
      <c r="I1247" s="99"/>
      <c r="J1247" s="99" t="s">
        <v>2671</v>
      </c>
      <c r="K1247" s="100" t="str">
        <f t="shared" si="51"/>
        <v>М</v>
      </c>
      <c r="L1247" s="100" t="str">
        <f t="shared" si="50"/>
        <v>Д</v>
      </c>
    </row>
    <row r="1248" spans="1:12" ht="30" customHeight="1">
      <c r="A1248" s="66" t="s">
        <v>2774</v>
      </c>
      <c r="B1248" s="95" t="s">
        <v>1241</v>
      </c>
      <c r="C1248" s="96" t="s">
        <v>425</v>
      </c>
      <c r="D1248" s="96" t="s">
        <v>437</v>
      </c>
      <c r="E1248" s="95" t="s">
        <v>490</v>
      </c>
      <c r="F1248" s="97" t="s">
        <v>491</v>
      </c>
      <c r="G1248" s="98" t="s">
        <v>1222</v>
      </c>
      <c r="H1248" s="98" t="s">
        <v>2775</v>
      </c>
      <c r="I1248" s="99"/>
      <c r="J1248" s="99" t="s">
        <v>2671</v>
      </c>
      <c r="K1248" s="100" t="str">
        <f t="shared" si="51"/>
        <v>М</v>
      </c>
      <c r="L1248" s="100" t="str">
        <f t="shared" si="50"/>
        <v>Д</v>
      </c>
    </row>
    <row r="1249" spans="1:12" ht="30" customHeight="1">
      <c r="A1249" s="66" t="s">
        <v>2776</v>
      </c>
      <c r="B1249" s="95" t="s">
        <v>1241</v>
      </c>
      <c r="C1249" s="96" t="s">
        <v>425</v>
      </c>
      <c r="D1249" s="96" t="s">
        <v>437</v>
      </c>
      <c r="E1249" s="95" t="s">
        <v>490</v>
      </c>
      <c r="F1249" s="97" t="s">
        <v>491</v>
      </c>
      <c r="G1249" s="98" t="s">
        <v>1222</v>
      </c>
      <c r="H1249" s="98" t="s">
        <v>2777</v>
      </c>
      <c r="I1249" s="99"/>
      <c r="J1249" s="99" t="s">
        <v>2671</v>
      </c>
      <c r="K1249" s="100" t="str">
        <f t="shared" si="51"/>
        <v>М</v>
      </c>
      <c r="L1249" s="100" t="str">
        <f t="shared" si="50"/>
        <v>Д</v>
      </c>
    </row>
    <row r="1250" spans="1:12" ht="30" customHeight="1">
      <c r="A1250" s="66" t="s">
        <v>2778</v>
      </c>
      <c r="B1250" s="95" t="s">
        <v>2779</v>
      </c>
      <c r="C1250" s="96" t="s">
        <v>425</v>
      </c>
      <c r="D1250" s="96" t="s">
        <v>426</v>
      </c>
      <c r="E1250" s="95" t="s">
        <v>582</v>
      </c>
      <c r="F1250" s="97" t="s">
        <v>583</v>
      </c>
      <c r="G1250" s="98" t="s">
        <v>2686</v>
      </c>
      <c r="H1250" s="98" t="s">
        <v>2780</v>
      </c>
      <c r="I1250" s="99"/>
      <c r="J1250" s="99" t="s">
        <v>2671</v>
      </c>
      <c r="K1250" s="100" t="str">
        <f t="shared" si="51"/>
        <v>А</v>
      </c>
      <c r="L1250" s="100" t="str">
        <f t="shared" si="50"/>
        <v>Д</v>
      </c>
    </row>
    <row r="1251" spans="1:12" ht="30" customHeight="1">
      <c r="A1251" s="66" t="s">
        <v>2781</v>
      </c>
      <c r="B1251" s="95" t="s">
        <v>2779</v>
      </c>
      <c r="C1251" s="96" t="s">
        <v>425</v>
      </c>
      <c r="D1251" s="96" t="s">
        <v>426</v>
      </c>
      <c r="E1251" s="95" t="s">
        <v>582</v>
      </c>
      <c r="F1251" s="97" t="s">
        <v>583</v>
      </c>
      <c r="G1251" s="98" t="s">
        <v>2686</v>
      </c>
      <c r="H1251" s="98" t="s">
        <v>2782</v>
      </c>
      <c r="I1251" s="99"/>
      <c r="J1251" s="99" t="s">
        <v>2671</v>
      </c>
      <c r="K1251" s="100" t="str">
        <f t="shared" si="51"/>
        <v>А</v>
      </c>
      <c r="L1251" s="100" t="str">
        <f t="shared" si="50"/>
        <v>Д</v>
      </c>
    </row>
    <row r="1252" spans="1:12" ht="30" customHeight="1">
      <c r="A1252" s="66" t="s">
        <v>2783</v>
      </c>
      <c r="B1252" s="95" t="s">
        <v>2779</v>
      </c>
      <c r="C1252" s="96" t="s">
        <v>425</v>
      </c>
      <c r="D1252" s="96" t="s">
        <v>426</v>
      </c>
      <c r="E1252" s="95" t="s">
        <v>582</v>
      </c>
      <c r="F1252" s="97" t="s">
        <v>583</v>
      </c>
      <c r="G1252" s="98" t="s">
        <v>2686</v>
      </c>
      <c r="H1252" s="98" t="s">
        <v>2784</v>
      </c>
      <c r="I1252" s="99"/>
      <c r="J1252" s="99" t="s">
        <v>2671</v>
      </c>
      <c r="K1252" s="100" t="str">
        <f t="shared" si="51"/>
        <v>А</v>
      </c>
      <c r="L1252" s="100" t="str">
        <f t="shared" si="50"/>
        <v>Д</v>
      </c>
    </row>
    <row r="1253" spans="1:12" ht="30" customHeight="1">
      <c r="A1253" s="66" t="s">
        <v>2785</v>
      </c>
      <c r="B1253" s="95" t="s">
        <v>2779</v>
      </c>
      <c r="C1253" s="96" t="s">
        <v>425</v>
      </c>
      <c r="D1253" s="96" t="s">
        <v>426</v>
      </c>
      <c r="E1253" s="95" t="s">
        <v>582</v>
      </c>
      <c r="F1253" s="97" t="s">
        <v>583</v>
      </c>
      <c r="G1253" s="98" t="s">
        <v>2686</v>
      </c>
      <c r="H1253" s="98" t="s">
        <v>2786</v>
      </c>
      <c r="I1253" s="99"/>
      <c r="J1253" s="99" t="s">
        <v>2671</v>
      </c>
      <c r="K1253" s="100" t="str">
        <f t="shared" si="51"/>
        <v>А</v>
      </c>
      <c r="L1253" s="100" t="str">
        <f t="shared" si="50"/>
        <v>Д</v>
      </c>
    </row>
    <row r="1254" spans="1:12" ht="30" customHeight="1">
      <c r="A1254" s="66" t="s">
        <v>2787</v>
      </c>
      <c r="B1254" s="95" t="s">
        <v>2779</v>
      </c>
      <c r="C1254" s="96" t="s">
        <v>425</v>
      </c>
      <c r="D1254" s="96" t="s">
        <v>426</v>
      </c>
      <c r="E1254" s="95" t="s">
        <v>582</v>
      </c>
      <c r="F1254" s="97" t="s">
        <v>583</v>
      </c>
      <c r="G1254" s="98" t="s">
        <v>2686</v>
      </c>
      <c r="H1254" s="98" t="s">
        <v>2788</v>
      </c>
      <c r="I1254" s="99"/>
      <c r="J1254" s="99" t="s">
        <v>2671</v>
      </c>
      <c r="K1254" s="100" t="str">
        <f t="shared" si="51"/>
        <v>А</v>
      </c>
      <c r="L1254" s="100" t="str">
        <f t="shared" si="50"/>
        <v>Д</v>
      </c>
    </row>
    <row r="1255" spans="1:12" ht="30" customHeight="1">
      <c r="A1255" s="66" t="s">
        <v>2789</v>
      </c>
      <c r="B1255" s="95" t="s">
        <v>2779</v>
      </c>
      <c r="C1255" s="96" t="s">
        <v>425</v>
      </c>
      <c r="D1255" s="96" t="s">
        <v>426</v>
      </c>
      <c r="E1255" s="95" t="s">
        <v>582</v>
      </c>
      <c r="F1255" s="97" t="s">
        <v>583</v>
      </c>
      <c r="G1255" s="98" t="s">
        <v>2686</v>
      </c>
      <c r="H1255" s="98" t="s">
        <v>2790</v>
      </c>
      <c r="I1255" s="99"/>
      <c r="J1255" s="99" t="s">
        <v>2671</v>
      </c>
      <c r="K1255" s="100" t="str">
        <f t="shared" si="51"/>
        <v>А</v>
      </c>
      <c r="L1255" s="100" t="str">
        <f t="shared" si="50"/>
        <v>Д</v>
      </c>
    </row>
    <row r="1256" spans="1:12" ht="30" customHeight="1">
      <c r="A1256" s="66" t="s">
        <v>2791</v>
      </c>
      <c r="B1256" s="95" t="s">
        <v>2779</v>
      </c>
      <c r="C1256" s="96" t="s">
        <v>425</v>
      </c>
      <c r="D1256" s="96" t="s">
        <v>426</v>
      </c>
      <c r="E1256" s="95" t="s">
        <v>582</v>
      </c>
      <c r="F1256" s="97" t="s">
        <v>583</v>
      </c>
      <c r="G1256" s="98" t="s">
        <v>2686</v>
      </c>
      <c r="H1256" s="98" t="s">
        <v>2792</v>
      </c>
      <c r="I1256" s="99"/>
      <c r="J1256" s="99" t="s">
        <v>2671</v>
      </c>
      <c r="K1256" s="100" t="str">
        <f t="shared" si="51"/>
        <v>А</v>
      </c>
      <c r="L1256" s="100" t="str">
        <f t="shared" si="50"/>
        <v>Д</v>
      </c>
    </row>
    <row r="1257" spans="1:12" ht="30" customHeight="1">
      <c r="A1257" s="66" t="s">
        <v>2793</v>
      </c>
      <c r="B1257" s="95" t="s">
        <v>2779</v>
      </c>
      <c r="C1257" s="96" t="s">
        <v>425</v>
      </c>
      <c r="D1257" s="96" t="s">
        <v>426</v>
      </c>
      <c r="E1257" s="95" t="s">
        <v>582</v>
      </c>
      <c r="F1257" s="97" t="s">
        <v>583</v>
      </c>
      <c r="G1257" s="98" t="s">
        <v>2686</v>
      </c>
      <c r="H1257" s="98" t="s">
        <v>2794</v>
      </c>
      <c r="I1257" s="99"/>
      <c r="J1257" s="99" t="s">
        <v>2671</v>
      </c>
      <c r="K1257" s="100" t="str">
        <f t="shared" si="51"/>
        <v>А</v>
      </c>
      <c r="L1257" s="100" t="str">
        <f t="shared" si="50"/>
        <v>Д</v>
      </c>
    </row>
    <row r="1258" spans="1:12" ht="30" customHeight="1">
      <c r="A1258" s="66" t="s">
        <v>2795</v>
      </c>
      <c r="B1258" s="95" t="s">
        <v>2779</v>
      </c>
      <c r="C1258" s="96" t="s">
        <v>425</v>
      </c>
      <c r="D1258" s="96" t="s">
        <v>426</v>
      </c>
      <c r="E1258" s="95" t="s">
        <v>582</v>
      </c>
      <c r="F1258" s="97" t="s">
        <v>583</v>
      </c>
      <c r="G1258" s="98" t="s">
        <v>2686</v>
      </c>
      <c r="H1258" s="98" t="s">
        <v>2796</v>
      </c>
      <c r="I1258" s="99"/>
      <c r="J1258" s="99" t="s">
        <v>2671</v>
      </c>
      <c r="K1258" s="100" t="str">
        <f t="shared" si="51"/>
        <v>А</v>
      </c>
      <c r="L1258" s="100" t="str">
        <f t="shared" si="50"/>
        <v>Д</v>
      </c>
    </row>
    <row r="1259" spans="1:12" ht="30" customHeight="1">
      <c r="A1259" s="66" t="s">
        <v>2797</v>
      </c>
      <c r="B1259" s="95" t="s">
        <v>2779</v>
      </c>
      <c r="C1259" s="96" t="s">
        <v>425</v>
      </c>
      <c r="D1259" s="96" t="s">
        <v>426</v>
      </c>
      <c r="E1259" s="95" t="s">
        <v>582</v>
      </c>
      <c r="F1259" s="97" t="s">
        <v>583</v>
      </c>
      <c r="G1259" s="98" t="s">
        <v>2686</v>
      </c>
      <c r="H1259" s="98" t="s">
        <v>2798</v>
      </c>
      <c r="I1259" s="99"/>
      <c r="J1259" s="99" t="s">
        <v>2671</v>
      </c>
      <c r="K1259" s="100" t="str">
        <f t="shared" si="51"/>
        <v>А</v>
      </c>
      <c r="L1259" s="100" t="str">
        <f t="shared" si="50"/>
        <v>Д</v>
      </c>
    </row>
    <row r="1260" spans="1:12" ht="30" customHeight="1">
      <c r="A1260" s="66" t="s">
        <v>2799</v>
      </c>
      <c r="B1260" s="95" t="s">
        <v>2779</v>
      </c>
      <c r="C1260" s="96" t="s">
        <v>425</v>
      </c>
      <c r="D1260" s="96" t="s">
        <v>426</v>
      </c>
      <c r="E1260" s="95" t="s">
        <v>582</v>
      </c>
      <c r="F1260" s="97" t="s">
        <v>583</v>
      </c>
      <c r="G1260" s="98" t="s">
        <v>2686</v>
      </c>
      <c r="H1260" s="98" t="s">
        <v>2800</v>
      </c>
      <c r="I1260" s="99"/>
      <c r="J1260" s="99" t="s">
        <v>2671</v>
      </c>
      <c r="K1260" s="100" t="str">
        <f t="shared" si="51"/>
        <v>А</v>
      </c>
      <c r="L1260" s="100" t="str">
        <f t="shared" si="50"/>
        <v>Д</v>
      </c>
    </row>
    <row r="1261" spans="1:12" ht="30" customHeight="1">
      <c r="A1261" s="66" t="s">
        <v>2801</v>
      </c>
      <c r="B1261" s="95" t="s">
        <v>2779</v>
      </c>
      <c r="C1261" s="96" t="s">
        <v>425</v>
      </c>
      <c r="D1261" s="96" t="s">
        <v>426</v>
      </c>
      <c r="E1261" s="95" t="s">
        <v>582</v>
      </c>
      <c r="F1261" s="97" t="s">
        <v>583</v>
      </c>
      <c r="G1261" s="98" t="s">
        <v>2686</v>
      </c>
      <c r="H1261" s="98" t="s">
        <v>2802</v>
      </c>
      <c r="I1261" s="99"/>
      <c r="J1261" s="99" t="s">
        <v>2671</v>
      </c>
      <c r="K1261" s="100" t="str">
        <f t="shared" si="51"/>
        <v>А</v>
      </c>
      <c r="L1261" s="100" t="str">
        <f t="shared" si="50"/>
        <v>Д</v>
      </c>
    </row>
    <row r="1262" spans="1:12" ht="30" customHeight="1">
      <c r="A1262" s="66" t="s">
        <v>2803</v>
      </c>
      <c r="B1262" s="95" t="s">
        <v>2779</v>
      </c>
      <c r="C1262" s="96" t="s">
        <v>425</v>
      </c>
      <c r="D1262" s="96" t="s">
        <v>426</v>
      </c>
      <c r="E1262" s="95" t="s">
        <v>582</v>
      </c>
      <c r="F1262" s="97" t="s">
        <v>583</v>
      </c>
      <c r="G1262" s="98" t="s">
        <v>2686</v>
      </c>
      <c r="H1262" s="98" t="s">
        <v>2804</v>
      </c>
      <c r="I1262" s="99"/>
      <c r="J1262" s="99" t="s">
        <v>2671</v>
      </c>
      <c r="K1262" s="100" t="str">
        <f t="shared" si="51"/>
        <v>А</v>
      </c>
      <c r="L1262" s="100" t="str">
        <f t="shared" si="50"/>
        <v>Д</v>
      </c>
    </row>
    <row r="1263" spans="1:12" ht="30" customHeight="1">
      <c r="A1263" s="66" t="s">
        <v>2805</v>
      </c>
      <c r="B1263" s="95" t="s">
        <v>2779</v>
      </c>
      <c r="C1263" s="96" t="s">
        <v>425</v>
      </c>
      <c r="D1263" s="96" t="s">
        <v>426</v>
      </c>
      <c r="E1263" s="95" t="s">
        <v>582</v>
      </c>
      <c r="F1263" s="97" t="s">
        <v>583</v>
      </c>
      <c r="G1263" s="98" t="s">
        <v>2686</v>
      </c>
      <c r="H1263" s="98" t="s">
        <v>2806</v>
      </c>
      <c r="I1263" s="99"/>
      <c r="J1263" s="99" t="s">
        <v>2671</v>
      </c>
      <c r="K1263" s="100" t="str">
        <f t="shared" si="51"/>
        <v>А</v>
      </c>
      <c r="L1263" s="100" t="str">
        <f t="shared" si="50"/>
        <v>Д</v>
      </c>
    </row>
    <row r="1264" spans="1:12" ht="30" customHeight="1">
      <c r="A1264" s="66" t="s">
        <v>2807</v>
      </c>
      <c r="B1264" s="95" t="s">
        <v>2779</v>
      </c>
      <c r="C1264" s="96" t="s">
        <v>425</v>
      </c>
      <c r="D1264" s="96" t="s">
        <v>437</v>
      </c>
      <c r="E1264" s="95" t="s">
        <v>582</v>
      </c>
      <c r="F1264" s="97" t="s">
        <v>583</v>
      </c>
      <c r="G1264" s="98" t="s">
        <v>2686</v>
      </c>
      <c r="H1264" s="98" t="s">
        <v>2808</v>
      </c>
      <c r="I1264" s="99"/>
      <c r="J1264" s="99" t="s">
        <v>2671</v>
      </c>
      <c r="K1264" s="100" t="str">
        <f t="shared" si="51"/>
        <v>А</v>
      </c>
      <c r="L1264" s="100" t="str">
        <f t="shared" si="50"/>
        <v>Д</v>
      </c>
    </row>
    <row r="1265" spans="1:12" ht="30" customHeight="1">
      <c r="A1265" s="66" t="s">
        <v>2809</v>
      </c>
      <c r="B1265" s="95" t="s">
        <v>2779</v>
      </c>
      <c r="C1265" s="96" t="s">
        <v>448</v>
      </c>
      <c r="D1265" s="96" t="s">
        <v>426</v>
      </c>
      <c r="E1265" s="95" t="s">
        <v>427</v>
      </c>
      <c r="F1265" s="97" t="s">
        <v>583</v>
      </c>
      <c r="G1265" s="98" t="s">
        <v>2686</v>
      </c>
      <c r="H1265" s="98" t="s">
        <v>2780</v>
      </c>
      <c r="I1265" s="99"/>
      <c r="J1265" s="99" t="s">
        <v>2671</v>
      </c>
      <c r="K1265" s="100" t="str">
        <f t="shared" si="51"/>
        <v>А</v>
      </c>
      <c r="L1265" s="100" t="str">
        <f t="shared" si="50"/>
        <v>З</v>
      </c>
    </row>
    <row r="1266" spans="1:12" ht="30" customHeight="1">
      <c r="A1266" s="66" t="s">
        <v>2810</v>
      </c>
      <c r="B1266" s="95" t="s">
        <v>2779</v>
      </c>
      <c r="C1266" s="96" t="s">
        <v>448</v>
      </c>
      <c r="D1266" s="96" t="s">
        <v>426</v>
      </c>
      <c r="E1266" s="95" t="s">
        <v>427</v>
      </c>
      <c r="F1266" s="97" t="s">
        <v>583</v>
      </c>
      <c r="G1266" s="98" t="s">
        <v>2686</v>
      </c>
      <c r="H1266" s="98" t="s">
        <v>2782</v>
      </c>
      <c r="I1266" s="99"/>
      <c r="J1266" s="99" t="s">
        <v>2671</v>
      </c>
      <c r="K1266" s="100" t="str">
        <f t="shared" si="51"/>
        <v>А</v>
      </c>
      <c r="L1266" s="100" t="str">
        <f t="shared" si="50"/>
        <v>З</v>
      </c>
    </row>
    <row r="1267" spans="1:12" ht="30" customHeight="1">
      <c r="A1267" s="66" t="s">
        <v>2811</v>
      </c>
      <c r="B1267" s="95" t="s">
        <v>2779</v>
      </c>
      <c r="C1267" s="96" t="s">
        <v>448</v>
      </c>
      <c r="D1267" s="96" t="s">
        <v>426</v>
      </c>
      <c r="E1267" s="95" t="s">
        <v>427</v>
      </c>
      <c r="F1267" s="97" t="s">
        <v>583</v>
      </c>
      <c r="G1267" s="98" t="s">
        <v>2686</v>
      </c>
      <c r="H1267" s="98" t="s">
        <v>2784</v>
      </c>
      <c r="I1267" s="99"/>
      <c r="J1267" s="99" t="s">
        <v>2671</v>
      </c>
      <c r="K1267" s="100" t="str">
        <f t="shared" si="51"/>
        <v>А</v>
      </c>
      <c r="L1267" s="100" t="str">
        <f t="shared" si="50"/>
        <v>З</v>
      </c>
    </row>
    <row r="1268" spans="1:12" ht="30" customHeight="1">
      <c r="A1268" s="66" t="s">
        <v>2812</v>
      </c>
      <c r="B1268" s="95" t="s">
        <v>2779</v>
      </c>
      <c r="C1268" s="96" t="s">
        <v>448</v>
      </c>
      <c r="D1268" s="96" t="s">
        <v>426</v>
      </c>
      <c r="E1268" s="95" t="s">
        <v>427</v>
      </c>
      <c r="F1268" s="97" t="s">
        <v>583</v>
      </c>
      <c r="G1268" s="98" t="s">
        <v>2686</v>
      </c>
      <c r="H1268" s="98" t="s">
        <v>2786</v>
      </c>
      <c r="I1268" s="99"/>
      <c r="J1268" s="99" t="s">
        <v>2671</v>
      </c>
      <c r="K1268" s="100" t="str">
        <f t="shared" si="51"/>
        <v>А</v>
      </c>
      <c r="L1268" s="100" t="str">
        <f t="shared" si="50"/>
        <v>З</v>
      </c>
    </row>
    <row r="1269" spans="1:12" ht="30" customHeight="1">
      <c r="A1269" s="66" t="s">
        <v>2813</v>
      </c>
      <c r="B1269" s="95" t="s">
        <v>2779</v>
      </c>
      <c r="C1269" s="96" t="s">
        <v>448</v>
      </c>
      <c r="D1269" s="96" t="s">
        <v>426</v>
      </c>
      <c r="E1269" s="95" t="s">
        <v>427</v>
      </c>
      <c r="F1269" s="97" t="s">
        <v>583</v>
      </c>
      <c r="G1269" s="98" t="s">
        <v>2686</v>
      </c>
      <c r="H1269" s="98" t="s">
        <v>2788</v>
      </c>
      <c r="I1269" s="99"/>
      <c r="J1269" s="99" t="s">
        <v>2671</v>
      </c>
      <c r="K1269" s="100" t="str">
        <f t="shared" si="51"/>
        <v>А</v>
      </c>
      <c r="L1269" s="100" t="str">
        <f t="shared" si="50"/>
        <v>З</v>
      </c>
    </row>
    <row r="1270" spans="1:12" ht="30" customHeight="1">
      <c r="A1270" s="66" t="s">
        <v>2814</v>
      </c>
      <c r="B1270" s="95" t="s">
        <v>2779</v>
      </c>
      <c r="C1270" s="96" t="s">
        <v>448</v>
      </c>
      <c r="D1270" s="96" t="s">
        <v>426</v>
      </c>
      <c r="E1270" s="95" t="s">
        <v>427</v>
      </c>
      <c r="F1270" s="97" t="s">
        <v>583</v>
      </c>
      <c r="G1270" s="98" t="s">
        <v>2686</v>
      </c>
      <c r="H1270" s="98" t="s">
        <v>2790</v>
      </c>
      <c r="I1270" s="99"/>
      <c r="J1270" s="99" t="s">
        <v>2671</v>
      </c>
      <c r="K1270" s="100" t="str">
        <f t="shared" si="51"/>
        <v>А</v>
      </c>
      <c r="L1270" s="100" t="str">
        <f t="shared" si="50"/>
        <v>З</v>
      </c>
    </row>
    <row r="1271" spans="1:12" ht="30" customHeight="1">
      <c r="A1271" s="66" t="s">
        <v>2815</v>
      </c>
      <c r="B1271" s="95" t="s">
        <v>2779</v>
      </c>
      <c r="C1271" s="96" t="s">
        <v>448</v>
      </c>
      <c r="D1271" s="96" t="s">
        <v>426</v>
      </c>
      <c r="E1271" s="95" t="s">
        <v>427</v>
      </c>
      <c r="F1271" s="97" t="s">
        <v>583</v>
      </c>
      <c r="G1271" s="98" t="s">
        <v>2686</v>
      </c>
      <c r="H1271" s="98" t="s">
        <v>2792</v>
      </c>
      <c r="I1271" s="99"/>
      <c r="J1271" s="99" t="s">
        <v>2671</v>
      </c>
      <c r="K1271" s="100" t="str">
        <f t="shared" si="51"/>
        <v>А</v>
      </c>
      <c r="L1271" s="100" t="str">
        <f t="shared" si="50"/>
        <v>З</v>
      </c>
    </row>
    <row r="1272" spans="1:12" ht="30" customHeight="1">
      <c r="A1272" s="66" t="s">
        <v>2816</v>
      </c>
      <c r="B1272" s="95" t="s">
        <v>2779</v>
      </c>
      <c r="C1272" s="96" t="s">
        <v>448</v>
      </c>
      <c r="D1272" s="96" t="s">
        <v>426</v>
      </c>
      <c r="E1272" s="95" t="s">
        <v>427</v>
      </c>
      <c r="F1272" s="97" t="s">
        <v>583</v>
      </c>
      <c r="G1272" s="98" t="s">
        <v>2686</v>
      </c>
      <c r="H1272" s="98" t="s">
        <v>2794</v>
      </c>
      <c r="I1272" s="99"/>
      <c r="J1272" s="99" t="s">
        <v>2671</v>
      </c>
      <c r="K1272" s="100" t="str">
        <f t="shared" si="51"/>
        <v>А</v>
      </c>
      <c r="L1272" s="100" t="str">
        <f t="shared" si="50"/>
        <v>З</v>
      </c>
    </row>
    <row r="1273" spans="1:12" ht="30" customHeight="1">
      <c r="A1273" s="66" t="s">
        <v>2817</v>
      </c>
      <c r="B1273" s="95" t="s">
        <v>2779</v>
      </c>
      <c r="C1273" s="96" t="s">
        <v>448</v>
      </c>
      <c r="D1273" s="96" t="s">
        <v>426</v>
      </c>
      <c r="E1273" s="95" t="s">
        <v>427</v>
      </c>
      <c r="F1273" s="97" t="s">
        <v>583</v>
      </c>
      <c r="G1273" s="98" t="s">
        <v>2686</v>
      </c>
      <c r="H1273" s="98" t="s">
        <v>2796</v>
      </c>
      <c r="I1273" s="99"/>
      <c r="J1273" s="99" t="s">
        <v>2671</v>
      </c>
      <c r="K1273" s="100" t="str">
        <f t="shared" si="51"/>
        <v>А</v>
      </c>
      <c r="L1273" s="100" t="str">
        <f t="shared" si="50"/>
        <v>З</v>
      </c>
    </row>
    <row r="1274" spans="1:12" ht="30" customHeight="1">
      <c r="A1274" s="66" t="s">
        <v>2818</v>
      </c>
      <c r="B1274" s="95" t="s">
        <v>2779</v>
      </c>
      <c r="C1274" s="96" t="s">
        <v>448</v>
      </c>
      <c r="D1274" s="96" t="s">
        <v>426</v>
      </c>
      <c r="E1274" s="95" t="s">
        <v>427</v>
      </c>
      <c r="F1274" s="97" t="s">
        <v>583</v>
      </c>
      <c r="G1274" s="98" t="s">
        <v>2686</v>
      </c>
      <c r="H1274" s="98" t="s">
        <v>2798</v>
      </c>
      <c r="I1274" s="99"/>
      <c r="J1274" s="99" t="s">
        <v>2671</v>
      </c>
      <c r="K1274" s="100" t="str">
        <f t="shared" si="51"/>
        <v>А</v>
      </c>
      <c r="L1274" s="100" t="str">
        <f t="shared" si="50"/>
        <v>З</v>
      </c>
    </row>
    <row r="1275" spans="1:12" ht="30" customHeight="1">
      <c r="A1275" s="66" t="s">
        <v>2819</v>
      </c>
      <c r="B1275" s="95" t="s">
        <v>2779</v>
      </c>
      <c r="C1275" s="96" t="s">
        <v>448</v>
      </c>
      <c r="D1275" s="96" t="s">
        <v>426</v>
      </c>
      <c r="E1275" s="95" t="s">
        <v>427</v>
      </c>
      <c r="F1275" s="97" t="s">
        <v>583</v>
      </c>
      <c r="G1275" s="98" t="s">
        <v>2686</v>
      </c>
      <c r="H1275" s="98" t="s">
        <v>2800</v>
      </c>
      <c r="I1275" s="99"/>
      <c r="J1275" s="99" t="s">
        <v>2671</v>
      </c>
      <c r="K1275" s="100" t="str">
        <f t="shared" si="51"/>
        <v>А</v>
      </c>
      <c r="L1275" s="100" t="str">
        <f t="shared" si="50"/>
        <v>З</v>
      </c>
    </row>
    <row r="1276" spans="1:12" ht="30" customHeight="1">
      <c r="A1276" s="66" t="s">
        <v>2820</v>
      </c>
      <c r="B1276" s="95" t="s">
        <v>2779</v>
      </c>
      <c r="C1276" s="96" t="s">
        <v>448</v>
      </c>
      <c r="D1276" s="96" t="s">
        <v>426</v>
      </c>
      <c r="E1276" s="95" t="s">
        <v>427</v>
      </c>
      <c r="F1276" s="97" t="s">
        <v>583</v>
      </c>
      <c r="G1276" s="98" t="s">
        <v>2686</v>
      </c>
      <c r="H1276" s="98" t="s">
        <v>2802</v>
      </c>
      <c r="I1276" s="99"/>
      <c r="J1276" s="99" t="s">
        <v>2671</v>
      </c>
      <c r="K1276" s="100" t="str">
        <f t="shared" si="51"/>
        <v>А</v>
      </c>
      <c r="L1276" s="100" t="str">
        <f t="shared" si="50"/>
        <v>З</v>
      </c>
    </row>
    <row r="1277" spans="1:12" ht="30" customHeight="1">
      <c r="A1277" s="66" t="s">
        <v>2821</v>
      </c>
      <c r="B1277" s="95" t="s">
        <v>2779</v>
      </c>
      <c r="C1277" s="96" t="s">
        <v>448</v>
      </c>
      <c r="D1277" s="96" t="s">
        <v>426</v>
      </c>
      <c r="E1277" s="95" t="s">
        <v>427</v>
      </c>
      <c r="F1277" s="97" t="s">
        <v>583</v>
      </c>
      <c r="G1277" s="98" t="s">
        <v>2686</v>
      </c>
      <c r="H1277" s="98" t="s">
        <v>2804</v>
      </c>
      <c r="I1277" s="99"/>
      <c r="J1277" s="99" t="s">
        <v>2671</v>
      </c>
      <c r="K1277" s="100" t="str">
        <f t="shared" ref="K1277:K1290" si="52">LEFT(F1277, 1)</f>
        <v>А</v>
      </c>
      <c r="L1277" s="100" t="str">
        <f t="shared" si="50"/>
        <v>З</v>
      </c>
    </row>
    <row r="1278" spans="1:12" ht="30" customHeight="1">
      <c r="A1278" s="66" t="s">
        <v>2822</v>
      </c>
      <c r="B1278" s="95" t="s">
        <v>2779</v>
      </c>
      <c r="C1278" s="96" t="s">
        <v>448</v>
      </c>
      <c r="D1278" s="96" t="s">
        <v>426</v>
      </c>
      <c r="E1278" s="95" t="s">
        <v>427</v>
      </c>
      <c r="F1278" s="97" t="s">
        <v>583</v>
      </c>
      <c r="G1278" s="98" t="s">
        <v>2686</v>
      </c>
      <c r="H1278" s="98" t="s">
        <v>2806</v>
      </c>
      <c r="I1278" s="99"/>
      <c r="J1278" s="99" t="s">
        <v>2671</v>
      </c>
      <c r="K1278" s="100" t="str">
        <f t="shared" si="52"/>
        <v>А</v>
      </c>
      <c r="L1278" s="100" t="str">
        <f t="shared" si="50"/>
        <v>З</v>
      </c>
    </row>
    <row r="1279" spans="1:12" ht="30" customHeight="1">
      <c r="A1279" s="66" t="s">
        <v>2823</v>
      </c>
      <c r="B1279" s="95" t="s">
        <v>1262</v>
      </c>
      <c r="C1279" s="96" t="s">
        <v>425</v>
      </c>
      <c r="D1279" s="96" t="s">
        <v>437</v>
      </c>
      <c r="E1279" s="95" t="s">
        <v>582</v>
      </c>
      <c r="F1279" s="97" t="s">
        <v>583</v>
      </c>
      <c r="G1279" s="98" t="s">
        <v>1263</v>
      </c>
      <c r="H1279" s="98" t="s">
        <v>2824</v>
      </c>
      <c r="I1279" s="99"/>
      <c r="J1279" s="99" t="s">
        <v>2671</v>
      </c>
      <c r="K1279" s="100" t="str">
        <f t="shared" si="52"/>
        <v>А</v>
      </c>
      <c r="L1279" s="100" t="str">
        <f t="shared" si="50"/>
        <v>Д</v>
      </c>
    </row>
    <row r="1280" spans="1:12" ht="30" customHeight="1">
      <c r="A1280" s="66" t="s">
        <v>2825</v>
      </c>
      <c r="B1280" s="95" t="s">
        <v>2826</v>
      </c>
      <c r="C1280" s="96" t="s">
        <v>425</v>
      </c>
      <c r="D1280" s="96" t="s">
        <v>426</v>
      </c>
      <c r="E1280" s="95" t="s">
        <v>582</v>
      </c>
      <c r="F1280" s="97" t="s">
        <v>583</v>
      </c>
      <c r="G1280" s="98" t="s">
        <v>2827</v>
      </c>
      <c r="H1280" s="98" t="s">
        <v>2827</v>
      </c>
      <c r="I1280" s="99"/>
      <c r="J1280" s="99" t="s">
        <v>2671</v>
      </c>
      <c r="K1280" s="100" t="str">
        <f t="shared" si="52"/>
        <v>А</v>
      </c>
      <c r="L1280" s="100" t="str">
        <f t="shared" si="50"/>
        <v>Д</v>
      </c>
    </row>
    <row r="1281" spans="1:12" ht="30" customHeight="1">
      <c r="A1281" s="66" t="s">
        <v>2828</v>
      </c>
      <c r="B1281" s="95" t="s">
        <v>2826</v>
      </c>
      <c r="C1281" s="96" t="s">
        <v>425</v>
      </c>
      <c r="D1281" s="96" t="s">
        <v>437</v>
      </c>
      <c r="E1281" s="95" t="s">
        <v>582</v>
      </c>
      <c r="F1281" s="97" t="s">
        <v>583</v>
      </c>
      <c r="G1281" s="98" t="s">
        <v>2827</v>
      </c>
      <c r="H1281" s="98" t="s">
        <v>2827</v>
      </c>
      <c r="I1281" s="99"/>
      <c r="J1281" s="99" t="s">
        <v>2671</v>
      </c>
      <c r="K1281" s="100" t="str">
        <f t="shared" si="52"/>
        <v>А</v>
      </c>
      <c r="L1281" s="100" t="str">
        <f t="shared" si="50"/>
        <v>Д</v>
      </c>
    </row>
    <row r="1282" spans="1:12" ht="30" customHeight="1">
      <c r="A1282" s="66" t="s">
        <v>2829</v>
      </c>
      <c r="B1282" s="95" t="s">
        <v>2830</v>
      </c>
      <c r="C1282" s="96" t="s">
        <v>425</v>
      </c>
      <c r="D1282" s="96" t="s">
        <v>426</v>
      </c>
      <c r="E1282" s="95" t="s">
        <v>582</v>
      </c>
      <c r="F1282" s="97" t="s">
        <v>583</v>
      </c>
      <c r="G1282" s="98" t="s">
        <v>2831</v>
      </c>
      <c r="H1282" s="98" t="s">
        <v>2831</v>
      </c>
      <c r="I1282" s="99"/>
      <c r="J1282" s="99" t="s">
        <v>2671</v>
      </c>
      <c r="K1282" s="100" t="str">
        <f t="shared" si="52"/>
        <v>А</v>
      </c>
      <c r="L1282" s="100" t="str">
        <f t="shared" si="50"/>
        <v>Д</v>
      </c>
    </row>
    <row r="1283" spans="1:12" ht="30" customHeight="1">
      <c r="A1283" s="66" t="s">
        <v>2832</v>
      </c>
      <c r="B1283" s="95" t="s">
        <v>2833</v>
      </c>
      <c r="C1283" s="96" t="s">
        <v>425</v>
      </c>
      <c r="D1283" s="96" t="s">
        <v>426</v>
      </c>
      <c r="E1283" s="95" t="s">
        <v>582</v>
      </c>
      <c r="F1283" s="97" t="s">
        <v>583</v>
      </c>
      <c r="G1283" s="98" t="s">
        <v>2834</v>
      </c>
      <c r="H1283" s="98" t="s">
        <v>2834</v>
      </c>
      <c r="I1283" s="99"/>
      <c r="J1283" s="99" t="s">
        <v>2671</v>
      </c>
      <c r="K1283" s="100" t="str">
        <f t="shared" si="52"/>
        <v>А</v>
      </c>
      <c r="L1283" s="100" t="str">
        <f t="shared" ref="L1283:L1290" si="53">IF(C1283="очная","Д",IF(C1283="Очно-заочная","В",IF(C1283="Заочная","З","-")))</f>
        <v>Д</v>
      </c>
    </row>
    <row r="1284" spans="1:12" ht="30" customHeight="1">
      <c r="A1284" s="66" t="s">
        <v>2835</v>
      </c>
      <c r="B1284" s="95" t="s">
        <v>2836</v>
      </c>
      <c r="C1284" s="96" t="s">
        <v>425</v>
      </c>
      <c r="D1284" s="96" t="s">
        <v>426</v>
      </c>
      <c r="E1284" s="95" t="s">
        <v>582</v>
      </c>
      <c r="F1284" s="97" t="s">
        <v>583</v>
      </c>
      <c r="G1284" s="98" t="s">
        <v>2837</v>
      </c>
      <c r="H1284" s="98" t="s">
        <v>2837</v>
      </c>
      <c r="I1284" s="99"/>
      <c r="J1284" s="99" t="s">
        <v>2671</v>
      </c>
      <c r="K1284" s="100" t="str">
        <f t="shared" si="52"/>
        <v>А</v>
      </c>
      <c r="L1284" s="100" t="str">
        <f t="shared" si="53"/>
        <v>Д</v>
      </c>
    </row>
    <row r="1285" spans="1:12" ht="30" customHeight="1">
      <c r="A1285" s="66" t="s">
        <v>2838</v>
      </c>
      <c r="B1285" s="95" t="s">
        <v>2839</v>
      </c>
      <c r="C1285" s="96" t="s">
        <v>425</v>
      </c>
      <c r="D1285" s="96" t="s">
        <v>426</v>
      </c>
      <c r="E1285" s="95" t="s">
        <v>582</v>
      </c>
      <c r="F1285" s="97" t="s">
        <v>583</v>
      </c>
      <c r="G1285" s="98" t="s">
        <v>2840</v>
      </c>
      <c r="H1285" s="98" t="s">
        <v>2840</v>
      </c>
      <c r="I1285" s="99"/>
      <c r="J1285" s="99" t="s">
        <v>2671</v>
      </c>
      <c r="K1285" s="100" t="str">
        <f t="shared" si="52"/>
        <v>А</v>
      </c>
      <c r="L1285" s="100" t="str">
        <f t="shared" si="53"/>
        <v>Д</v>
      </c>
    </row>
    <row r="1286" spans="1:12" ht="30" customHeight="1">
      <c r="A1286" s="66" t="s">
        <v>2841</v>
      </c>
      <c r="B1286" s="95" t="s">
        <v>2839</v>
      </c>
      <c r="C1286" s="96" t="s">
        <v>425</v>
      </c>
      <c r="D1286" s="96" t="s">
        <v>437</v>
      </c>
      <c r="E1286" s="95" t="s">
        <v>582</v>
      </c>
      <c r="F1286" s="97" t="s">
        <v>583</v>
      </c>
      <c r="G1286" s="98" t="s">
        <v>2840</v>
      </c>
      <c r="H1286" s="98" t="s">
        <v>2842</v>
      </c>
      <c r="I1286" s="99"/>
      <c r="J1286" s="99" t="s">
        <v>2671</v>
      </c>
      <c r="K1286" s="100" t="str">
        <f t="shared" si="52"/>
        <v>А</v>
      </c>
      <c r="L1286" s="100" t="str">
        <f t="shared" si="53"/>
        <v>Д</v>
      </c>
    </row>
    <row r="1287" spans="1:12" ht="30" customHeight="1">
      <c r="A1287" s="66" t="s">
        <v>2843</v>
      </c>
      <c r="B1287" s="95" t="s">
        <v>2165</v>
      </c>
      <c r="C1287" s="96" t="s">
        <v>425</v>
      </c>
      <c r="D1287" s="96" t="s">
        <v>426</v>
      </c>
      <c r="E1287" s="95" t="s">
        <v>582</v>
      </c>
      <c r="F1287" s="97" t="s">
        <v>583</v>
      </c>
      <c r="G1287" s="98" t="s">
        <v>2166</v>
      </c>
      <c r="H1287" s="98" t="s">
        <v>2166</v>
      </c>
      <c r="I1287" s="99"/>
      <c r="J1287" s="99" t="s">
        <v>2671</v>
      </c>
      <c r="K1287" s="100" t="str">
        <f t="shared" si="52"/>
        <v>А</v>
      </c>
      <c r="L1287" s="100" t="str">
        <f t="shared" si="53"/>
        <v>Д</v>
      </c>
    </row>
    <row r="1288" spans="1:12" ht="30" customHeight="1">
      <c r="A1288" s="66" t="s">
        <v>2844</v>
      </c>
      <c r="B1288" s="95" t="s">
        <v>2165</v>
      </c>
      <c r="C1288" s="96" t="s">
        <v>425</v>
      </c>
      <c r="D1288" s="96" t="s">
        <v>437</v>
      </c>
      <c r="E1288" s="95" t="s">
        <v>582</v>
      </c>
      <c r="F1288" s="97" t="s">
        <v>583</v>
      </c>
      <c r="G1288" s="98" t="s">
        <v>2166</v>
      </c>
      <c r="H1288" s="98" t="s">
        <v>2166</v>
      </c>
      <c r="I1288" s="99"/>
      <c r="J1288" s="99" t="s">
        <v>2671</v>
      </c>
      <c r="K1288" s="100" t="str">
        <f t="shared" si="52"/>
        <v>А</v>
      </c>
      <c r="L1288" s="100" t="str">
        <f t="shared" si="53"/>
        <v>Д</v>
      </c>
    </row>
    <row r="1289" spans="1:12" ht="30" customHeight="1">
      <c r="A1289" s="66" t="s">
        <v>2845</v>
      </c>
      <c r="B1289" s="95" t="s">
        <v>2169</v>
      </c>
      <c r="C1289" s="96" t="s">
        <v>425</v>
      </c>
      <c r="D1289" s="96" t="s">
        <v>426</v>
      </c>
      <c r="E1289" s="95" t="s">
        <v>582</v>
      </c>
      <c r="F1289" s="97" t="s">
        <v>583</v>
      </c>
      <c r="G1289" s="98" t="s">
        <v>2170</v>
      </c>
      <c r="H1289" s="98" t="s">
        <v>1980</v>
      </c>
      <c r="I1289" s="99"/>
      <c r="J1289" s="99" t="s">
        <v>2671</v>
      </c>
      <c r="K1289" s="100" t="str">
        <f t="shared" si="52"/>
        <v>А</v>
      </c>
      <c r="L1289" s="100" t="str">
        <f t="shared" si="53"/>
        <v>Д</v>
      </c>
    </row>
    <row r="1290" spans="1:12" ht="30" customHeight="1">
      <c r="A1290" s="66" t="s">
        <v>2846</v>
      </c>
      <c r="B1290" s="95" t="s">
        <v>1289</v>
      </c>
      <c r="C1290" s="96" t="s">
        <v>425</v>
      </c>
      <c r="D1290" s="96" t="s">
        <v>437</v>
      </c>
      <c r="E1290" s="95" t="s">
        <v>582</v>
      </c>
      <c r="F1290" s="97" t="s">
        <v>583</v>
      </c>
      <c r="G1290" s="98" t="s">
        <v>1290</v>
      </c>
      <c r="H1290" s="98" t="s">
        <v>2824</v>
      </c>
      <c r="I1290" s="99"/>
      <c r="J1290" s="99" t="s">
        <v>2671</v>
      </c>
      <c r="K1290" s="100" t="str">
        <f t="shared" si="52"/>
        <v>А</v>
      </c>
      <c r="L1290" s="100" t="str">
        <f t="shared" si="53"/>
        <v>Д</v>
      </c>
    </row>
  </sheetData>
  <sheetProtection algorithmName="SHA-512" hashValue="OAsyCbyA1EQItf/JdTJF3maVh5ROvDYTxO3GKztaKW52cKlzQjw9BP/upjv7O7Urz4C/3Ngs0CTWtbAR3zGj2A==" saltValue="DSz1Ml8+1+/aeXtjYLyWlg==" spinCount="100000" sheet="1" formatColumns="0" formatRows="0" autoFilter="0"/>
  <autoFilter ref="A2:L1290" xr:uid="{00000000-0009-0000-0000-000001000000}"/>
  <pageMargins left="0.118055555555556" right="0" top="0.74791666666666701" bottom="0.74791666666666701" header="0.511811023622047" footer="0.511811023622047"/>
  <pageSetup paperSize="9" scale="9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4"/>
  <sheetViews>
    <sheetView showZeros="0" zoomScale="75" zoomScaleNormal="75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63" style="103" customWidth="1"/>
    <col min="2" max="2" width="104.7109375" style="103" customWidth="1"/>
    <col min="3" max="16384" width="9.140625" style="104"/>
  </cols>
  <sheetData>
    <row r="1" spans="1:2" ht="15" customHeight="1">
      <c r="A1" s="105" t="s">
        <v>2847</v>
      </c>
      <c r="B1" s="105" t="s">
        <v>2848</v>
      </c>
    </row>
    <row r="2" spans="1:2" ht="15" customHeight="1">
      <c r="A2" s="106" t="s">
        <v>430</v>
      </c>
      <c r="B2" s="106" t="s">
        <v>2849</v>
      </c>
    </row>
    <row r="3" spans="1:2" ht="15" customHeight="1">
      <c r="A3" s="106" t="s">
        <v>430</v>
      </c>
      <c r="B3" s="106" t="s">
        <v>2850</v>
      </c>
    </row>
    <row r="4" spans="1:2" ht="15" customHeight="1">
      <c r="A4" s="106" t="s">
        <v>430</v>
      </c>
      <c r="B4" s="106" t="s">
        <v>2851</v>
      </c>
    </row>
    <row r="5" spans="1:2" ht="15" customHeight="1">
      <c r="A5" s="106" t="s">
        <v>430</v>
      </c>
      <c r="B5" s="106" t="s">
        <v>2852</v>
      </c>
    </row>
    <row r="6" spans="1:2" ht="15" customHeight="1">
      <c r="A6" s="106" t="s">
        <v>430</v>
      </c>
      <c r="B6" s="106" t="s">
        <v>2853</v>
      </c>
    </row>
    <row r="7" spans="1:2" ht="15" customHeight="1">
      <c r="A7" s="106" t="s">
        <v>430</v>
      </c>
      <c r="B7" s="106" t="s">
        <v>2854</v>
      </c>
    </row>
    <row r="8" spans="1:2" ht="15" customHeight="1">
      <c r="A8" s="106" t="s">
        <v>430</v>
      </c>
      <c r="B8" s="106" t="s">
        <v>2855</v>
      </c>
    </row>
    <row r="9" spans="1:2" ht="15" customHeight="1">
      <c r="A9" s="106" t="s">
        <v>2856</v>
      </c>
      <c r="B9" s="106" t="s">
        <v>2857</v>
      </c>
    </row>
    <row r="10" spans="1:2" ht="15" customHeight="1">
      <c r="A10" s="106" t="s">
        <v>2856</v>
      </c>
      <c r="B10" s="106" t="s">
        <v>2858</v>
      </c>
    </row>
    <row r="11" spans="1:2" ht="15" customHeight="1">
      <c r="A11" s="106" t="s">
        <v>2856</v>
      </c>
      <c r="B11" s="106" t="s">
        <v>2859</v>
      </c>
    </row>
    <row r="12" spans="1:2" ht="15" customHeight="1">
      <c r="A12" s="106" t="s">
        <v>2856</v>
      </c>
      <c r="B12" s="106" t="s">
        <v>2860</v>
      </c>
    </row>
    <row r="13" spans="1:2" ht="15" customHeight="1">
      <c r="A13" s="106" t="s">
        <v>2856</v>
      </c>
      <c r="B13" s="106" t="s">
        <v>2861</v>
      </c>
    </row>
    <row r="14" spans="1:2" ht="15" customHeight="1">
      <c r="A14" s="106" t="s">
        <v>2856</v>
      </c>
      <c r="B14" s="106" t="s">
        <v>2862</v>
      </c>
    </row>
    <row r="15" spans="1:2" ht="15" customHeight="1">
      <c r="A15" s="106" t="s">
        <v>2856</v>
      </c>
      <c r="B15" s="106" t="s">
        <v>2863</v>
      </c>
    </row>
    <row r="16" spans="1:2" ht="15" customHeight="1">
      <c r="A16" s="106" t="s">
        <v>2856</v>
      </c>
      <c r="B16" s="106" t="s">
        <v>2864</v>
      </c>
    </row>
    <row r="17" spans="1:2" ht="15" customHeight="1">
      <c r="A17" s="106" t="s">
        <v>655</v>
      </c>
      <c r="B17" s="106" t="s">
        <v>2865</v>
      </c>
    </row>
    <row r="18" spans="1:2" ht="15" customHeight="1">
      <c r="A18" s="106" t="s">
        <v>655</v>
      </c>
      <c r="B18" s="106" t="s">
        <v>2866</v>
      </c>
    </row>
    <row r="19" spans="1:2" ht="15" customHeight="1">
      <c r="A19" s="106" t="s">
        <v>655</v>
      </c>
      <c r="B19" s="106" t="s">
        <v>2867</v>
      </c>
    </row>
    <row r="20" spans="1:2" ht="15" customHeight="1">
      <c r="A20" s="106" t="s">
        <v>655</v>
      </c>
      <c r="B20" s="106" t="s">
        <v>2868</v>
      </c>
    </row>
    <row r="21" spans="1:2" ht="15" customHeight="1">
      <c r="A21" s="106" t="s">
        <v>655</v>
      </c>
      <c r="B21" s="106" t="s">
        <v>2869</v>
      </c>
    </row>
    <row r="22" spans="1:2" ht="15" customHeight="1">
      <c r="A22" s="106" t="s">
        <v>706</v>
      </c>
      <c r="B22" s="106" t="s">
        <v>2870</v>
      </c>
    </row>
    <row r="23" spans="1:2" ht="15" customHeight="1">
      <c r="A23" s="106" t="s">
        <v>706</v>
      </c>
      <c r="B23" s="106" t="s">
        <v>2871</v>
      </c>
    </row>
    <row r="24" spans="1:2" ht="15" customHeight="1">
      <c r="A24" s="106" t="s">
        <v>706</v>
      </c>
      <c r="B24" s="106" t="s">
        <v>2872</v>
      </c>
    </row>
    <row r="25" spans="1:2" ht="15" customHeight="1">
      <c r="A25" s="106" t="s">
        <v>706</v>
      </c>
      <c r="B25" s="106" t="s">
        <v>2873</v>
      </c>
    </row>
    <row r="26" spans="1:2" ht="15" customHeight="1">
      <c r="A26" s="106" t="s">
        <v>706</v>
      </c>
      <c r="B26" s="106" t="s">
        <v>2874</v>
      </c>
    </row>
    <row r="27" spans="1:2" ht="15" customHeight="1">
      <c r="A27" s="106" t="s">
        <v>706</v>
      </c>
      <c r="B27" s="106" t="s">
        <v>2875</v>
      </c>
    </row>
    <row r="28" spans="1:2" ht="15" customHeight="1">
      <c r="A28" s="106" t="s">
        <v>706</v>
      </c>
      <c r="B28" s="106" t="s">
        <v>2876</v>
      </c>
    </row>
    <row r="29" spans="1:2" ht="15" customHeight="1">
      <c r="A29" s="106" t="s">
        <v>706</v>
      </c>
      <c r="B29" s="106" t="s">
        <v>2877</v>
      </c>
    </row>
    <row r="30" spans="1:2" ht="15" customHeight="1">
      <c r="A30" s="106" t="s">
        <v>706</v>
      </c>
      <c r="B30" s="106" t="s">
        <v>2878</v>
      </c>
    </row>
    <row r="31" spans="1:2" ht="15" customHeight="1">
      <c r="A31" s="106" t="s">
        <v>706</v>
      </c>
      <c r="B31" s="106" t="s">
        <v>2879</v>
      </c>
    </row>
    <row r="32" spans="1:2" ht="15" customHeight="1">
      <c r="A32" s="106" t="s">
        <v>706</v>
      </c>
      <c r="B32" s="106" t="s">
        <v>2880</v>
      </c>
    </row>
    <row r="33" spans="1:2" ht="15" customHeight="1">
      <c r="A33" s="106" t="s">
        <v>706</v>
      </c>
      <c r="B33" s="106" t="s">
        <v>2881</v>
      </c>
    </row>
    <row r="34" spans="1:2" ht="15" customHeight="1">
      <c r="A34" s="106" t="s">
        <v>706</v>
      </c>
      <c r="B34" s="106" t="s">
        <v>2882</v>
      </c>
    </row>
    <row r="35" spans="1:2" ht="15" customHeight="1">
      <c r="A35" s="106" t="s">
        <v>706</v>
      </c>
      <c r="B35" s="106" t="s">
        <v>2883</v>
      </c>
    </row>
    <row r="36" spans="1:2" ht="15" customHeight="1">
      <c r="A36" s="106" t="s">
        <v>706</v>
      </c>
      <c r="B36" s="106" t="s">
        <v>2884</v>
      </c>
    </row>
    <row r="37" spans="1:2" ht="15" customHeight="1">
      <c r="A37" s="106" t="s">
        <v>706</v>
      </c>
      <c r="B37" s="106" t="s">
        <v>2885</v>
      </c>
    </row>
    <row r="38" spans="1:2" ht="15" customHeight="1">
      <c r="A38" s="106" t="s">
        <v>706</v>
      </c>
      <c r="B38" s="106" t="s">
        <v>2886</v>
      </c>
    </row>
    <row r="39" spans="1:2" ht="15" customHeight="1">
      <c r="A39" s="106" t="s">
        <v>706</v>
      </c>
      <c r="B39" s="106" t="s">
        <v>2887</v>
      </c>
    </row>
    <row r="40" spans="1:2" ht="15" customHeight="1">
      <c r="A40" s="106" t="s">
        <v>706</v>
      </c>
      <c r="B40" s="106" t="s">
        <v>2855</v>
      </c>
    </row>
    <row r="41" spans="1:2" ht="15" customHeight="1">
      <c r="A41" s="106" t="s">
        <v>706</v>
      </c>
      <c r="B41" s="106" t="s">
        <v>2888</v>
      </c>
    </row>
    <row r="42" spans="1:2" ht="15" customHeight="1">
      <c r="A42" s="106" t="s">
        <v>706</v>
      </c>
      <c r="B42" s="106" t="s">
        <v>2889</v>
      </c>
    </row>
    <row r="43" spans="1:2" ht="15" customHeight="1">
      <c r="A43" s="106" t="s">
        <v>706</v>
      </c>
      <c r="B43" s="106" t="s">
        <v>2890</v>
      </c>
    </row>
    <row r="44" spans="1:2" ht="15" customHeight="1">
      <c r="A44" s="106" t="s">
        <v>706</v>
      </c>
      <c r="B44" s="106" t="s">
        <v>2891</v>
      </c>
    </row>
    <row r="45" spans="1:2" ht="15" customHeight="1">
      <c r="A45" s="106" t="s">
        <v>706</v>
      </c>
      <c r="B45" s="106" t="s">
        <v>2892</v>
      </c>
    </row>
    <row r="46" spans="1:2" ht="15" customHeight="1">
      <c r="A46" s="106" t="s">
        <v>706</v>
      </c>
      <c r="B46" s="106" t="s">
        <v>2893</v>
      </c>
    </row>
    <row r="47" spans="1:2" ht="15" customHeight="1">
      <c r="A47" s="106" t="s">
        <v>706</v>
      </c>
      <c r="B47" s="106" t="s">
        <v>2894</v>
      </c>
    </row>
    <row r="48" spans="1:2" ht="15" customHeight="1">
      <c r="A48" s="106" t="s">
        <v>706</v>
      </c>
      <c r="B48" s="106" t="s">
        <v>2895</v>
      </c>
    </row>
    <row r="49" spans="1:2" ht="15" customHeight="1">
      <c r="A49" s="106" t="s">
        <v>706</v>
      </c>
      <c r="B49" s="106" t="s">
        <v>2896</v>
      </c>
    </row>
    <row r="50" spans="1:2" ht="15" customHeight="1">
      <c r="A50" s="106" t="s">
        <v>706</v>
      </c>
      <c r="B50" s="106" t="s">
        <v>2897</v>
      </c>
    </row>
    <row r="51" spans="1:2" ht="15" customHeight="1">
      <c r="A51" s="106" t="s">
        <v>1127</v>
      </c>
      <c r="B51" s="106" t="s">
        <v>1127</v>
      </c>
    </row>
    <row r="52" spans="1:2" ht="15" customHeight="1">
      <c r="A52" s="106" t="s">
        <v>1145</v>
      </c>
      <c r="B52" s="106" t="s">
        <v>2898</v>
      </c>
    </row>
    <row r="53" spans="1:2" ht="15" customHeight="1">
      <c r="A53" s="106" t="s">
        <v>1145</v>
      </c>
      <c r="B53" s="106" t="s">
        <v>2899</v>
      </c>
    </row>
    <row r="54" spans="1:2" ht="15" customHeight="1">
      <c r="A54" s="106" t="s">
        <v>1158</v>
      </c>
      <c r="B54" s="106" t="s">
        <v>1158</v>
      </c>
    </row>
    <row r="55" spans="1:2" ht="15" customHeight="1">
      <c r="A55" s="106" t="s">
        <v>1212</v>
      </c>
      <c r="B55" s="106" t="s">
        <v>1212</v>
      </c>
    </row>
    <row r="56" spans="1:2" ht="15" customHeight="1">
      <c r="A56" s="106" t="s">
        <v>1212</v>
      </c>
      <c r="B56" s="106" t="s">
        <v>2900</v>
      </c>
    </row>
    <row r="57" spans="1:2" ht="15" customHeight="1">
      <c r="A57" s="106" t="s">
        <v>1212</v>
      </c>
      <c r="B57" s="106" t="s">
        <v>2901</v>
      </c>
    </row>
    <row r="58" spans="1:2" ht="15" customHeight="1">
      <c r="A58" s="106" t="s">
        <v>2902</v>
      </c>
      <c r="B58" s="106" t="s">
        <v>2903</v>
      </c>
    </row>
    <row r="59" spans="1:2" ht="15" customHeight="1">
      <c r="A59" s="106" t="s">
        <v>2902</v>
      </c>
      <c r="B59" s="106" t="s">
        <v>2904</v>
      </c>
    </row>
    <row r="60" spans="1:2" ht="15" customHeight="1">
      <c r="A60" s="106" t="s">
        <v>2902</v>
      </c>
      <c r="B60" s="106" t="s">
        <v>2905</v>
      </c>
    </row>
    <row r="61" spans="1:2" ht="15" customHeight="1">
      <c r="A61" s="106" t="s">
        <v>2902</v>
      </c>
      <c r="B61" s="106" t="s">
        <v>2906</v>
      </c>
    </row>
    <row r="62" spans="1:2" ht="15" customHeight="1">
      <c r="A62" s="106" t="s">
        <v>2902</v>
      </c>
      <c r="B62" s="106" t="s">
        <v>2907</v>
      </c>
    </row>
    <row r="63" spans="1:2" ht="15" customHeight="1">
      <c r="A63" s="106" t="s">
        <v>2902</v>
      </c>
      <c r="B63" s="106" t="s">
        <v>2908</v>
      </c>
    </row>
    <row r="64" spans="1:2" ht="15" customHeight="1">
      <c r="A64" s="106" t="s">
        <v>2902</v>
      </c>
      <c r="B64" s="106" t="s">
        <v>2909</v>
      </c>
    </row>
    <row r="65" spans="1:2" ht="15" customHeight="1">
      <c r="A65" s="106" t="s">
        <v>2902</v>
      </c>
      <c r="B65" s="106" t="s">
        <v>2910</v>
      </c>
    </row>
    <row r="66" spans="1:2" ht="15" customHeight="1">
      <c r="A66" s="106" t="s">
        <v>1305</v>
      </c>
      <c r="B66" s="106" t="s">
        <v>1305</v>
      </c>
    </row>
    <row r="67" spans="1:2" ht="15" customHeight="1">
      <c r="A67" s="106" t="s">
        <v>1305</v>
      </c>
      <c r="B67" s="106" t="s">
        <v>2911</v>
      </c>
    </row>
    <row r="68" spans="1:2" ht="15" customHeight="1">
      <c r="A68" s="106" t="s">
        <v>2912</v>
      </c>
      <c r="B68" s="106" t="s">
        <v>2913</v>
      </c>
    </row>
    <row r="69" spans="1:2" ht="15" customHeight="1">
      <c r="A69" s="106" t="s">
        <v>2912</v>
      </c>
      <c r="B69" s="106" t="s">
        <v>2914</v>
      </c>
    </row>
    <row r="70" spans="1:2" ht="15" customHeight="1">
      <c r="A70" s="106" t="s">
        <v>1356</v>
      </c>
      <c r="B70" s="106" t="s">
        <v>2915</v>
      </c>
    </row>
    <row r="71" spans="1:2" ht="15" customHeight="1">
      <c r="A71" s="106" t="s">
        <v>1356</v>
      </c>
      <c r="B71" s="106" t="s">
        <v>1356</v>
      </c>
    </row>
    <row r="72" spans="1:2" ht="15" customHeight="1">
      <c r="A72" s="106" t="s">
        <v>1356</v>
      </c>
      <c r="B72" s="106" t="s">
        <v>2916</v>
      </c>
    </row>
    <row r="73" spans="1:2" ht="15" customHeight="1">
      <c r="A73" s="106" t="s">
        <v>1356</v>
      </c>
      <c r="B73" s="106" t="s">
        <v>2917</v>
      </c>
    </row>
    <row r="74" spans="1:2" ht="15" customHeight="1">
      <c r="A74" s="106" t="s">
        <v>1356</v>
      </c>
      <c r="B74" s="106" t="s">
        <v>2918</v>
      </c>
    </row>
    <row r="75" spans="1:2" ht="15" customHeight="1">
      <c r="A75" s="106" t="s">
        <v>1356</v>
      </c>
      <c r="B75" s="106" t="s">
        <v>2919</v>
      </c>
    </row>
    <row r="76" spans="1:2" ht="15" customHeight="1">
      <c r="A76" s="106" t="s">
        <v>1356</v>
      </c>
      <c r="B76" s="106" t="s">
        <v>2920</v>
      </c>
    </row>
    <row r="77" spans="1:2" ht="15" customHeight="1">
      <c r="A77" s="106" t="s">
        <v>1356</v>
      </c>
      <c r="B77" s="106" t="s">
        <v>2921</v>
      </c>
    </row>
    <row r="78" spans="1:2" ht="15" customHeight="1">
      <c r="A78" s="106" t="s">
        <v>1356</v>
      </c>
      <c r="B78" s="106" t="s">
        <v>2922</v>
      </c>
    </row>
    <row r="79" spans="1:2" ht="15" customHeight="1">
      <c r="A79" s="106" t="s">
        <v>1356</v>
      </c>
      <c r="B79" s="106" t="s">
        <v>2923</v>
      </c>
    </row>
    <row r="80" spans="1:2" ht="15" customHeight="1">
      <c r="A80" s="106" t="s">
        <v>1356</v>
      </c>
      <c r="B80" s="106" t="s">
        <v>2924</v>
      </c>
    </row>
    <row r="81" spans="1:2" ht="15" customHeight="1">
      <c r="A81" s="106" t="s">
        <v>1356</v>
      </c>
      <c r="B81" s="106" t="s">
        <v>2925</v>
      </c>
    </row>
    <row r="82" spans="1:2" ht="15" customHeight="1">
      <c r="A82" s="106" t="s">
        <v>1356</v>
      </c>
      <c r="B82" s="106" t="s">
        <v>2926</v>
      </c>
    </row>
    <row r="83" spans="1:2" ht="15" customHeight="1">
      <c r="A83" s="106" t="s">
        <v>1356</v>
      </c>
      <c r="B83" s="106" t="s">
        <v>2927</v>
      </c>
    </row>
    <row r="84" spans="1:2" ht="15" customHeight="1">
      <c r="A84" s="106" t="s">
        <v>1356</v>
      </c>
      <c r="B84" s="106" t="s">
        <v>2928</v>
      </c>
    </row>
    <row r="85" spans="1:2" ht="15" customHeight="1">
      <c r="A85" s="106" t="s">
        <v>1388</v>
      </c>
      <c r="B85" s="106" t="s">
        <v>2929</v>
      </c>
    </row>
    <row r="86" spans="1:2" ht="15" customHeight="1">
      <c r="A86" s="106" t="s">
        <v>1388</v>
      </c>
      <c r="B86" s="106" t="s">
        <v>2930</v>
      </c>
    </row>
    <row r="87" spans="1:2" ht="15" customHeight="1">
      <c r="A87" s="106" t="s">
        <v>1388</v>
      </c>
      <c r="B87" s="106" t="s">
        <v>2931</v>
      </c>
    </row>
    <row r="88" spans="1:2" ht="15" customHeight="1">
      <c r="A88" s="106" t="s">
        <v>1388</v>
      </c>
      <c r="B88" s="106" t="s">
        <v>2932</v>
      </c>
    </row>
    <row r="89" spans="1:2" ht="15" customHeight="1">
      <c r="A89" s="106" t="s">
        <v>1388</v>
      </c>
      <c r="B89" s="106" t="s">
        <v>2933</v>
      </c>
    </row>
    <row r="90" spans="1:2" ht="15" customHeight="1">
      <c r="A90" s="106" t="s">
        <v>1388</v>
      </c>
      <c r="B90" s="106" t="s">
        <v>2855</v>
      </c>
    </row>
    <row r="91" spans="1:2" ht="15" customHeight="1">
      <c r="A91" s="106" t="s">
        <v>1388</v>
      </c>
      <c r="B91" s="106" t="s">
        <v>2934</v>
      </c>
    </row>
    <row r="92" spans="1:2" ht="15" customHeight="1">
      <c r="A92" s="106" t="s">
        <v>1388</v>
      </c>
      <c r="B92" s="106" t="s">
        <v>2935</v>
      </c>
    </row>
    <row r="93" spans="1:2" ht="15" customHeight="1">
      <c r="A93" s="106" t="s">
        <v>1388</v>
      </c>
      <c r="B93" s="106" t="s">
        <v>2936</v>
      </c>
    </row>
    <row r="94" spans="1:2" ht="15" customHeight="1">
      <c r="A94" s="106" t="s">
        <v>1388</v>
      </c>
      <c r="B94" s="106" t="s">
        <v>2937</v>
      </c>
    </row>
    <row r="95" spans="1:2" ht="15" customHeight="1">
      <c r="A95" s="106" t="s">
        <v>1388</v>
      </c>
      <c r="B95" s="106" t="s">
        <v>2938</v>
      </c>
    </row>
    <row r="96" spans="1:2" ht="15" customHeight="1">
      <c r="A96" s="106" t="s">
        <v>1388</v>
      </c>
      <c r="B96" s="106" t="s">
        <v>2939</v>
      </c>
    </row>
    <row r="97" spans="1:2" ht="15" customHeight="1">
      <c r="A97" s="106" t="s">
        <v>1500</v>
      </c>
      <c r="B97" s="106" t="s">
        <v>2940</v>
      </c>
    </row>
    <row r="98" spans="1:2" ht="15" customHeight="1">
      <c r="A98" s="106" t="s">
        <v>1500</v>
      </c>
      <c r="B98" s="106" t="s">
        <v>2941</v>
      </c>
    </row>
    <row r="99" spans="1:2" ht="15" customHeight="1">
      <c r="A99" s="106" t="s">
        <v>1500</v>
      </c>
      <c r="B99" s="106" t="s">
        <v>2942</v>
      </c>
    </row>
    <row r="100" spans="1:2" ht="15" customHeight="1">
      <c r="A100" s="106" t="s">
        <v>1500</v>
      </c>
      <c r="B100" s="106" t="s">
        <v>2943</v>
      </c>
    </row>
    <row r="101" spans="1:2" ht="15" customHeight="1">
      <c r="A101" s="106" t="s">
        <v>1500</v>
      </c>
      <c r="B101" s="106" t="s">
        <v>2944</v>
      </c>
    </row>
    <row r="102" spans="1:2" ht="15" customHeight="1">
      <c r="A102" s="106" t="s">
        <v>1500</v>
      </c>
      <c r="B102" s="106" t="s">
        <v>2945</v>
      </c>
    </row>
    <row r="103" spans="1:2" ht="15" customHeight="1">
      <c r="A103" s="106" t="s">
        <v>1500</v>
      </c>
      <c r="B103" s="106" t="s">
        <v>2946</v>
      </c>
    </row>
    <row r="104" spans="1:2" ht="15" customHeight="1">
      <c r="A104" s="106" t="s">
        <v>1500</v>
      </c>
      <c r="B104" s="106" t="s">
        <v>2947</v>
      </c>
    </row>
    <row r="105" spans="1:2" ht="15" customHeight="1">
      <c r="A105" s="106" t="s">
        <v>1500</v>
      </c>
      <c r="B105" s="106" t="s">
        <v>2948</v>
      </c>
    </row>
    <row r="106" spans="1:2" ht="15" customHeight="1">
      <c r="A106" s="106" t="s">
        <v>1500</v>
      </c>
      <c r="B106" s="106" t="s">
        <v>2949</v>
      </c>
    </row>
    <row r="107" spans="1:2" ht="15" customHeight="1">
      <c r="A107" s="106" t="s">
        <v>1500</v>
      </c>
      <c r="B107" s="106" t="s">
        <v>2950</v>
      </c>
    </row>
    <row r="108" spans="1:2" ht="15" customHeight="1">
      <c r="A108" s="106" t="s">
        <v>1500</v>
      </c>
      <c r="B108" s="106" t="s">
        <v>2951</v>
      </c>
    </row>
    <row r="109" spans="1:2" ht="15" customHeight="1">
      <c r="A109" s="106" t="s">
        <v>1500</v>
      </c>
      <c r="B109" s="106" t="s">
        <v>2952</v>
      </c>
    </row>
    <row r="110" spans="1:2" ht="15" customHeight="1">
      <c r="A110" s="106" t="s">
        <v>1500</v>
      </c>
      <c r="B110" s="106" t="s">
        <v>2953</v>
      </c>
    </row>
    <row r="111" spans="1:2" ht="15" customHeight="1">
      <c r="A111" s="106" t="s">
        <v>1500</v>
      </c>
      <c r="B111" s="106" t="s">
        <v>2954</v>
      </c>
    </row>
    <row r="112" spans="1:2" ht="15" customHeight="1">
      <c r="A112" s="106" t="s">
        <v>1500</v>
      </c>
      <c r="B112" s="106" t="s">
        <v>2955</v>
      </c>
    </row>
    <row r="113" spans="1:2" ht="15" customHeight="1">
      <c r="A113" s="106" t="s">
        <v>1500</v>
      </c>
      <c r="B113" s="106" t="s">
        <v>2956</v>
      </c>
    </row>
    <row r="114" spans="1:2" ht="15" customHeight="1">
      <c r="A114" s="106" t="s">
        <v>1500</v>
      </c>
      <c r="B114" s="106" t="s">
        <v>2855</v>
      </c>
    </row>
    <row r="115" spans="1:2" ht="15" customHeight="1">
      <c r="A115" s="106" t="s">
        <v>1500</v>
      </c>
      <c r="B115" s="106" t="s">
        <v>2957</v>
      </c>
    </row>
    <row r="116" spans="1:2" ht="15" customHeight="1">
      <c r="A116" s="106" t="s">
        <v>1500</v>
      </c>
      <c r="B116" s="106" t="s">
        <v>2958</v>
      </c>
    </row>
    <row r="117" spans="1:2" ht="15" customHeight="1">
      <c r="A117" s="106" t="s">
        <v>1500</v>
      </c>
      <c r="B117" s="106" t="s">
        <v>2959</v>
      </c>
    </row>
    <row r="118" spans="1:2" ht="15" customHeight="1">
      <c r="A118" s="106" t="s">
        <v>1500</v>
      </c>
      <c r="B118" s="106" t="s">
        <v>2960</v>
      </c>
    </row>
    <row r="119" spans="1:2" ht="15" customHeight="1">
      <c r="A119" s="106" t="s">
        <v>1500</v>
      </c>
      <c r="B119" s="106" t="s">
        <v>2961</v>
      </c>
    </row>
    <row r="120" spans="1:2" ht="15" customHeight="1">
      <c r="A120" s="106" t="s">
        <v>1500</v>
      </c>
      <c r="B120" s="106" t="s">
        <v>2962</v>
      </c>
    </row>
    <row r="121" spans="1:2" ht="15" customHeight="1">
      <c r="A121" s="106" t="s">
        <v>1500</v>
      </c>
      <c r="B121" s="106" t="s">
        <v>2963</v>
      </c>
    </row>
    <row r="122" spans="1:2" ht="15" customHeight="1">
      <c r="A122" s="106" t="s">
        <v>1500</v>
      </c>
      <c r="B122" s="106" t="s">
        <v>2964</v>
      </c>
    </row>
    <row r="123" spans="1:2" ht="15" customHeight="1">
      <c r="A123" s="106" t="s">
        <v>1500</v>
      </c>
      <c r="B123" s="106" t="s">
        <v>2965</v>
      </c>
    </row>
    <row r="124" spans="1:2" ht="15" customHeight="1">
      <c r="A124" s="106" t="s">
        <v>1500</v>
      </c>
      <c r="B124" s="106" t="s">
        <v>2966</v>
      </c>
    </row>
    <row r="125" spans="1:2" ht="15" customHeight="1">
      <c r="A125" s="106" t="s">
        <v>1500</v>
      </c>
      <c r="B125" s="106" t="s">
        <v>2967</v>
      </c>
    </row>
    <row r="126" spans="1:2" ht="15" customHeight="1">
      <c r="A126" s="106" t="s">
        <v>1500</v>
      </c>
      <c r="B126" s="106" t="s">
        <v>2968</v>
      </c>
    </row>
    <row r="127" spans="1:2" ht="15" customHeight="1">
      <c r="A127" s="106" t="s">
        <v>1500</v>
      </c>
      <c r="B127" s="106" t="s">
        <v>2969</v>
      </c>
    </row>
    <row r="128" spans="1:2" ht="15" customHeight="1">
      <c r="A128" s="106" t="s">
        <v>1500</v>
      </c>
      <c r="B128" s="106" t="s">
        <v>2970</v>
      </c>
    </row>
    <row r="129" spans="1:2" ht="15" customHeight="1">
      <c r="A129" s="106" t="s">
        <v>1500</v>
      </c>
      <c r="B129" s="106" t="s">
        <v>2971</v>
      </c>
    </row>
    <row r="130" spans="1:2" ht="15" customHeight="1">
      <c r="A130" s="106" t="s">
        <v>1500</v>
      </c>
      <c r="B130" s="106" t="s">
        <v>2972</v>
      </c>
    </row>
    <row r="131" spans="1:2" ht="15" customHeight="1">
      <c r="A131" s="106" t="s">
        <v>1500</v>
      </c>
      <c r="B131" s="106" t="s">
        <v>2973</v>
      </c>
    </row>
    <row r="132" spans="1:2" ht="15" customHeight="1">
      <c r="A132" s="106" t="s">
        <v>1500</v>
      </c>
      <c r="B132" s="106" t="s">
        <v>2974</v>
      </c>
    </row>
    <row r="133" spans="1:2" ht="15" customHeight="1">
      <c r="A133" s="106" t="s">
        <v>1500</v>
      </c>
      <c r="B133" s="106" t="s">
        <v>2975</v>
      </c>
    </row>
    <row r="134" spans="1:2" ht="15" customHeight="1">
      <c r="A134" s="106" t="s">
        <v>1500</v>
      </c>
      <c r="B134" s="106" t="s">
        <v>2976</v>
      </c>
    </row>
    <row r="135" spans="1:2" ht="15" customHeight="1">
      <c r="A135" s="106" t="s">
        <v>1500</v>
      </c>
      <c r="B135" s="106" t="s">
        <v>2977</v>
      </c>
    </row>
    <row r="136" spans="1:2" ht="15" customHeight="1">
      <c r="A136" s="106" t="s">
        <v>1500</v>
      </c>
      <c r="B136" s="106" t="s">
        <v>2978</v>
      </c>
    </row>
    <row r="137" spans="1:2" ht="15" customHeight="1">
      <c r="A137" s="106" t="s">
        <v>1500</v>
      </c>
      <c r="B137" s="106" t="s">
        <v>2979</v>
      </c>
    </row>
    <row r="138" spans="1:2" ht="15" customHeight="1">
      <c r="A138" s="106" t="s">
        <v>1500</v>
      </c>
      <c r="B138" s="106" t="s">
        <v>2980</v>
      </c>
    </row>
    <row r="139" spans="1:2" ht="15" customHeight="1">
      <c r="A139" s="106" t="s">
        <v>1500</v>
      </c>
      <c r="B139" s="106" t="s">
        <v>2981</v>
      </c>
    </row>
    <row r="140" spans="1:2" ht="15" customHeight="1">
      <c r="A140" s="106" t="s">
        <v>1500</v>
      </c>
      <c r="B140" s="106" t="s">
        <v>2982</v>
      </c>
    </row>
    <row r="141" spans="1:2" ht="15" customHeight="1">
      <c r="A141" s="106" t="s">
        <v>1500</v>
      </c>
      <c r="B141" s="106" t="s">
        <v>2983</v>
      </c>
    </row>
    <row r="142" spans="1:2" ht="15" customHeight="1">
      <c r="A142" s="106" t="s">
        <v>1500</v>
      </c>
      <c r="B142" s="106" t="s">
        <v>2984</v>
      </c>
    </row>
    <row r="143" spans="1:2" ht="15" customHeight="1">
      <c r="A143" s="106" t="s">
        <v>1500</v>
      </c>
      <c r="B143" s="106" t="s">
        <v>2985</v>
      </c>
    </row>
    <row r="144" spans="1:2" ht="15" customHeight="1">
      <c r="A144" s="106" t="s">
        <v>1500</v>
      </c>
      <c r="B144" s="106" t="s">
        <v>2986</v>
      </c>
    </row>
    <row r="145" spans="1:2" ht="15" customHeight="1">
      <c r="A145" s="106" t="s">
        <v>1500</v>
      </c>
      <c r="B145" s="106" t="s">
        <v>2987</v>
      </c>
    </row>
    <row r="146" spans="1:2" ht="15" customHeight="1">
      <c r="A146" s="106" t="s">
        <v>1500</v>
      </c>
      <c r="B146" s="106" t="s">
        <v>2988</v>
      </c>
    </row>
    <row r="147" spans="1:2" ht="15" customHeight="1">
      <c r="A147" s="106" t="s">
        <v>1500</v>
      </c>
      <c r="B147" s="106" t="s">
        <v>2989</v>
      </c>
    </row>
    <row r="148" spans="1:2" ht="15" customHeight="1">
      <c r="A148" s="106" t="s">
        <v>1500</v>
      </c>
      <c r="B148" s="106" t="s">
        <v>2990</v>
      </c>
    </row>
    <row r="149" spans="1:2" ht="15" customHeight="1">
      <c r="A149" s="106" t="s">
        <v>1500</v>
      </c>
      <c r="B149" s="106" t="s">
        <v>2991</v>
      </c>
    </row>
    <row r="150" spans="1:2" ht="15" customHeight="1">
      <c r="A150" s="106" t="s">
        <v>1500</v>
      </c>
      <c r="B150" s="106" t="s">
        <v>2992</v>
      </c>
    </row>
    <row r="151" spans="1:2" ht="15" customHeight="1">
      <c r="A151" s="106" t="s">
        <v>1914</v>
      </c>
      <c r="B151" s="106" t="s">
        <v>1914</v>
      </c>
    </row>
    <row r="152" spans="1:2" ht="15" customHeight="1">
      <c r="A152" s="106" t="s">
        <v>1923</v>
      </c>
      <c r="B152" s="106" t="s">
        <v>2993</v>
      </c>
    </row>
    <row r="153" spans="1:2" ht="15" customHeight="1">
      <c r="A153" s="106" t="s">
        <v>2994</v>
      </c>
      <c r="B153" s="106" t="s">
        <v>2995</v>
      </c>
    </row>
    <row r="154" spans="1:2" ht="15" customHeight="1">
      <c r="A154" s="106" t="s">
        <v>1929</v>
      </c>
      <c r="B154" s="106" t="s">
        <v>2996</v>
      </c>
    </row>
    <row r="155" spans="1:2" ht="15" customHeight="1">
      <c r="A155" s="106" t="s">
        <v>1929</v>
      </c>
      <c r="B155" s="106" t="s">
        <v>2997</v>
      </c>
    </row>
    <row r="156" spans="1:2" ht="15" customHeight="1">
      <c r="A156" s="106" t="s">
        <v>1934</v>
      </c>
      <c r="B156" s="106" t="s">
        <v>2998</v>
      </c>
    </row>
    <row r="157" spans="1:2" ht="15" customHeight="1">
      <c r="A157" s="106" t="s">
        <v>1934</v>
      </c>
      <c r="B157" s="106" t="s">
        <v>2999</v>
      </c>
    </row>
    <row r="158" spans="1:2" ht="15" customHeight="1">
      <c r="A158" s="106" t="s">
        <v>1955</v>
      </c>
      <c r="B158" s="106" t="s">
        <v>3000</v>
      </c>
    </row>
    <row r="159" spans="1:2" ht="15" customHeight="1">
      <c r="A159" s="106" t="s">
        <v>1955</v>
      </c>
      <c r="B159" s="106" t="s">
        <v>3001</v>
      </c>
    </row>
    <row r="160" spans="1:2" ht="15" customHeight="1">
      <c r="A160" s="106" t="s">
        <v>1955</v>
      </c>
      <c r="B160" s="106" t="s">
        <v>3002</v>
      </c>
    </row>
    <row r="161" spans="1:2" ht="15" customHeight="1">
      <c r="A161" s="106" t="s">
        <v>1955</v>
      </c>
      <c r="B161" s="106" t="s">
        <v>3003</v>
      </c>
    </row>
    <row r="162" spans="1:2" ht="15" customHeight="1">
      <c r="A162" s="106" t="s">
        <v>1955</v>
      </c>
      <c r="B162" s="106" t="s">
        <v>2855</v>
      </c>
    </row>
    <row r="163" spans="1:2" ht="15" customHeight="1">
      <c r="A163" s="106" t="s">
        <v>1955</v>
      </c>
      <c r="B163" s="106" t="s">
        <v>3004</v>
      </c>
    </row>
    <row r="164" spans="1:2" ht="15" customHeight="1">
      <c r="A164" s="106" t="s">
        <v>1955</v>
      </c>
      <c r="B164" s="106" t="s">
        <v>3005</v>
      </c>
    </row>
    <row r="165" spans="1:2" ht="15" customHeight="1">
      <c r="A165" s="106" t="s">
        <v>1955</v>
      </c>
      <c r="B165" s="106" t="s">
        <v>3006</v>
      </c>
    </row>
    <row r="166" spans="1:2" ht="15" customHeight="1">
      <c r="A166" s="106" t="s">
        <v>1955</v>
      </c>
      <c r="B166" s="106" t="s">
        <v>3007</v>
      </c>
    </row>
    <row r="167" spans="1:2" ht="15" customHeight="1">
      <c r="A167" s="106" t="s">
        <v>1955</v>
      </c>
      <c r="B167" s="106" t="s">
        <v>3008</v>
      </c>
    </row>
    <row r="168" spans="1:2" ht="15" customHeight="1">
      <c r="A168" s="106" t="s">
        <v>1955</v>
      </c>
      <c r="B168" s="106" t="s">
        <v>3009</v>
      </c>
    </row>
    <row r="169" spans="1:2" ht="15" customHeight="1">
      <c r="A169" s="106" t="s">
        <v>1955</v>
      </c>
      <c r="B169" s="106" t="s">
        <v>3010</v>
      </c>
    </row>
    <row r="170" spans="1:2" ht="15" customHeight="1">
      <c r="A170" s="106" t="s">
        <v>1955</v>
      </c>
      <c r="B170" s="106" t="s">
        <v>3011</v>
      </c>
    </row>
    <row r="171" spans="1:2" ht="15" customHeight="1">
      <c r="A171" s="106" t="s">
        <v>1955</v>
      </c>
      <c r="B171" s="106" t="s">
        <v>3012</v>
      </c>
    </row>
    <row r="172" spans="1:2" ht="15" customHeight="1">
      <c r="A172" s="106" t="s">
        <v>1955</v>
      </c>
      <c r="B172" s="106" t="s">
        <v>3013</v>
      </c>
    </row>
    <row r="173" spans="1:2" ht="15" customHeight="1">
      <c r="A173" s="106" t="s">
        <v>2192</v>
      </c>
      <c r="B173" s="106" t="s">
        <v>3014</v>
      </c>
    </row>
    <row r="174" spans="1:2" ht="15" customHeight="1">
      <c r="A174" s="106" t="s">
        <v>2192</v>
      </c>
      <c r="B174" s="106" t="s">
        <v>2944</v>
      </c>
    </row>
    <row r="175" spans="1:2" ht="15" customHeight="1">
      <c r="A175" s="106" t="s">
        <v>2192</v>
      </c>
      <c r="B175" s="106" t="s">
        <v>3015</v>
      </c>
    </row>
    <row r="176" spans="1:2" ht="15" customHeight="1">
      <c r="A176" s="106" t="s">
        <v>2192</v>
      </c>
      <c r="B176" s="106" t="s">
        <v>3016</v>
      </c>
    </row>
    <row r="177" spans="1:2" ht="15" customHeight="1">
      <c r="A177" s="106" t="s">
        <v>2192</v>
      </c>
      <c r="B177" s="106" t="s">
        <v>3017</v>
      </c>
    </row>
    <row r="178" spans="1:2" ht="15" customHeight="1">
      <c r="A178" s="106" t="s">
        <v>2192</v>
      </c>
      <c r="B178" s="106" t="s">
        <v>3018</v>
      </c>
    </row>
    <row r="179" spans="1:2" ht="15" customHeight="1">
      <c r="A179" s="106" t="s">
        <v>2192</v>
      </c>
      <c r="B179" s="106" t="s">
        <v>3019</v>
      </c>
    </row>
    <row r="180" spans="1:2" ht="15" customHeight="1">
      <c r="A180" s="106" t="s">
        <v>2192</v>
      </c>
      <c r="B180" s="106" t="s">
        <v>3020</v>
      </c>
    </row>
    <row r="181" spans="1:2" ht="15" customHeight="1">
      <c r="A181" s="106" t="s">
        <v>2192</v>
      </c>
      <c r="B181" s="106" t="s">
        <v>3021</v>
      </c>
    </row>
    <row r="182" spans="1:2" ht="15" customHeight="1">
      <c r="A182" s="106" t="s">
        <v>2192</v>
      </c>
      <c r="B182" s="106" t="s">
        <v>3022</v>
      </c>
    </row>
    <row r="183" spans="1:2" ht="15" customHeight="1">
      <c r="A183" s="106" t="s">
        <v>2192</v>
      </c>
      <c r="B183" s="106" t="s">
        <v>3023</v>
      </c>
    </row>
    <row r="184" spans="1:2" ht="15" customHeight="1">
      <c r="A184" s="106" t="s">
        <v>2192</v>
      </c>
      <c r="B184" s="106" t="s">
        <v>3024</v>
      </c>
    </row>
    <row r="185" spans="1:2" ht="15" customHeight="1">
      <c r="A185" s="106" t="s">
        <v>2192</v>
      </c>
      <c r="B185" s="106" t="s">
        <v>3025</v>
      </c>
    </row>
    <row r="186" spans="1:2" ht="15" customHeight="1">
      <c r="A186" s="106" t="s">
        <v>2192</v>
      </c>
      <c r="B186" s="106" t="s">
        <v>3026</v>
      </c>
    </row>
    <row r="187" spans="1:2" ht="15" customHeight="1">
      <c r="A187" s="106" t="s">
        <v>2192</v>
      </c>
      <c r="B187" s="106" t="s">
        <v>3027</v>
      </c>
    </row>
    <row r="188" spans="1:2" ht="15" customHeight="1">
      <c r="A188" s="106" t="s">
        <v>2192</v>
      </c>
      <c r="B188" s="106" t="s">
        <v>3028</v>
      </c>
    </row>
    <row r="189" spans="1:2" ht="15" customHeight="1">
      <c r="A189" s="106" t="s">
        <v>2192</v>
      </c>
      <c r="B189" s="106" t="s">
        <v>3029</v>
      </c>
    </row>
    <row r="190" spans="1:2" ht="15" customHeight="1">
      <c r="A190" s="106" t="s">
        <v>2192</v>
      </c>
      <c r="B190" s="106" t="s">
        <v>3030</v>
      </c>
    </row>
    <row r="191" spans="1:2" ht="15" customHeight="1">
      <c r="A191" s="106" t="s">
        <v>2192</v>
      </c>
      <c r="B191" s="106" t="s">
        <v>3031</v>
      </c>
    </row>
    <row r="192" spans="1:2" ht="15" customHeight="1">
      <c r="A192" s="106" t="s">
        <v>2192</v>
      </c>
      <c r="B192" s="106" t="s">
        <v>3032</v>
      </c>
    </row>
    <row r="193" spans="1:2" ht="15" customHeight="1">
      <c r="A193" s="106" t="s">
        <v>2192</v>
      </c>
      <c r="B193" s="106" t="s">
        <v>3033</v>
      </c>
    </row>
    <row r="194" spans="1:2" ht="15" customHeight="1">
      <c r="A194" s="106" t="s">
        <v>2192</v>
      </c>
      <c r="B194" s="106" t="s">
        <v>3034</v>
      </c>
    </row>
    <row r="195" spans="1:2" ht="15" customHeight="1">
      <c r="A195" s="106" t="s">
        <v>2192</v>
      </c>
      <c r="B195" s="106" t="s">
        <v>3035</v>
      </c>
    </row>
    <row r="196" spans="1:2" ht="15" customHeight="1">
      <c r="A196" s="106" t="s">
        <v>2192</v>
      </c>
      <c r="B196" s="106" t="s">
        <v>3036</v>
      </c>
    </row>
    <row r="197" spans="1:2" ht="15" customHeight="1">
      <c r="A197" s="106" t="s">
        <v>2192</v>
      </c>
      <c r="B197" s="106" t="s">
        <v>3037</v>
      </c>
    </row>
    <row r="198" spans="1:2" ht="15" customHeight="1">
      <c r="A198" s="106" t="s">
        <v>2192</v>
      </c>
      <c r="B198" s="106" t="s">
        <v>3038</v>
      </c>
    </row>
    <row r="199" spans="1:2" ht="15" customHeight="1">
      <c r="A199" s="106" t="s">
        <v>2192</v>
      </c>
      <c r="B199" s="106" t="s">
        <v>3039</v>
      </c>
    </row>
    <row r="200" spans="1:2" ht="15" customHeight="1">
      <c r="A200" s="106" t="s">
        <v>2192</v>
      </c>
      <c r="B200" s="106" t="s">
        <v>3040</v>
      </c>
    </row>
    <row r="201" spans="1:2" ht="15" customHeight="1">
      <c r="A201" s="106" t="s">
        <v>2192</v>
      </c>
      <c r="B201" s="106" t="s">
        <v>3041</v>
      </c>
    </row>
    <row r="202" spans="1:2" ht="15" customHeight="1">
      <c r="A202" s="106" t="s">
        <v>2192</v>
      </c>
      <c r="B202" s="106" t="s">
        <v>3042</v>
      </c>
    </row>
    <row r="203" spans="1:2" ht="15" customHeight="1">
      <c r="A203" s="106" t="s">
        <v>2192</v>
      </c>
      <c r="B203" s="106" t="s">
        <v>3043</v>
      </c>
    </row>
    <row r="204" spans="1:2" ht="15" customHeight="1">
      <c r="A204" s="106" t="s">
        <v>2192</v>
      </c>
      <c r="B204" s="106" t="s">
        <v>3044</v>
      </c>
    </row>
    <row r="205" spans="1:2" ht="15" customHeight="1">
      <c r="A205" s="106" t="s">
        <v>2192</v>
      </c>
      <c r="B205" s="106" t="s">
        <v>3045</v>
      </c>
    </row>
    <row r="206" spans="1:2" ht="15" customHeight="1">
      <c r="A206" s="106" t="s">
        <v>2192</v>
      </c>
      <c r="B206" s="106" t="s">
        <v>3046</v>
      </c>
    </row>
    <row r="207" spans="1:2" ht="15" customHeight="1">
      <c r="A207" s="106" t="s">
        <v>2192</v>
      </c>
      <c r="B207" s="106" t="s">
        <v>3047</v>
      </c>
    </row>
    <row r="208" spans="1:2" ht="15" customHeight="1">
      <c r="A208" s="106" t="s">
        <v>2192</v>
      </c>
      <c r="B208" s="106" t="s">
        <v>3048</v>
      </c>
    </row>
    <row r="209" spans="1:2" ht="15" customHeight="1">
      <c r="A209" s="106" t="s">
        <v>2192</v>
      </c>
      <c r="B209" s="106" t="s">
        <v>3049</v>
      </c>
    </row>
    <row r="210" spans="1:2" ht="15" customHeight="1">
      <c r="A210" s="106" t="s">
        <v>2192</v>
      </c>
      <c r="B210" s="106" t="s">
        <v>3050</v>
      </c>
    </row>
    <row r="211" spans="1:2" ht="15" customHeight="1">
      <c r="A211" s="106" t="s">
        <v>2192</v>
      </c>
      <c r="B211" s="106" t="s">
        <v>3051</v>
      </c>
    </row>
    <row r="212" spans="1:2" ht="15" customHeight="1">
      <c r="A212" s="106" t="s">
        <v>2192</v>
      </c>
      <c r="B212" s="106" t="s">
        <v>3052</v>
      </c>
    </row>
    <row r="213" spans="1:2" ht="15" customHeight="1">
      <c r="A213" s="106" t="s">
        <v>2192</v>
      </c>
      <c r="B213" s="106" t="s">
        <v>3053</v>
      </c>
    </row>
    <row r="214" spans="1:2" ht="15" customHeight="1">
      <c r="A214" s="106" t="s">
        <v>2192</v>
      </c>
      <c r="B214" s="106" t="s">
        <v>3054</v>
      </c>
    </row>
    <row r="215" spans="1:2" ht="15" customHeight="1">
      <c r="A215" s="106" t="s">
        <v>2192</v>
      </c>
      <c r="B215" s="106" t="s">
        <v>3055</v>
      </c>
    </row>
    <row r="216" spans="1:2" ht="15" customHeight="1">
      <c r="A216" s="106" t="s">
        <v>2192</v>
      </c>
      <c r="B216" s="106" t="s">
        <v>3056</v>
      </c>
    </row>
    <row r="217" spans="1:2" ht="15" customHeight="1">
      <c r="A217" s="106" t="s">
        <v>2192</v>
      </c>
      <c r="B217" s="106" t="s">
        <v>3057</v>
      </c>
    </row>
    <row r="218" spans="1:2" ht="15" customHeight="1">
      <c r="A218" s="106" t="s">
        <v>2192</v>
      </c>
      <c r="B218" s="106" t="s">
        <v>3058</v>
      </c>
    </row>
    <row r="219" spans="1:2" ht="15" customHeight="1">
      <c r="A219" s="106" t="s">
        <v>2192</v>
      </c>
      <c r="B219" s="106" t="s">
        <v>3059</v>
      </c>
    </row>
    <row r="220" spans="1:2" ht="15" customHeight="1">
      <c r="A220" s="106" t="s">
        <v>2192</v>
      </c>
      <c r="B220" s="106" t="s">
        <v>3060</v>
      </c>
    </row>
    <row r="221" spans="1:2" ht="15" customHeight="1">
      <c r="A221" s="106" t="s">
        <v>2192</v>
      </c>
      <c r="B221" s="106" t="s">
        <v>3061</v>
      </c>
    </row>
    <row r="222" spans="1:2" ht="15" customHeight="1">
      <c r="A222" s="106" t="s">
        <v>2192</v>
      </c>
      <c r="B222" s="106" t="s">
        <v>3062</v>
      </c>
    </row>
    <row r="223" spans="1:2" ht="15" customHeight="1">
      <c r="A223" s="106" t="s">
        <v>2192</v>
      </c>
      <c r="B223" s="106" t="s">
        <v>3063</v>
      </c>
    </row>
    <row r="224" spans="1:2" ht="15" customHeight="1">
      <c r="A224" s="106" t="s">
        <v>2192</v>
      </c>
      <c r="B224" s="106" t="s">
        <v>3064</v>
      </c>
    </row>
    <row r="225" spans="1:2" ht="15" customHeight="1">
      <c r="A225" s="106" t="s">
        <v>2203</v>
      </c>
      <c r="B225" s="106" t="s">
        <v>3065</v>
      </c>
    </row>
    <row r="226" spans="1:2" ht="15" customHeight="1">
      <c r="A226" s="106" t="s">
        <v>2203</v>
      </c>
      <c r="B226" s="106" t="s">
        <v>2855</v>
      </c>
    </row>
    <row r="227" spans="1:2" ht="15" customHeight="1">
      <c r="A227" s="106" t="s">
        <v>2203</v>
      </c>
      <c r="B227" s="106" t="s">
        <v>3066</v>
      </c>
    </row>
    <row r="228" spans="1:2" ht="15" customHeight="1">
      <c r="A228" s="106" t="s">
        <v>2203</v>
      </c>
      <c r="B228" s="106" t="s">
        <v>3067</v>
      </c>
    </row>
    <row r="229" spans="1:2" ht="15" customHeight="1">
      <c r="A229" s="106" t="s">
        <v>2203</v>
      </c>
      <c r="B229" s="106" t="s">
        <v>3068</v>
      </c>
    </row>
    <row r="230" spans="1:2" ht="15" customHeight="1">
      <c r="A230" s="106" t="s">
        <v>2203</v>
      </c>
      <c r="B230" s="106" t="s">
        <v>3069</v>
      </c>
    </row>
    <row r="231" spans="1:2" ht="15" customHeight="1">
      <c r="A231" s="106" t="s">
        <v>2203</v>
      </c>
      <c r="B231" s="106" t="s">
        <v>3070</v>
      </c>
    </row>
    <row r="232" spans="1:2" ht="15" customHeight="1">
      <c r="A232" s="106" t="s">
        <v>2203</v>
      </c>
      <c r="B232" s="106" t="s">
        <v>3071</v>
      </c>
    </row>
    <row r="233" spans="1:2" ht="15" customHeight="1">
      <c r="A233" s="106" t="s">
        <v>2203</v>
      </c>
      <c r="B233" s="106" t="s">
        <v>3072</v>
      </c>
    </row>
    <row r="234" spans="1:2" ht="15" customHeight="1">
      <c r="A234" s="106" t="s">
        <v>2203</v>
      </c>
      <c r="B234" s="106" t="s">
        <v>3073</v>
      </c>
    </row>
    <row r="235" spans="1:2" ht="15" customHeight="1">
      <c r="A235" s="106" t="s">
        <v>2203</v>
      </c>
      <c r="B235" s="106" t="s">
        <v>3074</v>
      </c>
    </row>
    <row r="236" spans="1:2" ht="15" customHeight="1">
      <c r="A236" s="106" t="s">
        <v>2203</v>
      </c>
      <c r="B236" s="106" t="s">
        <v>3075</v>
      </c>
    </row>
    <row r="237" spans="1:2" ht="15" customHeight="1">
      <c r="A237" s="106" t="s">
        <v>2203</v>
      </c>
      <c r="B237" s="106" t="s">
        <v>3076</v>
      </c>
    </row>
    <row r="238" spans="1:2" ht="15" customHeight="1">
      <c r="A238" s="106" t="s">
        <v>2203</v>
      </c>
      <c r="B238" s="106" t="s">
        <v>3077</v>
      </c>
    </row>
    <row r="239" spans="1:2" ht="15" customHeight="1">
      <c r="A239" s="106" t="s">
        <v>2203</v>
      </c>
      <c r="B239" s="106" t="s">
        <v>3078</v>
      </c>
    </row>
    <row r="240" spans="1:2" ht="15" customHeight="1">
      <c r="A240" s="106" t="s">
        <v>2313</v>
      </c>
      <c r="B240" s="106" t="s">
        <v>3079</v>
      </c>
    </row>
    <row r="241" spans="1:2" ht="15" customHeight="1">
      <c r="A241" s="106" t="s">
        <v>2313</v>
      </c>
      <c r="B241" s="106" t="s">
        <v>2855</v>
      </c>
    </row>
    <row r="242" spans="1:2" ht="15" customHeight="1">
      <c r="A242" s="106" t="s">
        <v>2313</v>
      </c>
      <c r="B242" s="106" t="s">
        <v>3080</v>
      </c>
    </row>
    <row r="243" spans="1:2" ht="15" customHeight="1">
      <c r="A243" s="106" t="s">
        <v>2313</v>
      </c>
      <c r="B243" s="106" t="s">
        <v>3081</v>
      </c>
    </row>
    <row r="244" spans="1:2" ht="15" customHeight="1">
      <c r="A244" s="106" t="s">
        <v>2313</v>
      </c>
      <c r="B244" s="106" t="s">
        <v>3082</v>
      </c>
    </row>
    <row r="245" spans="1:2" ht="15" customHeight="1">
      <c r="A245" s="106" t="s">
        <v>2313</v>
      </c>
      <c r="B245" s="106" t="s">
        <v>3083</v>
      </c>
    </row>
    <row r="246" spans="1:2" ht="15" customHeight="1">
      <c r="A246" s="106" t="s">
        <v>2313</v>
      </c>
      <c r="B246" s="106" t="s">
        <v>3084</v>
      </c>
    </row>
    <row r="247" spans="1:2" ht="15" customHeight="1">
      <c r="A247" s="106" t="s">
        <v>2313</v>
      </c>
      <c r="B247" s="106" t="s">
        <v>3085</v>
      </c>
    </row>
    <row r="248" spans="1:2" ht="15" customHeight="1">
      <c r="A248" s="106" t="s">
        <v>2313</v>
      </c>
      <c r="B248" s="106" t="s">
        <v>3086</v>
      </c>
    </row>
    <row r="249" spans="1:2" ht="15" customHeight="1">
      <c r="A249" s="106" t="s">
        <v>2313</v>
      </c>
      <c r="B249" s="106" t="s">
        <v>3087</v>
      </c>
    </row>
    <row r="250" spans="1:2" ht="15" customHeight="1">
      <c r="A250" s="106" t="s">
        <v>2313</v>
      </c>
      <c r="B250" s="106" t="s">
        <v>3088</v>
      </c>
    </row>
    <row r="251" spans="1:2" ht="15" customHeight="1">
      <c r="A251" s="106" t="s">
        <v>3089</v>
      </c>
      <c r="B251" s="106" t="s">
        <v>3090</v>
      </c>
    </row>
    <row r="252" spans="1:2" ht="15" customHeight="1">
      <c r="A252" s="106" t="s">
        <v>3091</v>
      </c>
      <c r="B252" s="106" t="s">
        <v>3091</v>
      </c>
    </row>
    <row r="253" spans="1:2" ht="15" customHeight="1">
      <c r="A253" s="106" t="s">
        <v>2486</v>
      </c>
      <c r="B253" s="106" t="s">
        <v>3092</v>
      </c>
    </row>
    <row r="254" spans="1:2" ht="15" customHeight="1">
      <c r="A254" s="106" t="s">
        <v>2486</v>
      </c>
      <c r="B254" s="106" t="s">
        <v>3093</v>
      </c>
    </row>
    <row r="255" spans="1:2" ht="15" customHeight="1">
      <c r="A255" s="106" t="s">
        <v>2486</v>
      </c>
      <c r="B255" s="106" t="s">
        <v>3094</v>
      </c>
    </row>
    <row r="256" spans="1:2" ht="15" customHeight="1">
      <c r="A256" s="106" t="s">
        <v>2486</v>
      </c>
      <c r="B256" s="106" t="s">
        <v>2855</v>
      </c>
    </row>
    <row r="257" spans="1:2" ht="15" customHeight="1">
      <c r="A257" s="106" t="s">
        <v>2486</v>
      </c>
      <c r="B257" s="106" t="s">
        <v>3095</v>
      </c>
    </row>
    <row r="258" spans="1:2" ht="15" customHeight="1">
      <c r="A258" s="106" t="s">
        <v>2486</v>
      </c>
      <c r="B258" s="106" t="s">
        <v>3096</v>
      </c>
    </row>
    <row r="259" spans="1:2" ht="15" customHeight="1">
      <c r="A259" s="106" t="s">
        <v>2486</v>
      </c>
      <c r="B259" s="106" t="s">
        <v>3097</v>
      </c>
    </row>
    <row r="260" spans="1:2" ht="15" customHeight="1">
      <c r="A260" s="106" t="s">
        <v>2486</v>
      </c>
      <c r="B260" s="106" t="s">
        <v>3098</v>
      </c>
    </row>
    <row r="261" spans="1:2" ht="15" customHeight="1">
      <c r="A261" s="106" t="s">
        <v>2486</v>
      </c>
      <c r="B261" s="106" t="s">
        <v>3099</v>
      </c>
    </row>
    <row r="262" spans="1:2" ht="15" customHeight="1">
      <c r="A262" s="106" t="s">
        <v>2486</v>
      </c>
      <c r="B262" s="106" t="s">
        <v>3100</v>
      </c>
    </row>
    <row r="263" spans="1:2" ht="15" customHeight="1">
      <c r="A263" s="106" t="s">
        <v>2486</v>
      </c>
      <c r="B263" s="106" t="s">
        <v>3101</v>
      </c>
    </row>
    <row r="264" spans="1:2" ht="15" customHeight="1">
      <c r="A264" s="106" t="s">
        <v>2486</v>
      </c>
      <c r="B264" s="106" t="s">
        <v>3102</v>
      </c>
    </row>
    <row r="265" spans="1:2" ht="15" customHeight="1">
      <c r="A265" s="106" t="s">
        <v>2486</v>
      </c>
      <c r="B265" s="106" t="s">
        <v>3103</v>
      </c>
    </row>
    <row r="266" spans="1:2" ht="15" customHeight="1">
      <c r="A266" s="106" t="s">
        <v>2486</v>
      </c>
      <c r="B266" s="106" t="s">
        <v>3104</v>
      </c>
    </row>
    <row r="267" spans="1:2" ht="15" customHeight="1">
      <c r="A267" s="106" t="s">
        <v>2671</v>
      </c>
      <c r="B267" s="106" t="s">
        <v>3105</v>
      </c>
    </row>
    <row r="268" spans="1:2" ht="15" customHeight="1">
      <c r="A268" s="106" t="s">
        <v>2671</v>
      </c>
      <c r="B268" s="106" t="s">
        <v>3106</v>
      </c>
    </row>
    <row r="269" spans="1:2" ht="15" customHeight="1">
      <c r="A269" s="106" t="s">
        <v>2671</v>
      </c>
      <c r="B269" s="106" t="s">
        <v>3107</v>
      </c>
    </row>
    <row r="270" spans="1:2" ht="15" customHeight="1">
      <c r="A270" s="106" t="s">
        <v>2671</v>
      </c>
      <c r="B270" s="106" t="s">
        <v>3108</v>
      </c>
    </row>
    <row r="271" spans="1:2" ht="15" customHeight="1">
      <c r="A271" s="106" t="s">
        <v>2671</v>
      </c>
      <c r="B271" s="106" t="s">
        <v>2855</v>
      </c>
    </row>
    <row r="272" spans="1:2" ht="15" customHeight="1">
      <c r="A272" s="106" t="s">
        <v>2671</v>
      </c>
      <c r="B272" s="106" t="s">
        <v>3109</v>
      </c>
    </row>
    <row r="273" spans="1:2" ht="15" customHeight="1">
      <c r="A273" s="106" t="s">
        <v>2671</v>
      </c>
      <c r="B273" s="106" t="s">
        <v>3110</v>
      </c>
    </row>
    <row r="274" spans="1:2" ht="15" customHeight="1">
      <c r="A274" s="106" t="s">
        <v>2671</v>
      </c>
      <c r="B274" s="106" t="s">
        <v>3111</v>
      </c>
    </row>
    <row r="275" spans="1:2" ht="15" customHeight="1">
      <c r="A275" s="106" t="s">
        <v>2671</v>
      </c>
      <c r="B275" s="106" t="s">
        <v>3112</v>
      </c>
    </row>
    <row r="276" spans="1:2" ht="15" customHeight="1">
      <c r="A276" s="106" t="s">
        <v>2671</v>
      </c>
      <c r="B276" s="106" t="s">
        <v>3113</v>
      </c>
    </row>
    <row r="277" spans="1:2" ht="15" customHeight="1">
      <c r="A277" s="106" t="s">
        <v>2671</v>
      </c>
      <c r="B277" s="106" t="s">
        <v>3114</v>
      </c>
    </row>
    <row r="278" spans="1:2" ht="15" customHeight="1">
      <c r="A278" s="106" t="s">
        <v>2671</v>
      </c>
      <c r="B278" s="106" t="s">
        <v>3115</v>
      </c>
    </row>
    <row r="279" spans="1:2" ht="15" customHeight="1">
      <c r="A279" s="106" t="s">
        <v>2671</v>
      </c>
      <c r="B279" s="106" t="s">
        <v>3116</v>
      </c>
    </row>
    <row r="280" spans="1:2" ht="15" customHeight="1">
      <c r="A280" s="106" t="s">
        <v>2671</v>
      </c>
      <c r="B280" s="106" t="s">
        <v>3117</v>
      </c>
    </row>
    <row r="281" spans="1:2" ht="15" customHeight="1">
      <c r="A281" s="106" t="s">
        <v>2671</v>
      </c>
      <c r="B281" s="106" t="s">
        <v>3118</v>
      </c>
    </row>
    <row r="282" spans="1:2" ht="15" customHeight="1">
      <c r="A282" s="106" t="s">
        <v>2671</v>
      </c>
      <c r="B282" s="106" t="s">
        <v>3119</v>
      </c>
    </row>
    <row r="283" spans="1:2" ht="15" customHeight="1">
      <c r="A283" s="106" t="s">
        <v>2671</v>
      </c>
      <c r="B283" s="106" t="s">
        <v>3120</v>
      </c>
    </row>
    <row r="284" spans="1:2" ht="15" customHeight="1">
      <c r="A284" s="106" t="s">
        <v>2671</v>
      </c>
      <c r="B284" s="106" t="s">
        <v>3121</v>
      </c>
    </row>
  </sheetData>
  <sheetProtection algorithmName="SHA-512" hashValue="eNWjuRwlchk9+0WzcKzA7AosJMk4Qd/mIoQrW+dL7IO4dTBs4IrWrs+Yhdq06xWbjhjxTGuvJg//vJNOg1tbLQ==" saltValue="DRUeFqjw9tb2HfZXbj569A==" spinCount="100000" sheet="1" objects="1" scenarios="1"/>
  <autoFilter ref="A1:B284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8"/>
  <sheetViews>
    <sheetView showZeros="0" zoomScale="75" zoomScaleNormal="75" workbookViewId="0">
      <pane xSplit="1" ySplit="4" topLeftCell="B29" activePane="bottomRight" state="frozen"/>
      <selection pane="bottomRight" activeCell="B32" sqref="B32"/>
      <selection pane="bottomLeft" activeCell="A29" sqref="A29"/>
      <selection pane="topRight" activeCell="B1" sqref="B1"/>
    </sheetView>
  </sheetViews>
  <sheetFormatPr defaultColWidth="9.140625" defaultRowHeight="12.75"/>
  <cols>
    <col min="1" max="1" width="5.7109375" style="107" customWidth="1"/>
    <col min="2" max="2" width="48" style="107" customWidth="1"/>
    <col min="3" max="3" width="12.7109375" style="107" customWidth="1"/>
    <col min="4" max="4" width="9.42578125" style="107" customWidth="1"/>
    <col min="5" max="5" width="11.140625" style="107" customWidth="1"/>
    <col min="6" max="6" width="10.85546875" style="107" customWidth="1"/>
    <col min="7" max="7" width="10.7109375" style="108" customWidth="1"/>
    <col min="8" max="8" width="27.42578125" style="107" customWidth="1"/>
    <col min="9" max="16384" width="9.140625" style="107"/>
  </cols>
  <sheetData>
    <row r="1" spans="1:8" ht="18" customHeight="1">
      <c r="A1" s="153" t="s">
        <v>3122</v>
      </c>
      <c r="B1" s="153"/>
      <c r="C1" s="153"/>
      <c r="D1" s="153"/>
      <c r="E1" s="153"/>
      <c r="F1" s="153"/>
      <c r="G1" s="153"/>
      <c r="H1" s="153"/>
    </row>
    <row r="2" spans="1:8" ht="7.5" customHeight="1">
      <c r="A2" s="109"/>
    </row>
    <row r="3" spans="1:8" ht="54.75" customHeight="1">
      <c r="A3" s="110" t="s">
        <v>3123</v>
      </c>
      <c r="B3" s="110" t="s">
        <v>3124</v>
      </c>
      <c r="C3" s="110" t="s">
        <v>3125</v>
      </c>
      <c r="D3" s="110" t="s">
        <v>3126</v>
      </c>
      <c r="E3" s="110" t="s">
        <v>3127</v>
      </c>
      <c r="F3" s="110" t="s">
        <v>3128</v>
      </c>
      <c r="G3" s="110" t="s">
        <v>3129</v>
      </c>
      <c r="H3" s="110" t="s">
        <v>3130</v>
      </c>
    </row>
    <row r="4" spans="1:8">
      <c r="A4" s="111">
        <v>1</v>
      </c>
      <c r="B4" s="111">
        <v>2</v>
      </c>
      <c r="C4" s="111">
        <v>3</v>
      </c>
      <c r="D4" s="111">
        <v>4</v>
      </c>
      <c r="E4" s="111">
        <v>5</v>
      </c>
      <c r="F4" s="111">
        <v>5</v>
      </c>
      <c r="G4" s="111">
        <v>7</v>
      </c>
      <c r="H4" s="111">
        <v>6</v>
      </c>
    </row>
    <row r="5" spans="1:8" ht="14.25" customHeight="1">
      <c r="A5" s="112">
        <v>1</v>
      </c>
      <c r="B5" s="113" t="s">
        <v>3131</v>
      </c>
      <c r="C5" s="113" t="s">
        <v>3132</v>
      </c>
      <c r="D5" s="114">
        <v>1</v>
      </c>
      <c r="E5" s="115">
        <v>1</v>
      </c>
      <c r="F5" s="116" t="s">
        <v>78</v>
      </c>
      <c r="G5" s="115" t="s">
        <v>3133</v>
      </c>
      <c r="H5" s="117" t="s">
        <v>3134</v>
      </c>
    </row>
    <row r="6" spans="1:8" ht="30" customHeight="1">
      <c r="A6" s="112">
        <v>2</v>
      </c>
      <c r="B6" s="113" t="s">
        <v>3135</v>
      </c>
      <c r="C6" s="113" t="s">
        <v>3136</v>
      </c>
      <c r="D6" s="114">
        <v>1</v>
      </c>
      <c r="E6" s="115">
        <v>1</v>
      </c>
      <c r="F6" s="116" t="s">
        <v>84</v>
      </c>
      <c r="G6" s="115" t="s">
        <v>3137</v>
      </c>
      <c r="H6" s="117" t="s">
        <v>3138</v>
      </c>
    </row>
    <row r="7" spans="1:8" ht="45.75" customHeight="1">
      <c r="A7" s="112">
        <v>3</v>
      </c>
      <c r="B7" s="113" t="s">
        <v>3139</v>
      </c>
      <c r="C7" s="113" t="s">
        <v>3140</v>
      </c>
      <c r="D7" s="114">
        <v>1</v>
      </c>
      <c r="E7" s="115">
        <v>1</v>
      </c>
      <c r="F7" s="116" t="s">
        <v>108</v>
      </c>
      <c r="G7" s="115" t="s">
        <v>3141</v>
      </c>
      <c r="H7" s="117" t="s">
        <v>3142</v>
      </c>
    </row>
    <row r="8" spans="1:8" ht="50.25" customHeight="1">
      <c r="A8" s="112">
        <v>4</v>
      </c>
      <c r="B8" s="113" t="s">
        <v>3143</v>
      </c>
      <c r="C8" s="113" t="s">
        <v>3140</v>
      </c>
      <c r="D8" s="114">
        <v>1</v>
      </c>
      <c r="E8" s="115">
        <v>1</v>
      </c>
      <c r="F8" s="116" t="s">
        <v>3144</v>
      </c>
      <c r="G8" s="115" t="s">
        <v>3145</v>
      </c>
      <c r="H8" s="117" t="s">
        <v>3146</v>
      </c>
    </row>
    <row r="9" spans="1:8" ht="30">
      <c r="A9" s="112">
        <v>5</v>
      </c>
      <c r="B9" s="113" t="s">
        <v>3147</v>
      </c>
      <c r="C9" s="113" t="s">
        <v>3140</v>
      </c>
      <c r="D9" s="114">
        <v>1</v>
      </c>
      <c r="E9" s="115">
        <v>1</v>
      </c>
      <c r="F9" s="116" t="s">
        <v>3144</v>
      </c>
      <c r="G9" s="115" t="s">
        <v>3148</v>
      </c>
      <c r="H9" s="117" t="s">
        <v>3142</v>
      </c>
    </row>
    <row r="10" spans="1:8" ht="36">
      <c r="A10" s="112">
        <v>6</v>
      </c>
      <c r="B10" s="113" t="s">
        <v>3149</v>
      </c>
      <c r="C10" s="113" t="s">
        <v>3132</v>
      </c>
      <c r="D10" s="114">
        <v>1</v>
      </c>
      <c r="E10" s="115">
        <v>1</v>
      </c>
      <c r="F10" s="116" t="s">
        <v>3150</v>
      </c>
      <c r="G10" s="115" t="s">
        <v>3150</v>
      </c>
      <c r="H10" s="117" t="s">
        <v>3151</v>
      </c>
    </row>
    <row r="11" spans="1:8" ht="36">
      <c r="A11" s="112">
        <v>7</v>
      </c>
      <c r="B11" s="113" t="s">
        <v>3152</v>
      </c>
      <c r="C11" s="113" t="s">
        <v>3132</v>
      </c>
      <c r="D11" s="114">
        <v>1</v>
      </c>
      <c r="E11" s="115">
        <v>1</v>
      </c>
      <c r="F11" s="116"/>
      <c r="G11" s="115" t="s">
        <v>3153</v>
      </c>
      <c r="H11" s="117" t="s">
        <v>3154</v>
      </c>
    </row>
    <row r="12" spans="1:8" ht="60">
      <c r="A12" s="112">
        <v>8</v>
      </c>
      <c r="B12" s="113" t="s">
        <v>3155</v>
      </c>
      <c r="C12" s="113"/>
      <c r="D12" s="114"/>
      <c r="E12" s="115"/>
      <c r="F12" s="116"/>
      <c r="G12" s="115" t="s">
        <v>3156</v>
      </c>
      <c r="H12" s="117" t="s">
        <v>3157</v>
      </c>
    </row>
    <row r="13" spans="1:8" ht="45">
      <c r="A13" s="112">
        <v>9</v>
      </c>
      <c r="B13" s="113" t="s">
        <v>3158</v>
      </c>
      <c r="C13" s="113" t="s">
        <v>3136</v>
      </c>
      <c r="D13" s="114">
        <v>1</v>
      </c>
      <c r="E13" s="115">
        <v>1</v>
      </c>
      <c r="F13" s="116"/>
      <c r="G13" s="115" t="s">
        <v>3159</v>
      </c>
      <c r="H13" s="117" t="s">
        <v>3160</v>
      </c>
    </row>
    <row r="14" spans="1:8" ht="46.5" customHeight="1">
      <c r="A14" s="118">
        <v>10</v>
      </c>
      <c r="B14" s="113" t="s">
        <v>3161</v>
      </c>
      <c r="C14" s="113" t="s">
        <v>3136</v>
      </c>
      <c r="D14" s="114">
        <v>0.05</v>
      </c>
      <c r="E14" s="115">
        <v>0.05</v>
      </c>
      <c r="F14" s="116"/>
      <c r="G14" s="115" t="s">
        <v>3162</v>
      </c>
      <c r="H14" s="117" t="s">
        <v>3163</v>
      </c>
    </row>
    <row r="15" spans="1:8" ht="46.5" customHeight="1">
      <c r="A15" s="118">
        <v>11</v>
      </c>
      <c r="B15" s="113" t="s">
        <v>3164</v>
      </c>
      <c r="C15" s="113" t="s">
        <v>3136</v>
      </c>
      <c r="D15" s="114">
        <v>0.1</v>
      </c>
      <c r="E15" s="115">
        <v>0.1</v>
      </c>
      <c r="F15" s="116"/>
      <c r="G15" s="115" t="s">
        <v>3165</v>
      </c>
      <c r="H15" s="117" t="s">
        <v>3163</v>
      </c>
    </row>
    <row r="16" spans="1:8" ht="45.75" customHeight="1">
      <c r="A16" s="118">
        <v>12</v>
      </c>
      <c r="B16" s="113" t="s">
        <v>3166</v>
      </c>
      <c r="C16" s="113" t="s">
        <v>3136</v>
      </c>
      <c r="D16" s="114">
        <v>0.15</v>
      </c>
      <c r="E16" s="115">
        <v>0.15</v>
      </c>
      <c r="F16" s="116"/>
      <c r="G16" s="115" t="s">
        <v>3167</v>
      </c>
      <c r="H16" s="117" t="s">
        <v>3163</v>
      </c>
    </row>
    <row r="17" spans="1:8" ht="30">
      <c r="A17" s="118">
        <v>13</v>
      </c>
      <c r="B17" s="113" t="s">
        <v>3168</v>
      </c>
      <c r="C17" s="113" t="s">
        <v>3169</v>
      </c>
      <c r="D17" s="114">
        <v>1</v>
      </c>
      <c r="E17" s="115">
        <v>1</v>
      </c>
      <c r="F17" s="116" t="s">
        <v>3170</v>
      </c>
      <c r="G17" s="115" t="s">
        <v>3171</v>
      </c>
      <c r="H17" s="117" t="s">
        <v>3172</v>
      </c>
    </row>
    <row r="18" spans="1:8" ht="36.75" customHeight="1">
      <c r="A18" s="118">
        <v>14</v>
      </c>
      <c r="B18" s="113" t="s">
        <v>3173</v>
      </c>
      <c r="C18" s="113" t="s">
        <v>3169</v>
      </c>
      <c r="D18" s="114">
        <v>2</v>
      </c>
      <c r="E18" s="115">
        <v>2</v>
      </c>
      <c r="F18" s="116" t="s">
        <v>3170</v>
      </c>
      <c r="G18" s="115" t="s">
        <v>3174</v>
      </c>
      <c r="H18" s="117" t="s">
        <v>3175</v>
      </c>
    </row>
    <row r="19" spans="1:8" ht="60">
      <c r="A19" s="118">
        <v>15</v>
      </c>
      <c r="B19" s="113" t="s">
        <v>3176</v>
      </c>
      <c r="C19" s="113" t="s">
        <v>3169</v>
      </c>
      <c r="D19" s="114">
        <v>1</v>
      </c>
      <c r="E19" s="115">
        <v>1</v>
      </c>
      <c r="F19" s="116" t="s">
        <v>3177</v>
      </c>
      <c r="G19" s="115" t="s">
        <v>3178</v>
      </c>
      <c r="H19" s="117" t="s">
        <v>3172</v>
      </c>
    </row>
    <row r="20" spans="1:8" ht="45">
      <c r="A20" s="118">
        <v>16</v>
      </c>
      <c r="B20" s="113" t="s">
        <v>3179</v>
      </c>
      <c r="C20" s="113" t="s">
        <v>3169</v>
      </c>
      <c r="D20" s="114">
        <v>0.33</v>
      </c>
      <c r="E20" s="115">
        <v>0.33</v>
      </c>
      <c r="F20" s="116"/>
      <c r="G20" s="115" t="s">
        <v>3180</v>
      </c>
      <c r="H20" s="117" t="s">
        <v>3181</v>
      </c>
    </row>
    <row r="21" spans="1:8" ht="30.75" customHeight="1">
      <c r="A21" s="118">
        <v>17</v>
      </c>
      <c r="B21" s="113" t="s">
        <v>3182</v>
      </c>
      <c r="C21" s="113" t="s">
        <v>3169</v>
      </c>
      <c r="D21" s="114">
        <v>0.33</v>
      </c>
      <c r="E21" s="115">
        <v>0.33</v>
      </c>
      <c r="F21" s="116"/>
      <c r="G21" s="115" t="s">
        <v>3183</v>
      </c>
      <c r="H21" s="117" t="s">
        <v>3184</v>
      </c>
    </row>
    <row r="22" spans="1:8" ht="47.25" customHeight="1">
      <c r="A22" s="119" t="s">
        <v>3185</v>
      </c>
      <c r="B22" s="113" t="s">
        <v>3186</v>
      </c>
      <c r="C22" s="113" t="s">
        <v>3187</v>
      </c>
      <c r="D22" s="114">
        <v>2</v>
      </c>
      <c r="E22" s="115">
        <v>2</v>
      </c>
      <c r="F22" s="116" t="s">
        <v>3188</v>
      </c>
      <c r="G22" s="115" t="s">
        <v>3189</v>
      </c>
      <c r="H22" s="117" t="s">
        <v>3190</v>
      </c>
    </row>
    <row r="23" spans="1:8" ht="48" customHeight="1">
      <c r="A23" s="119" t="s">
        <v>3191</v>
      </c>
      <c r="B23" s="113" t="s">
        <v>3186</v>
      </c>
      <c r="C23" s="113" t="s">
        <v>3169</v>
      </c>
      <c r="D23" s="114">
        <v>0.5</v>
      </c>
      <c r="E23" s="115">
        <v>0.5</v>
      </c>
      <c r="F23" s="116" t="s">
        <v>3192</v>
      </c>
      <c r="G23" s="115" t="s">
        <v>3193</v>
      </c>
      <c r="H23" s="117" t="s">
        <v>3194</v>
      </c>
    </row>
    <row r="24" spans="1:8" ht="45.75" customHeight="1">
      <c r="A24" s="118">
        <v>19</v>
      </c>
      <c r="B24" s="113" t="s">
        <v>3195</v>
      </c>
      <c r="C24" s="113" t="s">
        <v>3169</v>
      </c>
      <c r="D24" s="114">
        <v>0.5</v>
      </c>
      <c r="E24" s="115">
        <v>0.5</v>
      </c>
      <c r="F24" s="116"/>
      <c r="G24" s="115" t="s">
        <v>3196</v>
      </c>
      <c r="H24" s="117" t="s">
        <v>3197</v>
      </c>
    </row>
    <row r="25" spans="1:8" ht="47.25" customHeight="1">
      <c r="A25" s="118">
        <v>20</v>
      </c>
      <c r="B25" s="113" t="s">
        <v>3198</v>
      </c>
      <c r="C25" s="113" t="s">
        <v>3169</v>
      </c>
      <c r="D25" s="114">
        <v>2</v>
      </c>
      <c r="E25" s="115">
        <v>2</v>
      </c>
      <c r="F25" s="116" t="s">
        <v>410</v>
      </c>
      <c r="G25" s="115" t="s">
        <v>3199</v>
      </c>
      <c r="H25" s="117" t="s">
        <v>3200</v>
      </c>
    </row>
    <row r="26" spans="1:8" ht="60" customHeight="1">
      <c r="A26" s="118">
        <v>21</v>
      </c>
      <c r="B26" s="113" t="s">
        <v>3201</v>
      </c>
      <c r="C26" s="113" t="s">
        <v>3169</v>
      </c>
      <c r="D26" s="114">
        <v>1</v>
      </c>
      <c r="E26" s="115">
        <v>1</v>
      </c>
      <c r="F26" s="116" t="s">
        <v>3202</v>
      </c>
      <c r="G26" s="115" t="s">
        <v>3203</v>
      </c>
      <c r="H26" s="117" t="s">
        <v>3204</v>
      </c>
    </row>
    <row r="27" spans="1:8" ht="45.75" customHeight="1">
      <c r="A27" s="118">
        <v>22</v>
      </c>
      <c r="B27" s="113" t="s">
        <v>3205</v>
      </c>
      <c r="C27" s="113" t="s">
        <v>3136</v>
      </c>
      <c r="D27" s="114">
        <v>1</v>
      </c>
      <c r="E27" s="115">
        <v>1</v>
      </c>
      <c r="F27" s="116"/>
      <c r="G27" s="115" t="s">
        <v>3206</v>
      </c>
      <c r="H27" s="117" t="s">
        <v>3207</v>
      </c>
    </row>
    <row r="28" spans="1:8" ht="90" customHeight="1">
      <c r="A28" s="120">
        <v>23</v>
      </c>
      <c r="B28" s="113" t="s">
        <v>3208</v>
      </c>
      <c r="C28" s="113" t="s">
        <v>3169</v>
      </c>
      <c r="D28" s="114">
        <v>1.5</v>
      </c>
      <c r="E28" s="115">
        <v>1.5</v>
      </c>
      <c r="F28" s="116" t="s">
        <v>156</v>
      </c>
      <c r="G28" s="115" t="s">
        <v>3209</v>
      </c>
      <c r="H28" s="117" t="s">
        <v>3210</v>
      </c>
    </row>
    <row r="29" spans="1:8" ht="44.25" customHeight="1">
      <c r="A29" s="120">
        <v>24</v>
      </c>
      <c r="B29" s="113" t="s">
        <v>3211</v>
      </c>
      <c r="C29" s="113" t="s">
        <v>3169</v>
      </c>
      <c r="D29" s="114">
        <v>0.75</v>
      </c>
      <c r="E29" s="115">
        <v>0.75</v>
      </c>
      <c r="F29" s="116" t="s">
        <v>3212</v>
      </c>
      <c r="G29" s="115" t="s">
        <v>3213</v>
      </c>
      <c r="H29" s="117" t="s">
        <v>3210</v>
      </c>
    </row>
    <row r="30" spans="1:8" ht="74.25" customHeight="1">
      <c r="A30" s="120">
        <v>25</v>
      </c>
      <c r="B30" s="113" t="s">
        <v>3214</v>
      </c>
      <c r="C30" s="113" t="s">
        <v>3169</v>
      </c>
      <c r="D30" s="114">
        <v>0.75</v>
      </c>
      <c r="E30" s="115">
        <v>0.75</v>
      </c>
      <c r="F30" s="116" t="s">
        <v>285</v>
      </c>
      <c r="G30" s="115" t="s">
        <v>3215</v>
      </c>
      <c r="H30" s="117" t="s">
        <v>3210</v>
      </c>
    </row>
    <row r="31" spans="1:8" ht="117.75" customHeight="1">
      <c r="A31" s="120">
        <v>26</v>
      </c>
      <c r="B31" s="113" t="s">
        <v>3216</v>
      </c>
      <c r="C31" s="113" t="s">
        <v>3169</v>
      </c>
      <c r="D31" s="114">
        <v>1.5</v>
      </c>
      <c r="E31" s="115">
        <v>1.5</v>
      </c>
      <c r="F31" s="116" t="s">
        <v>173</v>
      </c>
      <c r="G31" s="115" t="s">
        <v>3217</v>
      </c>
      <c r="H31" s="117" t="s">
        <v>3210</v>
      </c>
    </row>
    <row r="32" spans="1:8" ht="63.75" customHeight="1">
      <c r="A32" s="120">
        <v>27</v>
      </c>
      <c r="B32" s="113" t="s">
        <v>3218</v>
      </c>
      <c r="C32" s="113" t="s">
        <v>3169</v>
      </c>
      <c r="D32" s="114">
        <v>0.33</v>
      </c>
      <c r="E32" s="115">
        <v>0.33</v>
      </c>
      <c r="F32" s="116" t="s">
        <v>3219</v>
      </c>
      <c r="G32" s="115" t="s">
        <v>3219</v>
      </c>
      <c r="H32" s="117" t="s">
        <v>3220</v>
      </c>
    </row>
    <row r="33" spans="1:8" ht="63.75" customHeight="1">
      <c r="A33" s="120">
        <v>28</v>
      </c>
      <c r="B33" s="113" t="s">
        <v>3221</v>
      </c>
      <c r="C33" s="113" t="s">
        <v>3169</v>
      </c>
      <c r="D33" s="114">
        <v>1</v>
      </c>
      <c r="E33" s="115">
        <v>1</v>
      </c>
      <c r="F33" s="116" t="s">
        <v>168</v>
      </c>
      <c r="G33" s="115" t="s">
        <v>3222</v>
      </c>
      <c r="H33" s="117" t="s">
        <v>3223</v>
      </c>
    </row>
    <row r="34" spans="1:8" ht="63.75" customHeight="1">
      <c r="A34" s="120">
        <v>29</v>
      </c>
      <c r="B34" s="113" t="s">
        <v>3224</v>
      </c>
      <c r="C34" s="113" t="s">
        <v>3169</v>
      </c>
      <c r="D34" s="114">
        <v>1.5</v>
      </c>
      <c r="E34" s="115">
        <v>1.5</v>
      </c>
      <c r="F34" s="116" t="s">
        <v>168</v>
      </c>
      <c r="G34" s="115" t="s">
        <v>3225</v>
      </c>
      <c r="H34" s="117" t="s">
        <v>3223</v>
      </c>
    </row>
    <row r="35" spans="1:8" ht="59.25" customHeight="1">
      <c r="A35" s="120">
        <v>30</v>
      </c>
      <c r="B35" s="113" t="s">
        <v>3226</v>
      </c>
      <c r="C35" s="113" t="s">
        <v>3169</v>
      </c>
      <c r="D35" s="114">
        <v>1.5</v>
      </c>
      <c r="E35" s="115">
        <v>1.5</v>
      </c>
      <c r="F35" s="116" t="s">
        <v>297</v>
      </c>
      <c r="G35" s="115" t="s">
        <v>297</v>
      </c>
      <c r="H35" s="117" t="s">
        <v>3210</v>
      </c>
    </row>
    <row r="36" spans="1:8" ht="30.75" customHeight="1">
      <c r="A36" s="120">
        <v>31</v>
      </c>
      <c r="B36" s="113" t="s">
        <v>3227</v>
      </c>
      <c r="C36" s="113" t="s">
        <v>3169</v>
      </c>
      <c r="D36" s="114">
        <v>0.5</v>
      </c>
      <c r="E36" s="115">
        <v>0.5</v>
      </c>
      <c r="F36" s="116" t="s">
        <v>299</v>
      </c>
      <c r="G36" s="115" t="s">
        <v>3228</v>
      </c>
      <c r="H36" s="117" t="s">
        <v>3229</v>
      </c>
    </row>
    <row r="37" spans="1:8" ht="28.5" customHeight="1">
      <c r="A37" s="120">
        <v>32</v>
      </c>
      <c r="B37" s="113" t="s">
        <v>3230</v>
      </c>
      <c r="C37" s="113" t="s">
        <v>3169</v>
      </c>
      <c r="D37" s="114">
        <v>0.75</v>
      </c>
      <c r="E37" s="115">
        <v>0.75</v>
      </c>
      <c r="F37" s="116" t="s">
        <v>299</v>
      </c>
      <c r="G37" s="115" t="s">
        <v>3231</v>
      </c>
      <c r="H37" s="117" t="s">
        <v>3229</v>
      </c>
    </row>
    <row r="38" spans="1:8" ht="47.25" customHeight="1">
      <c r="A38" s="121">
        <v>33</v>
      </c>
      <c r="B38" s="113" t="s">
        <v>3232</v>
      </c>
      <c r="C38" s="113" t="s">
        <v>3169</v>
      </c>
      <c r="D38" s="114">
        <v>20</v>
      </c>
      <c r="E38" s="115">
        <v>20</v>
      </c>
      <c r="F38" s="116" t="s">
        <v>176</v>
      </c>
      <c r="G38" s="115" t="s">
        <v>3233</v>
      </c>
      <c r="H38" s="117"/>
    </row>
    <row r="39" spans="1:8" ht="50.25" customHeight="1">
      <c r="A39" s="121">
        <v>34</v>
      </c>
      <c r="B39" s="113" t="s">
        <v>3234</v>
      </c>
      <c r="C39" s="113" t="s">
        <v>3169</v>
      </c>
      <c r="D39" s="114">
        <v>30</v>
      </c>
      <c r="E39" s="115">
        <v>30</v>
      </c>
      <c r="F39" s="116" t="s">
        <v>176</v>
      </c>
      <c r="G39" s="115" t="s">
        <v>3235</v>
      </c>
      <c r="H39" s="117"/>
    </row>
    <row r="40" spans="1:8" ht="50.25" customHeight="1">
      <c r="A40" s="121">
        <v>35</v>
      </c>
      <c r="B40" s="113" t="s">
        <v>3236</v>
      </c>
      <c r="C40" s="113" t="s">
        <v>3169</v>
      </c>
      <c r="D40" s="114">
        <v>26</v>
      </c>
      <c r="E40" s="115">
        <v>26</v>
      </c>
      <c r="F40" s="116" t="s">
        <v>176</v>
      </c>
      <c r="G40" s="115" t="s">
        <v>3237</v>
      </c>
      <c r="H40" s="117"/>
    </row>
    <row r="41" spans="1:8" ht="66" customHeight="1">
      <c r="A41" s="121">
        <v>36</v>
      </c>
      <c r="B41" s="113" t="s">
        <v>3238</v>
      </c>
      <c r="C41" s="113" t="s">
        <v>3169</v>
      </c>
      <c r="D41" s="114">
        <v>36</v>
      </c>
      <c r="E41" s="115">
        <v>36</v>
      </c>
      <c r="F41" s="116" t="s">
        <v>176</v>
      </c>
      <c r="G41" s="115" t="s">
        <v>3239</v>
      </c>
      <c r="H41" s="117"/>
    </row>
    <row r="42" spans="1:8" ht="50.25" customHeight="1">
      <c r="A42" s="121">
        <v>37</v>
      </c>
      <c r="B42" s="113" t="s">
        <v>3240</v>
      </c>
      <c r="C42" s="113" t="s">
        <v>3169</v>
      </c>
      <c r="D42" s="114">
        <v>30</v>
      </c>
      <c r="E42" s="115">
        <v>30</v>
      </c>
      <c r="F42" s="116" t="s">
        <v>176</v>
      </c>
      <c r="G42" s="115" t="s">
        <v>3241</v>
      </c>
      <c r="H42" s="117"/>
    </row>
    <row r="43" spans="1:8" ht="50.25" customHeight="1">
      <c r="A43" s="121">
        <v>38</v>
      </c>
      <c r="B43" s="113" t="s">
        <v>3242</v>
      </c>
      <c r="C43" s="113" t="s">
        <v>3169</v>
      </c>
      <c r="D43" s="114">
        <v>40</v>
      </c>
      <c r="E43" s="115">
        <v>40</v>
      </c>
      <c r="F43" s="116" t="s">
        <v>176</v>
      </c>
      <c r="G43" s="115" t="s">
        <v>3243</v>
      </c>
      <c r="H43" s="117"/>
    </row>
    <row r="44" spans="1:8" ht="51" customHeight="1">
      <c r="A44" s="121">
        <v>39</v>
      </c>
      <c r="B44" s="113" t="s">
        <v>3244</v>
      </c>
      <c r="C44" s="113" t="s">
        <v>3169</v>
      </c>
      <c r="D44" s="114">
        <v>5</v>
      </c>
      <c r="E44" s="115">
        <v>5</v>
      </c>
      <c r="F44" s="116" t="s">
        <v>3245</v>
      </c>
      <c r="G44" s="115" t="s">
        <v>178</v>
      </c>
      <c r="H44" s="117" t="s">
        <v>3246</v>
      </c>
    </row>
    <row r="45" spans="1:8" ht="36" customHeight="1">
      <c r="A45" s="121">
        <v>40</v>
      </c>
      <c r="B45" s="113" t="s">
        <v>3247</v>
      </c>
      <c r="C45" s="113" t="s">
        <v>3169</v>
      </c>
      <c r="D45" s="114">
        <v>2</v>
      </c>
      <c r="E45" s="115">
        <v>2</v>
      </c>
      <c r="F45" s="116" t="s">
        <v>178</v>
      </c>
      <c r="G45" s="115" t="s">
        <v>3248</v>
      </c>
      <c r="H45" s="117" t="s">
        <v>3249</v>
      </c>
    </row>
    <row r="46" spans="1:8" ht="30">
      <c r="A46" s="121">
        <v>41</v>
      </c>
      <c r="B46" s="113" t="s">
        <v>3250</v>
      </c>
      <c r="C46" s="113" t="s">
        <v>3169</v>
      </c>
      <c r="D46" s="114">
        <v>4</v>
      </c>
      <c r="E46" s="115">
        <v>4</v>
      </c>
      <c r="F46" s="116" t="s">
        <v>178</v>
      </c>
      <c r="G46" s="115" t="s">
        <v>3251</v>
      </c>
      <c r="H46" s="117" t="s">
        <v>3249</v>
      </c>
    </row>
    <row r="47" spans="1:8" ht="30">
      <c r="A47" s="121">
        <v>42</v>
      </c>
      <c r="B47" s="113" t="s">
        <v>3252</v>
      </c>
      <c r="C47" s="113" t="s">
        <v>3169</v>
      </c>
      <c r="D47" s="114">
        <v>6</v>
      </c>
      <c r="E47" s="115">
        <v>6</v>
      </c>
      <c r="F47" s="116" t="s">
        <v>178</v>
      </c>
      <c r="G47" s="115" t="s">
        <v>3253</v>
      </c>
      <c r="H47" s="117" t="s">
        <v>3249</v>
      </c>
    </row>
    <row r="48" spans="1:8" ht="32.25" customHeight="1">
      <c r="A48" s="121">
        <v>43</v>
      </c>
      <c r="B48" s="113" t="s">
        <v>3254</v>
      </c>
      <c r="C48" s="113" t="s">
        <v>3136</v>
      </c>
      <c r="D48" s="114">
        <v>2</v>
      </c>
      <c r="E48" s="115">
        <v>2</v>
      </c>
      <c r="F48" s="116" t="s">
        <v>180</v>
      </c>
      <c r="G48" s="115" t="s">
        <v>3255</v>
      </c>
      <c r="H48" s="117" t="s">
        <v>3256</v>
      </c>
    </row>
    <row r="49" spans="1:8" ht="15.75" customHeight="1">
      <c r="A49" s="121" t="s">
        <v>3257</v>
      </c>
      <c r="B49" s="113" t="s">
        <v>182</v>
      </c>
      <c r="C49" s="113" t="s">
        <v>3169</v>
      </c>
      <c r="D49" s="114">
        <v>0.5</v>
      </c>
      <c r="E49" s="115">
        <v>0.5</v>
      </c>
      <c r="F49" s="116" t="s">
        <v>183</v>
      </c>
      <c r="G49" s="115" t="s">
        <v>183</v>
      </c>
      <c r="H49" s="117" t="s">
        <v>3258</v>
      </c>
    </row>
    <row r="50" spans="1:8" ht="30" customHeight="1">
      <c r="A50" s="121" t="s">
        <v>3259</v>
      </c>
      <c r="B50" s="113" t="s">
        <v>3260</v>
      </c>
      <c r="C50" s="113" t="s">
        <v>3169</v>
      </c>
      <c r="D50" s="114">
        <v>0.1</v>
      </c>
      <c r="E50" s="115">
        <v>0.1</v>
      </c>
      <c r="F50" s="116" t="s">
        <v>3261</v>
      </c>
      <c r="G50" s="115" t="s">
        <v>3261</v>
      </c>
      <c r="H50" s="117" t="s">
        <v>3262</v>
      </c>
    </row>
    <row r="51" spans="1:8" ht="70.5" customHeight="1">
      <c r="A51" s="121" t="s">
        <v>3263</v>
      </c>
      <c r="B51" s="113" t="s">
        <v>185</v>
      </c>
      <c r="C51" s="113" t="s">
        <v>3169</v>
      </c>
      <c r="D51" s="114">
        <v>0.25</v>
      </c>
      <c r="E51" s="115">
        <v>0.25</v>
      </c>
      <c r="F51" s="116" t="s">
        <v>186</v>
      </c>
      <c r="G51" s="115" t="s">
        <v>186</v>
      </c>
      <c r="H51" s="122" t="s">
        <v>3264</v>
      </c>
    </row>
    <row r="52" spans="1:8" ht="70.5" customHeight="1">
      <c r="A52" s="121" t="s">
        <v>3265</v>
      </c>
      <c r="B52" s="113" t="s">
        <v>3266</v>
      </c>
      <c r="C52" s="113" t="s">
        <v>3169</v>
      </c>
      <c r="D52" s="114">
        <v>0.1</v>
      </c>
      <c r="E52" s="115">
        <v>0.1</v>
      </c>
      <c r="F52" s="116" t="s">
        <v>3267</v>
      </c>
      <c r="G52" s="115" t="s">
        <v>3267</v>
      </c>
      <c r="H52" s="122" t="s">
        <v>3268</v>
      </c>
    </row>
    <row r="53" spans="1:8" ht="15.75" customHeight="1">
      <c r="A53" s="121">
        <v>46</v>
      </c>
      <c r="B53" s="113" t="s">
        <v>191</v>
      </c>
      <c r="C53" s="113" t="s">
        <v>3169</v>
      </c>
      <c r="D53" s="114">
        <v>0.5</v>
      </c>
      <c r="E53" s="115">
        <v>0.5</v>
      </c>
      <c r="F53" s="116" t="s">
        <v>192</v>
      </c>
      <c r="G53" s="115" t="s">
        <v>192</v>
      </c>
      <c r="H53" s="117"/>
    </row>
    <row r="54" spans="1:8" ht="76.5" customHeight="1">
      <c r="A54" s="123">
        <v>47</v>
      </c>
      <c r="B54" s="113" t="s">
        <v>3269</v>
      </c>
      <c r="C54" s="113" t="s">
        <v>3169</v>
      </c>
      <c r="D54" s="114">
        <v>1</v>
      </c>
      <c r="E54" s="115">
        <v>1</v>
      </c>
      <c r="F54" s="116" t="s">
        <v>3270</v>
      </c>
      <c r="G54" s="115" t="s">
        <v>3271</v>
      </c>
      <c r="H54" s="117" t="s">
        <v>3272</v>
      </c>
    </row>
    <row r="55" spans="1:8" ht="46.5" customHeight="1">
      <c r="A55" s="123">
        <v>48</v>
      </c>
      <c r="B55" s="113" t="s">
        <v>3273</v>
      </c>
      <c r="C55" s="113" t="s">
        <v>3274</v>
      </c>
      <c r="D55" s="114">
        <v>75</v>
      </c>
      <c r="E55" s="115">
        <v>75</v>
      </c>
      <c r="F55" s="116" t="s">
        <v>3275</v>
      </c>
      <c r="G55" s="115" t="s">
        <v>3276</v>
      </c>
      <c r="H55" s="117" t="s">
        <v>3277</v>
      </c>
    </row>
    <row r="56" spans="1:8" ht="44.25" customHeight="1">
      <c r="A56" s="123">
        <v>49</v>
      </c>
      <c r="B56" s="113" t="s">
        <v>3278</v>
      </c>
      <c r="C56" s="113" t="s">
        <v>3274</v>
      </c>
      <c r="D56" s="114">
        <v>100</v>
      </c>
      <c r="E56" s="115">
        <v>100</v>
      </c>
      <c r="F56" s="116" t="s">
        <v>3275</v>
      </c>
      <c r="G56" s="115" t="s">
        <v>3279</v>
      </c>
      <c r="H56" s="117" t="s">
        <v>3277</v>
      </c>
    </row>
    <row r="57" spans="1:8" ht="44.25" customHeight="1">
      <c r="A57" s="123">
        <v>50</v>
      </c>
      <c r="B57" s="113" t="s">
        <v>3280</v>
      </c>
      <c r="C57" s="113" t="s">
        <v>3281</v>
      </c>
      <c r="D57" s="114">
        <v>25</v>
      </c>
      <c r="E57" s="115">
        <v>25</v>
      </c>
      <c r="F57" s="116" t="s">
        <v>3282</v>
      </c>
      <c r="G57" s="115" t="s">
        <v>3283</v>
      </c>
      <c r="H57" s="117" t="s">
        <v>3277</v>
      </c>
    </row>
    <row r="58" spans="1:8" ht="45">
      <c r="A58" s="123">
        <v>51</v>
      </c>
      <c r="B58" s="113" t="s">
        <v>3284</v>
      </c>
      <c r="C58" s="113" t="s">
        <v>3169</v>
      </c>
      <c r="D58" s="114">
        <v>0.3</v>
      </c>
      <c r="E58" s="115">
        <v>0.3</v>
      </c>
      <c r="F58" s="116" t="s">
        <v>3285</v>
      </c>
      <c r="G58" s="115"/>
      <c r="H58" s="117" t="s">
        <v>3286</v>
      </c>
    </row>
  </sheetData>
  <sheetProtection algorithmName="SHA-512" hashValue="rQkP1ujI1mRqW6IWU7iHbviT1mGlrBwptG3Plyk/RtkTOL67X8RYDF8vuarOu7+sN+OuyF5XrbZFIVgDT8lHWw==" saltValue="pnShKcgzbADOk2rGIK/sSg==" spinCount="100000" sheet="1" objects="1" scenarios="1" selectLockedCells="1" autoFilter="0" selectUnlockedCells="1"/>
  <autoFilter ref="A4:H58" xr:uid="{00000000-0009-0000-0000-000003000000}"/>
  <mergeCells count="1">
    <mergeCell ref="A1:H1"/>
  </mergeCells>
  <pageMargins left="0.78749999999999998" right="0.39374999999999999" top="0.59027777777777801" bottom="0.39374999999999999" header="0.511811023622047" footer="0.511811023622047"/>
  <pageSetup paperSize="9" fitToHeight="3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4"/>
  <sheetViews>
    <sheetView showZeros="0" topLeftCell="A42" zoomScale="75" zoomScaleNormal="75" workbookViewId="0">
      <selection activeCell="A60" sqref="A60"/>
    </sheetView>
  </sheetViews>
  <sheetFormatPr defaultColWidth="8.85546875" defaultRowHeight="15.75" outlineLevelRow="1"/>
  <cols>
    <col min="1" max="1" width="11.85546875" style="124" customWidth="1"/>
    <col min="2" max="2" width="112.28515625" style="124" customWidth="1"/>
    <col min="3" max="16384" width="8.85546875" style="124"/>
  </cols>
  <sheetData>
    <row r="1" spans="1:2">
      <c r="A1" s="154" t="s">
        <v>9</v>
      </c>
      <c r="B1" s="154"/>
    </row>
    <row r="2" spans="1:2" outlineLevel="1">
      <c r="A2" s="125" t="s">
        <v>3287</v>
      </c>
      <c r="B2" s="126" t="s">
        <v>3288</v>
      </c>
    </row>
    <row r="3" spans="1:2" outlineLevel="1">
      <c r="A3" s="125" t="s">
        <v>89</v>
      </c>
      <c r="B3" s="126" t="s">
        <v>3289</v>
      </c>
    </row>
    <row r="4" spans="1:2" outlineLevel="1">
      <c r="A4" s="125" t="s">
        <v>3290</v>
      </c>
      <c r="B4" s="126" t="s">
        <v>3291</v>
      </c>
    </row>
    <row r="6" spans="1:2">
      <c r="A6" s="154" t="s">
        <v>10</v>
      </c>
      <c r="B6" s="154"/>
    </row>
    <row r="7" spans="1:2" outlineLevel="1">
      <c r="A7" s="125" t="s">
        <v>75</v>
      </c>
      <c r="B7" s="126" t="s">
        <v>3292</v>
      </c>
    </row>
    <row r="8" spans="1:2" outlineLevel="1">
      <c r="A8" s="125" t="s">
        <v>3293</v>
      </c>
      <c r="B8" s="126" t="s">
        <v>3294</v>
      </c>
    </row>
    <row r="9" spans="1:2" outlineLevel="1">
      <c r="A9" s="125" t="s">
        <v>3177</v>
      </c>
      <c r="B9" s="126" t="s">
        <v>3295</v>
      </c>
    </row>
    <row r="10" spans="1:2" outlineLevel="1">
      <c r="A10" s="125" t="s">
        <v>3296</v>
      </c>
      <c r="B10" s="126" t="s">
        <v>3297</v>
      </c>
    </row>
    <row r="11" spans="1:2" outlineLevel="1">
      <c r="A11" s="125" t="s">
        <v>3298</v>
      </c>
      <c r="B11" s="126" t="s">
        <v>3299</v>
      </c>
    </row>
    <row r="13" spans="1:2">
      <c r="A13" s="154" t="s">
        <v>3300</v>
      </c>
      <c r="B13" s="154"/>
    </row>
    <row r="14" spans="1:2" outlineLevel="1">
      <c r="A14" s="125" t="s">
        <v>111</v>
      </c>
      <c r="B14" s="126" t="s">
        <v>3301</v>
      </c>
    </row>
    <row r="15" spans="1:2" outlineLevel="1">
      <c r="A15" s="125" t="s">
        <v>81</v>
      </c>
      <c r="B15" s="126" t="s">
        <v>3302</v>
      </c>
    </row>
    <row r="16" spans="1:2" outlineLevel="1">
      <c r="A16" s="125" t="s">
        <v>100</v>
      </c>
      <c r="B16" s="126" t="s">
        <v>3303</v>
      </c>
    </row>
    <row r="17" spans="1:2" outlineLevel="1">
      <c r="A17" s="125" t="s">
        <v>3304</v>
      </c>
      <c r="B17" s="126" t="s">
        <v>3305</v>
      </c>
    </row>
    <row r="18" spans="1:2" outlineLevel="1">
      <c r="A18" s="125" t="s">
        <v>139</v>
      </c>
      <c r="B18" s="126" t="s">
        <v>3306</v>
      </c>
    </row>
    <row r="19" spans="1:2" outlineLevel="1">
      <c r="A19" s="127" t="s">
        <v>169</v>
      </c>
      <c r="B19" s="126" t="s">
        <v>170</v>
      </c>
    </row>
    <row r="21" spans="1:2">
      <c r="A21" s="154" t="s">
        <v>3307</v>
      </c>
      <c r="B21" s="154"/>
    </row>
    <row r="22" spans="1:2" outlineLevel="1">
      <c r="A22" s="125" t="s">
        <v>94</v>
      </c>
      <c r="B22" s="126" t="s">
        <v>3308</v>
      </c>
    </row>
    <row r="23" spans="1:2" outlineLevel="1">
      <c r="A23" s="125" t="s">
        <v>82</v>
      </c>
      <c r="B23" s="126" t="s">
        <v>3309</v>
      </c>
    </row>
    <row r="24" spans="1:2" outlineLevel="1">
      <c r="A24" s="125" t="s">
        <v>109</v>
      </c>
      <c r="B24" s="126" t="s">
        <v>3310</v>
      </c>
    </row>
    <row r="25" spans="1:2" outlineLevel="1">
      <c r="A25" s="125" t="s">
        <v>3311</v>
      </c>
      <c r="B25" s="126" t="s">
        <v>3312</v>
      </c>
    </row>
    <row r="26" spans="1:2" outlineLevel="1">
      <c r="A26" s="125" t="s">
        <v>3313</v>
      </c>
      <c r="B26" s="126" t="s">
        <v>3314</v>
      </c>
    </row>
    <row r="27" spans="1:2" outlineLevel="1"/>
    <row r="28" spans="1:2">
      <c r="A28" s="154" t="s">
        <v>29</v>
      </c>
      <c r="B28" s="154"/>
    </row>
    <row r="29" spans="1:2" outlineLevel="1">
      <c r="A29" s="127" t="s">
        <v>3315</v>
      </c>
      <c r="B29" s="126" t="s">
        <v>3316</v>
      </c>
    </row>
    <row r="30" spans="1:2" outlineLevel="1">
      <c r="A30" s="125" t="s">
        <v>3317</v>
      </c>
      <c r="B30" s="126" t="s">
        <v>3318</v>
      </c>
    </row>
    <row r="31" spans="1:2" outlineLevel="1">
      <c r="A31" s="125" t="s">
        <v>3319</v>
      </c>
      <c r="B31" s="126" t="s">
        <v>3320</v>
      </c>
    </row>
    <row r="33" spans="1:2">
      <c r="A33" s="154" t="s">
        <v>17</v>
      </c>
      <c r="B33" s="154"/>
    </row>
    <row r="34" spans="1:2" outlineLevel="1">
      <c r="A34" s="125" t="s">
        <v>3321</v>
      </c>
      <c r="B34" s="126" t="s">
        <v>3322</v>
      </c>
    </row>
    <row r="35" spans="1:2" outlineLevel="1">
      <c r="A35" s="125" t="s">
        <v>85</v>
      </c>
      <c r="B35" s="126" t="s">
        <v>3323</v>
      </c>
    </row>
    <row r="36" spans="1:2" outlineLevel="1">
      <c r="A36" s="125" t="s">
        <v>91</v>
      </c>
      <c r="B36" s="126" t="s">
        <v>3324</v>
      </c>
    </row>
    <row r="37" spans="1:2" outlineLevel="1">
      <c r="A37" s="125" t="s">
        <v>177</v>
      </c>
      <c r="B37" s="126" t="s">
        <v>3325</v>
      </c>
    </row>
    <row r="38" spans="1:2" outlineLevel="1">
      <c r="A38" s="125" t="s">
        <v>181</v>
      </c>
      <c r="B38" s="126" t="s">
        <v>3326</v>
      </c>
    </row>
    <row r="39" spans="1:2" outlineLevel="1">
      <c r="A39" s="127" t="s">
        <v>3327</v>
      </c>
      <c r="B39" s="126" t="s">
        <v>3328</v>
      </c>
    </row>
    <row r="40" spans="1:2" outlineLevel="1">
      <c r="A40" s="128" t="s">
        <v>3329</v>
      </c>
      <c r="B40" s="126" t="s">
        <v>44</v>
      </c>
    </row>
    <row r="41" spans="1:2" outlineLevel="1">
      <c r="A41" s="125" t="s">
        <v>3285</v>
      </c>
      <c r="B41" s="126" t="s">
        <v>3330</v>
      </c>
    </row>
    <row r="43" spans="1:2">
      <c r="A43" s="154" t="s">
        <v>15</v>
      </c>
      <c r="B43" s="154"/>
    </row>
    <row r="44" spans="1:2" outlineLevel="1">
      <c r="A44" s="125" t="s">
        <v>78</v>
      </c>
      <c r="B44" s="126" t="s">
        <v>3331</v>
      </c>
    </row>
    <row r="45" spans="1:2" outlineLevel="1">
      <c r="A45" s="125" t="s">
        <v>108</v>
      </c>
      <c r="B45" s="126" t="s">
        <v>3332</v>
      </c>
    </row>
    <row r="46" spans="1:2" outlineLevel="1">
      <c r="A46" s="125" t="s">
        <v>84</v>
      </c>
      <c r="B46" s="126" t="s">
        <v>3333</v>
      </c>
    </row>
    <row r="47" spans="1:2" outlineLevel="1">
      <c r="A47" s="125" t="s">
        <v>3334</v>
      </c>
      <c r="B47" s="126" t="s">
        <v>3335</v>
      </c>
    </row>
    <row r="48" spans="1:2" outlineLevel="1">
      <c r="A48" s="125" t="s">
        <v>3144</v>
      </c>
      <c r="B48" s="126" t="s">
        <v>3336</v>
      </c>
    </row>
    <row r="49" spans="1:2" outlineLevel="1">
      <c r="A49" s="125" t="s">
        <v>3337</v>
      </c>
      <c r="B49" s="126" t="s">
        <v>3338</v>
      </c>
    </row>
    <row r="50" spans="1:2" outlineLevel="1">
      <c r="A50" s="125" t="s">
        <v>3339</v>
      </c>
      <c r="B50" s="126" t="s">
        <v>3340</v>
      </c>
    </row>
    <row r="51" spans="1:2" outlineLevel="1">
      <c r="A51" s="125" t="s">
        <v>3150</v>
      </c>
      <c r="B51" s="126" t="s">
        <v>3341</v>
      </c>
    </row>
    <row r="52" spans="1:2" outlineLevel="1">
      <c r="A52" s="125" t="s">
        <v>3188</v>
      </c>
      <c r="B52" s="126" t="s">
        <v>3342</v>
      </c>
    </row>
    <row r="53" spans="1:2" outlineLevel="1">
      <c r="A53" s="125" t="s">
        <v>3192</v>
      </c>
      <c r="B53" s="126" t="s">
        <v>3343</v>
      </c>
    </row>
    <row r="54" spans="1:2" outlineLevel="1">
      <c r="A54" s="125" t="s">
        <v>410</v>
      </c>
      <c r="B54" s="126" t="s">
        <v>3344</v>
      </c>
    </row>
    <row r="55" spans="1:2" outlineLevel="1">
      <c r="A55" s="125" t="s">
        <v>3202</v>
      </c>
      <c r="B55" s="126" t="s">
        <v>3345</v>
      </c>
    </row>
    <row r="56" spans="1:2" outlineLevel="1">
      <c r="A56" s="125" t="s">
        <v>3270</v>
      </c>
      <c r="B56" s="126" t="s">
        <v>3346</v>
      </c>
    </row>
    <row r="57" spans="1:2" outlineLevel="1">
      <c r="A57" s="125" t="s">
        <v>156</v>
      </c>
      <c r="B57" s="126" t="s">
        <v>3347</v>
      </c>
    </row>
    <row r="58" spans="1:2" outlineLevel="1">
      <c r="A58" s="125" t="s">
        <v>3212</v>
      </c>
      <c r="B58" s="126" t="s">
        <v>3348</v>
      </c>
    </row>
    <row r="59" spans="1:2" outlineLevel="1">
      <c r="A59" s="125" t="s">
        <v>285</v>
      </c>
      <c r="B59" s="126" t="s">
        <v>3349</v>
      </c>
    </row>
    <row r="60" spans="1:2" outlineLevel="1">
      <c r="A60" s="125" t="s">
        <v>3219</v>
      </c>
      <c r="B60" s="126" t="s">
        <v>3350</v>
      </c>
    </row>
    <row r="61" spans="1:2" outlineLevel="1">
      <c r="A61" s="125" t="s">
        <v>297</v>
      </c>
      <c r="B61" s="126" t="s">
        <v>3351</v>
      </c>
    </row>
    <row r="62" spans="1:2" outlineLevel="1">
      <c r="A62" s="125" t="s">
        <v>3352</v>
      </c>
      <c r="B62" s="126" t="s">
        <v>3353</v>
      </c>
    </row>
    <row r="63" spans="1:2" outlineLevel="1">
      <c r="A63" s="125" t="s">
        <v>173</v>
      </c>
      <c r="B63" s="126" t="s">
        <v>3354</v>
      </c>
    </row>
    <row r="64" spans="1:2" outlineLevel="1">
      <c r="A64" s="125" t="s">
        <v>168</v>
      </c>
      <c r="B64" s="126" t="s">
        <v>3355</v>
      </c>
    </row>
    <row r="65" spans="1:2" outlineLevel="1">
      <c r="A65" s="125" t="s">
        <v>299</v>
      </c>
      <c r="B65" s="126" t="s">
        <v>3356</v>
      </c>
    </row>
    <row r="66" spans="1:2" outlineLevel="1">
      <c r="A66" s="125" t="s">
        <v>311</v>
      </c>
      <c r="B66" s="126" t="s">
        <v>310</v>
      </c>
    </row>
    <row r="67" spans="1:2" outlineLevel="1">
      <c r="A67" s="125" t="s">
        <v>176</v>
      </c>
      <c r="B67" s="126" t="s">
        <v>3357</v>
      </c>
    </row>
    <row r="68" spans="1:2" outlineLevel="1">
      <c r="A68" s="125" t="s">
        <v>3245</v>
      </c>
      <c r="B68" s="126" t="s">
        <v>3358</v>
      </c>
    </row>
    <row r="69" spans="1:2" outlineLevel="1">
      <c r="A69" s="125" t="s">
        <v>178</v>
      </c>
      <c r="B69" s="126" t="s">
        <v>3359</v>
      </c>
    </row>
    <row r="70" spans="1:2" outlineLevel="1">
      <c r="A70" s="125" t="s">
        <v>180</v>
      </c>
      <c r="B70" s="126" t="s">
        <v>179</v>
      </c>
    </row>
    <row r="71" spans="1:2" outlineLevel="1">
      <c r="A71" s="125" t="s">
        <v>192</v>
      </c>
      <c r="B71" s="126" t="s">
        <v>191</v>
      </c>
    </row>
    <row r="72" spans="1:2" outlineLevel="1">
      <c r="A72" s="125" t="s">
        <v>183</v>
      </c>
      <c r="B72" s="126" t="s">
        <v>182</v>
      </c>
    </row>
    <row r="73" spans="1:2" outlineLevel="1">
      <c r="A73" s="125" t="s">
        <v>186</v>
      </c>
      <c r="B73" s="126" t="s">
        <v>185</v>
      </c>
    </row>
    <row r="75" spans="1:2">
      <c r="A75" s="154" t="s">
        <v>3360</v>
      </c>
      <c r="B75" s="154"/>
    </row>
    <row r="76" spans="1:2">
      <c r="A76" s="125" t="s">
        <v>74</v>
      </c>
      <c r="B76" s="126" t="s">
        <v>3361</v>
      </c>
    </row>
    <row r="77" spans="1:2">
      <c r="A77" s="125" t="s">
        <v>154</v>
      </c>
      <c r="B77" s="126" t="s">
        <v>3362</v>
      </c>
    </row>
    <row r="78" spans="1:2">
      <c r="A78" s="125" t="s">
        <v>174</v>
      </c>
      <c r="B78" s="126" t="s">
        <v>3363</v>
      </c>
    </row>
    <row r="79" spans="1:2">
      <c r="A79" s="125" t="s">
        <v>3364</v>
      </c>
      <c r="B79" s="126" t="s">
        <v>3365</v>
      </c>
    </row>
    <row r="81" spans="1:2">
      <c r="A81" s="154" t="s">
        <v>3366</v>
      </c>
      <c r="B81" s="154"/>
    </row>
    <row r="82" spans="1:2">
      <c r="A82" s="125" t="s">
        <v>75</v>
      </c>
      <c r="B82" s="126" t="s">
        <v>3367</v>
      </c>
    </row>
    <row r="83" spans="1:2">
      <c r="A83" s="125" t="s">
        <v>89</v>
      </c>
      <c r="B83" s="126" t="s">
        <v>3368</v>
      </c>
    </row>
    <row r="84" spans="1:2">
      <c r="A84" s="125" t="s">
        <v>129</v>
      </c>
      <c r="B84" s="126" t="s">
        <v>3369</v>
      </c>
    </row>
  </sheetData>
  <sheetProtection algorithmName="SHA-512" hashValue="rHUaHaE8Qmw9hvDaYgy6n3M2QM8YblBEVFi6h8rBm5aE0/0fBLLtpUVUvoieACrf6nbuGCcTchAqnKFmJk6mGA==" saltValue="NFECA7qGtMKfNZncj0bd6g==" spinCount="100000" sheet="1" objects="1" scenarios="1"/>
  <mergeCells count="9">
    <mergeCell ref="A33:B33"/>
    <mergeCell ref="A43:B43"/>
    <mergeCell ref="A75:B75"/>
    <mergeCell ref="A81:B81"/>
    <mergeCell ref="A1:B1"/>
    <mergeCell ref="A6:B6"/>
    <mergeCell ref="A13:B13"/>
    <mergeCell ref="A21:B21"/>
    <mergeCell ref="A28:B28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Игнатьев О.В.</dc:creator>
  <cp:keywords>нагрузка</cp:keywords>
  <dc:description/>
  <cp:lastModifiedBy/>
  <cp:revision>63</cp:revision>
  <dcterms:created xsi:type="dcterms:W3CDTF">1997-08-08T07:41:23Z</dcterms:created>
  <dcterms:modified xsi:type="dcterms:W3CDTF">2023-11-10T19:29:31Z</dcterms:modified>
  <cp:category/>
  <cp:contentStatus/>
</cp:coreProperties>
</file>